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4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Monitor'!$Y$23:$Y$70</definedName>
    <definedName name="Check1Y">'1Y Monitor'!$Y$23:$Y$35</definedName>
    <definedName name="Check3M">'3M Monitor'!$Y$23:$Y$104</definedName>
    <definedName name="Check6M">'6M Monitor'!$Y$23:$Y$401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Monitor'!$AC$98</definedName>
    <definedName name="EvaluationDate">'General Settings'!$D$6</definedName>
    <definedName name="FirstIMMFUTCheck">'3M Monitor'!$K$25</definedName>
    <definedName name="FirstIMMFUTDates">'3M Monitor'!$S$35:$S$42</definedName>
    <definedName name="FirstIMMFUTNull">'3M Monitor'!$AG$35:$AG$42</definedName>
    <definedName name="FirstIMMFUTQuotes">'3M Monitor'!$V$35:$V$42</definedName>
    <definedName name="FirstIMMFUTSeries">IF(FirstIMMFUTCheck,FirstIMMFUTQuotes,FirstIMMFUTNull)</definedName>
    <definedName name="FixedLegBDC" localSheetId="2">'1M Monitor'!$AD$34</definedName>
    <definedName name="FixedLegBDC" localSheetId="3">'3M Monitor'!$AD$61</definedName>
    <definedName name="FixedLegBDC" localSheetId="4">'6M Monitor'!$AD$41</definedName>
    <definedName name="FixedLegDayCounter" localSheetId="2">'1M Monitor'!$AE$34</definedName>
    <definedName name="FixedLegDayCounter" localSheetId="3">'3M Monitor'!$AE$61</definedName>
    <definedName name="FixedLegDayCounter" localSheetId="4">'6M Monitor'!$AE$41</definedName>
    <definedName name="FixedLegTenor" localSheetId="2">'1M Monitor'!$AC$34</definedName>
    <definedName name="FixedLegTenor" localSheetId="3">'3M Monitor'!$AC$61</definedName>
    <definedName name="FixedLegTenor" localSheetId="4">'6M Monitor'!$AC$41</definedName>
    <definedName name="Flag1M">'1M Monitor'!$W$23:$W$70</definedName>
    <definedName name="Flag1Y">'1Y Monitor'!$W$23:$W$35</definedName>
    <definedName name="Flag3M">'3M Monitor'!$W$23:$W$104</definedName>
    <definedName name="Flag6M">'6M Monitor'!$W$23:$W$401</definedName>
    <definedName name="FlagON">'ON Monitor'!$W$23:$W$69</definedName>
    <definedName name="FRA1YCheck">'1Y Monitor'!$K$22</definedName>
    <definedName name="FRA1YDates">'1Y Monitor'!$S$23:$S$35</definedName>
    <definedName name="FRA1YNull">'1Y Monitor'!$AA$23:$AA$35</definedName>
    <definedName name="FRA1YQuotes">'1Y Monitor'!$V$23:$V$35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Monitor'!$S$43:$S$58</definedName>
    <definedName name="LastIMMFUTNull">'3M Monitor'!$AG$43:$AG$58</definedName>
    <definedName name="LastIMMFUTQuotes">'3M Monitor'!$V$43:$V$58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A23" i="28" l="1" a="1"/>
  <c r="AA23" i="28"/>
  <c r="AA24" i="28"/>
  <c r="AA25" i="28"/>
  <c r="AA26" i="28"/>
  <c r="AA27" i="28"/>
  <c r="AA28" i="28"/>
  <c r="AA29" i="28"/>
  <c r="AA30" i="28"/>
  <c r="AA31" i="28"/>
  <c r="AA32" i="28"/>
  <c r="AA33" i="28"/>
  <c r="AA34" i="28"/>
  <c r="AA35" i="28"/>
  <c r="P78" i="26" l="1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P70" i="27" l="1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04" i="13" l="1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34" i="29"/>
  <c r="M15" i="22" l="1"/>
  <c r="L15" i="22"/>
  <c r="K15" i="22"/>
  <c r="J15" i="22"/>
  <c r="I15" i="22"/>
  <c r="AA34" i="29"/>
  <c r="T34" i="29"/>
  <c r="S34" i="29"/>
  <c r="AF23" i="26" l="1" a="1"/>
  <c r="AF23" i="26" s="1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9"/>
  <c r="C8" i="29"/>
  <c r="C9" i="29"/>
  <c r="C5" i="29"/>
  <c r="C4" i="29"/>
  <c r="C3" i="29"/>
  <c r="C6" i="29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4" i="28"/>
  <c r="C13" i="28"/>
  <c r="C3" i="28"/>
  <c r="C7" i="28"/>
  <c r="C10" i="28"/>
  <c r="C6" i="28"/>
  <c r="C14" i="28"/>
  <c r="C5" i="28"/>
  <c r="C8" i="28"/>
  <c r="C16" i="28"/>
  <c r="C12" i="28"/>
  <c r="C15" i="28"/>
  <c r="C11" i="28"/>
  <c r="D4" i="29"/>
  <c r="D3" i="27"/>
  <c r="D5" i="27"/>
  <c r="D4" i="27"/>
  <c r="D5" i="29"/>
  <c r="D3" i="28"/>
  <c r="D5" i="28"/>
  <c r="D4" i="28"/>
  <c r="D3" i="29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4" i="26"/>
  <c r="C11" i="26"/>
  <c r="C12" i="26"/>
  <c r="C15" i="26"/>
  <c r="C3" i="26"/>
  <c r="C16" i="26"/>
  <c r="C6" i="26"/>
  <c r="C13" i="26"/>
  <c r="C5" i="26"/>
  <c r="C10" i="26"/>
  <c r="C7" i="26"/>
  <c r="C14" i="26"/>
  <c r="C8" i="26"/>
  <c r="C9" i="28"/>
  <c r="D13" i="28" l="1"/>
  <c r="D13" i="27"/>
  <c r="F2" i="21"/>
  <c r="C9" i="26"/>
  <c r="D7" i="29"/>
  <c r="D7" i="28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1" i="13"/>
  <c r="C12" i="13"/>
  <c r="C10" i="13"/>
  <c r="C6" i="13"/>
  <c r="C3" i="13"/>
  <c r="C13" i="13"/>
  <c r="C14" i="13"/>
  <c r="C5" i="13"/>
  <c r="C16" i="13"/>
  <c r="C15" i="13"/>
  <c r="C7" i="13"/>
  <c r="C8" i="13"/>
  <c r="C4" i="13"/>
  <c r="C9" i="13"/>
  <c r="F9" i="13" l="1"/>
  <c r="AA69" i="29"/>
  <c r="AA222" i="26"/>
  <c r="AA358" i="26"/>
  <c r="M16" i="22"/>
  <c r="AA339" i="26"/>
  <c r="AA366" i="26"/>
  <c r="AA289" i="26"/>
  <c r="AA108" i="26"/>
  <c r="AA395" i="26"/>
  <c r="AA155" i="26"/>
  <c r="AA202" i="26"/>
  <c r="AA79" i="13"/>
  <c r="AA390" i="26"/>
  <c r="AA128" i="26"/>
  <c r="AA286" i="26"/>
  <c r="AA265" i="26"/>
  <c r="AA88" i="26"/>
  <c r="AA81" i="13"/>
  <c r="AA359" i="26"/>
  <c r="J16" i="22"/>
  <c r="AA228" i="26"/>
  <c r="AA382" i="26"/>
  <c r="AA369" i="26"/>
  <c r="AA356" i="26"/>
  <c r="AA367" i="26"/>
  <c r="AA368" i="26"/>
  <c r="AA134" i="26"/>
  <c r="AA376" i="26"/>
  <c r="AA160" i="26"/>
  <c r="AA309" i="26"/>
  <c r="AA99" i="26"/>
  <c r="AA306" i="26"/>
  <c r="AA150" i="26"/>
  <c r="AA259" i="26"/>
  <c r="AA360" i="26"/>
  <c r="AA316" i="26"/>
  <c r="AA52" i="27"/>
  <c r="AA152" i="26"/>
  <c r="AA80" i="13"/>
  <c r="AA43" i="27"/>
  <c r="AA90" i="26"/>
  <c r="AA75" i="26"/>
  <c r="AA281" i="26"/>
  <c r="AA272" i="26"/>
  <c r="AA314" i="26"/>
  <c r="AA44" i="29"/>
  <c r="AA219" i="26"/>
  <c r="AA57" i="29"/>
  <c r="AA287" i="26"/>
  <c r="AA97" i="26"/>
  <c r="AA64" i="29"/>
  <c r="AA234" i="26"/>
  <c r="AA386" i="26"/>
  <c r="AA347" i="26"/>
  <c r="AA145" i="26"/>
  <c r="AA54" i="29"/>
  <c r="S64" i="29"/>
  <c r="AA63" i="13"/>
  <c r="AA154" i="26"/>
  <c r="AA246" i="26"/>
  <c r="AA104" i="26"/>
  <c r="AA357" i="26"/>
  <c r="AA330" i="26"/>
  <c r="AA204" i="26"/>
  <c r="AA79" i="26"/>
  <c r="AA165" i="26"/>
  <c r="AA109" i="26"/>
  <c r="AA291" i="26"/>
  <c r="AA94" i="26"/>
  <c r="AA311" i="26"/>
  <c r="AA308" i="26"/>
  <c r="AA49" i="29"/>
  <c r="AA207" i="26"/>
  <c r="AA48" i="27"/>
  <c r="AA29" i="27"/>
  <c r="AA76" i="13"/>
  <c r="AA168" i="26"/>
  <c r="AA55" i="29"/>
  <c r="AA57" i="27"/>
  <c r="AA151" i="26"/>
  <c r="AA34" i="27"/>
  <c r="AA362" i="26"/>
  <c r="AA387" i="26"/>
  <c r="AA217" i="26"/>
  <c r="AA275" i="26"/>
  <c r="AA361" i="26"/>
  <c r="AA42" i="27"/>
  <c r="AA305" i="26"/>
  <c r="AA183" i="26"/>
  <c r="S57" i="29"/>
  <c r="AA321" i="26"/>
  <c r="AA59" i="27"/>
  <c r="AA70" i="13"/>
  <c r="AA223" i="26"/>
  <c r="AA313" i="26"/>
  <c r="AA273" i="26"/>
  <c r="M19" i="22"/>
  <c r="AA106" i="26"/>
  <c r="AA89" i="13"/>
  <c r="AA98" i="26"/>
  <c r="AA260" i="26"/>
  <c r="AA322" i="26"/>
  <c r="AA288" i="26"/>
  <c r="AA144" i="26"/>
  <c r="AA295" i="26"/>
  <c r="I18" i="22"/>
  <c r="AA41" i="26"/>
  <c r="AA86" i="26"/>
  <c r="AA85" i="13"/>
  <c r="AA278" i="26"/>
  <c r="AA354" i="26"/>
  <c r="AA61" i="27"/>
  <c r="AA65" i="13"/>
  <c r="AC98" i="13"/>
  <c r="AA221" i="26"/>
  <c r="AA38" i="27"/>
  <c r="AA389" i="26"/>
  <c r="AA227" i="26"/>
  <c r="AA345" i="26"/>
  <c r="AA344" i="26"/>
  <c r="AA364" i="26"/>
  <c r="AA82" i="26"/>
  <c r="AA81" i="26"/>
  <c r="AA107" i="26"/>
  <c r="AA46" i="27"/>
  <c r="AA156" i="26"/>
  <c r="AA65" i="29"/>
  <c r="AA84" i="13"/>
  <c r="AA268" i="26"/>
  <c r="AA67" i="27"/>
  <c r="AA70" i="27"/>
  <c r="AA139" i="26"/>
  <c r="AA73" i="26"/>
  <c r="AA146" i="26"/>
  <c r="AA215" i="26"/>
  <c r="AA218" i="26"/>
  <c r="AA119" i="26"/>
  <c r="AA65" i="26"/>
  <c r="AA60" i="29"/>
  <c r="T60" i="29" s="1"/>
  <c r="AA138" i="26"/>
  <c r="AA132" i="26"/>
  <c r="AA283" i="26"/>
  <c r="AA63" i="27"/>
  <c r="AA270" i="26"/>
  <c r="AA300" i="26"/>
  <c r="AA51" i="29"/>
  <c r="T51" i="29" s="1"/>
  <c r="AA60" i="27"/>
  <c r="AA65" i="27"/>
  <c r="AA64" i="13"/>
  <c r="AA39" i="27"/>
  <c r="AA220" i="26"/>
  <c r="AA62" i="29"/>
  <c r="AA30" i="27"/>
  <c r="AA163" i="26"/>
  <c r="AA55" i="27"/>
  <c r="AA208" i="26"/>
  <c r="AA68" i="29"/>
  <c r="S68" i="29" s="1"/>
  <c r="AA355" i="26"/>
  <c r="AA343" i="26"/>
  <c r="AA83" i="13"/>
  <c r="AA297" i="26"/>
  <c r="AA61" i="29"/>
  <c r="S61" i="29" s="1"/>
  <c r="AA66" i="29"/>
  <c r="AA284" i="26"/>
  <c r="AA153" i="26"/>
  <c r="L18" i="22"/>
  <c r="AA248" i="26"/>
  <c r="S69" i="29"/>
  <c r="AA243" i="26"/>
  <c r="AA42" i="29"/>
  <c r="AA188" i="26"/>
  <c r="AA193" i="26"/>
  <c r="T49" i="29"/>
  <c r="AA69" i="27"/>
  <c r="AA54" i="26"/>
  <c r="AA53" i="26"/>
  <c r="AA61" i="13"/>
  <c r="AA68" i="13"/>
  <c r="AA301" i="26"/>
  <c r="AA342" i="26"/>
  <c r="AA74" i="26"/>
  <c r="M17" i="22"/>
  <c r="T62" i="29"/>
  <c r="AA48" i="26"/>
  <c r="AA105" i="26"/>
  <c r="AA266" i="26"/>
  <c r="AA58" i="26"/>
  <c r="AA182" i="26"/>
  <c r="I17" i="22"/>
  <c r="AA384" i="26"/>
  <c r="AA94" i="13"/>
  <c r="AA32" i="27"/>
  <c r="AA135" i="26"/>
  <c r="AA63" i="29"/>
  <c r="AA71" i="26"/>
  <c r="AA175" i="26"/>
  <c r="AA375" i="26"/>
  <c r="AA341" i="26"/>
  <c r="AA253" i="26"/>
  <c r="T44" i="29"/>
  <c r="T54" i="29"/>
  <c r="AA244" i="26"/>
  <c r="AA241" i="26"/>
  <c r="AA56" i="29"/>
  <c r="AA328" i="26"/>
  <c r="AA97" i="13"/>
  <c r="AA351" i="26"/>
  <c r="AA230" i="26"/>
  <c r="AA231" i="26"/>
  <c r="AA66" i="26"/>
  <c r="AA184" i="26"/>
  <c r="AA400" i="26"/>
  <c r="I19" i="22"/>
  <c r="AA158" i="26"/>
  <c r="AA166" i="26"/>
  <c r="AA133" i="26"/>
  <c r="AA90" i="13"/>
  <c r="AA401" i="26"/>
  <c r="AA247" i="26"/>
  <c r="AA249" i="26"/>
  <c r="AA103" i="26"/>
  <c r="AA72" i="13"/>
  <c r="AA194" i="26"/>
  <c r="AA157" i="26"/>
  <c r="AA117" i="26"/>
  <c r="AA102" i="26"/>
  <c r="AA296" i="26"/>
  <c r="AA36" i="29"/>
  <c r="AA302" i="26"/>
  <c r="AA131" i="26"/>
  <c r="AA77" i="13"/>
  <c r="AA45" i="27"/>
  <c r="AA44" i="26"/>
  <c r="AA285" i="26"/>
  <c r="J18" i="22"/>
  <c r="AA195" i="26"/>
  <c r="AA147" i="26"/>
  <c r="AA172" i="26"/>
  <c r="AA173" i="26"/>
  <c r="S36" i="29"/>
  <c r="AA69" i="26"/>
  <c r="AA210" i="26"/>
  <c r="AA58" i="27"/>
  <c r="AA185" i="26"/>
  <c r="AA39" i="29"/>
  <c r="AA83" i="26"/>
  <c r="AA43" i="29"/>
  <c r="T43" i="29" s="1"/>
  <c r="AA71" i="13"/>
  <c r="AA391" i="26"/>
  <c r="T65" i="29"/>
  <c r="AA388" i="26"/>
  <c r="AA49" i="26"/>
  <c r="AA129" i="26"/>
  <c r="AA118" i="26"/>
  <c r="AA304" i="26"/>
  <c r="AA198" i="26"/>
  <c r="AA110" i="26"/>
  <c r="AA380" i="26"/>
  <c r="AA31" i="27"/>
  <c r="AA189" i="26"/>
  <c r="AA67" i="26"/>
  <c r="AA123" i="26"/>
  <c r="AA178" i="26"/>
  <c r="AA349" i="26"/>
  <c r="AA137" i="26"/>
  <c r="AA113" i="26"/>
  <c r="AA164" i="26"/>
  <c r="AA86" i="13"/>
  <c r="L16" i="22"/>
  <c r="AA52" i="26"/>
  <c r="T66" i="29"/>
  <c r="AA68" i="27"/>
  <c r="AA140" i="26"/>
  <c r="AA201" i="26"/>
  <c r="J19" i="22"/>
  <c r="AA269" i="26"/>
  <c r="AA254" i="26"/>
  <c r="S43" i="29"/>
  <c r="T55" i="29"/>
  <c r="AA242" i="26"/>
  <c r="AA72" i="26"/>
  <c r="AA310" i="26"/>
  <c r="AA282" i="26"/>
  <c r="AA92" i="13"/>
  <c r="AA142" i="26"/>
  <c r="AA331" i="26"/>
  <c r="AA176" i="26"/>
  <c r="AA177" i="26"/>
  <c r="AA212" i="26"/>
  <c r="J17" i="22"/>
  <c r="T61" i="29"/>
  <c r="AA48" i="29"/>
  <c r="AA37" i="27"/>
  <c r="AA206" i="26"/>
  <c r="AA49" i="27"/>
  <c r="AA190" i="26"/>
  <c r="AA399" i="26"/>
  <c r="M18" i="22"/>
  <c r="AA205" i="26"/>
  <c r="AA370" i="26"/>
  <c r="AA41" i="29"/>
  <c r="AA35" i="27"/>
  <c r="AA114" i="26"/>
  <c r="AA263" i="26"/>
  <c r="S51" i="29"/>
  <c r="AA28" i="27"/>
  <c r="AA264" i="26"/>
  <c r="AA379" i="26"/>
  <c r="AA257" i="26"/>
  <c r="I16" i="22"/>
  <c r="AA54" i="27"/>
  <c r="AA23" i="27"/>
  <c r="K18" i="22"/>
  <c r="AA50" i="26"/>
  <c r="AA62" i="27"/>
  <c r="AA53" i="27"/>
  <c r="AA327" i="26"/>
  <c r="AA329" i="26"/>
  <c r="AA276" i="26"/>
  <c r="AA53" i="29"/>
  <c r="AA100" i="26"/>
  <c r="AA70" i="26"/>
  <c r="AA56" i="27"/>
  <c r="AA57" i="26"/>
  <c r="AA393" i="26"/>
  <c r="AA216" i="26"/>
  <c r="AA383" i="26"/>
  <c r="L17" i="22"/>
  <c r="AA251" i="26"/>
  <c r="AA299" i="26"/>
  <c r="AA332" i="26"/>
  <c r="AA78" i="13"/>
  <c r="AA115" i="26"/>
  <c r="AA64" i="26"/>
  <c r="AA255" i="26"/>
  <c r="AA258" i="26"/>
  <c r="AA38" i="29"/>
  <c r="AA338" i="26"/>
  <c r="AA69" i="13"/>
  <c r="AA96" i="13"/>
  <c r="AA372" i="26"/>
  <c r="AA271" i="26"/>
  <c r="AA112" i="26"/>
  <c r="L19" i="22"/>
  <c r="L21" i="22" s="1"/>
  <c r="AA315" i="26"/>
  <c r="AA196" i="26"/>
  <c r="AA51" i="27"/>
  <c r="AA33" i="27"/>
  <c r="AA78" i="26"/>
  <c r="AA50" i="29"/>
  <c r="AA149" i="26"/>
  <c r="AA124" i="26"/>
  <c r="AA116" i="26"/>
  <c r="AA245" i="26"/>
  <c r="AA74" i="13"/>
  <c r="AA44" i="27"/>
  <c r="AA233" i="26"/>
  <c r="AA365" i="26"/>
  <c r="AA211" i="26"/>
  <c r="AA92" i="26"/>
  <c r="AA24" i="27"/>
  <c r="AA170" i="26"/>
  <c r="AA256" i="26"/>
  <c r="AA25" i="27"/>
  <c r="AA127" i="26"/>
  <c r="AA136" i="26"/>
  <c r="AA277" i="26"/>
  <c r="AA77" i="26"/>
  <c r="AA159" i="26"/>
  <c r="AA336" i="26"/>
  <c r="AA334" i="26"/>
  <c r="AA88" i="13"/>
  <c r="AA64" i="27"/>
  <c r="AA59" i="26"/>
  <c r="AA52" i="29"/>
  <c r="T52" i="29" s="1"/>
  <c r="AA181" i="26"/>
  <c r="AA66" i="27"/>
  <c r="AA226" i="26"/>
  <c r="AA161" i="26"/>
  <c r="AA46" i="26"/>
  <c r="AA385" i="26"/>
  <c r="AA350" i="26"/>
  <c r="AA279" i="26"/>
  <c r="AA41" i="27"/>
  <c r="AA66" i="13"/>
  <c r="AA239" i="26"/>
  <c r="AA80" i="26"/>
  <c r="AA87" i="13"/>
  <c r="AA179" i="26"/>
  <c r="AA120" i="26"/>
  <c r="K19" i="22"/>
  <c r="AA171" i="26"/>
  <c r="AA261" i="26"/>
  <c r="AA111" i="26"/>
  <c r="AA203" i="26"/>
  <c r="AA213" i="26"/>
  <c r="AA46" i="29"/>
  <c r="AA348" i="26"/>
  <c r="AA240" i="26"/>
  <c r="AA371" i="26"/>
  <c r="AA169" i="26"/>
  <c r="AA333" i="26"/>
  <c r="AA235" i="26"/>
  <c r="AA125" i="26"/>
  <c r="AA26" i="27"/>
  <c r="AA224" i="26"/>
  <c r="AA96" i="26"/>
  <c r="AA174" i="26"/>
  <c r="AA56" i="26"/>
  <c r="AA392" i="26"/>
  <c r="AA303" i="26"/>
  <c r="AA317" i="26"/>
  <c r="AA93" i="13"/>
  <c r="AA374" i="26"/>
  <c r="AA394" i="26"/>
  <c r="AA141" i="26"/>
  <c r="AA91" i="13"/>
  <c r="AA320" i="26"/>
  <c r="AA200" i="26"/>
  <c r="AA229" i="26"/>
  <c r="S46" i="29"/>
  <c r="AA293" i="26"/>
  <c r="AA76" i="26"/>
  <c r="AA45" i="29"/>
  <c r="AA37" i="29"/>
  <c r="AA47" i="26"/>
  <c r="AA40" i="29"/>
  <c r="S37" i="29"/>
  <c r="AA95" i="26"/>
  <c r="AA378" i="26"/>
  <c r="AA397" i="26"/>
  <c r="T37" i="29"/>
  <c r="AA377" i="26"/>
  <c r="AA294" i="26"/>
  <c r="AA101" i="26"/>
  <c r="AA121" i="26"/>
  <c r="AA373" i="26"/>
  <c r="AA214" i="26"/>
  <c r="AA87" i="26"/>
  <c r="AA67" i="29"/>
  <c r="AA42" i="26"/>
  <c r="AA143" i="26"/>
  <c r="AA180" i="26"/>
  <c r="AA262" i="26"/>
  <c r="AA85" i="26"/>
  <c r="AA326" i="26"/>
  <c r="AA187" i="26"/>
  <c r="AA307" i="26"/>
  <c r="AA325" i="26"/>
  <c r="AA68" i="26"/>
  <c r="AA340" i="26"/>
  <c r="AA197" i="26"/>
  <c r="AA186" i="26"/>
  <c r="AA61" i="26"/>
  <c r="AA67" i="13"/>
  <c r="AA43" i="26"/>
  <c r="AA130" i="26"/>
  <c r="AA324" i="26"/>
  <c r="AA89" i="26"/>
  <c r="AA353" i="26"/>
  <c r="AA55" i="26"/>
  <c r="AA47" i="27"/>
  <c r="AA45" i="26"/>
  <c r="AA191" i="26"/>
  <c r="AA252" i="26"/>
  <c r="AA250" i="26"/>
  <c r="AA59" i="29"/>
  <c r="AA396" i="26"/>
  <c r="AA225" i="26"/>
  <c r="AA337" i="26"/>
  <c r="AA323" i="26"/>
  <c r="AA298" i="26"/>
  <c r="AA192" i="26"/>
  <c r="AA51" i="26"/>
  <c r="AA318" i="26"/>
  <c r="AA199" i="26"/>
  <c r="S38" i="29"/>
  <c r="AA232" i="26"/>
  <c r="AA292" i="26"/>
  <c r="AA126" i="26"/>
  <c r="AA312" i="26"/>
  <c r="AA274" i="26"/>
  <c r="AA58" i="29"/>
  <c r="AA363" i="26"/>
  <c r="AA36" i="27"/>
  <c r="AA236" i="26"/>
  <c r="AA209" i="26"/>
  <c r="AA352" i="26"/>
  <c r="D6" i="22"/>
  <c r="AA75" i="13"/>
  <c r="T41" i="29"/>
  <c r="AA91" i="26"/>
  <c r="AA122" i="26"/>
  <c r="K17" i="22"/>
  <c r="AA63" i="26"/>
  <c r="AA346" i="26"/>
  <c r="S41" i="29"/>
  <c r="AA319" i="26"/>
  <c r="AA280" i="26"/>
  <c r="AA62" i="13"/>
  <c r="AA50" i="27"/>
  <c r="AA167" i="26"/>
  <c r="AA73" i="13"/>
  <c r="AA62" i="26"/>
  <c r="AA162" i="26"/>
  <c r="AA290" i="26"/>
  <c r="AA93" i="26"/>
  <c r="AA267" i="26"/>
  <c r="AA84" i="26"/>
  <c r="AA398" i="26"/>
  <c r="AA148" i="26"/>
  <c r="K16" i="22"/>
  <c r="K21" i="22" s="1"/>
  <c r="AA60" i="26"/>
  <c r="AA35" i="29"/>
  <c r="T63" i="29"/>
  <c r="S42" i="29"/>
  <c r="K22" i="22"/>
  <c r="T42" i="29"/>
  <c r="S60" i="29"/>
  <c r="AA335" i="26"/>
  <c r="AA95" i="13"/>
  <c r="AA47" i="29"/>
  <c r="AA82" i="13"/>
  <c r="AA237" i="26"/>
  <c r="AA381" i="26"/>
  <c r="AA238" i="26"/>
  <c r="AA27" i="27"/>
  <c r="T69" i="29"/>
  <c r="AA40" i="27"/>
  <c r="S55" i="29"/>
  <c r="T68" i="29"/>
  <c r="S52" i="29"/>
  <c r="S54" i="29"/>
  <c r="S66" i="29"/>
  <c r="T38" i="29"/>
  <c r="S56" i="29"/>
  <c r="S39" i="29"/>
  <c r="T39" i="29"/>
  <c r="S48" i="29"/>
  <c r="T53" i="29"/>
  <c r="L24" i="22"/>
  <c r="L25" i="22"/>
  <c r="L22" i="22"/>
  <c r="L23" i="22"/>
  <c r="S50" i="29"/>
  <c r="T50" i="29"/>
  <c r="S45" i="29"/>
  <c r="S40" i="29"/>
  <c r="T40" i="29"/>
  <c r="S67" i="29"/>
  <c r="T67" i="29"/>
  <c r="S59" i="29"/>
  <c r="T59" i="29"/>
  <c r="S58" i="29"/>
  <c r="K23" i="22"/>
  <c r="K24" i="22"/>
  <c r="K25" i="22"/>
  <c r="S35" i="29"/>
  <c r="S47" i="29"/>
  <c r="R66" i="27" l="1"/>
  <c r="R68" i="27"/>
  <c r="R90" i="13"/>
  <c r="R51" i="29"/>
  <c r="R42" i="29"/>
  <c r="R57" i="26"/>
  <c r="R33" i="27"/>
  <c r="R54" i="27"/>
  <c r="R53" i="26"/>
  <c r="R89" i="13"/>
  <c r="R52" i="29"/>
  <c r="R43" i="26"/>
  <c r="R68" i="26"/>
  <c r="R59" i="26"/>
  <c r="R39" i="27"/>
  <c r="R48" i="26"/>
  <c r="R67" i="29"/>
  <c r="R65" i="27"/>
  <c r="R67" i="26"/>
  <c r="R67" i="27"/>
  <c r="R97" i="13"/>
  <c r="D4" i="21"/>
  <c r="R94" i="13"/>
  <c r="R58" i="26"/>
  <c r="R92" i="13"/>
  <c r="R87" i="13"/>
  <c r="R27" i="27"/>
  <c r="R77" i="26"/>
  <c r="R77" i="13"/>
  <c r="R69" i="27"/>
  <c r="R67" i="13"/>
  <c r="R78" i="13"/>
  <c r="R69" i="29"/>
  <c r="R61" i="27"/>
  <c r="R46" i="26"/>
  <c r="R62" i="27"/>
  <c r="R79" i="13"/>
  <c r="R47" i="29"/>
  <c r="R76" i="26"/>
  <c r="R68" i="29"/>
  <c r="R47" i="27"/>
  <c r="R95" i="13"/>
  <c r="R65" i="29"/>
  <c r="H4" i="21"/>
  <c r="R25" i="27"/>
  <c r="R43" i="29"/>
  <c r="R62" i="26"/>
  <c r="R75" i="13"/>
  <c r="R66" i="26"/>
  <c r="R82" i="13"/>
  <c r="R65" i="13"/>
  <c r="R72" i="13"/>
  <c r="R45" i="29"/>
  <c r="R50" i="26"/>
  <c r="R91" i="13"/>
  <c r="R61" i="13"/>
  <c r="R44" i="27"/>
  <c r="R44" i="26"/>
  <c r="R84" i="13"/>
  <c r="R62" i="13"/>
  <c r="R76" i="13"/>
  <c r="R23" i="27"/>
  <c r="R54" i="29"/>
  <c r="R74" i="26"/>
  <c r="R48" i="27"/>
  <c r="R66" i="13"/>
  <c r="R57" i="29"/>
  <c r="R49" i="26"/>
  <c r="R63" i="29"/>
  <c r="R40" i="29"/>
  <c r="R24" i="27"/>
  <c r="R44" i="29"/>
  <c r="R50" i="27"/>
  <c r="R65" i="26"/>
  <c r="R39" i="29"/>
  <c r="R63" i="26"/>
  <c r="R61" i="29"/>
  <c r="R69" i="13"/>
  <c r="R69" i="26"/>
  <c r="R55" i="26"/>
  <c r="R64" i="27"/>
  <c r="R26" i="27"/>
  <c r="R57" i="27"/>
  <c r="R73" i="13"/>
  <c r="R50" i="29"/>
  <c r="R42" i="26"/>
  <c r="R35" i="29"/>
  <c r="R63" i="13"/>
  <c r="R28" i="27"/>
  <c r="R48" i="29"/>
  <c r="R66" i="29"/>
  <c r="R34" i="27"/>
  <c r="R75" i="26"/>
  <c r="R43" i="27"/>
  <c r="R63" i="27"/>
  <c r="R37" i="27"/>
  <c r="R32" i="27"/>
  <c r="R56" i="29"/>
  <c r="R60" i="27"/>
  <c r="R30" i="27"/>
  <c r="R47" i="26"/>
  <c r="R64" i="29"/>
  <c r="R60" i="26"/>
  <c r="R51" i="26"/>
  <c r="R60" i="29"/>
  <c r="R73" i="26"/>
  <c r="R41" i="26"/>
  <c r="R74" i="13"/>
  <c r="R83" i="13"/>
  <c r="R41" i="29"/>
  <c r="R53" i="29"/>
  <c r="R54" i="26"/>
  <c r="R31" i="27"/>
  <c r="R56" i="27"/>
  <c r="R52" i="26"/>
  <c r="R70" i="13"/>
  <c r="R71" i="13"/>
  <c r="R58" i="29"/>
  <c r="R45" i="26"/>
  <c r="R80" i="13"/>
  <c r="R46" i="27"/>
  <c r="R53" i="27"/>
  <c r="R96" i="13"/>
  <c r="R34" i="29"/>
  <c r="R72" i="26"/>
  <c r="R88" i="13"/>
  <c r="R70" i="26"/>
  <c r="R42" i="27"/>
  <c r="R36" i="27"/>
  <c r="R64" i="13"/>
  <c r="R59" i="29"/>
  <c r="R35" i="27"/>
  <c r="R71" i="26"/>
  <c r="R49" i="27"/>
  <c r="R58" i="27"/>
  <c r="R49" i="29"/>
  <c r="R93" i="13"/>
  <c r="R68" i="13"/>
  <c r="R61" i="26"/>
  <c r="R85" i="13"/>
  <c r="R51" i="27"/>
  <c r="R62" i="29"/>
  <c r="R86" i="13"/>
  <c r="R70" i="27"/>
  <c r="R41" i="27"/>
  <c r="R56" i="26"/>
  <c r="R29" i="27"/>
  <c r="R52" i="27"/>
  <c r="R55" i="27"/>
  <c r="R37" i="29"/>
  <c r="R38" i="29"/>
  <c r="R40" i="27"/>
  <c r="R45" i="27"/>
  <c r="R64" i="26"/>
  <c r="R81" i="13"/>
  <c r="R55" i="29"/>
  <c r="R46" i="29"/>
  <c r="R38" i="27"/>
  <c r="R36" i="29"/>
  <c r="R59" i="27"/>
  <c r="T47" i="29"/>
  <c r="S33" i="27"/>
  <c r="T33" i="27" s="1"/>
  <c r="S39" i="27"/>
  <c r="T39" i="27" s="1"/>
  <c r="E4" i="21"/>
  <c r="F4" i="21"/>
  <c r="D5" i="21"/>
  <c r="S69" i="27"/>
  <c r="T69" i="27" s="1"/>
  <c r="S79" i="13"/>
  <c r="S25" i="27"/>
  <c r="T25" i="27" s="1"/>
  <c r="S76" i="13"/>
  <c r="T76" i="13" s="1"/>
  <c r="S57" i="27"/>
  <c r="T57" i="27" s="1"/>
  <c r="S60" i="27"/>
  <c r="T60" i="27" s="1"/>
  <c r="S41" i="26"/>
  <c r="T41" i="26" s="1"/>
  <c r="S56" i="27"/>
  <c r="T56" i="27" s="1"/>
  <c r="S46" i="27"/>
  <c r="T46" i="27" s="1"/>
  <c r="S36" i="27"/>
  <c r="T36" i="27" s="1"/>
  <c r="S93" i="13"/>
  <c r="T93" i="13" s="1"/>
  <c r="S41" i="27"/>
  <c r="T41" i="27" s="1"/>
  <c r="D3" i="13"/>
  <c r="D4" i="13"/>
  <c r="T48" i="29"/>
  <c r="S49" i="29"/>
  <c r="T35" i="29"/>
  <c r="S54" i="27"/>
  <c r="T54" i="27" s="1"/>
  <c r="S48" i="26"/>
  <c r="T48" i="26" s="1"/>
  <c r="S94" i="13"/>
  <c r="T94" i="13" s="1"/>
  <c r="S67" i="13"/>
  <c r="T67" i="13" s="1"/>
  <c r="S50" i="26"/>
  <c r="S23" i="27"/>
  <c r="T23" i="27" s="1"/>
  <c r="S49" i="26"/>
  <c r="S63" i="26"/>
  <c r="T63" i="26" s="1"/>
  <c r="S73" i="13"/>
  <c r="T73" i="13" s="1"/>
  <c r="S34" i="27"/>
  <c r="T34" i="27" s="1"/>
  <c r="S30" i="27"/>
  <c r="S74" i="13"/>
  <c r="T74" i="13" s="1"/>
  <c r="S52" i="26"/>
  <c r="S53" i="27"/>
  <c r="T53" i="27" s="1"/>
  <c r="S64" i="13"/>
  <c r="T64" i="13" s="1"/>
  <c r="S68" i="13"/>
  <c r="T68" i="13" s="1"/>
  <c r="S56" i="26"/>
  <c r="T56" i="26" s="1"/>
  <c r="S40" i="27"/>
  <c r="T40" i="27" s="1"/>
  <c r="S38" i="27"/>
  <c r="T38" i="27" s="1"/>
  <c r="J21" i="22"/>
  <c r="T64" i="29"/>
  <c r="S66" i="27"/>
  <c r="T66" i="27" s="1"/>
  <c r="S53" i="26"/>
  <c r="T53" i="26" s="1"/>
  <c r="S58" i="26"/>
  <c r="T58" i="26" s="1"/>
  <c r="S78" i="13"/>
  <c r="S76" i="26"/>
  <c r="T76" i="26" s="1"/>
  <c r="S62" i="26"/>
  <c r="S91" i="13"/>
  <c r="T91" i="13" s="1"/>
  <c r="S75" i="26"/>
  <c r="T75" i="26" s="1"/>
  <c r="S47" i="26"/>
  <c r="T47" i="26" s="1"/>
  <c r="S83" i="13"/>
  <c r="T83" i="13" s="1"/>
  <c r="S70" i="13"/>
  <c r="T70" i="13" s="1"/>
  <c r="S96" i="13"/>
  <c r="T96" i="13" s="1"/>
  <c r="S61" i="26"/>
  <c r="S29" i="27"/>
  <c r="T29" i="27" s="1"/>
  <c r="O35" i="13"/>
  <c r="T36" i="29"/>
  <c r="T57" i="29"/>
  <c r="S68" i="27"/>
  <c r="T68" i="27" s="1"/>
  <c r="S89" i="13"/>
  <c r="S65" i="27"/>
  <c r="T65" i="27" s="1"/>
  <c r="S92" i="13"/>
  <c r="S75" i="13"/>
  <c r="S61" i="13"/>
  <c r="T61" i="13" s="1"/>
  <c r="S74" i="26"/>
  <c r="T74" i="26" s="1"/>
  <c r="S69" i="13"/>
  <c r="T69" i="13" s="1"/>
  <c r="S42" i="26"/>
  <c r="S43" i="27"/>
  <c r="T43" i="27" s="1"/>
  <c r="S71" i="13"/>
  <c r="T71" i="13" s="1"/>
  <c r="S35" i="27"/>
  <c r="T35" i="27" s="1"/>
  <c r="S85" i="13"/>
  <c r="T85" i="13" s="1"/>
  <c r="S52" i="27"/>
  <c r="T52" i="27" s="1"/>
  <c r="S45" i="27"/>
  <c r="T45" i="27" s="1"/>
  <c r="S59" i="27"/>
  <c r="T59" i="27" s="1"/>
  <c r="T56" i="29"/>
  <c r="S44" i="29"/>
  <c r="S90" i="13"/>
  <c r="S67" i="26"/>
  <c r="T67" i="26" s="1"/>
  <c r="S87" i="13"/>
  <c r="T87" i="13" s="1"/>
  <c r="S61" i="27"/>
  <c r="T61" i="27" s="1"/>
  <c r="S47" i="27"/>
  <c r="T47" i="27" s="1"/>
  <c r="S66" i="26"/>
  <c r="S44" i="27"/>
  <c r="T44" i="27" s="1"/>
  <c r="S48" i="27"/>
  <c r="T48" i="27" s="1"/>
  <c r="S24" i="27"/>
  <c r="T24" i="27" s="1"/>
  <c r="S69" i="26"/>
  <c r="S63" i="27"/>
  <c r="T63" i="27" s="1"/>
  <c r="S60" i="26"/>
  <c r="AE98" i="13"/>
  <c r="D3" i="26"/>
  <c r="S72" i="26"/>
  <c r="T72" i="26" s="1"/>
  <c r="S71" i="26"/>
  <c r="T71" i="26" s="1"/>
  <c r="S51" i="27"/>
  <c r="T51" i="27" s="1"/>
  <c r="S55" i="27"/>
  <c r="T55" i="27" s="1"/>
  <c r="S64" i="26"/>
  <c r="T64" i="26" s="1"/>
  <c r="T58" i="29"/>
  <c r="S63" i="29"/>
  <c r="S43" i="26"/>
  <c r="T43" i="26" s="1"/>
  <c r="S67" i="27"/>
  <c r="T67" i="27" s="1"/>
  <c r="S27" i="27"/>
  <c r="T27" i="27" s="1"/>
  <c r="D4" i="26"/>
  <c r="S95" i="13"/>
  <c r="T95" i="13" s="1"/>
  <c r="S82" i="13"/>
  <c r="T82" i="13" s="1"/>
  <c r="S44" i="26"/>
  <c r="S66" i="13"/>
  <c r="S55" i="26"/>
  <c r="S63" i="13"/>
  <c r="S37" i="27"/>
  <c r="T37" i="27" s="1"/>
  <c r="S51" i="26"/>
  <c r="S88" i="13"/>
  <c r="T88" i="13" s="1"/>
  <c r="S49" i="27"/>
  <c r="T49" i="27" s="1"/>
  <c r="S81" i="13"/>
  <c r="T81" i="13" s="1"/>
  <c r="T45" i="29"/>
  <c r="M21" i="22"/>
  <c r="S68" i="26"/>
  <c r="AE104" i="13"/>
  <c r="S104" i="13" s="1"/>
  <c r="S77" i="26"/>
  <c r="S46" i="26"/>
  <c r="S65" i="13"/>
  <c r="T65" i="13" s="1"/>
  <c r="S84" i="13"/>
  <c r="T84" i="13" s="1"/>
  <c r="D5" i="13"/>
  <c r="S50" i="27"/>
  <c r="T50" i="27" s="1"/>
  <c r="S64" i="27"/>
  <c r="T64" i="27" s="1"/>
  <c r="S28" i="27"/>
  <c r="T28" i="27" s="1"/>
  <c r="S32" i="27"/>
  <c r="T32" i="27" s="1"/>
  <c r="S54" i="26"/>
  <c r="S45" i="26"/>
  <c r="T45" i="26" s="1"/>
  <c r="S70" i="26"/>
  <c r="S58" i="27"/>
  <c r="T58" i="27" s="1"/>
  <c r="S86" i="13"/>
  <c r="T46" i="29"/>
  <c r="S62" i="29"/>
  <c r="S57" i="26"/>
  <c r="T57" i="26" s="1"/>
  <c r="S59" i="26"/>
  <c r="S97" i="13"/>
  <c r="T97" i="13" s="1"/>
  <c r="S77" i="13"/>
  <c r="T77" i="13" s="1"/>
  <c r="S62" i="27"/>
  <c r="T62" i="27" s="1"/>
  <c r="I4" i="21"/>
  <c r="L4" i="21"/>
  <c r="M4" i="21"/>
  <c r="J4" i="21"/>
  <c r="K4" i="21"/>
  <c r="H5" i="21"/>
  <c r="S72" i="13"/>
  <c r="T72" i="13" s="1"/>
  <c r="S62" i="13"/>
  <c r="T62" i="13" s="1"/>
  <c r="AE102" i="13"/>
  <c r="S65" i="26"/>
  <c r="S26" i="27"/>
  <c r="T26" i="27" s="1"/>
  <c r="S73" i="26"/>
  <c r="T73" i="26" s="1"/>
  <c r="S31" i="27"/>
  <c r="S80" i="13"/>
  <c r="T80" i="13" s="1"/>
  <c r="S42" i="27"/>
  <c r="T42" i="27" s="1"/>
  <c r="S70" i="27"/>
  <c r="T70" i="27" s="1"/>
  <c r="D5" i="26"/>
  <c r="S53" i="29"/>
  <c r="S65" i="29"/>
  <c r="D6" i="21"/>
  <c r="E5" i="21"/>
  <c r="F5" i="21"/>
  <c r="N4" i="21"/>
  <c r="J25" i="22"/>
  <c r="J24" i="22"/>
  <c r="J22" i="22"/>
  <c r="J23" i="22"/>
  <c r="S35" i="13"/>
  <c r="O36" i="13"/>
  <c r="S98" i="13"/>
  <c r="AE99" i="13"/>
  <c r="Q4" i="21"/>
  <c r="M22" i="22"/>
  <c r="M24" i="22"/>
  <c r="M25" i="22"/>
  <c r="M23" i="22"/>
  <c r="AA104" i="13"/>
  <c r="T104" i="13" s="1"/>
  <c r="R104" i="13"/>
  <c r="S276" i="26"/>
  <c r="S308" i="26"/>
  <c r="S293" i="26"/>
  <c r="S216" i="26"/>
  <c r="S345" i="26"/>
  <c r="S401" i="26"/>
  <c r="S87" i="26"/>
  <c r="S249" i="26"/>
  <c r="S80" i="26"/>
  <c r="S154" i="26"/>
  <c r="T33" i="13"/>
  <c r="S358" i="26"/>
  <c r="S341" i="26"/>
  <c r="S364" i="26"/>
  <c r="S391" i="26"/>
  <c r="S32" i="28"/>
  <c r="R32" i="28" s="1"/>
  <c r="S304" i="26"/>
  <c r="T23" i="28"/>
  <c r="S172" i="26"/>
  <c r="S322" i="26"/>
  <c r="S360" i="26"/>
  <c r="S105" i="26"/>
  <c r="S170" i="26"/>
  <c r="S270" i="26"/>
  <c r="S94" i="26"/>
  <c r="S114" i="26"/>
  <c r="S158" i="26"/>
  <c r="S261" i="26"/>
  <c r="S34" i="28"/>
  <c r="R34" i="28" s="1"/>
  <c r="S27" i="13"/>
  <c r="R27" i="13" s="1"/>
  <c r="S174" i="26"/>
  <c r="S133" i="26"/>
  <c r="S232" i="26"/>
  <c r="S182" i="26"/>
  <c r="S184" i="26"/>
  <c r="S82" i="26"/>
  <c r="T27" i="26"/>
  <c r="S306" i="26"/>
  <c r="S258" i="26"/>
  <c r="T31" i="13"/>
  <c r="S40" i="26"/>
  <c r="R40" i="26" s="1"/>
  <c r="S357" i="26"/>
  <c r="S101" i="26"/>
  <c r="T23" i="26"/>
  <c r="T27" i="28"/>
  <c r="S160" i="26"/>
  <c r="S343" i="26"/>
  <c r="S28" i="26"/>
  <c r="R28" i="26" s="1"/>
  <c r="S111" i="26"/>
  <c r="S125" i="26"/>
  <c r="T25" i="28"/>
  <c r="S310" i="26"/>
  <c r="S26" i="28"/>
  <c r="S31" i="28"/>
  <c r="R31" i="28" s="1"/>
  <c r="T31" i="26"/>
  <c r="T23" i="13"/>
  <c r="S223" i="26"/>
  <c r="T24" i="26"/>
  <c r="S25" i="13"/>
  <c r="R25" i="13" s="1"/>
  <c r="S303" i="26"/>
  <c r="S98" i="26"/>
  <c r="T26" i="26"/>
  <c r="S314" i="26"/>
  <c r="S302" i="26"/>
  <c r="S141" i="26"/>
  <c r="S185" i="26"/>
  <c r="S379" i="26"/>
  <c r="S203" i="26"/>
  <c r="S35" i="26"/>
  <c r="R35" i="26" s="1"/>
  <c r="S285" i="26"/>
  <c r="S311" i="26"/>
  <c r="S363" i="26"/>
  <c r="S240" i="26"/>
  <c r="S132" i="26"/>
  <c r="S265" i="26"/>
  <c r="S312" i="26"/>
  <c r="S323" i="26"/>
  <c r="T32" i="28"/>
  <c r="T31" i="28"/>
  <c r="T27" i="13"/>
  <c r="S366" i="26"/>
  <c r="S316" i="26"/>
  <c r="S104" i="26"/>
  <c r="S25" i="28"/>
  <c r="R25" i="28" s="1"/>
  <c r="S338" i="26"/>
  <c r="S237" i="26"/>
  <c r="S225" i="26"/>
  <c r="S221" i="26"/>
  <c r="S266" i="26"/>
  <c r="S30" i="26"/>
  <c r="R30" i="26" s="1"/>
  <c r="S24" i="26"/>
  <c r="R24" i="26" s="1"/>
  <c r="S123" i="26"/>
  <c r="S26" i="13"/>
  <c r="R26" i="13" s="1"/>
  <c r="S362" i="26"/>
  <c r="S139" i="26"/>
  <c r="S371" i="26"/>
  <c r="S324" i="26"/>
  <c r="S218" i="26"/>
  <c r="S169" i="26"/>
  <c r="S128" i="26"/>
  <c r="S224" i="26"/>
  <c r="S301" i="26"/>
  <c r="S327" i="26"/>
  <c r="S299" i="26"/>
  <c r="S279" i="26"/>
  <c r="S307" i="26"/>
  <c r="S162" i="26"/>
  <c r="S171" i="26"/>
  <c r="S368" i="26"/>
  <c r="S231" i="26"/>
  <c r="S29" i="28"/>
  <c r="R29" i="28" s="1"/>
  <c r="S24" i="13"/>
  <c r="R24" i="13" s="1"/>
  <c r="S113" i="26"/>
  <c r="S190" i="26"/>
  <c r="S187" i="26"/>
  <c r="S262" i="26"/>
  <c r="S329" i="26"/>
  <c r="S83" i="26"/>
  <c r="T28" i="26"/>
  <c r="T33" i="26"/>
  <c r="S106" i="26"/>
  <c r="T34" i="13"/>
  <c r="S264" i="26"/>
  <c r="S239" i="26"/>
  <c r="S359" i="26"/>
  <c r="S100" i="26"/>
  <c r="S295" i="26"/>
  <c r="S340" i="26"/>
  <c r="S92" i="26"/>
  <c r="S135" i="26"/>
  <c r="S23" i="28"/>
  <c r="R23" i="28" s="1"/>
  <c r="S385" i="26"/>
  <c r="S319" i="26"/>
  <c r="S355" i="26"/>
  <c r="S202" i="26"/>
  <c r="S38" i="26"/>
  <c r="R38" i="26" s="1"/>
  <c r="T26" i="13"/>
  <c r="S124" i="26"/>
  <c r="S25" i="26"/>
  <c r="R25" i="26" s="1"/>
  <c r="S107" i="26"/>
  <c r="S178" i="26"/>
  <c r="S31" i="13"/>
  <c r="R31" i="13" s="1"/>
  <c r="S284" i="26"/>
  <c r="S180" i="26"/>
  <c r="S376" i="26"/>
  <c r="S204" i="26"/>
  <c r="S382" i="26"/>
  <c r="S280" i="26"/>
  <c r="S271" i="26"/>
  <c r="S79" i="26"/>
  <c r="S256" i="26"/>
  <c r="S330" i="26"/>
  <c r="S349" i="26"/>
  <c r="S167" i="26"/>
  <c r="S150" i="26"/>
  <c r="S166" i="26"/>
  <c r="T35" i="28"/>
  <c r="S103" i="26"/>
  <c r="T38" i="26"/>
  <c r="S230" i="26"/>
  <c r="T32" i="26"/>
  <c r="S389" i="26"/>
  <c r="S186" i="26"/>
  <c r="S199" i="26"/>
  <c r="S165" i="26"/>
  <c r="S192" i="26"/>
  <c r="S145" i="26"/>
  <c r="S328" i="26"/>
  <c r="S214" i="26"/>
  <c r="S209" i="26"/>
  <c r="S263" i="26"/>
  <c r="S211" i="26"/>
  <c r="S373" i="26"/>
  <c r="S332" i="26"/>
  <c r="S318" i="26"/>
  <c r="S148" i="26"/>
  <c r="S290" i="26"/>
  <c r="S244" i="26"/>
  <c r="S352" i="26"/>
  <c r="S122" i="26"/>
  <c r="S210" i="26"/>
  <c r="S387" i="26"/>
  <c r="S278" i="26"/>
  <c r="S384" i="26"/>
  <c r="T34" i="26"/>
  <c r="S257" i="26"/>
  <c r="O23" i="29"/>
  <c r="S157" i="26"/>
  <c r="S33" i="13"/>
  <c r="R33" i="13" s="1"/>
  <c r="S394" i="26"/>
  <c r="S234" i="26"/>
  <c r="S213" i="26"/>
  <c r="S84" i="26"/>
  <c r="T29" i="28"/>
  <c r="S127" i="26"/>
  <c r="S275" i="26"/>
  <c r="S356" i="26"/>
  <c r="S120" i="26"/>
  <c r="S331" i="26"/>
  <c r="S383" i="26"/>
  <c r="S309" i="26"/>
  <c r="S392" i="26"/>
  <c r="S23" i="26"/>
  <c r="R23" i="26" s="1"/>
  <c r="S90" i="26"/>
  <c r="S397" i="26"/>
  <c r="S353" i="26"/>
  <c r="S168" i="26"/>
  <c r="S296" i="26"/>
  <c r="S176" i="26"/>
  <c r="S34" i="13"/>
  <c r="R34" i="13" s="1"/>
  <c r="S97" i="26"/>
  <c r="T29" i="13"/>
  <c r="S29" i="13"/>
  <c r="R29" i="13" s="1"/>
  <c r="S36" i="26"/>
  <c r="R36" i="26" s="1"/>
  <c r="S333" i="26"/>
  <c r="S381" i="26"/>
  <c r="S137" i="26"/>
  <c r="S250" i="26"/>
  <c r="S281" i="26"/>
  <c r="T25" i="13"/>
  <c r="S198" i="26"/>
  <c r="S399" i="26"/>
  <c r="S400" i="26"/>
  <c r="S227" i="26"/>
  <c r="S110" i="26"/>
  <c r="S315" i="26"/>
  <c r="S153" i="26"/>
  <c r="S138" i="26"/>
  <c r="S229" i="26"/>
  <c r="S269" i="26"/>
  <c r="S212" i="26"/>
  <c r="S377" i="26"/>
  <c r="S33" i="26"/>
  <c r="R33" i="26" s="1"/>
  <c r="S99" i="26"/>
  <c r="S181" i="26"/>
  <c r="S245" i="26"/>
  <c r="S195" i="26"/>
  <c r="S121" i="26"/>
  <c r="S282" i="26"/>
  <c r="S27" i="28"/>
  <c r="R27" i="28" s="1"/>
  <c r="T32" i="13"/>
  <c r="S144" i="26"/>
  <c r="S197" i="26"/>
  <c r="S317" i="26"/>
  <c r="S86" i="26"/>
  <c r="T24" i="28"/>
  <c r="T30" i="13"/>
  <c r="S31" i="26"/>
  <c r="R31" i="26" s="1"/>
  <c r="S268" i="26"/>
  <c r="S163" i="26"/>
  <c r="S274" i="26"/>
  <c r="S78" i="26"/>
  <c r="T35" i="26"/>
  <c r="S369" i="26"/>
  <c r="S255" i="26"/>
  <c r="S205" i="26"/>
  <c r="S222" i="26"/>
  <c r="O59" i="13"/>
  <c r="S39" i="26"/>
  <c r="R39" i="26" s="1"/>
  <c r="S267" i="26"/>
  <c r="T34" i="28"/>
  <c r="S291" i="26"/>
  <c r="S390" i="26"/>
  <c r="S326" i="26"/>
  <c r="S283" i="26"/>
  <c r="T30" i="26"/>
  <c r="S88" i="26"/>
  <c r="S370" i="26"/>
  <c r="S207" i="26"/>
  <c r="S175" i="26"/>
  <c r="T36" i="26"/>
  <c r="S297" i="26"/>
  <c r="S273" i="26"/>
  <c r="O4" i="21"/>
  <c r="S208" i="26"/>
  <c r="S32" i="26"/>
  <c r="R32" i="26" s="1"/>
  <c r="S131" i="26"/>
  <c r="S200" i="26"/>
  <c r="S156" i="26"/>
  <c r="S134" i="26"/>
  <c r="S344" i="26"/>
  <c r="S300" i="26"/>
  <c r="S151" i="26"/>
  <c r="S346" i="26"/>
  <c r="S30" i="28"/>
  <c r="R30" i="28" s="1"/>
  <c r="S254" i="26"/>
  <c r="S334" i="26"/>
  <c r="S320" i="26"/>
  <c r="S365" i="26"/>
  <c r="S119" i="26"/>
  <c r="S372" i="26"/>
  <c r="S374" i="26"/>
  <c r="S30" i="13"/>
  <c r="R30" i="13" s="1"/>
  <c r="S378" i="26"/>
  <c r="S193" i="26"/>
  <c r="S102" i="26"/>
  <c r="S354" i="26"/>
  <c r="S347" i="26"/>
  <c r="S228" i="26"/>
  <c r="S126" i="26"/>
  <c r="S116" i="26"/>
  <c r="S81" i="26"/>
  <c r="P4" i="21"/>
  <c r="S236" i="26"/>
  <c r="S386" i="26"/>
  <c r="S85" i="26"/>
  <c r="S161" i="26"/>
  <c r="S159" i="26"/>
  <c r="S146" i="26"/>
  <c r="S130" i="26"/>
  <c r="S136" i="26"/>
  <c r="S109" i="26"/>
  <c r="T39" i="26"/>
  <c r="S238" i="26"/>
  <c r="S294" i="26"/>
  <c r="S173" i="26"/>
  <c r="S226" i="26"/>
  <c r="S388" i="26"/>
  <c r="S152" i="26"/>
  <c r="S24" i="28"/>
  <c r="R24" i="28" s="1"/>
  <c r="S235" i="26"/>
  <c r="S252" i="26"/>
  <c r="S217" i="26"/>
  <c r="S241" i="26"/>
  <c r="S183" i="26"/>
  <c r="S246" i="26"/>
  <c r="S242" i="26"/>
  <c r="S27" i="26"/>
  <c r="R27" i="26" s="1"/>
  <c r="S143" i="26"/>
  <c r="S149" i="26"/>
  <c r="S96" i="26"/>
  <c r="S140" i="26"/>
  <c r="S189" i="26"/>
  <c r="S305" i="26"/>
  <c r="S26" i="26"/>
  <c r="R26" i="26" s="1"/>
  <c r="S28" i="28"/>
  <c r="R28" i="28" s="1"/>
  <c r="S215" i="26"/>
  <c r="S179" i="26"/>
  <c r="S380" i="26"/>
  <c r="S289" i="26"/>
  <c r="S29" i="26"/>
  <c r="R29" i="26" s="1"/>
  <c r="S23" i="13"/>
  <c r="R23" i="13" s="1"/>
  <c r="S313" i="26"/>
  <c r="S191" i="26"/>
  <c r="T28" i="13"/>
  <c r="S194" i="26"/>
  <c r="S367" i="26"/>
  <c r="T40" i="26"/>
  <c r="S177" i="26"/>
  <c r="S292" i="26"/>
  <c r="S95" i="26"/>
  <c r="S351" i="26"/>
  <c r="S89" i="26"/>
  <c r="S286" i="26"/>
  <c r="S251" i="26"/>
  <c r="S361" i="26"/>
  <c r="S129" i="26"/>
  <c r="S112" i="26"/>
  <c r="S233" i="26"/>
  <c r="S147" i="26"/>
  <c r="S375" i="26"/>
  <c r="S248" i="26"/>
  <c r="S164" i="26"/>
  <c r="S348" i="26"/>
  <c r="T24" i="13"/>
  <c r="S350" i="26"/>
  <c r="T28" i="28"/>
  <c r="S337" i="26"/>
  <c r="S342" i="26"/>
  <c r="S34" i="26"/>
  <c r="R34" i="26" s="1"/>
  <c r="S201" i="26"/>
  <c r="S35" i="28"/>
  <c r="R35" i="28" s="1"/>
  <c r="S33" i="28"/>
  <c r="R33" i="28" s="1"/>
  <c r="S219" i="26"/>
  <c r="S188" i="26"/>
  <c r="S336" i="26"/>
  <c r="S32" i="13"/>
  <c r="R32" i="13" s="1"/>
  <c r="S118" i="26"/>
  <c r="S142" i="26"/>
  <c r="S247" i="26"/>
  <c r="T26" i="28"/>
  <c r="S91" i="26"/>
  <c r="T37" i="26"/>
  <c r="S325" i="26"/>
  <c r="S272" i="26"/>
  <c r="S287" i="26"/>
  <c r="S155" i="26"/>
  <c r="S395" i="26"/>
  <c r="S393" i="26"/>
  <c r="S196" i="26"/>
  <c r="S108" i="26"/>
  <c r="S243" i="26"/>
  <c r="T25" i="26"/>
  <c r="S260" i="26"/>
  <c r="S206" i="26"/>
  <c r="S277" i="26"/>
  <c r="S398" i="26"/>
  <c r="S115" i="26"/>
  <c r="T30" i="28"/>
  <c r="S37" i="26"/>
  <c r="R37" i="26" s="1"/>
  <c r="S253" i="26"/>
  <c r="S298" i="26"/>
  <c r="S321" i="26"/>
  <c r="S288" i="26"/>
  <c r="S117" i="26"/>
  <c r="S93" i="26"/>
  <c r="S259" i="26"/>
  <c r="S28" i="13"/>
  <c r="R28" i="13" s="1"/>
  <c r="S396" i="26"/>
  <c r="S335" i="26"/>
  <c r="S220" i="26"/>
  <c r="S339" i="26"/>
  <c r="T33" i="28"/>
  <c r="T29" i="26"/>
  <c r="J5" i="21"/>
  <c r="L5" i="21"/>
  <c r="K5" i="21"/>
  <c r="M5" i="21"/>
  <c r="I5" i="21"/>
  <c r="H6" i="21"/>
  <c r="AE103" i="13"/>
  <c r="S103" i="13" s="1"/>
  <c r="S102" i="13"/>
  <c r="E6" i="21"/>
  <c r="F6" i="21"/>
  <c r="D7" i="21"/>
  <c r="R35" i="13"/>
  <c r="T35" i="13"/>
  <c r="S36" i="13"/>
  <c r="O37" i="13"/>
  <c r="R98" i="13"/>
  <c r="AA98" i="13"/>
  <c r="T98" i="13" s="1"/>
  <c r="AE100" i="13"/>
  <c r="S99" i="13"/>
  <c r="T276" i="26"/>
  <c r="R276" i="26"/>
  <c r="AB276" i="26" s="1"/>
  <c r="R308" i="26"/>
  <c r="AB308" i="26" s="1"/>
  <c r="T308" i="26"/>
  <c r="T293" i="26"/>
  <c r="R293" i="26"/>
  <c r="AB293" i="26" s="1"/>
  <c r="T216" i="26"/>
  <c r="R216" i="26"/>
  <c r="AB216" i="26" s="1"/>
  <c r="T345" i="26"/>
  <c r="R345" i="26"/>
  <c r="AB345" i="26" s="1"/>
  <c r="R401" i="26"/>
  <c r="AB401" i="26" s="1"/>
  <c r="T87" i="26"/>
  <c r="T249" i="26"/>
  <c r="R249" i="26"/>
  <c r="AB249" i="26" s="1"/>
  <c r="T80" i="26"/>
  <c r="R80" i="26"/>
  <c r="AB80" i="26" s="1"/>
  <c r="T154" i="26"/>
  <c r="R154" i="26"/>
  <c r="AB154" i="26" s="1"/>
  <c r="R358" i="26"/>
  <c r="AB358" i="26" s="1"/>
  <c r="T358" i="26"/>
  <c r="R341" i="26"/>
  <c r="AB341" i="26" s="1"/>
  <c r="T341" i="26"/>
  <c r="T364" i="26"/>
  <c r="R364" i="26"/>
  <c r="AB364" i="26" s="1"/>
  <c r="R391" i="26"/>
  <c r="AB391" i="26" s="1"/>
  <c r="R304" i="26"/>
  <c r="AB304" i="26" s="1"/>
  <c r="T304" i="26"/>
  <c r="T172" i="26"/>
  <c r="R172" i="26"/>
  <c r="AB172" i="26" s="1"/>
  <c r="T322" i="26"/>
  <c r="R360" i="26"/>
  <c r="AB360" i="26" s="1"/>
  <c r="R105" i="26"/>
  <c r="AB105" i="26" s="1"/>
  <c r="T105" i="26"/>
  <c r="T170" i="26"/>
  <c r="T270" i="26"/>
  <c r="R270" i="26"/>
  <c r="AB270" i="26" s="1"/>
  <c r="T94" i="26"/>
  <c r="T114" i="26"/>
  <c r="R114" i="26"/>
  <c r="AB114" i="26" s="1"/>
  <c r="R158" i="26"/>
  <c r="AB158" i="26" s="1"/>
  <c r="T158" i="26"/>
  <c r="T261" i="26"/>
  <c r="R261" i="26"/>
  <c r="AB261" i="26" s="1"/>
  <c r="T174" i="26"/>
  <c r="R133" i="26"/>
  <c r="AB133" i="26" s="1"/>
  <c r="T133" i="26"/>
  <c r="R232" i="26"/>
  <c r="AB232" i="26" s="1"/>
  <c r="T232" i="26"/>
  <c r="R182" i="26"/>
  <c r="AB182" i="26" s="1"/>
  <c r="T182" i="26"/>
  <c r="T184" i="26"/>
  <c r="R184" i="26"/>
  <c r="AB184" i="26" s="1"/>
  <c r="T82" i="26"/>
  <c r="T306" i="26"/>
  <c r="R306" i="26"/>
  <c r="AB306" i="26" s="1"/>
  <c r="T258" i="26"/>
  <c r="R258" i="26"/>
  <c r="AB258" i="26" s="1"/>
  <c r="R357" i="26"/>
  <c r="AB357" i="26" s="1"/>
  <c r="T357" i="26"/>
  <c r="T101" i="26"/>
  <c r="R101" i="26"/>
  <c r="AB101" i="26" s="1"/>
  <c r="R160" i="26"/>
  <c r="AB160" i="26" s="1"/>
  <c r="T160" i="26"/>
  <c r="T343" i="26"/>
  <c r="R343" i="26"/>
  <c r="AB343" i="26" s="1"/>
  <c r="R111" i="26"/>
  <c r="T111" i="26"/>
  <c r="T125" i="26"/>
  <c r="T310" i="26"/>
  <c r="R310" i="26"/>
  <c r="AB310" i="26" s="1"/>
  <c r="R223" i="26"/>
  <c r="AB223" i="26" s="1"/>
  <c r="T223" i="26"/>
  <c r="R303" i="26"/>
  <c r="AB303" i="26" s="1"/>
  <c r="T98" i="26"/>
  <c r="R98" i="26"/>
  <c r="AB98" i="26" s="1"/>
  <c r="R314" i="26"/>
  <c r="AB314" i="26" s="1"/>
  <c r="T302" i="26"/>
  <c r="R302" i="26"/>
  <c r="AB302" i="26" s="1"/>
  <c r="R141" i="26"/>
  <c r="AB141" i="26" s="1"/>
  <c r="T141" i="26"/>
  <c r="R185" i="26"/>
  <c r="AB185" i="26" s="1"/>
  <c r="T379" i="26"/>
  <c r="R379" i="26"/>
  <c r="AB379" i="26" s="1"/>
  <c r="R203" i="26"/>
  <c r="AB203" i="26" s="1"/>
  <c r="T285" i="26"/>
  <c r="R311" i="26"/>
  <c r="AB311" i="26" s="1"/>
  <c r="T311" i="26"/>
  <c r="R363" i="26"/>
  <c r="AB363" i="26" s="1"/>
  <c r="R240" i="26"/>
  <c r="AB240" i="26" s="1"/>
  <c r="R132" i="26"/>
  <c r="AB132" i="26" s="1"/>
  <c r="T132" i="26"/>
  <c r="T265" i="26"/>
  <c r="R265" i="26"/>
  <c r="AB265" i="26" s="1"/>
  <c r="R312" i="26"/>
  <c r="AB312" i="26" s="1"/>
  <c r="T312" i="26"/>
  <c r="R323" i="26"/>
  <c r="AB323" i="26" s="1"/>
  <c r="T323" i="26"/>
  <c r="R366" i="26"/>
  <c r="AB366" i="26" s="1"/>
  <c r="T316" i="26"/>
  <c r="R316" i="26"/>
  <c r="AB316" i="26" s="1"/>
  <c r="R104" i="26"/>
  <c r="AB104" i="26" s="1"/>
  <c r="T104" i="26"/>
  <c r="R338" i="26"/>
  <c r="AB338" i="26" s="1"/>
  <c r="T338" i="26"/>
  <c r="T237" i="26"/>
  <c r="R237" i="26"/>
  <c r="AB237" i="26" s="1"/>
  <c r="R225" i="26"/>
  <c r="AB225" i="26" s="1"/>
  <c r="R221" i="26"/>
  <c r="AB221" i="26" s="1"/>
  <c r="T221" i="26"/>
  <c r="T266" i="26"/>
  <c r="R266" i="26"/>
  <c r="AB266" i="26" s="1"/>
  <c r="R123" i="26"/>
  <c r="AB123" i="26" s="1"/>
  <c r="T123" i="26"/>
  <c r="R362" i="26"/>
  <c r="AB362" i="26" s="1"/>
  <c r="T362" i="26"/>
  <c r="T139" i="26"/>
  <c r="R139" i="26"/>
  <c r="AB139" i="26" s="1"/>
  <c r="R371" i="26"/>
  <c r="AB371" i="26" s="1"/>
  <c r="T371" i="26"/>
  <c r="T324" i="26"/>
  <c r="R324" i="26"/>
  <c r="AB324" i="26" s="1"/>
  <c r="R218" i="26"/>
  <c r="AB218" i="26" s="1"/>
  <c r="T169" i="26"/>
  <c r="R128" i="26"/>
  <c r="AB128" i="26" s="1"/>
  <c r="T128" i="26"/>
  <c r="R224" i="26"/>
  <c r="AB224" i="26" s="1"/>
  <c r="R301" i="26"/>
  <c r="AB301" i="26" s="1"/>
  <c r="T301" i="26"/>
  <c r="T327" i="26"/>
  <c r="R327" i="26"/>
  <c r="AB327" i="26" s="1"/>
  <c r="T299" i="26"/>
  <c r="R299" i="26"/>
  <c r="AB299" i="26" s="1"/>
  <c r="R279" i="26"/>
  <c r="AB279" i="26" s="1"/>
  <c r="T279" i="26"/>
  <c r="R307" i="26"/>
  <c r="AB307" i="26" s="1"/>
  <c r="R162" i="26"/>
  <c r="AB162" i="26" s="1"/>
  <c r="T162" i="26"/>
  <c r="T171" i="26"/>
  <c r="R171" i="26"/>
  <c r="R368" i="26"/>
  <c r="AB368" i="26" s="1"/>
  <c r="T368" i="26"/>
  <c r="R231" i="26"/>
  <c r="AB231" i="26" s="1"/>
  <c r="T231" i="26"/>
  <c r="R113" i="26"/>
  <c r="AB113" i="26" s="1"/>
  <c r="T113" i="26"/>
  <c r="R190" i="26"/>
  <c r="T190" i="26"/>
  <c r="R187" i="26"/>
  <c r="AB187" i="26" s="1"/>
  <c r="T187" i="26"/>
  <c r="R262" i="26"/>
  <c r="AB262" i="26" s="1"/>
  <c r="T329" i="26"/>
  <c r="T83" i="26"/>
  <c r="T106" i="26"/>
  <c r="R106" i="26"/>
  <c r="AB106" i="26" s="1"/>
  <c r="T264" i="26"/>
  <c r="R264" i="26"/>
  <c r="AB264" i="26" s="1"/>
  <c r="T239" i="26"/>
  <c r="R239" i="26"/>
  <c r="AB239" i="26" s="1"/>
  <c r="R359" i="26"/>
  <c r="AB359" i="26" s="1"/>
  <c r="T359" i="26"/>
  <c r="R100" i="26"/>
  <c r="AB100" i="26" s="1"/>
  <c r="R295" i="26"/>
  <c r="T295" i="26"/>
  <c r="T340" i="26"/>
  <c r="R340" i="26"/>
  <c r="AB340" i="26" s="1"/>
  <c r="T92" i="26"/>
  <c r="R92" i="26"/>
  <c r="AB92" i="26" s="1"/>
  <c r="T135" i="26"/>
  <c r="R135" i="26"/>
  <c r="AB135" i="26" s="1"/>
  <c r="R385" i="26"/>
  <c r="AB385" i="26" s="1"/>
  <c r="T385" i="26"/>
  <c r="R319" i="26"/>
  <c r="AB319" i="26" s="1"/>
  <c r="T319" i="26"/>
  <c r="T355" i="26"/>
  <c r="T202" i="26"/>
  <c r="R202" i="26"/>
  <c r="AB202" i="26" s="1"/>
  <c r="T124" i="26"/>
  <c r="R124" i="26"/>
  <c r="AB124" i="26" s="1"/>
  <c r="T107" i="26"/>
  <c r="R107" i="26"/>
  <c r="AB107" i="26" s="1"/>
  <c r="T178" i="26"/>
  <c r="R178" i="26"/>
  <c r="AB178" i="26" s="1"/>
  <c r="T284" i="26"/>
  <c r="R180" i="26"/>
  <c r="AB180" i="26" s="1"/>
  <c r="T180" i="26"/>
  <c r="R376" i="26"/>
  <c r="AB376" i="26" s="1"/>
  <c r="T204" i="26"/>
  <c r="R204" i="26"/>
  <c r="AB204" i="26" s="1"/>
  <c r="T382" i="26"/>
  <c r="R382" i="26"/>
  <c r="AB382" i="26" s="1"/>
  <c r="R280" i="26"/>
  <c r="AB280" i="26" s="1"/>
  <c r="T280" i="26"/>
  <c r="T271" i="26"/>
  <c r="R271" i="26"/>
  <c r="AB271" i="26" s="1"/>
  <c r="R79" i="26"/>
  <c r="T79" i="26"/>
  <c r="R256" i="26"/>
  <c r="AB256" i="26" s="1"/>
  <c r="T256" i="26"/>
  <c r="R330" i="26"/>
  <c r="AB330" i="26" s="1"/>
  <c r="T330" i="26"/>
  <c r="T349" i="26"/>
  <c r="R349" i="26"/>
  <c r="AB349" i="26" s="1"/>
  <c r="T167" i="26"/>
  <c r="R167" i="26"/>
  <c r="AB167" i="26" s="1"/>
  <c r="T150" i="26"/>
  <c r="R150" i="26"/>
  <c r="AB150" i="26" s="1"/>
  <c r="R166" i="26"/>
  <c r="AB166" i="26" s="1"/>
  <c r="R103" i="26"/>
  <c r="AB103" i="26" s="1"/>
  <c r="T103" i="26"/>
  <c r="T230" i="26"/>
  <c r="R230" i="26"/>
  <c r="AB230" i="26" s="1"/>
  <c r="R389" i="26"/>
  <c r="AB389" i="26" s="1"/>
  <c r="T186" i="26"/>
  <c r="T199" i="26"/>
  <c r="R199" i="26"/>
  <c r="AB199" i="26" s="1"/>
  <c r="R165" i="26"/>
  <c r="AB165" i="26" s="1"/>
  <c r="T165" i="26"/>
  <c r="R192" i="26"/>
  <c r="AB192" i="26" s="1"/>
  <c r="R145" i="26"/>
  <c r="AB145" i="26" s="1"/>
  <c r="T328" i="26"/>
  <c r="R328" i="26"/>
  <c r="AB328" i="26" s="1"/>
  <c r="R214" i="26"/>
  <c r="AB214" i="26" s="1"/>
  <c r="T214" i="26"/>
  <c r="R209" i="26"/>
  <c r="AB209" i="26" s="1"/>
  <c r="T209" i="26"/>
  <c r="T263" i="26"/>
  <c r="R211" i="26"/>
  <c r="AB211" i="26" s="1"/>
  <c r="T211" i="26"/>
  <c r="R373" i="26"/>
  <c r="AB373" i="26" s="1"/>
  <c r="T373" i="26"/>
  <c r="T332" i="26"/>
  <c r="R332" i="26"/>
  <c r="AB332" i="26" s="1"/>
  <c r="T318" i="26"/>
  <c r="R148" i="26"/>
  <c r="AB148" i="26" s="1"/>
  <c r="T148" i="26"/>
  <c r="T290" i="26"/>
  <c r="T244" i="26"/>
  <c r="R244" i="26"/>
  <c r="AB244" i="26" s="1"/>
  <c r="T352" i="26"/>
  <c r="R352" i="26"/>
  <c r="AB352" i="26" s="1"/>
  <c r="T122" i="26"/>
  <c r="R210" i="26"/>
  <c r="AB210" i="26" s="1"/>
  <c r="T210" i="26"/>
  <c r="R387" i="26"/>
  <c r="AB387" i="26" s="1"/>
  <c r="T278" i="26"/>
  <c r="R278" i="26"/>
  <c r="AB278" i="26" s="1"/>
  <c r="R384" i="26"/>
  <c r="AB384" i="26" s="1"/>
  <c r="T384" i="26"/>
  <c r="T257" i="26"/>
  <c r="S23" i="29"/>
  <c r="R157" i="26"/>
  <c r="AB157" i="26" s="1"/>
  <c r="T157" i="26"/>
  <c r="T394" i="26"/>
  <c r="R394" i="26"/>
  <c r="AB394" i="26" s="1"/>
  <c r="R234" i="26"/>
  <c r="AB234" i="26" s="1"/>
  <c r="T234" i="26"/>
  <c r="R213" i="26"/>
  <c r="AB213" i="26" s="1"/>
  <c r="T213" i="26"/>
  <c r="R84" i="26"/>
  <c r="AB84" i="26" s="1"/>
  <c r="T84" i="26"/>
  <c r="R127" i="26"/>
  <c r="AB127" i="26" s="1"/>
  <c r="T275" i="26"/>
  <c r="R275" i="26"/>
  <c r="AB275" i="26" s="1"/>
  <c r="R356" i="26"/>
  <c r="AB356" i="26" s="1"/>
  <c r="R120" i="26"/>
  <c r="AB120" i="26" s="1"/>
  <c r="T120" i="26"/>
  <c r="R331" i="26"/>
  <c r="AB331" i="26" s="1"/>
  <c r="T383" i="26"/>
  <c r="R383" i="26"/>
  <c r="AB383" i="26" s="1"/>
  <c r="T309" i="26"/>
  <c r="R309" i="26"/>
  <c r="AB309" i="26" s="1"/>
  <c r="T392" i="26"/>
  <c r="R392" i="26"/>
  <c r="AB392" i="26" s="1"/>
  <c r="T90" i="26"/>
  <c r="R90" i="26"/>
  <c r="AB90" i="26" s="1"/>
  <c r="T397" i="26"/>
  <c r="R397" i="26"/>
  <c r="AB397" i="26" s="1"/>
  <c r="T353" i="26"/>
  <c r="R353" i="26"/>
  <c r="AB353" i="26" s="1"/>
  <c r="T168" i="26"/>
  <c r="R296" i="26"/>
  <c r="AB296" i="26" s="1"/>
  <c r="T296" i="26"/>
  <c r="R176" i="26"/>
  <c r="AB176" i="26" s="1"/>
  <c r="R97" i="26"/>
  <c r="AB97" i="26" s="1"/>
  <c r="T97" i="26"/>
  <c r="T333" i="26"/>
  <c r="R381" i="26"/>
  <c r="AB381" i="26" s="1"/>
  <c r="T381" i="26"/>
  <c r="T137" i="26"/>
  <c r="R137" i="26"/>
  <c r="AB137" i="26" s="1"/>
  <c r="T250" i="26"/>
  <c r="R250" i="26"/>
  <c r="AB250" i="26" s="1"/>
  <c r="R281" i="26"/>
  <c r="AB281" i="26" s="1"/>
  <c r="T281" i="26"/>
  <c r="T198" i="26"/>
  <c r="R198" i="26"/>
  <c r="AB198" i="26" s="1"/>
  <c r="R399" i="26"/>
  <c r="T399" i="26"/>
  <c r="T400" i="26"/>
  <c r="R400" i="26"/>
  <c r="AB400" i="26" s="1"/>
  <c r="R227" i="26"/>
  <c r="AB227" i="26" s="1"/>
  <c r="T227" i="26"/>
  <c r="T110" i="26"/>
  <c r="R315" i="26"/>
  <c r="AB315" i="26" s="1"/>
  <c r="T315" i="26"/>
  <c r="R153" i="26"/>
  <c r="AB153" i="26" s="1"/>
  <c r="T153" i="26"/>
  <c r="R138" i="26"/>
  <c r="AB138" i="26" s="1"/>
  <c r="T138" i="26"/>
  <c r="R229" i="26"/>
  <c r="AB229" i="26" s="1"/>
  <c r="T229" i="26"/>
  <c r="R269" i="26"/>
  <c r="AB269" i="26" s="1"/>
  <c r="T212" i="26"/>
  <c r="R212" i="26"/>
  <c r="AB212" i="26" s="1"/>
  <c r="T377" i="26"/>
  <c r="R377" i="26"/>
  <c r="AB377" i="26" s="1"/>
  <c r="T99" i="26"/>
  <c r="R99" i="26"/>
  <c r="AB99" i="26" s="1"/>
  <c r="R181" i="26"/>
  <c r="AB181" i="26" s="1"/>
  <c r="T181" i="26"/>
  <c r="R245" i="26"/>
  <c r="AB245" i="26" s="1"/>
  <c r="T245" i="26"/>
  <c r="R195" i="26"/>
  <c r="AB195" i="26" s="1"/>
  <c r="R121" i="26"/>
  <c r="AB121" i="26" s="1"/>
  <c r="T282" i="26"/>
  <c r="R282" i="26"/>
  <c r="AB282" i="26" s="1"/>
  <c r="T144" i="26"/>
  <c r="R144" i="26"/>
  <c r="AB144" i="26" s="1"/>
  <c r="R197" i="26"/>
  <c r="AB197" i="26" s="1"/>
  <c r="T197" i="26"/>
  <c r="T317" i="26"/>
  <c r="R317" i="26"/>
  <c r="AB317" i="26" s="1"/>
  <c r="R86" i="26"/>
  <c r="AB86" i="26" s="1"/>
  <c r="T86" i="26"/>
  <c r="R268" i="26"/>
  <c r="AB268" i="26" s="1"/>
  <c r="T268" i="26"/>
  <c r="T163" i="26"/>
  <c r="R163" i="26"/>
  <c r="AB163" i="26" s="1"/>
  <c r="R274" i="26"/>
  <c r="AB274" i="26" s="1"/>
  <c r="T274" i="26"/>
  <c r="R78" i="26"/>
  <c r="T78" i="26"/>
  <c r="T369" i="26"/>
  <c r="R369" i="26"/>
  <c r="AB369" i="26" s="1"/>
  <c r="T255" i="26"/>
  <c r="T205" i="26"/>
  <c r="R205" i="26"/>
  <c r="AB205" i="26" s="1"/>
  <c r="R222" i="26"/>
  <c r="AB222" i="26" s="1"/>
  <c r="O60" i="13"/>
  <c r="S59" i="13"/>
  <c r="R267" i="26"/>
  <c r="AB267" i="26" s="1"/>
  <c r="T291" i="26"/>
  <c r="R291" i="26"/>
  <c r="R390" i="26"/>
  <c r="AB390" i="26" s="1"/>
  <c r="T390" i="26"/>
  <c r="R326" i="26"/>
  <c r="AB326" i="26" s="1"/>
  <c r="T326" i="26"/>
  <c r="R283" i="26"/>
  <c r="AB283" i="26" s="1"/>
  <c r="T283" i="26"/>
  <c r="R88" i="26"/>
  <c r="AB88" i="26" s="1"/>
  <c r="T88" i="26"/>
  <c r="T370" i="26"/>
  <c r="R370" i="26"/>
  <c r="AB370" i="26" s="1"/>
  <c r="R207" i="26"/>
  <c r="AB207" i="26" s="1"/>
  <c r="T207" i="26"/>
  <c r="T175" i="26"/>
  <c r="R297" i="26"/>
  <c r="AB297" i="26" s="1"/>
  <c r="T297" i="26"/>
  <c r="R273" i="26"/>
  <c r="AB273" i="26" s="1"/>
  <c r="R208" i="26"/>
  <c r="AB208" i="26" s="1"/>
  <c r="T208" i="26"/>
  <c r="R131" i="26"/>
  <c r="AB131" i="26" s="1"/>
  <c r="T131" i="26"/>
  <c r="T200" i="26"/>
  <c r="R200" i="26"/>
  <c r="AB200" i="26" s="1"/>
  <c r="R156" i="26"/>
  <c r="AB156" i="26" s="1"/>
  <c r="T134" i="26"/>
  <c r="R134" i="26"/>
  <c r="T344" i="26"/>
  <c r="R344" i="26"/>
  <c r="AB344" i="26" s="1"/>
  <c r="T300" i="26"/>
  <c r="R300" i="26"/>
  <c r="AB300" i="26" s="1"/>
  <c r="R151" i="26"/>
  <c r="AB151" i="26" s="1"/>
  <c r="T151" i="26"/>
  <c r="T346" i="26"/>
  <c r="T254" i="26"/>
  <c r="R254" i="26"/>
  <c r="AB254" i="26" s="1"/>
  <c r="R334" i="26"/>
  <c r="AB334" i="26" s="1"/>
  <c r="T320" i="26"/>
  <c r="R320" i="26"/>
  <c r="AB320" i="26" s="1"/>
  <c r="R365" i="26"/>
  <c r="AB365" i="26" s="1"/>
  <c r="R119" i="26"/>
  <c r="AB119" i="26" s="1"/>
  <c r="T119" i="26"/>
  <c r="R372" i="26"/>
  <c r="AB372" i="26" s="1"/>
  <c r="R374" i="26"/>
  <c r="AB374" i="26" s="1"/>
  <c r="T374" i="26"/>
  <c r="T378" i="26"/>
  <c r="R378" i="26"/>
  <c r="AB378" i="26" s="1"/>
  <c r="T193" i="26"/>
  <c r="R193" i="26"/>
  <c r="AB193" i="26" s="1"/>
  <c r="T102" i="26"/>
  <c r="R102" i="26"/>
  <c r="AB102" i="26" s="1"/>
  <c r="T354" i="26"/>
  <c r="R354" i="26"/>
  <c r="R347" i="26"/>
  <c r="AB347" i="26" s="1"/>
  <c r="T347" i="26"/>
  <c r="T228" i="26"/>
  <c r="R228" i="26"/>
  <c r="AB228" i="26" s="1"/>
  <c r="R126" i="26"/>
  <c r="AB126" i="26" s="1"/>
  <c r="R116" i="26"/>
  <c r="AB116" i="26" s="1"/>
  <c r="T81" i="26"/>
  <c r="R236" i="26"/>
  <c r="AB236" i="26" s="1"/>
  <c r="T236" i="26"/>
  <c r="R386" i="26"/>
  <c r="AB386" i="26" s="1"/>
  <c r="T386" i="26"/>
  <c r="R85" i="26"/>
  <c r="AB85" i="26" s="1"/>
  <c r="T161" i="26"/>
  <c r="R161" i="26"/>
  <c r="AB161" i="26" s="1"/>
  <c r="T159" i="26"/>
  <c r="R159" i="26"/>
  <c r="AB159" i="26" s="1"/>
  <c r="R146" i="26"/>
  <c r="AB146" i="26" s="1"/>
  <c r="R130" i="26"/>
  <c r="AB130" i="26" s="1"/>
  <c r="T130" i="26"/>
  <c r="R136" i="26"/>
  <c r="AB136" i="26" s="1"/>
  <c r="T109" i="26"/>
  <c r="T238" i="26"/>
  <c r="R238" i="26"/>
  <c r="AB238" i="26" s="1"/>
  <c r="T294" i="26"/>
  <c r="R294" i="26"/>
  <c r="AB294" i="26" s="1"/>
  <c r="T173" i="26"/>
  <c r="R173" i="26"/>
  <c r="AB173" i="26" s="1"/>
  <c r="R226" i="26"/>
  <c r="AB226" i="26" s="1"/>
  <c r="T226" i="26"/>
  <c r="T388" i="26"/>
  <c r="R388" i="26"/>
  <c r="AB388" i="26" s="1"/>
  <c r="T152" i="26"/>
  <c r="R152" i="26"/>
  <c r="AB152" i="26" s="1"/>
  <c r="T235" i="26"/>
  <c r="R235" i="26"/>
  <c r="AB235" i="26" s="1"/>
  <c r="R252" i="26"/>
  <c r="AB252" i="26" s="1"/>
  <c r="T252" i="26"/>
  <c r="T217" i="26"/>
  <c r="R241" i="26"/>
  <c r="AB241" i="26" s="1"/>
  <c r="T241" i="26"/>
  <c r="R183" i="26"/>
  <c r="AB183" i="26" s="1"/>
  <c r="T183" i="26"/>
  <c r="R246" i="26"/>
  <c r="AB246" i="26" s="1"/>
  <c r="T242" i="26"/>
  <c r="R143" i="26"/>
  <c r="AB143" i="26" s="1"/>
  <c r="T143" i="26"/>
  <c r="T149" i="26"/>
  <c r="T96" i="26"/>
  <c r="R96" i="26"/>
  <c r="AB96" i="26" s="1"/>
  <c r="T140" i="26"/>
  <c r="R140" i="26"/>
  <c r="AB140" i="26" s="1"/>
  <c r="R189" i="26"/>
  <c r="T189" i="26"/>
  <c r="R305" i="26"/>
  <c r="AB305" i="26" s="1"/>
  <c r="T305" i="26"/>
  <c r="T215" i="26"/>
  <c r="R215" i="26"/>
  <c r="AB215" i="26" s="1"/>
  <c r="T179" i="26"/>
  <c r="R179" i="26"/>
  <c r="AB179" i="26" s="1"/>
  <c r="R380" i="26"/>
  <c r="AB380" i="26" s="1"/>
  <c r="T380" i="26"/>
  <c r="R289" i="26"/>
  <c r="AB289" i="26" s="1"/>
  <c r="T289" i="26"/>
  <c r="T313" i="26"/>
  <c r="T191" i="26"/>
  <c r="R191" i="26"/>
  <c r="AB191" i="26" s="1"/>
  <c r="R194" i="26"/>
  <c r="AB194" i="26" s="1"/>
  <c r="T194" i="26"/>
  <c r="R367" i="26"/>
  <c r="AB367" i="26" s="1"/>
  <c r="T367" i="26"/>
  <c r="T177" i="26"/>
  <c r="R177" i="26"/>
  <c r="AB177" i="26" s="1"/>
  <c r="R292" i="26"/>
  <c r="AB292" i="26" s="1"/>
  <c r="T292" i="26"/>
  <c r="R95" i="26"/>
  <c r="AB95" i="26" s="1"/>
  <c r="T95" i="26"/>
  <c r="T351" i="26"/>
  <c r="R351" i="26"/>
  <c r="AB351" i="26" s="1"/>
  <c r="T89" i="26"/>
  <c r="R89" i="26"/>
  <c r="AB89" i="26" s="1"/>
  <c r="R286" i="26"/>
  <c r="AB286" i="26" s="1"/>
  <c r="T286" i="26"/>
  <c r="R251" i="26"/>
  <c r="AB251" i="26" s="1"/>
  <c r="T251" i="26"/>
  <c r="R361" i="26"/>
  <c r="AB361" i="26" s="1"/>
  <c r="T361" i="26"/>
  <c r="R129" i="26"/>
  <c r="AB129" i="26" s="1"/>
  <c r="T129" i="26"/>
  <c r="R112" i="26"/>
  <c r="AB112" i="26" s="1"/>
  <c r="T112" i="26"/>
  <c r="R233" i="26"/>
  <c r="AB233" i="26" s="1"/>
  <c r="T233" i="26"/>
  <c r="T147" i="26"/>
  <c r="R147" i="26"/>
  <c r="AB147" i="26" s="1"/>
  <c r="R375" i="26"/>
  <c r="AB375" i="26" s="1"/>
  <c r="T248" i="26"/>
  <c r="R248" i="26"/>
  <c r="AB248" i="26" s="1"/>
  <c r="R164" i="26"/>
  <c r="AB164" i="26" s="1"/>
  <c r="R348" i="26"/>
  <c r="AB348" i="26" s="1"/>
  <c r="T348" i="26"/>
  <c r="R350" i="26"/>
  <c r="AB350" i="26" s="1"/>
  <c r="T350" i="26"/>
  <c r="T337" i="26"/>
  <c r="R337" i="26"/>
  <c r="AB337" i="26" s="1"/>
  <c r="R342" i="26"/>
  <c r="AB342" i="26" s="1"/>
  <c r="T342" i="26"/>
  <c r="T201" i="26"/>
  <c r="R201" i="26"/>
  <c r="R219" i="26"/>
  <c r="AB219" i="26" s="1"/>
  <c r="T219" i="26"/>
  <c r="R188" i="26"/>
  <c r="T188" i="26"/>
  <c r="T336" i="26"/>
  <c r="R336" i="26"/>
  <c r="AB336" i="26" s="1"/>
  <c r="T118" i="26"/>
  <c r="R118" i="26"/>
  <c r="AB118" i="26" s="1"/>
  <c r="R142" i="26"/>
  <c r="AB142" i="26" s="1"/>
  <c r="T142" i="26"/>
  <c r="R247" i="26"/>
  <c r="AB247" i="26" s="1"/>
  <c r="T247" i="26"/>
  <c r="T91" i="26"/>
  <c r="R91" i="26"/>
  <c r="AB91" i="26" s="1"/>
  <c r="T325" i="26"/>
  <c r="T272" i="26"/>
  <c r="R272" i="26"/>
  <c r="AB272" i="26" s="1"/>
  <c r="T287" i="26"/>
  <c r="R287" i="26"/>
  <c r="AB287" i="26" s="1"/>
  <c r="R155" i="26"/>
  <c r="AB155" i="26" s="1"/>
  <c r="T155" i="26"/>
  <c r="R395" i="26"/>
  <c r="AB395" i="26" s="1"/>
  <c r="T393" i="26"/>
  <c r="R393" i="26"/>
  <c r="AB393" i="26" s="1"/>
  <c r="R196" i="26"/>
  <c r="AB196" i="26" s="1"/>
  <c r="T196" i="26"/>
  <c r="R108" i="26"/>
  <c r="AB108" i="26" s="1"/>
  <c r="T108" i="26"/>
  <c r="T243" i="26"/>
  <c r="R243" i="26"/>
  <c r="AB243" i="26" s="1"/>
  <c r="R260" i="26"/>
  <c r="AB260" i="26" s="1"/>
  <c r="R206" i="26"/>
  <c r="AB206" i="26" s="1"/>
  <c r="T206" i="26"/>
  <c r="R277" i="26"/>
  <c r="AB277" i="26" s="1"/>
  <c r="T277" i="26"/>
  <c r="R398" i="26"/>
  <c r="AB398" i="26" s="1"/>
  <c r="R115" i="26"/>
  <c r="AB115" i="26" s="1"/>
  <c r="T115" i="26"/>
  <c r="T253" i="26"/>
  <c r="R253" i="26"/>
  <c r="AB253" i="26" s="1"/>
  <c r="T298" i="26"/>
  <c r="R321" i="26"/>
  <c r="AB321" i="26" s="1"/>
  <c r="T321" i="26"/>
  <c r="T288" i="26"/>
  <c r="R117" i="26"/>
  <c r="AB117" i="26" s="1"/>
  <c r="T117" i="26"/>
  <c r="T93" i="26"/>
  <c r="R93" i="26"/>
  <c r="AB93" i="26" s="1"/>
  <c r="R259" i="26"/>
  <c r="AB259" i="26" s="1"/>
  <c r="T396" i="26"/>
  <c r="R396" i="26"/>
  <c r="AB396" i="26" s="1"/>
  <c r="T335" i="26"/>
  <c r="R335" i="26"/>
  <c r="AB335" i="26" s="1"/>
  <c r="R220" i="26"/>
  <c r="AB220" i="26" s="1"/>
  <c r="T220" i="26"/>
  <c r="R339" i="26"/>
  <c r="AB339" i="26" s="1"/>
  <c r="Q5" i="21"/>
  <c r="N5" i="21"/>
  <c r="P5" i="21"/>
  <c r="O5" i="21"/>
  <c r="L6" i="21"/>
  <c r="M6" i="21"/>
  <c r="J6" i="21"/>
  <c r="H7" i="21"/>
  <c r="K6" i="21"/>
  <c r="I6" i="21"/>
  <c r="R103" i="13"/>
  <c r="AA102" i="13"/>
  <c r="T102" i="13" s="1"/>
  <c r="R102" i="13"/>
  <c r="F7" i="21"/>
  <c r="D8" i="21"/>
  <c r="E7" i="21"/>
  <c r="R36" i="13"/>
  <c r="T36" i="13"/>
  <c r="O38" i="13"/>
  <c r="S100" i="13"/>
  <c r="AA99" i="13"/>
  <c r="T99" i="13" s="1"/>
  <c r="R99" i="13"/>
  <c r="T23" i="29"/>
  <c r="O24" i="29"/>
  <c r="R23" i="29"/>
  <c r="S60" i="13"/>
  <c r="T59" i="13"/>
  <c r="R59" i="13"/>
  <c r="K7" i="21"/>
  <c r="J7" i="21"/>
  <c r="H8" i="21"/>
  <c r="I7" i="21"/>
  <c r="L7" i="21"/>
  <c r="M7" i="21"/>
  <c r="Q6" i="21"/>
  <c r="N6" i="21"/>
  <c r="O6" i="21"/>
  <c r="E8" i="21"/>
  <c r="D9" i="21"/>
  <c r="O39" i="13"/>
  <c r="S38" i="13"/>
  <c r="R100" i="13"/>
  <c r="AA100" i="13"/>
  <c r="T100" i="13" s="1"/>
  <c r="S24" i="29"/>
  <c r="R60" i="13"/>
  <c r="T60" i="13"/>
  <c r="L8" i="21"/>
  <c r="M8" i="21"/>
  <c r="J8" i="21"/>
  <c r="H9" i="21"/>
  <c r="K8" i="21"/>
  <c r="I8" i="21"/>
  <c r="Q7" i="21"/>
  <c r="N7" i="21"/>
  <c r="O7" i="21"/>
  <c r="P7" i="21"/>
  <c r="E9" i="21"/>
  <c r="D10" i="21"/>
  <c r="S39" i="13"/>
  <c r="O40" i="13"/>
  <c r="T38" i="13"/>
  <c r="R38" i="13"/>
  <c r="T24" i="29"/>
  <c r="O25" i="29"/>
  <c r="R24" i="29"/>
  <c r="H10" i="21"/>
  <c r="I9" i="21"/>
  <c r="M9" i="21"/>
  <c r="L9" i="21"/>
  <c r="J9" i="21"/>
  <c r="K9" i="21"/>
  <c r="Q8" i="21"/>
  <c r="N8" i="21"/>
  <c r="P8" i="21"/>
  <c r="O8" i="21"/>
  <c r="F10" i="21"/>
  <c r="D11" i="21"/>
  <c r="E10" i="21"/>
  <c r="R39" i="13"/>
  <c r="T39" i="13"/>
  <c r="S40" i="13"/>
  <c r="O41" i="13"/>
  <c r="S25" i="29"/>
  <c r="M10" i="21"/>
  <c r="L10" i="21"/>
  <c r="I10" i="21"/>
  <c r="H11" i="21"/>
  <c r="K10" i="21"/>
  <c r="J10" i="21"/>
  <c r="Q9" i="21"/>
  <c r="N9" i="21"/>
  <c r="P9" i="21"/>
  <c r="O9" i="21"/>
  <c r="F11" i="21"/>
  <c r="D12" i="21"/>
  <c r="E11" i="21"/>
  <c r="T40" i="13"/>
  <c r="R40" i="13"/>
  <c r="S41" i="13"/>
  <c r="O42" i="13"/>
  <c r="R25" i="29"/>
  <c r="T25" i="29"/>
  <c r="O26" i="29"/>
  <c r="Q10" i="21"/>
  <c r="N10" i="21"/>
  <c r="O10" i="21"/>
  <c r="P10" i="21"/>
  <c r="L11" i="21"/>
  <c r="K11" i="21"/>
  <c r="I11" i="21"/>
  <c r="J11" i="21"/>
  <c r="H12" i="21"/>
  <c r="M11" i="21"/>
  <c r="E12" i="21"/>
  <c r="F12" i="21"/>
  <c r="D13" i="21"/>
  <c r="R41" i="13"/>
  <c r="T41" i="13"/>
  <c r="S42" i="13"/>
  <c r="O43" i="13"/>
  <c r="S26" i="29"/>
  <c r="Q11" i="21"/>
  <c r="N11" i="21"/>
  <c r="P11" i="21"/>
  <c r="O11" i="21"/>
  <c r="J12" i="21"/>
  <c r="M12" i="21"/>
  <c r="L12" i="21"/>
  <c r="K12" i="21"/>
  <c r="H13" i="21"/>
  <c r="I12" i="21"/>
  <c r="D14" i="21"/>
  <c r="F13" i="21"/>
  <c r="E13" i="21"/>
  <c r="T42" i="13"/>
  <c r="R42" i="13"/>
  <c r="S43" i="13"/>
  <c r="O44" i="13"/>
  <c r="O27" i="29"/>
  <c r="T26" i="29"/>
  <c r="R26" i="29"/>
  <c r="L13" i="21"/>
  <c r="I13" i="21"/>
  <c r="M13" i="21"/>
  <c r="K13" i="21"/>
  <c r="H14" i="21"/>
  <c r="J13" i="21"/>
  <c r="Q12" i="21"/>
  <c r="N12" i="21"/>
  <c r="P12" i="21"/>
  <c r="O12" i="21"/>
  <c r="F14" i="21"/>
  <c r="E14" i="21"/>
  <c r="D15" i="21"/>
  <c r="T43" i="13"/>
  <c r="R43" i="13"/>
  <c r="S44" i="13"/>
  <c r="O45" i="13"/>
  <c r="S27" i="29"/>
  <c r="Q13" i="21"/>
  <c r="N13" i="21"/>
  <c r="P13" i="21"/>
  <c r="O13" i="21"/>
  <c r="L14" i="21"/>
  <c r="K14" i="21"/>
  <c r="H15" i="21"/>
  <c r="M14" i="21"/>
  <c r="I14" i="21"/>
  <c r="J14" i="21"/>
  <c r="E15" i="21"/>
  <c r="D16" i="21"/>
  <c r="F15" i="21"/>
  <c r="T44" i="13"/>
  <c r="R44" i="13"/>
  <c r="S45" i="13"/>
  <c r="O46" i="13"/>
  <c r="O28" i="29"/>
  <c r="T27" i="29"/>
  <c r="R27" i="29"/>
  <c r="L15" i="21"/>
  <c r="J15" i="21"/>
  <c r="H16" i="21"/>
  <c r="I15" i="21"/>
  <c r="M15" i="21"/>
  <c r="K15" i="21"/>
  <c r="Q14" i="21"/>
  <c r="N14" i="21"/>
  <c r="O14" i="21"/>
  <c r="P14" i="21"/>
  <c r="E16" i="21"/>
  <c r="D17" i="21"/>
  <c r="F16" i="21"/>
  <c r="T45" i="13"/>
  <c r="R45" i="13"/>
  <c r="S46" i="13"/>
  <c r="O47" i="13"/>
  <c r="S28" i="29"/>
  <c r="K16" i="21"/>
  <c r="I16" i="21"/>
  <c r="H17" i="21"/>
  <c r="L16" i="21"/>
  <c r="J16" i="21"/>
  <c r="M16" i="21"/>
  <c r="Q15" i="21"/>
  <c r="N15" i="21"/>
  <c r="O15" i="21"/>
  <c r="P15" i="21"/>
  <c r="E17" i="21"/>
  <c r="F17" i="21"/>
  <c r="D18" i="21"/>
  <c r="T46" i="13"/>
  <c r="R46" i="13"/>
  <c r="O48" i="13"/>
  <c r="S47" i="13"/>
  <c r="T28" i="29"/>
  <c r="R28" i="29"/>
  <c r="O29" i="29"/>
  <c r="Q16" i="21"/>
  <c r="N16" i="21"/>
  <c r="O16" i="21"/>
  <c r="P16" i="21"/>
  <c r="L17" i="21"/>
  <c r="J17" i="21"/>
  <c r="H18" i="21"/>
  <c r="I17" i="21"/>
  <c r="M17" i="21"/>
  <c r="K17" i="21"/>
  <c r="E18" i="21"/>
  <c r="F18" i="21"/>
  <c r="D19" i="21"/>
  <c r="O49" i="13"/>
  <c r="S48" i="13"/>
  <c r="R47" i="13"/>
  <c r="T47" i="13"/>
  <c r="S29" i="29"/>
  <c r="I18" i="21"/>
  <c r="J18" i="21"/>
  <c r="M18" i="21"/>
  <c r="H19" i="21"/>
  <c r="L18" i="21"/>
  <c r="K18" i="21"/>
  <c r="Q17" i="21"/>
  <c r="N17" i="21"/>
  <c r="O17" i="21"/>
  <c r="P17" i="21"/>
  <c r="D20" i="21"/>
  <c r="F19" i="21"/>
  <c r="E19" i="21"/>
  <c r="S49" i="13"/>
  <c r="O50" i="13"/>
  <c r="R48" i="13"/>
  <c r="T48" i="13"/>
  <c r="T29" i="29"/>
  <c r="O30" i="29"/>
  <c r="R29" i="29"/>
  <c r="Q18" i="21"/>
  <c r="N18" i="21"/>
  <c r="P18" i="21"/>
  <c r="O18" i="21"/>
  <c r="M19" i="21"/>
  <c r="H20" i="21"/>
  <c r="J19" i="21"/>
  <c r="I19" i="21"/>
  <c r="L19" i="21"/>
  <c r="K19" i="21"/>
  <c r="D21" i="21"/>
  <c r="F20" i="21"/>
  <c r="E20" i="21"/>
  <c r="R49" i="13"/>
  <c r="T49" i="13"/>
  <c r="O51" i="13"/>
  <c r="S50" i="13"/>
  <c r="S30" i="29"/>
  <c r="I20" i="21"/>
  <c r="J20" i="21"/>
  <c r="H21" i="21"/>
  <c r="K20" i="21"/>
  <c r="M20" i="21"/>
  <c r="L20" i="21"/>
  <c r="Q19" i="21"/>
  <c r="N19" i="21"/>
  <c r="O19" i="21"/>
  <c r="P19" i="21"/>
  <c r="D22" i="21"/>
  <c r="F21" i="21"/>
  <c r="E21" i="21"/>
  <c r="S51" i="13"/>
  <c r="O52" i="13"/>
  <c r="R50" i="13"/>
  <c r="T50" i="13"/>
  <c r="R30" i="29"/>
  <c r="O31" i="29"/>
  <c r="T30" i="29"/>
  <c r="Q20" i="21"/>
  <c r="N20" i="21"/>
  <c r="O20" i="21"/>
  <c r="P20" i="21"/>
  <c r="J21" i="21"/>
  <c r="M21" i="21"/>
  <c r="L21" i="21"/>
  <c r="I21" i="21"/>
  <c r="K21" i="21"/>
  <c r="H22" i="21"/>
  <c r="F22" i="21"/>
  <c r="D23" i="21"/>
  <c r="T51" i="13"/>
  <c r="R51" i="13"/>
  <c r="O53" i="13"/>
  <c r="S31" i="29"/>
  <c r="Q21" i="21"/>
  <c r="N21" i="21"/>
  <c r="P21" i="21"/>
  <c r="O21" i="21"/>
  <c r="H23" i="21"/>
  <c r="I22" i="21"/>
  <c r="L22" i="21"/>
  <c r="M22" i="21"/>
  <c r="K22" i="21"/>
  <c r="J22" i="21"/>
  <c r="E23" i="21"/>
  <c r="D24" i="21"/>
  <c r="F23" i="21"/>
  <c r="O54" i="13"/>
  <c r="S53" i="13"/>
  <c r="T31" i="29"/>
  <c r="O32" i="29"/>
  <c r="R31" i="29"/>
  <c r="I23" i="21"/>
  <c r="H24" i="21"/>
  <c r="M23" i="21"/>
  <c r="J23" i="21"/>
  <c r="K23" i="21"/>
  <c r="L23" i="21"/>
  <c r="Q22" i="21"/>
  <c r="N22" i="21"/>
  <c r="P22" i="21"/>
  <c r="O22" i="21"/>
  <c r="E24" i="21"/>
  <c r="D25" i="21"/>
  <c r="F24" i="21"/>
  <c r="O55" i="13"/>
  <c r="R53" i="13"/>
  <c r="S32" i="29"/>
  <c r="Q23" i="21"/>
  <c r="N23" i="21"/>
  <c r="P23" i="21"/>
  <c r="O23" i="21"/>
  <c r="H25" i="21"/>
  <c r="I24" i="21"/>
  <c r="M24" i="21"/>
  <c r="L24" i="21"/>
  <c r="J24" i="21"/>
  <c r="K24" i="21"/>
  <c r="D26" i="21"/>
  <c r="E25" i="21"/>
  <c r="F25" i="21"/>
  <c r="O56" i="13"/>
  <c r="S55" i="13"/>
  <c r="T32" i="29"/>
  <c r="O33" i="29"/>
  <c r="R32" i="29"/>
  <c r="H26" i="21"/>
  <c r="K25" i="21"/>
  <c r="L25" i="21"/>
  <c r="M25" i="21"/>
  <c r="J25" i="21"/>
  <c r="I25" i="21"/>
  <c r="Q24" i="21"/>
  <c r="N24" i="21"/>
  <c r="P24" i="21"/>
  <c r="O24" i="21"/>
  <c r="D27" i="21"/>
  <c r="F26" i="21"/>
  <c r="E26" i="21"/>
  <c r="O57" i="13"/>
  <c r="S56" i="13"/>
  <c r="T55" i="13"/>
  <c r="S33" i="29"/>
  <c r="H27" i="21"/>
  <c r="K26" i="21"/>
  <c r="I26" i="21"/>
  <c r="M26" i="21"/>
  <c r="L26" i="21"/>
  <c r="J26" i="21"/>
  <c r="Q25" i="21"/>
  <c r="N25" i="21"/>
  <c r="P25" i="21"/>
  <c r="O25" i="21"/>
  <c r="F27" i="21"/>
  <c r="D28" i="21"/>
  <c r="E27" i="21"/>
  <c r="S57" i="13"/>
  <c r="O58" i="13"/>
  <c r="R56" i="13"/>
  <c r="T56" i="13"/>
  <c r="T33" i="29"/>
  <c r="R33" i="29"/>
  <c r="H28" i="21"/>
  <c r="L27" i="21"/>
  <c r="I27" i="21"/>
  <c r="K27" i="21"/>
  <c r="M27" i="21"/>
  <c r="Q26" i="21"/>
  <c r="N26" i="21"/>
  <c r="P26" i="21"/>
  <c r="O26" i="21"/>
  <c r="F28" i="21"/>
  <c r="D29" i="21"/>
  <c r="E28" i="21"/>
  <c r="T57" i="13"/>
  <c r="R57" i="13"/>
  <c r="S58" i="13"/>
  <c r="M28" i="21"/>
  <c r="H29" i="21"/>
  <c r="K28" i="21"/>
  <c r="L28" i="21"/>
  <c r="I28" i="21"/>
  <c r="Q27" i="21"/>
  <c r="N27" i="21"/>
  <c r="P27" i="21"/>
  <c r="O27" i="21"/>
  <c r="D30" i="21"/>
  <c r="E29" i="21"/>
  <c r="F29" i="21"/>
  <c r="R58" i="13"/>
  <c r="T58" i="13"/>
  <c r="H30" i="21"/>
  <c r="K29" i="21"/>
  <c r="L29" i="21"/>
  <c r="M29" i="21"/>
  <c r="I29" i="21"/>
  <c r="J29" i="21"/>
  <c r="Q28" i="21"/>
  <c r="N28" i="21"/>
  <c r="O28" i="21"/>
  <c r="P28" i="21"/>
  <c r="F30" i="21"/>
  <c r="E30" i="21"/>
  <c r="D31" i="21"/>
  <c r="H31" i="21"/>
  <c r="L30" i="21"/>
  <c r="J30" i="21"/>
  <c r="K30" i="21"/>
  <c r="I30" i="21"/>
  <c r="M30" i="21"/>
  <c r="Q29" i="21"/>
  <c r="N29" i="21"/>
  <c r="P29" i="21"/>
  <c r="O29" i="21"/>
  <c r="F31" i="21"/>
  <c r="E31" i="21"/>
  <c r="D32" i="21"/>
  <c r="H32" i="21"/>
  <c r="L31" i="21"/>
  <c r="J31" i="21"/>
  <c r="M31" i="21"/>
  <c r="I31" i="21"/>
  <c r="K31" i="21"/>
  <c r="Q30" i="21"/>
  <c r="N30" i="21"/>
  <c r="O30" i="21"/>
  <c r="P30" i="21"/>
  <c r="D33" i="21"/>
  <c r="F32" i="21"/>
  <c r="E32" i="21"/>
  <c r="H33" i="21"/>
  <c r="K32" i="21"/>
  <c r="J32" i="21"/>
  <c r="M32" i="21"/>
  <c r="I32" i="21"/>
  <c r="L32" i="21"/>
  <c r="Q31" i="21"/>
  <c r="N31" i="21"/>
  <c r="O31" i="21"/>
  <c r="P31" i="21"/>
  <c r="E33" i="21"/>
  <c r="F33" i="21"/>
  <c r="D34" i="21"/>
  <c r="H34" i="21"/>
  <c r="K33" i="21"/>
  <c r="J33" i="21"/>
  <c r="L33" i="21"/>
  <c r="I33" i="21"/>
  <c r="M33" i="21"/>
  <c r="Q32" i="21"/>
  <c r="N32" i="21"/>
  <c r="P32" i="21"/>
  <c r="O32" i="21"/>
  <c r="D35" i="21"/>
  <c r="F34" i="21"/>
  <c r="E34" i="21"/>
  <c r="I34" i="21"/>
  <c r="M34" i="21"/>
  <c r="L34" i="21"/>
  <c r="K34" i="21"/>
  <c r="J34" i="21"/>
  <c r="H35" i="21"/>
  <c r="Q33" i="21"/>
  <c r="N33" i="21"/>
  <c r="O33" i="21"/>
  <c r="P33" i="21"/>
  <c r="D36" i="21"/>
  <c r="F35" i="21"/>
  <c r="E35" i="21"/>
  <c r="Q34" i="21"/>
  <c r="O34" i="21"/>
  <c r="P34" i="21"/>
  <c r="N34" i="21"/>
  <c r="K35" i="21"/>
  <c r="I35" i="21"/>
  <c r="J35" i="21"/>
  <c r="H36" i="21"/>
  <c r="M35" i="21"/>
  <c r="L35" i="21"/>
  <c r="F36" i="21"/>
  <c r="E36" i="21"/>
  <c r="D37" i="21"/>
  <c r="Q35" i="21"/>
  <c r="N35" i="21"/>
  <c r="P35" i="21"/>
  <c r="O35" i="21"/>
  <c r="M36" i="21"/>
  <c r="H37" i="21"/>
  <c r="K36" i="21"/>
  <c r="J36" i="21"/>
  <c r="L36" i="21"/>
  <c r="I36" i="21"/>
  <c r="D38" i="21"/>
  <c r="E37" i="21"/>
  <c r="F37" i="21"/>
  <c r="M37" i="21"/>
  <c r="K37" i="21"/>
  <c r="H38" i="21"/>
  <c r="L37" i="21"/>
  <c r="I37" i="21"/>
  <c r="J37" i="21"/>
  <c r="Q36" i="21"/>
  <c r="N36" i="21"/>
  <c r="O36" i="21"/>
  <c r="P36" i="21"/>
  <c r="F38" i="21"/>
  <c r="D39" i="21"/>
  <c r="E38" i="21"/>
  <c r="H39" i="21"/>
  <c r="I38" i="21"/>
  <c r="L38" i="21"/>
  <c r="M38" i="21"/>
  <c r="J38" i="21"/>
  <c r="K38" i="21"/>
  <c r="Q37" i="21"/>
  <c r="N37" i="21"/>
  <c r="O37" i="21"/>
  <c r="P37" i="21"/>
  <c r="E39" i="21"/>
  <c r="F39" i="21"/>
  <c r="D40" i="21"/>
  <c r="K39" i="21"/>
  <c r="H40" i="21"/>
  <c r="M39" i="21"/>
  <c r="I39" i="21"/>
  <c r="J39" i="21"/>
  <c r="L39" i="21"/>
  <c r="Q38" i="21"/>
  <c r="N38" i="21"/>
  <c r="P38" i="21"/>
  <c r="O38" i="21"/>
  <c r="E40" i="21"/>
  <c r="F40" i="21"/>
  <c r="D41" i="21"/>
  <c r="L40" i="21"/>
  <c r="H41" i="21"/>
  <c r="K40" i="21"/>
  <c r="M40" i="21"/>
  <c r="J40" i="21"/>
  <c r="I40" i="21"/>
  <c r="Q39" i="21"/>
  <c r="N39" i="21"/>
  <c r="P39" i="21"/>
  <c r="O39" i="21"/>
  <c r="D42" i="21"/>
  <c r="F41" i="21"/>
  <c r="E41" i="21"/>
  <c r="J41" i="21"/>
  <c r="L41" i="21"/>
  <c r="M41" i="21"/>
  <c r="K41" i="21"/>
  <c r="I41" i="21"/>
  <c r="H42" i="21"/>
  <c r="Q40" i="21"/>
  <c r="N40" i="21"/>
  <c r="P40" i="21"/>
  <c r="O40" i="21"/>
  <c r="E42" i="21"/>
  <c r="D43" i="21"/>
  <c r="F42" i="21"/>
  <c r="Q41" i="21"/>
  <c r="N41" i="21"/>
  <c r="O41" i="21"/>
  <c r="P41" i="21"/>
  <c r="H43" i="21"/>
  <c r="I42" i="21"/>
  <c r="M42" i="21"/>
  <c r="L42" i="21"/>
  <c r="J42" i="21"/>
  <c r="K42" i="21"/>
  <c r="F43" i="21"/>
  <c r="E43" i="21"/>
  <c r="D44" i="21"/>
  <c r="J43" i="21"/>
  <c r="I43" i="21"/>
  <c r="K43" i="21"/>
  <c r="L43" i="21"/>
  <c r="M43" i="21"/>
  <c r="H44" i="21"/>
  <c r="Q42" i="21"/>
  <c r="N42" i="21"/>
  <c r="O42" i="21"/>
  <c r="P42" i="21"/>
  <c r="F44" i="21"/>
  <c r="D45" i="21"/>
  <c r="E44" i="21"/>
  <c r="Q43" i="21"/>
  <c r="N43" i="21"/>
  <c r="O43" i="21"/>
  <c r="P43" i="21"/>
  <c r="H45" i="21"/>
  <c r="M44" i="21"/>
  <c r="K44" i="21"/>
  <c r="L44" i="21"/>
  <c r="I44" i="21"/>
  <c r="J44" i="21"/>
  <c r="E45" i="21"/>
  <c r="F45" i="21"/>
  <c r="D46" i="21"/>
  <c r="M45" i="21"/>
  <c r="J45" i="21"/>
  <c r="K45" i="21"/>
  <c r="L45" i="21"/>
  <c r="H46" i="21"/>
  <c r="I45" i="21"/>
  <c r="Q44" i="21"/>
  <c r="N44" i="21"/>
  <c r="P44" i="21"/>
  <c r="O44" i="21"/>
  <c r="F46" i="21"/>
  <c r="E46" i="21"/>
  <c r="D47" i="21"/>
  <c r="J46" i="21"/>
  <c r="H47" i="21"/>
  <c r="K46" i="21"/>
  <c r="I46" i="21"/>
  <c r="M46" i="21"/>
  <c r="L46" i="21"/>
  <c r="Q45" i="21"/>
  <c r="N45" i="21"/>
  <c r="O45" i="21"/>
  <c r="P45" i="21"/>
  <c r="F47" i="21"/>
  <c r="E47" i="21"/>
  <c r="D48" i="21"/>
  <c r="J47" i="21"/>
  <c r="H48" i="21"/>
  <c r="M47" i="21"/>
  <c r="I47" i="21"/>
  <c r="L47" i="21"/>
  <c r="K47" i="21"/>
  <c r="Q46" i="21"/>
  <c r="N46" i="21"/>
  <c r="O46" i="21"/>
  <c r="P46" i="21"/>
  <c r="D49" i="21"/>
  <c r="F48" i="21"/>
  <c r="E48" i="21"/>
  <c r="L48" i="21"/>
  <c r="K48" i="21"/>
  <c r="I48" i="21"/>
  <c r="H49" i="21"/>
  <c r="J48" i="21"/>
  <c r="M48" i="21"/>
  <c r="Q47" i="21"/>
  <c r="N47" i="21"/>
  <c r="O47" i="21"/>
  <c r="P47" i="21"/>
  <c r="F49" i="21"/>
  <c r="D50" i="21"/>
  <c r="E49" i="21"/>
  <c r="Q48" i="21"/>
  <c r="N48" i="21"/>
  <c r="O48" i="21"/>
  <c r="P48" i="21"/>
  <c r="L49" i="21"/>
  <c r="M49" i="21"/>
  <c r="H50" i="21"/>
  <c r="J49" i="21"/>
  <c r="K49" i="21"/>
  <c r="I49" i="21"/>
  <c r="D51" i="21"/>
  <c r="F50" i="21"/>
  <c r="E50" i="21"/>
  <c r="K50" i="21"/>
  <c r="L50" i="21"/>
  <c r="M50" i="21"/>
  <c r="J50" i="21"/>
  <c r="I50" i="21"/>
  <c r="H51" i="21"/>
  <c r="Q49" i="21"/>
  <c r="N49" i="21"/>
  <c r="P49" i="21"/>
  <c r="O49" i="21"/>
  <c r="F51" i="21"/>
  <c r="E51" i="21"/>
  <c r="D52" i="21"/>
  <c r="Q50" i="21"/>
  <c r="N50" i="21"/>
  <c r="O50" i="21"/>
  <c r="P50" i="21"/>
  <c r="M51" i="21"/>
  <c r="I51" i="21"/>
  <c r="J51" i="21"/>
  <c r="H52" i="21"/>
  <c r="L51" i="21"/>
  <c r="K51" i="21"/>
  <c r="F52" i="21"/>
  <c r="E52" i="21"/>
  <c r="D53" i="21"/>
  <c r="Q51" i="21"/>
  <c r="N51" i="21"/>
  <c r="O51" i="21"/>
  <c r="P51" i="21"/>
  <c r="H53" i="21"/>
  <c r="I52" i="21"/>
  <c r="M52" i="21"/>
  <c r="J52" i="21"/>
  <c r="K52" i="21"/>
  <c r="L52" i="21"/>
  <c r="D54" i="21"/>
  <c r="E53" i="21"/>
  <c r="F53" i="21"/>
  <c r="L53" i="21"/>
  <c r="H54" i="21"/>
  <c r="I53" i="21"/>
  <c r="J53" i="21"/>
  <c r="M53" i="21"/>
  <c r="K53" i="21"/>
  <c r="Q52" i="21"/>
  <c r="N52" i="21"/>
  <c r="P52" i="21"/>
  <c r="O52" i="21"/>
  <c r="F54" i="21"/>
  <c r="D55" i="21"/>
  <c r="E54" i="21"/>
  <c r="I54" i="21"/>
  <c r="H55" i="21"/>
  <c r="J54" i="21"/>
  <c r="L54" i="21"/>
  <c r="M54" i="21"/>
  <c r="K54" i="21"/>
  <c r="Q53" i="21"/>
  <c r="N53" i="21"/>
  <c r="P53" i="21"/>
  <c r="O53" i="21"/>
  <c r="E55" i="21"/>
  <c r="D56" i="21"/>
  <c r="F55" i="21"/>
  <c r="Q54" i="21"/>
  <c r="N54" i="21"/>
  <c r="P54" i="21"/>
  <c r="O54" i="21"/>
  <c r="K55" i="21"/>
  <c r="J55" i="21"/>
  <c r="L55" i="21"/>
  <c r="I55" i="21"/>
  <c r="H56" i="21"/>
  <c r="M55" i="21"/>
  <c r="D57" i="21"/>
  <c r="F56" i="21"/>
  <c r="E56" i="21"/>
  <c r="Q55" i="21"/>
  <c r="N55" i="21"/>
  <c r="P55" i="21"/>
  <c r="O55" i="21"/>
  <c r="K56" i="21"/>
  <c r="M56" i="21"/>
  <c r="J56" i="21"/>
  <c r="I56" i="21"/>
  <c r="L56" i="21"/>
  <c r="H57" i="21"/>
  <c r="E57" i="21"/>
  <c r="F57" i="21"/>
  <c r="D58" i="21"/>
  <c r="Q56" i="21"/>
  <c r="N56" i="21"/>
  <c r="P56" i="21"/>
  <c r="O56" i="21"/>
  <c r="I57" i="21"/>
  <c r="H58" i="21"/>
  <c r="M57" i="21"/>
  <c r="K57" i="21"/>
  <c r="J57" i="21"/>
  <c r="L57" i="21"/>
  <c r="E58" i="21"/>
  <c r="D59" i="21"/>
  <c r="F58" i="21"/>
  <c r="Q57" i="21"/>
  <c r="N57" i="21"/>
  <c r="P57" i="21"/>
  <c r="O57" i="21"/>
  <c r="H59" i="21"/>
  <c r="L58" i="21"/>
  <c r="I58" i="21"/>
  <c r="M58" i="21"/>
  <c r="J58" i="21"/>
  <c r="K58" i="21"/>
  <c r="E59" i="21"/>
  <c r="F59" i="21"/>
  <c r="D60" i="21"/>
  <c r="L59" i="21"/>
  <c r="I59" i="21"/>
  <c r="J59" i="21"/>
  <c r="H60" i="21"/>
  <c r="K59" i="21"/>
  <c r="M59" i="21"/>
  <c r="Q58" i="21"/>
  <c r="N58" i="21"/>
  <c r="O58" i="21"/>
  <c r="P58" i="21"/>
  <c r="E60" i="21"/>
  <c r="D61" i="21"/>
  <c r="F60" i="21"/>
  <c r="Q59" i="21"/>
  <c r="N59" i="21"/>
  <c r="P59" i="21"/>
  <c r="O59" i="21"/>
  <c r="M60" i="21"/>
  <c r="L60" i="21"/>
  <c r="K60" i="21"/>
  <c r="J60" i="21"/>
  <c r="I60" i="21"/>
  <c r="H61" i="21"/>
  <c r="D62" i="21"/>
  <c r="F61" i="21"/>
  <c r="E61" i="21"/>
  <c r="Q60" i="21"/>
  <c r="N60" i="21"/>
  <c r="P60" i="21"/>
  <c r="O60" i="21"/>
  <c r="K61" i="21"/>
  <c r="L61" i="21"/>
  <c r="J61" i="21"/>
  <c r="H62" i="21"/>
  <c r="I61" i="21"/>
  <c r="M61" i="21"/>
  <c r="F62" i="21"/>
  <c r="E62" i="21"/>
  <c r="D63" i="21"/>
  <c r="H63" i="21"/>
  <c r="L62" i="21"/>
  <c r="I62" i="21"/>
  <c r="K62" i="21"/>
  <c r="J62" i="21"/>
  <c r="M62" i="21"/>
  <c r="Q61" i="21"/>
  <c r="N61" i="21"/>
  <c r="P61" i="21"/>
  <c r="O61" i="21"/>
  <c r="D64" i="21"/>
  <c r="F63" i="21"/>
  <c r="E63" i="21"/>
  <c r="H64" i="21"/>
  <c r="I63" i="21"/>
  <c r="L63" i="21"/>
  <c r="J63" i="21"/>
  <c r="K63" i="21"/>
  <c r="M63" i="21"/>
  <c r="Q62" i="21"/>
  <c r="N62" i="21"/>
  <c r="P62" i="21"/>
  <c r="O62" i="21"/>
  <c r="D65" i="21"/>
  <c r="F64" i="21"/>
  <c r="E64" i="21"/>
  <c r="M64" i="21"/>
  <c r="J64" i="21"/>
  <c r="H65" i="21"/>
  <c r="L64" i="21"/>
  <c r="I64" i="21"/>
  <c r="K64" i="21"/>
  <c r="Q63" i="21"/>
  <c r="N63" i="21"/>
  <c r="O63" i="21"/>
  <c r="P63" i="21"/>
  <c r="D66" i="21"/>
  <c r="F65" i="21"/>
  <c r="E65" i="21"/>
  <c r="L65" i="21"/>
  <c r="K65" i="21"/>
  <c r="H66" i="21"/>
  <c r="I65" i="21"/>
  <c r="J65" i="21"/>
  <c r="M65" i="21"/>
  <c r="Q64" i="21"/>
  <c r="N64" i="21"/>
  <c r="P64" i="21"/>
  <c r="O64" i="21"/>
  <c r="F66" i="21"/>
  <c r="D67" i="21"/>
  <c r="E66" i="21"/>
  <c r="K66" i="21"/>
  <c r="M66" i="21"/>
  <c r="H67" i="21"/>
  <c r="I66" i="21"/>
  <c r="J66" i="21"/>
  <c r="L66" i="21"/>
  <c r="Q65" i="21"/>
  <c r="N65" i="21"/>
  <c r="P65" i="21"/>
  <c r="O65" i="21"/>
  <c r="D68" i="21"/>
  <c r="F67" i="21"/>
  <c r="E67" i="21"/>
  <c r="H68" i="21"/>
  <c r="L67" i="21"/>
  <c r="I67" i="21"/>
  <c r="J67" i="21"/>
  <c r="M67" i="21"/>
  <c r="K67" i="21"/>
  <c r="Q66" i="21"/>
  <c r="N66" i="21"/>
  <c r="O66" i="21"/>
  <c r="P66" i="21"/>
  <c r="D69" i="21"/>
  <c r="E68" i="21"/>
  <c r="F68" i="21"/>
  <c r="H69" i="21"/>
  <c r="K68" i="21"/>
  <c r="J68" i="21"/>
  <c r="L68" i="21"/>
  <c r="M68" i="21"/>
  <c r="I68" i="21"/>
  <c r="Q67" i="21"/>
  <c r="N67" i="21"/>
  <c r="O67" i="21"/>
  <c r="P67" i="21"/>
  <c r="E69" i="21"/>
  <c r="F69" i="21"/>
  <c r="D70" i="21"/>
  <c r="J69" i="21"/>
  <c r="H70" i="21"/>
  <c r="I69" i="21"/>
  <c r="L69" i="21"/>
  <c r="K69" i="21"/>
  <c r="M69" i="21"/>
  <c r="Q68" i="21"/>
  <c r="N68" i="21"/>
  <c r="O68" i="21"/>
  <c r="P68" i="21"/>
  <c r="F70" i="21"/>
  <c r="E70" i="21"/>
  <c r="D71" i="21"/>
  <c r="J70" i="21"/>
  <c r="M70" i="21"/>
  <c r="H71" i="21"/>
  <c r="I70" i="21"/>
  <c r="L70" i="21"/>
  <c r="K70" i="21"/>
  <c r="Q69" i="21"/>
  <c r="N69" i="21"/>
  <c r="P69" i="21"/>
  <c r="O69" i="21"/>
  <c r="F71" i="21"/>
  <c r="D72" i="21"/>
  <c r="E71" i="21"/>
  <c r="M71" i="21"/>
  <c r="J71" i="21"/>
  <c r="I71" i="21"/>
  <c r="K71" i="21"/>
  <c r="L71" i="21"/>
  <c r="H72" i="21"/>
  <c r="Q70" i="21"/>
  <c r="N70" i="21"/>
  <c r="P70" i="21"/>
  <c r="O70" i="21"/>
  <c r="E72" i="21"/>
  <c r="D73" i="21"/>
  <c r="F72" i="21"/>
  <c r="Q71" i="21"/>
  <c r="N71" i="21"/>
  <c r="O71" i="21"/>
  <c r="P71" i="21"/>
  <c r="H73" i="21"/>
  <c r="J72" i="21"/>
  <c r="I72" i="21"/>
  <c r="L72" i="21"/>
  <c r="K72" i="21"/>
  <c r="M72" i="21"/>
  <c r="D74" i="21"/>
  <c r="E73" i="21"/>
  <c r="F73" i="21"/>
  <c r="J73" i="21"/>
  <c r="M73" i="21"/>
  <c r="I73" i="21"/>
  <c r="K73" i="21"/>
  <c r="L73" i="21"/>
  <c r="H74" i="21"/>
  <c r="Q72" i="21"/>
  <c r="N72" i="21"/>
  <c r="O72" i="21"/>
  <c r="P72" i="21"/>
  <c r="D75" i="21"/>
  <c r="F74" i="21"/>
  <c r="E74" i="21"/>
  <c r="Q73" i="21"/>
  <c r="N73" i="21"/>
  <c r="P73" i="21"/>
  <c r="O73" i="21"/>
  <c r="K74" i="21"/>
  <c r="I74" i="21"/>
  <c r="J74" i="21"/>
  <c r="L74" i="21"/>
  <c r="M74" i="21"/>
  <c r="H75" i="21"/>
  <c r="D76" i="21"/>
  <c r="F75" i="21"/>
  <c r="E75" i="21"/>
  <c r="Q74" i="21"/>
  <c r="N74" i="21"/>
  <c r="P74" i="21"/>
  <c r="O74" i="21"/>
  <c r="J75" i="21"/>
  <c r="H76" i="21"/>
  <c r="I75" i="21"/>
  <c r="M75" i="21"/>
  <c r="K75" i="21"/>
  <c r="L75" i="21"/>
  <c r="D77" i="21"/>
  <c r="E76" i="21"/>
  <c r="F76" i="21"/>
  <c r="J76" i="21"/>
  <c r="H77" i="21"/>
  <c r="K76" i="21"/>
  <c r="L76" i="21"/>
  <c r="I76" i="21"/>
  <c r="M76" i="21"/>
  <c r="Q75" i="21"/>
  <c r="N75" i="21"/>
  <c r="O75" i="21"/>
  <c r="P75" i="21"/>
  <c r="D78" i="21"/>
  <c r="F77" i="21"/>
  <c r="E77" i="21"/>
  <c r="K77" i="21"/>
  <c r="L77" i="21"/>
  <c r="I77" i="21"/>
  <c r="J77" i="21"/>
  <c r="M77" i="21"/>
  <c r="H78" i="21"/>
  <c r="Q76" i="21"/>
  <c r="N76" i="21"/>
  <c r="P76" i="21"/>
  <c r="O76" i="21"/>
  <c r="F78" i="21"/>
  <c r="E78" i="21"/>
  <c r="D79" i="21"/>
  <c r="Q77" i="21"/>
  <c r="N77" i="21"/>
  <c r="P77" i="21"/>
  <c r="O77" i="21"/>
  <c r="L78" i="21"/>
  <c r="J78" i="21"/>
  <c r="K78" i="21"/>
  <c r="I78" i="21"/>
  <c r="M78" i="21"/>
  <c r="H79" i="21"/>
  <c r="E79" i="21"/>
  <c r="D80" i="21"/>
  <c r="F79" i="21"/>
  <c r="Q78" i="21"/>
  <c r="N78" i="21"/>
  <c r="O78" i="21"/>
  <c r="P78" i="21"/>
  <c r="L79" i="21"/>
  <c r="K79" i="21"/>
  <c r="I79" i="21"/>
  <c r="H80" i="21"/>
  <c r="M79" i="21"/>
  <c r="J79" i="21"/>
  <c r="F80" i="21"/>
  <c r="D81" i="21"/>
  <c r="E80" i="21"/>
  <c r="Q79" i="21"/>
  <c r="N79" i="21"/>
  <c r="O79" i="21"/>
  <c r="P79" i="21"/>
  <c r="L80" i="21"/>
  <c r="H81" i="21"/>
  <c r="I80" i="21"/>
  <c r="K80" i="21"/>
  <c r="J80" i="21"/>
  <c r="M80" i="21"/>
  <c r="D82" i="21"/>
  <c r="F81" i="21"/>
  <c r="E81" i="21"/>
  <c r="L81" i="21"/>
  <c r="I81" i="21"/>
  <c r="K81" i="21"/>
  <c r="H82" i="21"/>
  <c r="M81" i="21"/>
  <c r="J81" i="21"/>
  <c r="Q80" i="21"/>
  <c r="N80" i="21"/>
  <c r="O80" i="21"/>
  <c r="P80" i="21"/>
  <c r="F82" i="21"/>
  <c r="D83" i="21"/>
  <c r="E82" i="21"/>
  <c r="Q81" i="21"/>
  <c r="N81" i="21"/>
  <c r="P81" i="21"/>
  <c r="O81" i="21"/>
  <c r="J82" i="21"/>
  <c r="L82" i="21"/>
  <c r="H83" i="21"/>
  <c r="I82" i="21"/>
  <c r="K82" i="21"/>
  <c r="M82" i="21"/>
  <c r="F83" i="21"/>
  <c r="D84" i="21"/>
  <c r="E83" i="21"/>
  <c r="J83" i="21"/>
  <c r="M83" i="21"/>
  <c r="L83" i="21"/>
  <c r="I83" i="21"/>
  <c r="K83" i="21"/>
  <c r="H84" i="21"/>
  <c r="Q82" i="21"/>
  <c r="N82" i="21"/>
  <c r="O82" i="21"/>
  <c r="P82" i="21"/>
  <c r="E84" i="21"/>
  <c r="F84" i="21"/>
  <c r="D85" i="21"/>
  <c r="Q83" i="21"/>
  <c r="N83" i="21"/>
  <c r="O83" i="21"/>
  <c r="P83" i="21"/>
  <c r="I84" i="21"/>
  <c r="H85" i="21"/>
  <c r="M84" i="21"/>
  <c r="K84" i="21"/>
  <c r="L84" i="21"/>
  <c r="J84" i="21"/>
  <c r="D86" i="21"/>
  <c r="E85" i="21"/>
  <c r="F85" i="21"/>
  <c r="Q84" i="21"/>
  <c r="N84" i="21"/>
  <c r="P84" i="21"/>
  <c r="O84" i="21"/>
  <c r="I85" i="21"/>
  <c r="H86" i="21"/>
  <c r="L85" i="21"/>
  <c r="K85" i="21"/>
  <c r="J85" i="21"/>
  <c r="M85" i="21"/>
  <c r="F86" i="21"/>
  <c r="E86" i="21"/>
  <c r="D87" i="21"/>
  <c r="Q85" i="21"/>
  <c r="N85" i="21"/>
  <c r="P85" i="21"/>
  <c r="O85" i="21"/>
  <c r="J86" i="21"/>
  <c r="K86" i="21"/>
  <c r="L86" i="21"/>
  <c r="M86" i="21"/>
  <c r="H87" i="21"/>
  <c r="I86" i="21"/>
  <c r="E87" i="21"/>
  <c r="F87" i="21"/>
  <c r="D88" i="21"/>
  <c r="M87" i="21"/>
  <c r="H88" i="21"/>
  <c r="L87" i="21"/>
  <c r="I87" i="21"/>
  <c r="K87" i="21"/>
  <c r="J87" i="21"/>
  <c r="Q86" i="21"/>
  <c r="N86" i="21"/>
  <c r="O86" i="21"/>
  <c r="P86" i="21"/>
  <c r="E88" i="21"/>
  <c r="F88" i="21"/>
  <c r="D89" i="21"/>
  <c r="L88" i="21"/>
  <c r="M88" i="21"/>
  <c r="K88" i="21"/>
  <c r="J88" i="21"/>
  <c r="H89" i="21"/>
  <c r="I88" i="21"/>
  <c r="Q87" i="21"/>
  <c r="N87" i="21"/>
  <c r="P87" i="21"/>
  <c r="O87" i="21"/>
  <c r="E89" i="21"/>
  <c r="F89" i="21"/>
  <c r="D90" i="21"/>
  <c r="K89" i="21"/>
  <c r="J89" i="21"/>
  <c r="L89" i="21"/>
  <c r="H90" i="21"/>
  <c r="I89" i="21"/>
  <c r="M89" i="21"/>
  <c r="Q88" i="21"/>
  <c r="N88" i="21"/>
  <c r="O88" i="21"/>
  <c r="P88" i="21"/>
  <c r="F90" i="21"/>
  <c r="D91" i="21"/>
  <c r="E90" i="21"/>
  <c r="H91" i="21"/>
  <c r="M90" i="21"/>
  <c r="K90" i="21"/>
  <c r="J90" i="21"/>
  <c r="L90" i="21"/>
  <c r="I90" i="21"/>
  <c r="Q89" i="21"/>
  <c r="N89" i="21"/>
  <c r="O89" i="21"/>
  <c r="P89" i="21"/>
  <c r="E91" i="21"/>
  <c r="F91" i="21"/>
  <c r="D92" i="21"/>
  <c r="K91" i="21"/>
  <c r="J91" i="21"/>
  <c r="H92" i="21"/>
  <c r="L91" i="21"/>
  <c r="I91" i="21"/>
  <c r="M91" i="21"/>
  <c r="Q90" i="21"/>
  <c r="N90" i="21"/>
  <c r="O90" i="21"/>
  <c r="P90" i="21"/>
  <c r="E92" i="21"/>
  <c r="D93" i="21"/>
  <c r="F92" i="21"/>
  <c r="I92" i="21"/>
  <c r="H93" i="21"/>
  <c r="M92" i="21"/>
  <c r="L92" i="21"/>
  <c r="J92" i="21"/>
  <c r="K92" i="21"/>
  <c r="Q91" i="21"/>
  <c r="N91" i="21"/>
  <c r="P91" i="21"/>
  <c r="O91" i="21"/>
  <c r="F93" i="21"/>
  <c r="D94" i="21"/>
  <c r="E93" i="21"/>
  <c r="Q92" i="21"/>
  <c r="N92" i="21"/>
  <c r="O92" i="21"/>
  <c r="P92" i="21"/>
  <c r="H94" i="21"/>
  <c r="J93" i="21"/>
  <c r="L93" i="21"/>
  <c r="M93" i="21"/>
  <c r="I93" i="21"/>
  <c r="K93" i="21"/>
  <c r="E94" i="21"/>
  <c r="F94" i="21"/>
  <c r="D95" i="21"/>
  <c r="J94" i="21"/>
  <c r="L94" i="21"/>
  <c r="M94" i="21"/>
  <c r="K94" i="21"/>
  <c r="I94" i="21"/>
  <c r="H95" i="21"/>
  <c r="Q93" i="21"/>
  <c r="N93" i="21"/>
  <c r="P93" i="21"/>
  <c r="O93" i="21"/>
  <c r="F95" i="21"/>
  <c r="E95" i="21"/>
  <c r="D96" i="21"/>
  <c r="Q94" i="21"/>
  <c r="N94" i="21"/>
  <c r="O94" i="21"/>
  <c r="P94" i="21"/>
  <c r="I95" i="21"/>
  <c r="L95" i="21"/>
  <c r="J95" i="21"/>
  <c r="H96" i="21"/>
  <c r="K95" i="21"/>
  <c r="M95" i="21"/>
  <c r="F96" i="21"/>
  <c r="D97" i="21"/>
  <c r="E96" i="21"/>
  <c r="Q95" i="21"/>
  <c r="N95" i="21"/>
  <c r="P95" i="21"/>
  <c r="O95" i="21"/>
  <c r="I96" i="21"/>
  <c r="M96" i="21"/>
  <c r="K96" i="21"/>
  <c r="L96" i="21"/>
  <c r="J96" i="21"/>
  <c r="H97" i="21"/>
  <c r="F97" i="21"/>
  <c r="E97" i="21"/>
  <c r="D98" i="21"/>
  <c r="Q96" i="21"/>
  <c r="N96" i="21"/>
  <c r="P96" i="21"/>
  <c r="O96" i="21"/>
  <c r="H98" i="21"/>
  <c r="L97" i="21"/>
  <c r="I97" i="21"/>
  <c r="J97" i="21"/>
  <c r="M97" i="21"/>
  <c r="K97" i="21"/>
  <c r="D99" i="21"/>
  <c r="E98" i="21"/>
  <c r="F98" i="21"/>
  <c r="J98" i="21"/>
  <c r="M98" i="21"/>
  <c r="K98" i="21"/>
  <c r="H99" i="21"/>
  <c r="L98" i="21"/>
  <c r="I98" i="21"/>
  <c r="Q97" i="21"/>
  <c r="N97" i="21"/>
  <c r="O97" i="21"/>
  <c r="P97" i="21"/>
  <c r="D100" i="21"/>
  <c r="E99" i="21"/>
  <c r="F99" i="21"/>
  <c r="L99" i="21"/>
  <c r="K99" i="21"/>
  <c r="M99" i="21"/>
  <c r="J99" i="21"/>
  <c r="I99" i="21"/>
  <c r="H100" i="21"/>
  <c r="Q98" i="21"/>
  <c r="N98" i="21"/>
  <c r="P98" i="21"/>
  <c r="O98" i="21"/>
  <c r="D101" i="21"/>
  <c r="F100" i="21"/>
  <c r="E100" i="21"/>
  <c r="Q99" i="21"/>
  <c r="N99" i="21"/>
  <c r="P99" i="21"/>
  <c r="O99" i="21"/>
  <c r="K100" i="21"/>
  <c r="J100" i="21"/>
  <c r="I100" i="21"/>
  <c r="L100" i="21"/>
  <c r="H101" i="21"/>
  <c r="M100" i="21"/>
  <c r="E101" i="21"/>
  <c r="D102" i="21"/>
  <c r="F101" i="21"/>
  <c r="Q100" i="21"/>
  <c r="N100" i="21"/>
  <c r="O100" i="21"/>
  <c r="P100" i="21"/>
  <c r="K101" i="21"/>
  <c r="I101" i="21"/>
  <c r="L101" i="21"/>
  <c r="H102" i="21"/>
  <c r="J101" i="21"/>
  <c r="M101" i="21"/>
  <c r="D103" i="21"/>
  <c r="F102" i="21"/>
  <c r="E102" i="21"/>
  <c r="Q101" i="21"/>
  <c r="N101" i="21"/>
  <c r="P101" i="21"/>
  <c r="O101" i="21"/>
  <c r="L102" i="21"/>
  <c r="K102" i="21"/>
  <c r="I102" i="21"/>
  <c r="M102" i="21"/>
  <c r="J102" i="21"/>
  <c r="H103" i="21"/>
  <c r="D104" i="21"/>
  <c r="F103" i="21"/>
  <c r="E103" i="21"/>
  <c r="Q102" i="21"/>
  <c r="N102" i="21"/>
  <c r="O102" i="21"/>
  <c r="P102" i="21"/>
  <c r="H104" i="21"/>
  <c r="J103" i="21"/>
  <c r="K103" i="21"/>
  <c r="M103" i="21"/>
  <c r="L103" i="21"/>
  <c r="I103" i="21"/>
  <c r="F104" i="21"/>
  <c r="E104" i="21"/>
  <c r="D105" i="21"/>
  <c r="H105" i="21"/>
  <c r="M104" i="21"/>
  <c r="K104" i="21"/>
  <c r="L104" i="21"/>
  <c r="I104" i="21"/>
  <c r="J104" i="21"/>
  <c r="Q103" i="21"/>
  <c r="N103" i="21"/>
  <c r="P103" i="21"/>
  <c r="O103" i="21"/>
  <c r="E105" i="21"/>
  <c r="F105" i="21"/>
  <c r="D106" i="21"/>
  <c r="H106" i="21"/>
  <c r="J105" i="21"/>
  <c r="K105" i="21"/>
  <c r="I105" i="21"/>
  <c r="L105" i="21"/>
  <c r="M105" i="21"/>
  <c r="Q104" i="21"/>
  <c r="N104" i="21"/>
  <c r="O104" i="21"/>
  <c r="P104" i="21"/>
  <c r="E106" i="21"/>
  <c r="D107" i="21"/>
  <c r="F106" i="21"/>
  <c r="J106" i="21"/>
  <c r="M106" i="21"/>
  <c r="I106" i="21"/>
  <c r="L106" i="21"/>
  <c r="H107" i="21"/>
  <c r="K106" i="21"/>
  <c r="Q105" i="21"/>
  <c r="N105" i="21"/>
  <c r="P105" i="21"/>
  <c r="O105" i="21"/>
  <c r="D108" i="21"/>
  <c r="F107" i="21"/>
  <c r="E107" i="21"/>
  <c r="Q106" i="21"/>
  <c r="N106" i="21"/>
  <c r="P106" i="21"/>
  <c r="O106" i="21"/>
  <c r="M107" i="21"/>
  <c r="H108" i="21"/>
  <c r="L107" i="21"/>
  <c r="J107" i="21"/>
  <c r="K107" i="21"/>
  <c r="I107" i="21"/>
  <c r="E108" i="21"/>
  <c r="F108" i="21"/>
  <c r="D109" i="21"/>
  <c r="J108" i="21"/>
  <c r="I108" i="21"/>
  <c r="L108" i="21"/>
  <c r="K108" i="21"/>
  <c r="M108" i="21"/>
  <c r="H109" i="21"/>
  <c r="Q107" i="21"/>
  <c r="N107" i="21"/>
  <c r="O107" i="21"/>
  <c r="P107" i="21"/>
  <c r="E109" i="21"/>
  <c r="D110" i="21"/>
  <c r="F109" i="21"/>
  <c r="Q108" i="21"/>
  <c r="N108" i="21"/>
  <c r="O108" i="21"/>
  <c r="P108" i="21"/>
  <c r="H110" i="21"/>
  <c r="I109" i="21"/>
  <c r="M109" i="21"/>
  <c r="J109" i="21"/>
  <c r="K109" i="21"/>
  <c r="L109" i="21"/>
  <c r="D111" i="21"/>
  <c r="E110" i="21"/>
  <c r="F110" i="21"/>
  <c r="K110" i="21"/>
  <c r="H111" i="21"/>
  <c r="M110" i="21"/>
  <c r="I110" i="21"/>
  <c r="L110" i="21"/>
  <c r="J110" i="21"/>
  <c r="Q109" i="21"/>
  <c r="N109" i="21"/>
  <c r="O109" i="21"/>
  <c r="P109" i="21"/>
  <c r="E111" i="21"/>
  <c r="D112" i="21"/>
  <c r="F111" i="21"/>
  <c r="H112" i="21"/>
  <c r="K111" i="21"/>
  <c r="M111" i="21"/>
  <c r="L111" i="21"/>
  <c r="I111" i="21"/>
  <c r="J111" i="21"/>
  <c r="Q110" i="21"/>
  <c r="N110" i="21"/>
  <c r="O110" i="21"/>
  <c r="P110" i="21"/>
  <c r="E112" i="21"/>
  <c r="F112" i="21"/>
  <c r="D113" i="21"/>
  <c r="J112" i="21"/>
  <c r="K112" i="21"/>
  <c r="M112" i="21"/>
  <c r="I112" i="21"/>
  <c r="H113" i="21"/>
  <c r="L112" i="21"/>
  <c r="Q111" i="21"/>
  <c r="N111" i="21"/>
  <c r="P111" i="21"/>
  <c r="O111" i="21"/>
  <c r="F113" i="21"/>
  <c r="D114" i="21"/>
  <c r="E113" i="21"/>
  <c r="Q112" i="21"/>
  <c r="N112" i="21"/>
  <c r="O112" i="21"/>
  <c r="P112" i="21"/>
  <c r="M113" i="21"/>
  <c r="K113" i="21"/>
  <c r="J113" i="21"/>
  <c r="H114" i="21"/>
  <c r="L113" i="21"/>
  <c r="I113" i="21"/>
  <c r="F114" i="21"/>
  <c r="E114" i="21"/>
  <c r="D115" i="21"/>
  <c r="L114" i="21"/>
  <c r="H115" i="21"/>
  <c r="J114" i="21"/>
  <c r="M114" i="21"/>
  <c r="I114" i="21"/>
  <c r="K114" i="21"/>
  <c r="Q113" i="21"/>
  <c r="N113" i="21"/>
  <c r="P113" i="21"/>
  <c r="O113" i="21"/>
  <c r="F115" i="21"/>
  <c r="D116" i="21"/>
  <c r="E115" i="21"/>
  <c r="I115" i="21"/>
  <c r="L115" i="21"/>
  <c r="M115" i="21"/>
  <c r="H116" i="21"/>
  <c r="J115" i="21"/>
  <c r="K115" i="21"/>
  <c r="Q114" i="21"/>
  <c r="N114" i="21"/>
  <c r="O114" i="21"/>
  <c r="P114" i="21"/>
  <c r="F116" i="21"/>
  <c r="E116" i="21"/>
  <c r="D117" i="21"/>
  <c r="Q115" i="21"/>
  <c r="N115" i="21"/>
  <c r="P115" i="21"/>
  <c r="O115" i="21"/>
  <c r="M116" i="21"/>
  <c r="I116" i="21"/>
  <c r="J116" i="21"/>
  <c r="L116" i="21"/>
  <c r="K116" i="21"/>
  <c r="H117" i="21"/>
  <c r="E117" i="21"/>
  <c r="F117" i="21"/>
  <c r="D118" i="21"/>
  <c r="Q116" i="21"/>
  <c r="N116" i="21"/>
  <c r="P116" i="21"/>
  <c r="O116" i="21"/>
  <c r="I117" i="21"/>
  <c r="K117" i="21"/>
  <c r="M117" i="21"/>
  <c r="J117" i="21"/>
  <c r="L117" i="21"/>
  <c r="H118" i="21"/>
  <c r="F118" i="21"/>
  <c r="E118" i="21"/>
  <c r="D119" i="21"/>
  <c r="Q117" i="21"/>
  <c r="N117" i="21"/>
  <c r="O117" i="21"/>
  <c r="P117" i="21"/>
  <c r="J118" i="21"/>
  <c r="L118" i="21"/>
  <c r="I118" i="21"/>
  <c r="M118" i="21"/>
  <c r="H119" i="21"/>
  <c r="K118" i="21"/>
  <c r="E119" i="21"/>
  <c r="D120" i="21"/>
  <c r="F119" i="21"/>
  <c r="Q118" i="21"/>
  <c r="N118" i="21"/>
  <c r="P118" i="21"/>
  <c r="O118" i="21"/>
  <c r="K119" i="21"/>
  <c r="M119" i="21"/>
  <c r="L119" i="21"/>
  <c r="J119" i="21"/>
  <c r="H120" i="21"/>
  <c r="I119" i="21"/>
  <c r="D121" i="21"/>
  <c r="E120" i="21"/>
  <c r="F120" i="21"/>
  <c r="H121" i="21"/>
  <c r="L120" i="21"/>
  <c r="K120" i="21"/>
  <c r="I120" i="21"/>
  <c r="J120" i="21"/>
  <c r="M120" i="21"/>
  <c r="Q119" i="21"/>
  <c r="N119" i="21"/>
  <c r="O119" i="21"/>
  <c r="P119" i="21"/>
  <c r="E121" i="21"/>
  <c r="F121" i="21"/>
  <c r="D122" i="21"/>
  <c r="J121" i="21"/>
  <c r="M121" i="21"/>
  <c r="I121" i="21"/>
  <c r="K121" i="21"/>
  <c r="H122" i="21"/>
  <c r="L121" i="21"/>
  <c r="Q120" i="21"/>
  <c r="N120" i="21"/>
  <c r="O120" i="21"/>
  <c r="P120" i="21"/>
  <c r="D123" i="21"/>
  <c r="F122" i="21"/>
  <c r="E122" i="21"/>
  <c r="Q121" i="21"/>
  <c r="N121" i="21"/>
  <c r="P121" i="21"/>
  <c r="O121" i="21"/>
  <c r="J122" i="21"/>
  <c r="H123" i="21"/>
  <c r="M122" i="21"/>
  <c r="K122" i="21"/>
  <c r="I122" i="21"/>
  <c r="L122" i="21"/>
  <c r="D124" i="21"/>
  <c r="F123" i="21"/>
  <c r="E123" i="21"/>
  <c r="M123" i="21"/>
  <c r="I123" i="21"/>
  <c r="L123" i="21"/>
  <c r="J123" i="21"/>
  <c r="K123" i="21"/>
  <c r="H124" i="21"/>
  <c r="Q122" i="21"/>
  <c r="N122" i="21"/>
  <c r="P122" i="21"/>
  <c r="O122" i="21"/>
  <c r="D125" i="21"/>
  <c r="E124" i="21"/>
  <c r="F124" i="21"/>
  <c r="Q123" i="21"/>
  <c r="N123" i="21"/>
  <c r="P123" i="21"/>
  <c r="O123" i="21"/>
  <c r="L124" i="21"/>
  <c r="I124" i="21"/>
  <c r="K124" i="21"/>
  <c r="J124" i="21"/>
  <c r="M124" i="21"/>
  <c r="H125" i="21"/>
  <c r="D126" i="21"/>
  <c r="F125" i="21"/>
  <c r="E125" i="21"/>
  <c r="Q124" i="21"/>
  <c r="N124" i="21"/>
  <c r="O124" i="21"/>
  <c r="P124" i="21"/>
  <c r="H126" i="21"/>
  <c r="L125" i="21"/>
  <c r="J125" i="21"/>
  <c r="I125" i="21"/>
  <c r="K125" i="21"/>
  <c r="M125" i="21"/>
  <c r="E126" i="21"/>
  <c r="D127" i="21"/>
  <c r="F126" i="21"/>
  <c r="H127" i="21"/>
  <c r="J126" i="21"/>
  <c r="M126" i="21"/>
  <c r="L126" i="21"/>
  <c r="K126" i="21"/>
  <c r="I126" i="21"/>
  <c r="Q125" i="21"/>
  <c r="N125" i="21"/>
  <c r="O125" i="21"/>
  <c r="P125" i="21"/>
  <c r="F127" i="21"/>
  <c r="E127" i="21"/>
  <c r="D128" i="21"/>
  <c r="H128" i="21"/>
  <c r="K127" i="21"/>
  <c r="J127" i="21"/>
  <c r="L127" i="21"/>
  <c r="M127" i="21"/>
  <c r="I127" i="21"/>
  <c r="Q126" i="21"/>
  <c r="N126" i="21"/>
  <c r="O126" i="21"/>
  <c r="P126" i="21"/>
  <c r="F128" i="21"/>
  <c r="E128" i="21"/>
  <c r="D129" i="21"/>
  <c r="M128" i="21"/>
  <c r="J128" i="21"/>
  <c r="I128" i="21"/>
  <c r="L128" i="21"/>
  <c r="K128" i="21"/>
  <c r="H129" i="21"/>
  <c r="Q127" i="21"/>
  <c r="N127" i="21"/>
  <c r="P127" i="21"/>
  <c r="O127" i="21"/>
  <c r="E129" i="21"/>
  <c r="F129" i="21"/>
  <c r="D130" i="21"/>
  <c r="Q128" i="21"/>
  <c r="N128" i="21"/>
  <c r="O128" i="21"/>
  <c r="P128" i="21"/>
  <c r="L129" i="21"/>
  <c r="I129" i="21"/>
  <c r="J129" i="21"/>
  <c r="M129" i="21"/>
  <c r="K129" i="21"/>
  <c r="H130" i="21"/>
  <c r="F130" i="21"/>
  <c r="E130" i="21"/>
  <c r="D131" i="21"/>
  <c r="Q129" i="21"/>
  <c r="N129" i="21"/>
  <c r="P129" i="21"/>
  <c r="O129" i="21"/>
  <c r="J130" i="21"/>
  <c r="I130" i="21"/>
  <c r="H131" i="21"/>
  <c r="L130" i="21"/>
  <c r="M130" i="21"/>
  <c r="K130" i="21"/>
  <c r="F131" i="21"/>
  <c r="E131" i="21"/>
  <c r="D132" i="21"/>
  <c r="Q130" i="21"/>
  <c r="N130" i="21"/>
  <c r="P130" i="21"/>
  <c r="O130" i="21"/>
  <c r="M131" i="21"/>
  <c r="H132" i="21"/>
  <c r="I131" i="21"/>
  <c r="K131" i="21"/>
  <c r="L131" i="21"/>
  <c r="J131" i="21"/>
  <c r="F132" i="21"/>
  <c r="E132" i="21"/>
  <c r="D133" i="21"/>
  <c r="J132" i="21"/>
  <c r="L132" i="21"/>
  <c r="H133" i="21"/>
  <c r="K132" i="21"/>
  <c r="M132" i="21"/>
  <c r="I132" i="21"/>
  <c r="Q131" i="21"/>
  <c r="N131" i="21"/>
  <c r="O131" i="21"/>
  <c r="P131" i="21"/>
  <c r="D134" i="21"/>
  <c r="F133" i="21"/>
  <c r="E133" i="21"/>
  <c r="H134" i="21"/>
  <c r="K133" i="21"/>
  <c r="J133" i="21"/>
  <c r="L133" i="21"/>
  <c r="I133" i="21"/>
  <c r="M133" i="21"/>
  <c r="Q132" i="21"/>
  <c r="N132" i="21"/>
  <c r="O132" i="21"/>
  <c r="P132" i="21"/>
  <c r="E134" i="21"/>
  <c r="F134" i="21"/>
  <c r="D135" i="21"/>
  <c r="K134" i="21"/>
  <c r="I134" i="21"/>
  <c r="J134" i="21"/>
  <c r="L134" i="21"/>
  <c r="M134" i="21"/>
  <c r="H135" i="21"/>
  <c r="Q133" i="21"/>
  <c r="N133" i="21"/>
  <c r="O133" i="21"/>
  <c r="P133" i="21"/>
  <c r="E135" i="21"/>
  <c r="F135" i="21"/>
  <c r="D136" i="21"/>
  <c r="Q134" i="21"/>
  <c r="N134" i="21"/>
  <c r="O134" i="21"/>
  <c r="P134" i="21"/>
  <c r="I135" i="21"/>
  <c r="K135" i="21"/>
  <c r="J135" i="21"/>
  <c r="H136" i="21"/>
  <c r="L135" i="21"/>
  <c r="M135" i="21"/>
  <c r="D137" i="21"/>
  <c r="F136" i="21"/>
  <c r="E136" i="21"/>
  <c r="Q135" i="21"/>
  <c r="N135" i="21"/>
  <c r="O135" i="21"/>
  <c r="P135" i="21"/>
  <c r="I136" i="21"/>
  <c r="L136" i="21"/>
  <c r="H137" i="21"/>
  <c r="K136" i="21"/>
  <c r="J136" i="21"/>
  <c r="M136" i="21"/>
  <c r="D138" i="21"/>
  <c r="F137" i="21"/>
  <c r="E137" i="21"/>
  <c r="Q136" i="21"/>
  <c r="N136" i="21"/>
  <c r="O136" i="21"/>
  <c r="P136" i="21"/>
  <c r="J137" i="21"/>
  <c r="L137" i="21"/>
  <c r="H138" i="21"/>
  <c r="M137" i="21"/>
  <c r="I137" i="21"/>
  <c r="K137" i="21"/>
  <c r="D139" i="21"/>
  <c r="E138" i="21"/>
  <c r="F138" i="21"/>
  <c r="M138" i="21"/>
  <c r="K138" i="21"/>
  <c r="I138" i="21"/>
  <c r="L138" i="21"/>
  <c r="J138" i="21"/>
  <c r="H139" i="21"/>
  <c r="Q137" i="21"/>
  <c r="N137" i="21"/>
  <c r="P137" i="21"/>
  <c r="O137" i="21"/>
  <c r="F139" i="21"/>
  <c r="D140" i="21"/>
  <c r="E139" i="21"/>
  <c r="Q138" i="21"/>
  <c r="N138" i="21"/>
  <c r="P138" i="21"/>
  <c r="O138" i="21"/>
  <c r="K139" i="21"/>
  <c r="L139" i="21"/>
  <c r="I139" i="21"/>
  <c r="H140" i="21"/>
  <c r="J139" i="21"/>
  <c r="M139" i="21"/>
  <c r="F140" i="21"/>
  <c r="E140" i="21"/>
  <c r="D141" i="21"/>
  <c r="Q139" i="21"/>
  <c r="N139" i="21"/>
  <c r="P139" i="21"/>
  <c r="O139" i="21"/>
  <c r="I140" i="21"/>
  <c r="L140" i="21"/>
  <c r="J140" i="21"/>
  <c r="K140" i="21"/>
  <c r="M140" i="21"/>
  <c r="H141" i="21"/>
  <c r="F141" i="21"/>
  <c r="D142" i="21"/>
  <c r="E141" i="21"/>
  <c r="Q140" i="21"/>
  <c r="N140" i="21"/>
  <c r="O140" i="21"/>
  <c r="P140" i="21"/>
  <c r="K141" i="21"/>
  <c r="J141" i="21"/>
  <c r="I141" i="21"/>
  <c r="L141" i="21"/>
  <c r="H142" i="21"/>
  <c r="M141" i="21"/>
  <c r="E142" i="21"/>
  <c r="D143" i="21"/>
  <c r="F142" i="21"/>
  <c r="Q141" i="21"/>
  <c r="N141" i="21"/>
  <c r="P141" i="21"/>
  <c r="O141" i="21"/>
  <c r="L142" i="21"/>
  <c r="M142" i="21"/>
  <c r="J142" i="21"/>
  <c r="I142" i="21"/>
  <c r="K142" i="21"/>
  <c r="H143" i="21"/>
  <c r="E143" i="21"/>
  <c r="D144" i="21"/>
  <c r="F143" i="21"/>
  <c r="Q142" i="21"/>
  <c r="N142" i="21"/>
  <c r="O142" i="21"/>
  <c r="P142" i="21"/>
  <c r="K143" i="21"/>
  <c r="J143" i="21"/>
  <c r="H144" i="21"/>
  <c r="L143" i="21"/>
  <c r="M143" i="21"/>
  <c r="I143" i="21"/>
  <c r="F144" i="21"/>
  <c r="D145" i="21"/>
  <c r="E144" i="21"/>
  <c r="I144" i="21"/>
  <c r="L144" i="21"/>
  <c r="K144" i="21"/>
  <c r="H145" i="21"/>
  <c r="M144" i="21"/>
  <c r="J144" i="21"/>
  <c r="Q143" i="21"/>
  <c r="N143" i="21"/>
  <c r="P143" i="21"/>
  <c r="O143" i="21"/>
  <c r="E145" i="21"/>
  <c r="F145" i="21"/>
  <c r="D146" i="21"/>
  <c r="Q144" i="21"/>
  <c r="N144" i="21"/>
  <c r="P144" i="21"/>
  <c r="O144" i="21"/>
  <c r="M145" i="21"/>
  <c r="L145" i="21"/>
  <c r="H146" i="21"/>
  <c r="I145" i="21"/>
  <c r="K145" i="21"/>
  <c r="J145" i="21"/>
  <c r="D147" i="21"/>
  <c r="F146" i="21"/>
  <c r="E146" i="21"/>
  <c r="L146" i="21"/>
  <c r="J146" i="21"/>
  <c r="H147" i="21"/>
  <c r="K146" i="21"/>
  <c r="M146" i="21"/>
  <c r="I146" i="21"/>
  <c r="Q145" i="21"/>
  <c r="N145" i="21"/>
  <c r="O145" i="21"/>
  <c r="P145" i="21"/>
  <c r="E147" i="21"/>
  <c r="D148" i="21"/>
  <c r="F147" i="21"/>
  <c r="I147" i="21"/>
  <c r="M147" i="21"/>
  <c r="J147" i="21"/>
  <c r="H148" i="21"/>
  <c r="L147" i="21"/>
  <c r="K147" i="21"/>
  <c r="Q146" i="21"/>
  <c r="N146" i="21"/>
  <c r="P146" i="21"/>
  <c r="O146" i="21"/>
  <c r="F148" i="21"/>
  <c r="E148" i="21"/>
  <c r="D149" i="21"/>
  <c r="Q147" i="21"/>
  <c r="N147" i="21"/>
  <c r="O147" i="21"/>
  <c r="P147" i="21"/>
  <c r="L148" i="21"/>
  <c r="H149" i="21"/>
  <c r="K148" i="21"/>
  <c r="I148" i="21"/>
  <c r="M148" i="21"/>
  <c r="J148" i="21"/>
  <c r="D150" i="21"/>
  <c r="E149" i="21"/>
  <c r="F149" i="21"/>
  <c r="M149" i="21"/>
  <c r="K149" i="21"/>
  <c r="H150" i="21"/>
  <c r="J149" i="21"/>
  <c r="L149" i="21"/>
  <c r="I149" i="21"/>
  <c r="Q148" i="21"/>
  <c r="N148" i="21"/>
  <c r="O148" i="21"/>
  <c r="P148" i="21"/>
  <c r="D151" i="21"/>
  <c r="F150" i="21"/>
  <c r="E150" i="21"/>
  <c r="J150" i="21"/>
  <c r="K150" i="21"/>
  <c r="H151" i="21"/>
  <c r="L150" i="21"/>
  <c r="I150" i="21"/>
  <c r="M150" i="21"/>
  <c r="Q149" i="21"/>
  <c r="N149" i="21"/>
  <c r="O149" i="21"/>
  <c r="P149" i="21"/>
  <c r="D152" i="21"/>
  <c r="E151" i="21"/>
  <c r="F151" i="21"/>
  <c r="H152" i="21"/>
  <c r="J151" i="21"/>
  <c r="M151" i="21"/>
  <c r="L151" i="21"/>
  <c r="K151" i="21"/>
  <c r="I151" i="21"/>
  <c r="Q150" i="21"/>
  <c r="N150" i="21"/>
  <c r="O150" i="21"/>
  <c r="P150" i="21"/>
  <c r="E152" i="21"/>
  <c r="D153" i="21"/>
  <c r="F152" i="21"/>
  <c r="H153" i="21"/>
  <c r="K152" i="21"/>
  <c r="M152" i="21"/>
  <c r="I152" i="21"/>
  <c r="J152" i="21"/>
  <c r="L152" i="21"/>
  <c r="Q151" i="21"/>
  <c r="N151" i="21"/>
  <c r="O151" i="21"/>
  <c r="P151" i="21"/>
  <c r="D154" i="21"/>
  <c r="F153" i="21"/>
  <c r="E153" i="21"/>
  <c r="K153" i="21"/>
  <c r="I153" i="21"/>
  <c r="H154" i="21"/>
  <c r="M153" i="21"/>
  <c r="L153" i="21"/>
  <c r="J153" i="21"/>
  <c r="Q152" i="21"/>
  <c r="N152" i="21"/>
  <c r="O152" i="21"/>
  <c r="P152" i="21"/>
  <c r="F154" i="21"/>
  <c r="E154" i="21"/>
  <c r="D155" i="21"/>
  <c r="Q153" i="21"/>
  <c r="N153" i="21"/>
  <c r="P153" i="21"/>
  <c r="O153" i="21"/>
  <c r="L154" i="21"/>
  <c r="H155" i="21"/>
  <c r="I154" i="21"/>
  <c r="J154" i="21"/>
  <c r="M154" i="21"/>
  <c r="K154" i="21"/>
  <c r="E155" i="21"/>
  <c r="F155" i="21"/>
  <c r="D156" i="21"/>
  <c r="H156" i="21"/>
  <c r="M155" i="21"/>
  <c r="J155" i="21"/>
  <c r="L155" i="21"/>
  <c r="K155" i="21"/>
  <c r="I155" i="21"/>
  <c r="Q154" i="21"/>
  <c r="N154" i="21"/>
  <c r="O154" i="21"/>
  <c r="P154" i="21"/>
  <c r="F156" i="21"/>
  <c r="E156" i="21"/>
  <c r="D157" i="21"/>
  <c r="H157" i="21"/>
  <c r="K156" i="21"/>
  <c r="I156" i="21"/>
  <c r="L156" i="21"/>
  <c r="J156" i="21"/>
  <c r="M156" i="21"/>
  <c r="Q155" i="21"/>
  <c r="N155" i="21"/>
  <c r="P155" i="21"/>
  <c r="O155" i="21"/>
  <c r="E157" i="21"/>
  <c r="F157" i="21"/>
  <c r="D158" i="21"/>
  <c r="M157" i="21"/>
  <c r="I157" i="21"/>
  <c r="H158" i="21"/>
  <c r="K157" i="21"/>
  <c r="J157" i="21"/>
  <c r="L157" i="21"/>
  <c r="Q156" i="21"/>
  <c r="N156" i="21"/>
  <c r="P156" i="21"/>
  <c r="O156" i="21"/>
  <c r="F158" i="21"/>
  <c r="E158" i="21"/>
  <c r="D159" i="21"/>
  <c r="Q157" i="21"/>
  <c r="N157" i="21"/>
  <c r="O157" i="21"/>
  <c r="P157" i="21"/>
  <c r="J158" i="21"/>
  <c r="L158" i="21"/>
  <c r="K158" i="21"/>
  <c r="I158" i="21"/>
  <c r="H159" i="21"/>
  <c r="M158" i="21"/>
  <c r="F159" i="21"/>
  <c r="E159" i="21"/>
  <c r="D160" i="21"/>
  <c r="Q158" i="21"/>
  <c r="N158" i="21"/>
  <c r="O158" i="21"/>
  <c r="P158" i="21"/>
  <c r="I159" i="21"/>
  <c r="H160" i="21"/>
  <c r="M159" i="21"/>
  <c r="J159" i="21"/>
  <c r="K159" i="21"/>
  <c r="L159" i="21"/>
  <c r="F160" i="21"/>
  <c r="E160" i="21"/>
  <c r="D161" i="21"/>
  <c r="Q159" i="21"/>
  <c r="N159" i="21"/>
  <c r="O159" i="21"/>
  <c r="P159" i="21"/>
  <c r="L160" i="21"/>
  <c r="K160" i="21"/>
  <c r="H161" i="21"/>
  <c r="I160" i="21"/>
  <c r="M160" i="21"/>
  <c r="J160" i="21"/>
  <c r="F161" i="21"/>
  <c r="E161" i="21"/>
  <c r="D162" i="21"/>
  <c r="M161" i="21"/>
  <c r="J161" i="21"/>
  <c r="L161" i="21"/>
  <c r="H162" i="21"/>
  <c r="K161" i="21"/>
  <c r="I161" i="21"/>
  <c r="Q160" i="21"/>
  <c r="N160" i="21"/>
  <c r="P160" i="21"/>
  <c r="O160" i="21"/>
  <c r="F162" i="21"/>
  <c r="D163" i="21"/>
  <c r="E162" i="21"/>
  <c r="M162" i="21"/>
  <c r="J162" i="21"/>
  <c r="K162" i="21"/>
  <c r="I162" i="21"/>
  <c r="H163" i="21"/>
  <c r="L162" i="21"/>
  <c r="Q161" i="21"/>
  <c r="N161" i="21"/>
  <c r="O161" i="21"/>
  <c r="P161" i="21"/>
  <c r="F163" i="21"/>
  <c r="E163" i="21"/>
  <c r="D164" i="21"/>
  <c r="Q162" i="21"/>
  <c r="N162" i="21"/>
  <c r="P162" i="21"/>
  <c r="O162" i="21"/>
  <c r="H164" i="21"/>
  <c r="L163" i="21"/>
  <c r="J163" i="21"/>
  <c r="I163" i="21"/>
  <c r="M163" i="21"/>
  <c r="K163" i="21"/>
  <c r="E164" i="21"/>
  <c r="F164" i="21"/>
  <c r="D165" i="21"/>
  <c r="L164" i="21"/>
  <c r="M164" i="21"/>
  <c r="I164" i="21"/>
  <c r="J164" i="21"/>
  <c r="K164" i="21"/>
  <c r="H165" i="21"/>
  <c r="Q163" i="21"/>
  <c r="N163" i="21"/>
  <c r="P163" i="21"/>
  <c r="O163" i="21"/>
  <c r="E165" i="21"/>
  <c r="F165" i="21"/>
  <c r="D166" i="21"/>
  <c r="Q164" i="21"/>
  <c r="N164" i="21"/>
  <c r="O164" i="21"/>
  <c r="P164" i="21"/>
  <c r="H166" i="21"/>
  <c r="I165" i="21"/>
  <c r="M165" i="21"/>
  <c r="L165" i="21"/>
  <c r="K165" i="21"/>
  <c r="J165" i="21"/>
  <c r="D167" i="21"/>
  <c r="F166" i="21"/>
  <c r="E166" i="21"/>
  <c r="M166" i="21"/>
  <c r="J166" i="21"/>
  <c r="H167" i="21"/>
  <c r="I166" i="21"/>
  <c r="L166" i="21"/>
  <c r="K166" i="21"/>
  <c r="Q165" i="21"/>
  <c r="N165" i="21"/>
  <c r="O165" i="21"/>
  <c r="P165" i="21"/>
  <c r="E167" i="21"/>
  <c r="F167" i="21"/>
  <c r="D168" i="21"/>
  <c r="L167" i="21"/>
  <c r="K167" i="21"/>
  <c r="J167" i="21"/>
  <c r="I167" i="21"/>
  <c r="H168" i="21"/>
  <c r="M167" i="21"/>
  <c r="Q166" i="21"/>
  <c r="N166" i="21"/>
  <c r="P166" i="21"/>
  <c r="O166" i="21"/>
  <c r="F168" i="21"/>
  <c r="E168" i="21"/>
  <c r="D169" i="21"/>
  <c r="Q167" i="21"/>
  <c r="N167" i="21"/>
  <c r="P167" i="21"/>
  <c r="O167" i="21"/>
  <c r="H169" i="21"/>
  <c r="I168" i="21"/>
  <c r="M168" i="21"/>
  <c r="K168" i="21"/>
  <c r="J168" i="21"/>
  <c r="L168" i="21"/>
  <c r="F169" i="21"/>
  <c r="E169" i="21"/>
  <c r="D170" i="21"/>
  <c r="K169" i="21"/>
  <c r="H170" i="21"/>
  <c r="I169" i="21"/>
  <c r="J169" i="21"/>
  <c r="M169" i="21"/>
  <c r="L169" i="21"/>
  <c r="Q168" i="21"/>
  <c r="N168" i="21"/>
  <c r="P168" i="21"/>
  <c r="O168" i="21"/>
  <c r="F170" i="21"/>
  <c r="E170" i="21"/>
  <c r="D171" i="21"/>
  <c r="M170" i="21"/>
  <c r="J170" i="21"/>
  <c r="I170" i="21"/>
  <c r="K170" i="21"/>
  <c r="H171" i="21"/>
  <c r="L170" i="21"/>
  <c r="Q169" i="21"/>
  <c r="N169" i="21"/>
  <c r="P169" i="21"/>
  <c r="O169" i="21"/>
  <c r="F171" i="21"/>
  <c r="D172" i="21"/>
  <c r="E171" i="21"/>
  <c r="Q170" i="21"/>
  <c r="N170" i="21"/>
  <c r="O170" i="21"/>
  <c r="P170" i="21"/>
  <c r="J171" i="21"/>
  <c r="H172" i="21"/>
  <c r="K171" i="21"/>
  <c r="M171" i="21"/>
  <c r="I171" i="21"/>
  <c r="L171" i="21"/>
  <c r="D173" i="21"/>
  <c r="E172" i="21"/>
  <c r="F172" i="21"/>
  <c r="H173" i="21"/>
  <c r="K172" i="21"/>
  <c r="M172" i="21"/>
  <c r="I172" i="21"/>
  <c r="L172" i="21"/>
  <c r="J172" i="21"/>
  <c r="Q171" i="21"/>
  <c r="N171" i="21"/>
  <c r="O171" i="21"/>
  <c r="P171" i="21"/>
  <c r="D174" i="21"/>
  <c r="E173" i="21"/>
  <c r="F173" i="21"/>
  <c r="I173" i="21"/>
  <c r="M173" i="21"/>
  <c r="K173" i="21"/>
  <c r="J173" i="21"/>
  <c r="L173" i="21"/>
  <c r="H174" i="21"/>
  <c r="Q172" i="21"/>
  <c r="N172" i="21"/>
  <c r="O172" i="21"/>
  <c r="P172" i="21"/>
  <c r="F174" i="21"/>
  <c r="E174" i="21"/>
  <c r="D175" i="21"/>
  <c r="Q173" i="21"/>
  <c r="N173" i="21"/>
  <c r="O173" i="21"/>
  <c r="P173" i="21"/>
  <c r="M174" i="21"/>
  <c r="K174" i="21"/>
  <c r="L174" i="21"/>
  <c r="J174" i="21"/>
  <c r="I174" i="21"/>
  <c r="H175" i="21"/>
  <c r="E175" i="21"/>
  <c r="D176" i="21"/>
  <c r="F175" i="21"/>
  <c r="Q174" i="21"/>
  <c r="N174" i="21"/>
  <c r="O174" i="21"/>
  <c r="P174" i="21"/>
  <c r="K175" i="21"/>
  <c r="J175" i="21"/>
  <c r="M175" i="21"/>
  <c r="I175" i="21"/>
  <c r="L175" i="21"/>
  <c r="H176" i="21"/>
  <c r="E176" i="21"/>
  <c r="D177" i="21"/>
  <c r="F176" i="21"/>
  <c r="Q175" i="21"/>
  <c r="N175" i="21"/>
  <c r="O175" i="21"/>
  <c r="P175" i="21"/>
  <c r="H177" i="21"/>
  <c r="K176" i="21"/>
  <c r="L176" i="21"/>
  <c r="I176" i="21"/>
  <c r="M176" i="21"/>
  <c r="J176" i="21"/>
  <c r="D178" i="21"/>
  <c r="F177" i="21"/>
  <c r="E177" i="21"/>
  <c r="M177" i="21"/>
  <c r="I177" i="21"/>
  <c r="K177" i="21"/>
  <c r="H178" i="21"/>
  <c r="J177" i="21"/>
  <c r="L177" i="21"/>
  <c r="Q176" i="21"/>
  <c r="N176" i="21"/>
  <c r="P176" i="21"/>
  <c r="O176" i="21"/>
  <c r="F178" i="21"/>
  <c r="D179" i="21"/>
  <c r="E178" i="21"/>
  <c r="Q177" i="21"/>
  <c r="N177" i="21"/>
  <c r="P177" i="21"/>
  <c r="O177" i="21"/>
  <c r="L178" i="21"/>
  <c r="H179" i="21"/>
  <c r="I178" i="21"/>
  <c r="K178" i="21"/>
  <c r="J178" i="21"/>
  <c r="M178" i="21"/>
  <c r="F179" i="21"/>
  <c r="D180" i="21"/>
  <c r="E179" i="21"/>
  <c r="L179" i="21"/>
  <c r="M179" i="21"/>
  <c r="J179" i="21"/>
  <c r="I179" i="21"/>
  <c r="H180" i="21"/>
  <c r="K179" i="21"/>
  <c r="Q178" i="21"/>
  <c r="N178" i="21"/>
  <c r="P178" i="21"/>
  <c r="O178" i="21"/>
  <c r="F180" i="21"/>
  <c r="D181" i="21"/>
  <c r="E180" i="21"/>
  <c r="Q179" i="21"/>
  <c r="N179" i="21"/>
  <c r="P179" i="21"/>
  <c r="O179" i="21"/>
  <c r="K180" i="21"/>
  <c r="H181" i="21"/>
  <c r="M180" i="21"/>
  <c r="L180" i="21"/>
  <c r="J180" i="21"/>
  <c r="I180" i="21"/>
  <c r="E181" i="21"/>
  <c r="D182" i="21"/>
  <c r="F181" i="21"/>
  <c r="K181" i="21"/>
  <c r="I181" i="21"/>
  <c r="M181" i="21"/>
  <c r="L181" i="21"/>
  <c r="H182" i="21"/>
  <c r="J181" i="21"/>
  <c r="Q180" i="21"/>
  <c r="N180" i="21"/>
  <c r="O180" i="21"/>
  <c r="P180" i="21"/>
  <c r="E182" i="21"/>
  <c r="F182" i="21"/>
  <c r="D183" i="21"/>
  <c r="Q181" i="21"/>
  <c r="N181" i="21"/>
  <c r="P181" i="21"/>
  <c r="O181" i="21"/>
  <c r="L182" i="21"/>
  <c r="I182" i="21"/>
  <c r="J182" i="21"/>
  <c r="K182" i="21"/>
  <c r="H183" i="21"/>
  <c r="M182" i="21"/>
  <c r="F183" i="21"/>
  <c r="D184" i="21"/>
  <c r="E183" i="21"/>
  <c r="Q182" i="21"/>
  <c r="N182" i="21"/>
  <c r="O182" i="21"/>
  <c r="P182" i="21"/>
  <c r="H184" i="21"/>
  <c r="J183" i="21"/>
  <c r="L183" i="21"/>
  <c r="I183" i="21"/>
  <c r="M183" i="21"/>
  <c r="K183" i="21"/>
  <c r="D185" i="21"/>
  <c r="E184" i="21"/>
  <c r="F184" i="21"/>
  <c r="J184" i="21"/>
  <c r="H185" i="21"/>
  <c r="M184" i="21"/>
  <c r="I184" i="21"/>
  <c r="K184" i="21"/>
  <c r="L184" i="21"/>
  <c r="Q183" i="21"/>
  <c r="N183" i="21"/>
  <c r="O183" i="21"/>
  <c r="P183" i="21"/>
  <c r="F185" i="21"/>
  <c r="E185" i="21"/>
  <c r="D186" i="21"/>
  <c r="J185" i="21"/>
  <c r="L185" i="21"/>
  <c r="H186" i="21"/>
  <c r="M185" i="21"/>
  <c r="K185" i="21"/>
  <c r="I185" i="21"/>
  <c r="Q184" i="21"/>
  <c r="N184" i="21"/>
  <c r="O184" i="21"/>
  <c r="P184" i="21"/>
  <c r="D187" i="21"/>
  <c r="F186" i="21"/>
  <c r="E186" i="21"/>
  <c r="I186" i="21"/>
  <c r="J186" i="21"/>
  <c r="H187" i="21"/>
  <c r="K186" i="21"/>
  <c r="L186" i="21"/>
  <c r="M186" i="21"/>
  <c r="Q185" i="21"/>
  <c r="N185" i="21"/>
  <c r="P185" i="21"/>
  <c r="O185" i="21"/>
  <c r="F187" i="21"/>
  <c r="E187" i="21"/>
  <c r="D188" i="21"/>
  <c r="Q186" i="21"/>
  <c r="N186" i="21"/>
  <c r="O186" i="21"/>
  <c r="P186" i="21"/>
  <c r="K187" i="21"/>
  <c r="J187" i="21"/>
  <c r="H188" i="21"/>
  <c r="M187" i="21"/>
  <c r="I187" i="21"/>
  <c r="L187" i="21"/>
  <c r="F188" i="21"/>
  <c r="E188" i="21"/>
  <c r="D189" i="21"/>
  <c r="L188" i="21"/>
  <c r="K188" i="21"/>
  <c r="J188" i="21"/>
  <c r="H189" i="21"/>
  <c r="I188" i="21"/>
  <c r="M188" i="21"/>
  <c r="Q187" i="21"/>
  <c r="N187" i="21"/>
  <c r="P187" i="21"/>
  <c r="O187" i="21"/>
  <c r="D190" i="21"/>
  <c r="E189" i="21"/>
  <c r="F189" i="21"/>
  <c r="I189" i="21"/>
  <c r="M189" i="21"/>
  <c r="J189" i="21"/>
  <c r="K189" i="21"/>
  <c r="L189" i="21"/>
  <c r="H190" i="21"/>
  <c r="Q188" i="21"/>
  <c r="N188" i="21"/>
  <c r="P188" i="21"/>
  <c r="O188" i="21"/>
  <c r="F190" i="21"/>
  <c r="E190" i="21"/>
  <c r="D191" i="21"/>
  <c r="Q189" i="21"/>
  <c r="N189" i="21"/>
  <c r="P189" i="21"/>
  <c r="O189" i="21"/>
  <c r="M190" i="21"/>
  <c r="J190" i="21"/>
  <c r="H191" i="21"/>
  <c r="K190" i="21"/>
  <c r="L190" i="21"/>
  <c r="I190" i="21"/>
  <c r="D192" i="21"/>
  <c r="E191" i="21"/>
  <c r="F191" i="21"/>
  <c r="K191" i="21"/>
  <c r="M191" i="21"/>
  <c r="L191" i="21"/>
  <c r="I191" i="21"/>
  <c r="H192" i="21"/>
  <c r="J191" i="21"/>
  <c r="Q190" i="21"/>
  <c r="N190" i="21"/>
  <c r="P190" i="21"/>
  <c r="O190" i="21"/>
  <c r="F192" i="21"/>
  <c r="D193" i="21"/>
  <c r="E192" i="21"/>
  <c r="Q191" i="21"/>
  <c r="N191" i="21"/>
  <c r="P191" i="21"/>
  <c r="O191" i="21"/>
  <c r="M192" i="21"/>
  <c r="I192" i="21"/>
  <c r="L192" i="21"/>
  <c r="J192" i="21"/>
  <c r="H193" i="21"/>
  <c r="K192" i="21"/>
  <c r="D194" i="21"/>
  <c r="E193" i="21"/>
  <c r="F193" i="21"/>
  <c r="Q192" i="21"/>
  <c r="N192" i="21"/>
  <c r="O192" i="21"/>
  <c r="P192" i="21"/>
  <c r="M193" i="21"/>
  <c r="K193" i="21"/>
  <c r="H194" i="21"/>
  <c r="J193" i="21"/>
  <c r="I193" i="21"/>
  <c r="L193" i="21"/>
  <c r="D195" i="21"/>
  <c r="F194" i="21"/>
  <c r="E194" i="21"/>
  <c r="M194" i="21"/>
  <c r="K194" i="21"/>
  <c r="H195" i="21"/>
  <c r="I194" i="21"/>
  <c r="J194" i="21"/>
  <c r="L194" i="21"/>
  <c r="Q193" i="21"/>
  <c r="N193" i="21"/>
  <c r="O193" i="21"/>
  <c r="P193" i="21"/>
  <c r="F195" i="21"/>
  <c r="E195" i="21"/>
  <c r="D196" i="21"/>
  <c r="J195" i="21"/>
  <c r="M195" i="21"/>
  <c r="K195" i="21"/>
  <c r="I195" i="21"/>
  <c r="L195" i="21"/>
  <c r="H196" i="21"/>
  <c r="Q194" i="21"/>
  <c r="N194" i="21"/>
  <c r="P194" i="21"/>
  <c r="O194" i="21"/>
  <c r="E196" i="21"/>
  <c r="F196" i="21"/>
  <c r="D197" i="21"/>
  <c r="Q195" i="21"/>
  <c r="N195" i="21"/>
  <c r="P195" i="21"/>
  <c r="O195" i="21"/>
  <c r="H197" i="21"/>
  <c r="J196" i="21"/>
  <c r="M196" i="21"/>
  <c r="L196" i="21"/>
  <c r="I196" i="21"/>
  <c r="K196" i="21"/>
  <c r="F197" i="21"/>
  <c r="E197" i="21"/>
  <c r="D198" i="21"/>
  <c r="M197" i="21"/>
  <c r="I197" i="21"/>
  <c r="L197" i="21"/>
  <c r="K197" i="21"/>
  <c r="J197" i="21"/>
  <c r="H198" i="21"/>
  <c r="Q196" i="21"/>
  <c r="N196" i="21"/>
  <c r="P196" i="21"/>
  <c r="O196" i="21"/>
  <c r="F198" i="21"/>
  <c r="E198" i="21"/>
  <c r="D199" i="21"/>
  <c r="Q197" i="21"/>
  <c r="N197" i="21"/>
  <c r="P197" i="21"/>
  <c r="O197" i="21"/>
  <c r="L198" i="21"/>
  <c r="K198" i="21"/>
  <c r="J198" i="21"/>
  <c r="H199" i="21"/>
  <c r="I198" i="21"/>
  <c r="M198" i="21"/>
  <c r="D200" i="21"/>
  <c r="F199" i="21"/>
  <c r="E199" i="21"/>
  <c r="J199" i="21"/>
  <c r="H200" i="21"/>
  <c r="M199" i="21"/>
  <c r="I199" i="21"/>
  <c r="K199" i="21"/>
  <c r="L199" i="21"/>
  <c r="Q198" i="21"/>
  <c r="N198" i="21"/>
  <c r="O198" i="21"/>
  <c r="P198" i="21"/>
  <c r="D201" i="21"/>
  <c r="E200" i="21"/>
  <c r="F200" i="21"/>
  <c r="I200" i="21"/>
  <c r="K200" i="21"/>
  <c r="H201" i="21"/>
  <c r="M200" i="21"/>
  <c r="L200" i="21"/>
  <c r="J200" i="21"/>
  <c r="Q199" i="21"/>
  <c r="N199" i="21"/>
  <c r="P199" i="21"/>
  <c r="O199" i="21"/>
  <c r="D202" i="21"/>
  <c r="F201" i="21"/>
  <c r="E201" i="21"/>
  <c r="Q200" i="21"/>
  <c r="N200" i="21"/>
  <c r="O200" i="21"/>
  <c r="P200" i="21"/>
  <c r="H202" i="21"/>
  <c r="K201" i="21"/>
  <c r="L201" i="21"/>
  <c r="J201" i="21"/>
  <c r="M201" i="21"/>
  <c r="I201" i="21"/>
  <c r="F202" i="21"/>
  <c r="E202" i="21"/>
  <c r="D203" i="21"/>
  <c r="H203" i="21"/>
  <c r="K202" i="21"/>
  <c r="I202" i="21"/>
  <c r="J202" i="21"/>
  <c r="L202" i="21"/>
  <c r="M202" i="21"/>
  <c r="Q201" i="21"/>
  <c r="N201" i="21"/>
  <c r="O201" i="21"/>
  <c r="P201" i="21"/>
  <c r="D204" i="21"/>
  <c r="F203" i="21"/>
  <c r="E203" i="21"/>
  <c r="H204" i="21"/>
  <c r="M203" i="21"/>
  <c r="L203" i="21"/>
  <c r="J203" i="21"/>
  <c r="I203" i="21"/>
  <c r="K203" i="21"/>
  <c r="Q202" i="21"/>
  <c r="N202" i="21"/>
  <c r="O202" i="21"/>
  <c r="P202" i="21"/>
  <c r="F204" i="21"/>
  <c r="D205" i="21"/>
  <c r="E204" i="21"/>
  <c r="M204" i="21"/>
  <c r="K204" i="21"/>
  <c r="L204" i="21"/>
  <c r="I204" i="21"/>
  <c r="J204" i="21"/>
  <c r="H205" i="21"/>
  <c r="Q203" i="21"/>
  <c r="N203" i="21"/>
  <c r="O203" i="21"/>
  <c r="P203" i="21"/>
  <c r="D206" i="21"/>
  <c r="F205" i="21"/>
  <c r="E205" i="21"/>
  <c r="Q204" i="21"/>
  <c r="N204" i="21"/>
  <c r="O204" i="21"/>
  <c r="P204" i="21"/>
  <c r="K205" i="21"/>
  <c r="H206" i="21"/>
  <c r="M205" i="21"/>
  <c r="L205" i="21"/>
  <c r="J205" i="21"/>
  <c r="I205" i="21"/>
  <c r="F206" i="21"/>
  <c r="E206" i="21"/>
  <c r="D207" i="21"/>
  <c r="K206" i="21"/>
  <c r="H207" i="21"/>
  <c r="I206" i="21"/>
  <c r="J206" i="21"/>
  <c r="L206" i="21"/>
  <c r="M206" i="21"/>
  <c r="Q205" i="21"/>
  <c r="N205" i="21"/>
  <c r="O205" i="21"/>
  <c r="P205" i="21"/>
  <c r="E207" i="21"/>
  <c r="F207" i="21"/>
  <c r="D208" i="21"/>
  <c r="K207" i="21"/>
  <c r="L207" i="21"/>
  <c r="I207" i="21"/>
  <c r="H208" i="21"/>
  <c r="M207" i="21"/>
  <c r="J207" i="21"/>
  <c r="Q206" i="21"/>
  <c r="N206" i="21"/>
  <c r="O206" i="21"/>
  <c r="P206" i="21"/>
  <c r="E208" i="21"/>
  <c r="D209" i="21"/>
  <c r="F208" i="21"/>
  <c r="Q207" i="21"/>
  <c r="N207" i="21"/>
  <c r="P207" i="21"/>
  <c r="O207" i="21"/>
  <c r="J208" i="21"/>
  <c r="L208" i="21"/>
  <c r="H209" i="21"/>
  <c r="I208" i="21"/>
  <c r="K208" i="21"/>
  <c r="M208" i="21"/>
  <c r="D210" i="21"/>
  <c r="F209" i="21"/>
  <c r="E209" i="21"/>
  <c r="L209" i="21"/>
  <c r="M209" i="21"/>
  <c r="J209" i="21"/>
  <c r="H210" i="21"/>
  <c r="K209" i="21"/>
  <c r="I209" i="21"/>
  <c r="Q208" i="21"/>
  <c r="N208" i="21"/>
  <c r="P208" i="21"/>
  <c r="O208" i="21"/>
  <c r="F210" i="21"/>
  <c r="D211" i="21"/>
  <c r="E210" i="21"/>
  <c r="I210" i="21"/>
  <c r="M210" i="21"/>
  <c r="K210" i="21"/>
  <c r="J210" i="21"/>
  <c r="L210" i="21"/>
  <c r="H211" i="21"/>
  <c r="Q209" i="21"/>
  <c r="N209" i="21"/>
  <c r="P209" i="21"/>
  <c r="O209" i="21"/>
  <c r="D212" i="21"/>
  <c r="F211" i="21"/>
  <c r="E211" i="21"/>
  <c r="Q210" i="21"/>
  <c r="N210" i="21"/>
  <c r="P210" i="21"/>
  <c r="O210" i="21"/>
  <c r="K211" i="21"/>
  <c r="J211" i="21"/>
  <c r="L211" i="21"/>
  <c r="I211" i="21"/>
  <c r="M211" i="21"/>
  <c r="H212" i="21"/>
  <c r="D213" i="21"/>
  <c r="F212" i="21"/>
  <c r="E212" i="21"/>
  <c r="Q211" i="21"/>
  <c r="N211" i="21"/>
  <c r="P211" i="21"/>
  <c r="O211" i="21"/>
  <c r="H213" i="21"/>
  <c r="K212" i="21"/>
  <c r="L212" i="21"/>
  <c r="M212" i="21"/>
  <c r="I212" i="21"/>
  <c r="J212" i="21"/>
  <c r="E213" i="21"/>
  <c r="D214" i="21"/>
  <c r="F213" i="21"/>
  <c r="M213" i="21"/>
  <c r="I213" i="21"/>
  <c r="L213" i="21"/>
  <c r="H214" i="21"/>
  <c r="J213" i="21"/>
  <c r="K213" i="21"/>
  <c r="Q212" i="21"/>
  <c r="N212" i="21"/>
  <c r="O212" i="21"/>
  <c r="P212" i="21"/>
  <c r="E214" i="21"/>
  <c r="D215" i="21"/>
  <c r="F214" i="21"/>
  <c r="Q213" i="21"/>
  <c r="N213" i="21"/>
  <c r="P213" i="21"/>
  <c r="O213" i="21"/>
  <c r="I214" i="21"/>
  <c r="J214" i="21"/>
  <c r="H215" i="21"/>
  <c r="M214" i="21"/>
  <c r="L214" i="21"/>
  <c r="K214" i="21"/>
  <c r="D216" i="21"/>
  <c r="E215" i="21"/>
  <c r="F215" i="21"/>
  <c r="Q214" i="21"/>
  <c r="N214" i="21"/>
  <c r="P214" i="21"/>
  <c r="O214" i="21"/>
  <c r="I215" i="21"/>
  <c r="J215" i="21"/>
  <c r="L215" i="21"/>
  <c r="M215" i="21"/>
  <c r="K215" i="21"/>
  <c r="H216" i="21"/>
  <c r="E216" i="21"/>
  <c r="F216" i="21"/>
  <c r="D217" i="21"/>
  <c r="Q215" i="21"/>
  <c r="N215" i="21"/>
  <c r="O215" i="21"/>
  <c r="P215" i="21"/>
  <c r="K216" i="21"/>
  <c r="J216" i="21"/>
  <c r="M216" i="21"/>
  <c r="I216" i="21"/>
  <c r="L216" i="21"/>
  <c r="H217" i="21"/>
  <c r="D218" i="21"/>
  <c r="E217" i="21"/>
  <c r="F217" i="21"/>
  <c r="Q216" i="21"/>
  <c r="N216" i="21"/>
  <c r="P216" i="21"/>
  <c r="O216" i="21"/>
  <c r="L217" i="21"/>
  <c r="I217" i="21"/>
  <c r="J217" i="21"/>
  <c r="K217" i="21"/>
  <c r="M217" i="21"/>
  <c r="H218" i="21"/>
  <c r="D219" i="21"/>
  <c r="E218" i="21"/>
  <c r="F218" i="21"/>
  <c r="Q217" i="21"/>
  <c r="N217" i="21"/>
  <c r="P217" i="21"/>
  <c r="O217" i="21"/>
  <c r="J218" i="21"/>
  <c r="I218" i="21"/>
  <c r="K218" i="21"/>
  <c r="H219" i="21"/>
  <c r="M218" i="21"/>
  <c r="L218" i="21"/>
  <c r="F219" i="21"/>
  <c r="D220" i="21"/>
  <c r="E219" i="21"/>
  <c r="Q218" i="21"/>
  <c r="N218" i="21"/>
  <c r="O218" i="21"/>
  <c r="P218" i="21"/>
  <c r="L219" i="21"/>
  <c r="K219" i="21"/>
  <c r="I219" i="21"/>
  <c r="M219" i="21"/>
  <c r="J219" i="21"/>
  <c r="H220" i="21"/>
  <c r="E220" i="21"/>
  <c r="D221" i="21"/>
  <c r="F220" i="21"/>
  <c r="Q219" i="21"/>
  <c r="N219" i="21"/>
  <c r="O219" i="21"/>
  <c r="P219" i="21"/>
  <c r="J220" i="21"/>
  <c r="K220" i="21"/>
  <c r="L220" i="21"/>
  <c r="M220" i="21"/>
  <c r="I220" i="21"/>
  <c r="H221" i="21"/>
  <c r="F221" i="21"/>
  <c r="D222" i="21"/>
  <c r="E221" i="21"/>
  <c r="Q220" i="21"/>
  <c r="N220" i="21"/>
  <c r="O220" i="21"/>
  <c r="P220" i="21"/>
  <c r="I221" i="21"/>
  <c r="K221" i="21"/>
  <c r="H222" i="21"/>
  <c r="M221" i="21"/>
  <c r="L221" i="21"/>
  <c r="J221" i="21"/>
  <c r="E222" i="21"/>
  <c r="F222" i="21"/>
  <c r="D223" i="21"/>
  <c r="Q221" i="21"/>
  <c r="N221" i="21"/>
  <c r="P221" i="21"/>
  <c r="O221" i="21"/>
  <c r="J222" i="21"/>
  <c r="M222" i="21"/>
  <c r="I222" i="21"/>
  <c r="H223" i="21"/>
  <c r="L222" i="21"/>
  <c r="K222" i="21"/>
  <c r="E223" i="21"/>
  <c r="D224" i="21"/>
  <c r="F223" i="21"/>
  <c r="Q222" i="21"/>
  <c r="N222" i="21"/>
  <c r="O222" i="21"/>
  <c r="P222" i="21"/>
  <c r="I223" i="21"/>
  <c r="K223" i="21"/>
  <c r="J223" i="21"/>
  <c r="M223" i="21"/>
  <c r="H224" i="21"/>
  <c r="L223" i="21"/>
  <c r="D225" i="21"/>
  <c r="E224" i="21"/>
  <c r="F224" i="21"/>
  <c r="Q223" i="21"/>
  <c r="N223" i="21"/>
  <c r="P223" i="21"/>
  <c r="O223" i="21"/>
  <c r="M224" i="21"/>
  <c r="K224" i="21"/>
  <c r="I224" i="21"/>
  <c r="J224" i="21"/>
  <c r="H225" i="21"/>
  <c r="L224" i="21"/>
  <c r="E225" i="21"/>
  <c r="D226" i="21"/>
  <c r="F225" i="21"/>
  <c r="Q224" i="21"/>
  <c r="N224" i="21"/>
  <c r="O224" i="21"/>
  <c r="P224" i="21"/>
  <c r="I225" i="21"/>
  <c r="L225" i="21"/>
  <c r="K225" i="21"/>
  <c r="H226" i="21"/>
  <c r="J225" i="21"/>
  <c r="M225" i="21"/>
  <c r="E226" i="21"/>
  <c r="D227" i="21"/>
  <c r="F226" i="21"/>
  <c r="Q225" i="21"/>
  <c r="N225" i="21"/>
  <c r="O225" i="21"/>
  <c r="P225" i="21"/>
  <c r="L226" i="21"/>
  <c r="M226" i="21"/>
  <c r="H227" i="21"/>
  <c r="I226" i="21"/>
  <c r="K226" i="21"/>
  <c r="J226" i="21"/>
  <c r="D228" i="21"/>
  <c r="F227" i="21"/>
  <c r="E227" i="21"/>
  <c r="L227" i="21"/>
  <c r="H228" i="21"/>
  <c r="I227" i="21"/>
  <c r="J227" i="21"/>
  <c r="K227" i="21"/>
  <c r="M227" i="21"/>
  <c r="Q226" i="21"/>
  <c r="N226" i="21"/>
  <c r="O226" i="21"/>
  <c r="P226" i="21"/>
  <c r="D229" i="21"/>
  <c r="F228" i="21"/>
  <c r="E228" i="21"/>
  <c r="K228" i="21"/>
  <c r="J228" i="21"/>
  <c r="I228" i="21"/>
  <c r="L228" i="21"/>
  <c r="H229" i="21"/>
  <c r="M228" i="21"/>
  <c r="Q227" i="21"/>
  <c r="N227" i="21"/>
  <c r="O227" i="21"/>
  <c r="P227" i="21"/>
  <c r="F229" i="21"/>
  <c r="D230" i="21"/>
  <c r="E229" i="21"/>
  <c r="Q228" i="21"/>
  <c r="N228" i="21"/>
  <c r="P228" i="21"/>
  <c r="O228" i="21"/>
  <c r="J229" i="21"/>
  <c r="I229" i="21"/>
  <c r="L229" i="21"/>
  <c r="K229" i="21"/>
  <c r="H230" i="21"/>
  <c r="M229" i="21"/>
  <c r="E230" i="21"/>
  <c r="D231" i="21"/>
  <c r="F230" i="21"/>
  <c r="Q229" i="21"/>
  <c r="N229" i="21"/>
  <c r="O229" i="21"/>
  <c r="P229" i="21"/>
  <c r="I230" i="21"/>
  <c r="L230" i="21"/>
  <c r="K230" i="21"/>
  <c r="M230" i="21"/>
  <c r="H231" i="21"/>
  <c r="J230" i="21"/>
  <c r="F231" i="21"/>
  <c r="D232" i="21"/>
  <c r="E231" i="21"/>
  <c r="Q230" i="21"/>
  <c r="N230" i="21"/>
  <c r="O230" i="21"/>
  <c r="P230" i="21"/>
  <c r="I231" i="21"/>
  <c r="M231" i="21"/>
  <c r="H232" i="21"/>
  <c r="J231" i="21"/>
  <c r="L231" i="21"/>
  <c r="K231" i="21"/>
  <c r="F232" i="21"/>
  <c r="D233" i="21"/>
  <c r="E232" i="21"/>
  <c r="Q231" i="21"/>
  <c r="N231" i="21"/>
  <c r="O231" i="21"/>
  <c r="P231" i="21"/>
  <c r="L232" i="21"/>
  <c r="H233" i="21"/>
  <c r="J232" i="21"/>
  <c r="K232" i="21"/>
  <c r="I232" i="21"/>
  <c r="M232" i="21"/>
  <c r="F233" i="21"/>
  <c r="E233" i="21"/>
  <c r="D234" i="21"/>
  <c r="I233" i="21"/>
  <c r="K233" i="21"/>
  <c r="J233" i="21"/>
  <c r="L233" i="21"/>
  <c r="H234" i="21"/>
  <c r="M233" i="21"/>
  <c r="Q232" i="21"/>
  <c r="N232" i="21"/>
  <c r="O232" i="21"/>
  <c r="P232" i="21"/>
  <c r="F234" i="21"/>
  <c r="D235" i="21"/>
  <c r="E234" i="21"/>
  <c r="Q233" i="21"/>
  <c r="N233" i="21"/>
  <c r="O233" i="21"/>
  <c r="P233" i="21"/>
  <c r="K234" i="21"/>
  <c r="I234" i="21"/>
  <c r="H235" i="21"/>
  <c r="M234" i="21"/>
  <c r="J234" i="21"/>
  <c r="L234" i="21"/>
  <c r="E235" i="21"/>
  <c r="D236" i="21"/>
  <c r="F235" i="21"/>
  <c r="Q234" i="21"/>
  <c r="N234" i="21"/>
  <c r="P234" i="21"/>
  <c r="O234" i="21"/>
  <c r="J235" i="21"/>
  <c r="H236" i="21"/>
  <c r="L235" i="21"/>
  <c r="M235" i="21"/>
  <c r="I235" i="21"/>
  <c r="K235" i="21"/>
  <c r="E236" i="21"/>
  <c r="D237" i="21"/>
  <c r="F236" i="21"/>
  <c r="K236" i="21"/>
  <c r="L236" i="21"/>
  <c r="M236" i="21"/>
  <c r="I236" i="21"/>
  <c r="H237" i="21"/>
  <c r="J236" i="21"/>
  <c r="Q235" i="21"/>
  <c r="N235" i="21"/>
  <c r="O235" i="21"/>
  <c r="P235" i="21"/>
  <c r="D238" i="21"/>
  <c r="E237" i="21"/>
  <c r="F237" i="21"/>
  <c r="Q236" i="21"/>
  <c r="N236" i="21"/>
  <c r="P236" i="21"/>
  <c r="O236" i="21"/>
  <c r="K237" i="21"/>
  <c r="J237" i="21"/>
  <c r="H238" i="21"/>
  <c r="L237" i="21"/>
  <c r="I237" i="21"/>
  <c r="M237" i="21"/>
  <c r="E238" i="21"/>
  <c r="F238" i="21"/>
  <c r="D239" i="21"/>
  <c r="H239" i="21"/>
  <c r="K238" i="21"/>
  <c r="L238" i="21"/>
  <c r="M238" i="21"/>
  <c r="I238" i="21"/>
  <c r="J238" i="21"/>
  <c r="Q237" i="21"/>
  <c r="N237" i="21"/>
  <c r="P237" i="21"/>
  <c r="O237" i="21"/>
  <c r="E239" i="21"/>
  <c r="D240" i="21"/>
  <c r="F239" i="21"/>
  <c r="L239" i="21"/>
  <c r="J239" i="21"/>
  <c r="I239" i="21"/>
  <c r="K239" i="21"/>
  <c r="M239" i="21"/>
  <c r="H240" i="21"/>
  <c r="Q238" i="21"/>
  <c r="N238" i="21"/>
  <c r="O238" i="21"/>
  <c r="P238" i="21"/>
  <c r="D241" i="21"/>
  <c r="E240" i="21"/>
  <c r="F240" i="21"/>
  <c r="Q239" i="21"/>
  <c r="N239" i="21"/>
  <c r="P239" i="21"/>
  <c r="O239" i="21"/>
  <c r="M240" i="21"/>
  <c r="L240" i="21"/>
  <c r="I240" i="21"/>
  <c r="H241" i="21"/>
  <c r="J240" i="21"/>
  <c r="K240" i="21"/>
  <c r="F241" i="21"/>
  <c r="E241" i="21"/>
  <c r="D242" i="21"/>
  <c r="Q240" i="21"/>
  <c r="N240" i="21"/>
  <c r="O240" i="21"/>
  <c r="P240" i="21"/>
  <c r="H242" i="21"/>
  <c r="M241" i="21"/>
  <c r="J241" i="21"/>
  <c r="I241" i="21"/>
  <c r="L241" i="21"/>
  <c r="K241" i="21"/>
  <c r="D243" i="21"/>
  <c r="E242" i="21"/>
  <c r="F242" i="21"/>
  <c r="L242" i="21"/>
  <c r="I242" i="21"/>
  <c r="M242" i="21"/>
  <c r="K242" i="21"/>
  <c r="J242" i="21"/>
  <c r="H243" i="21"/>
  <c r="Q241" i="21"/>
  <c r="N241" i="21"/>
  <c r="O241" i="21"/>
  <c r="P241" i="21"/>
  <c r="F243" i="21"/>
  <c r="D244" i="21"/>
  <c r="E243" i="21"/>
  <c r="Q242" i="21"/>
  <c r="N242" i="21"/>
  <c r="P242" i="21"/>
  <c r="O242" i="21"/>
  <c r="H244" i="21"/>
  <c r="L243" i="21"/>
  <c r="M243" i="21"/>
  <c r="I243" i="21"/>
  <c r="K243" i="21"/>
  <c r="J243" i="21"/>
  <c r="E244" i="21"/>
  <c r="D245" i="21"/>
  <c r="F244" i="21"/>
  <c r="H245" i="21"/>
  <c r="M244" i="21"/>
  <c r="K244" i="21"/>
  <c r="J244" i="21"/>
  <c r="I244" i="21"/>
  <c r="L244" i="21"/>
  <c r="Q243" i="21"/>
  <c r="N243" i="21"/>
  <c r="O243" i="21"/>
  <c r="P243" i="21"/>
  <c r="D246" i="21"/>
  <c r="F245" i="21"/>
  <c r="E245" i="21"/>
  <c r="K245" i="21"/>
  <c r="H246" i="21"/>
  <c r="M245" i="21"/>
  <c r="L245" i="21"/>
  <c r="I245" i="21"/>
  <c r="J245" i="21"/>
  <c r="Q244" i="21"/>
  <c r="N244" i="21"/>
  <c r="O244" i="21"/>
  <c r="P244" i="21"/>
  <c r="D247" i="21"/>
  <c r="E246" i="21"/>
  <c r="F246" i="21"/>
  <c r="H247" i="21"/>
  <c r="M246" i="21"/>
  <c r="L246" i="21"/>
  <c r="J246" i="21"/>
  <c r="K246" i="21"/>
  <c r="I246" i="21"/>
  <c r="Q245" i="21"/>
  <c r="N245" i="21"/>
  <c r="P245" i="21"/>
  <c r="O245" i="21"/>
  <c r="F247" i="21"/>
  <c r="D248" i="21"/>
  <c r="E247" i="21"/>
  <c r="M247" i="21"/>
  <c r="J247" i="21"/>
  <c r="L247" i="21"/>
  <c r="I247" i="21"/>
  <c r="H248" i="21"/>
  <c r="K247" i="21"/>
  <c r="Q246" i="21"/>
  <c r="N246" i="21"/>
  <c r="O246" i="21"/>
  <c r="P246" i="21"/>
  <c r="D249" i="21"/>
  <c r="F248" i="21"/>
  <c r="E248" i="21"/>
  <c r="Q247" i="21"/>
  <c r="N247" i="21"/>
  <c r="O247" i="21"/>
  <c r="P247" i="21"/>
  <c r="L248" i="21"/>
  <c r="J248" i="21"/>
  <c r="M248" i="21"/>
  <c r="K248" i="21"/>
  <c r="I248" i="21"/>
  <c r="H249" i="21"/>
  <c r="F249" i="21"/>
  <c r="E249" i="21"/>
  <c r="D250" i="21"/>
  <c r="Q248" i="21"/>
  <c r="N248" i="21"/>
  <c r="O248" i="21"/>
  <c r="P248" i="21"/>
  <c r="J249" i="21"/>
  <c r="H250" i="21"/>
  <c r="I249" i="21"/>
  <c r="K249" i="21"/>
  <c r="M249" i="21"/>
  <c r="L249" i="21"/>
  <c r="F250" i="21"/>
  <c r="E250" i="21"/>
  <c r="D251" i="21"/>
  <c r="K250" i="21"/>
  <c r="H251" i="21"/>
  <c r="I250" i="21"/>
  <c r="J250" i="21"/>
  <c r="L250" i="21"/>
  <c r="M250" i="21"/>
  <c r="Q249" i="21"/>
  <c r="N249" i="21"/>
  <c r="P249" i="21"/>
  <c r="O249" i="21"/>
  <c r="D252" i="21"/>
  <c r="F251" i="21"/>
  <c r="E251" i="21"/>
  <c r="H252" i="21"/>
  <c r="M251" i="21"/>
  <c r="J251" i="21"/>
  <c r="L251" i="21"/>
  <c r="I251" i="21"/>
  <c r="K251" i="21"/>
  <c r="Q250" i="21"/>
  <c r="N250" i="21"/>
  <c r="P250" i="21"/>
  <c r="O250" i="21"/>
  <c r="D253" i="21"/>
  <c r="E252" i="21"/>
  <c r="F252" i="21"/>
  <c r="K252" i="21"/>
  <c r="I252" i="21"/>
  <c r="H253" i="21"/>
  <c r="J252" i="21"/>
  <c r="M252" i="21"/>
  <c r="L252" i="21"/>
  <c r="Q251" i="21"/>
  <c r="N251" i="21"/>
  <c r="O251" i="21"/>
  <c r="P251" i="21"/>
  <c r="D254" i="21"/>
  <c r="E253" i="21"/>
  <c r="F253" i="21"/>
  <c r="Q252" i="21"/>
  <c r="N252" i="21"/>
  <c r="O252" i="21"/>
  <c r="P252" i="21"/>
  <c r="M253" i="21"/>
  <c r="J253" i="21"/>
  <c r="K253" i="21"/>
  <c r="H254" i="21"/>
  <c r="I253" i="21"/>
  <c r="L253" i="21"/>
  <c r="F254" i="21"/>
  <c r="D255" i="21"/>
  <c r="E254" i="21"/>
  <c r="M254" i="21"/>
  <c r="I254" i="21"/>
  <c r="J254" i="21"/>
  <c r="H255" i="21"/>
  <c r="L254" i="21"/>
  <c r="K254" i="21"/>
  <c r="Q253" i="21"/>
  <c r="N253" i="21"/>
  <c r="P253" i="21"/>
  <c r="O253" i="21"/>
  <c r="E255" i="21"/>
  <c r="F255" i="21"/>
  <c r="D256" i="21"/>
  <c r="Q254" i="21"/>
  <c r="N254" i="21"/>
  <c r="O254" i="21"/>
  <c r="P254" i="21"/>
  <c r="K255" i="21"/>
  <c r="H256" i="21"/>
  <c r="L255" i="21"/>
  <c r="J255" i="21"/>
  <c r="I255" i="21"/>
  <c r="M255" i="21"/>
  <c r="D257" i="21"/>
  <c r="E256" i="21"/>
  <c r="F256" i="21"/>
  <c r="J256" i="21"/>
  <c r="H257" i="21"/>
  <c r="I256" i="21"/>
  <c r="L256" i="21"/>
  <c r="K256" i="21"/>
  <c r="M256" i="21"/>
  <c r="Q255" i="21"/>
  <c r="N255" i="21"/>
  <c r="O255" i="21"/>
  <c r="P255" i="21"/>
  <c r="D258" i="21"/>
  <c r="F257" i="21"/>
  <c r="E257" i="21"/>
  <c r="I257" i="21"/>
  <c r="M257" i="21"/>
  <c r="H258" i="21"/>
  <c r="J257" i="21"/>
  <c r="K257" i="21"/>
  <c r="L257" i="21"/>
  <c r="Q256" i="21"/>
  <c r="N256" i="21"/>
  <c r="O256" i="21"/>
  <c r="P256" i="21"/>
  <c r="D259" i="21"/>
  <c r="F258" i="21"/>
  <c r="E258" i="21"/>
  <c r="Q257" i="21"/>
  <c r="N257" i="21"/>
  <c r="P257" i="21"/>
  <c r="O257" i="21"/>
  <c r="L258" i="21"/>
  <c r="M258" i="21"/>
  <c r="H259" i="21"/>
  <c r="K258" i="21"/>
  <c r="J258" i="21"/>
  <c r="I258" i="21"/>
  <c r="E259" i="21"/>
  <c r="F259" i="21"/>
  <c r="D260" i="21"/>
  <c r="M259" i="21"/>
  <c r="K259" i="21"/>
  <c r="J259" i="21"/>
  <c r="L259" i="21"/>
  <c r="H260" i="21"/>
  <c r="I259" i="21"/>
  <c r="Q258" i="21"/>
  <c r="N258" i="21"/>
  <c r="O258" i="21"/>
  <c r="P258" i="21"/>
  <c r="D261" i="21"/>
  <c r="F260" i="21"/>
  <c r="E260" i="21"/>
  <c r="L260" i="21"/>
  <c r="J260" i="21"/>
  <c r="H261" i="21"/>
  <c r="I260" i="21"/>
  <c r="M260" i="21"/>
  <c r="K260" i="21"/>
  <c r="Q259" i="21"/>
  <c r="N259" i="21"/>
  <c r="P259" i="21"/>
  <c r="O259" i="21"/>
  <c r="E261" i="21"/>
  <c r="F261" i="21"/>
  <c r="D262" i="21"/>
  <c r="J261" i="21"/>
  <c r="K261" i="21"/>
  <c r="H262" i="21"/>
  <c r="M261" i="21"/>
  <c r="I261" i="21"/>
  <c r="L261" i="21"/>
  <c r="Q260" i="21"/>
  <c r="N260" i="21"/>
  <c r="O260" i="21"/>
  <c r="P260" i="21"/>
  <c r="D263" i="21"/>
  <c r="F262" i="21"/>
  <c r="E262" i="21"/>
  <c r="J262" i="21"/>
  <c r="L262" i="21"/>
  <c r="H263" i="21"/>
  <c r="I262" i="21"/>
  <c r="M262" i="21"/>
  <c r="K262" i="21"/>
  <c r="Q261" i="21"/>
  <c r="N261" i="21"/>
  <c r="P261" i="21"/>
  <c r="O261" i="21"/>
  <c r="E263" i="21"/>
  <c r="D264" i="21"/>
  <c r="F263" i="21"/>
  <c r="I263" i="21"/>
  <c r="M263" i="21"/>
  <c r="L263" i="21"/>
  <c r="J263" i="21"/>
  <c r="H264" i="21"/>
  <c r="K263" i="21"/>
  <c r="Q262" i="21"/>
  <c r="N262" i="21"/>
  <c r="P262" i="21"/>
  <c r="O262" i="21"/>
  <c r="F264" i="21"/>
  <c r="D265" i="21"/>
  <c r="E264" i="21"/>
  <c r="Q263" i="21"/>
  <c r="N263" i="21"/>
  <c r="P263" i="21"/>
  <c r="O263" i="21"/>
  <c r="M264" i="21"/>
  <c r="J264" i="21"/>
  <c r="H265" i="21"/>
  <c r="L264" i="21"/>
  <c r="I264" i="21"/>
  <c r="K264" i="21"/>
  <c r="E265" i="21"/>
  <c r="D266" i="21"/>
  <c r="F265" i="21"/>
  <c r="K265" i="21"/>
  <c r="I265" i="21"/>
  <c r="L265" i="21"/>
  <c r="J265" i="21"/>
  <c r="M265" i="21"/>
  <c r="H266" i="21"/>
  <c r="Q264" i="21"/>
  <c r="N264" i="21"/>
  <c r="O264" i="21"/>
  <c r="P264" i="21"/>
  <c r="D267" i="21"/>
  <c r="E266" i="21"/>
  <c r="F266" i="21"/>
  <c r="Q265" i="21"/>
  <c r="N265" i="21"/>
  <c r="O265" i="21"/>
  <c r="P265" i="21"/>
  <c r="I266" i="21"/>
  <c r="H267" i="21"/>
  <c r="K266" i="21"/>
  <c r="M266" i="21"/>
  <c r="J266" i="21"/>
  <c r="L266" i="21"/>
  <c r="F267" i="21"/>
  <c r="D268" i="21"/>
  <c r="E267" i="21"/>
  <c r="Q266" i="21"/>
  <c r="N266" i="21"/>
  <c r="O266" i="21"/>
  <c r="P266" i="21"/>
  <c r="M267" i="21"/>
  <c r="L267" i="21"/>
  <c r="K267" i="21"/>
  <c r="J267" i="21"/>
  <c r="I267" i="21"/>
  <c r="H268" i="21"/>
  <c r="E268" i="21"/>
  <c r="F268" i="21"/>
  <c r="D269" i="21"/>
  <c r="Q267" i="21"/>
  <c r="N267" i="21"/>
  <c r="O267" i="21"/>
  <c r="P267" i="21"/>
  <c r="J268" i="21"/>
  <c r="I268" i="21"/>
  <c r="L268" i="21"/>
  <c r="H269" i="21"/>
  <c r="K268" i="21"/>
  <c r="M268" i="21"/>
  <c r="D270" i="21"/>
  <c r="E269" i="21"/>
  <c r="F269" i="21"/>
  <c r="Q268" i="21"/>
  <c r="N268" i="21"/>
  <c r="P268" i="21"/>
  <c r="O268" i="21"/>
  <c r="M269" i="21"/>
  <c r="I269" i="21"/>
  <c r="K269" i="21"/>
  <c r="J269" i="21"/>
  <c r="L269" i="21"/>
  <c r="H270" i="21"/>
  <c r="E270" i="21"/>
  <c r="D271" i="21"/>
  <c r="F270" i="21"/>
  <c r="Q269" i="21"/>
  <c r="N269" i="21"/>
  <c r="O269" i="21"/>
  <c r="P269" i="21"/>
  <c r="L270" i="21"/>
  <c r="H271" i="21"/>
  <c r="M270" i="21"/>
  <c r="J270" i="21"/>
  <c r="I270" i="21"/>
  <c r="K270" i="21"/>
  <c r="E271" i="21"/>
  <c r="D272" i="21"/>
  <c r="F271" i="21"/>
  <c r="H272" i="21"/>
  <c r="J271" i="21"/>
  <c r="L271" i="21"/>
  <c r="I271" i="21"/>
  <c r="M271" i="21"/>
  <c r="K271" i="21"/>
  <c r="Q270" i="21"/>
  <c r="N270" i="21"/>
  <c r="P270" i="21"/>
  <c r="O270" i="21"/>
  <c r="F272" i="21"/>
  <c r="D273" i="21"/>
  <c r="E272" i="21"/>
  <c r="H273" i="21"/>
  <c r="M272" i="21"/>
  <c r="J272" i="21"/>
  <c r="I272" i="21"/>
  <c r="L272" i="21"/>
  <c r="K272" i="21"/>
  <c r="Q271" i="21"/>
  <c r="N271" i="21"/>
  <c r="P271" i="21"/>
  <c r="O271" i="21"/>
  <c r="D274" i="21"/>
  <c r="F273" i="21"/>
  <c r="E273" i="21"/>
  <c r="H274" i="21"/>
  <c r="M273" i="21"/>
  <c r="K273" i="21"/>
  <c r="I273" i="21"/>
  <c r="J273" i="21"/>
  <c r="L273" i="21"/>
  <c r="Q272" i="21"/>
  <c r="N272" i="21"/>
  <c r="O272" i="21"/>
  <c r="P272" i="21"/>
  <c r="F274" i="21"/>
  <c r="D275" i="21"/>
  <c r="E274" i="21"/>
  <c r="I274" i="21"/>
  <c r="J274" i="21"/>
  <c r="L274" i="21"/>
  <c r="H275" i="21"/>
  <c r="M274" i="21"/>
  <c r="K274" i="21"/>
  <c r="Q273" i="21"/>
  <c r="N273" i="21"/>
  <c r="P273" i="21"/>
  <c r="O273" i="21"/>
  <c r="F275" i="21"/>
  <c r="E275" i="21"/>
  <c r="D276" i="21"/>
  <c r="Q274" i="21"/>
  <c r="N274" i="21"/>
  <c r="P274" i="21"/>
  <c r="O274" i="21"/>
  <c r="H276" i="21"/>
  <c r="L275" i="21"/>
  <c r="I275" i="21"/>
  <c r="M275" i="21"/>
  <c r="J275" i="21"/>
  <c r="K275" i="21"/>
  <c r="F276" i="21"/>
  <c r="D277" i="21"/>
  <c r="E276" i="21"/>
  <c r="I276" i="21"/>
  <c r="H277" i="21"/>
  <c r="K276" i="21"/>
  <c r="M276" i="21"/>
  <c r="J276" i="21"/>
  <c r="L276" i="21"/>
  <c r="Q275" i="21"/>
  <c r="N275" i="21"/>
  <c r="O275" i="21"/>
  <c r="P275" i="21"/>
  <c r="D278" i="21"/>
  <c r="F277" i="21"/>
  <c r="E277" i="21"/>
  <c r="Q276" i="21"/>
  <c r="N276" i="21"/>
  <c r="P276" i="21"/>
  <c r="O276" i="21"/>
  <c r="L277" i="21"/>
  <c r="J277" i="21"/>
  <c r="M277" i="21"/>
  <c r="H278" i="21"/>
  <c r="K277" i="21"/>
  <c r="I277" i="21"/>
  <c r="D279" i="21"/>
  <c r="E278" i="21"/>
  <c r="F278" i="21"/>
  <c r="I278" i="21"/>
  <c r="K278" i="21"/>
  <c r="J278" i="21"/>
  <c r="L278" i="21"/>
  <c r="M278" i="21"/>
  <c r="H279" i="21"/>
  <c r="Q277" i="21"/>
  <c r="N277" i="21"/>
  <c r="O277" i="21"/>
  <c r="P277" i="21"/>
  <c r="F279" i="21"/>
  <c r="E279" i="21"/>
  <c r="D280" i="21"/>
  <c r="Q278" i="21"/>
  <c r="N278" i="21"/>
  <c r="O278" i="21"/>
  <c r="P278" i="21"/>
  <c r="L279" i="21"/>
  <c r="H280" i="21"/>
  <c r="J279" i="21"/>
  <c r="K279" i="21"/>
  <c r="M279" i="21"/>
  <c r="I279" i="21"/>
  <c r="E280" i="21"/>
  <c r="D281" i="21"/>
  <c r="F280" i="21"/>
  <c r="M280" i="21"/>
  <c r="J280" i="21"/>
  <c r="L280" i="21"/>
  <c r="H281" i="21"/>
  <c r="K280" i="21"/>
  <c r="I280" i="21"/>
  <c r="Q279" i="21"/>
  <c r="N279" i="21"/>
  <c r="P279" i="21"/>
  <c r="O279" i="21"/>
  <c r="E281" i="21"/>
  <c r="D282" i="21"/>
  <c r="F281" i="21"/>
  <c r="M281" i="21"/>
  <c r="L281" i="21"/>
  <c r="I281" i="21"/>
  <c r="J281" i="21"/>
  <c r="H282" i="21"/>
  <c r="K281" i="21"/>
  <c r="Q280" i="21"/>
  <c r="N280" i="21"/>
  <c r="O280" i="21"/>
  <c r="P280" i="21"/>
  <c r="D283" i="21"/>
  <c r="E282" i="21"/>
  <c r="F282" i="21"/>
  <c r="Q281" i="21"/>
  <c r="N281" i="21"/>
  <c r="P281" i="21"/>
  <c r="O281" i="21"/>
  <c r="K282" i="21"/>
  <c r="M282" i="21"/>
  <c r="L282" i="21"/>
  <c r="J282" i="21"/>
  <c r="I282" i="21"/>
  <c r="H283" i="21"/>
  <c r="E283" i="21"/>
  <c r="F283" i="21"/>
  <c r="D284" i="21"/>
  <c r="Q282" i="21"/>
  <c r="N282" i="21"/>
  <c r="P282" i="21"/>
  <c r="O282" i="21"/>
  <c r="I283" i="21"/>
  <c r="M283" i="21"/>
  <c r="L283" i="21"/>
  <c r="K283" i="21"/>
  <c r="H284" i="21"/>
  <c r="J283" i="21"/>
  <c r="F284" i="21"/>
  <c r="D285" i="21"/>
  <c r="E284" i="21"/>
  <c r="Q283" i="21"/>
  <c r="N283" i="21"/>
  <c r="P283" i="21"/>
  <c r="O283" i="21"/>
  <c r="H285" i="21"/>
  <c r="L284" i="21"/>
  <c r="M284" i="21"/>
  <c r="K284" i="21"/>
  <c r="I284" i="21"/>
  <c r="J284" i="21"/>
  <c r="D286" i="21"/>
  <c r="E285" i="21"/>
  <c r="F285" i="21"/>
  <c r="M285" i="21"/>
  <c r="J285" i="21"/>
  <c r="L285" i="21"/>
  <c r="K285" i="21"/>
  <c r="H286" i="21"/>
  <c r="I285" i="21"/>
  <c r="Q284" i="21"/>
  <c r="N284" i="21"/>
  <c r="P284" i="21"/>
  <c r="O284" i="21"/>
  <c r="F286" i="21"/>
  <c r="D287" i="21"/>
  <c r="E286" i="21"/>
  <c r="M286" i="21"/>
  <c r="J286" i="21"/>
  <c r="K286" i="21"/>
  <c r="H287" i="21"/>
  <c r="I286" i="21"/>
  <c r="L286" i="21"/>
  <c r="Q285" i="21"/>
  <c r="N285" i="21"/>
  <c r="P285" i="21"/>
  <c r="O285" i="21"/>
  <c r="E287" i="21"/>
  <c r="F287" i="21"/>
  <c r="D288" i="21"/>
  <c r="I287" i="21"/>
  <c r="K287" i="21"/>
  <c r="H288" i="21"/>
  <c r="J287" i="21"/>
  <c r="M287" i="21"/>
  <c r="L287" i="21"/>
  <c r="Q286" i="21"/>
  <c r="N286" i="21"/>
  <c r="P286" i="21"/>
  <c r="O286" i="21"/>
  <c r="F288" i="21"/>
  <c r="D289" i="21"/>
  <c r="E288" i="21"/>
  <c r="Q287" i="21"/>
  <c r="N287" i="21"/>
  <c r="O287" i="21"/>
  <c r="P287" i="21"/>
  <c r="K288" i="21"/>
  <c r="L288" i="21"/>
  <c r="H289" i="21"/>
  <c r="J288" i="21"/>
  <c r="I288" i="21"/>
  <c r="M288" i="21"/>
  <c r="F289" i="21"/>
  <c r="D290" i="21"/>
  <c r="E289" i="21"/>
  <c r="M289" i="21"/>
  <c r="J289" i="21"/>
  <c r="I289" i="21"/>
  <c r="H290" i="21"/>
  <c r="K289" i="21"/>
  <c r="L289" i="21"/>
  <c r="Q288" i="21"/>
  <c r="N288" i="21"/>
  <c r="P288" i="21"/>
  <c r="O288" i="21"/>
  <c r="F290" i="21"/>
  <c r="D291" i="21"/>
  <c r="E290" i="21"/>
  <c r="Q289" i="21"/>
  <c r="N289" i="21"/>
  <c r="P289" i="21"/>
  <c r="O289" i="21"/>
  <c r="H291" i="21"/>
  <c r="M290" i="21"/>
  <c r="L290" i="21"/>
  <c r="I290" i="21"/>
  <c r="J290" i="21"/>
  <c r="K290" i="21"/>
  <c r="F291" i="21"/>
  <c r="D292" i="21"/>
  <c r="E291" i="21"/>
  <c r="I291" i="21"/>
  <c r="K291" i="21"/>
  <c r="L291" i="21"/>
  <c r="H292" i="21"/>
  <c r="M291" i="21"/>
  <c r="J291" i="21"/>
  <c r="Q290" i="21"/>
  <c r="N290" i="21"/>
  <c r="O290" i="21"/>
  <c r="P290" i="21"/>
  <c r="F292" i="21"/>
  <c r="D293" i="21"/>
  <c r="E292" i="21"/>
  <c r="Q291" i="21"/>
  <c r="N291" i="21"/>
  <c r="O291" i="21"/>
  <c r="P291" i="21"/>
  <c r="H293" i="21"/>
  <c r="M292" i="21"/>
  <c r="K292" i="21"/>
  <c r="L292" i="21"/>
  <c r="I292" i="21"/>
  <c r="J292" i="21"/>
  <c r="E293" i="21"/>
  <c r="D294" i="21"/>
  <c r="F293" i="21"/>
  <c r="H294" i="21"/>
  <c r="M293" i="21"/>
  <c r="K293" i="21"/>
  <c r="J293" i="21"/>
  <c r="L293" i="21"/>
  <c r="I293" i="21"/>
  <c r="Q292" i="21"/>
  <c r="N292" i="21"/>
  <c r="P292" i="21"/>
  <c r="O292" i="21"/>
  <c r="E294" i="21"/>
  <c r="D295" i="21"/>
  <c r="F294" i="21"/>
  <c r="K294" i="21"/>
  <c r="L294" i="21"/>
  <c r="H295" i="21"/>
  <c r="J294" i="21"/>
  <c r="M294" i="21"/>
  <c r="I294" i="21"/>
  <c r="Q293" i="21"/>
  <c r="N293" i="21"/>
  <c r="P293" i="21"/>
  <c r="O293" i="21"/>
  <c r="E295" i="21"/>
  <c r="D296" i="21"/>
  <c r="F295" i="21"/>
  <c r="H296" i="21"/>
  <c r="M295" i="21"/>
  <c r="I295" i="21"/>
  <c r="K295" i="21"/>
  <c r="L295" i="21"/>
  <c r="J295" i="21"/>
  <c r="Q294" i="21"/>
  <c r="N294" i="21"/>
  <c r="O294" i="21"/>
  <c r="P294" i="21"/>
  <c r="D297" i="21"/>
  <c r="F296" i="21"/>
  <c r="E296" i="21"/>
  <c r="J296" i="21"/>
  <c r="L296" i="21"/>
  <c r="K296" i="21"/>
  <c r="I296" i="21"/>
  <c r="H297" i="21"/>
  <c r="M296" i="21"/>
  <c r="Q295" i="21"/>
  <c r="N295" i="21"/>
  <c r="O295" i="21"/>
  <c r="P295" i="21"/>
  <c r="F297" i="21"/>
  <c r="E297" i="21"/>
  <c r="D298" i="21"/>
  <c r="Q296" i="21"/>
  <c r="N296" i="21"/>
  <c r="P296" i="21"/>
  <c r="O296" i="21"/>
  <c r="I297" i="21"/>
  <c r="L297" i="21"/>
  <c r="K297" i="21"/>
  <c r="J297" i="21"/>
  <c r="M297" i="21"/>
  <c r="H298" i="21"/>
  <c r="D299" i="21"/>
  <c r="E298" i="21"/>
  <c r="F298" i="21"/>
  <c r="Q297" i="21"/>
  <c r="N297" i="21"/>
  <c r="P297" i="21"/>
  <c r="O297" i="21"/>
  <c r="J298" i="21"/>
  <c r="L298" i="21"/>
  <c r="M298" i="21"/>
  <c r="K298" i="21"/>
  <c r="H299" i="21"/>
  <c r="I298" i="21"/>
  <c r="D300" i="21"/>
  <c r="E299" i="21"/>
  <c r="F299" i="21"/>
  <c r="L299" i="21"/>
  <c r="M299" i="21"/>
  <c r="J299" i="21"/>
  <c r="I299" i="21"/>
  <c r="K299" i="21"/>
  <c r="H300" i="21"/>
  <c r="Q298" i="21"/>
  <c r="N298" i="21"/>
  <c r="O298" i="21"/>
  <c r="P298" i="21"/>
  <c r="D301" i="21"/>
  <c r="E300" i="21"/>
  <c r="F300" i="21"/>
  <c r="Q299" i="21"/>
  <c r="N299" i="21"/>
  <c r="P299" i="21"/>
  <c r="O299" i="21"/>
  <c r="L300" i="21"/>
  <c r="M300" i="21"/>
  <c r="J300" i="21"/>
  <c r="K300" i="21"/>
  <c r="H301" i="21"/>
  <c r="I300" i="21"/>
  <c r="E301" i="21"/>
  <c r="F301" i="21"/>
  <c r="D302" i="21"/>
  <c r="L301" i="21"/>
  <c r="J301" i="21"/>
  <c r="M301" i="21"/>
  <c r="K301" i="21"/>
  <c r="H302" i="21"/>
  <c r="I301" i="21"/>
  <c r="Q300" i="21"/>
  <c r="N300" i="21"/>
  <c r="O300" i="21"/>
  <c r="P300" i="21"/>
  <c r="D303" i="21"/>
  <c r="E302" i="21"/>
  <c r="F302" i="21"/>
  <c r="I302" i="21"/>
  <c r="H303" i="21"/>
  <c r="L302" i="21"/>
  <c r="M302" i="21"/>
  <c r="K302" i="21"/>
  <c r="J302" i="21"/>
  <c r="Q301" i="21"/>
  <c r="N301" i="21"/>
  <c r="P301" i="21"/>
  <c r="O301" i="21"/>
  <c r="F303" i="21"/>
  <c r="E303" i="21"/>
  <c r="D304" i="21"/>
  <c r="Q302" i="21"/>
  <c r="N302" i="21"/>
  <c r="P302" i="21"/>
  <c r="O302" i="21"/>
  <c r="L303" i="21"/>
  <c r="K303" i="21"/>
  <c r="I303" i="21"/>
  <c r="H304" i="21"/>
  <c r="J303" i="21"/>
  <c r="M303" i="21"/>
  <c r="E304" i="21"/>
  <c r="D305" i="21"/>
  <c r="F304" i="21"/>
  <c r="Q303" i="21"/>
  <c r="N303" i="21"/>
  <c r="O303" i="21"/>
  <c r="P303" i="21"/>
  <c r="I304" i="21"/>
  <c r="M304" i="21"/>
  <c r="H305" i="21"/>
  <c r="K304" i="21"/>
  <c r="J304" i="21"/>
  <c r="L304" i="21"/>
  <c r="E305" i="21"/>
  <c r="D306" i="21"/>
  <c r="F305" i="21"/>
  <c r="Q304" i="21"/>
  <c r="N304" i="21"/>
  <c r="P304" i="21"/>
  <c r="O304" i="21"/>
  <c r="J305" i="21"/>
  <c r="M305" i="21"/>
  <c r="I305" i="21"/>
  <c r="L305" i="21"/>
  <c r="H306" i="21"/>
  <c r="K305" i="21"/>
  <c r="E306" i="21"/>
  <c r="D307" i="21"/>
  <c r="F306" i="21"/>
  <c r="Q305" i="21"/>
  <c r="N305" i="21"/>
  <c r="O305" i="21"/>
  <c r="P305" i="21"/>
  <c r="I306" i="21"/>
  <c r="M306" i="21"/>
  <c r="K306" i="21"/>
  <c r="L306" i="21"/>
  <c r="J306" i="21"/>
  <c r="H307" i="21"/>
  <c r="D308" i="21"/>
  <c r="E307" i="21"/>
  <c r="F307" i="21"/>
  <c r="Q306" i="21"/>
  <c r="N306" i="21"/>
  <c r="P306" i="21"/>
  <c r="O306" i="21"/>
  <c r="K307" i="21"/>
  <c r="M307" i="21"/>
  <c r="H308" i="21"/>
  <c r="L307" i="21"/>
  <c r="J307" i="21"/>
  <c r="I307" i="21"/>
  <c r="F308" i="21"/>
  <c r="E308" i="21"/>
  <c r="D309" i="21"/>
  <c r="J308" i="21"/>
  <c r="K308" i="21"/>
  <c r="L308" i="21"/>
  <c r="I308" i="21"/>
  <c r="M308" i="21"/>
  <c r="H309" i="21"/>
  <c r="Q307" i="21"/>
  <c r="N307" i="21"/>
  <c r="P307" i="21"/>
  <c r="O307" i="21"/>
  <c r="E309" i="21"/>
  <c r="D310" i="21"/>
  <c r="F309" i="21"/>
  <c r="Q308" i="21"/>
  <c r="N308" i="21"/>
  <c r="O308" i="21"/>
  <c r="P308" i="21"/>
  <c r="J309" i="21"/>
  <c r="L309" i="21"/>
  <c r="I309" i="21"/>
  <c r="M309" i="21"/>
  <c r="H310" i="21"/>
  <c r="K309" i="21"/>
  <c r="F310" i="21"/>
  <c r="E310" i="21"/>
  <c r="D311" i="21"/>
  <c r="Q309" i="21"/>
  <c r="N309" i="21"/>
  <c r="O309" i="21"/>
  <c r="P309" i="21"/>
  <c r="K310" i="21"/>
  <c r="H311" i="21"/>
  <c r="M310" i="21"/>
  <c r="L310" i="21"/>
  <c r="J310" i="21"/>
  <c r="I310" i="21"/>
  <c r="E311" i="21"/>
  <c r="F311" i="21"/>
  <c r="D312" i="21"/>
  <c r="H312" i="21"/>
  <c r="M311" i="21"/>
  <c r="I311" i="21"/>
  <c r="J311" i="21"/>
  <c r="L311" i="21"/>
  <c r="K311" i="21"/>
  <c r="Q310" i="21"/>
  <c r="N310" i="21"/>
  <c r="O310" i="21"/>
  <c r="P310" i="21"/>
  <c r="F312" i="21"/>
  <c r="E312" i="21"/>
  <c r="D313" i="21"/>
  <c r="H313" i="21"/>
  <c r="L312" i="21"/>
  <c r="J312" i="21"/>
  <c r="K312" i="21"/>
  <c r="M312" i="21"/>
  <c r="I312" i="21"/>
  <c r="Q311" i="21"/>
  <c r="N311" i="21"/>
  <c r="P311" i="21"/>
  <c r="O311" i="21"/>
  <c r="D314" i="21"/>
  <c r="F313" i="21"/>
  <c r="E313" i="21"/>
  <c r="K313" i="21"/>
  <c r="J313" i="21"/>
  <c r="H314" i="21"/>
  <c r="I313" i="21"/>
  <c r="L313" i="21"/>
  <c r="M313" i="21"/>
  <c r="Q312" i="21"/>
  <c r="N312" i="21"/>
  <c r="P312" i="21"/>
  <c r="O312" i="21"/>
  <c r="D315" i="21"/>
  <c r="F314" i="21"/>
  <c r="E314" i="21"/>
  <c r="M314" i="21"/>
  <c r="H315" i="21"/>
  <c r="J314" i="21"/>
  <c r="K314" i="21"/>
  <c r="L314" i="21"/>
  <c r="I314" i="21"/>
  <c r="Q313" i="21"/>
  <c r="N313" i="21"/>
  <c r="P313" i="21"/>
  <c r="O313" i="21"/>
  <c r="E315" i="21"/>
  <c r="D316" i="21"/>
  <c r="F315" i="21"/>
  <c r="I315" i="21"/>
  <c r="K315" i="21"/>
  <c r="M315" i="21"/>
  <c r="H316" i="21"/>
  <c r="J315" i="21"/>
  <c r="L315" i="21"/>
  <c r="Q314" i="21"/>
  <c r="N314" i="21"/>
  <c r="P314" i="21"/>
  <c r="O314" i="21"/>
  <c r="F316" i="21"/>
  <c r="D317" i="21"/>
  <c r="E316" i="21"/>
  <c r="Q315" i="21"/>
  <c r="N315" i="21"/>
  <c r="P315" i="21"/>
  <c r="O315" i="21"/>
  <c r="M316" i="21"/>
  <c r="L316" i="21"/>
  <c r="J316" i="21"/>
  <c r="H317" i="21"/>
  <c r="I316" i="21"/>
  <c r="K316" i="21"/>
  <c r="F317" i="21"/>
  <c r="D318" i="21"/>
  <c r="E317" i="21"/>
  <c r="M317" i="21"/>
  <c r="H318" i="21"/>
  <c r="K317" i="21"/>
  <c r="J317" i="21"/>
  <c r="I317" i="21"/>
  <c r="L317" i="21"/>
  <c r="Q316" i="21"/>
  <c r="N316" i="21"/>
  <c r="O316" i="21"/>
  <c r="P316" i="21"/>
  <c r="D319" i="21"/>
  <c r="F318" i="21"/>
  <c r="E318" i="21"/>
  <c r="K318" i="21"/>
  <c r="H319" i="21"/>
  <c r="J318" i="21"/>
  <c r="I318" i="21"/>
  <c r="L318" i="21"/>
  <c r="M318" i="21"/>
  <c r="Q317" i="21"/>
  <c r="N317" i="21"/>
  <c r="P317" i="21"/>
  <c r="O317" i="21"/>
  <c r="F319" i="21"/>
  <c r="E319" i="21"/>
  <c r="D320" i="21"/>
  <c r="I319" i="21"/>
  <c r="M319" i="21"/>
  <c r="H320" i="21"/>
  <c r="L319" i="21"/>
  <c r="K319" i="21"/>
  <c r="J319" i="21"/>
  <c r="Q318" i="21"/>
  <c r="N318" i="21"/>
  <c r="P318" i="21"/>
  <c r="O318" i="21"/>
  <c r="E320" i="21"/>
  <c r="D321" i="21"/>
  <c r="F320" i="21"/>
  <c r="Q319" i="21"/>
  <c r="N319" i="21"/>
  <c r="O319" i="21"/>
  <c r="P319" i="21"/>
  <c r="K320" i="21"/>
  <c r="J320" i="21"/>
  <c r="H321" i="21"/>
  <c r="L320" i="21"/>
  <c r="I320" i="21"/>
  <c r="M320" i="21"/>
  <c r="F321" i="21"/>
  <c r="D322" i="21"/>
  <c r="E321" i="21"/>
  <c r="I321" i="21"/>
  <c r="L321" i="21"/>
  <c r="K321" i="21"/>
  <c r="M321" i="21"/>
  <c r="J321" i="21"/>
  <c r="H322" i="21"/>
  <c r="Q320" i="21"/>
  <c r="N320" i="21"/>
  <c r="O320" i="21"/>
  <c r="P320" i="21"/>
  <c r="F322" i="21"/>
  <c r="D323" i="21"/>
  <c r="E322" i="21"/>
  <c r="Q321" i="21"/>
  <c r="N321" i="21"/>
  <c r="O321" i="21"/>
  <c r="P321" i="21"/>
  <c r="H323" i="21"/>
  <c r="M322" i="21"/>
  <c r="K322" i="21"/>
  <c r="J322" i="21"/>
  <c r="I322" i="21"/>
  <c r="L322" i="21"/>
  <c r="E323" i="21"/>
  <c r="F323" i="21"/>
  <c r="D324" i="21"/>
  <c r="K323" i="21"/>
  <c r="I323" i="21"/>
  <c r="H324" i="21"/>
  <c r="M323" i="21"/>
  <c r="J323" i="21"/>
  <c r="L323" i="21"/>
  <c r="Q322" i="21"/>
  <c r="N322" i="21"/>
  <c r="O322" i="21"/>
  <c r="P322" i="21"/>
  <c r="F324" i="21"/>
  <c r="E324" i="21"/>
  <c r="D325" i="21"/>
  <c r="Q323" i="21"/>
  <c r="N323" i="21"/>
  <c r="O323" i="21"/>
  <c r="P323" i="21"/>
  <c r="I324" i="21"/>
  <c r="M324" i="21"/>
  <c r="K324" i="21"/>
  <c r="L324" i="21"/>
  <c r="H325" i="21"/>
  <c r="J324" i="21"/>
  <c r="D326" i="21"/>
  <c r="F325" i="21"/>
  <c r="E325" i="21"/>
  <c r="Q324" i="21"/>
  <c r="N324" i="21"/>
  <c r="P324" i="21"/>
  <c r="O324" i="21"/>
  <c r="M325" i="21"/>
  <c r="K325" i="21"/>
  <c r="J325" i="21"/>
  <c r="L325" i="21"/>
  <c r="I325" i="21"/>
  <c r="H326" i="21"/>
  <c r="E326" i="21"/>
  <c r="D327" i="21"/>
  <c r="F326" i="21"/>
  <c r="Q325" i="21"/>
  <c r="N325" i="21"/>
  <c r="P325" i="21"/>
  <c r="O325" i="21"/>
  <c r="J326" i="21"/>
  <c r="I326" i="21"/>
  <c r="H327" i="21"/>
  <c r="L326" i="21"/>
  <c r="M326" i="21"/>
  <c r="K326" i="21"/>
  <c r="F327" i="21"/>
  <c r="E327" i="21"/>
  <c r="D328" i="21"/>
  <c r="Q326" i="21"/>
  <c r="N326" i="21"/>
  <c r="O326" i="21"/>
  <c r="P326" i="21"/>
  <c r="J327" i="21"/>
  <c r="L327" i="21"/>
  <c r="I327" i="21"/>
  <c r="M327" i="21"/>
  <c r="K327" i="21"/>
  <c r="H328" i="21"/>
  <c r="D329" i="21"/>
  <c r="F328" i="21"/>
  <c r="E328" i="21"/>
  <c r="Q327" i="21"/>
  <c r="N327" i="21"/>
  <c r="P327" i="21"/>
  <c r="O327" i="21"/>
  <c r="K328" i="21"/>
  <c r="I328" i="21"/>
  <c r="H329" i="21"/>
  <c r="M328" i="21"/>
  <c r="L328" i="21"/>
  <c r="J328" i="21"/>
  <c r="F329" i="21"/>
  <c r="D330" i="21"/>
  <c r="E329" i="21"/>
  <c r="Q328" i="21"/>
  <c r="N328" i="21"/>
  <c r="P328" i="21"/>
  <c r="O328" i="21"/>
  <c r="M329" i="21"/>
  <c r="L329" i="21"/>
  <c r="J329" i="21"/>
  <c r="I329" i="21"/>
  <c r="K329" i="21"/>
  <c r="H330" i="21"/>
  <c r="D331" i="21"/>
  <c r="F330" i="21"/>
  <c r="E330" i="21"/>
  <c r="Q329" i="21"/>
  <c r="N329" i="21"/>
  <c r="P329" i="21"/>
  <c r="O329" i="21"/>
  <c r="J330" i="21"/>
  <c r="M330" i="21"/>
  <c r="H331" i="21"/>
  <c r="I330" i="21"/>
  <c r="K330" i="21"/>
  <c r="L330" i="21"/>
  <c r="D332" i="21"/>
  <c r="F331" i="21"/>
  <c r="E331" i="21"/>
  <c r="M331" i="21"/>
  <c r="L331" i="21"/>
  <c r="J331" i="21"/>
  <c r="K331" i="21"/>
  <c r="H332" i="21"/>
  <c r="I331" i="21"/>
  <c r="Q330" i="21"/>
  <c r="N330" i="21"/>
  <c r="P330" i="21"/>
  <c r="O330" i="21"/>
  <c r="E332" i="21"/>
  <c r="F332" i="21"/>
  <c r="D333" i="21"/>
  <c r="K332" i="21"/>
  <c r="H333" i="21"/>
  <c r="L332" i="21"/>
  <c r="J332" i="21"/>
  <c r="I332" i="21"/>
  <c r="M332" i="21"/>
  <c r="Q331" i="21"/>
  <c r="N331" i="21"/>
  <c r="O331" i="21"/>
  <c r="P331" i="21"/>
  <c r="E333" i="21"/>
  <c r="D334" i="21"/>
  <c r="F333" i="21"/>
  <c r="M333" i="21"/>
  <c r="L333" i="21"/>
  <c r="K333" i="21"/>
  <c r="I333" i="21"/>
  <c r="H334" i="21"/>
  <c r="J333" i="21"/>
  <c r="Q332" i="21"/>
  <c r="N332" i="21"/>
  <c r="P332" i="21"/>
  <c r="O332" i="21"/>
  <c r="F334" i="21"/>
  <c r="D335" i="21"/>
  <c r="E334" i="21"/>
  <c r="Q333" i="21"/>
  <c r="N333" i="21"/>
  <c r="O333" i="21"/>
  <c r="P333" i="21"/>
  <c r="H335" i="21"/>
  <c r="I334" i="21"/>
  <c r="L334" i="21"/>
  <c r="J334" i="21"/>
  <c r="K334" i="21"/>
  <c r="M334" i="21"/>
  <c r="E335" i="21"/>
  <c r="D336" i="21"/>
  <c r="F335" i="21"/>
  <c r="K335" i="21"/>
  <c r="M335" i="21"/>
  <c r="I335" i="21"/>
  <c r="H336" i="21"/>
  <c r="L335" i="21"/>
  <c r="J335" i="21"/>
  <c r="Q334" i="21"/>
  <c r="N334" i="21"/>
  <c r="O334" i="21"/>
  <c r="P334" i="21"/>
  <c r="D337" i="21"/>
  <c r="F336" i="21"/>
  <c r="E336" i="21"/>
  <c r="Q335" i="21"/>
  <c r="N335" i="21"/>
  <c r="O335" i="21"/>
  <c r="P335" i="21"/>
  <c r="M336" i="21"/>
  <c r="I336" i="21"/>
  <c r="L336" i="21"/>
  <c r="J336" i="21"/>
  <c r="H337" i="21"/>
  <c r="K336" i="21"/>
  <c r="F337" i="21"/>
  <c r="D338" i="21"/>
  <c r="E337" i="21"/>
  <c r="Q336" i="21"/>
  <c r="N336" i="21"/>
  <c r="O336" i="21"/>
  <c r="P336" i="21"/>
  <c r="H338" i="21"/>
  <c r="M337" i="21"/>
  <c r="K337" i="21"/>
  <c r="J337" i="21"/>
  <c r="L337" i="21"/>
  <c r="I337" i="21"/>
  <c r="D339" i="21"/>
  <c r="F338" i="21"/>
  <c r="E338" i="21"/>
  <c r="J338" i="21"/>
  <c r="I338" i="21"/>
  <c r="L338" i="21"/>
  <c r="H339" i="21"/>
  <c r="K338" i="21"/>
  <c r="M338" i="21"/>
  <c r="Q337" i="21"/>
  <c r="N337" i="21"/>
  <c r="O337" i="21"/>
  <c r="P337" i="21"/>
  <c r="E339" i="21"/>
  <c r="F339" i="21"/>
  <c r="D340" i="21"/>
  <c r="Q338" i="21"/>
  <c r="N338" i="21"/>
  <c r="P338" i="21"/>
  <c r="O338" i="21"/>
  <c r="H340" i="21"/>
  <c r="J339" i="21"/>
  <c r="I339" i="21"/>
  <c r="L339" i="21"/>
  <c r="M339" i="21"/>
  <c r="K339" i="21"/>
  <c r="E340" i="21"/>
  <c r="D341" i="21"/>
  <c r="F340" i="21"/>
  <c r="J340" i="21"/>
  <c r="K340" i="21"/>
  <c r="I340" i="21"/>
  <c r="M340" i="21"/>
  <c r="L340" i="21"/>
  <c r="H341" i="21"/>
  <c r="Q339" i="21"/>
  <c r="N339" i="21"/>
  <c r="P339" i="21"/>
  <c r="O339" i="21"/>
  <c r="D342" i="21"/>
  <c r="E341" i="21"/>
  <c r="F341" i="21"/>
  <c r="Q340" i="21"/>
  <c r="N340" i="21"/>
  <c r="O340" i="21"/>
  <c r="P340" i="21"/>
  <c r="M341" i="21"/>
  <c r="J341" i="21"/>
  <c r="L341" i="21"/>
  <c r="I341" i="21"/>
  <c r="K341" i="21"/>
  <c r="H342" i="21"/>
  <c r="E342" i="21"/>
  <c r="F342" i="21"/>
  <c r="D343" i="21"/>
  <c r="Q341" i="21"/>
  <c r="N341" i="21"/>
  <c r="O341" i="21"/>
  <c r="P341" i="21"/>
  <c r="M342" i="21"/>
  <c r="H343" i="21"/>
  <c r="K342" i="21"/>
  <c r="J342" i="21"/>
  <c r="L342" i="21"/>
  <c r="I342" i="21"/>
  <c r="D344" i="21"/>
  <c r="F343" i="21"/>
  <c r="E343" i="21"/>
  <c r="K343" i="21"/>
  <c r="M343" i="21"/>
  <c r="J343" i="21"/>
  <c r="L343" i="21"/>
  <c r="I343" i="21"/>
  <c r="H344" i="21"/>
  <c r="Q342" i="21"/>
  <c r="N342" i="21"/>
  <c r="P342" i="21"/>
  <c r="O342" i="21"/>
  <c r="D345" i="21"/>
  <c r="F344" i="21"/>
  <c r="E344" i="21"/>
  <c r="Q343" i="21"/>
  <c r="N343" i="21"/>
  <c r="O343" i="21"/>
  <c r="P343" i="21"/>
  <c r="I344" i="21"/>
  <c r="L344" i="21"/>
  <c r="J344" i="21"/>
  <c r="H345" i="21"/>
  <c r="K344" i="21"/>
  <c r="M344" i="21"/>
  <c r="E345" i="21"/>
  <c r="F345" i="21"/>
  <c r="D346" i="21"/>
  <c r="Q344" i="21"/>
  <c r="N344" i="21"/>
  <c r="O344" i="21"/>
  <c r="P344" i="21"/>
  <c r="L345" i="21"/>
  <c r="I345" i="21"/>
  <c r="K345" i="21"/>
  <c r="M345" i="21"/>
  <c r="H346" i="21"/>
  <c r="J345" i="21"/>
  <c r="F346" i="21"/>
  <c r="D347" i="21"/>
  <c r="E346" i="21"/>
  <c r="Q345" i="21"/>
  <c r="N345" i="21"/>
  <c r="P345" i="21"/>
  <c r="O345" i="21"/>
  <c r="H347" i="21"/>
  <c r="L346" i="21"/>
  <c r="M346" i="21"/>
  <c r="I346" i="21"/>
  <c r="J346" i="21"/>
  <c r="K346" i="21"/>
  <c r="E347" i="21"/>
  <c r="F347" i="21"/>
  <c r="D348" i="21"/>
  <c r="L347" i="21"/>
  <c r="K347" i="21"/>
  <c r="J347" i="21"/>
  <c r="I347" i="21"/>
  <c r="H348" i="21"/>
  <c r="M347" i="21"/>
  <c r="Q346" i="21"/>
  <c r="N346" i="21"/>
  <c r="P346" i="21"/>
  <c r="O346" i="21"/>
  <c r="D349" i="21"/>
  <c r="F348" i="21"/>
  <c r="E348" i="21"/>
  <c r="Q347" i="21"/>
  <c r="N347" i="21"/>
  <c r="P347" i="21"/>
  <c r="O347" i="21"/>
  <c r="I348" i="21"/>
  <c r="L348" i="21"/>
  <c r="H349" i="21"/>
  <c r="M348" i="21"/>
  <c r="J348" i="21"/>
  <c r="K348" i="21"/>
  <c r="D350" i="21"/>
  <c r="F349" i="21"/>
  <c r="E349" i="21"/>
  <c r="Q348" i="21"/>
  <c r="N348" i="21"/>
  <c r="P348" i="21"/>
  <c r="O348" i="21"/>
  <c r="M349" i="21"/>
  <c r="K349" i="21"/>
  <c r="I349" i="21"/>
  <c r="H350" i="21"/>
  <c r="L349" i="21"/>
  <c r="J349" i="21"/>
  <c r="F350" i="21"/>
  <c r="E350" i="21"/>
  <c r="D351" i="21"/>
  <c r="Q349" i="21"/>
  <c r="N349" i="21"/>
  <c r="P349" i="21"/>
  <c r="O349" i="21"/>
  <c r="H351" i="21"/>
  <c r="L350" i="21"/>
  <c r="J350" i="21"/>
  <c r="K350" i="21"/>
  <c r="I350" i="21"/>
  <c r="M350" i="21"/>
  <c r="F351" i="21"/>
  <c r="E351" i="21"/>
  <c r="D352" i="21"/>
  <c r="J351" i="21"/>
  <c r="M351" i="21"/>
  <c r="H352" i="21"/>
  <c r="L351" i="21"/>
  <c r="K351" i="21"/>
  <c r="I351" i="21"/>
  <c r="Q350" i="21"/>
  <c r="N350" i="21"/>
  <c r="P350" i="21"/>
  <c r="O350" i="21"/>
  <c r="D353" i="21"/>
  <c r="E352" i="21"/>
  <c r="F352" i="21"/>
  <c r="H353" i="21"/>
  <c r="I352" i="21"/>
  <c r="M352" i="21"/>
  <c r="J352" i="21"/>
  <c r="L352" i="21"/>
  <c r="K352" i="21"/>
  <c r="Q351" i="21"/>
  <c r="N351" i="21"/>
  <c r="P351" i="21"/>
  <c r="O351" i="21"/>
  <c r="D354" i="21"/>
  <c r="F353" i="21"/>
  <c r="E353" i="21"/>
  <c r="K353" i="21"/>
  <c r="J353" i="21"/>
  <c r="M353" i="21"/>
  <c r="L353" i="21"/>
  <c r="I353" i="21"/>
  <c r="H354" i="21"/>
  <c r="Q352" i="21"/>
  <c r="N352" i="21"/>
  <c r="O352" i="21"/>
  <c r="P352" i="21"/>
  <c r="E354" i="21"/>
  <c r="D355" i="21"/>
  <c r="F354" i="21"/>
  <c r="Q353" i="21"/>
  <c r="N353" i="21"/>
  <c r="P353" i="21"/>
  <c r="O353" i="21"/>
  <c r="J354" i="21"/>
  <c r="I354" i="21"/>
  <c r="K354" i="21"/>
  <c r="H355" i="21"/>
  <c r="M354" i="21"/>
  <c r="L354" i="21"/>
  <c r="D356" i="21"/>
  <c r="F355" i="21"/>
  <c r="E355" i="21"/>
  <c r="Q354" i="21"/>
  <c r="N354" i="21"/>
  <c r="O354" i="21"/>
  <c r="P354" i="21"/>
  <c r="K355" i="21"/>
  <c r="H356" i="21"/>
  <c r="M355" i="21"/>
  <c r="L355" i="21"/>
  <c r="J355" i="21"/>
  <c r="I355" i="21"/>
  <c r="F356" i="21"/>
  <c r="E356" i="21"/>
  <c r="D357" i="21"/>
  <c r="L356" i="21"/>
  <c r="M356" i="21"/>
  <c r="I356" i="21"/>
  <c r="K356" i="21"/>
  <c r="J356" i="21"/>
  <c r="H357" i="21"/>
  <c r="Q355" i="21"/>
  <c r="N355" i="21"/>
  <c r="O355" i="21"/>
  <c r="P355" i="21"/>
  <c r="D358" i="21"/>
  <c r="F357" i="21"/>
  <c r="E357" i="21"/>
  <c r="Q356" i="21"/>
  <c r="N356" i="21"/>
  <c r="P356" i="21"/>
  <c r="O356" i="21"/>
  <c r="K357" i="21"/>
  <c r="H358" i="21"/>
  <c r="M357" i="21"/>
  <c r="L357" i="21"/>
  <c r="I357" i="21"/>
  <c r="J357" i="21"/>
  <c r="D359" i="21"/>
  <c r="E358" i="21"/>
  <c r="F358" i="21"/>
  <c r="M358" i="21"/>
  <c r="L358" i="21"/>
  <c r="J358" i="21"/>
  <c r="K358" i="21"/>
  <c r="I358" i="21"/>
  <c r="H359" i="21"/>
  <c r="Q357" i="21"/>
  <c r="N357" i="21"/>
  <c r="P357" i="21"/>
  <c r="O357" i="21"/>
  <c r="F359" i="21"/>
  <c r="D360" i="21"/>
  <c r="E359" i="21"/>
  <c r="Q358" i="21"/>
  <c r="N358" i="21"/>
  <c r="P358" i="21"/>
  <c r="O358" i="21"/>
  <c r="K359" i="21"/>
  <c r="H360" i="21"/>
  <c r="J359" i="21"/>
  <c r="L359" i="21"/>
  <c r="M359" i="21"/>
  <c r="I359" i="21"/>
  <c r="D361" i="21"/>
  <c r="E360" i="21"/>
  <c r="F360" i="21"/>
  <c r="I360" i="21"/>
  <c r="M360" i="21"/>
  <c r="J360" i="21"/>
  <c r="K360" i="21"/>
  <c r="H361" i="21"/>
  <c r="L360" i="21"/>
  <c r="Q359" i="21"/>
  <c r="N359" i="21"/>
  <c r="O359" i="21"/>
  <c r="P359" i="21"/>
  <c r="E361" i="21"/>
  <c r="D362" i="21"/>
  <c r="F361" i="21"/>
  <c r="Q360" i="21"/>
  <c r="N360" i="21"/>
  <c r="P360" i="21"/>
  <c r="O360" i="21"/>
  <c r="H362" i="21"/>
  <c r="M361" i="21"/>
  <c r="I361" i="21"/>
  <c r="K361" i="21"/>
  <c r="L361" i="21"/>
  <c r="J361" i="21"/>
  <c r="F362" i="21"/>
  <c r="E362" i="21"/>
  <c r="D363" i="21"/>
  <c r="J362" i="21"/>
  <c r="I362" i="21"/>
  <c r="M362" i="21"/>
  <c r="H363" i="21"/>
  <c r="L362" i="21"/>
  <c r="K362" i="21"/>
  <c r="Q361" i="21"/>
  <c r="N361" i="21"/>
  <c r="O361" i="21"/>
  <c r="P361" i="21"/>
  <c r="D364" i="21"/>
  <c r="F363" i="21"/>
  <c r="E363" i="21"/>
  <c r="Q362" i="21"/>
  <c r="N362" i="21"/>
  <c r="P362" i="21"/>
  <c r="O362" i="21"/>
  <c r="M363" i="21"/>
  <c r="I363" i="21"/>
  <c r="K363" i="21"/>
  <c r="L363" i="21"/>
  <c r="H364" i="21"/>
  <c r="J363" i="21"/>
  <c r="D365" i="21"/>
  <c r="F364" i="21"/>
  <c r="E364" i="21"/>
  <c r="Q363" i="21"/>
  <c r="N363" i="21"/>
  <c r="P363" i="21"/>
  <c r="O363" i="21"/>
  <c r="I364" i="21"/>
  <c r="K364" i="21"/>
  <c r="L364" i="21"/>
  <c r="H365" i="21"/>
  <c r="J364" i="21"/>
  <c r="M364" i="21"/>
  <c r="F365" i="21"/>
  <c r="D366" i="21"/>
  <c r="E365" i="21"/>
  <c r="Q364" i="21"/>
  <c r="N364" i="21"/>
  <c r="P364" i="21"/>
  <c r="O364" i="21"/>
  <c r="K365" i="21"/>
  <c r="L365" i="21"/>
  <c r="I365" i="21"/>
  <c r="M365" i="21"/>
  <c r="J365" i="21"/>
  <c r="H366" i="21"/>
  <c r="E366" i="21"/>
  <c r="D367" i="21"/>
  <c r="F366" i="21"/>
  <c r="Q365" i="21"/>
  <c r="N365" i="21"/>
  <c r="P365" i="21"/>
  <c r="O365" i="21"/>
  <c r="H367" i="21"/>
  <c r="J366" i="21"/>
  <c r="M366" i="21"/>
  <c r="I366" i="21"/>
  <c r="K366" i="21"/>
  <c r="L366" i="21"/>
  <c r="D368" i="21"/>
  <c r="E367" i="21"/>
  <c r="F367" i="21"/>
  <c r="H368" i="21"/>
  <c r="L367" i="21"/>
  <c r="J367" i="21"/>
  <c r="K367" i="21"/>
  <c r="I367" i="21"/>
  <c r="M367" i="21"/>
  <c r="Q366" i="21"/>
  <c r="N366" i="21"/>
  <c r="P366" i="21"/>
  <c r="O366" i="21"/>
  <c r="F368" i="21"/>
  <c r="D369" i="21"/>
  <c r="E368" i="21"/>
  <c r="H369" i="21"/>
  <c r="K368" i="21"/>
  <c r="I368" i="21"/>
  <c r="M368" i="21"/>
  <c r="L368" i="21"/>
  <c r="J368" i="21"/>
  <c r="Q367" i="21"/>
  <c r="N367" i="21"/>
  <c r="O367" i="21"/>
  <c r="P367" i="21"/>
  <c r="F369" i="21"/>
  <c r="E369" i="21"/>
  <c r="D370" i="21"/>
  <c r="K369" i="21"/>
  <c r="J369" i="21"/>
  <c r="M369" i="21"/>
  <c r="L369" i="21"/>
  <c r="H370" i="21"/>
  <c r="I369" i="21"/>
  <c r="Q368" i="21"/>
  <c r="N368" i="21"/>
  <c r="P368" i="21"/>
  <c r="O368" i="21"/>
  <c r="E370" i="21"/>
  <c r="D371" i="21"/>
  <c r="F370" i="21"/>
  <c r="H371" i="21"/>
  <c r="J370" i="21"/>
  <c r="L370" i="21"/>
  <c r="M370" i="21"/>
  <c r="K370" i="21"/>
  <c r="I370" i="21"/>
  <c r="Q369" i="21"/>
  <c r="N369" i="21"/>
  <c r="P369" i="21"/>
  <c r="O369" i="21"/>
  <c r="E371" i="21"/>
  <c r="F371" i="21"/>
  <c r="D372" i="21"/>
  <c r="L371" i="21"/>
  <c r="M371" i="21"/>
  <c r="J371" i="21"/>
  <c r="H372" i="21"/>
  <c r="K371" i="21"/>
  <c r="I371" i="21"/>
  <c r="Q370" i="21"/>
  <c r="N370" i="21"/>
  <c r="O370" i="21"/>
  <c r="P370" i="21"/>
  <c r="F372" i="21"/>
  <c r="D373" i="21"/>
  <c r="E372" i="21"/>
  <c r="M372" i="21"/>
  <c r="H373" i="21"/>
  <c r="J372" i="21"/>
  <c r="I372" i="21"/>
  <c r="L372" i="21"/>
  <c r="K372" i="21"/>
  <c r="Q371" i="21"/>
  <c r="N371" i="21"/>
  <c r="P371" i="21"/>
  <c r="O371" i="21"/>
  <c r="F373" i="21"/>
  <c r="E373" i="21"/>
  <c r="D374" i="21"/>
  <c r="J373" i="21"/>
  <c r="M373" i="21"/>
  <c r="I373" i="21"/>
  <c r="H374" i="21"/>
  <c r="L373" i="21"/>
  <c r="K373" i="21"/>
  <c r="Q372" i="21"/>
  <c r="N372" i="21"/>
  <c r="P372" i="21"/>
  <c r="O372" i="21"/>
  <c r="F374" i="21"/>
  <c r="D375" i="21"/>
  <c r="E374" i="21"/>
  <c r="Q373" i="21"/>
  <c r="N373" i="21"/>
  <c r="P373" i="21"/>
  <c r="O373" i="21"/>
  <c r="K374" i="21"/>
  <c r="J374" i="21"/>
  <c r="H375" i="21"/>
  <c r="M374" i="21"/>
  <c r="L374" i="21"/>
  <c r="I374" i="21"/>
  <c r="E375" i="21"/>
  <c r="D376" i="21"/>
  <c r="F375" i="21"/>
  <c r="I375" i="21"/>
  <c r="L375" i="21"/>
  <c r="M375" i="21"/>
  <c r="K375" i="21"/>
  <c r="J375" i="21"/>
  <c r="H376" i="21"/>
  <c r="Q374" i="21"/>
  <c r="N374" i="21"/>
  <c r="O374" i="21"/>
  <c r="P374" i="21"/>
  <c r="D377" i="21"/>
  <c r="F376" i="21"/>
  <c r="E376" i="21"/>
  <c r="Q375" i="21"/>
  <c r="N375" i="21"/>
  <c r="P375" i="21"/>
  <c r="O375" i="21"/>
  <c r="I376" i="21"/>
  <c r="L376" i="21"/>
  <c r="M376" i="21"/>
  <c r="H377" i="21"/>
  <c r="J376" i="21"/>
  <c r="K376" i="21"/>
  <c r="D378" i="21"/>
  <c r="F377" i="21"/>
  <c r="E377" i="21"/>
  <c r="Q376" i="21"/>
  <c r="N376" i="21"/>
  <c r="O376" i="21"/>
  <c r="P376" i="21"/>
  <c r="I377" i="21"/>
  <c r="H378" i="21"/>
  <c r="M377" i="21"/>
  <c r="J377" i="21"/>
  <c r="L377" i="21"/>
  <c r="K377" i="21"/>
  <c r="D379" i="21"/>
  <c r="F378" i="21"/>
  <c r="E378" i="21"/>
  <c r="Q377" i="21"/>
  <c r="N377" i="21"/>
  <c r="O377" i="21"/>
  <c r="P377" i="21"/>
  <c r="L378" i="21"/>
  <c r="M378" i="21"/>
  <c r="I378" i="21"/>
  <c r="H379" i="21"/>
  <c r="J378" i="21"/>
  <c r="K378" i="21"/>
  <c r="D380" i="21"/>
  <c r="F379" i="21"/>
  <c r="E379" i="21"/>
  <c r="Q378" i="21"/>
  <c r="N378" i="21"/>
  <c r="P378" i="21"/>
  <c r="O378" i="21"/>
  <c r="K379" i="21"/>
  <c r="I379" i="21"/>
  <c r="J379" i="21"/>
  <c r="H380" i="21"/>
  <c r="L379" i="21"/>
  <c r="M379" i="21"/>
  <c r="F380" i="21"/>
  <c r="E380" i="21"/>
  <c r="D381" i="21"/>
  <c r="Q379" i="21"/>
  <c r="N379" i="21"/>
  <c r="O379" i="21"/>
  <c r="P379" i="21"/>
  <c r="I380" i="21"/>
  <c r="K380" i="21"/>
  <c r="M380" i="21"/>
  <c r="J380" i="21"/>
  <c r="L380" i="21"/>
  <c r="H381" i="21"/>
  <c r="D382" i="21"/>
  <c r="F381" i="21"/>
  <c r="E381" i="21"/>
  <c r="Q380" i="21"/>
  <c r="N380" i="21"/>
  <c r="P380" i="21"/>
  <c r="O380" i="21"/>
  <c r="K381" i="21"/>
  <c r="H382" i="21"/>
  <c r="I381" i="21"/>
  <c r="M381" i="21"/>
  <c r="L381" i="21"/>
  <c r="J381" i="21"/>
  <c r="F382" i="21"/>
  <c r="D383" i="21"/>
  <c r="E382" i="21"/>
  <c r="I382" i="21"/>
  <c r="H383" i="21"/>
  <c r="M382" i="21"/>
  <c r="L382" i="21"/>
  <c r="J382" i="21"/>
  <c r="K382" i="21"/>
  <c r="Q381" i="21"/>
  <c r="N381" i="21"/>
  <c r="P381" i="21"/>
  <c r="O381" i="21"/>
  <c r="D384" i="21"/>
  <c r="E383" i="21"/>
  <c r="F383" i="21"/>
  <c r="Q382" i="21"/>
  <c r="N382" i="21"/>
  <c r="P382" i="21"/>
  <c r="O382" i="21"/>
  <c r="M383" i="21"/>
  <c r="K383" i="21"/>
  <c r="J383" i="21"/>
  <c r="I383" i="21"/>
  <c r="H384" i="21"/>
  <c r="L383" i="21"/>
  <c r="F384" i="21"/>
  <c r="D385" i="21"/>
  <c r="E384" i="21"/>
  <c r="Q383" i="21"/>
  <c r="N383" i="21"/>
  <c r="O383" i="21"/>
  <c r="P383" i="21"/>
  <c r="J384" i="21"/>
  <c r="K384" i="21"/>
  <c r="H385" i="21"/>
  <c r="L384" i="21"/>
  <c r="I384" i="21"/>
  <c r="M384" i="21"/>
  <c r="E385" i="21"/>
  <c r="F385" i="21"/>
  <c r="D386" i="21"/>
  <c r="I385" i="21"/>
  <c r="K385" i="21"/>
  <c r="L385" i="21"/>
  <c r="M385" i="21"/>
  <c r="J385" i="21"/>
  <c r="H386" i="21"/>
  <c r="Q384" i="21"/>
  <c r="N384" i="21"/>
  <c r="P384" i="21"/>
  <c r="O384" i="21"/>
  <c r="F386" i="21"/>
  <c r="D387" i="21"/>
  <c r="E386" i="21"/>
  <c r="Q385" i="21"/>
  <c r="N385" i="21"/>
  <c r="O385" i="21"/>
  <c r="P385" i="21"/>
  <c r="M386" i="21"/>
  <c r="L386" i="21"/>
  <c r="H387" i="21"/>
  <c r="J386" i="21"/>
  <c r="I386" i="21"/>
  <c r="K386" i="21"/>
  <c r="D388" i="21"/>
  <c r="E387" i="21"/>
  <c r="F387" i="21"/>
  <c r="H388" i="21"/>
  <c r="K387" i="21"/>
  <c r="M387" i="21"/>
  <c r="I387" i="21"/>
  <c r="J387" i="21"/>
  <c r="L387" i="21"/>
  <c r="Q386" i="21"/>
  <c r="N386" i="21"/>
  <c r="P386" i="21"/>
  <c r="O386" i="21"/>
  <c r="F388" i="21"/>
  <c r="D389" i="21"/>
  <c r="E388" i="21"/>
  <c r="I388" i="21"/>
  <c r="L388" i="21"/>
  <c r="J388" i="21"/>
  <c r="M388" i="21"/>
  <c r="H389" i="21"/>
  <c r="K388" i="21"/>
  <c r="Q387" i="21"/>
  <c r="N387" i="21"/>
  <c r="O387" i="21"/>
  <c r="P387" i="21"/>
  <c r="D390" i="21"/>
  <c r="F389" i="21"/>
  <c r="E389" i="21"/>
  <c r="Q388" i="21"/>
  <c r="N388" i="21"/>
  <c r="O388" i="21"/>
  <c r="P388" i="21"/>
  <c r="I389" i="21"/>
  <c r="L389" i="21"/>
  <c r="K389" i="21"/>
  <c r="H390" i="21"/>
  <c r="M389" i="21"/>
  <c r="J389" i="21"/>
  <c r="E390" i="21"/>
  <c r="F390" i="21"/>
  <c r="D391" i="21"/>
  <c r="Q389" i="21"/>
  <c r="N389" i="21"/>
  <c r="O389" i="21"/>
  <c r="P389" i="21"/>
  <c r="K390" i="21"/>
  <c r="L390" i="21"/>
  <c r="J390" i="21"/>
  <c r="I390" i="21"/>
  <c r="H391" i="21"/>
  <c r="M390" i="21"/>
  <c r="D392" i="21"/>
  <c r="E391" i="21"/>
  <c r="F391" i="21"/>
  <c r="Q390" i="21"/>
  <c r="N390" i="21"/>
  <c r="P390" i="21"/>
  <c r="O390" i="21"/>
  <c r="L391" i="21"/>
  <c r="H392" i="21"/>
  <c r="I391" i="21"/>
  <c r="J391" i="21"/>
  <c r="M391" i="21"/>
  <c r="K391" i="21"/>
  <c r="D393" i="21"/>
  <c r="E392" i="21"/>
  <c r="F392" i="21"/>
  <c r="L392" i="21"/>
  <c r="H393" i="21"/>
  <c r="I392" i="21"/>
  <c r="M392" i="21"/>
  <c r="K392" i="21"/>
  <c r="J392" i="21"/>
  <c r="Q391" i="21"/>
  <c r="N391" i="21"/>
  <c r="P391" i="21"/>
  <c r="O391" i="21"/>
  <c r="E393" i="21"/>
  <c r="D394" i="21"/>
  <c r="F393" i="21"/>
  <c r="L393" i="21"/>
  <c r="K393" i="21"/>
  <c r="H394" i="21"/>
  <c r="I393" i="21"/>
  <c r="M393" i="21"/>
  <c r="J393" i="21"/>
  <c r="Q392" i="21"/>
  <c r="N392" i="21"/>
  <c r="P392" i="21"/>
  <c r="O392" i="21"/>
  <c r="E394" i="21"/>
  <c r="D395" i="21"/>
  <c r="F394" i="21"/>
  <c r="J394" i="21"/>
  <c r="K394" i="21"/>
  <c r="H395" i="21"/>
  <c r="I394" i="21"/>
  <c r="L394" i="21"/>
  <c r="M394" i="21"/>
  <c r="Q393" i="21"/>
  <c r="N393" i="21"/>
  <c r="O393" i="21"/>
  <c r="P393" i="21"/>
  <c r="F395" i="21"/>
  <c r="D396" i="21"/>
  <c r="E395" i="21"/>
  <c r="J395" i="21"/>
  <c r="K395" i="21"/>
  <c r="H396" i="21"/>
  <c r="M395" i="21"/>
  <c r="L395" i="21"/>
  <c r="I395" i="21"/>
  <c r="Q394" i="21"/>
  <c r="N394" i="21"/>
  <c r="O394" i="21"/>
  <c r="P394" i="21"/>
  <c r="D397" i="21"/>
  <c r="F396" i="21"/>
  <c r="E396" i="21"/>
  <c r="L396" i="21"/>
  <c r="I396" i="21"/>
  <c r="H397" i="21"/>
  <c r="K396" i="21"/>
  <c r="M396" i="21"/>
  <c r="J396" i="21"/>
  <c r="Q395" i="21"/>
  <c r="N395" i="21"/>
  <c r="P395" i="21"/>
  <c r="O395" i="21"/>
  <c r="F397" i="21"/>
  <c r="D398" i="21"/>
  <c r="E397" i="21"/>
  <c r="Q396" i="21"/>
  <c r="N396" i="21"/>
  <c r="O396" i="21"/>
  <c r="P396" i="21"/>
  <c r="I397" i="21"/>
  <c r="K397" i="21"/>
  <c r="J397" i="21"/>
  <c r="L397" i="21"/>
  <c r="M397" i="21"/>
  <c r="H398" i="21"/>
  <c r="E398" i="21"/>
  <c r="F398" i="21"/>
  <c r="D399" i="21"/>
  <c r="Q397" i="21"/>
  <c r="N397" i="21"/>
  <c r="P397" i="21"/>
  <c r="O397" i="21"/>
  <c r="M398" i="21"/>
  <c r="K398" i="21"/>
  <c r="H399" i="21"/>
  <c r="J398" i="21"/>
  <c r="L398" i="21"/>
  <c r="I398" i="21"/>
  <c r="F399" i="21"/>
  <c r="D400" i="21"/>
  <c r="E399" i="21"/>
  <c r="J399" i="21"/>
  <c r="L399" i="21"/>
  <c r="I399" i="21"/>
  <c r="H400" i="21"/>
  <c r="K399" i="21"/>
  <c r="M399" i="21"/>
  <c r="Q398" i="21"/>
  <c r="N398" i="21"/>
  <c r="P398" i="21"/>
  <c r="O398" i="21"/>
  <c r="D401" i="21"/>
  <c r="F400" i="21"/>
  <c r="E400" i="21"/>
  <c r="Q399" i="21"/>
  <c r="N399" i="21"/>
  <c r="P399" i="21"/>
  <c r="O399" i="21"/>
  <c r="L400" i="21"/>
  <c r="M400" i="21"/>
  <c r="J400" i="21"/>
  <c r="K400" i="21"/>
  <c r="I400" i="21"/>
  <c r="H401" i="21"/>
  <c r="F401" i="21"/>
  <c r="E401" i="21"/>
  <c r="D402" i="21"/>
  <c r="Q400" i="21"/>
  <c r="N400" i="21"/>
  <c r="P400" i="21"/>
  <c r="O400" i="21"/>
  <c r="J401" i="21"/>
  <c r="L401" i="21"/>
  <c r="M401" i="21"/>
  <c r="H402" i="21"/>
  <c r="K401" i="21"/>
  <c r="I401" i="21"/>
  <c r="F402" i="21"/>
  <c r="D403" i="21"/>
  <c r="E402" i="21"/>
  <c r="H403" i="21"/>
  <c r="M402" i="21"/>
  <c r="I402" i="21"/>
  <c r="K402" i="21"/>
  <c r="J402" i="21"/>
  <c r="L402" i="21"/>
  <c r="Q401" i="21"/>
  <c r="N401" i="21"/>
  <c r="O401" i="21"/>
  <c r="P401" i="21"/>
  <c r="F403" i="21"/>
  <c r="E403" i="21"/>
  <c r="D404" i="21"/>
  <c r="J403" i="21"/>
  <c r="I403" i="21"/>
  <c r="M403" i="21"/>
  <c r="L403" i="21"/>
  <c r="K403" i="21"/>
  <c r="H404" i="21"/>
  <c r="Q402" i="21"/>
  <c r="N402" i="21"/>
  <c r="P402" i="21"/>
  <c r="O402" i="21"/>
  <c r="E404" i="21"/>
  <c r="D405" i="21"/>
  <c r="F404" i="21"/>
  <c r="Q403" i="21"/>
  <c r="N403" i="21"/>
  <c r="O403" i="21"/>
  <c r="P403" i="21"/>
  <c r="K404" i="21"/>
  <c r="J404" i="21"/>
  <c r="I404" i="21"/>
  <c r="L404" i="21"/>
  <c r="M404" i="21"/>
  <c r="H405" i="21"/>
  <c r="F405" i="21"/>
  <c r="D406" i="21"/>
  <c r="E405" i="21"/>
  <c r="Q404" i="21"/>
  <c r="N404" i="21"/>
  <c r="O404" i="21"/>
  <c r="P404" i="21"/>
  <c r="J405" i="21"/>
  <c r="I405" i="21"/>
  <c r="H406" i="21"/>
  <c r="K405" i="21"/>
  <c r="L405" i="21"/>
  <c r="M405" i="21"/>
  <c r="F406" i="21"/>
  <c r="D407" i="21"/>
  <c r="E406" i="21"/>
  <c r="Q405" i="21"/>
  <c r="N405" i="21"/>
  <c r="O405" i="21"/>
  <c r="P405" i="21"/>
  <c r="H407" i="21"/>
  <c r="L406" i="21"/>
  <c r="K406" i="21"/>
  <c r="I406" i="21"/>
  <c r="M406" i="21"/>
  <c r="J406" i="21"/>
  <c r="E407" i="21"/>
  <c r="D408" i="21"/>
  <c r="F407" i="21"/>
  <c r="I407" i="21"/>
  <c r="M407" i="21"/>
  <c r="J407" i="21"/>
  <c r="K407" i="21"/>
  <c r="H408" i="21"/>
  <c r="L407" i="21"/>
  <c r="Q406" i="21"/>
  <c r="N406" i="21"/>
  <c r="O406" i="21"/>
  <c r="P406" i="21"/>
  <c r="F408" i="21"/>
  <c r="E408" i="21"/>
  <c r="D409" i="21"/>
  <c r="Q407" i="21"/>
  <c r="N407" i="21"/>
  <c r="O407" i="21"/>
  <c r="P407" i="21"/>
  <c r="H409" i="21"/>
  <c r="J408" i="21"/>
  <c r="I408" i="21"/>
  <c r="L408" i="21"/>
  <c r="K408" i="21"/>
  <c r="M408" i="21"/>
  <c r="D410" i="21"/>
  <c r="F409" i="21"/>
  <c r="E409" i="21"/>
  <c r="J409" i="21"/>
  <c r="L409" i="21"/>
  <c r="K409" i="21"/>
  <c r="M409" i="21"/>
  <c r="I409" i="21"/>
  <c r="H410" i="21"/>
  <c r="Q408" i="21"/>
  <c r="N408" i="21"/>
  <c r="P408" i="21"/>
  <c r="O408" i="21"/>
  <c r="F410" i="21"/>
  <c r="E410" i="21"/>
  <c r="D411" i="21"/>
  <c r="Q409" i="21"/>
  <c r="N409" i="21"/>
  <c r="P409" i="21"/>
  <c r="O409" i="21"/>
  <c r="L410" i="21"/>
  <c r="J410" i="21"/>
  <c r="K410" i="21"/>
  <c r="I410" i="21"/>
  <c r="M410" i="21"/>
  <c r="H411" i="21"/>
  <c r="E411" i="21"/>
  <c r="D412" i="21"/>
  <c r="F411" i="21"/>
  <c r="Q410" i="21"/>
  <c r="N410" i="21"/>
  <c r="P410" i="21"/>
  <c r="O410" i="21"/>
  <c r="I411" i="21"/>
  <c r="H412" i="21"/>
  <c r="M411" i="21"/>
  <c r="K411" i="21"/>
  <c r="J411" i="21"/>
  <c r="L411" i="21"/>
  <c r="E412" i="21"/>
  <c r="F412" i="21"/>
  <c r="D413" i="21"/>
  <c r="Q411" i="21"/>
  <c r="N411" i="21"/>
  <c r="O411" i="21"/>
  <c r="P411" i="21"/>
  <c r="J412" i="21"/>
  <c r="I412" i="21"/>
  <c r="K412" i="21"/>
  <c r="M412" i="21"/>
  <c r="H413" i="21"/>
  <c r="L412" i="21"/>
  <c r="E413" i="21"/>
  <c r="D414" i="21"/>
  <c r="F413" i="21"/>
  <c r="Q412" i="21"/>
  <c r="N412" i="21"/>
  <c r="P412" i="21"/>
  <c r="O412" i="21"/>
  <c r="L413" i="21"/>
  <c r="J413" i="21"/>
  <c r="H414" i="21"/>
  <c r="K413" i="21"/>
  <c r="I413" i="21"/>
  <c r="M413" i="21"/>
  <c r="D415" i="21"/>
  <c r="E414" i="21"/>
  <c r="F414" i="21"/>
  <c r="M414" i="21"/>
  <c r="K414" i="21"/>
  <c r="I414" i="21"/>
  <c r="H415" i="21"/>
  <c r="J414" i="21"/>
  <c r="L414" i="21"/>
  <c r="Q413" i="21"/>
  <c r="N413" i="21"/>
  <c r="P413" i="21"/>
  <c r="O413" i="21"/>
  <c r="D416" i="21"/>
  <c r="E415" i="21"/>
  <c r="F415" i="21"/>
  <c r="Q414" i="21"/>
  <c r="N414" i="21"/>
  <c r="O414" i="21"/>
  <c r="P414" i="21"/>
  <c r="K415" i="21"/>
  <c r="J415" i="21"/>
  <c r="H416" i="21"/>
  <c r="I415" i="21"/>
  <c r="L415" i="21"/>
  <c r="M415" i="21"/>
  <c r="F416" i="21"/>
  <c r="D417" i="21"/>
  <c r="E416" i="21"/>
  <c r="M416" i="21"/>
  <c r="I416" i="21"/>
  <c r="L416" i="21"/>
  <c r="K416" i="21"/>
  <c r="H417" i="21"/>
  <c r="J416" i="21"/>
  <c r="Q415" i="21"/>
  <c r="N415" i="21"/>
  <c r="O415" i="21"/>
  <c r="P415" i="21"/>
  <c r="E417" i="21"/>
  <c r="D418" i="21"/>
  <c r="F417" i="21"/>
  <c r="Q416" i="21"/>
  <c r="N416" i="21"/>
  <c r="P416" i="21"/>
  <c r="O416" i="21"/>
  <c r="J417" i="21"/>
  <c r="K417" i="21"/>
  <c r="M417" i="21"/>
  <c r="L417" i="21"/>
  <c r="H418" i="21"/>
  <c r="I417" i="21"/>
  <c r="E418" i="21"/>
  <c r="D419" i="21"/>
  <c r="F418" i="21"/>
  <c r="K418" i="21"/>
  <c r="L418" i="21"/>
  <c r="M418" i="21"/>
  <c r="H419" i="21"/>
  <c r="J418" i="21"/>
  <c r="I418" i="21"/>
  <c r="Q417" i="21"/>
  <c r="N417" i="21"/>
  <c r="P417" i="21"/>
  <c r="O417" i="21"/>
  <c r="E419" i="21"/>
  <c r="F419" i="21"/>
  <c r="D420" i="21"/>
  <c r="I419" i="21"/>
  <c r="L419" i="21"/>
  <c r="K419" i="21"/>
  <c r="M419" i="21"/>
  <c r="J419" i="21"/>
  <c r="H420" i="21"/>
  <c r="Q418" i="21"/>
  <c r="N418" i="21"/>
  <c r="O418" i="21"/>
  <c r="P418" i="21"/>
  <c r="F420" i="21"/>
  <c r="D421" i="21"/>
  <c r="E420" i="21"/>
  <c r="Q419" i="21"/>
  <c r="N419" i="21"/>
  <c r="P419" i="21"/>
  <c r="O419" i="21"/>
  <c r="I420" i="21"/>
  <c r="M420" i="21"/>
  <c r="H421" i="21"/>
  <c r="L420" i="21"/>
  <c r="K420" i="21"/>
  <c r="J420" i="21"/>
  <c r="E421" i="21"/>
  <c r="D422" i="21"/>
  <c r="F421" i="21"/>
  <c r="Q420" i="21"/>
  <c r="N420" i="21"/>
  <c r="O420" i="21"/>
  <c r="P420" i="21"/>
  <c r="M421" i="21"/>
  <c r="K421" i="21"/>
  <c r="J421" i="21"/>
  <c r="L421" i="21"/>
  <c r="H422" i="21"/>
  <c r="I421" i="21"/>
  <c r="E422" i="21"/>
  <c r="F422" i="21"/>
  <c r="D423" i="21"/>
  <c r="M422" i="21"/>
  <c r="J422" i="21"/>
  <c r="I422" i="21"/>
  <c r="K422" i="21"/>
  <c r="H423" i="21"/>
  <c r="L422" i="21"/>
  <c r="Q421" i="21"/>
  <c r="N421" i="21"/>
  <c r="O421" i="21"/>
  <c r="P421" i="21"/>
  <c r="D424" i="21"/>
  <c r="E423" i="21"/>
  <c r="F423" i="21"/>
  <c r="Q422" i="21"/>
  <c r="N422" i="21"/>
  <c r="O422" i="21"/>
  <c r="P422" i="21"/>
  <c r="K423" i="21"/>
  <c r="M423" i="21"/>
  <c r="I423" i="21"/>
  <c r="H424" i="21"/>
  <c r="L423" i="21"/>
  <c r="J423" i="21"/>
  <c r="E424" i="21"/>
  <c r="F424" i="21"/>
  <c r="D425" i="21"/>
  <c r="Q423" i="21"/>
  <c r="N423" i="21"/>
  <c r="O423" i="21"/>
  <c r="P423" i="21"/>
  <c r="H425" i="21"/>
  <c r="J424" i="21"/>
  <c r="I424" i="21"/>
  <c r="L424" i="21"/>
  <c r="M424" i="21"/>
  <c r="K424" i="21"/>
  <c r="E425" i="21"/>
  <c r="F425" i="21"/>
  <c r="D426" i="21"/>
  <c r="H426" i="21"/>
  <c r="M425" i="21"/>
  <c r="L425" i="21"/>
  <c r="K425" i="21"/>
  <c r="I425" i="21"/>
  <c r="J425" i="21"/>
  <c r="Q424" i="21"/>
  <c r="N424" i="21"/>
  <c r="O424" i="21"/>
  <c r="P424" i="21"/>
  <c r="E426" i="21"/>
  <c r="F426" i="21"/>
  <c r="D427" i="21"/>
  <c r="M426" i="21"/>
  <c r="J426" i="21"/>
  <c r="I426" i="21"/>
  <c r="H427" i="21"/>
  <c r="L426" i="21"/>
  <c r="K426" i="21"/>
  <c r="Q425" i="21"/>
  <c r="N425" i="21"/>
  <c r="P425" i="21"/>
  <c r="O425" i="21"/>
  <c r="F427" i="21"/>
  <c r="E427" i="21"/>
  <c r="D428" i="21"/>
  <c r="Q426" i="21"/>
  <c r="N426" i="21"/>
  <c r="P426" i="21"/>
  <c r="O426" i="21"/>
  <c r="K427" i="21"/>
  <c r="H428" i="21"/>
  <c r="M427" i="21"/>
  <c r="J427" i="21"/>
  <c r="I427" i="21"/>
  <c r="L427" i="21"/>
  <c r="E428" i="21"/>
  <c r="D429" i="21"/>
  <c r="F428" i="21"/>
  <c r="K428" i="21"/>
  <c r="J428" i="21"/>
  <c r="M428" i="21"/>
  <c r="I428" i="21"/>
  <c r="H429" i="21"/>
  <c r="L428" i="21"/>
  <c r="Q427" i="21"/>
  <c r="N427" i="21"/>
  <c r="O427" i="21"/>
  <c r="P427" i="21"/>
  <c r="E429" i="21"/>
  <c r="D430" i="21"/>
  <c r="F429" i="21"/>
  <c r="Q428" i="21"/>
  <c r="N428" i="21"/>
  <c r="P428" i="21"/>
  <c r="O428" i="21"/>
  <c r="K429" i="21"/>
  <c r="L429" i="21"/>
  <c r="I429" i="21"/>
  <c r="J429" i="21"/>
  <c r="H430" i="21"/>
  <c r="M429" i="21"/>
  <c r="F430" i="21"/>
  <c r="D431" i="21"/>
  <c r="E430" i="21"/>
  <c r="Q429" i="21"/>
  <c r="N429" i="21"/>
  <c r="O429" i="21"/>
  <c r="P429" i="21"/>
  <c r="M430" i="21"/>
  <c r="L430" i="21"/>
  <c r="K430" i="21"/>
  <c r="H431" i="21"/>
  <c r="J430" i="21"/>
  <c r="I430" i="21"/>
  <c r="F431" i="21"/>
  <c r="E431" i="21"/>
  <c r="D432" i="21"/>
  <c r="H432" i="21"/>
  <c r="I431" i="21"/>
  <c r="K431" i="21"/>
  <c r="L431" i="21"/>
  <c r="M431" i="21"/>
  <c r="J431" i="21"/>
  <c r="Q430" i="21"/>
  <c r="N430" i="21"/>
  <c r="P430" i="21"/>
  <c r="O430" i="21"/>
  <c r="F432" i="21"/>
  <c r="D433" i="21"/>
  <c r="E432" i="21"/>
  <c r="L432" i="21"/>
  <c r="M432" i="21"/>
  <c r="J432" i="21"/>
  <c r="I432" i="21"/>
  <c r="H433" i="21"/>
  <c r="K432" i="21"/>
  <c r="Q431" i="21"/>
  <c r="N431" i="21"/>
  <c r="P431" i="21"/>
  <c r="O431" i="21"/>
  <c r="D434" i="21"/>
  <c r="F433" i="21"/>
  <c r="E433" i="21"/>
  <c r="Q432" i="21"/>
  <c r="N432" i="21"/>
  <c r="O432" i="21"/>
  <c r="P432" i="21"/>
  <c r="K433" i="21"/>
  <c r="J433" i="21"/>
  <c r="I433" i="21"/>
  <c r="L433" i="21"/>
  <c r="H434" i="21"/>
  <c r="M433" i="21"/>
  <c r="E434" i="21"/>
  <c r="F434" i="21"/>
  <c r="D435" i="21"/>
  <c r="Q433" i="21"/>
  <c r="N433" i="21"/>
  <c r="O433" i="21"/>
  <c r="P433" i="21"/>
  <c r="I434" i="21"/>
  <c r="M434" i="21"/>
  <c r="L434" i="21"/>
  <c r="K434" i="21"/>
  <c r="H435" i="21"/>
  <c r="J434" i="21"/>
  <c r="E435" i="21"/>
  <c r="D436" i="21"/>
  <c r="F435" i="21"/>
  <c r="Q434" i="21"/>
  <c r="N434" i="21"/>
  <c r="P434" i="21"/>
  <c r="O434" i="21"/>
  <c r="K435" i="21"/>
  <c r="H436" i="21"/>
  <c r="J435" i="21"/>
  <c r="L435" i="21"/>
  <c r="I435" i="21"/>
  <c r="M435" i="21"/>
  <c r="E436" i="21"/>
  <c r="D437" i="21"/>
  <c r="F436" i="21"/>
  <c r="I436" i="21"/>
  <c r="L436" i="21"/>
  <c r="H437" i="21"/>
  <c r="J436" i="21"/>
  <c r="M436" i="21"/>
  <c r="K436" i="21"/>
  <c r="Q435" i="21"/>
  <c r="N435" i="21"/>
  <c r="O435" i="21"/>
  <c r="P435" i="21"/>
  <c r="D438" i="21"/>
  <c r="F437" i="21"/>
  <c r="E437" i="21"/>
  <c r="Q436" i="21"/>
  <c r="N436" i="21"/>
  <c r="P436" i="21"/>
  <c r="O436" i="21"/>
  <c r="J437" i="21"/>
  <c r="H438" i="21"/>
  <c r="K437" i="21"/>
  <c r="I437" i="21"/>
  <c r="M437" i="21"/>
  <c r="L437" i="21"/>
  <c r="F438" i="21"/>
  <c r="E438" i="21"/>
  <c r="D439" i="21"/>
  <c r="H439" i="21"/>
  <c r="I438" i="21"/>
  <c r="K438" i="21"/>
  <c r="J438" i="21"/>
  <c r="M438" i="21"/>
  <c r="L438" i="21"/>
  <c r="Q437" i="21"/>
  <c r="N437" i="21"/>
  <c r="P437" i="21"/>
  <c r="O437" i="21"/>
  <c r="D440" i="21"/>
  <c r="F439" i="21"/>
  <c r="E439" i="21"/>
  <c r="K439" i="21"/>
  <c r="I439" i="21"/>
  <c r="H440" i="21"/>
  <c r="L439" i="21"/>
  <c r="M439" i="21"/>
  <c r="J439" i="21"/>
  <c r="Q438" i="21"/>
  <c r="N438" i="21"/>
  <c r="O438" i="21"/>
  <c r="P438" i="21"/>
  <c r="E440" i="21"/>
  <c r="F440" i="21"/>
  <c r="D441" i="21"/>
  <c r="Q439" i="21"/>
  <c r="N439" i="21"/>
  <c r="P439" i="21"/>
  <c r="O439" i="21"/>
  <c r="J440" i="21"/>
  <c r="L440" i="21"/>
  <c r="I440" i="21"/>
  <c r="K440" i="21"/>
  <c r="H441" i="21"/>
  <c r="M440" i="21"/>
  <c r="E441" i="21"/>
  <c r="D442" i="21"/>
  <c r="F441" i="21"/>
  <c r="Q440" i="21"/>
  <c r="N440" i="21"/>
  <c r="P440" i="21"/>
  <c r="O440" i="21"/>
  <c r="I441" i="21"/>
  <c r="M441" i="21"/>
  <c r="L441" i="21"/>
  <c r="K441" i="21"/>
  <c r="H442" i="21"/>
  <c r="J441" i="21"/>
  <c r="F442" i="21"/>
  <c r="D443" i="21"/>
  <c r="E442" i="21"/>
  <c r="Q441" i="21"/>
  <c r="N441" i="21"/>
  <c r="P441" i="21"/>
  <c r="O441" i="21"/>
  <c r="H443" i="21"/>
  <c r="K442" i="21"/>
  <c r="J442" i="21"/>
  <c r="I442" i="21"/>
  <c r="M442" i="21"/>
  <c r="L442" i="21"/>
  <c r="D444" i="21"/>
  <c r="F443" i="21"/>
  <c r="E443" i="21"/>
  <c r="J443" i="21"/>
  <c r="L443" i="21"/>
  <c r="M443" i="21"/>
  <c r="H444" i="21"/>
  <c r="K443" i="21"/>
  <c r="I443" i="21"/>
  <c r="Q442" i="21"/>
  <c r="N442" i="21"/>
  <c r="P442" i="21"/>
  <c r="O442" i="21"/>
  <c r="F444" i="21"/>
  <c r="D445" i="21"/>
  <c r="E444" i="21"/>
  <c r="K444" i="21"/>
  <c r="H445" i="21"/>
  <c r="J444" i="21"/>
  <c r="M444" i="21"/>
  <c r="L444" i="21"/>
  <c r="I444" i="21"/>
  <c r="Q443" i="21"/>
  <c r="N443" i="21"/>
  <c r="O443" i="21"/>
  <c r="P443" i="21"/>
  <c r="F445" i="21"/>
  <c r="E445" i="21"/>
  <c r="D446" i="21"/>
  <c r="L445" i="21"/>
  <c r="K445" i="21"/>
  <c r="H446" i="21"/>
  <c r="M445" i="21"/>
  <c r="I445" i="21"/>
  <c r="J445" i="21"/>
  <c r="Q444" i="21"/>
  <c r="N444" i="21"/>
  <c r="O444" i="21"/>
  <c r="P444" i="21"/>
  <c r="F446" i="21"/>
  <c r="D447" i="21"/>
  <c r="E446" i="21"/>
  <c r="H447" i="21"/>
  <c r="I446" i="21"/>
  <c r="J446" i="21"/>
  <c r="L446" i="21"/>
  <c r="M446" i="21"/>
  <c r="K446" i="21"/>
  <c r="Q445" i="21"/>
  <c r="N445" i="21"/>
  <c r="P445" i="21"/>
  <c r="O445" i="21"/>
  <c r="E447" i="21"/>
  <c r="D448" i="21"/>
  <c r="F447" i="21"/>
  <c r="J447" i="21"/>
  <c r="H448" i="21"/>
  <c r="K447" i="21"/>
  <c r="I447" i="21"/>
  <c r="M447" i="21"/>
  <c r="L447" i="21"/>
  <c r="Q446" i="21"/>
  <c r="N446" i="21"/>
  <c r="P446" i="21"/>
  <c r="O446" i="21"/>
  <c r="E448" i="21"/>
  <c r="D449" i="21"/>
  <c r="F448" i="21"/>
  <c r="M448" i="21"/>
  <c r="J448" i="21"/>
  <c r="H449" i="21"/>
  <c r="K448" i="21"/>
  <c r="I448" i="21"/>
  <c r="L448" i="21"/>
  <c r="Q447" i="21"/>
  <c r="N447" i="21"/>
  <c r="O447" i="21"/>
  <c r="P447" i="21"/>
  <c r="E449" i="21"/>
  <c r="D450" i="21"/>
  <c r="F449" i="21"/>
  <c r="H450" i="21"/>
  <c r="J449" i="21"/>
  <c r="K449" i="21"/>
  <c r="L449" i="21"/>
  <c r="I449" i="21"/>
  <c r="M449" i="21"/>
  <c r="Q448" i="21"/>
  <c r="N448" i="21"/>
  <c r="P448" i="21"/>
  <c r="O448" i="21"/>
  <c r="E450" i="21"/>
  <c r="F450" i="21"/>
  <c r="D451" i="21"/>
  <c r="L450" i="21"/>
  <c r="I450" i="21"/>
  <c r="J450" i="21"/>
  <c r="M450" i="21"/>
  <c r="H451" i="21"/>
  <c r="K450" i="21"/>
  <c r="Q449" i="21"/>
  <c r="N449" i="21"/>
  <c r="O449" i="21"/>
  <c r="P449" i="21"/>
  <c r="D452" i="21"/>
  <c r="E451" i="21"/>
  <c r="F451" i="21"/>
  <c r="Q450" i="21"/>
  <c r="N450" i="21"/>
  <c r="P450" i="21"/>
  <c r="O450" i="21"/>
  <c r="J451" i="21"/>
  <c r="M451" i="21"/>
  <c r="I451" i="21"/>
  <c r="H452" i="21"/>
  <c r="L451" i="21"/>
  <c r="K451" i="21"/>
  <c r="E452" i="21"/>
  <c r="F452" i="21"/>
  <c r="D453" i="21"/>
  <c r="Q451" i="21"/>
  <c r="N451" i="21"/>
  <c r="P451" i="21"/>
  <c r="O451" i="21"/>
  <c r="L452" i="21"/>
  <c r="I452" i="21"/>
  <c r="J452" i="21"/>
  <c r="H453" i="21"/>
  <c r="M452" i="21"/>
  <c r="K452" i="21"/>
  <c r="E453" i="21"/>
  <c r="F453" i="21"/>
  <c r="D454" i="21"/>
  <c r="Q452" i="21"/>
  <c r="N452" i="21"/>
  <c r="P452" i="21"/>
  <c r="O452" i="21"/>
  <c r="J453" i="21"/>
  <c r="I453" i="21"/>
  <c r="H454" i="21"/>
  <c r="L453" i="21"/>
  <c r="K453" i="21"/>
  <c r="M453" i="21"/>
  <c r="E454" i="21"/>
  <c r="D455" i="21"/>
  <c r="F454" i="21"/>
  <c r="Q453" i="21"/>
  <c r="N453" i="21"/>
  <c r="O453" i="21"/>
  <c r="P453" i="21"/>
  <c r="J454" i="21"/>
  <c r="I454" i="21"/>
  <c r="L454" i="21"/>
  <c r="K454" i="21"/>
  <c r="M454" i="21"/>
  <c r="H455" i="21"/>
  <c r="F455" i="21"/>
  <c r="D456" i="21"/>
  <c r="E455" i="21"/>
  <c r="Q454" i="21"/>
  <c r="N454" i="21"/>
  <c r="P454" i="21"/>
  <c r="O454" i="21"/>
  <c r="K455" i="21"/>
  <c r="M455" i="21"/>
  <c r="J455" i="21"/>
  <c r="I455" i="21"/>
  <c r="H456" i="21"/>
  <c r="L455" i="21"/>
  <c r="F456" i="21"/>
  <c r="D457" i="21"/>
  <c r="E456" i="21"/>
  <c r="Q455" i="21"/>
  <c r="N455" i="21"/>
  <c r="P455" i="21"/>
  <c r="O455" i="21"/>
  <c r="J456" i="21"/>
  <c r="H457" i="21"/>
  <c r="M456" i="21"/>
  <c r="I456" i="21"/>
  <c r="L456" i="21"/>
  <c r="K456" i="21"/>
  <c r="D458" i="21"/>
  <c r="F457" i="21"/>
  <c r="E457" i="21"/>
  <c r="H458" i="21"/>
  <c r="I457" i="21"/>
  <c r="K457" i="21"/>
  <c r="M457" i="21"/>
  <c r="J457" i="21"/>
  <c r="L457" i="21"/>
  <c r="Q456" i="21"/>
  <c r="N456" i="21"/>
  <c r="P456" i="21"/>
  <c r="O456" i="21"/>
  <c r="E458" i="21"/>
  <c r="F458" i="21"/>
  <c r="D459" i="21"/>
  <c r="L458" i="21"/>
  <c r="H459" i="21"/>
  <c r="I458" i="21"/>
  <c r="M458" i="21"/>
  <c r="K458" i="21"/>
  <c r="J458" i="21"/>
  <c r="Q457" i="21"/>
  <c r="N457" i="21"/>
  <c r="O457" i="21"/>
  <c r="P457" i="21"/>
  <c r="F459" i="21"/>
  <c r="E459" i="21"/>
  <c r="D460" i="21"/>
  <c r="J459" i="21"/>
  <c r="L459" i="21"/>
  <c r="K459" i="21"/>
  <c r="M459" i="21"/>
  <c r="I459" i="21"/>
  <c r="H460" i="21"/>
  <c r="Q458" i="21"/>
  <c r="N458" i="21"/>
  <c r="O458" i="21"/>
  <c r="P458" i="21"/>
  <c r="E460" i="21"/>
  <c r="D461" i="21"/>
  <c r="F460" i="21"/>
  <c r="Q459" i="21"/>
  <c r="N459" i="21"/>
  <c r="P459" i="21"/>
  <c r="O459" i="21"/>
  <c r="I460" i="21"/>
  <c r="J460" i="21"/>
  <c r="L460" i="21"/>
  <c r="H461" i="21"/>
  <c r="M460" i="21"/>
  <c r="K460" i="21"/>
  <c r="D462" i="21"/>
  <c r="E461" i="21"/>
  <c r="F461" i="21"/>
  <c r="Q460" i="21"/>
  <c r="N460" i="21"/>
  <c r="P460" i="21"/>
  <c r="O460" i="21"/>
  <c r="M461" i="21"/>
  <c r="K461" i="21"/>
  <c r="L461" i="21"/>
  <c r="J461" i="21"/>
  <c r="I461" i="21"/>
  <c r="H462" i="21"/>
  <c r="F462" i="21"/>
  <c r="E462" i="21"/>
  <c r="D463" i="21"/>
  <c r="Q461" i="21"/>
  <c r="N461" i="21"/>
  <c r="P461" i="21"/>
  <c r="O461" i="21"/>
  <c r="M462" i="21"/>
  <c r="K462" i="21"/>
  <c r="I462" i="21"/>
  <c r="H463" i="21"/>
  <c r="J462" i="21"/>
  <c r="L462" i="21"/>
  <c r="E463" i="21"/>
  <c r="D464" i="21"/>
  <c r="F463" i="21"/>
  <c r="Q462" i="21"/>
  <c r="N462" i="21"/>
  <c r="O462" i="21"/>
  <c r="P462" i="21"/>
  <c r="K463" i="21"/>
  <c r="L463" i="21"/>
  <c r="M463" i="21"/>
  <c r="I463" i="21"/>
  <c r="H464" i="21"/>
  <c r="J463" i="21"/>
  <c r="E464" i="21"/>
  <c r="F464" i="21"/>
  <c r="D465" i="21"/>
  <c r="Q463" i="21"/>
  <c r="N463" i="21"/>
  <c r="O463" i="21"/>
  <c r="P463" i="21"/>
  <c r="J464" i="21"/>
  <c r="K464" i="21"/>
  <c r="H465" i="21"/>
  <c r="M464" i="21"/>
  <c r="I464" i="21"/>
  <c r="L464" i="21"/>
  <c r="E465" i="21"/>
  <c r="F465" i="21"/>
  <c r="D466" i="21"/>
  <c r="M465" i="21"/>
  <c r="J465" i="21"/>
  <c r="L465" i="21"/>
  <c r="K465" i="21"/>
  <c r="H466" i="21"/>
  <c r="I465" i="21"/>
  <c r="Q464" i="21"/>
  <c r="N464" i="21"/>
  <c r="O464" i="21"/>
  <c r="P464" i="21"/>
  <c r="D467" i="21"/>
  <c r="F466" i="21"/>
  <c r="E466" i="21"/>
  <c r="I466" i="21"/>
  <c r="L466" i="21"/>
  <c r="J466" i="21"/>
  <c r="M466" i="21"/>
  <c r="K466" i="21"/>
  <c r="H467" i="21"/>
  <c r="Q465" i="21"/>
  <c r="N465" i="21"/>
  <c r="O465" i="21"/>
  <c r="P465" i="21"/>
  <c r="F467" i="21"/>
  <c r="E467" i="21"/>
  <c r="D468" i="21"/>
  <c r="Q466" i="21"/>
  <c r="N466" i="21"/>
  <c r="P466" i="21"/>
  <c r="O466" i="21"/>
  <c r="H468" i="21"/>
  <c r="J467" i="21"/>
  <c r="M467" i="21"/>
  <c r="K467" i="21"/>
  <c r="L467" i="21"/>
  <c r="I467" i="21"/>
  <c r="D469" i="21"/>
  <c r="F468" i="21"/>
  <c r="E468" i="21"/>
  <c r="L468" i="21"/>
  <c r="M468" i="21"/>
  <c r="K468" i="21"/>
  <c r="I468" i="21"/>
  <c r="H469" i="21"/>
  <c r="J468" i="21"/>
  <c r="Q467" i="21"/>
  <c r="N467" i="21"/>
  <c r="P467" i="21"/>
  <c r="O467" i="21"/>
  <c r="E469" i="21"/>
  <c r="F469" i="21"/>
  <c r="D470" i="21"/>
  <c r="Q468" i="21"/>
  <c r="N468" i="21"/>
  <c r="O468" i="21"/>
  <c r="P468" i="21"/>
  <c r="H470" i="21"/>
  <c r="K469" i="21"/>
  <c r="M469" i="21"/>
  <c r="J469" i="21"/>
  <c r="L469" i="21"/>
  <c r="I469" i="21"/>
  <c r="E470" i="21"/>
  <c r="F470" i="21"/>
  <c r="D471" i="21"/>
  <c r="I470" i="21"/>
  <c r="H471" i="21"/>
  <c r="J470" i="21"/>
  <c r="L470" i="21"/>
  <c r="M470" i="21"/>
  <c r="K470" i="21"/>
  <c r="Q469" i="21"/>
  <c r="N469" i="21"/>
  <c r="P469" i="21"/>
  <c r="O469" i="21"/>
  <c r="F471" i="21"/>
  <c r="E471" i="21"/>
  <c r="D472" i="21"/>
  <c r="Q470" i="21"/>
  <c r="N470" i="21"/>
  <c r="P470" i="21"/>
  <c r="O470" i="21"/>
  <c r="L471" i="21"/>
  <c r="K471" i="21"/>
  <c r="M471" i="21"/>
  <c r="J471" i="21"/>
  <c r="I471" i="21"/>
  <c r="H472" i="21"/>
  <c r="F472" i="21"/>
  <c r="E472" i="21"/>
  <c r="D473" i="21"/>
  <c r="Q471" i="21"/>
  <c r="N471" i="21"/>
  <c r="P471" i="21"/>
  <c r="O471" i="21"/>
  <c r="H473" i="21"/>
  <c r="K472" i="21"/>
  <c r="J472" i="21"/>
  <c r="I472" i="21"/>
  <c r="M472" i="21"/>
  <c r="L472" i="21"/>
  <c r="D474" i="21"/>
  <c r="E473" i="21"/>
  <c r="F473" i="21"/>
  <c r="L473" i="21"/>
  <c r="K473" i="21"/>
  <c r="H474" i="21"/>
  <c r="M473" i="21"/>
  <c r="J473" i="21"/>
  <c r="I473" i="21"/>
  <c r="Q472" i="21"/>
  <c r="N472" i="21"/>
  <c r="P472" i="21"/>
  <c r="O472" i="21"/>
  <c r="E474" i="21"/>
  <c r="D475" i="21"/>
  <c r="F474" i="21"/>
  <c r="H475" i="21"/>
  <c r="I474" i="21"/>
  <c r="J474" i="21"/>
  <c r="L474" i="21"/>
  <c r="M474" i="21"/>
  <c r="K474" i="21"/>
  <c r="Q473" i="21"/>
  <c r="N473" i="21"/>
  <c r="O473" i="21"/>
  <c r="P473" i="21"/>
  <c r="E475" i="21"/>
  <c r="F475" i="21"/>
  <c r="D476" i="21"/>
  <c r="M475" i="21"/>
  <c r="K475" i="21"/>
  <c r="L475" i="21"/>
  <c r="H476" i="21"/>
  <c r="I475" i="21"/>
  <c r="J475" i="21"/>
  <c r="Q474" i="21"/>
  <c r="N474" i="21"/>
  <c r="O474" i="21"/>
  <c r="P474" i="21"/>
  <c r="D477" i="21"/>
  <c r="E476" i="21"/>
  <c r="F476" i="21"/>
  <c r="K476" i="21"/>
  <c r="J476" i="21"/>
  <c r="L476" i="21"/>
  <c r="M476" i="21"/>
  <c r="H477" i="21"/>
  <c r="I476" i="21"/>
  <c r="Q475" i="21"/>
  <c r="N475" i="21"/>
  <c r="P475" i="21"/>
  <c r="O475" i="21"/>
  <c r="F477" i="21"/>
  <c r="E477" i="21"/>
  <c r="D478" i="21"/>
  <c r="J477" i="21"/>
  <c r="L477" i="21"/>
  <c r="I477" i="21"/>
  <c r="H478" i="21"/>
  <c r="M477" i="21"/>
  <c r="K477" i="21"/>
  <c r="Q476" i="21"/>
  <c r="N476" i="21"/>
  <c r="P476" i="21"/>
  <c r="O476" i="21"/>
  <c r="F478" i="21"/>
  <c r="E478" i="21"/>
  <c r="D479" i="21"/>
  <c r="Q477" i="21"/>
  <c r="N477" i="21"/>
  <c r="O477" i="21"/>
  <c r="P477" i="21"/>
  <c r="I478" i="21"/>
  <c r="K478" i="21"/>
  <c r="H479" i="21"/>
  <c r="M478" i="21"/>
  <c r="L478" i="21"/>
  <c r="J478" i="21"/>
  <c r="D480" i="21"/>
  <c r="F479" i="21"/>
  <c r="E479" i="21"/>
  <c r="Q478" i="21"/>
  <c r="N478" i="21"/>
  <c r="P478" i="21"/>
  <c r="O478" i="21"/>
  <c r="L479" i="21"/>
  <c r="H480" i="21"/>
  <c r="I479" i="21"/>
  <c r="M479" i="21"/>
  <c r="K479" i="21"/>
  <c r="J479" i="21"/>
  <c r="D481" i="21"/>
  <c r="F480" i="21"/>
  <c r="E480" i="21"/>
  <c r="L480" i="21"/>
  <c r="K480" i="21"/>
  <c r="M480" i="21"/>
  <c r="J480" i="21"/>
  <c r="H481" i="21"/>
  <c r="I480" i="21"/>
  <c r="Q479" i="21"/>
  <c r="N479" i="21"/>
  <c r="O479" i="21"/>
  <c r="P479" i="21"/>
  <c r="D482" i="21"/>
  <c r="F481" i="21"/>
  <c r="E481" i="21"/>
  <c r="I481" i="21"/>
  <c r="H482" i="21"/>
  <c r="K481" i="21"/>
  <c r="J481" i="21"/>
  <c r="L481" i="21"/>
  <c r="M481" i="21"/>
  <c r="Q480" i="21"/>
  <c r="N480" i="21"/>
  <c r="O480" i="21"/>
  <c r="P480" i="21"/>
  <c r="D483" i="21"/>
  <c r="E482" i="21"/>
  <c r="F482" i="21"/>
  <c r="Q481" i="21"/>
  <c r="N481" i="21"/>
  <c r="P481" i="21"/>
  <c r="O481" i="21"/>
  <c r="K482" i="21"/>
  <c r="I482" i="21"/>
  <c r="H483" i="21"/>
  <c r="J482" i="21"/>
  <c r="L482" i="21"/>
  <c r="M482" i="21"/>
  <c r="E483" i="21"/>
  <c r="D484" i="21"/>
  <c r="F483" i="21"/>
  <c r="Q482" i="21"/>
  <c r="N482" i="21"/>
  <c r="O482" i="21"/>
  <c r="P482" i="21"/>
  <c r="J483" i="21"/>
  <c r="L483" i="21"/>
  <c r="K483" i="21"/>
  <c r="M483" i="21"/>
  <c r="H484" i="21"/>
  <c r="I483" i="21"/>
  <c r="E484" i="21"/>
  <c r="D485" i="21"/>
  <c r="F484" i="21"/>
  <c r="L484" i="21"/>
  <c r="K484" i="21"/>
  <c r="H485" i="21"/>
  <c r="I484" i="21"/>
  <c r="M484" i="21"/>
  <c r="J484" i="21"/>
  <c r="Q483" i="21"/>
  <c r="N483" i="21"/>
  <c r="P483" i="21"/>
  <c r="O483" i="21"/>
  <c r="D486" i="21"/>
  <c r="E485" i="21"/>
  <c r="F485" i="21"/>
  <c r="L485" i="21"/>
  <c r="K485" i="21"/>
  <c r="J485" i="21"/>
  <c r="M485" i="21"/>
  <c r="I485" i="21"/>
  <c r="H486" i="21"/>
  <c r="Q484" i="21"/>
  <c r="N484" i="21"/>
  <c r="P484" i="21"/>
  <c r="O484" i="21"/>
  <c r="D487" i="21"/>
  <c r="E486" i="21"/>
  <c r="F486" i="21"/>
  <c r="Q485" i="21"/>
  <c r="N485" i="21"/>
  <c r="P485" i="21"/>
  <c r="O485" i="21"/>
  <c r="M486" i="21"/>
  <c r="K486" i="21"/>
  <c r="I486" i="21"/>
  <c r="L486" i="21"/>
  <c r="J486" i="21"/>
  <c r="H487" i="21"/>
  <c r="D488" i="21"/>
  <c r="F487" i="21"/>
  <c r="E487" i="21"/>
  <c r="Q486" i="21"/>
  <c r="N486" i="21"/>
  <c r="P486" i="21"/>
  <c r="O486" i="21"/>
  <c r="L487" i="21"/>
  <c r="K487" i="21"/>
  <c r="H488" i="21"/>
  <c r="M487" i="21"/>
  <c r="J487" i="21"/>
  <c r="I487" i="21"/>
  <c r="F488" i="21"/>
  <c r="D489" i="21"/>
  <c r="E488" i="21"/>
  <c r="J488" i="21"/>
  <c r="L488" i="21"/>
  <c r="K488" i="21"/>
  <c r="H489" i="21"/>
  <c r="M488" i="21"/>
  <c r="I488" i="21"/>
  <c r="Q487" i="21"/>
  <c r="N487" i="21"/>
  <c r="P487" i="21"/>
  <c r="O487" i="21"/>
  <c r="D490" i="21"/>
  <c r="F489" i="21"/>
  <c r="E489" i="21"/>
  <c r="K489" i="21"/>
  <c r="J489" i="21"/>
  <c r="M489" i="21"/>
  <c r="H490" i="21"/>
  <c r="L489" i="21"/>
  <c r="I489" i="21"/>
  <c r="Q488" i="21"/>
  <c r="N488" i="21"/>
  <c r="P488" i="21"/>
  <c r="O488" i="21"/>
  <c r="E490" i="21"/>
  <c r="D491" i="21"/>
  <c r="F490" i="21"/>
  <c r="H491" i="21"/>
  <c r="K490" i="21"/>
  <c r="I490" i="21"/>
  <c r="M490" i="21"/>
  <c r="L490" i="21"/>
  <c r="J490" i="21"/>
  <c r="Q489" i="21"/>
  <c r="N489" i="21"/>
  <c r="O489" i="21"/>
  <c r="P489" i="21"/>
  <c r="F491" i="21"/>
  <c r="E491" i="21"/>
  <c r="D492" i="21"/>
  <c r="I491" i="21"/>
  <c r="H492" i="21"/>
  <c r="M491" i="21"/>
  <c r="L491" i="21"/>
  <c r="K491" i="21"/>
  <c r="J491" i="21"/>
  <c r="Q490" i="21"/>
  <c r="N490" i="21"/>
  <c r="O490" i="21"/>
  <c r="P490" i="21"/>
  <c r="D493" i="21"/>
  <c r="E492" i="21"/>
  <c r="F492" i="21"/>
  <c r="Q491" i="21"/>
  <c r="N491" i="21"/>
  <c r="P491" i="21"/>
  <c r="O491" i="21"/>
  <c r="H493" i="21"/>
  <c r="K492" i="21"/>
  <c r="I492" i="21"/>
  <c r="L492" i="21"/>
  <c r="M492" i="21"/>
  <c r="J492" i="21"/>
  <c r="E493" i="21"/>
  <c r="D494" i="21"/>
  <c r="F493" i="21"/>
  <c r="J493" i="21"/>
  <c r="I493" i="21"/>
  <c r="K493" i="21"/>
  <c r="H494" i="21"/>
  <c r="M493" i="21"/>
  <c r="L493" i="21"/>
  <c r="Q492" i="21"/>
  <c r="N492" i="21"/>
  <c r="O492" i="21"/>
  <c r="P492" i="21"/>
  <c r="D495" i="21"/>
  <c r="E494" i="21"/>
  <c r="F494" i="21"/>
  <c r="Q493" i="21"/>
  <c r="N493" i="21"/>
  <c r="O493" i="21"/>
  <c r="P493" i="21"/>
  <c r="M494" i="21"/>
  <c r="J494" i="21"/>
  <c r="I494" i="21"/>
  <c r="H495" i="21"/>
  <c r="K494" i="21"/>
  <c r="L494" i="21"/>
  <c r="F495" i="21"/>
  <c r="E495" i="21"/>
  <c r="D496" i="21"/>
  <c r="Q494" i="21"/>
  <c r="N494" i="21"/>
  <c r="O494" i="21"/>
  <c r="P494" i="21"/>
  <c r="M495" i="21"/>
  <c r="I495" i="21"/>
  <c r="H496" i="21"/>
  <c r="K495" i="21"/>
  <c r="J495" i="21"/>
  <c r="L495" i="21"/>
  <c r="F496" i="21"/>
  <c r="D497" i="21"/>
  <c r="E496" i="21"/>
  <c r="Q495" i="21"/>
  <c r="N495" i="21"/>
  <c r="O495" i="21"/>
  <c r="P495" i="21"/>
  <c r="K496" i="21"/>
  <c r="H497" i="21"/>
  <c r="L496" i="21"/>
  <c r="J496" i="21"/>
  <c r="I496" i="21"/>
  <c r="M496" i="21"/>
  <c r="F497" i="21"/>
  <c r="D498" i="21"/>
  <c r="E497" i="21"/>
  <c r="K497" i="21"/>
  <c r="L497" i="21"/>
  <c r="H498" i="21"/>
  <c r="I497" i="21"/>
  <c r="M497" i="21"/>
  <c r="J497" i="21"/>
  <c r="Q496" i="21"/>
  <c r="N496" i="21"/>
  <c r="O496" i="21"/>
  <c r="P496" i="21"/>
  <c r="D499" i="21"/>
  <c r="F498" i="21"/>
  <c r="E498" i="21"/>
  <c r="K498" i="21"/>
  <c r="L498" i="21"/>
  <c r="M498" i="21"/>
  <c r="I498" i="21"/>
  <c r="J498" i="21"/>
  <c r="H499" i="21"/>
  <c r="Q497" i="21"/>
  <c r="N497" i="21"/>
  <c r="O497" i="21"/>
  <c r="P497" i="21"/>
  <c r="D500" i="21"/>
  <c r="E499" i="21"/>
  <c r="F499" i="21"/>
  <c r="Q498" i="21"/>
  <c r="N498" i="21"/>
  <c r="O498" i="21"/>
  <c r="P498" i="21"/>
  <c r="H500" i="21"/>
  <c r="J499" i="21"/>
  <c r="K499" i="21"/>
  <c r="I499" i="21"/>
  <c r="L499" i="21"/>
  <c r="M499" i="21"/>
  <c r="E500" i="21"/>
  <c r="F500" i="21"/>
  <c r="D501" i="21"/>
  <c r="K500" i="21"/>
  <c r="H501" i="21"/>
  <c r="J500" i="21"/>
  <c r="M500" i="21"/>
  <c r="I500" i="21"/>
  <c r="L500" i="21"/>
  <c r="Q499" i="21"/>
  <c r="N499" i="21"/>
  <c r="O499" i="21"/>
  <c r="P499" i="21"/>
  <c r="D502" i="21"/>
  <c r="F501" i="21"/>
  <c r="E501" i="21"/>
  <c r="M501" i="21"/>
  <c r="L501" i="21"/>
  <c r="K501" i="21"/>
  <c r="I501" i="21"/>
  <c r="J501" i="21"/>
  <c r="H502" i="21"/>
  <c r="Q500" i="21"/>
  <c r="N500" i="21"/>
  <c r="O500" i="21"/>
  <c r="P500" i="21"/>
  <c r="D503" i="21"/>
  <c r="E502" i="21"/>
  <c r="F502" i="21"/>
  <c r="Q501" i="21"/>
  <c r="N501" i="21"/>
  <c r="P501" i="21"/>
  <c r="O501" i="21"/>
  <c r="H503" i="21"/>
  <c r="L502" i="21"/>
  <c r="J502" i="21"/>
  <c r="K502" i="21"/>
  <c r="I502" i="21"/>
  <c r="M502" i="21"/>
  <c r="E503" i="21"/>
  <c r="D504" i="21"/>
  <c r="F503" i="21"/>
  <c r="M503" i="21"/>
  <c r="H504" i="21"/>
  <c r="K503" i="21"/>
  <c r="I503" i="21"/>
  <c r="L503" i="21"/>
  <c r="J503" i="21"/>
  <c r="Q502" i="21"/>
  <c r="N502" i="21"/>
  <c r="P502" i="21"/>
  <c r="O502" i="21"/>
  <c r="F504" i="21"/>
  <c r="E504" i="21"/>
  <c r="D505" i="21"/>
  <c r="H505" i="21"/>
  <c r="J504" i="21"/>
  <c r="M504" i="21"/>
  <c r="L504" i="21"/>
  <c r="K504" i="21"/>
  <c r="I504" i="21"/>
  <c r="Q503" i="21"/>
  <c r="N503" i="21"/>
  <c r="P503" i="21"/>
  <c r="O503" i="21"/>
  <c r="E505" i="21"/>
  <c r="D506" i="21"/>
  <c r="F505" i="21"/>
  <c r="K505" i="21"/>
  <c r="M505" i="21"/>
  <c r="J505" i="21"/>
  <c r="H506" i="21"/>
  <c r="L505" i="21"/>
  <c r="I505" i="21"/>
  <c r="Q504" i="21"/>
  <c r="N504" i="21"/>
  <c r="P504" i="21"/>
  <c r="O504" i="21"/>
  <c r="D507" i="21"/>
  <c r="E506" i="21"/>
  <c r="F506" i="21"/>
  <c r="K506" i="21"/>
  <c r="I506" i="21"/>
  <c r="L506" i="21"/>
  <c r="J506" i="21"/>
  <c r="M506" i="21"/>
  <c r="H507" i="21"/>
  <c r="Q505" i="21"/>
  <c r="N505" i="21"/>
  <c r="O505" i="21"/>
  <c r="P505" i="21"/>
  <c r="E507" i="21"/>
  <c r="F507" i="21"/>
  <c r="D508" i="21"/>
  <c r="Q506" i="21"/>
  <c r="N506" i="21"/>
  <c r="P506" i="21"/>
  <c r="O506" i="21"/>
  <c r="L507" i="21"/>
  <c r="J507" i="21"/>
  <c r="K507" i="21"/>
  <c r="I507" i="21"/>
  <c r="M507" i="21"/>
  <c r="H508" i="21"/>
  <c r="F508" i="21"/>
  <c r="D509" i="21"/>
  <c r="E508" i="21"/>
  <c r="Q507" i="21"/>
  <c r="N507" i="21"/>
  <c r="P507" i="21"/>
  <c r="O507" i="21"/>
  <c r="M508" i="21"/>
  <c r="J508" i="21"/>
  <c r="H509" i="21"/>
  <c r="K508" i="21"/>
  <c r="L508" i="21"/>
  <c r="I508" i="21"/>
  <c r="E509" i="21"/>
  <c r="D510" i="21"/>
  <c r="F509" i="21"/>
  <c r="L509" i="21"/>
  <c r="K509" i="21"/>
  <c r="H510" i="21"/>
  <c r="J509" i="21"/>
  <c r="I509" i="21"/>
  <c r="M509" i="21"/>
  <c r="Q508" i="21"/>
  <c r="N508" i="21"/>
  <c r="P508" i="21"/>
  <c r="O508" i="21"/>
  <c r="F510" i="21"/>
  <c r="D511" i="21"/>
  <c r="E510" i="21"/>
  <c r="K510" i="21"/>
  <c r="M510" i="21"/>
  <c r="L510" i="21"/>
  <c r="I510" i="21"/>
  <c r="J510" i="21"/>
  <c r="H511" i="21"/>
  <c r="Q509" i="21"/>
  <c r="N509" i="21"/>
  <c r="P509" i="21"/>
  <c r="O509" i="21"/>
  <c r="F511" i="21"/>
  <c r="D512" i="21"/>
  <c r="E511" i="21"/>
  <c r="Q510" i="21"/>
  <c r="N510" i="21"/>
  <c r="P510" i="21"/>
  <c r="O510" i="21"/>
  <c r="H512" i="21"/>
  <c r="I511" i="21"/>
  <c r="K511" i="21"/>
  <c r="J511" i="21"/>
  <c r="M511" i="21"/>
  <c r="L511" i="21"/>
  <c r="D513" i="21"/>
  <c r="E512" i="21"/>
  <c r="F512" i="21"/>
  <c r="M512" i="21"/>
  <c r="H513" i="21"/>
  <c r="L512" i="21"/>
  <c r="I512" i="21"/>
  <c r="J512" i="21"/>
  <c r="K512" i="21"/>
  <c r="Q511" i="21"/>
  <c r="N511" i="21"/>
  <c r="P511" i="21"/>
  <c r="O511" i="21"/>
  <c r="F513" i="21"/>
  <c r="D514" i="21"/>
  <c r="E513" i="21"/>
  <c r="L513" i="21"/>
  <c r="I513" i="21"/>
  <c r="K513" i="21"/>
  <c r="H514" i="21"/>
  <c r="J513" i="21"/>
  <c r="M513" i="21"/>
  <c r="Q512" i="21"/>
  <c r="N512" i="21"/>
  <c r="P512" i="21"/>
  <c r="O512" i="21"/>
  <c r="E514" i="21"/>
  <c r="D515" i="21"/>
  <c r="F514" i="21"/>
  <c r="Q513" i="21"/>
  <c r="N513" i="21"/>
  <c r="O513" i="21"/>
  <c r="P513" i="21"/>
  <c r="I514" i="21"/>
  <c r="K514" i="21"/>
  <c r="M514" i="21"/>
  <c r="J514" i="21"/>
  <c r="L514" i="21"/>
  <c r="H515" i="21"/>
  <c r="F515" i="21"/>
  <c r="D516" i="21"/>
  <c r="E515" i="21"/>
  <c r="Q514" i="21"/>
  <c r="N514" i="21"/>
  <c r="P514" i="21"/>
  <c r="O514" i="21"/>
  <c r="I515" i="21"/>
  <c r="H516" i="21"/>
  <c r="M515" i="21"/>
  <c r="L515" i="21"/>
  <c r="K515" i="21"/>
  <c r="J515" i="21"/>
  <c r="E516" i="21"/>
  <c r="D517" i="21"/>
  <c r="F516" i="21"/>
  <c r="Q515" i="21"/>
  <c r="N515" i="21"/>
  <c r="O515" i="21"/>
  <c r="P515" i="21"/>
  <c r="I516" i="21"/>
  <c r="J516" i="21"/>
  <c r="H517" i="21"/>
  <c r="L516" i="21"/>
  <c r="M516" i="21"/>
  <c r="K516" i="21"/>
  <c r="D518" i="21"/>
  <c r="E517" i="21"/>
  <c r="F517" i="21"/>
  <c r="Q516" i="21"/>
  <c r="N516" i="21"/>
  <c r="P516" i="21"/>
  <c r="O516" i="21"/>
  <c r="I517" i="21"/>
  <c r="H518" i="21"/>
  <c r="K517" i="21"/>
  <c r="M517" i="21"/>
  <c r="J517" i="21"/>
  <c r="L517" i="21"/>
  <c r="E518" i="21"/>
  <c r="D519" i="21"/>
  <c r="F518" i="21"/>
  <c r="Q517" i="21"/>
  <c r="N517" i="21"/>
  <c r="O517" i="21"/>
  <c r="P517" i="21"/>
  <c r="H519" i="21"/>
  <c r="M518" i="21"/>
  <c r="J518" i="21"/>
  <c r="L518" i="21"/>
  <c r="K518" i="21"/>
  <c r="I518" i="21"/>
  <c r="F519" i="21"/>
  <c r="D520" i="21"/>
  <c r="E519" i="21"/>
  <c r="L519" i="21"/>
  <c r="J519" i="21"/>
  <c r="H520" i="21"/>
  <c r="M519" i="21"/>
  <c r="K519" i="21"/>
  <c r="I519" i="21"/>
  <c r="Q518" i="21"/>
  <c r="N518" i="21"/>
  <c r="O518" i="21"/>
  <c r="P518" i="21"/>
  <c r="F520" i="21"/>
  <c r="E520" i="21"/>
  <c r="D521" i="21"/>
  <c r="I520" i="21"/>
  <c r="K520" i="21"/>
  <c r="L520" i="21"/>
  <c r="J520" i="21"/>
  <c r="M520" i="21"/>
  <c r="H521" i="21"/>
  <c r="Q519" i="21"/>
  <c r="N519" i="21"/>
  <c r="O519" i="21"/>
  <c r="P519" i="21"/>
  <c r="D522" i="21"/>
  <c r="E521" i="21"/>
  <c r="F521" i="21"/>
  <c r="Q520" i="21"/>
  <c r="N520" i="21"/>
  <c r="P520" i="21"/>
  <c r="O520" i="21"/>
  <c r="H522" i="21"/>
  <c r="M521" i="21"/>
  <c r="J521" i="21"/>
  <c r="K521" i="21"/>
  <c r="L521" i="21"/>
  <c r="I521" i="21"/>
  <c r="E522" i="21"/>
  <c r="F522" i="21"/>
  <c r="D523" i="21"/>
  <c r="H523" i="21"/>
  <c r="K522" i="21"/>
  <c r="J522" i="21"/>
  <c r="L522" i="21"/>
  <c r="M522" i="21"/>
  <c r="I522" i="21"/>
  <c r="Q521" i="21"/>
  <c r="N521" i="21"/>
  <c r="P521" i="21"/>
  <c r="O521" i="21"/>
  <c r="E523" i="21"/>
  <c r="F523" i="21"/>
  <c r="D524" i="21"/>
  <c r="H524" i="21"/>
  <c r="K523" i="21"/>
  <c r="I523" i="21"/>
  <c r="J523" i="21"/>
  <c r="L523" i="21"/>
  <c r="M523" i="21"/>
  <c r="Q522" i="21"/>
  <c r="N522" i="21"/>
  <c r="O522" i="21"/>
  <c r="P522" i="21"/>
  <c r="F524" i="21"/>
  <c r="D525" i="21"/>
  <c r="E524" i="21"/>
  <c r="M524" i="21"/>
  <c r="L524" i="21"/>
  <c r="I524" i="21"/>
  <c r="H525" i="21"/>
  <c r="J524" i="21"/>
  <c r="K524" i="21"/>
  <c r="Q523" i="21"/>
  <c r="N523" i="21"/>
  <c r="O523" i="21"/>
  <c r="P523" i="21"/>
  <c r="E525" i="21"/>
  <c r="F525" i="21"/>
  <c r="D526" i="21"/>
  <c r="Q524" i="21"/>
  <c r="N524" i="21"/>
  <c r="O524" i="21"/>
  <c r="P524" i="21"/>
  <c r="K525" i="21"/>
  <c r="M525" i="21"/>
  <c r="H526" i="21"/>
  <c r="I525" i="21"/>
  <c r="J525" i="21"/>
  <c r="L525" i="21"/>
  <c r="F526" i="21"/>
  <c r="D527" i="21"/>
  <c r="E526" i="21"/>
  <c r="H527" i="21"/>
  <c r="M526" i="21"/>
  <c r="L526" i="21"/>
  <c r="I526" i="21"/>
  <c r="J526" i="21"/>
  <c r="K526" i="21"/>
  <c r="Q525" i="21"/>
  <c r="N525" i="21"/>
  <c r="O525" i="21"/>
  <c r="P525" i="21"/>
  <c r="E527" i="21"/>
  <c r="F527" i="21"/>
  <c r="D528" i="21"/>
  <c r="J527" i="21"/>
  <c r="I527" i="21"/>
  <c r="L527" i="21"/>
  <c r="K527" i="21"/>
  <c r="M527" i="21"/>
  <c r="H528" i="21"/>
  <c r="Q526" i="21"/>
  <c r="N526" i="21"/>
  <c r="O526" i="21"/>
  <c r="P526" i="21"/>
  <c r="E528" i="21"/>
  <c r="D529" i="21"/>
  <c r="F528" i="21"/>
  <c r="Q527" i="21"/>
  <c r="N527" i="21"/>
  <c r="P527" i="21"/>
  <c r="O527" i="21"/>
  <c r="J528" i="21"/>
  <c r="K528" i="21"/>
  <c r="L528" i="21"/>
  <c r="M528" i="21"/>
  <c r="H529" i="21"/>
  <c r="I528" i="21"/>
  <c r="E529" i="21"/>
  <c r="F529" i="21"/>
  <c r="D530" i="21"/>
  <c r="L529" i="21"/>
  <c r="H530" i="21"/>
  <c r="K529" i="21"/>
  <c r="M529" i="21"/>
  <c r="I529" i="21"/>
  <c r="J529" i="21"/>
  <c r="Q528" i="21"/>
  <c r="N528" i="21"/>
  <c r="O528" i="21"/>
  <c r="P528" i="21"/>
  <c r="F530" i="21"/>
  <c r="E530" i="21"/>
  <c r="D531" i="21"/>
  <c r="L530" i="21"/>
  <c r="M530" i="21"/>
  <c r="K530" i="21"/>
  <c r="I530" i="21"/>
  <c r="H531" i="21"/>
  <c r="J530" i="21"/>
  <c r="Q529" i="21"/>
  <c r="N529" i="21"/>
  <c r="O529" i="21"/>
  <c r="P529" i="21"/>
  <c r="F531" i="21"/>
  <c r="D532" i="21"/>
  <c r="E531" i="21"/>
  <c r="Q530" i="21"/>
  <c r="N530" i="21"/>
  <c r="O530" i="21"/>
  <c r="P530" i="21"/>
  <c r="L531" i="21"/>
  <c r="I531" i="21"/>
  <c r="J531" i="21"/>
  <c r="H532" i="21"/>
  <c r="M531" i="21"/>
  <c r="K531" i="21"/>
  <c r="D533" i="21"/>
  <c r="E532" i="21"/>
  <c r="F532" i="21"/>
  <c r="Q531" i="21"/>
  <c r="N531" i="21"/>
  <c r="P531" i="21"/>
  <c r="O531" i="21"/>
  <c r="I532" i="21"/>
  <c r="L532" i="21"/>
  <c r="M532" i="21"/>
  <c r="J532" i="21"/>
  <c r="H533" i="21"/>
  <c r="K532" i="21"/>
  <c r="F533" i="21"/>
  <c r="D534" i="21"/>
  <c r="E533" i="21"/>
  <c r="Q532" i="21"/>
  <c r="N532" i="21"/>
  <c r="P532" i="21"/>
  <c r="O532" i="21"/>
  <c r="H534" i="21"/>
  <c r="K533" i="21"/>
  <c r="L533" i="21"/>
  <c r="I533" i="21"/>
  <c r="J533" i="21"/>
  <c r="M533" i="21"/>
  <c r="D535" i="21"/>
  <c r="F534" i="21"/>
  <c r="E534" i="21"/>
  <c r="M534" i="21"/>
  <c r="I534" i="21"/>
  <c r="L534" i="21"/>
  <c r="K534" i="21"/>
  <c r="H535" i="21"/>
  <c r="J534" i="21"/>
  <c r="Q533" i="21"/>
  <c r="N533" i="21"/>
  <c r="O533" i="21"/>
  <c r="P533" i="21"/>
  <c r="E535" i="21"/>
  <c r="D536" i="21"/>
  <c r="F535" i="21"/>
  <c r="Q534" i="21"/>
  <c r="N534" i="21"/>
  <c r="P534" i="21"/>
  <c r="O534" i="21"/>
  <c r="L535" i="21"/>
  <c r="H536" i="21"/>
  <c r="I535" i="21"/>
  <c r="M535" i="21"/>
  <c r="K535" i="21"/>
  <c r="J535" i="21"/>
  <c r="F536" i="21"/>
  <c r="E536" i="21"/>
  <c r="D537" i="21"/>
  <c r="H537" i="21"/>
  <c r="M536" i="21"/>
  <c r="I536" i="21"/>
  <c r="K536" i="21"/>
  <c r="J536" i="21"/>
  <c r="L536" i="21"/>
  <c r="Q535" i="21"/>
  <c r="N535" i="21"/>
  <c r="O535" i="21"/>
  <c r="P535" i="21"/>
  <c r="F537" i="21"/>
  <c r="E537" i="21"/>
  <c r="D538" i="21"/>
  <c r="J537" i="21"/>
  <c r="H538" i="21"/>
  <c r="K537" i="21"/>
  <c r="M537" i="21"/>
  <c r="L537" i="21"/>
  <c r="I537" i="21"/>
  <c r="Q536" i="21"/>
  <c r="N536" i="21"/>
  <c r="P536" i="21"/>
  <c r="O536" i="21"/>
  <c r="E538" i="21"/>
  <c r="D539" i="21"/>
  <c r="F538" i="21"/>
  <c r="I538" i="21"/>
  <c r="M538" i="21"/>
  <c r="K538" i="21"/>
  <c r="J538" i="21"/>
  <c r="H539" i="21"/>
  <c r="L538" i="21"/>
  <c r="Q537" i="21"/>
  <c r="N537" i="21"/>
  <c r="O537" i="21"/>
  <c r="P537" i="21"/>
  <c r="E539" i="21"/>
  <c r="D540" i="21"/>
  <c r="F539" i="21"/>
  <c r="Q538" i="21"/>
  <c r="N538" i="21"/>
  <c r="O538" i="21"/>
  <c r="P538" i="21"/>
  <c r="L539" i="21"/>
  <c r="J539" i="21"/>
  <c r="K539" i="21"/>
  <c r="I539" i="21"/>
  <c r="H540" i="21"/>
  <c r="M539" i="21"/>
  <c r="D541" i="21"/>
  <c r="F540" i="21"/>
  <c r="E540" i="21"/>
  <c r="Q539" i="21"/>
  <c r="N539" i="21"/>
  <c r="O539" i="21"/>
  <c r="P539" i="21"/>
  <c r="H541" i="21"/>
  <c r="M540" i="21"/>
  <c r="I540" i="21"/>
  <c r="J540" i="21"/>
  <c r="L540" i="21"/>
  <c r="K540" i="21"/>
  <c r="D542" i="21"/>
  <c r="F541" i="21"/>
  <c r="E541" i="21"/>
  <c r="I541" i="21"/>
  <c r="H542" i="21"/>
  <c r="M541" i="21"/>
  <c r="L541" i="21"/>
  <c r="J541" i="21"/>
  <c r="K541" i="21"/>
  <c r="Q540" i="21"/>
  <c r="N540" i="21"/>
  <c r="P540" i="21"/>
  <c r="O540" i="21"/>
  <c r="E542" i="21"/>
  <c r="F542" i="21"/>
  <c r="D543" i="21"/>
  <c r="Q541" i="21"/>
  <c r="N541" i="21"/>
  <c r="O541" i="21"/>
  <c r="P541" i="21"/>
  <c r="J542" i="21"/>
  <c r="H543" i="21"/>
  <c r="L542" i="21"/>
  <c r="I542" i="21"/>
  <c r="M542" i="21"/>
  <c r="K542" i="21"/>
  <c r="D544" i="21"/>
  <c r="F543" i="21"/>
  <c r="E543" i="21"/>
  <c r="I543" i="21"/>
  <c r="M543" i="21"/>
  <c r="H544" i="21"/>
  <c r="L543" i="21"/>
  <c r="J543" i="21"/>
  <c r="K543" i="21"/>
  <c r="Q542" i="21"/>
  <c r="N542" i="21"/>
  <c r="P542" i="21"/>
  <c r="O542" i="21"/>
  <c r="F544" i="21"/>
  <c r="D545" i="21"/>
  <c r="E544" i="21"/>
  <c r="Q543" i="21"/>
  <c r="N543" i="21"/>
  <c r="O543" i="21"/>
  <c r="P543" i="21"/>
  <c r="J544" i="21"/>
  <c r="H545" i="21"/>
  <c r="I544" i="21"/>
  <c r="L544" i="21"/>
  <c r="M544" i="21"/>
  <c r="K544" i="21"/>
  <c r="D546" i="21"/>
  <c r="E545" i="21"/>
  <c r="F545" i="21"/>
  <c r="I545" i="21"/>
  <c r="H546" i="21"/>
  <c r="J545" i="21"/>
  <c r="L545" i="21"/>
  <c r="M545" i="21"/>
  <c r="K545" i="21"/>
  <c r="Q544" i="21"/>
  <c r="N544" i="21"/>
  <c r="O544" i="21"/>
  <c r="P544" i="21"/>
  <c r="F546" i="21"/>
  <c r="E546" i="21"/>
  <c r="D547" i="21"/>
  <c r="Q545" i="21"/>
  <c r="N545" i="21"/>
  <c r="P545" i="21"/>
  <c r="O545" i="21"/>
  <c r="K546" i="21"/>
  <c r="M546" i="21"/>
  <c r="H547" i="21"/>
  <c r="I546" i="21"/>
  <c r="L546" i="21"/>
  <c r="J546" i="21"/>
  <c r="E547" i="21"/>
  <c r="F547" i="21"/>
  <c r="D548" i="21"/>
  <c r="M547" i="21"/>
  <c r="J547" i="21"/>
  <c r="I547" i="21"/>
  <c r="K547" i="21"/>
  <c r="H548" i="21"/>
  <c r="L547" i="21"/>
  <c r="Q546" i="21"/>
  <c r="N546" i="21"/>
  <c r="O546" i="21"/>
  <c r="P546" i="21"/>
  <c r="D549" i="21"/>
  <c r="F548" i="21"/>
  <c r="E548" i="21"/>
  <c r="Q547" i="21"/>
  <c r="N547" i="21"/>
  <c r="P547" i="21"/>
  <c r="O547" i="21"/>
  <c r="M548" i="21"/>
  <c r="K548" i="21"/>
  <c r="J548" i="21"/>
  <c r="H549" i="21"/>
  <c r="I548" i="21"/>
  <c r="L548" i="21"/>
  <c r="E549" i="21"/>
  <c r="D550" i="21"/>
  <c r="F549" i="21"/>
  <c r="I549" i="21"/>
  <c r="L549" i="21"/>
  <c r="M549" i="21"/>
  <c r="H550" i="21"/>
  <c r="J549" i="21"/>
  <c r="K549" i="21"/>
  <c r="Q548" i="21"/>
  <c r="N548" i="21"/>
  <c r="P548" i="21"/>
  <c r="O548" i="21"/>
  <c r="E550" i="21"/>
  <c r="F550" i="21"/>
  <c r="D551" i="21"/>
  <c r="Q549" i="21"/>
  <c r="N549" i="21"/>
  <c r="P549" i="21"/>
  <c r="O549" i="21"/>
  <c r="M550" i="21"/>
  <c r="I550" i="21"/>
  <c r="K550" i="21"/>
  <c r="H551" i="21"/>
  <c r="J550" i="21"/>
  <c r="L550" i="21"/>
  <c r="D552" i="21"/>
  <c r="E551" i="21"/>
  <c r="F551" i="21"/>
  <c r="Q550" i="21"/>
  <c r="N550" i="21"/>
  <c r="O550" i="21"/>
  <c r="P550" i="21"/>
  <c r="I551" i="21"/>
  <c r="J551" i="21"/>
  <c r="M551" i="21"/>
  <c r="K551" i="21"/>
  <c r="L551" i="21"/>
  <c r="H552" i="21"/>
  <c r="E552" i="21"/>
  <c r="D553" i="21"/>
  <c r="F552" i="21"/>
  <c r="Q551" i="21"/>
  <c r="N551" i="21"/>
  <c r="P551" i="21"/>
  <c r="O551" i="21"/>
  <c r="H553" i="21"/>
  <c r="L552" i="21"/>
  <c r="I552" i="21"/>
  <c r="M552" i="21"/>
  <c r="J552" i="21"/>
  <c r="K552" i="21"/>
  <c r="D554" i="21"/>
  <c r="E553" i="21"/>
  <c r="F553" i="21"/>
  <c r="K553" i="21"/>
  <c r="L553" i="21"/>
  <c r="I553" i="21"/>
  <c r="M553" i="21"/>
  <c r="H554" i="21"/>
  <c r="J553" i="21"/>
  <c r="Q552" i="21"/>
  <c r="N552" i="21"/>
  <c r="P552" i="21"/>
  <c r="O552" i="21"/>
  <c r="E554" i="21"/>
  <c r="D555" i="21"/>
  <c r="F554" i="21"/>
  <c r="Q553" i="21"/>
  <c r="N553" i="21"/>
  <c r="P553" i="21"/>
  <c r="O553" i="21"/>
  <c r="J554" i="21"/>
  <c r="I554" i="21"/>
  <c r="M554" i="21"/>
  <c r="K554" i="21"/>
  <c r="H555" i="21"/>
  <c r="L554" i="21"/>
  <c r="F555" i="21"/>
  <c r="D556" i="21"/>
  <c r="E555" i="21"/>
  <c r="Q554" i="21"/>
  <c r="N554" i="21"/>
  <c r="O554" i="21"/>
  <c r="P554" i="21"/>
  <c r="J555" i="21"/>
  <c r="K555" i="21"/>
  <c r="M555" i="21"/>
  <c r="H556" i="21"/>
  <c r="I555" i="21"/>
  <c r="L555" i="21"/>
  <c r="E556" i="21"/>
  <c r="D557" i="21"/>
  <c r="F556" i="21"/>
  <c r="H557" i="21"/>
  <c r="L556" i="21"/>
  <c r="M556" i="21"/>
  <c r="K556" i="21"/>
  <c r="I556" i="21"/>
  <c r="J556" i="21"/>
  <c r="Q555" i="21"/>
  <c r="N555" i="21"/>
  <c r="O555" i="21"/>
  <c r="P555" i="21"/>
  <c r="F557" i="21"/>
  <c r="D558" i="21"/>
  <c r="E557" i="21"/>
  <c r="L557" i="21"/>
  <c r="I557" i="21"/>
  <c r="H558" i="21"/>
  <c r="M557" i="21"/>
  <c r="J557" i="21"/>
  <c r="K557" i="21"/>
  <c r="Q556" i="21"/>
  <c r="N556" i="21"/>
  <c r="P556" i="21"/>
  <c r="O556" i="21"/>
  <c r="F558" i="21"/>
  <c r="D559" i="21"/>
  <c r="E558" i="21"/>
  <c r="Q557" i="21"/>
  <c r="N557" i="21"/>
  <c r="P557" i="21"/>
  <c r="O557" i="21"/>
  <c r="K558" i="21"/>
  <c r="M558" i="21"/>
  <c r="L558" i="21"/>
  <c r="H559" i="21"/>
  <c r="I558" i="21"/>
  <c r="J558" i="21"/>
  <c r="F559" i="21"/>
  <c r="D560" i="21"/>
  <c r="E559" i="21"/>
  <c r="H560" i="21"/>
  <c r="M559" i="21"/>
  <c r="I559" i="21"/>
  <c r="L559" i="21"/>
  <c r="K559" i="21"/>
  <c r="J559" i="21"/>
  <c r="Q558" i="21"/>
  <c r="N558" i="21"/>
  <c r="O558" i="21"/>
  <c r="P558" i="21"/>
  <c r="D561" i="21"/>
  <c r="F560" i="21"/>
  <c r="E560" i="21"/>
  <c r="M560" i="21"/>
  <c r="J560" i="21"/>
  <c r="K560" i="21"/>
  <c r="H561" i="21"/>
  <c r="I560" i="21"/>
  <c r="L560" i="21"/>
  <c r="Q559" i="21"/>
  <c r="N559" i="21"/>
  <c r="P559" i="21"/>
  <c r="O559" i="21"/>
  <c r="F561" i="21"/>
  <c r="D562" i="21"/>
  <c r="E561" i="21"/>
  <c r="J561" i="21"/>
  <c r="K561" i="21"/>
  <c r="I561" i="21"/>
  <c r="H562" i="21"/>
  <c r="M561" i="21"/>
  <c r="L561" i="21"/>
  <c r="Q560" i="21"/>
  <c r="N560" i="21"/>
  <c r="P560" i="21"/>
  <c r="O560" i="21"/>
  <c r="F562" i="21"/>
  <c r="E562" i="21"/>
  <c r="D563" i="21"/>
  <c r="Q561" i="21"/>
  <c r="N561" i="21"/>
  <c r="P561" i="21"/>
  <c r="O561" i="21"/>
  <c r="M562" i="21"/>
  <c r="I562" i="21"/>
  <c r="J562" i="21"/>
  <c r="K562" i="21"/>
  <c r="H563" i="21"/>
  <c r="L562" i="21"/>
  <c r="E563" i="21"/>
  <c r="D564" i="21"/>
  <c r="F563" i="21"/>
  <c r="Q562" i="21"/>
  <c r="N562" i="21"/>
  <c r="P562" i="21"/>
  <c r="O562" i="21"/>
  <c r="L563" i="21"/>
  <c r="I563" i="21"/>
  <c r="J563" i="21"/>
  <c r="M563" i="21"/>
  <c r="H564" i="21"/>
  <c r="K563" i="21"/>
  <c r="D565" i="21"/>
  <c r="F564" i="21"/>
  <c r="E564" i="21"/>
  <c r="Q563" i="21"/>
  <c r="N563" i="21"/>
  <c r="O563" i="21"/>
  <c r="P563" i="21"/>
  <c r="L564" i="21"/>
  <c r="M564" i="21"/>
  <c r="K564" i="21"/>
  <c r="I564" i="21"/>
  <c r="J564" i="21"/>
  <c r="H565" i="21"/>
  <c r="E565" i="21"/>
  <c r="F565" i="21"/>
  <c r="D566" i="21"/>
  <c r="Q564" i="21"/>
  <c r="N564" i="21"/>
  <c r="O564" i="21"/>
  <c r="P564" i="21"/>
  <c r="K565" i="21"/>
  <c r="L565" i="21"/>
  <c r="M565" i="21"/>
  <c r="J565" i="21"/>
  <c r="I565" i="21"/>
  <c r="H566" i="21"/>
  <c r="F566" i="21"/>
  <c r="E566" i="21"/>
  <c r="D567" i="21"/>
  <c r="Q565" i="21"/>
  <c r="N565" i="21"/>
  <c r="O565" i="21"/>
  <c r="P565" i="21"/>
  <c r="M566" i="21"/>
  <c r="J566" i="21"/>
  <c r="H567" i="21"/>
  <c r="L566" i="21"/>
  <c r="I566" i="21"/>
  <c r="K566" i="21"/>
  <c r="E567" i="21"/>
  <c r="F567" i="21"/>
  <c r="D568" i="21"/>
  <c r="H568" i="21"/>
  <c r="J567" i="21"/>
  <c r="M567" i="21"/>
  <c r="K567" i="21"/>
  <c r="L567" i="21"/>
  <c r="I567" i="21"/>
  <c r="Q566" i="21"/>
  <c r="N566" i="21"/>
  <c r="P566" i="21"/>
  <c r="O566" i="21"/>
  <c r="D569" i="21"/>
  <c r="F568" i="21"/>
  <c r="E568" i="21"/>
  <c r="L568" i="21"/>
  <c r="M568" i="21"/>
  <c r="K568" i="21"/>
  <c r="H569" i="21"/>
  <c r="J568" i="21"/>
  <c r="I568" i="21"/>
  <c r="Q567" i="21"/>
  <c r="N567" i="21"/>
  <c r="P567" i="21"/>
  <c r="O567" i="21"/>
  <c r="E569" i="21"/>
  <c r="D570" i="21"/>
  <c r="F569" i="21"/>
  <c r="M569" i="21"/>
  <c r="I569" i="21"/>
  <c r="L569" i="21"/>
  <c r="J569" i="21"/>
  <c r="K569" i="21"/>
  <c r="H570" i="21"/>
  <c r="Q568" i="21"/>
  <c r="N568" i="21"/>
  <c r="O568" i="21"/>
  <c r="P568" i="21"/>
  <c r="F570" i="21"/>
  <c r="E570" i="21"/>
  <c r="D571" i="21"/>
  <c r="Q569" i="21"/>
  <c r="N569" i="21"/>
  <c r="P569" i="21"/>
  <c r="O569" i="21"/>
  <c r="I570" i="21"/>
  <c r="H571" i="21"/>
  <c r="K570" i="21"/>
  <c r="M570" i="21"/>
  <c r="J570" i="21"/>
  <c r="L570" i="21"/>
  <c r="D572" i="21"/>
  <c r="E571" i="21"/>
  <c r="F571" i="21"/>
  <c r="Q570" i="21"/>
  <c r="N570" i="21"/>
  <c r="P570" i="21"/>
  <c r="O570" i="21"/>
  <c r="K571" i="21"/>
  <c r="L571" i="21"/>
  <c r="M571" i="21"/>
  <c r="H572" i="21"/>
  <c r="I571" i="21"/>
  <c r="J571" i="21"/>
  <c r="E572" i="21"/>
  <c r="F572" i="21"/>
  <c r="D573" i="21"/>
  <c r="M572" i="21"/>
  <c r="H573" i="21"/>
  <c r="I572" i="21"/>
  <c r="L572" i="21"/>
  <c r="J572" i="21"/>
  <c r="K572" i="21"/>
  <c r="Q571" i="21"/>
  <c r="N571" i="21"/>
  <c r="O571" i="21"/>
  <c r="P571" i="21"/>
  <c r="F573" i="21"/>
  <c r="E573" i="21"/>
  <c r="D574" i="21"/>
  <c r="H574" i="21"/>
  <c r="J573" i="21"/>
  <c r="M573" i="21"/>
  <c r="L573" i="21"/>
  <c r="I573" i="21"/>
  <c r="K573" i="21"/>
  <c r="Q572" i="21"/>
  <c r="N572" i="21"/>
  <c r="P572" i="21"/>
  <c r="O572" i="21"/>
  <c r="F574" i="21"/>
  <c r="D575" i="21"/>
  <c r="E574" i="21"/>
  <c r="H575" i="21"/>
  <c r="M574" i="21"/>
  <c r="I574" i="21"/>
  <c r="J574" i="21"/>
  <c r="K574" i="21"/>
  <c r="L574" i="21"/>
  <c r="Q573" i="21"/>
  <c r="N573" i="21"/>
  <c r="P573" i="21"/>
  <c r="O573" i="21"/>
  <c r="F575" i="21"/>
  <c r="E575" i="21"/>
  <c r="D576" i="21"/>
  <c r="L575" i="21"/>
  <c r="J575" i="21"/>
  <c r="K575" i="21"/>
  <c r="I575" i="21"/>
  <c r="H576" i="21"/>
  <c r="M575" i="21"/>
  <c r="Q574" i="21"/>
  <c r="N574" i="21"/>
  <c r="P574" i="21"/>
  <c r="O574" i="21"/>
  <c r="D577" i="21"/>
  <c r="F576" i="21"/>
  <c r="E576" i="21"/>
  <c r="Q575" i="21"/>
  <c r="N575" i="21"/>
  <c r="P575" i="21"/>
  <c r="O575" i="21"/>
  <c r="M576" i="21"/>
  <c r="L576" i="21"/>
  <c r="I576" i="21"/>
  <c r="H577" i="21"/>
  <c r="J576" i="21"/>
  <c r="K576" i="21"/>
  <c r="D578" i="21"/>
  <c r="F577" i="21"/>
  <c r="E577" i="21"/>
  <c r="Q576" i="21"/>
  <c r="N576" i="21"/>
  <c r="P576" i="21"/>
  <c r="O576" i="21"/>
  <c r="K577" i="21"/>
  <c r="L577" i="21"/>
  <c r="J577" i="21"/>
  <c r="M577" i="21"/>
  <c r="H578" i="21"/>
  <c r="I577" i="21"/>
  <c r="E578" i="21"/>
  <c r="D579" i="21"/>
  <c r="F578" i="21"/>
  <c r="L578" i="21"/>
  <c r="K578" i="21"/>
  <c r="J578" i="21"/>
  <c r="M578" i="21"/>
  <c r="I578" i="21"/>
  <c r="H579" i="21"/>
  <c r="Q577" i="21"/>
  <c r="N577" i="21"/>
  <c r="P577" i="21"/>
  <c r="O577" i="21"/>
  <c r="D580" i="21"/>
  <c r="F579" i="21"/>
  <c r="E579" i="21"/>
  <c r="Q578" i="21"/>
  <c r="N578" i="21"/>
  <c r="P578" i="21"/>
  <c r="O578" i="21"/>
  <c r="H580" i="21"/>
  <c r="J579" i="21"/>
  <c r="K579" i="21"/>
  <c r="L579" i="21"/>
  <c r="I579" i="21"/>
  <c r="M579" i="21"/>
  <c r="D581" i="21"/>
  <c r="F580" i="21"/>
  <c r="E580" i="21"/>
  <c r="M580" i="21"/>
  <c r="L580" i="21"/>
  <c r="I580" i="21"/>
  <c r="J580" i="21"/>
  <c r="K580" i="21"/>
  <c r="H581" i="21"/>
  <c r="Q579" i="21"/>
  <c r="N579" i="21"/>
  <c r="O579" i="21"/>
  <c r="P579" i="21"/>
  <c r="E581" i="21"/>
  <c r="D582" i="21"/>
  <c r="F581" i="21"/>
  <c r="Q580" i="21"/>
  <c r="N580" i="21"/>
  <c r="P580" i="21"/>
  <c r="O580" i="21"/>
  <c r="M581" i="21"/>
  <c r="I581" i="21"/>
  <c r="H582" i="21"/>
  <c r="L581" i="21"/>
  <c r="K581" i="21"/>
  <c r="J581" i="21"/>
  <c r="D583" i="21"/>
  <c r="F582" i="21"/>
  <c r="E582" i="21"/>
  <c r="Q581" i="21"/>
  <c r="N581" i="21"/>
  <c r="O581" i="21"/>
  <c r="P581" i="21"/>
  <c r="J582" i="21"/>
  <c r="M582" i="21"/>
  <c r="L582" i="21"/>
  <c r="I582" i="21"/>
  <c r="H583" i="21"/>
  <c r="K582" i="21"/>
  <c r="F583" i="21"/>
  <c r="D584" i="21"/>
  <c r="E583" i="21"/>
  <c r="Q582" i="21"/>
  <c r="N582" i="21"/>
  <c r="P582" i="21"/>
  <c r="O582" i="21"/>
  <c r="L583" i="21"/>
  <c r="H584" i="21"/>
  <c r="K583" i="21"/>
  <c r="J583" i="21"/>
  <c r="I583" i="21"/>
  <c r="M583" i="21"/>
  <c r="D585" i="21"/>
  <c r="E584" i="21"/>
  <c r="F584" i="21"/>
  <c r="L584" i="21"/>
  <c r="H585" i="21"/>
  <c r="I584" i="21"/>
  <c r="M584" i="21"/>
  <c r="J584" i="21"/>
  <c r="K584" i="21"/>
  <c r="Q583" i="21"/>
  <c r="N583" i="21"/>
  <c r="O583" i="21"/>
  <c r="P583" i="21"/>
  <c r="D586" i="21"/>
  <c r="F585" i="21"/>
  <c r="E585" i="21"/>
  <c r="K585" i="21"/>
  <c r="L585" i="21"/>
  <c r="H586" i="21"/>
  <c r="I585" i="21"/>
  <c r="M585" i="21"/>
  <c r="J585" i="21"/>
  <c r="Q584" i="21"/>
  <c r="N584" i="21"/>
  <c r="O584" i="21"/>
  <c r="P584" i="21"/>
  <c r="D587" i="21"/>
  <c r="F586" i="21"/>
  <c r="E586" i="21"/>
  <c r="K586" i="21"/>
  <c r="H587" i="21"/>
  <c r="L586" i="21"/>
  <c r="I586" i="21"/>
  <c r="J586" i="21"/>
  <c r="M586" i="21"/>
  <c r="Q585" i="21"/>
  <c r="N585" i="21"/>
  <c r="P585" i="21"/>
  <c r="O585" i="21"/>
  <c r="E587" i="21"/>
  <c r="F587" i="21"/>
  <c r="D588" i="21"/>
  <c r="H588" i="21"/>
  <c r="K587" i="21"/>
  <c r="L587" i="21"/>
  <c r="J587" i="21"/>
  <c r="M587" i="21"/>
  <c r="I587" i="21"/>
  <c r="Q586" i="21"/>
  <c r="N586" i="21"/>
  <c r="P586" i="21"/>
  <c r="O586" i="21"/>
  <c r="E588" i="21"/>
  <c r="D589" i="21"/>
  <c r="F588" i="21"/>
  <c r="M588" i="21"/>
  <c r="J588" i="21"/>
  <c r="I588" i="21"/>
  <c r="L588" i="21"/>
  <c r="K588" i="21"/>
  <c r="H589" i="21"/>
  <c r="Q587" i="21"/>
  <c r="N587" i="21"/>
  <c r="P587" i="21"/>
  <c r="O587" i="21"/>
  <c r="E589" i="21"/>
  <c r="D590" i="21"/>
  <c r="F589" i="21"/>
  <c r="Q588" i="21"/>
  <c r="N588" i="21"/>
  <c r="P588" i="21"/>
  <c r="O588" i="21"/>
  <c r="K589" i="21"/>
  <c r="M589" i="21"/>
  <c r="J589" i="21"/>
  <c r="H590" i="21"/>
  <c r="I589" i="21"/>
  <c r="L589" i="21"/>
  <c r="D591" i="21"/>
  <c r="E590" i="21"/>
  <c r="F590" i="21"/>
  <c r="M590" i="21"/>
  <c r="I590" i="21"/>
  <c r="L590" i="21"/>
  <c r="H591" i="21"/>
  <c r="J590" i="21"/>
  <c r="K590" i="21"/>
  <c r="Q589" i="21"/>
  <c r="N589" i="21"/>
  <c r="P589" i="21"/>
  <c r="O589" i="21"/>
  <c r="D592" i="21"/>
  <c r="E591" i="21"/>
  <c r="F591" i="21"/>
  <c r="Q590" i="21"/>
  <c r="N590" i="21"/>
  <c r="P590" i="21"/>
  <c r="O590" i="21"/>
  <c r="J591" i="21"/>
  <c r="L591" i="21"/>
  <c r="I591" i="21"/>
  <c r="K591" i="21"/>
  <c r="M591" i="21"/>
  <c r="H592" i="21"/>
  <c r="F592" i="21"/>
  <c r="E592" i="21"/>
  <c r="D593" i="21"/>
  <c r="Q591" i="21"/>
  <c r="N591" i="21"/>
  <c r="P591" i="21"/>
  <c r="O591" i="21"/>
  <c r="K592" i="21"/>
  <c r="J592" i="21"/>
  <c r="H593" i="21"/>
  <c r="I592" i="21"/>
  <c r="M592" i="21"/>
  <c r="L592" i="21"/>
  <c r="E593" i="21"/>
  <c r="F593" i="21"/>
  <c r="D594" i="21"/>
  <c r="J593" i="21"/>
  <c r="K593" i="21"/>
  <c r="L593" i="21"/>
  <c r="M593" i="21"/>
  <c r="H594" i="21"/>
  <c r="I593" i="21"/>
  <c r="Q592" i="21"/>
  <c r="N592" i="21"/>
  <c r="P592" i="21"/>
  <c r="O592" i="21"/>
  <c r="E594" i="21"/>
  <c r="D595" i="21"/>
  <c r="F594" i="21"/>
  <c r="J594" i="21"/>
  <c r="L594" i="21"/>
  <c r="I594" i="21"/>
  <c r="H595" i="21"/>
  <c r="M594" i="21"/>
  <c r="K594" i="21"/>
  <c r="Q593" i="21"/>
  <c r="N593" i="21"/>
  <c r="P593" i="21"/>
  <c r="O593" i="21"/>
  <c r="E595" i="21"/>
  <c r="F595" i="21"/>
  <c r="D596" i="21"/>
  <c r="Q594" i="21"/>
  <c r="N594" i="21"/>
  <c r="O594" i="21"/>
  <c r="P594" i="21"/>
  <c r="I595" i="21"/>
  <c r="K595" i="21"/>
  <c r="L595" i="21"/>
  <c r="J595" i="21"/>
  <c r="H596" i="21"/>
  <c r="M595" i="21"/>
  <c r="E596" i="21"/>
  <c r="F596" i="21"/>
  <c r="D597" i="21"/>
  <c r="Q595" i="21"/>
  <c r="N595" i="21"/>
  <c r="P595" i="21"/>
  <c r="O595" i="21"/>
  <c r="M596" i="21"/>
  <c r="I596" i="21"/>
  <c r="L596" i="21"/>
  <c r="K596" i="21"/>
  <c r="J596" i="21"/>
  <c r="H597" i="21"/>
  <c r="D598" i="21"/>
  <c r="E597" i="21"/>
  <c r="F597" i="21"/>
  <c r="Q596" i="21"/>
  <c r="N596" i="21"/>
  <c r="P596" i="21"/>
  <c r="O596" i="21"/>
  <c r="J597" i="21"/>
  <c r="H598" i="21"/>
  <c r="K597" i="21"/>
  <c r="M597" i="21"/>
  <c r="I597" i="21"/>
  <c r="L597" i="21"/>
  <c r="E598" i="21"/>
  <c r="F598" i="21"/>
  <c r="D599" i="21"/>
  <c r="M598" i="21"/>
  <c r="J598" i="21"/>
  <c r="H599" i="21"/>
  <c r="K598" i="21"/>
  <c r="I598" i="21"/>
  <c r="L598" i="21"/>
  <c r="Q597" i="21"/>
  <c r="N597" i="21"/>
  <c r="O597" i="21"/>
  <c r="P597" i="21"/>
  <c r="D600" i="21"/>
  <c r="E599" i="21"/>
  <c r="F599" i="21"/>
  <c r="M599" i="21"/>
  <c r="L599" i="21"/>
  <c r="K599" i="21"/>
  <c r="H600" i="21"/>
  <c r="J599" i="21"/>
  <c r="I599" i="21"/>
  <c r="Q598" i="21"/>
  <c r="N598" i="21"/>
  <c r="O598" i="21"/>
  <c r="P598" i="21"/>
  <c r="E600" i="21"/>
  <c r="D601" i="21"/>
  <c r="F600" i="21"/>
  <c r="K600" i="21"/>
  <c r="L600" i="21"/>
  <c r="J600" i="21"/>
  <c r="I600" i="21"/>
  <c r="H601" i="21"/>
  <c r="M600" i="21"/>
  <c r="Q599" i="21"/>
  <c r="N599" i="21"/>
  <c r="O599" i="21"/>
  <c r="P599" i="21"/>
  <c r="F601" i="21"/>
  <c r="D602" i="21"/>
  <c r="E601" i="21"/>
  <c r="Q600" i="21"/>
  <c r="N600" i="21"/>
  <c r="P600" i="21"/>
  <c r="O600" i="21"/>
  <c r="L601" i="21"/>
  <c r="M601" i="21"/>
  <c r="J601" i="21"/>
  <c r="I601" i="21"/>
  <c r="K601" i="21"/>
  <c r="H602" i="21"/>
  <c r="F602" i="21"/>
  <c r="D603" i="21"/>
  <c r="E602" i="21"/>
  <c r="Q601" i="21"/>
  <c r="N601" i="21"/>
  <c r="P601" i="21"/>
  <c r="O601" i="21"/>
  <c r="K602" i="21"/>
  <c r="L602" i="21"/>
  <c r="M602" i="21"/>
  <c r="I602" i="21"/>
  <c r="J602" i="21"/>
  <c r="H603" i="21"/>
  <c r="F603" i="21"/>
  <c r="E603" i="21"/>
  <c r="D604" i="21"/>
  <c r="Q602" i="21"/>
  <c r="N602" i="21"/>
  <c r="P602" i="21"/>
  <c r="O602" i="21"/>
  <c r="M603" i="21"/>
  <c r="J603" i="21"/>
  <c r="K603" i="21"/>
  <c r="I603" i="21"/>
  <c r="H604" i="21"/>
  <c r="L603" i="21"/>
  <c r="D605" i="21"/>
  <c r="F604" i="21"/>
  <c r="E604" i="21"/>
  <c r="Q603" i="21"/>
  <c r="N603" i="21"/>
  <c r="O603" i="21"/>
  <c r="P603" i="21"/>
  <c r="H605" i="21"/>
  <c r="M604" i="21"/>
  <c r="K604" i="21"/>
  <c r="L604" i="21"/>
  <c r="I604" i="21"/>
  <c r="J604" i="21"/>
  <c r="D606" i="21"/>
  <c r="E605" i="21"/>
  <c r="F605" i="21"/>
  <c r="H606" i="21"/>
  <c r="M605" i="21"/>
  <c r="L605" i="21"/>
  <c r="K605" i="21"/>
  <c r="I605" i="21"/>
  <c r="J605" i="21"/>
  <c r="Q604" i="21"/>
  <c r="N604" i="21"/>
  <c r="O604" i="21"/>
  <c r="P604" i="21"/>
  <c r="D607" i="21"/>
  <c r="E606" i="21"/>
  <c r="F606" i="21"/>
  <c r="L606" i="21"/>
  <c r="I606" i="21"/>
  <c r="M606" i="21"/>
  <c r="H607" i="21"/>
  <c r="K606" i="21"/>
  <c r="J606" i="21"/>
  <c r="Q605" i="21"/>
  <c r="N605" i="21"/>
  <c r="O605" i="21"/>
  <c r="P605" i="21"/>
  <c r="D608" i="21"/>
  <c r="F607" i="21"/>
  <c r="E607" i="21"/>
  <c r="Q606" i="21"/>
  <c r="N606" i="21"/>
  <c r="O606" i="21"/>
  <c r="P606" i="21"/>
  <c r="H608" i="21"/>
  <c r="L607" i="21"/>
  <c r="K607" i="21"/>
  <c r="I607" i="21"/>
  <c r="J607" i="21"/>
  <c r="M607" i="21"/>
  <c r="F608" i="21"/>
  <c r="E608" i="21"/>
  <c r="D609" i="21"/>
  <c r="H609" i="21"/>
  <c r="L608" i="21"/>
  <c r="J608" i="21"/>
  <c r="K608" i="21"/>
  <c r="M608" i="21"/>
  <c r="I608" i="21"/>
  <c r="Q607" i="21"/>
  <c r="N607" i="21"/>
  <c r="O607" i="21"/>
  <c r="P607" i="21"/>
  <c r="F609" i="21"/>
  <c r="E609" i="21"/>
  <c r="D610" i="21"/>
  <c r="J609" i="21"/>
  <c r="M609" i="21"/>
  <c r="L609" i="21"/>
  <c r="K609" i="21"/>
  <c r="H610" i="21"/>
  <c r="I609" i="21"/>
  <c r="Q608" i="21"/>
  <c r="N608" i="21"/>
  <c r="O608" i="21"/>
  <c r="P608" i="21"/>
  <c r="F610" i="21"/>
  <c r="E610" i="21"/>
  <c r="D611" i="21"/>
  <c r="H611" i="21"/>
  <c r="J610" i="21"/>
  <c r="L610" i="21"/>
  <c r="I610" i="21"/>
  <c r="M610" i="21"/>
  <c r="K610" i="21"/>
  <c r="Q609" i="21"/>
  <c r="N609" i="21"/>
  <c r="O609" i="21"/>
  <c r="P609" i="21"/>
  <c r="D612" i="21"/>
  <c r="E611" i="21"/>
  <c r="F611" i="21"/>
  <c r="H612" i="21"/>
  <c r="L611" i="21"/>
  <c r="K611" i="21"/>
  <c r="I611" i="21"/>
  <c r="M611" i="21"/>
  <c r="J611" i="21"/>
  <c r="Q610" i="21"/>
  <c r="N610" i="21"/>
  <c r="P610" i="21"/>
  <c r="O610" i="21"/>
  <c r="E612" i="21"/>
  <c r="D613" i="21"/>
  <c r="F612" i="21"/>
  <c r="J612" i="21"/>
  <c r="I612" i="21"/>
  <c r="M612" i="21"/>
  <c r="K612" i="21"/>
  <c r="H613" i="21"/>
  <c r="L612" i="21"/>
  <c r="Q611" i="21"/>
  <c r="N611" i="21"/>
  <c r="O611" i="21"/>
  <c r="P611" i="21"/>
  <c r="E613" i="21"/>
  <c r="F613" i="21"/>
  <c r="D614" i="21"/>
  <c r="Q612" i="21"/>
  <c r="N612" i="21"/>
  <c r="P612" i="21"/>
  <c r="O612" i="21"/>
  <c r="L613" i="21"/>
  <c r="K613" i="21"/>
  <c r="M613" i="21"/>
  <c r="J613" i="21"/>
  <c r="I613" i="21"/>
  <c r="H614" i="21"/>
  <c r="D615" i="21"/>
  <c r="E614" i="21"/>
  <c r="F614" i="21"/>
  <c r="Q613" i="21"/>
  <c r="N613" i="21"/>
  <c r="P613" i="21"/>
  <c r="O613" i="21"/>
  <c r="K614" i="21"/>
  <c r="J614" i="21"/>
  <c r="H615" i="21"/>
  <c r="I614" i="21"/>
  <c r="L614" i="21"/>
  <c r="M614" i="21"/>
  <c r="D616" i="21"/>
  <c r="E615" i="21"/>
  <c r="F615" i="21"/>
  <c r="H616" i="21"/>
  <c r="M615" i="21"/>
  <c r="L615" i="21"/>
  <c r="J615" i="21"/>
  <c r="K615" i="21"/>
  <c r="I615" i="21"/>
  <c r="Q614" i="21"/>
  <c r="N614" i="21"/>
  <c r="O614" i="21"/>
  <c r="P614" i="21"/>
  <c r="E616" i="21"/>
  <c r="F616" i="21"/>
  <c r="D617" i="21"/>
  <c r="I616" i="21"/>
  <c r="K616" i="21"/>
  <c r="L616" i="21"/>
  <c r="H617" i="21"/>
  <c r="J616" i="21"/>
  <c r="M616" i="21"/>
  <c r="Q615" i="21"/>
  <c r="N615" i="21"/>
  <c r="O615" i="21"/>
  <c r="P615" i="21"/>
  <c r="F617" i="21"/>
  <c r="E617" i="21"/>
  <c r="D618" i="21"/>
  <c r="Q616" i="21"/>
  <c r="N616" i="21"/>
  <c r="P616" i="21"/>
  <c r="O616" i="21"/>
  <c r="H618" i="21"/>
  <c r="M617" i="21"/>
  <c r="I617" i="21"/>
  <c r="K617" i="21"/>
  <c r="L617" i="21"/>
  <c r="J617" i="21"/>
  <c r="F618" i="21"/>
  <c r="D619" i="21"/>
  <c r="E618" i="21"/>
  <c r="M618" i="21"/>
  <c r="I618" i="21"/>
  <c r="J618" i="21"/>
  <c r="K618" i="21"/>
  <c r="H619" i="21"/>
  <c r="L618" i="21"/>
  <c r="Q617" i="21"/>
  <c r="N617" i="21"/>
  <c r="P617" i="21"/>
  <c r="O617" i="21"/>
  <c r="E619" i="21"/>
  <c r="D620" i="21"/>
  <c r="F619" i="21"/>
  <c r="Q618" i="21"/>
  <c r="N618" i="21"/>
  <c r="O618" i="21"/>
  <c r="P618" i="21"/>
  <c r="H620" i="21"/>
  <c r="L619" i="21"/>
  <c r="M619" i="21"/>
  <c r="K619" i="21"/>
  <c r="I619" i="21"/>
  <c r="J619" i="21"/>
  <c r="D621" i="21"/>
  <c r="E620" i="21"/>
  <c r="F620" i="21"/>
  <c r="I620" i="21"/>
  <c r="L620" i="21"/>
  <c r="H621" i="21"/>
  <c r="J620" i="21"/>
  <c r="M620" i="21"/>
  <c r="K620" i="21"/>
  <c r="Q619" i="21"/>
  <c r="N619" i="21"/>
  <c r="O619" i="21"/>
  <c r="P619" i="21"/>
  <c r="D622" i="21"/>
  <c r="E621" i="21"/>
  <c r="F621" i="21"/>
  <c r="Q620" i="21"/>
  <c r="N620" i="21"/>
  <c r="P620" i="21"/>
  <c r="O620" i="21"/>
  <c r="K621" i="21"/>
  <c r="I621" i="21"/>
  <c r="L621" i="21"/>
  <c r="M621" i="21"/>
  <c r="H622" i="21"/>
  <c r="J621" i="21"/>
  <c r="E622" i="21"/>
  <c r="D623" i="21"/>
  <c r="F622" i="21"/>
  <c r="Q621" i="21"/>
  <c r="N621" i="21"/>
  <c r="O621" i="21"/>
  <c r="P621" i="21"/>
  <c r="K622" i="21"/>
  <c r="M622" i="21"/>
  <c r="I622" i="21"/>
  <c r="H623" i="21"/>
  <c r="L622" i="21"/>
  <c r="J622" i="21"/>
  <c r="F623" i="21"/>
  <c r="E623" i="21"/>
  <c r="D624" i="21"/>
  <c r="Q622" i="21"/>
  <c r="N622" i="21"/>
  <c r="O622" i="21"/>
  <c r="P622" i="21"/>
  <c r="L623" i="21"/>
  <c r="J623" i="21"/>
  <c r="K623" i="21"/>
  <c r="I623" i="21"/>
  <c r="H624" i="21"/>
  <c r="M623" i="21"/>
  <c r="D625" i="21"/>
  <c r="F624" i="21"/>
  <c r="E624" i="21"/>
  <c r="Q623" i="21"/>
  <c r="N623" i="21"/>
  <c r="P623" i="21"/>
  <c r="O623" i="21"/>
  <c r="L624" i="21"/>
  <c r="K624" i="21"/>
  <c r="I624" i="21"/>
  <c r="H625" i="21"/>
  <c r="J624" i="21"/>
  <c r="M624" i="21"/>
  <c r="F625" i="21"/>
  <c r="E625" i="21"/>
  <c r="D626" i="21"/>
  <c r="Q624" i="21"/>
  <c r="N624" i="21"/>
  <c r="O624" i="21"/>
  <c r="P624" i="21"/>
  <c r="J625" i="21"/>
  <c r="H626" i="21"/>
  <c r="M625" i="21"/>
  <c r="K625" i="21"/>
  <c r="I625" i="21"/>
  <c r="L625" i="21"/>
  <c r="E626" i="21"/>
  <c r="D627" i="21"/>
  <c r="F626" i="21"/>
  <c r="K626" i="21"/>
  <c r="J626" i="21"/>
  <c r="H627" i="21"/>
  <c r="M626" i="21"/>
  <c r="I626" i="21"/>
  <c r="L626" i="21"/>
  <c r="Q625" i="21"/>
  <c r="N625" i="21"/>
  <c r="O625" i="21"/>
  <c r="P625" i="21"/>
  <c r="D628" i="21"/>
  <c r="E627" i="21"/>
  <c r="F627" i="21"/>
  <c r="J627" i="21"/>
  <c r="L627" i="21"/>
  <c r="I627" i="21"/>
  <c r="K627" i="21"/>
  <c r="H628" i="21"/>
  <c r="M627" i="21"/>
  <c r="Q626" i="21"/>
  <c r="N626" i="21"/>
  <c r="O626" i="21"/>
  <c r="P626" i="21"/>
  <c r="E628" i="21"/>
  <c r="D629" i="21"/>
  <c r="F628" i="21"/>
  <c r="Q627" i="21"/>
  <c r="N627" i="21"/>
  <c r="P627" i="21"/>
  <c r="O627" i="21"/>
  <c r="H629" i="21"/>
  <c r="K628" i="21"/>
  <c r="M628" i="21"/>
  <c r="L628" i="21"/>
  <c r="I628" i="21"/>
  <c r="J628" i="21"/>
  <c r="D630" i="21"/>
  <c r="E629" i="21"/>
  <c r="F629" i="21"/>
  <c r="K629" i="21"/>
  <c r="I629" i="21"/>
  <c r="L629" i="21"/>
  <c r="M629" i="21"/>
  <c r="H630" i="21"/>
  <c r="J629" i="21"/>
  <c r="Q628" i="21"/>
  <c r="N628" i="21"/>
  <c r="O628" i="21"/>
  <c r="P628" i="21"/>
  <c r="F630" i="21"/>
  <c r="E630" i="21"/>
  <c r="D631" i="21"/>
  <c r="Q629" i="21"/>
  <c r="N629" i="21"/>
  <c r="O629" i="21"/>
  <c r="P629" i="21"/>
  <c r="I630" i="21"/>
  <c r="H631" i="21"/>
  <c r="M630" i="21"/>
  <c r="J630" i="21"/>
  <c r="K630" i="21"/>
  <c r="L630" i="21"/>
  <c r="F631" i="21"/>
  <c r="D632" i="21"/>
  <c r="E631" i="21"/>
  <c r="Q630" i="21"/>
  <c r="N630" i="21"/>
  <c r="P630" i="21"/>
  <c r="O630" i="21"/>
  <c r="K631" i="21"/>
  <c r="M631" i="21"/>
  <c r="H632" i="21"/>
  <c r="J631" i="21"/>
  <c r="I631" i="21"/>
  <c r="L631" i="21"/>
  <c r="D633" i="21"/>
  <c r="E632" i="21"/>
  <c r="F632" i="21"/>
  <c r="L632" i="21"/>
  <c r="H633" i="21"/>
  <c r="I632" i="21"/>
  <c r="J632" i="21"/>
  <c r="M632" i="21"/>
  <c r="K632" i="21"/>
  <c r="Q631" i="21"/>
  <c r="N631" i="21"/>
  <c r="O631" i="21"/>
  <c r="P631" i="21"/>
  <c r="D634" i="21"/>
  <c r="E633" i="21"/>
  <c r="F633" i="21"/>
  <c r="L633" i="21"/>
  <c r="M633" i="21"/>
  <c r="J633" i="21"/>
  <c r="I633" i="21"/>
  <c r="K633" i="21"/>
  <c r="H634" i="21"/>
  <c r="Q632" i="21"/>
  <c r="N632" i="21"/>
  <c r="O632" i="21"/>
  <c r="P632" i="21"/>
  <c r="E634" i="21"/>
  <c r="D635" i="21"/>
  <c r="F634" i="21"/>
  <c r="Q633" i="21"/>
  <c r="N633" i="21"/>
  <c r="P633" i="21"/>
  <c r="O633" i="21"/>
  <c r="I634" i="21"/>
  <c r="K634" i="21"/>
  <c r="M634" i="21"/>
  <c r="L634" i="21"/>
  <c r="H635" i="21"/>
  <c r="J634" i="21"/>
  <c r="F635" i="21"/>
  <c r="D636" i="21"/>
  <c r="E635" i="21"/>
  <c r="Q634" i="21"/>
  <c r="N634" i="21"/>
  <c r="P634" i="21"/>
  <c r="O634" i="21"/>
  <c r="M635" i="21"/>
  <c r="K635" i="21"/>
  <c r="J635" i="21"/>
  <c r="I635" i="21"/>
  <c r="L635" i="21"/>
  <c r="H636" i="21"/>
  <c r="D637" i="21"/>
  <c r="F636" i="21"/>
  <c r="E636" i="21"/>
  <c r="Q635" i="21"/>
  <c r="N635" i="21"/>
  <c r="O635" i="21"/>
  <c r="P635" i="21"/>
  <c r="H637" i="21"/>
  <c r="J636" i="21"/>
  <c r="M636" i="21"/>
  <c r="K636" i="21"/>
  <c r="L636" i="21"/>
  <c r="I636" i="21"/>
  <c r="D638" i="21"/>
  <c r="F637" i="21"/>
  <c r="E637" i="21"/>
  <c r="I637" i="21"/>
  <c r="M637" i="21"/>
  <c r="H638" i="21"/>
  <c r="J637" i="21"/>
  <c r="K637" i="21"/>
  <c r="L637" i="21"/>
  <c r="Q636" i="21"/>
  <c r="N636" i="21"/>
  <c r="P636" i="21"/>
  <c r="O636" i="21"/>
  <c r="D639" i="21"/>
  <c r="E638" i="21"/>
  <c r="F638" i="21"/>
  <c r="Q637" i="21"/>
  <c r="N637" i="21"/>
  <c r="P637" i="21"/>
  <c r="O637" i="21"/>
  <c r="J638" i="21"/>
  <c r="M638" i="21"/>
  <c r="K638" i="21"/>
  <c r="L638" i="21"/>
  <c r="I638" i="21"/>
  <c r="H639" i="21"/>
  <c r="E639" i="21"/>
  <c r="F639" i="21"/>
  <c r="D640" i="21"/>
  <c r="Q638" i="21"/>
  <c r="N638" i="21"/>
  <c r="P638" i="21"/>
  <c r="O638" i="21"/>
  <c r="M639" i="21"/>
  <c r="J639" i="21"/>
  <c r="L639" i="21"/>
  <c r="K639" i="21"/>
  <c r="H640" i="21"/>
  <c r="I639" i="21"/>
  <c r="E640" i="21"/>
  <c r="D641" i="21"/>
  <c r="F640" i="21"/>
  <c r="K640" i="21"/>
  <c r="H641" i="21"/>
  <c r="I640" i="21"/>
  <c r="L640" i="21"/>
  <c r="M640" i="21"/>
  <c r="J640" i="21"/>
  <c r="Q639" i="21"/>
  <c r="N639" i="21"/>
  <c r="P639" i="21"/>
  <c r="O639" i="21"/>
  <c r="D642" i="21"/>
  <c r="F641" i="21"/>
  <c r="E641" i="21"/>
  <c r="I641" i="21"/>
  <c r="J641" i="21"/>
  <c r="K641" i="21"/>
  <c r="H642" i="21"/>
  <c r="L641" i="21"/>
  <c r="M641" i="21"/>
  <c r="Q640" i="21"/>
  <c r="N640" i="21"/>
  <c r="O640" i="21"/>
  <c r="P640" i="21"/>
  <c r="F642" i="21"/>
  <c r="D643" i="21"/>
  <c r="E642" i="21"/>
  <c r="Q641" i="21"/>
  <c r="N641" i="21"/>
  <c r="O641" i="21"/>
  <c r="P641" i="21"/>
  <c r="L642" i="21"/>
  <c r="K642" i="21"/>
  <c r="H643" i="21"/>
  <c r="I642" i="21"/>
  <c r="J642" i="21"/>
  <c r="M642" i="21"/>
  <c r="E643" i="21"/>
  <c r="F643" i="21"/>
  <c r="D644" i="21"/>
  <c r="M643" i="21"/>
  <c r="J643" i="21"/>
  <c r="L643" i="21"/>
  <c r="K643" i="21"/>
  <c r="H644" i="21"/>
  <c r="I643" i="21"/>
  <c r="Q642" i="21"/>
  <c r="N642" i="21"/>
  <c r="P642" i="21"/>
  <c r="O642" i="21"/>
  <c r="E644" i="21"/>
  <c r="D645" i="21"/>
  <c r="F644" i="21"/>
  <c r="L644" i="21"/>
  <c r="H645" i="21"/>
  <c r="I644" i="21"/>
  <c r="M644" i="21"/>
  <c r="K644" i="21"/>
  <c r="J644" i="21"/>
  <c r="Q643" i="21"/>
  <c r="N643" i="21"/>
  <c r="O643" i="21"/>
  <c r="P643" i="21"/>
  <c r="D646" i="21"/>
  <c r="F645" i="21"/>
  <c r="E645" i="21"/>
  <c r="J645" i="21"/>
  <c r="L645" i="21"/>
  <c r="H646" i="21"/>
  <c r="M645" i="21"/>
  <c r="K645" i="21"/>
  <c r="I645" i="21"/>
  <c r="Q644" i="21"/>
  <c r="N644" i="21"/>
  <c r="P644" i="21"/>
  <c r="O644" i="21"/>
  <c r="D647" i="21"/>
  <c r="F646" i="21"/>
  <c r="E646" i="21"/>
  <c r="L646" i="21"/>
  <c r="J646" i="21"/>
  <c r="K646" i="21"/>
  <c r="H647" i="21"/>
  <c r="M646" i="21"/>
  <c r="I646" i="21"/>
  <c r="Q645" i="21"/>
  <c r="N645" i="21"/>
  <c r="P645" i="21"/>
  <c r="O645" i="21"/>
  <c r="F647" i="21"/>
  <c r="E647" i="21"/>
  <c r="D648" i="21"/>
  <c r="H648" i="21"/>
  <c r="J647" i="21"/>
  <c r="M647" i="21"/>
  <c r="K647" i="21"/>
  <c r="I647" i="21"/>
  <c r="L647" i="21"/>
  <c r="Q646" i="21"/>
  <c r="N646" i="21"/>
  <c r="O646" i="21"/>
  <c r="P646" i="21"/>
  <c r="E648" i="21"/>
  <c r="D649" i="21"/>
  <c r="F648" i="21"/>
  <c r="H649" i="21"/>
  <c r="K648" i="21"/>
  <c r="J648" i="21"/>
  <c r="L648" i="21"/>
  <c r="I648" i="21"/>
  <c r="M648" i="21"/>
  <c r="Q647" i="21"/>
  <c r="N647" i="21"/>
  <c r="P647" i="21"/>
  <c r="O647" i="21"/>
  <c r="D650" i="21"/>
  <c r="E649" i="21"/>
  <c r="F649" i="21"/>
  <c r="I649" i="21"/>
  <c r="H650" i="21"/>
  <c r="J649" i="21"/>
  <c r="M649" i="21"/>
  <c r="L649" i="21"/>
  <c r="K649" i="21"/>
  <c r="Q648" i="21"/>
  <c r="N648" i="21"/>
  <c r="O648" i="21"/>
  <c r="P648" i="21"/>
  <c r="D651" i="21"/>
  <c r="F650" i="21"/>
  <c r="E650" i="21"/>
  <c r="Q649" i="21"/>
  <c r="N649" i="21"/>
  <c r="O649" i="21"/>
  <c r="P649" i="21"/>
  <c r="K650" i="21"/>
  <c r="H651" i="21"/>
  <c r="I650" i="21"/>
  <c r="J650" i="21"/>
  <c r="M650" i="21"/>
  <c r="L650" i="21"/>
  <c r="E651" i="21"/>
  <c r="D652" i="21"/>
  <c r="F651" i="21"/>
  <c r="K651" i="21"/>
  <c r="H652" i="21"/>
  <c r="J651" i="21"/>
  <c r="L651" i="21"/>
  <c r="I651" i="21"/>
  <c r="M651" i="21"/>
  <c r="Q650" i="21"/>
  <c r="N650" i="21"/>
  <c r="O650" i="21"/>
  <c r="P650" i="21"/>
  <c r="D653" i="21"/>
  <c r="F652" i="21"/>
  <c r="E652" i="21"/>
  <c r="M652" i="21"/>
  <c r="J652" i="21"/>
  <c r="I652" i="21"/>
  <c r="L652" i="21"/>
  <c r="K652" i="21"/>
  <c r="H653" i="21"/>
  <c r="Q651" i="21"/>
  <c r="N651" i="21"/>
  <c r="P651" i="21"/>
  <c r="O651" i="21"/>
  <c r="F653" i="21"/>
  <c r="E653" i="21"/>
  <c r="D654" i="21"/>
  <c r="Q652" i="21"/>
  <c r="N652" i="21"/>
  <c r="O652" i="21"/>
  <c r="P652" i="21"/>
  <c r="L653" i="21"/>
  <c r="H654" i="21"/>
  <c r="J653" i="21"/>
  <c r="M653" i="21"/>
  <c r="I653" i="21"/>
  <c r="K653" i="21"/>
  <c r="E654" i="21"/>
  <c r="F654" i="21"/>
  <c r="D655" i="21"/>
  <c r="M654" i="21"/>
  <c r="L654" i="21"/>
  <c r="H655" i="21"/>
  <c r="K654" i="21"/>
  <c r="J654" i="21"/>
  <c r="I654" i="21"/>
  <c r="Q653" i="21"/>
  <c r="N653" i="21"/>
  <c r="O653" i="21"/>
  <c r="P653" i="21"/>
  <c r="F655" i="21"/>
  <c r="E655" i="21"/>
  <c r="D656" i="21"/>
  <c r="I655" i="21"/>
  <c r="J655" i="21"/>
  <c r="H656" i="21"/>
  <c r="M655" i="21"/>
  <c r="K655" i="21"/>
  <c r="L655" i="21"/>
  <c r="Q654" i="21"/>
  <c r="N654" i="21"/>
  <c r="O654" i="21"/>
  <c r="P654" i="21"/>
  <c r="F656" i="21"/>
  <c r="D657" i="21"/>
  <c r="E656" i="21"/>
  <c r="Q655" i="21"/>
  <c r="N655" i="21"/>
  <c r="O655" i="21"/>
  <c r="P655" i="21"/>
  <c r="I656" i="21"/>
  <c r="L656" i="21"/>
  <c r="H657" i="21"/>
  <c r="M656" i="21"/>
  <c r="K656" i="21"/>
  <c r="J656" i="21"/>
  <c r="E657" i="21"/>
  <c r="D658" i="21"/>
  <c r="F657" i="21"/>
  <c r="Q656" i="21"/>
  <c r="N656" i="21"/>
  <c r="O656" i="21"/>
  <c r="P656" i="21"/>
  <c r="I657" i="21"/>
  <c r="M657" i="21"/>
  <c r="K657" i="21"/>
  <c r="H658" i="21"/>
  <c r="L657" i="21"/>
  <c r="J657" i="21"/>
  <c r="D659" i="21"/>
  <c r="E658" i="21"/>
  <c r="F658" i="21"/>
  <c r="Q657" i="21"/>
  <c r="N657" i="21"/>
  <c r="O657" i="21"/>
  <c r="P657" i="21"/>
  <c r="K658" i="21"/>
  <c r="L658" i="21"/>
  <c r="H659" i="21"/>
  <c r="J658" i="21"/>
  <c r="M658" i="21"/>
  <c r="I658" i="21"/>
  <c r="D660" i="21"/>
  <c r="E659" i="21"/>
  <c r="F659" i="21"/>
  <c r="M659" i="21"/>
  <c r="L659" i="21"/>
  <c r="H660" i="21"/>
  <c r="K659" i="21"/>
  <c r="I659" i="21"/>
  <c r="J659" i="21"/>
  <c r="Q658" i="21"/>
  <c r="N658" i="21"/>
  <c r="P658" i="21"/>
  <c r="O658" i="21"/>
  <c r="F660" i="21"/>
  <c r="E660" i="21"/>
  <c r="D661" i="21"/>
  <c r="K660" i="21"/>
  <c r="L660" i="21"/>
  <c r="H661" i="21"/>
  <c r="I660" i="21"/>
  <c r="J660" i="21"/>
  <c r="M660" i="21"/>
  <c r="Q659" i="21"/>
  <c r="N659" i="21"/>
  <c r="O659" i="21"/>
  <c r="P659" i="21"/>
  <c r="E661" i="21"/>
  <c r="F661" i="21"/>
  <c r="D662" i="21"/>
  <c r="J661" i="21"/>
  <c r="L661" i="21"/>
  <c r="M661" i="21"/>
  <c r="I661" i="21"/>
  <c r="H662" i="21"/>
  <c r="K661" i="21"/>
  <c r="Q660" i="21"/>
  <c r="N660" i="21"/>
  <c r="O660" i="21"/>
  <c r="P660" i="21"/>
  <c r="D663" i="21"/>
  <c r="E662" i="21"/>
  <c r="F662" i="21"/>
  <c r="Q661" i="21"/>
  <c r="N661" i="21"/>
  <c r="O661" i="21"/>
  <c r="P661" i="21"/>
  <c r="J662" i="21"/>
  <c r="I662" i="21"/>
  <c r="M662" i="21"/>
  <c r="K662" i="21"/>
  <c r="L662" i="21"/>
  <c r="H663" i="21"/>
  <c r="F663" i="21"/>
  <c r="E663" i="21"/>
  <c r="D664" i="21"/>
  <c r="Q662" i="21"/>
  <c r="N662" i="21"/>
  <c r="O662" i="21"/>
  <c r="P662" i="21"/>
  <c r="H664" i="21"/>
  <c r="J663" i="21"/>
  <c r="M663" i="21"/>
  <c r="I663" i="21"/>
  <c r="L663" i="21"/>
  <c r="K663" i="21"/>
  <c r="F664" i="21"/>
  <c r="D665" i="21"/>
  <c r="E664" i="21"/>
  <c r="H665" i="21"/>
  <c r="I664" i="21"/>
  <c r="L664" i="21"/>
  <c r="M664" i="21"/>
  <c r="J664" i="21"/>
  <c r="K664" i="21"/>
  <c r="Q663" i="21"/>
  <c r="N663" i="21"/>
  <c r="P663" i="21"/>
  <c r="O663" i="21"/>
  <c r="E665" i="21"/>
  <c r="D666" i="21"/>
  <c r="F665" i="21"/>
  <c r="J665" i="21"/>
  <c r="L665" i="21"/>
  <c r="K665" i="21"/>
  <c r="M665" i="21"/>
  <c r="I665" i="21"/>
  <c r="H666" i="21"/>
  <c r="Q664" i="21"/>
  <c r="N664" i="21"/>
  <c r="P664" i="21"/>
  <c r="O664" i="21"/>
  <c r="D667" i="21"/>
  <c r="F666" i="21"/>
  <c r="E666" i="21"/>
  <c r="Q665" i="21"/>
  <c r="N665" i="21"/>
  <c r="O665" i="21"/>
  <c r="P665" i="21"/>
  <c r="M666" i="21"/>
  <c r="J666" i="21"/>
  <c r="H667" i="21"/>
  <c r="L666" i="21"/>
  <c r="I666" i="21"/>
  <c r="K666" i="21"/>
  <c r="D668" i="21"/>
  <c r="F667" i="21"/>
  <c r="E667" i="21"/>
  <c r="H668" i="21"/>
  <c r="M667" i="21"/>
  <c r="L667" i="21"/>
  <c r="I667" i="21"/>
  <c r="K667" i="21"/>
  <c r="J667" i="21"/>
  <c r="Q666" i="21"/>
  <c r="N666" i="21"/>
  <c r="O666" i="21"/>
  <c r="P666" i="21"/>
  <c r="E668" i="21"/>
  <c r="F668" i="21"/>
  <c r="D669" i="21"/>
  <c r="K668" i="21"/>
  <c r="H669" i="21"/>
  <c r="L668" i="21"/>
  <c r="I668" i="21"/>
  <c r="M668" i="21"/>
  <c r="J668" i="21"/>
  <c r="Q667" i="21"/>
  <c r="N667" i="21"/>
  <c r="P667" i="21"/>
  <c r="O667" i="21"/>
  <c r="E669" i="21"/>
  <c r="D670" i="21"/>
  <c r="F669" i="21"/>
  <c r="L669" i="21"/>
  <c r="H670" i="21"/>
  <c r="M669" i="21"/>
  <c r="J669" i="21"/>
  <c r="I669" i="21"/>
  <c r="K669" i="21"/>
  <c r="Q668" i="21"/>
  <c r="N668" i="21"/>
  <c r="O668" i="21"/>
  <c r="P668" i="21"/>
  <c r="D671" i="21"/>
  <c r="E670" i="21"/>
  <c r="F670" i="21"/>
  <c r="I670" i="21"/>
  <c r="K670" i="21"/>
  <c r="M670" i="21"/>
  <c r="J670" i="21"/>
  <c r="H671" i="21"/>
  <c r="L670" i="21"/>
  <c r="Q669" i="21"/>
  <c r="N669" i="21"/>
  <c r="O669" i="21"/>
  <c r="P669" i="21"/>
  <c r="F671" i="21"/>
  <c r="D672" i="21"/>
  <c r="E671" i="21"/>
  <c r="Q670" i="21"/>
  <c r="N670" i="21"/>
  <c r="O670" i="21"/>
  <c r="P670" i="21"/>
  <c r="J671" i="21"/>
  <c r="K671" i="21"/>
  <c r="L671" i="21"/>
  <c r="H672" i="21"/>
  <c r="M671" i="21"/>
  <c r="I671" i="21"/>
  <c r="E672" i="21"/>
  <c r="F672" i="21"/>
  <c r="D673" i="21"/>
  <c r="L672" i="21"/>
  <c r="J672" i="21"/>
  <c r="I672" i="21"/>
  <c r="K672" i="21"/>
  <c r="H673" i="21"/>
  <c r="M672" i="21"/>
  <c r="Q671" i="21"/>
  <c r="N671" i="21"/>
  <c r="O671" i="21"/>
  <c r="P671" i="21"/>
  <c r="D674" i="21"/>
  <c r="F673" i="21"/>
  <c r="E673" i="21"/>
  <c r="Q672" i="21"/>
  <c r="N672" i="21"/>
  <c r="O672" i="21"/>
  <c r="P672" i="21"/>
  <c r="I673" i="21"/>
  <c r="J673" i="21"/>
  <c r="H674" i="21"/>
  <c r="L673" i="21"/>
  <c r="K673" i="21"/>
  <c r="M673" i="21"/>
  <c r="F674" i="21"/>
  <c r="E674" i="21"/>
  <c r="D675" i="21"/>
  <c r="Q673" i="21"/>
  <c r="N673" i="21"/>
  <c r="O673" i="21"/>
  <c r="P673" i="21"/>
  <c r="H675" i="21"/>
  <c r="M674" i="21"/>
  <c r="J674" i="21"/>
  <c r="I674" i="21"/>
  <c r="L674" i="21"/>
  <c r="K674" i="21"/>
  <c r="F675" i="21"/>
  <c r="D676" i="21"/>
  <c r="E675" i="21"/>
  <c r="M675" i="21"/>
  <c r="L675" i="21"/>
  <c r="J675" i="21"/>
  <c r="H676" i="21"/>
  <c r="I675" i="21"/>
  <c r="K675" i="21"/>
  <c r="Q674" i="21"/>
  <c r="N674" i="21"/>
  <c r="P674" i="21"/>
  <c r="O674" i="21"/>
  <c r="F676" i="21"/>
  <c r="D677" i="21"/>
  <c r="E676" i="21"/>
  <c r="K676" i="21"/>
  <c r="J676" i="21"/>
  <c r="H677" i="21"/>
  <c r="M676" i="21"/>
  <c r="L676" i="21"/>
  <c r="I676" i="21"/>
  <c r="Q675" i="21"/>
  <c r="N675" i="21"/>
  <c r="O675" i="21"/>
  <c r="P675" i="21"/>
  <c r="F677" i="21"/>
  <c r="D678" i="21"/>
  <c r="E677" i="21"/>
  <c r="J677" i="21"/>
  <c r="K677" i="21"/>
  <c r="H678" i="21"/>
  <c r="I677" i="21"/>
  <c r="M677" i="21"/>
  <c r="L677" i="21"/>
  <c r="Q676" i="21"/>
  <c r="N676" i="21"/>
  <c r="P676" i="21"/>
  <c r="O676" i="21"/>
  <c r="F678" i="21"/>
  <c r="D679" i="21"/>
  <c r="E678" i="21"/>
  <c r="I678" i="21"/>
  <c r="J678" i="21"/>
  <c r="M678" i="21"/>
  <c r="L678" i="21"/>
  <c r="K678" i="21"/>
  <c r="H679" i="21"/>
  <c r="Q677" i="21"/>
  <c r="N677" i="21"/>
  <c r="O677" i="21"/>
  <c r="P677" i="21"/>
  <c r="D680" i="21"/>
  <c r="E679" i="21"/>
  <c r="F679" i="21"/>
  <c r="Q678" i="21"/>
  <c r="N678" i="21"/>
  <c r="O678" i="21"/>
  <c r="P678" i="21"/>
  <c r="L679" i="21"/>
  <c r="J679" i="21"/>
  <c r="K679" i="21"/>
  <c r="I679" i="21"/>
  <c r="M679" i="21"/>
  <c r="H680" i="21"/>
  <c r="D681" i="21"/>
  <c r="F680" i="21"/>
  <c r="E680" i="21"/>
  <c r="Q679" i="21"/>
  <c r="N679" i="21"/>
  <c r="O679" i="21"/>
  <c r="P679" i="21"/>
  <c r="I680" i="21"/>
  <c r="J680" i="21"/>
  <c r="M680" i="21"/>
  <c r="H681" i="21"/>
  <c r="K680" i="21"/>
  <c r="L680" i="21"/>
  <c r="F681" i="21"/>
  <c r="E681" i="21"/>
  <c r="D682" i="21"/>
  <c r="Q680" i="21"/>
  <c r="N680" i="21"/>
  <c r="O680" i="21"/>
  <c r="P680" i="21"/>
  <c r="H682" i="21"/>
  <c r="J681" i="21"/>
  <c r="M681" i="21"/>
  <c r="I681" i="21"/>
  <c r="K681" i="21"/>
  <c r="L681" i="21"/>
  <c r="F682" i="21"/>
  <c r="E682" i="21"/>
  <c r="D683" i="21"/>
  <c r="M682" i="21"/>
  <c r="I682" i="21"/>
  <c r="J682" i="21"/>
  <c r="L682" i="21"/>
  <c r="H683" i="21"/>
  <c r="K682" i="21"/>
  <c r="Q681" i="21"/>
  <c r="N681" i="21"/>
  <c r="O681" i="21"/>
  <c r="P681" i="21"/>
  <c r="E683" i="21"/>
  <c r="D684" i="21"/>
  <c r="F683" i="21"/>
  <c r="Q682" i="21"/>
  <c r="N682" i="21"/>
  <c r="P682" i="21"/>
  <c r="O682" i="21"/>
  <c r="K683" i="21"/>
  <c r="I683" i="21"/>
  <c r="J683" i="21"/>
  <c r="L683" i="21"/>
  <c r="M683" i="21"/>
  <c r="H684" i="21"/>
  <c r="D685" i="21"/>
  <c r="E684" i="21"/>
  <c r="F684" i="21"/>
  <c r="Q683" i="21"/>
  <c r="N683" i="21"/>
  <c r="O683" i="21"/>
  <c r="P683" i="21"/>
  <c r="H685" i="21"/>
  <c r="I684" i="21"/>
  <c r="K684" i="21"/>
  <c r="J684" i="21"/>
  <c r="M684" i="21"/>
  <c r="L684" i="21"/>
  <c r="D686" i="21"/>
  <c r="E685" i="21"/>
  <c r="F685" i="21"/>
  <c r="M685" i="21"/>
  <c r="L685" i="21"/>
  <c r="I685" i="21"/>
  <c r="H686" i="21"/>
  <c r="K685" i="21"/>
  <c r="J685" i="21"/>
  <c r="Q684" i="21"/>
  <c r="N684" i="21"/>
  <c r="P684" i="21"/>
  <c r="O684" i="21"/>
  <c r="F686" i="21"/>
  <c r="D687" i="21"/>
  <c r="E686" i="21"/>
  <c r="Q685" i="21"/>
  <c r="N685" i="21"/>
  <c r="P685" i="21"/>
  <c r="O685" i="21"/>
  <c r="M686" i="21"/>
  <c r="H687" i="21"/>
  <c r="L686" i="21"/>
  <c r="K686" i="21"/>
  <c r="J686" i="21"/>
  <c r="I686" i="21"/>
  <c r="E687" i="21"/>
  <c r="D688" i="21"/>
  <c r="F687" i="21"/>
  <c r="M687" i="21"/>
  <c r="I687" i="21"/>
  <c r="H688" i="21"/>
  <c r="K687" i="21"/>
  <c r="J687" i="21"/>
  <c r="L687" i="21"/>
  <c r="Q686" i="21"/>
  <c r="N686" i="21"/>
  <c r="O686" i="21"/>
  <c r="P686" i="21"/>
  <c r="F688" i="21"/>
  <c r="E688" i="21"/>
  <c r="D689" i="21"/>
  <c r="Q687" i="21"/>
  <c r="N687" i="21"/>
  <c r="O687" i="21"/>
  <c r="P687" i="21"/>
  <c r="J688" i="21"/>
  <c r="L688" i="21"/>
  <c r="K688" i="21"/>
  <c r="M688" i="21"/>
  <c r="I688" i="21"/>
  <c r="H689" i="21"/>
  <c r="E689" i="21"/>
  <c r="D690" i="21"/>
  <c r="F689" i="21"/>
  <c r="Q688" i="21"/>
  <c r="N688" i="21"/>
  <c r="P688" i="21"/>
  <c r="O688" i="21"/>
  <c r="I689" i="21"/>
  <c r="H690" i="21"/>
  <c r="K689" i="21"/>
  <c r="L689" i="21"/>
  <c r="M689" i="21"/>
  <c r="J689" i="21"/>
  <c r="E690" i="21"/>
  <c r="F690" i="21"/>
  <c r="D691" i="21"/>
  <c r="Q689" i="21"/>
  <c r="N689" i="21"/>
  <c r="O689" i="21"/>
  <c r="P689" i="21"/>
  <c r="H691" i="21"/>
  <c r="J690" i="21"/>
  <c r="I690" i="21"/>
  <c r="K690" i="21"/>
  <c r="M690" i="21"/>
  <c r="L690" i="21"/>
  <c r="D692" i="21"/>
  <c r="E691" i="21"/>
  <c r="F691" i="21"/>
  <c r="J691" i="21"/>
  <c r="M691" i="21"/>
  <c r="L691" i="21"/>
  <c r="H692" i="21"/>
  <c r="K691" i="21"/>
  <c r="I691" i="21"/>
  <c r="Q690" i="21"/>
  <c r="N690" i="21"/>
  <c r="O690" i="21"/>
  <c r="P690" i="21"/>
  <c r="F692" i="21"/>
  <c r="E692" i="21"/>
  <c r="D693" i="21"/>
  <c r="J692" i="21"/>
  <c r="I692" i="21"/>
  <c r="L692" i="21"/>
  <c r="H693" i="21"/>
  <c r="K692" i="21"/>
  <c r="M692" i="21"/>
  <c r="Q691" i="21"/>
  <c r="N691" i="21"/>
  <c r="P691" i="21"/>
  <c r="O691" i="21"/>
  <c r="D694" i="21"/>
  <c r="F693" i="21"/>
  <c r="E693" i="21"/>
  <c r="Q692" i="21"/>
  <c r="N692" i="21"/>
  <c r="O692" i="21"/>
  <c r="P692" i="21"/>
  <c r="H694" i="21"/>
  <c r="J693" i="21"/>
  <c r="K693" i="21"/>
  <c r="L693" i="21"/>
  <c r="M693" i="21"/>
  <c r="I693" i="21"/>
  <c r="D695" i="21"/>
  <c r="E694" i="21"/>
  <c r="F694" i="21"/>
  <c r="K694" i="21"/>
  <c r="H695" i="21"/>
  <c r="L694" i="21"/>
  <c r="J694" i="21"/>
  <c r="M694" i="21"/>
  <c r="I694" i="21"/>
  <c r="Q693" i="21"/>
  <c r="N693" i="21"/>
  <c r="O693" i="21"/>
  <c r="P693" i="21"/>
  <c r="E695" i="21"/>
  <c r="D696" i="21"/>
  <c r="F695" i="21"/>
  <c r="L695" i="21"/>
  <c r="I695" i="21"/>
  <c r="J695" i="21"/>
  <c r="H696" i="21"/>
  <c r="K695" i="21"/>
  <c r="M695" i="21"/>
  <c r="Q694" i="21"/>
  <c r="N694" i="21"/>
  <c r="O694" i="21"/>
  <c r="P694" i="21"/>
  <c r="E696" i="21"/>
  <c r="F696" i="21"/>
  <c r="D697" i="21"/>
  <c r="Q695" i="21"/>
  <c r="N695" i="21"/>
  <c r="P695" i="21"/>
  <c r="O695" i="21"/>
  <c r="L696" i="21"/>
  <c r="M696" i="21"/>
  <c r="I696" i="21"/>
  <c r="K696" i="21"/>
  <c r="H697" i="21"/>
  <c r="J696" i="21"/>
  <c r="E697" i="21"/>
  <c r="F697" i="21"/>
  <c r="D698" i="21"/>
  <c r="Q696" i="21"/>
  <c r="N696" i="21"/>
  <c r="O696" i="21"/>
  <c r="P696" i="21"/>
  <c r="H698" i="21"/>
  <c r="J697" i="21"/>
  <c r="K697" i="21"/>
  <c r="L697" i="21"/>
  <c r="M697" i="21"/>
  <c r="I697" i="21"/>
  <c r="E698" i="21"/>
  <c r="D699" i="21"/>
  <c r="F698" i="21"/>
  <c r="L698" i="21"/>
  <c r="M698" i="21"/>
  <c r="J698" i="21"/>
  <c r="I698" i="21"/>
  <c r="K698" i="21"/>
  <c r="H699" i="21"/>
  <c r="Q697" i="21"/>
  <c r="N697" i="21"/>
  <c r="O697" i="21"/>
  <c r="P697" i="21"/>
  <c r="F699" i="21"/>
  <c r="E699" i="21"/>
  <c r="D700" i="21"/>
  <c r="Q698" i="21"/>
  <c r="N698" i="21"/>
  <c r="O698" i="21"/>
  <c r="P698" i="21"/>
  <c r="L699" i="21"/>
  <c r="I699" i="21"/>
  <c r="K699" i="21"/>
  <c r="H700" i="21"/>
  <c r="M699" i="21"/>
  <c r="J699" i="21"/>
  <c r="D701" i="21"/>
  <c r="E700" i="21"/>
  <c r="F700" i="21"/>
  <c r="Q699" i="21"/>
  <c r="N699" i="21"/>
  <c r="O699" i="21"/>
  <c r="P699" i="21"/>
  <c r="I700" i="21"/>
  <c r="H701" i="21"/>
  <c r="K700" i="21"/>
  <c r="M700" i="21"/>
  <c r="J700" i="21"/>
  <c r="L700" i="21"/>
  <c r="D702" i="21"/>
  <c r="F701" i="21"/>
  <c r="E701" i="21"/>
  <c r="Q700" i="21"/>
  <c r="N700" i="21"/>
  <c r="P700" i="21"/>
  <c r="O700" i="21"/>
  <c r="H702" i="21"/>
  <c r="J701" i="21"/>
  <c r="I701" i="21"/>
  <c r="K701" i="21"/>
  <c r="M701" i="21"/>
  <c r="L701" i="21"/>
  <c r="D703" i="21"/>
  <c r="E702" i="21"/>
  <c r="F702" i="21"/>
  <c r="H703" i="21"/>
  <c r="J702" i="21"/>
  <c r="L702" i="21"/>
  <c r="M702" i="21"/>
  <c r="K702" i="21"/>
  <c r="I702" i="21"/>
  <c r="Q701" i="21"/>
  <c r="N701" i="21"/>
  <c r="P701" i="21"/>
  <c r="O701" i="21"/>
  <c r="D704" i="21"/>
  <c r="E703" i="21"/>
  <c r="F703" i="21"/>
  <c r="H704" i="21"/>
  <c r="K703" i="21"/>
  <c r="I703" i="21"/>
  <c r="J703" i="21"/>
  <c r="M703" i="21"/>
  <c r="L703" i="21"/>
  <c r="Q702" i="21"/>
  <c r="N702" i="21"/>
  <c r="O702" i="21"/>
  <c r="P702" i="21"/>
  <c r="E704" i="21"/>
  <c r="F704" i="21"/>
  <c r="D705" i="21"/>
  <c r="J704" i="21"/>
  <c r="K704" i="21"/>
  <c r="I704" i="21"/>
  <c r="M704" i="21"/>
  <c r="H705" i="21"/>
  <c r="L704" i="21"/>
  <c r="Q703" i="21"/>
  <c r="N703" i="21"/>
  <c r="O703" i="21"/>
  <c r="P703" i="21"/>
  <c r="F705" i="21"/>
  <c r="E705" i="21"/>
  <c r="D706" i="21"/>
  <c r="Q704" i="21"/>
  <c r="N704" i="21"/>
  <c r="P704" i="21"/>
  <c r="O704" i="21"/>
  <c r="K705" i="21"/>
  <c r="L705" i="21"/>
  <c r="I705" i="21"/>
  <c r="M705" i="21"/>
  <c r="H706" i="21"/>
  <c r="J705" i="21"/>
  <c r="E706" i="21"/>
  <c r="F706" i="21"/>
  <c r="D707" i="21"/>
  <c r="Q705" i="21"/>
  <c r="N705" i="21"/>
  <c r="P705" i="21"/>
  <c r="O705" i="21"/>
  <c r="I706" i="21"/>
  <c r="H707" i="21"/>
  <c r="J706" i="21"/>
  <c r="M706" i="21"/>
  <c r="K706" i="21"/>
  <c r="L706" i="21"/>
  <c r="D708" i="21"/>
  <c r="F707" i="21"/>
  <c r="E707" i="21"/>
  <c r="Q706" i="21"/>
  <c r="N706" i="21"/>
  <c r="P706" i="21"/>
  <c r="O706" i="21"/>
  <c r="K707" i="21"/>
  <c r="L707" i="21"/>
  <c r="H708" i="21"/>
  <c r="I707" i="21"/>
  <c r="J707" i="21"/>
  <c r="M707" i="21"/>
  <c r="D709" i="21"/>
  <c r="F708" i="21"/>
  <c r="E708" i="21"/>
  <c r="K708" i="21"/>
  <c r="M708" i="21"/>
  <c r="J708" i="21"/>
  <c r="H709" i="21"/>
  <c r="L708" i="21"/>
  <c r="I708" i="21"/>
  <c r="Q707" i="21"/>
  <c r="N707" i="21"/>
  <c r="P707" i="21"/>
  <c r="O707" i="21"/>
  <c r="F709" i="21"/>
  <c r="E709" i="21"/>
  <c r="D710" i="21"/>
  <c r="K709" i="21"/>
  <c r="M709" i="21"/>
  <c r="L709" i="21"/>
  <c r="I709" i="21"/>
  <c r="J709" i="21"/>
  <c r="H710" i="21"/>
  <c r="Q708" i="21"/>
  <c r="N708" i="21"/>
  <c r="O708" i="21"/>
  <c r="P708" i="21"/>
  <c r="F710" i="21"/>
  <c r="D711" i="21"/>
  <c r="E710" i="21"/>
  <c r="Q709" i="21"/>
  <c r="N709" i="21"/>
  <c r="O709" i="21"/>
  <c r="P709" i="21"/>
  <c r="I710" i="21"/>
  <c r="K710" i="21"/>
  <c r="J710" i="21"/>
  <c r="H711" i="21"/>
  <c r="M710" i="21"/>
  <c r="L710" i="21"/>
  <c r="E711" i="21"/>
  <c r="F711" i="21"/>
  <c r="D712" i="21"/>
  <c r="Q710" i="21"/>
  <c r="N710" i="21"/>
  <c r="P710" i="21"/>
  <c r="O710" i="21"/>
  <c r="K711" i="21"/>
  <c r="J711" i="21"/>
  <c r="L711" i="21"/>
  <c r="M711" i="21"/>
  <c r="H712" i="21"/>
  <c r="I711" i="21"/>
  <c r="F712" i="21"/>
  <c r="E712" i="21"/>
  <c r="D713" i="21"/>
  <c r="M712" i="21"/>
  <c r="J712" i="21"/>
  <c r="L712" i="21"/>
  <c r="I712" i="21"/>
  <c r="H713" i="21"/>
  <c r="K712" i="21"/>
  <c r="Q711" i="21"/>
  <c r="N711" i="21"/>
  <c r="P711" i="21"/>
  <c r="O711" i="21"/>
  <c r="E713" i="21"/>
  <c r="F713" i="21"/>
  <c r="D714" i="21"/>
  <c r="Q712" i="21"/>
  <c r="N712" i="21"/>
  <c r="O712" i="21"/>
  <c r="P712" i="21"/>
  <c r="H714" i="21"/>
  <c r="K713" i="21"/>
  <c r="M713" i="21"/>
  <c r="L713" i="21"/>
  <c r="I713" i="21"/>
  <c r="J713" i="21"/>
  <c r="F714" i="21"/>
  <c r="D715" i="21"/>
  <c r="E714" i="21"/>
  <c r="K714" i="21"/>
  <c r="I714" i="21"/>
  <c r="L714" i="21"/>
  <c r="J714" i="21"/>
  <c r="M714" i="21"/>
  <c r="H715" i="21"/>
  <c r="Q713" i="21"/>
  <c r="N713" i="21"/>
  <c r="P713" i="21"/>
  <c r="O713" i="21"/>
  <c r="E715" i="21"/>
  <c r="D716" i="21"/>
  <c r="F715" i="21"/>
  <c r="Q714" i="21"/>
  <c r="N714" i="21"/>
  <c r="O714" i="21"/>
  <c r="P714" i="21"/>
  <c r="M715" i="21"/>
  <c r="J715" i="21"/>
  <c r="H716" i="21"/>
  <c r="K715" i="21"/>
  <c r="L715" i="21"/>
  <c r="I715" i="21"/>
  <c r="F716" i="21"/>
  <c r="E716" i="21"/>
  <c r="D717" i="21"/>
  <c r="H717" i="21"/>
  <c r="J716" i="21"/>
  <c r="I716" i="21"/>
  <c r="M716" i="21"/>
  <c r="L716" i="21"/>
  <c r="K716" i="21"/>
  <c r="Q715" i="21"/>
  <c r="N715" i="21"/>
  <c r="P715" i="21"/>
  <c r="O715" i="21"/>
  <c r="D718" i="21"/>
  <c r="E717" i="21"/>
  <c r="F717" i="21"/>
  <c r="H718" i="21"/>
  <c r="I717" i="21"/>
  <c r="L717" i="21"/>
  <c r="K717" i="21"/>
  <c r="M717" i="21"/>
  <c r="J717" i="21"/>
  <c r="Q716" i="21"/>
  <c r="N716" i="21"/>
  <c r="O716" i="21"/>
  <c r="P716" i="21"/>
  <c r="F718" i="21"/>
  <c r="D719" i="21"/>
  <c r="E718" i="21"/>
  <c r="H719" i="21"/>
  <c r="I718" i="21"/>
  <c r="J718" i="21"/>
  <c r="M718" i="21"/>
  <c r="K718" i="21"/>
  <c r="L718" i="21"/>
  <c r="Q717" i="21"/>
  <c r="N717" i="21"/>
  <c r="P717" i="21"/>
  <c r="O717" i="21"/>
  <c r="F719" i="21"/>
  <c r="E719" i="21"/>
  <c r="D720" i="21"/>
  <c r="H720" i="21"/>
  <c r="L719" i="21"/>
  <c r="M719" i="21"/>
  <c r="J719" i="21"/>
  <c r="K719" i="21"/>
  <c r="I719" i="21"/>
  <c r="Q718" i="21"/>
  <c r="N718" i="21"/>
  <c r="P718" i="21"/>
  <c r="O718" i="21"/>
  <c r="F720" i="21"/>
  <c r="D721" i="21"/>
  <c r="E720" i="21"/>
  <c r="M720" i="21"/>
  <c r="L720" i="21"/>
  <c r="J720" i="21"/>
  <c r="K720" i="21"/>
  <c r="I720" i="21"/>
  <c r="H721" i="21"/>
  <c r="Q719" i="21"/>
  <c r="N719" i="21"/>
  <c r="O719" i="21"/>
  <c r="P719" i="21"/>
  <c r="F721" i="21"/>
  <c r="E721" i="21"/>
  <c r="D722" i="21"/>
  <c r="Q720" i="21"/>
  <c r="N720" i="21"/>
  <c r="O720" i="21"/>
  <c r="P720" i="21"/>
  <c r="H722" i="21"/>
  <c r="K721" i="21"/>
  <c r="M721" i="21"/>
  <c r="I721" i="21"/>
  <c r="J721" i="21"/>
  <c r="L721" i="21"/>
  <c r="D723" i="21"/>
  <c r="E722" i="21"/>
  <c r="F722" i="21"/>
  <c r="M722" i="21"/>
  <c r="L722" i="21"/>
  <c r="J722" i="21"/>
  <c r="K722" i="21"/>
  <c r="I722" i="21"/>
  <c r="H723" i="21"/>
  <c r="Q721" i="21"/>
  <c r="N721" i="21"/>
  <c r="P721" i="21"/>
  <c r="O721" i="21"/>
  <c r="D724" i="21"/>
  <c r="F723" i="21"/>
  <c r="E723" i="21"/>
  <c r="Q722" i="21"/>
  <c r="N722" i="21"/>
  <c r="P722" i="21"/>
  <c r="O722" i="21"/>
  <c r="J723" i="21"/>
  <c r="K723" i="21"/>
  <c r="L723" i="21"/>
  <c r="H724" i="21"/>
  <c r="I723" i="21"/>
  <c r="M723" i="21"/>
  <c r="F724" i="21"/>
  <c r="E724" i="21"/>
  <c r="D725" i="21"/>
  <c r="H725" i="21"/>
  <c r="K724" i="21"/>
  <c r="J724" i="21"/>
  <c r="I724" i="21"/>
  <c r="L724" i="21"/>
  <c r="M724" i="21"/>
  <c r="Q723" i="21"/>
  <c r="N723" i="21"/>
  <c r="O723" i="21"/>
  <c r="P723" i="21"/>
  <c r="D726" i="21"/>
  <c r="F725" i="21"/>
  <c r="E725" i="21"/>
  <c r="K725" i="21"/>
  <c r="H726" i="21"/>
  <c r="L725" i="21"/>
  <c r="M725" i="21"/>
  <c r="J725" i="21"/>
  <c r="I725" i="21"/>
  <c r="Q724" i="21"/>
  <c r="N724" i="21"/>
  <c r="P724" i="21"/>
  <c r="O724" i="21"/>
  <c r="E726" i="21"/>
  <c r="F726" i="21"/>
  <c r="D727" i="21"/>
  <c r="I726" i="21"/>
  <c r="K726" i="21"/>
  <c r="L726" i="21"/>
  <c r="H727" i="21"/>
  <c r="J726" i="21"/>
  <c r="M726" i="21"/>
  <c r="Q725" i="21"/>
  <c r="N725" i="21"/>
  <c r="O725" i="21"/>
  <c r="P725" i="21"/>
  <c r="E727" i="21"/>
  <c r="F727" i="21"/>
  <c r="D728" i="21"/>
  <c r="Q726" i="21"/>
  <c r="N726" i="21"/>
  <c r="P726" i="21"/>
  <c r="O726" i="21"/>
  <c r="I727" i="21"/>
  <c r="L727" i="21"/>
  <c r="K727" i="21"/>
  <c r="J727" i="21"/>
  <c r="H728" i="21"/>
  <c r="M727" i="21"/>
  <c r="E728" i="21"/>
  <c r="D729" i="21"/>
  <c r="F728" i="21"/>
  <c r="Q727" i="21"/>
  <c r="N727" i="21"/>
  <c r="P727" i="21"/>
  <c r="O727" i="21"/>
  <c r="L728" i="21"/>
  <c r="H729" i="21"/>
  <c r="J728" i="21"/>
  <c r="K728" i="21"/>
  <c r="M728" i="21"/>
  <c r="I728" i="21"/>
  <c r="E729" i="21"/>
  <c r="D730" i="21"/>
  <c r="F729" i="21"/>
  <c r="M729" i="21"/>
  <c r="L729" i="21"/>
  <c r="J729" i="21"/>
  <c r="I729" i="21"/>
  <c r="K729" i="21"/>
  <c r="H730" i="21"/>
  <c r="Q728" i="21"/>
  <c r="N728" i="21"/>
  <c r="O728" i="21"/>
  <c r="P728" i="21"/>
  <c r="D731" i="21"/>
  <c r="E730" i="21"/>
  <c r="F730" i="21"/>
  <c r="Q729" i="21"/>
  <c r="N729" i="21"/>
  <c r="P729" i="21"/>
  <c r="O729" i="21"/>
  <c r="J730" i="21"/>
  <c r="K730" i="21"/>
  <c r="L730" i="21"/>
  <c r="H731" i="21"/>
  <c r="I730" i="21"/>
  <c r="M730" i="21"/>
  <c r="F731" i="21"/>
  <c r="E731" i="21"/>
  <c r="D732" i="21"/>
  <c r="M731" i="21"/>
  <c r="L731" i="21"/>
  <c r="J731" i="21"/>
  <c r="K731" i="21"/>
  <c r="I731" i="21"/>
  <c r="H732" i="21"/>
  <c r="Q730" i="21"/>
  <c r="N730" i="21"/>
  <c r="P730" i="21"/>
  <c r="O730" i="21"/>
  <c r="F732" i="21"/>
  <c r="E732" i="21"/>
  <c r="D733" i="21"/>
  <c r="Q731" i="21"/>
  <c r="N731" i="21"/>
  <c r="O731" i="21"/>
  <c r="P731" i="21"/>
  <c r="J732" i="21"/>
  <c r="M732" i="21"/>
  <c r="H733" i="21"/>
  <c r="I732" i="21"/>
  <c r="K732" i="21"/>
  <c r="L732" i="21"/>
  <c r="D734" i="21"/>
  <c r="E733" i="21"/>
  <c r="F733" i="21"/>
  <c r="I733" i="21"/>
  <c r="K733" i="21"/>
  <c r="L733" i="21"/>
  <c r="H734" i="21"/>
  <c r="J733" i="21"/>
  <c r="M733" i="21"/>
  <c r="Q732" i="21"/>
  <c r="N732" i="21"/>
  <c r="P732" i="21"/>
  <c r="O732" i="21"/>
  <c r="E734" i="21"/>
  <c r="F734" i="21"/>
  <c r="D735" i="21"/>
  <c r="Q733" i="21"/>
  <c r="N733" i="21"/>
  <c r="P733" i="21"/>
  <c r="O733" i="21"/>
  <c r="L734" i="21"/>
  <c r="J734" i="21"/>
  <c r="K734" i="21"/>
  <c r="M734" i="21"/>
  <c r="H735" i="21"/>
  <c r="I734" i="21"/>
  <c r="F735" i="21"/>
  <c r="E735" i="21"/>
  <c r="D736" i="21"/>
  <c r="L735" i="21"/>
  <c r="H736" i="21"/>
  <c r="I735" i="21"/>
  <c r="K735" i="21"/>
  <c r="M735" i="21"/>
  <c r="J735" i="21"/>
  <c r="Q734" i="21"/>
  <c r="N734" i="21"/>
  <c r="O734" i="21"/>
  <c r="P734" i="21"/>
  <c r="D737" i="21"/>
  <c r="F736" i="21"/>
  <c r="E736" i="21"/>
  <c r="L736" i="21"/>
  <c r="K736" i="21"/>
  <c r="J736" i="21"/>
  <c r="I736" i="21"/>
  <c r="H737" i="21"/>
  <c r="M736" i="21"/>
  <c r="Q735" i="21"/>
  <c r="N735" i="21"/>
  <c r="O735" i="21"/>
  <c r="P735" i="21"/>
  <c r="E737" i="21"/>
  <c r="D738" i="21"/>
  <c r="F737" i="21"/>
  <c r="Q736" i="21"/>
  <c r="N736" i="21"/>
  <c r="O736" i="21"/>
  <c r="P736" i="21"/>
  <c r="L737" i="21"/>
  <c r="J737" i="21"/>
  <c r="M737" i="21"/>
  <c r="H738" i="21"/>
  <c r="I737" i="21"/>
  <c r="K737" i="21"/>
  <c r="D739" i="21"/>
  <c r="E738" i="21"/>
  <c r="F738" i="21"/>
  <c r="H739" i="21"/>
  <c r="M738" i="21"/>
  <c r="K738" i="21"/>
  <c r="J738" i="21"/>
  <c r="I738" i="21"/>
  <c r="L738" i="21"/>
  <c r="Q737" i="21"/>
  <c r="N737" i="21"/>
  <c r="P737" i="21"/>
  <c r="O737" i="21"/>
  <c r="F739" i="21"/>
  <c r="D740" i="21"/>
  <c r="E739" i="21"/>
  <c r="H740" i="21"/>
  <c r="K739" i="21"/>
  <c r="M739" i="21"/>
  <c r="J739" i="21"/>
  <c r="L739" i="21"/>
  <c r="I739" i="21"/>
  <c r="Q738" i="21"/>
  <c r="N738" i="21"/>
  <c r="O738" i="21"/>
  <c r="P738" i="21"/>
  <c r="D741" i="21"/>
  <c r="F740" i="21"/>
  <c r="E740" i="21"/>
  <c r="J740" i="21"/>
  <c r="L740" i="21"/>
  <c r="H741" i="21"/>
  <c r="M740" i="21"/>
  <c r="I740" i="21"/>
  <c r="K740" i="21"/>
  <c r="Q739" i="21"/>
  <c r="N739" i="21"/>
  <c r="P739" i="21"/>
  <c r="O739" i="21"/>
  <c r="F741" i="21"/>
  <c r="D742" i="21"/>
  <c r="E741" i="21"/>
  <c r="H742" i="21"/>
  <c r="L741" i="21"/>
  <c r="K741" i="21"/>
  <c r="J741" i="21"/>
  <c r="I741" i="21"/>
  <c r="M741" i="21"/>
  <c r="Q740" i="21"/>
  <c r="N740" i="21"/>
  <c r="P740" i="21"/>
  <c r="O740" i="21"/>
  <c r="E742" i="21"/>
  <c r="F742" i="21"/>
  <c r="D743" i="21"/>
  <c r="H743" i="21"/>
  <c r="K742" i="21"/>
  <c r="J742" i="21"/>
  <c r="M742" i="21"/>
  <c r="L742" i="21"/>
  <c r="I742" i="21"/>
  <c r="Q741" i="21"/>
  <c r="N741" i="21"/>
  <c r="O741" i="21"/>
  <c r="P741" i="21"/>
  <c r="E743" i="21"/>
  <c r="F743" i="21"/>
  <c r="D744" i="21"/>
  <c r="J743" i="21"/>
  <c r="L743" i="21"/>
  <c r="I743" i="21"/>
  <c r="M743" i="21"/>
  <c r="H744" i="21"/>
  <c r="K743" i="21"/>
  <c r="Q742" i="21"/>
  <c r="N742" i="21"/>
  <c r="P742" i="21"/>
  <c r="O742" i="21"/>
  <c r="E744" i="21"/>
  <c r="F744" i="21"/>
  <c r="D745" i="21"/>
  <c r="Q743" i="21"/>
  <c r="N743" i="21"/>
  <c r="O743" i="21"/>
  <c r="P743" i="21"/>
  <c r="M744" i="21"/>
  <c r="J744" i="21"/>
  <c r="I744" i="21"/>
  <c r="K744" i="21"/>
  <c r="H745" i="21"/>
  <c r="L744" i="21"/>
  <c r="F745" i="21"/>
  <c r="D746" i="21"/>
  <c r="E745" i="21"/>
  <c r="Q744" i="21"/>
  <c r="N744" i="21"/>
  <c r="O744" i="21"/>
  <c r="P744" i="21"/>
  <c r="J745" i="21"/>
  <c r="M745" i="21"/>
  <c r="L745" i="21"/>
  <c r="H746" i="21"/>
  <c r="I745" i="21"/>
  <c r="K745" i="21"/>
  <c r="D747" i="21"/>
  <c r="F746" i="21"/>
  <c r="E746" i="21"/>
  <c r="L746" i="21"/>
  <c r="K746" i="21"/>
  <c r="I746" i="21"/>
  <c r="H747" i="21"/>
  <c r="M746" i="21"/>
  <c r="J746" i="21"/>
  <c r="Q745" i="21"/>
  <c r="N745" i="21"/>
  <c r="O745" i="21"/>
  <c r="P745" i="21"/>
  <c r="F747" i="21"/>
  <c r="E747" i="21"/>
  <c r="D748" i="21"/>
  <c r="Q746" i="21"/>
  <c r="N746" i="21"/>
  <c r="O746" i="21"/>
  <c r="P746" i="21"/>
  <c r="K747" i="21"/>
  <c r="H748" i="21"/>
  <c r="J747" i="21"/>
  <c r="I747" i="21"/>
  <c r="L747" i="21"/>
  <c r="M747" i="21"/>
  <c r="D749" i="21"/>
  <c r="E748" i="21"/>
  <c r="F748" i="21"/>
  <c r="L748" i="21"/>
  <c r="I748" i="21"/>
  <c r="M748" i="21"/>
  <c r="H749" i="21"/>
  <c r="J748" i="21"/>
  <c r="K748" i="21"/>
  <c r="Q747" i="21"/>
  <c r="N747" i="21"/>
  <c r="P747" i="21"/>
  <c r="O747" i="21"/>
  <c r="D750" i="21"/>
  <c r="E749" i="21"/>
  <c r="F749" i="21"/>
  <c r="Q748" i="21"/>
  <c r="N748" i="21"/>
  <c r="P748" i="21"/>
  <c r="O748" i="21"/>
  <c r="I749" i="21"/>
  <c r="K749" i="21"/>
  <c r="H750" i="21"/>
  <c r="L749" i="21"/>
  <c r="J749" i="21"/>
  <c r="M749" i="21"/>
  <c r="E750" i="21"/>
  <c r="D751" i="21"/>
  <c r="F750" i="21"/>
  <c r="Q749" i="21"/>
  <c r="N749" i="21"/>
  <c r="P749" i="21"/>
  <c r="O749" i="21"/>
  <c r="L750" i="21"/>
  <c r="K750" i="21"/>
  <c r="J750" i="21"/>
  <c r="I750" i="21"/>
  <c r="M750" i="21"/>
  <c r="H751" i="21"/>
  <c r="E751" i="21"/>
  <c r="F751" i="21"/>
  <c r="D752" i="21"/>
  <c r="Q750" i="21"/>
  <c r="N750" i="21"/>
  <c r="P750" i="21"/>
  <c r="O750" i="21"/>
  <c r="H752" i="21"/>
  <c r="I751" i="21"/>
  <c r="M751" i="21"/>
  <c r="J751" i="21"/>
  <c r="L751" i="21"/>
  <c r="K751" i="21"/>
  <c r="E752" i="21"/>
  <c r="D753" i="21"/>
  <c r="F752" i="21"/>
  <c r="L752" i="21"/>
  <c r="H753" i="21"/>
  <c r="I752" i="21"/>
  <c r="M752" i="21"/>
  <c r="J752" i="21"/>
  <c r="K752" i="21"/>
  <c r="Q751" i="21"/>
  <c r="N751" i="21"/>
  <c r="O751" i="21"/>
  <c r="P751" i="21"/>
  <c r="F753" i="21"/>
  <c r="D754" i="21"/>
  <c r="E753" i="21"/>
  <c r="I753" i="21"/>
  <c r="H754" i="21"/>
  <c r="J753" i="21"/>
  <c r="M753" i="21"/>
  <c r="L753" i="21"/>
  <c r="K753" i="21"/>
  <c r="Q752" i="21"/>
  <c r="N752" i="21"/>
  <c r="O752" i="21"/>
  <c r="P752" i="21"/>
  <c r="F754" i="21"/>
  <c r="D755" i="21"/>
  <c r="E754" i="21"/>
  <c r="Q753" i="21"/>
  <c r="N753" i="21"/>
  <c r="P753" i="21"/>
  <c r="O753" i="21"/>
  <c r="K754" i="21"/>
  <c r="H755" i="21"/>
  <c r="L754" i="21"/>
  <c r="M754" i="21"/>
  <c r="I754" i="21"/>
  <c r="J754" i="21"/>
  <c r="E755" i="21"/>
  <c r="F755" i="21"/>
  <c r="D756" i="21"/>
  <c r="H756" i="21"/>
  <c r="L755" i="21"/>
  <c r="I755" i="21"/>
  <c r="K755" i="21"/>
  <c r="J755" i="21"/>
  <c r="M755" i="21"/>
  <c r="Q754" i="21"/>
  <c r="N754" i="21"/>
  <c r="P754" i="21"/>
  <c r="O754" i="21"/>
  <c r="F756" i="21"/>
  <c r="D757" i="21"/>
  <c r="E756" i="21"/>
  <c r="M756" i="21"/>
  <c r="H757" i="21"/>
  <c r="K756" i="21"/>
  <c r="L756" i="21"/>
  <c r="I756" i="21"/>
  <c r="J756" i="21"/>
  <c r="Q755" i="21"/>
  <c r="N755" i="21"/>
  <c r="P755" i="21"/>
  <c r="O755" i="21"/>
  <c r="F757" i="21"/>
  <c r="E757" i="21"/>
  <c r="D758" i="21"/>
  <c r="L757" i="21"/>
  <c r="K757" i="21"/>
  <c r="M757" i="21"/>
  <c r="H758" i="21"/>
  <c r="J757" i="21"/>
  <c r="I757" i="21"/>
  <c r="Q756" i="21"/>
  <c r="N756" i="21"/>
  <c r="O756" i="21"/>
  <c r="P756" i="21"/>
  <c r="E758" i="21"/>
  <c r="D759" i="21"/>
  <c r="F758" i="21"/>
  <c r="L758" i="21"/>
  <c r="I758" i="21"/>
  <c r="M758" i="21"/>
  <c r="K758" i="21"/>
  <c r="J758" i="21"/>
  <c r="H759" i="21"/>
  <c r="Q757" i="21"/>
  <c r="N757" i="21"/>
  <c r="O757" i="21"/>
  <c r="P757" i="21"/>
  <c r="E759" i="21"/>
  <c r="D760" i="21"/>
  <c r="F759" i="21"/>
  <c r="Q758" i="21"/>
  <c r="N758" i="21"/>
  <c r="O758" i="21"/>
  <c r="P758" i="21"/>
  <c r="L759" i="21"/>
  <c r="J759" i="21"/>
  <c r="K759" i="21"/>
  <c r="H760" i="21"/>
  <c r="M759" i="21"/>
  <c r="I759" i="21"/>
  <c r="D761" i="21"/>
  <c r="E760" i="21"/>
  <c r="F760" i="21"/>
  <c r="H761" i="21"/>
  <c r="L760" i="21"/>
  <c r="I760" i="21"/>
  <c r="J760" i="21"/>
  <c r="M760" i="21"/>
  <c r="K760" i="21"/>
  <c r="Q759" i="21"/>
  <c r="N759" i="21"/>
  <c r="O759" i="21"/>
  <c r="P759" i="21"/>
  <c r="E761" i="21"/>
  <c r="F761" i="21"/>
  <c r="D762" i="21"/>
  <c r="M761" i="21"/>
  <c r="L761" i="21"/>
  <c r="H762" i="21"/>
  <c r="K761" i="21"/>
  <c r="I761" i="21"/>
  <c r="J761" i="21"/>
  <c r="Q760" i="21"/>
  <c r="N760" i="21"/>
  <c r="P760" i="21"/>
  <c r="O760" i="21"/>
  <c r="D763" i="21"/>
  <c r="F762" i="21"/>
  <c r="E762" i="21"/>
  <c r="I762" i="21"/>
  <c r="L762" i="21"/>
  <c r="J762" i="21"/>
  <c r="K762" i="21"/>
  <c r="H763" i="21"/>
  <c r="M762" i="21"/>
  <c r="Q761" i="21"/>
  <c r="N761" i="21"/>
  <c r="P761" i="21"/>
  <c r="O761" i="21"/>
  <c r="E763" i="21"/>
  <c r="F763" i="21"/>
  <c r="D764" i="21"/>
  <c r="Q762" i="21"/>
  <c r="N762" i="21"/>
  <c r="O762" i="21"/>
  <c r="P762" i="21"/>
  <c r="M763" i="21"/>
  <c r="I763" i="21"/>
  <c r="L763" i="21"/>
  <c r="J763" i="21"/>
  <c r="H764" i="21"/>
  <c r="K763" i="21"/>
  <c r="D765" i="21"/>
  <c r="F764" i="21"/>
  <c r="E764" i="21"/>
  <c r="Q763" i="21"/>
  <c r="N763" i="21"/>
  <c r="P763" i="21"/>
  <c r="O763" i="21"/>
  <c r="I764" i="21"/>
  <c r="K764" i="21"/>
  <c r="M764" i="21"/>
  <c r="L764" i="21"/>
  <c r="H765" i="21"/>
  <c r="J764" i="21"/>
  <c r="F765" i="21"/>
  <c r="D766" i="21"/>
  <c r="E765" i="21"/>
  <c r="Q764" i="21"/>
  <c r="N764" i="21"/>
  <c r="O764" i="21"/>
  <c r="P764" i="21"/>
  <c r="L765" i="21"/>
  <c r="K765" i="21"/>
  <c r="J765" i="21"/>
  <c r="M765" i="21"/>
  <c r="I765" i="21"/>
  <c r="H766" i="21"/>
  <c r="D767" i="21"/>
  <c r="F766" i="21"/>
  <c r="E766" i="21"/>
  <c r="Q765" i="21"/>
  <c r="N765" i="21"/>
  <c r="O765" i="21"/>
  <c r="P765" i="21"/>
  <c r="K766" i="21"/>
  <c r="L766" i="21"/>
  <c r="J766" i="21"/>
  <c r="M766" i="21"/>
  <c r="H767" i="21"/>
  <c r="I766" i="21"/>
  <c r="E767" i="21"/>
  <c r="F767" i="21"/>
  <c r="D768" i="21"/>
  <c r="H768" i="21"/>
  <c r="J767" i="21"/>
  <c r="I767" i="21"/>
  <c r="L767" i="21"/>
  <c r="M767" i="21"/>
  <c r="K767" i="21"/>
  <c r="Q766" i="21"/>
  <c r="N766" i="21"/>
  <c r="P766" i="21"/>
  <c r="O766" i="21"/>
  <c r="E768" i="21"/>
  <c r="F768" i="21"/>
  <c r="D769" i="21"/>
  <c r="I768" i="21"/>
  <c r="K768" i="21"/>
  <c r="H769" i="21"/>
  <c r="M768" i="21"/>
  <c r="L768" i="21"/>
  <c r="J768" i="21"/>
  <c r="Q767" i="21"/>
  <c r="N767" i="21"/>
  <c r="P767" i="21"/>
  <c r="O767" i="21"/>
  <c r="E769" i="21"/>
  <c r="F769" i="21"/>
  <c r="D770" i="21"/>
  <c r="Q768" i="21"/>
  <c r="N768" i="21"/>
  <c r="P768" i="21"/>
  <c r="O768" i="21"/>
  <c r="L769" i="21"/>
  <c r="J769" i="21"/>
  <c r="I769" i="21"/>
  <c r="H770" i="21"/>
  <c r="K769" i="21"/>
  <c r="M769" i="21"/>
  <c r="E770" i="21"/>
  <c r="D771" i="21"/>
  <c r="F770" i="21"/>
  <c r="Q769" i="21"/>
  <c r="N769" i="21"/>
  <c r="O769" i="21"/>
  <c r="P769" i="21"/>
  <c r="K770" i="21"/>
  <c r="M770" i="21"/>
  <c r="J770" i="21"/>
  <c r="L770" i="21"/>
  <c r="I770" i="21"/>
  <c r="H771" i="21"/>
  <c r="D772" i="21"/>
  <c r="E771" i="21"/>
  <c r="F771" i="21"/>
  <c r="Q770" i="21"/>
  <c r="N770" i="21"/>
  <c r="P770" i="21"/>
  <c r="O770" i="21"/>
  <c r="M771" i="21"/>
  <c r="K771" i="21"/>
  <c r="I771" i="21"/>
  <c r="H772" i="21"/>
  <c r="L771" i="21"/>
  <c r="J771" i="21"/>
  <c r="D773" i="21"/>
  <c r="F772" i="21"/>
  <c r="E772" i="21"/>
  <c r="Q771" i="21"/>
  <c r="N771" i="21"/>
  <c r="O771" i="21"/>
  <c r="P771" i="21"/>
  <c r="M772" i="21"/>
  <c r="H773" i="21"/>
  <c r="J772" i="21"/>
  <c r="K772" i="21"/>
  <c r="L772" i="21"/>
  <c r="I772" i="21"/>
  <c r="F773" i="21"/>
  <c r="D774" i="21"/>
  <c r="E773" i="21"/>
  <c r="M773" i="21"/>
  <c r="J773" i="21"/>
  <c r="I773" i="21"/>
  <c r="H774" i="21"/>
  <c r="L773" i="21"/>
  <c r="K773" i="21"/>
  <c r="Q772" i="21"/>
  <c r="N772" i="21"/>
  <c r="P772" i="21"/>
  <c r="O772" i="21"/>
  <c r="F774" i="21"/>
  <c r="D775" i="21"/>
  <c r="E774" i="21"/>
  <c r="Q773" i="21"/>
  <c r="N773" i="21"/>
  <c r="O773" i="21"/>
  <c r="P773" i="21"/>
  <c r="M774" i="21"/>
  <c r="J774" i="21"/>
  <c r="I774" i="21"/>
  <c r="H775" i="21"/>
  <c r="L774" i="21"/>
  <c r="K774" i="21"/>
  <c r="D776" i="21"/>
  <c r="F775" i="21"/>
  <c r="E775" i="21"/>
  <c r="Q774" i="21"/>
  <c r="N774" i="21"/>
  <c r="O774" i="21"/>
  <c r="P774" i="21"/>
  <c r="L775" i="21"/>
  <c r="J775" i="21"/>
  <c r="I775" i="21"/>
  <c r="K775" i="21"/>
  <c r="M775" i="21"/>
  <c r="H776" i="21"/>
  <c r="D777" i="21"/>
  <c r="E776" i="21"/>
  <c r="F776" i="21"/>
  <c r="Q775" i="21"/>
  <c r="N775" i="21"/>
  <c r="O775" i="21"/>
  <c r="P775" i="21"/>
  <c r="L776" i="21"/>
  <c r="J776" i="21"/>
  <c r="K776" i="21"/>
  <c r="M776" i="21"/>
  <c r="H777" i="21"/>
  <c r="I776" i="21"/>
  <c r="E777" i="21"/>
  <c r="F777" i="21"/>
  <c r="D778" i="21"/>
  <c r="L777" i="21"/>
  <c r="K777" i="21"/>
  <c r="I777" i="21"/>
  <c r="J777" i="21"/>
  <c r="M777" i="21"/>
  <c r="H778" i="21"/>
  <c r="Q776" i="21"/>
  <c r="N776" i="21"/>
  <c r="O776" i="21"/>
  <c r="P776" i="21"/>
  <c r="D779" i="21"/>
  <c r="E778" i="21"/>
  <c r="F778" i="21"/>
  <c r="Q777" i="21"/>
  <c r="N777" i="21"/>
  <c r="P777" i="21"/>
  <c r="O777" i="21"/>
  <c r="H779" i="21"/>
  <c r="M778" i="21"/>
  <c r="J778" i="21"/>
  <c r="L778" i="21"/>
  <c r="I778" i="21"/>
  <c r="K778" i="21"/>
  <c r="D780" i="21"/>
  <c r="F779" i="21"/>
  <c r="E779" i="21"/>
  <c r="I779" i="21"/>
  <c r="M779" i="21"/>
  <c r="H780" i="21"/>
  <c r="K779" i="21"/>
  <c r="L779" i="21"/>
  <c r="J779" i="21"/>
  <c r="Q778" i="21"/>
  <c r="N778" i="21"/>
  <c r="O778" i="21"/>
  <c r="P778" i="21"/>
  <c r="F780" i="21"/>
  <c r="E780" i="21"/>
  <c r="D781" i="21"/>
  <c r="Q779" i="21"/>
  <c r="N779" i="21"/>
  <c r="P779" i="21"/>
  <c r="O779" i="21"/>
  <c r="L780" i="21"/>
  <c r="H781" i="21"/>
  <c r="I780" i="21"/>
  <c r="J780" i="21"/>
  <c r="K780" i="21"/>
  <c r="M780" i="21"/>
  <c r="F781" i="21"/>
  <c r="E781" i="21"/>
  <c r="D782" i="21"/>
  <c r="M781" i="21"/>
  <c r="K781" i="21"/>
  <c r="J781" i="21"/>
  <c r="H782" i="21"/>
  <c r="L781" i="21"/>
  <c r="I781" i="21"/>
  <c r="Q780" i="21"/>
  <c r="N780" i="21"/>
  <c r="O780" i="21"/>
  <c r="P780" i="21"/>
  <c r="F782" i="21"/>
  <c r="E782" i="21"/>
  <c r="D783" i="21"/>
  <c r="K782" i="21"/>
  <c r="I782" i="21"/>
  <c r="J782" i="21"/>
  <c r="L782" i="21"/>
  <c r="H783" i="21"/>
  <c r="M782" i="21"/>
  <c r="Q781" i="21"/>
  <c r="N781" i="21"/>
  <c r="O781" i="21"/>
  <c r="P781" i="21"/>
  <c r="F783" i="21"/>
  <c r="E783" i="21"/>
  <c r="D784" i="21"/>
  <c r="Q782" i="21"/>
  <c r="N782" i="21"/>
  <c r="O782" i="21"/>
  <c r="P782" i="21"/>
  <c r="M783" i="21"/>
  <c r="K783" i="21"/>
  <c r="J783" i="21"/>
  <c r="I783" i="21"/>
  <c r="H784" i="21"/>
  <c r="L783" i="21"/>
  <c r="F784" i="21"/>
  <c r="E784" i="21"/>
  <c r="D785" i="21"/>
  <c r="Q783" i="21"/>
  <c r="N783" i="21"/>
  <c r="P783" i="21"/>
  <c r="O783" i="21"/>
  <c r="J784" i="21"/>
  <c r="I784" i="21"/>
  <c r="K784" i="21"/>
  <c r="M784" i="21"/>
  <c r="L784" i="21"/>
  <c r="H785" i="21"/>
  <c r="E785" i="21"/>
  <c r="D786" i="21"/>
  <c r="F785" i="21"/>
  <c r="Q784" i="21"/>
  <c r="N784" i="21"/>
  <c r="P784" i="21"/>
  <c r="O784" i="21"/>
  <c r="J785" i="21"/>
  <c r="I785" i="21"/>
  <c r="K785" i="21"/>
  <c r="H786" i="21"/>
  <c r="L785" i="21"/>
  <c r="M785" i="21"/>
  <c r="F786" i="21"/>
  <c r="D787" i="21"/>
  <c r="E786" i="21"/>
  <c r="Q785" i="21"/>
  <c r="N785" i="21"/>
  <c r="O785" i="21"/>
  <c r="P785" i="21"/>
  <c r="M786" i="21"/>
  <c r="L786" i="21"/>
  <c r="H787" i="21"/>
  <c r="I786" i="21"/>
  <c r="K786" i="21"/>
  <c r="J786" i="21"/>
  <c r="F787" i="21"/>
  <c r="E787" i="21"/>
  <c r="D788" i="21"/>
  <c r="L787" i="21"/>
  <c r="M787" i="21"/>
  <c r="J787" i="21"/>
  <c r="K787" i="21"/>
  <c r="H788" i="21"/>
  <c r="I787" i="21"/>
  <c r="Q786" i="21"/>
  <c r="N786" i="21"/>
  <c r="O786" i="21"/>
  <c r="P786" i="21"/>
  <c r="D789" i="21"/>
  <c r="E788" i="21"/>
  <c r="F788" i="21"/>
  <c r="L788" i="21"/>
  <c r="K788" i="21"/>
  <c r="M788" i="21"/>
  <c r="I788" i="21"/>
  <c r="H789" i="21"/>
  <c r="J788" i="21"/>
  <c r="Q787" i="21"/>
  <c r="N787" i="21"/>
  <c r="P787" i="21"/>
  <c r="O787" i="21"/>
  <c r="D790" i="21"/>
  <c r="F789" i="21"/>
  <c r="E789" i="21"/>
  <c r="Q788" i="21"/>
  <c r="N788" i="21"/>
  <c r="O788" i="21"/>
  <c r="P788" i="21"/>
  <c r="M789" i="21"/>
  <c r="J789" i="21"/>
  <c r="K789" i="21"/>
  <c r="I789" i="21"/>
  <c r="L789" i="21"/>
  <c r="H790" i="21"/>
  <c r="D791" i="21"/>
  <c r="E790" i="21"/>
  <c r="F790" i="21"/>
  <c r="Q789" i="21"/>
  <c r="N789" i="21"/>
  <c r="P789" i="21"/>
  <c r="O789" i="21"/>
  <c r="H791" i="21"/>
  <c r="M790" i="21"/>
  <c r="I790" i="21"/>
  <c r="L790" i="21"/>
  <c r="J790" i="21"/>
  <c r="K790" i="21"/>
  <c r="F791" i="21"/>
  <c r="E791" i="21"/>
  <c r="D792" i="21"/>
  <c r="J791" i="21"/>
  <c r="M791" i="21"/>
  <c r="H792" i="21"/>
  <c r="K791" i="21"/>
  <c r="L791" i="21"/>
  <c r="I791" i="21"/>
  <c r="Q790" i="21"/>
  <c r="N790" i="21"/>
  <c r="O790" i="21"/>
  <c r="P790" i="21"/>
  <c r="F792" i="21"/>
  <c r="E792" i="21"/>
  <c r="D793" i="21"/>
  <c r="M792" i="21"/>
  <c r="I792" i="21"/>
  <c r="L792" i="21"/>
  <c r="H793" i="21"/>
  <c r="J792" i="21"/>
  <c r="K792" i="21"/>
  <c r="Q791" i="21"/>
  <c r="N791" i="21"/>
  <c r="O791" i="21"/>
  <c r="P791" i="21"/>
  <c r="D794" i="21"/>
  <c r="E793" i="21"/>
  <c r="F793" i="21"/>
  <c r="Q792" i="21"/>
  <c r="N792" i="21"/>
  <c r="P792" i="21"/>
  <c r="O792" i="21"/>
  <c r="I793" i="21"/>
  <c r="K793" i="21"/>
  <c r="M793" i="21"/>
  <c r="H794" i="21"/>
  <c r="J793" i="21"/>
  <c r="L793" i="21"/>
  <c r="E794" i="21"/>
  <c r="D795" i="21"/>
  <c r="F794" i="21"/>
  <c r="Q793" i="21"/>
  <c r="N793" i="21"/>
  <c r="O793" i="21"/>
  <c r="P793" i="21"/>
  <c r="I794" i="21"/>
  <c r="K794" i="21"/>
  <c r="H795" i="21"/>
  <c r="J794" i="21"/>
  <c r="M794" i="21"/>
  <c r="L794" i="21"/>
  <c r="F795" i="21"/>
  <c r="E795" i="21"/>
  <c r="D796" i="21"/>
  <c r="Q794" i="21"/>
  <c r="N794" i="21"/>
  <c r="P794" i="21"/>
  <c r="O794" i="21"/>
  <c r="K795" i="21"/>
  <c r="H796" i="21"/>
  <c r="J795" i="21"/>
  <c r="L795" i="21"/>
  <c r="M795" i="21"/>
  <c r="I795" i="21"/>
  <c r="E796" i="21"/>
  <c r="D797" i="21"/>
  <c r="F796" i="21"/>
  <c r="I796" i="21"/>
  <c r="H797" i="21"/>
  <c r="L796" i="21"/>
  <c r="M796" i="21"/>
  <c r="J796" i="21"/>
  <c r="K796" i="21"/>
  <c r="Q795" i="21"/>
  <c r="N795" i="21"/>
  <c r="P795" i="21"/>
  <c r="O795" i="21"/>
  <c r="E797" i="21"/>
  <c r="D798" i="21"/>
  <c r="F797" i="21"/>
  <c r="Q796" i="21"/>
  <c r="N796" i="21"/>
  <c r="O796" i="21"/>
  <c r="P796" i="21"/>
  <c r="M797" i="21"/>
  <c r="J797" i="21"/>
  <c r="L797" i="21"/>
  <c r="I797" i="21"/>
  <c r="K797" i="21"/>
  <c r="H798" i="21"/>
  <c r="E798" i="21"/>
  <c r="D799" i="21"/>
  <c r="F798" i="21"/>
  <c r="Q797" i="21"/>
  <c r="N797" i="21"/>
  <c r="P797" i="21"/>
  <c r="O797" i="21"/>
  <c r="I798" i="21"/>
  <c r="K798" i="21"/>
  <c r="M798" i="21"/>
  <c r="L798" i="21"/>
  <c r="J798" i="21"/>
  <c r="H799" i="21"/>
  <c r="D800" i="21"/>
  <c r="F799" i="21"/>
  <c r="E799" i="21"/>
  <c r="Q798" i="21"/>
  <c r="N798" i="21"/>
  <c r="O798" i="21"/>
  <c r="P798" i="21"/>
  <c r="L799" i="21"/>
  <c r="I799" i="21"/>
  <c r="M799" i="21"/>
  <c r="H800" i="21"/>
  <c r="J799" i="21"/>
  <c r="K799" i="21"/>
  <c r="D801" i="21"/>
  <c r="F800" i="21"/>
  <c r="E800" i="21"/>
  <c r="Q799" i="21"/>
  <c r="N799" i="21"/>
  <c r="P799" i="21"/>
  <c r="O799" i="21"/>
  <c r="L800" i="21"/>
  <c r="I800" i="21"/>
  <c r="K800" i="21"/>
  <c r="J800" i="21"/>
  <c r="M800" i="21"/>
  <c r="H801" i="21"/>
  <c r="F801" i="21"/>
  <c r="D802" i="21"/>
  <c r="E801" i="21"/>
  <c r="Q800" i="21"/>
  <c r="N800" i="21"/>
  <c r="O800" i="21"/>
  <c r="P800" i="21"/>
  <c r="K801" i="21"/>
  <c r="M801" i="21"/>
  <c r="L801" i="21"/>
  <c r="I801" i="21"/>
  <c r="H802" i="21"/>
  <c r="J801" i="21"/>
  <c r="D803" i="21"/>
  <c r="E802" i="21"/>
  <c r="F802" i="21"/>
  <c r="Q801" i="21"/>
  <c r="N801" i="21"/>
  <c r="P801" i="21"/>
  <c r="O801" i="21"/>
  <c r="J802" i="21"/>
  <c r="H803" i="21"/>
  <c r="M802" i="21"/>
  <c r="K802" i="21"/>
  <c r="L802" i="21"/>
  <c r="I802" i="21"/>
  <c r="E803" i="21"/>
  <c r="F803" i="21"/>
  <c r="D804" i="21"/>
  <c r="K803" i="21"/>
  <c r="L803" i="21"/>
  <c r="M803" i="21"/>
  <c r="H804" i="21"/>
  <c r="I803" i="21"/>
  <c r="J803" i="21"/>
  <c r="Q802" i="21"/>
  <c r="N802" i="21"/>
  <c r="P802" i="21"/>
  <c r="O802" i="21"/>
  <c r="E804" i="21"/>
  <c r="D805" i="21"/>
  <c r="F804" i="21"/>
  <c r="L804" i="21"/>
  <c r="J804" i="21"/>
  <c r="K804" i="21"/>
  <c r="H805" i="21"/>
  <c r="I804" i="21"/>
  <c r="M804" i="21"/>
  <c r="Q803" i="21"/>
  <c r="N803" i="21"/>
  <c r="O803" i="21"/>
  <c r="P803" i="21"/>
  <c r="D806" i="21"/>
  <c r="E805" i="21"/>
  <c r="F805" i="21"/>
  <c r="H806" i="21"/>
  <c r="L805" i="21"/>
  <c r="J805" i="21"/>
  <c r="M805" i="21"/>
  <c r="I805" i="21"/>
  <c r="K805" i="21"/>
  <c r="Q804" i="21"/>
  <c r="N804" i="21"/>
  <c r="P804" i="21"/>
  <c r="O804" i="21"/>
  <c r="F806" i="21"/>
  <c r="D807" i="21"/>
  <c r="E806" i="21"/>
  <c r="M806" i="21"/>
  <c r="I806" i="21"/>
  <c r="K806" i="21"/>
  <c r="L806" i="21"/>
  <c r="H807" i="21"/>
  <c r="J806" i="21"/>
  <c r="Q805" i="21"/>
  <c r="N805" i="21"/>
  <c r="P805" i="21"/>
  <c r="O805" i="21"/>
  <c r="E807" i="21"/>
  <c r="D808" i="21"/>
  <c r="F807" i="21"/>
  <c r="Q806" i="21"/>
  <c r="N806" i="21"/>
  <c r="O806" i="21"/>
  <c r="P806" i="21"/>
  <c r="H808" i="21"/>
  <c r="I807" i="21"/>
  <c r="J807" i="21"/>
  <c r="K807" i="21"/>
  <c r="L807" i="21"/>
  <c r="M807" i="21"/>
  <c r="E808" i="21"/>
  <c r="D809" i="21"/>
  <c r="F808" i="21"/>
  <c r="I808" i="21"/>
  <c r="M808" i="21"/>
  <c r="L808" i="21"/>
  <c r="J808" i="21"/>
  <c r="K808" i="21"/>
  <c r="H809" i="21"/>
  <c r="Q807" i="21"/>
  <c r="N807" i="21"/>
  <c r="O807" i="21"/>
  <c r="P807" i="21"/>
  <c r="D810" i="21"/>
  <c r="F809" i="21"/>
  <c r="E809" i="21"/>
  <c r="Q808" i="21"/>
  <c r="N808" i="21"/>
  <c r="P808" i="21"/>
  <c r="O808" i="21"/>
  <c r="I809" i="21"/>
  <c r="J809" i="21"/>
  <c r="M809" i="21"/>
  <c r="H810" i="21"/>
  <c r="L809" i="21"/>
  <c r="K809" i="21"/>
  <c r="F810" i="21"/>
  <c r="D811" i="21"/>
  <c r="E810" i="21"/>
  <c r="Q809" i="21"/>
  <c r="N809" i="21"/>
  <c r="P809" i="21"/>
  <c r="O809" i="21"/>
  <c r="I810" i="21"/>
  <c r="L810" i="21"/>
  <c r="J810" i="21"/>
  <c r="M810" i="21"/>
  <c r="H811" i="21"/>
  <c r="K810" i="21"/>
  <c r="F811" i="21"/>
  <c r="D812" i="21"/>
  <c r="E811" i="21"/>
  <c r="Q810" i="21"/>
  <c r="N810" i="21"/>
  <c r="O810" i="21"/>
  <c r="P810" i="21"/>
  <c r="J811" i="21"/>
  <c r="M811" i="21"/>
  <c r="I811" i="21"/>
  <c r="H812" i="21"/>
  <c r="L811" i="21"/>
  <c r="K811" i="21"/>
  <c r="D813" i="21"/>
  <c r="F812" i="21"/>
  <c r="E812" i="21"/>
  <c r="Q811" i="21"/>
  <c r="N811" i="21"/>
  <c r="O811" i="21"/>
  <c r="P811" i="21"/>
  <c r="M812" i="21"/>
  <c r="J812" i="21"/>
  <c r="L812" i="21"/>
  <c r="K812" i="21"/>
  <c r="I812" i="21"/>
  <c r="H813" i="21"/>
  <c r="E813" i="21"/>
  <c r="D814" i="21"/>
  <c r="F813" i="21"/>
  <c r="Q812" i="21"/>
  <c r="N812" i="21"/>
  <c r="O812" i="21"/>
  <c r="P812" i="21"/>
  <c r="I813" i="21"/>
  <c r="K813" i="21"/>
  <c r="J813" i="21"/>
  <c r="M813" i="21"/>
  <c r="L813" i="21"/>
  <c r="H814" i="21"/>
  <c r="F814" i="21"/>
  <c r="D815" i="21"/>
  <c r="E814" i="21"/>
  <c r="Q813" i="21"/>
  <c r="N813" i="21"/>
  <c r="P813" i="21"/>
  <c r="O813" i="21"/>
  <c r="I814" i="21"/>
  <c r="K814" i="21"/>
  <c r="L814" i="21"/>
  <c r="J814" i="21"/>
  <c r="M814" i="21"/>
  <c r="H815" i="21"/>
  <c r="E815" i="21"/>
  <c r="D816" i="21"/>
  <c r="F815" i="21"/>
  <c r="Q814" i="21"/>
  <c r="N814" i="21"/>
  <c r="P814" i="21"/>
  <c r="O814" i="21"/>
  <c r="J815" i="21"/>
  <c r="M815" i="21"/>
  <c r="L815" i="21"/>
  <c r="H816" i="21"/>
  <c r="K815" i="21"/>
  <c r="I815" i="21"/>
  <c r="E816" i="21"/>
  <c r="F816" i="21"/>
  <c r="D817" i="21"/>
  <c r="K816" i="21"/>
  <c r="J816" i="21"/>
  <c r="H817" i="21"/>
  <c r="L816" i="21"/>
  <c r="M816" i="21"/>
  <c r="I816" i="21"/>
  <c r="Q815" i="21"/>
  <c r="N815" i="21"/>
  <c r="O815" i="21"/>
  <c r="P815" i="21"/>
  <c r="D818" i="21"/>
  <c r="F817" i="21"/>
  <c r="E817" i="21"/>
  <c r="I817" i="21"/>
  <c r="J817" i="21"/>
  <c r="H818" i="21"/>
  <c r="L817" i="21"/>
  <c r="K817" i="21"/>
  <c r="M817" i="21"/>
  <c r="Q816" i="21"/>
  <c r="N816" i="21"/>
  <c r="P816" i="21"/>
  <c r="O816" i="21"/>
  <c r="E818" i="21"/>
  <c r="D819" i="21"/>
  <c r="F818" i="21"/>
  <c r="Q817" i="21"/>
  <c r="N817" i="21"/>
  <c r="O817" i="21"/>
  <c r="P817" i="21"/>
  <c r="J818" i="21"/>
  <c r="M818" i="21"/>
  <c r="K818" i="21"/>
  <c r="L818" i="21"/>
  <c r="I818" i="21"/>
  <c r="H819" i="21"/>
  <c r="E819" i="21"/>
  <c r="D820" i="21"/>
  <c r="F819" i="21"/>
  <c r="Q818" i="21"/>
  <c r="N818" i="21"/>
  <c r="P818" i="21"/>
  <c r="O818" i="21"/>
  <c r="I819" i="21"/>
  <c r="L819" i="21"/>
  <c r="M819" i="21"/>
  <c r="K819" i="21"/>
  <c r="J819" i="21"/>
  <c r="H820" i="21"/>
  <c r="D821" i="21"/>
  <c r="E820" i="21"/>
  <c r="F820" i="21"/>
  <c r="Q819" i="21"/>
  <c r="N819" i="21"/>
  <c r="P819" i="21"/>
  <c r="O819" i="21"/>
  <c r="M820" i="21"/>
  <c r="H821" i="21"/>
  <c r="L820" i="21"/>
  <c r="I820" i="21"/>
  <c r="K820" i="21"/>
  <c r="J820" i="21"/>
  <c r="F821" i="21"/>
  <c r="D822" i="21"/>
  <c r="E821" i="21"/>
  <c r="K821" i="21"/>
  <c r="H822" i="21"/>
  <c r="J821" i="21"/>
  <c r="L821" i="21"/>
  <c r="M821" i="21"/>
  <c r="I821" i="21"/>
  <c r="Q820" i="21"/>
  <c r="N820" i="21"/>
  <c r="O820" i="21"/>
  <c r="P820" i="21"/>
  <c r="D823" i="21"/>
  <c r="E822" i="21"/>
  <c r="F822" i="21"/>
  <c r="L822" i="21"/>
  <c r="M822" i="21"/>
  <c r="K822" i="21"/>
  <c r="I822" i="21"/>
  <c r="J822" i="21"/>
  <c r="H823" i="21"/>
  <c r="Q821" i="21"/>
  <c r="N821" i="21"/>
  <c r="P821" i="21"/>
  <c r="O821" i="21"/>
  <c r="E823" i="21"/>
  <c r="D824" i="21"/>
  <c r="F823" i="21"/>
  <c r="Q822" i="21"/>
  <c r="N822" i="21"/>
  <c r="P822" i="21"/>
  <c r="O822" i="21"/>
  <c r="I823" i="21"/>
  <c r="J823" i="21"/>
  <c r="K823" i="21"/>
  <c r="L823" i="21"/>
  <c r="M823" i="21"/>
  <c r="H824" i="21"/>
  <c r="D825" i="21"/>
  <c r="E824" i="21"/>
  <c r="F824" i="21"/>
  <c r="Q823" i="21"/>
  <c r="N823" i="21"/>
  <c r="O823" i="21"/>
  <c r="P823" i="21"/>
  <c r="K824" i="21"/>
  <c r="J824" i="21"/>
  <c r="L824" i="21"/>
  <c r="M824" i="21"/>
  <c r="I824" i="21"/>
  <c r="H825" i="21"/>
  <c r="E825" i="21"/>
  <c r="F825" i="21"/>
  <c r="D826" i="21"/>
  <c r="Q824" i="21"/>
  <c r="N824" i="21"/>
  <c r="O824" i="21"/>
  <c r="P824" i="21"/>
  <c r="M825" i="21"/>
  <c r="I825" i="21"/>
  <c r="H826" i="21"/>
  <c r="K825" i="21"/>
  <c r="J825" i="21"/>
  <c r="L825" i="21"/>
  <c r="D827" i="21"/>
  <c r="F826" i="21"/>
  <c r="E826" i="21"/>
  <c r="Q825" i="21"/>
  <c r="N825" i="21"/>
  <c r="P825" i="21"/>
  <c r="O825" i="21"/>
  <c r="M826" i="21"/>
  <c r="K826" i="21"/>
  <c r="H827" i="21"/>
  <c r="J826" i="21"/>
  <c r="I826" i="21"/>
  <c r="L826" i="21"/>
  <c r="D828" i="21"/>
  <c r="E827" i="21"/>
  <c r="F827" i="21"/>
  <c r="K827" i="21"/>
  <c r="J827" i="21"/>
  <c r="M827" i="21"/>
  <c r="I827" i="21"/>
  <c r="H828" i="21"/>
  <c r="L827" i="21"/>
  <c r="Q826" i="21"/>
  <c r="N826" i="21"/>
  <c r="O826" i="21"/>
  <c r="P826" i="21"/>
  <c r="E828" i="21"/>
  <c r="D829" i="21"/>
  <c r="F828" i="21"/>
  <c r="Q827" i="21"/>
  <c r="N827" i="21"/>
  <c r="P827" i="21"/>
  <c r="O827" i="21"/>
  <c r="L828" i="21"/>
  <c r="I828" i="21"/>
  <c r="J828" i="21"/>
  <c r="H829" i="21"/>
  <c r="M828" i="21"/>
  <c r="K828" i="21"/>
  <c r="E829" i="21"/>
  <c r="D830" i="21"/>
  <c r="F829" i="21"/>
  <c r="Q828" i="21"/>
  <c r="N828" i="21"/>
  <c r="P828" i="21"/>
  <c r="O828" i="21"/>
  <c r="M829" i="21"/>
  <c r="J829" i="21"/>
  <c r="I829" i="21"/>
  <c r="H830" i="21"/>
  <c r="K829" i="21"/>
  <c r="L829" i="21"/>
  <c r="D831" i="21"/>
  <c r="F830" i="21"/>
  <c r="E830" i="21"/>
  <c r="Q829" i="21"/>
  <c r="N829" i="21"/>
  <c r="O829" i="21"/>
  <c r="P829" i="21"/>
  <c r="K830" i="21"/>
  <c r="I830" i="21"/>
  <c r="L830" i="21"/>
  <c r="M830" i="21"/>
  <c r="H831" i="21"/>
  <c r="J830" i="21"/>
  <c r="D832" i="21"/>
  <c r="F831" i="21"/>
  <c r="E831" i="21"/>
  <c r="Q830" i="21"/>
  <c r="N830" i="21"/>
  <c r="O830" i="21"/>
  <c r="P830" i="21"/>
  <c r="I831" i="21"/>
  <c r="H832" i="21"/>
  <c r="M831" i="21"/>
  <c r="K831" i="21"/>
  <c r="L831" i="21"/>
  <c r="J831" i="21"/>
  <c r="F832" i="21"/>
  <c r="D833" i="21"/>
  <c r="E832" i="21"/>
  <c r="Q831" i="21"/>
  <c r="N831" i="21"/>
  <c r="P831" i="21"/>
  <c r="O831" i="21"/>
  <c r="L832" i="21"/>
  <c r="K832" i="21"/>
  <c r="H833" i="21"/>
  <c r="M832" i="21"/>
  <c r="I832" i="21"/>
  <c r="J832" i="21"/>
  <c r="E833" i="21"/>
  <c r="D834" i="21"/>
  <c r="F833" i="21"/>
  <c r="K833" i="21"/>
  <c r="M833" i="21"/>
  <c r="I833" i="21"/>
  <c r="J833" i="21"/>
  <c r="L833" i="21"/>
  <c r="H834" i="21"/>
  <c r="Q832" i="21"/>
  <c r="N832" i="21"/>
  <c r="P832" i="21"/>
  <c r="O832" i="21"/>
  <c r="D835" i="21"/>
  <c r="E834" i="21"/>
  <c r="F834" i="21"/>
  <c r="Q833" i="21"/>
  <c r="N833" i="21"/>
  <c r="P833" i="21"/>
  <c r="O833" i="21"/>
  <c r="K834" i="21"/>
  <c r="I834" i="21"/>
  <c r="H835" i="21"/>
  <c r="M834" i="21"/>
  <c r="L834" i="21"/>
  <c r="J834" i="21"/>
  <c r="D836" i="21"/>
  <c r="F835" i="21"/>
  <c r="E835" i="21"/>
  <c r="Q834" i="21"/>
  <c r="N834" i="21"/>
  <c r="O834" i="21"/>
  <c r="P834" i="21"/>
  <c r="K835" i="21"/>
  <c r="I835" i="21"/>
  <c r="L835" i="21"/>
  <c r="J835" i="21"/>
  <c r="M835" i="21"/>
  <c r="H836" i="21"/>
  <c r="D837" i="21"/>
  <c r="E836" i="21"/>
  <c r="F836" i="21"/>
  <c r="Q835" i="21"/>
  <c r="N835" i="21"/>
  <c r="P835" i="21"/>
  <c r="O835" i="21"/>
  <c r="L836" i="21"/>
  <c r="H837" i="21"/>
  <c r="K836" i="21"/>
  <c r="I836" i="21"/>
  <c r="J836" i="21"/>
  <c r="M836" i="21"/>
  <c r="D838" i="21"/>
  <c r="F837" i="21"/>
  <c r="E837" i="21"/>
  <c r="K837" i="21"/>
  <c r="L837" i="21"/>
  <c r="M837" i="21"/>
  <c r="I837" i="21"/>
  <c r="J837" i="21"/>
  <c r="H838" i="21"/>
  <c r="Q836" i="21"/>
  <c r="N836" i="21"/>
  <c r="O836" i="21"/>
  <c r="P836" i="21"/>
  <c r="F838" i="21"/>
  <c r="D839" i="21"/>
  <c r="E838" i="21"/>
  <c r="Q837" i="21"/>
  <c r="N837" i="21"/>
  <c r="P837" i="21"/>
  <c r="O837" i="21"/>
  <c r="J838" i="21"/>
  <c r="H839" i="21"/>
  <c r="K838" i="21"/>
  <c r="L838" i="21"/>
  <c r="M838" i="21"/>
  <c r="I838" i="21"/>
  <c r="D840" i="21"/>
  <c r="E839" i="21"/>
  <c r="F839" i="21"/>
  <c r="H840" i="21"/>
  <c r="L839" i="21"/>
  <c r="I839" i="21"/>
  <c r="K839" i="21"/>
  <c r="J839" i="21"/>
  <c r="M839" i="21"/>
  <c r="Q838" i="21"/>
  <c r="N838" i="21"/>
  <c r="O838" i="21"/>
  <c r="P838" i="21"/>
  <c r="E840" i="21"/>
  <c r="D841" i="21"/>
  <c r="F840" i="21"/>
  <c r="M840" i="21"/>
  <c r="K840" i="21"/>
  <c r="H841" i="21"/>
  <c r="L840" i="21"/>
  <c r="I840" i="21"/>
  <c r="J840" i="21"/>
  <c r="Q839" i="21"/>
  <c r="N839" i="21"/>
  <c r="O839" i="21"/>
  <c r="P839" i="21"/>
  <c r="E841" i="21"/>
  <c r="D842" i="21"/>
  <c r="F841" i="21"/>
  <c r="H842" i="21"/>
  <c r="K841" i="21"/>
  <c r="M841" i="21"/>
  <c r="J841" i="21"/>
  <c r="L841" i="21"/>
  <c r="I841" i="21"/>
  <c r="Q840" i="21"/>
  <c r="N840" i="21"/>
  <c r="O840" i="21"/>
  <c r="P840" i="21"/>
  <c r="E842" i="21"/>
  <c r="D843" i="21"/>
  <c r="F842" i="21"/>
  <c r="H843" i="21"/>
  <c r="I842" i="21"/>
  <c r="K842" i="21"/>
  <c r="L842" i="21"/>
  <c r="J842" i="21"/>
  <c r="M842" i="21"/>
  <c r="Q841" i="21"/>
  <c r="N841" i="21"/>
  <c r="P841" i="21"/>
  <c r="O841" i="21"/>
  <c r="D844" i="21"/>
  <c r="E843" i="21"/>
  <c r="F843" i="21"/>
  <c r="K843" i="21"/>
  <c r="I843" i="21"/>
  <c r="L843" i="21"/>
  <c r="J843" i="21"/>
  <c r="M843" i="21"/>
  <c r="H844" i="21"/>
  <c r="Q842" i="21"/>
  <c r="N842" i="21"/>
  <c r="P842" i="21"/>
  <c r="O842" i="21"/>
  <c r="D845" i="21"/>
  <c r="E844" i="21"/>
  <c r="F844" i="21"/>
  <c r="Q843" i="21"/>
  <c r="N843" i="21"/>
  <c r="O843" i="21"/>
  <c r="P843" i="21"/>
  <c r="I844" i="21"/>
  <c r="L844" i="21"/>
  <c r="M844" i="21"/>
  <c r="J844" i="21"/>
  <c r="H845" i="21"/>
  <c r="K844" i="21"/>
  <c r="E845" i="21"/>
  <c r="D846" i="21"/>
  <c r="F845" i="21"/>
  <c r="Q844" i="21"/>
  <c r="N844" i="21"/>
  <c r="O844" i="21"/>
  <c r="P844" i="21"/>
  <c r="M845" i="21"/>
  <c r="H846" i="21"/>
  <c r="L845" i="21"/>
  <c r="K845" i="21"/>
  <c r="J845" i="21"/>
  <c r="I845" i="21"/>
  <c r="D847" i="21"/>
  <c r="E846" i="21"/>
  <c r="F846" i="21"/>
  <c r="H847" i="21"/>
  <c r="I846" i="21"/>
  <c r="L846" i="21"/>
  <c r="J846" i="21"/>
  <c r="M846" i="21"/>
  <c r="K846" i="21"/>
  <c r="Q845" i="21"/>
  <c r="N845" i="21"/>
  <c r="P845" i="21"/>
  <c r="O845" i="21"/>
  <c r="E847" i="21"/>
  <c r="D848" i="21"/>
  <c r="F847" i="21"/>
  <c r="K847" i="21"/>
  <c r="I847" i="21"/>
  <c r="J847" i="21"/>
  <c r="M847" i="21"/>
  <c r="L847" i="21"/>
  <c r="H848" i="21"/>
  <c r="Q846" i="21"/>
  <c r="N846" i="21"/>
  <c r="P846" i="21"/>
  <c r="O846" i="21"/>
  <c r="D849" i="21"/>
  <c r="E848" i="21"/>
  <c r="F848" i="21"/>
  <c r="Q847" i="21"/>
  <c r="N847" i="21"/>
  <c r="O847" i="21"/>
  <c r="P847" i="21"/>
  <c r="M848" i="21"/>
  <c r="H849" i="21"/>
  <c r="I848" i="21"/>
  <c r="K848" i="21"/>
  <c r="J848" i="21"/>
  <c r="L848" i="21"/>
  <c r="F849" i="21"/>
  <c r="E849" i="21"/>
  <c r="D850" i="21"/>
  <c r="K849" i="21"/>
  <c r="I849" i="21"/>
  <c r="J849" i="21"/>
  <c r="H850" i="21"/>
  <c r="M849" i="21"/>
  <c r="L849" i="21"/>
  <c r="Q848" i="21"/>
  <c r="N848" i="21"/>
  <c r="O848" i="21"/>
  <c r="P848" i="21"/>
  <c r="D851" i="21"/>
  <c r="F850" i="21"/>
  <c r="E850" i="21"/>
  <c r="Q849" i="21"/>
  <c r="N849" i="21"/>
  <c r="O849" i="21"/>
  <c r="P849" i="21"/>
  <c r="M850" i="21"/>
  <c r="K850" i="21"/>
  <c r="H851" i="21"/>
  <c r="J850" i="21"/>
  <c r="I850" i="21"/>
  <c r="L850" i="21"/>
  <c r="D852" i="21"/>
  <c r="F851" i="21"/>
  <c r="E851" i="21"/>
  <c r="I851" i="21"/>
  <c r="L851" i="21"/>
  <c r="M851" i="21"/>
  <c r="K851" i="21"/>
  <c r="H852" i="21"/>
  <c r="J851" i="21"/>
  <c r="Q850" i="21"/>
  <c r="N850" i="21"/>
  <c r="P850" i="21"/>
  <c r="O850" i="21"/>
  <c r="F852" i="21"/>
  <c r="D853" i="21"/>
  <c r="E852" i="21"/>
  <c r="Q851" i="21"/>
  <c r="N851" i="21"/>
  <c r="P851" i="21"/>
  <c r="O851" i="21"/>
  <c r="J852" i="21"/>
  <c r="M852" i="21"/>
  <c r="L852" i="21"/>
  <c r="I852" i="21"/>
  <c r="H853" i="21"/>
  <c r="K852" i="21"/>
  <c r="D854" i="21"/>
  <c r="E853" i="21"/>
  <c r="F853" i="21"/>
  <c r="Q852" i="21"/>
  <c r="N852" i="21"/>
  <c r="P852" i="21"/>
  <c r="O852" i="21"/>
  <c r="L853" i="21"/>
  <c r="M853" i="21"/>
  <c r="I853" i="21"/>
  <c r="H854" i="21"/>
  <c r="J853" i="21"/>
  <c r="K853" i="21"/>
  <c r="E854" i="21"/>
  <c r="F854" i="21"/>
  <c r="D855" i="21"/>
  <c r="Q853" i="21"/>
  <c r="N853" i="21"/>
  <c r="O853" i="21"/>
  <c r="P853" i="21"/>
  <c r="H855" i="21"/>
  <c r="K854" i="21"/>
  <c r="I854" i="21"/>
  <c r="M854" i="21"/>
  <c r="L854" i="21"/>
  <c r="J854" i="21"/>
  <c r="D856" i="21"/>
  <c r="E855" i="21"/>
  <c r="F855" i="21"/>
  <c r="I855" i="21"/>
  <c r="L855" i="21"/>
  <c r="H856" i="21"/>
  <c r="K855" i="21"/>
  <c r="J855" i="21"/>
  <c r="M855" i="21"/>
  <c r="Q854" i="21"/>
  <c r="N854" i="21"/>
  <c r="O854" i="21"/>
  <c r="P854" i="21"/>
  <c r="F856" i="21"/>
  <c r="D857" i="21"/>
  <c r="E856" i="21"/>
  <c r="Q855" i="21"/>
  <c r="N855" i="21"/>
  <c r="O855" i="21"/>
  <c r="P855" i="21"/>
  <c r="K856" i="21"/>
  <c r="L856" i="21"/>
  <c r="M856" i="21"/>
  <c r="H857" i="21"/>
  <c r="I856" i="21"/>
  <c r="J856" i="21"/>
  <c r="E857" i="21"/>
  <c r="F857" i="21"/>
  <c r="D858" i="21"/>
  <c r="H858" i="21"/>
  <c r="L857" i="21"/>
  <c r="K857" i="21"/>
  <c r="M857" i="21"/>
  <c r="I857" i="21"/>
  <c r="J857" i="21"/>
  <c r="Q856" i="21"/>
  <c r="N856" i="21"/>
  <c r="O856" i="21"/>
  <c r="P856" i="21"/>
  <c r="D859" i="21"/>
  <c r="F858" i="21"/>
  <c r="E858" i="21"/>
  <c r="I858" i="21"/>
  <c r="H859" i="21"/>
  <c r="M858" i="21"/>
  <c r="K858" i="21"/>
  <c r="J858" i="21"/>
  <c r="L858" i="21"/>
  <c r="Q857" i="21"/>
  <c r="N857" i="21"/>
  <c r="O857" i="21"/>
  <c r="P857" i="21"/>
  <c r="E859" i="21"/>
  <c r="F859" i="21"/>
  <c r="D860" i="21"/>
  <c r="Q858" i="21"/>
  <c r="N858" i="21"/>
  <c r="O858" i="21"/>
  <c r="P858" i="21"/>
  <c r="H860" i="21"/>
  <c r="J859" i="21"/>
  <c r="K859" i="21"/>
  <c r="L859" i="21"/>
  <c r="M859" i="21"/>
  <c r="I859" i="21"/>
  <c r="D861" i="21"/>
  <c r="E860" i="21"/>
  <c r="F860" i="21"/>
  <c r="M860" i="21"/>
  <c r="K860" i="21"/>
  <c r="J860" i="21"/>
  <c r="H861" i="21"/>
  <c r="L860" i="21"/>
  <c r="I860" i="21"/>
  <c r="Q859" i="21"/>
  <c r="N859" i="21"/>
  <c r="P859" i="21"/>
  <c r="O859" i="21"/>
  <c r="E861" i="21"/>
  <c r="F861" i="21"/>
  <c r="D862" i="21"/>
  <c r="K861" i="21"/>
  <c r="J861" i="21"/>
  <c r="H862" i="21"/>
  <c r="L861" i="21"/>
  <c r="I861" i="21"/>
  <c r="M861" i="21"/>
  <c r="Q860" i="21"/>
  <c r="N860" i="21"/>
  <c r="P860" i="21"/>
  <c r="O860" i="21"/>
  <c r="E862" i="21"/>
  <c r="D863" i="21"/>
  <c r="F862" i="21"/>
  <c r="J862" i="21"/>
  <c r="I862" i="21"/>
  <c r="K862" i="21"/>
  <c r="L862" i="21"/>
  <c r="M862" i="21"/>
  <c r="H863" i="21"/>
  <c r="Q861" i="21"/>
  <c r="N861" i="21"/>
  <c r="P861" i="21"/>
  <c r="O861" i="21"/>
  <c r="D864" i="21"/>
  <c r="E863" i="21"/>
  <c r="F863" i="21"/>
  <c r="Q862" i="21"/>
  <c r="N862" i="21"/>
  <c r="P862" i="21"/>
  <c r="O862" i="21"/>
  <c r="H864" i="21"/>
  <c r="K863" i="21"/>
  <c r="J863" i="21"/>
  <c r="L863" i="21"/>
  <c r="I863" i="21"/>
  <c r="M863" i="21"/>
  <c r="F864" i="21"/>
  <c r="E864" i="21"/>
  <c r="D865" i="21"/>
  <c r="L864" i="21"/>
  <c r="K864" i="21"/>
  <c r="M864" i="21"/>
  <c r="I864" i="21"/>
  <c r="J864" i="21"/>
  <c r="H865" i="21"/>
  <c r="Q863" i="21"/>
  <c r="N863" i="21"/>
  <c r="P863" i="21"/>
  <c r="O863" i="21"/>
  <c r="E865" i="21"/>
  <c r="D866" i="21"/>
  <c r="F865" i="21"/>
  <c r="Q864" i="21"/>
  <c r="N864" i="21"/>
  <c r="P864" i="21"/>
  <c r="O864" i="21"/>
  <c r="M865" i="21"/>
  <c r="K865" i="21"/>
  <c r="H866" i="21"/>
  <c r="J865" i="21"/>
  <c r="I865" i="21"/>
  <c r="L865" i="21"/>
  <c r="D867" i="21"/>
  <c r="E866" i="21"/>
  <c r="F866" i="21"/>
  <c r="I866" i="21"/>
  <c r="K866" i="21"/>
  <c r="J866" i="21"/>
  <c r="M866" i="21"/>
  <c r="H867" i="21"/>
  <c r="L866" i="21"/>
  <c r="Q865" i="21"/>
  <c r="N865" i="21"/>
  <c r="O865" i="21"/>
  <c r="P865" i="21"/>
  <c r="F867" i="21"/>
  <c r="E867" i="21"/>
  <c r="D868" i="21"/>
  <c r="Q866" i="21"/>
  <c r="N866" i="21"/>
  <c r="P866" i="21"/>
  <c r="O866" i="21"/>
  <c r="K867" i="21"/>
  <c r="I867" i="21"/>
  <c r="L867" i="21"/>
  <c r="H868" i="21"/>
  <c r="J867" i="21"/>
  <c r="M867" i="21"/>
  <c r="E868" i="21"/>
  <c r="F868" i="21"/>
  <c r="D869" i="21"/>
  <c r="Q867" i="21"/>
  <c r="N867" i="21"/>
  <c r="P867" i="21"/>
  <c r="O867" i="21"/>
  <c r="J868" i="21"/>
  <c r="I868" i="21"/>
  <c r="H869" i="21"/>
  <c r="L868" i="21"/>
  <c r="M868" i="21"/>
  <c r="K868" i="21"/>
  <c r="E869" i="21"/>
  <c r="F869" i="21"/>
  <c r="D870" i="21"/>
  <c r="Q868" i="21"/>
  <c r="N868" i="21"/>
  <c r="P868" i="21"/>
  <c r="O868" i="21"/>
  <c r="I869" i="21"/>
  <c r="J869" i="21"/>
  <c r="M869" i="21"/>
  <c r="K869" i="21"/>
  <c r="L869" i="21"/>
  <c r="H870" i="21"/>
  <c r="F870" i="21"/>
  <c r="D871" i="21"/>
  <c r="E870" i="21"/>
  <c r="Q869" i="21"/>
  <c r="N869" i="21"/>
  <c r="P869" i="21"/>
  <c r="O869" i="21"/>
  <c r="K870" i="21"/>
  <c r="H871" i="21"/>
  <c r="I870" i="21"/>
  <c r="M870" i="21"/>
  <c r="J870" i="21"/>
  <c r="L870" i="21"/>
  <c r="E871" i="21"/>
  <c r="D872" i="21"/>
  <c r="F871" i="21"/>
  <c r="K871" i="21"/>
  <c r="H872" i="21"/>
  <c r="L871" i="21"/>
  <c r="J871" i="21"/>
  <c r="I871" i="21"/>
  <c r="M871" i="21"/>
  <c r="Q870" i="21"/>
  <c r="N870" i="21"/>
  <c r="O870" i="21"/>
  <c r="P870" i="21"/>
  <c r="F872" i="21"/>
  <c r="E872" i="21"/>
  <c r="D873" i="21"/>
  <c r="L872" i="21"/>
  <c r="H873" i="21"/>
  <c r="I872" i="21"/>
  <c r="J872" i="21"/>
  <c r="K872" i="21"/>
  <c r="M872" i="21"/>
  <c r="Q871" i="21"/>
  <c r="N871" i="21"/>
  <c r="O871" i="21"/>
  <c r="P871" i="21"/>
  <c r="F873" i="21"/>
  <c r="E873" i="21"/>
  <c r="D874" i="21"/>
  <c r="H874" i="21"/>
  <c r="M873" i="21"/>
  <c r="K873" i="21"/>
  <c r="I873" i="21"/>
  <c r="J873" i="21"/>
  <c r="L873" i="21"/>
  <c r="Q872" i="21"/>
  <c r="N872" i="21"/>
  <c r="P872" i="21"/>
  <c r="O872" i="21"/>
  <c r="F874" i="21"/>
  <c r="D875" i="21"/>
  <c r="E874" i="21"/>
  <c r="M874" i="21"/>
  <c r="K874" i="21"/>
  <c r="J874" i="21"/>
  <c r="H875" i="21"/>
  <c r="I874" i="21"/>
  <c r="L874" i="21"/>
  <c r="Q873" i="21"/>
  <c r="N873" i="21"/>
  <c r="O873" i="21"/>
  <c r="P873" i="21"/>
  <c r="F875" i="21"/>
  <c r="E875" i="21"/>
  <c r="D876" i="21"/>
  <c r="I875" i="21"/>
  <c r="H876" i="21"/>
  <c r="M875" i="21"/>
  <c r="J875" i="21"/>
  <c r="K875" i="21"/>
  <c r="L875" i="21"/>
  <c r="Q874" i="21"/>
  <c r="N874" i="21"/>
  <c r="O874" i="21"/>
  <c r="P874" i="21"/>
  <c r="D877" i="21"/>
  <c r="E876" i="21"/>
  <c r="F876" i="21"/>
  <c r="Q875" i="21"/>
  <c r="N875" i="21"/>
  <c r="O875" i="21"/>
  <c r="P875" i="21"/>
  <c r="M876" i="21"/>
  <c r="L876" i="21"/>
  <c r="I876" i="21"/>
  <c r="K876" i="21"/>
  <c r="J876" i="21"/>
  <c r="H877" i="21"/>
  <c r="E877" i="21"/>
  <c r="F877" i="21"/>
  <c r="D878" i="21"/>
  <c r="Q876" i="21"/>
  <c r="N876" i="21"/>
  <c r="P876" i="21"/>
  <c r="O876" i="21"/>
  <c r="J877" i="21"/>
  <c r="H878" i="21"/>
  <c r="I877" i="21"/>
  <c r="K877" i="21"/>
  <c r="L877" i="21"/>
  <c r="M877" i="21"/>
  <c r="F878" i="21"/>
  <c r="D879" i="21"/>
  <c r="E878" i="21"/>
  <c r="J878" i="21"/>
  <c r="H879" i="21"/>
  <c r="K878" i="21"/>
  <c r="L878" i="21"/>
  <c r="I878" i="21"/>
  <c r="M878" i="21"/>
  <c r="Q877" i="21"/>
  <c r="N877" i="21"/>
  <c r="P877" i="21"/>
  <c r="O877" i="21"/>
  <c r="F879" i="21"/>
  <c r="D880" i="21"/>
  <c r="E879" i="21"/>
  <c r="K879" i="21"/>
  <c r="I879" i="21"/>
  <c r="H880" i="21"/>
  <c r="L879" i="21"/>
  <c r="J879" i="21"/>
  <c r="M879" i="21"/>
  <c r="Q878" i="21"/>
  <c r="N878" i="21"/>
  <c r="P878" i="21"/>
  <c r="O878" i="21"/>
  <c r="E880" i="21"/>
  <c r="F880" i="21"/>
  <c r="D881" i="21"/>
  <c r="Q879" i="21"/>
  <c r="N879" i="21"/>
  <c r="P879" i="21"/>
  <c r="O879" i="21"/>
  <c r="K880" i="21"/>
  <c r="M880" i="21"/>
  <c r="J880" i="21"/>
  <c r="L880" i="21"/>
  <c r="I880" i="21"/>
  <c r="H881" i="21"/>
  <c r="E881" i="21"/>
  <c r="D882" i="21"/>
  <c r="F881" i="21"/>
  <c r="Q880" i="21"/>
  <c r="N880" i="21"/>
  <c r="P880" i="21"/>
  <c r="O880" i="21"/>
  <c r="M881" i="21"/>
  <c r="I881" i="21"/>
  <c r="H882" i="21"/>
  <c r="K881" i="21"/>
  <c r="J881" i="21"/>
  <c r="L881" i="21"/>
  <c r="E882" i="21"/>
  <c r="D883" i="21"/>
  <c r="F882" i="21"/>
  <c r="Q881" i="21"/>
  <c r="N881" i="21"/>
  <c r="P881" i="21"/>
  <c r="O881" i="21"/>
  <c r="K882" i="21"/>
  <c r="M882" i="21"/>
  <c r="J882" i="21"/>
  <c r="L882" i="21"/>
  <c r="H883" i="21"/>
  <c r="I882" i="21"/>
  <c r="D884" i="21"/>
  <c r="F883" i="21"/>
  <c r="E883" i="21"/>
  <c r="H884" i="21"/>
  <c r="L883" i="21"/>
  <c r="J883" i="21"/>
  <c r="I883" i="21"/>
  <c r="K883" i="21"/>
  <c r="M883" i="21"/>
  <c r="Q882" i="21"/>
  <c r="N882" i="21"/>
  <c r="P882" i="21"/>
  <c r="O882" i="21"/>
  <c r="D885" i="21"/>
  <c r="E884" i="21"/>
  <c r="F884" i="21"/>
  <c r="I884" i="21"/>
  <c r="J884" i="21"/>
  <c r="M884" i="21"/>
  <c r="H885" i="21"/>
  <c r="L884" i="21"/>
  <c r="K884" i="21"/>
  <c r="Q883" i="21"/>
  <c r="N883" i="21"/>
  <c r="P883" i="21"/>
  <c r="O883" i="21"/>
  <c r="F885" i="21"/>
  <c r="D886" i="21"/>
  <c r="E885" i="21"/>
  <c r="Q884" i="21"/>
  <c r="N884" i="21"/>
  <c r="O884" i="21"/>
  <c r="P884" i="21"/>
  <c r="I885" i="21"/>
  <c r="L885" i="21"/>
  <c r="M885" i="21"/>
  <c r="J885" i="21"/>
  <c r="H886" i="21"/>
  <c r="K885" i="21"/>
  <c r="E886" i="21"/>
  <c r="D887" i="21"/>
  <c r="F886" i="21"/>
  <c r="Q885" i="21"/>
  <c r="N885" i="21"/>
  <c r="O885" i="21"/>
  <c r="P885" i="21"/>
  <c r="M886" i="21"/>
  <c r="L886" i="21"/>
  <c r="I886" i="21"/>
  <c r="H887" i="21"/>
  <c r="K886" i="21"/>
  <c r="J886" i="21"/>
  <c r="F887" i="21"/>
  <c r="D888" i="21"/>
  <c r="E887" i="21"/>
  <c r="Q886" i="21"/>
  <c r="N886" i="21"/>
  <c r="P886" i="21"/>
  <c r="O886" i="21"/>
  <c r="M887" i="21"/>
  <c r="J887" i="21"/>
  <c r="K887" i="21"/>
  <c r="H888" i="21"/>
  <c r="I887" i="21"/>
  <c r="L887" i="21"/>
  <c r="D889" i="21"/>
  <c r="E888" i="21"/>
  <c r="F888" i="21"/>
  <c r="M888" i="21"/>
  <c r="I888" i="21"/>
  <c r="K888" i="21"/>
  <c r="J888" i="21"/>
  <c r="H889" i="21"/>
  <c r="L888" i="21"/>
  <c r="Q887" i="21"/>
  <c r="N887" i="21"/>
  <c r="O887" i="21"/>
  <c r="P887" i="21"/>
  <c r="E889" i="21"/>
  <c r="F889" i="21"/>
  <c r="D890" i="21"/>
  <c r="Q888" i="21"/>
  <c r="N888" i="21"/>
  <c r="P888" i="21"/>
  <c r="O888" i="21"/>
  <c r="I889" i="21"/>
  <c r="K889" i="21"/>
  <c r="J889" i="21"/>
  <c r="L889" i="21"/>
  <c r="H890" i="21"/>
  <c r="M889" i="21"/>
  <c r="D891" i="21"/>
  <c r="F890" i="21"/>
  <c r="E890" i="21"/>
  <c r="Q889" i="21"/>
  <c r="N889" i="21"/>
  <c r="P889" i="21"/>
  <c r="O889" i="21"/>
  <c r="H891" i="21"/>
  <c r="M890" i="21"/>
  <c r="K890" i="21"/>
  <c r="I890" i="21"/>
  <c r="L890" i="21"/>
  <c r="J890" i="21"/>
  <c r="F891" i="21"/>
  <c r="E891" i="21"/>
  <c r="D892" i="21"/>
  <c r="K891" i="21"/>
  <c r="H892" i="21"/>
  <c r="M891" i="21"/>
  <c r="L891" i="21"/>
  <c r="I891" i="21"/>
  <c r="J891" i="21"/>
  <c r="Q890" i="21"/>
  <c r="N890" i="21"/>
  <c r="O890" i="21"/>
  <c r="P890" i="21"/>
  <c r="F892" i="21"/>
  <c r="E892" i="21"/>
  <c r="D893" i="21"/>
  <c r="I892" i="21"/>
  <c r="H893" i="21"/>
  <c r="K892" i="21"/>
  <c r="J892" i="21"/>
  <c r="L892" i="21"/>
  <c r="M892" i="21"/>
  <c r="Q891" i="21"/>
  <c r="N891" i="21"/>
  <c r="P891" i="21"/>
  <c r="O891" i="21"/>
  <c r="E893" i="21"/>
  <c r="D894" i="21"/>
  <c r="F893" i="21"/>
  <c r="Q892" i="21"/>
  <c r="N892" i="21"/>
  <c r="O892" i="21"/>
  <c r="P892" i="21"/>
  <c r="M893" i="21"/>
  <c r="L893" i="21"/>
  <c r="I893" i="21"/>
  <c r="K893" i="21"/>
  <c r="H894" i="21"/>
  <c r="J893" i="21"/>
  <c r="E894" i="21"/>
  <c r="D895" i="21"/>
  <c r="F894" i="21"/>
  <c r="Q893" i="21"/>
  <c r="N893" i="21"/>
  <c r="P893" i="21"/>
  <c r="O893" i="21"/>
  <c r="L894" i="21"/>
  <c r="K894" i="21"/>
  <c r="H895" i="21"/>
  <c r="J894" i="21"/>
  <c r="M894" i="21"/>
  <c r="I894" i="21"/>
  <c r="F895" i="21"/>
  <c r="E895" i="21"/>
  <c r="D896" i="21"/>
  <c r="M895" i="21"/>
  <c r="L895" i="21"/>
  <c r="K895" i="21"/>
  <c r="H896" i="21"/>
  <c r="J895" i="21"/>
  <c r="I895" i="21"/>
  <c r="Q894" i="21"/>
  <c r="N894" i="21"/>
  <c r="O894" i="21"/>
  <c r="P894" i="21"/>
  <c r="E896" i="21"/>
  <c r="D897" i="21"/>
  <c r="F896" i="21"/>
  <c r="J896" i="21"/>
  <c r="I896" i="21"/>
  <c r="K896" i="21"/>
  <c r="L896" i="21"/>
  <c r="M896" i="21"/>
  <c r="H897" i="21"/>
  <c r="Q895" i="21"/>
  <c r="N895" i="21"/>
  <c r="O895" i="21"/>
  <c r="P895" i="21"/>
  <c r="F897" i="21"/>
  <c r="D898" i="21"/>
  <c r="E897" i="21"/>
  <c r="Q896" i="21"/>
  <c r="N896" i="21"/>
  <c r="P896" i="21"/>
  <c r="O896" i="21"/>
  <c r="J897" i="21"/>
  <c r="M897" i="21"/>
  <c r="I897" i="21"/>
  <c r="H898" i="21"/>
  <c r="K897" i="21"/>
  <c r="L897" i="21"/>
  <c r="D899" i="21"/>
  <c r="F898" i="21"/>
  <c r="E898" i="21"/>
  <c r="Q897" i="21"/>
  <c r="N897" i="21"/>
  <c r="P897" i="21"/>
  <c r="O897" i="21"/>
  <c r="M898" i="21"/>
  <c r="L898" i="21"/>
  <c r="H899" i="21"/>
  <c r="I898" i="21"/>
  <c r="K898" i="21"/>
  <c r="J898" i="21"/>
  <c r="E899" i="21"/>
  <c r="D900" i="21"/>
  <c r="F899" i="21"/>
  <c r="L899" i="21"/>
  <c r="I899" i="21"/>
  <c r="J899" i="21"/>
  <c r="M899" i="21"/>
  <c r="H900" i="21"/>
  <c r="K899" i="21"/>
  <c r="Q898" i="21"/>
  <c r="N898" i="21"/>
  <c r="P898" i="21"/>
  <c r="O898" i="21"/>
  <c r="D901" i="21"/>
  <c r="F900" i="21"/>
  <c r="E900" i="21"/>
  <c r="Q899" i="21"/>
  <c r="N899" i="21"/>
  <c r="O899" i="21"/>
  <c r="P899" i="21"/>
  <c r="L900" i="21"/>
  <c r="H901" i="21"/>
  <c r="M900" i="21"/>
  <c r="J900" i="21"/>
  <c r="I900" i="21"/>
  <c r="K900" i="21"/>
  <c r="F901" i="21"/>
  <c r="D902" i="21"/>
  <c r="E901" i="21"/>
  <c r="K901" i="21"/>
  <c r="I901" i="21"/>
  <c r="J901" i="21"/>
  <c r="H902" i="21"/>
  <c r="L901" i="21"/>
  <c r="M901" i="21"/>
  <c r="Q900" i="21"/>
  <c r="N900" i="21"/>
  <c r="O900" i="21"/>
  <c r="P900" i="21"/>
  <c r="E902" i="21"/>
  <c r="D903" i="21"/>
  <c r="F902" i="21"/>
  <c r="Q901" i="21"/>
  <c r="N901" i="21"/>
  <c r="P901" i="21"/>
  <c r="O901" i="21"/>
  <c r="M902" i="21"/>
  <c r="K902" i="21"/>
  <c r="L902" i="21"/>
  <c r="H903" i="21"/>
  <c r="J902" i="21"/>
  <c r="I902" i="21"/>
  <c r="F903" i="21"/>
  <c r="D904" i="21"/>
  <c r="E903" i="21"/>
  <c r="J903" i="21"/>
  <c r="I903" i="21"/>
  <c r="M903" i="21"/>
  <c r="L903" i="21"/>
  <c r="H904" i="21"/>
  <c r="K903" i="21"/>
  <c r="Q902" i="21"/>
  <c r="N902" i="21"/>
  <c r="O902" i="21"/>
  <c r="P902" i="21"/>
  <c r="E904" i="21"/>
  <c r="D905" i="21"/>
  <c r="F904" i="21"/>
  <c r="Q903" i="21"/>
  <c r="N903" i="21"/>
  <c r="P903" i="21"/>
  <c r="O903" i="21"/>
  <c r="H905" i="21"/>
  <c r="M904" i="21"/>
  <c r="I904" i="21"/>
  <c r="J904" i="21"/>
  <c r="L904" i="21"/>
  <c r="K904" i="21"/>
  <c r="E905" i="21"/>
  <c r="D906" i="21"/>
  <c r="F905" i="21"/>
  <c r="M905" i="21"/>
  <c r="I905" i="21"/>
  <c r="L905" i="21"/>
  <c r="H906" i="21"/>
  <c r="K905" i="21"/>
  <c r="J905" i="21"/>
  <c r="Q904" i="21"/>
  <c r="N904" i="21"/>
  <c r="P904" i="21"/>
  <c r="O904" i="21"/>
  <c r="D907" i="21"/>
  <c r="E906" i="21"/>
  <c r="F906" i="21"/>
  <c r="Q905" i="21"/>
  <c r="N905" i="21"/>
  <c r="P905" i="21"/>
  <c r="O905" i="21"/>
  <c r="L906" i="21"/>
  <c r="M906" i="21"/>
  <c r="K906" i="21"/>
  <c r="J906" i="21"/>
  <c r="H907" i="21"/>
  <c r="I906" i="21"/>
  <c r="D908" i="21"/>
  <c r="F907" i="21"/>
  <c r="E907" i="21"/>
  <c r="L907" i="21"/>
  <c r="M907" i="21"/>
  <c r="H908" i="21"/>
  <c r="I907" i="21"/>
  <c r="J907" i="21"/>
  <c r="K907" i="21"/>
  <c r="Q906" i="21"/>
  <c r="N906" i="21"/>
  <c r="O906" i="21"/>
  <c r="P906" i="21"/>
  <c r="E908" i="21"/>
  <c r="F908" i="21"/>
  <c r="D909" i="21"/>
  <c r="J908" i="21"/>
  <c r="I908" i="21"/>
  <c r="M908" i="21"/>
  <c r="H909" i="21"/>
  <c r="K908" i="21"/>
  <c r="L908" i="21"/>
  <c r="Q907" i="21"/>
  <c r="N907" i="21"/>
  <c r="P907" i="21"/>
  <c r="O907" i="21"/>
  <c r="D910" i="21"/>
  <c r="F909" i="21"/>
  <c r="E909" i="21"/>
  <c r="Q908" i="21"/>
  <c r="N908" i="21"/>
  <c r="P908" i="21"/>
  <c r="O908" i="21"/>
  <c r="H910" i="21"/>
  <c r="M909" i="21"/>
  <c r="K909" i="21"/>
  <c r="L909" i="21"/>
  <c r="I909" i="21"/>
  <c r="J909" i="21"/>
  <c r="E910" i="21"/>
  <c r="D911" i="21"/>
  <c r="F910" i="21"/>
  <c r="M910" i="21"/>
  <c r="K910" i="21"/>
  <c r="J910" i="21"/>
  <c r="I910" i="21"/>
  <c r="H911" i="21"/>
  <c r="L910" i="21"/>
  <c r="Q909" i="21"/>
  <c r="N909" i="21"/>
  <c r="O909" i="21"/>
  <c r="P909" i="21"/>
  <c r="E911" i="21"/>
  <c r="F911" i="21"/>
  <c r="D912" i="21"/>
  <c r="Q910" i="21"/>
  <c r="N910" i="21"/>
  <c r="O910" i="21"/>
  <c r="P910" i="21"/>
  <c r="H912" i="21"/>
  <c r="M911" i="21"/>
  <c r="J911" i="21"/>
  <c r="K911" i="21"/>
  <c r="I911" i="21"/>
  <c r="L911" i="21"/>
  <c r="D913" i="21"/>
  <c r="F912" i="21"/>
  <c r="E912" i="21"/>
  <c r="M912" i="21"/>
  <c r="J912" i="21"/>
  <c r="K912" i="21"/>
  <c r="H913" i="21"/>
  <c r="L912" i="21"/>
  <c r="I912" i="21"/>
  <c r="Q911" i="21"/>
  <c r="N911" i="21"/>
  <c r="O911" i="21"/>
  <c r="P911" i="21"/>
  <c r="F913" i="21"/>
  <c r="D914" i="21"/>
  <c r="E913" i="21"/>
  <c r="L913" i="21"/>
  <c r="K913" i="21"/>
  <c r="I913" i="21"/>
  <c r="M913" i="21"/>
  <c r="J913" i="21"/>
  <c r="H914" i="21"/>
  <c r="Q912" i="21"/>
  <c r="N912" i="21"/>
  <c r="O912" i="21"/>
  <c r="P912" i="21"/>
  <c r="D915" i="21"/>
  <c r="F914" i="21"/>
  <c r="E914" i="21"/>
  <c r="Q913" i="21"/>
  <c r="N913" i="21"/>
  <c r="O913" i="21"/>
  <c r="P913" i="21"/>
  <c r="J914" i="21"/>
  <c r="I914" i="21"/>
  <c r="H915" i="21"/>
  <c r="M914" i="21"/>
  <c r="K914" i="21"/>
  <c r="L914" i="21"/>
  <c r="D916" i="21"/>
  <c r="E915" i="21"/>
  <c r="F915" i="21"/>
  <c r="Q914" i="21"/>
  <c r="N914" i="21"/>
  <c r="P914" i="21"/>
  <c r="O914" i="21"/>
  <c r="L915" i="21"/>
  <c r="M915" i="21"/>
  <c r="K915" i="21"/>
  <c r="H916" i="21"/>
  <c r="I915" i="21"/>
  <c r="J915" i="21"/>
  <c r="E916" i="21"/>
  <c r="D917" i="21"/>
  <c r="F916" i="21"/>
  <c r="I916" i="21"/>
  <c r="L916" i="21"/>
  <c r="K916" i="21"/>
  <c r="M916" i="21"/>
  <c r="J916" i="21"/>
  <c r="H917" i="21"/>
  <c r="Q915" i="21"/>
  <c r="N915" i="21"/>
  <c r="P915" i="21"/>
  <c r="O915" i="21"/>
  <c r="D918" i="21"/>
  <c r="F917" i="21"/>
  <c r="E917" i="21"/>
  <c r="Q916" i="21"/>
  <c r="N916" i="21"/>
  <c r="P916" i="21"/>
  <c r="O916" i="21"/>
  <c r="I917" i="21"/>
  <c r="M917" i="21"/>
  <c r="H918" i="21"/>
  <c r="L917" i="21"/>
  <c r="J917" i="21"/>
  <c r="K917" i="21"/>
  <c r="D919" i="21"/>
  <c r="F918" i="21"/>
  <c r="E918" i="21"/>
  <c r="Q917" i="21"/>
  <c r="N917" i="21"/>
  <c r="O917" i="21"/>
  <c r="P917" i="21"/>
  <c r="J918" i="21"/>
  <c r="I918" i="21"/>
  <c r="L918" i="21"/>
  <c r="M918" i="21"/>
  <c r="H919" i="21"/>
  <c r="K918" i="21"/>
  <c r="E919" i="21"/>
  <c r="D920" i="21"/>
  <c r="F919" i="21"/>
  <c r="Q918" i="21"/>
  <c r="N918" i="21"/>
  <c r="P918" i="21"/>
  <c r="O918" i="21"/>
  <c r="I919" i="21"/>
  <c r="H920" i="21"/>
  <c r="K919" i="21"/>
  <c r="L919" i="21"/>
  <c r="M919" i="21"/>
  <c r="J919" i="21"/>
  <c r="E920" i="21"/>
  <c r="D921" i="21"/>
  <c r="F920" i="21"/>
  <c r="Q919" i="21"/>
  <c r="N919" i="21"/>
  <c r="O919" i="21"/>
  <c r="P919" i="21"/>
  <c r="H921" i="21"/>
  <c r="J920" i="21"/>
  <c r="I920" i="21"/>
  <c r="L920" i="21"/>
  <c r="M920" i="21"/>
  <c r="K920" i="21"/>
  <c r="F921" i="21"/>
  <c r="D922" i="21"/>
  <c r="E921" i="21"/>
  <c r="J921" i="21"/>
  <c r="K921" i="21"/>
  <c r="M921" i="21"/>
  <c r="I921" i="21"/>
  <c r="L921" i="21"/>
  <c r="H922" i="21"/>
  <c r="Q920" i="21"/>
  <c r="N920" i="21"/>
  <c r="P920" i="21"/>
  <c r="O920" i="21"/>
  <c r="F922" i="21"/>
  <c r="E922" i="21"/>
  <c r="D923" i="21"/>
  <c r="Q921" i="21"/>
  <c r="N921" i="21"/>
  <c r="O921" i="21"/>
  <c r="P921" i="21"/>
  <c r="M922" i="21"/>
  <c r="L922" i="21"/>
  <c r="I922" i="21"/>
  <c r="H923" i="21"/>
  <c r="K922" i="21"/>
  <c r="J922" i="21"/>
  <c r="F923" i="21"/>
  <c r="D924" i="21"/>
  <c r="E923" i="21"/>
  <c r="Q922" i="21"/>
  <c r="N922" i="21"/>
  <c r="O922" i="21"/>
  <c r="P922" i="21"/>
  <c r="H924" i="21"/>
  <c r="I923" i="21"/>
  <c r="L923" i="21"/>
  <c r="J923" i="21"/>
  <c r="K923" i="21"/>
  <c r="M923" i="21"/>
  <c r="F924" i="21"/>
  <c r="E924" i="21"/>
  <c r="D925" i="21"/>
  <c r="I924" i="21"/>
  <c r="K924" i="21"/>
  <c r="H925" i="21"/>
  <c r="L924" i="21"/>
  <c r="M924" i="21"/>
  <c r="J924" i="21"/>
  <c r="Q923" i="21"/>
  <c r="N923" i="21"/>
  <c r="P923" i="21"/>
  <c r="O923" i="21"/>
  <c r="D926" i="21"/>
  <c r="F925" i="21"/>
  <c r="E925" i="21"/>
  <c r="Q924" i="21"/>
  <c r="N924" i="21"/>
  <c r="P924" i="21"/>
  <c r="O924" i="21"/>
  <c r="J925" i="21"/>
  <c r="H926" i="21"/>
  <c r="I925" i="21"/>
  <c r="M925" i="21"/>
  <c r="K925" i="21"/>
  <c r="L925" i="21"/>
  <c r="F926" i="21"/>
  <c r="D927" i="21"/>
  <c r="E926" i="21"/>
  <c r="M926" i="21"/>
  <c r="I926" i="21"/>
  <c r="J926" i="21"/>
  <c r="H927" i="21"/>
  <c r="L926" i="21"/>
  <c r="K926" i="21"/>
  <c r="Q925" i="21"/>
  <c r="N925" i="21"/>
  <c r="P925" i="21"/>
  <c r="O925" i="21"/>
  <c r="E927" i="21"/>
  <c r="F927" i="21"/>
  <c r="D928" i="21"/>
  <c r="Q926" i="21"/>
  <c r="N926" i="21"/>
  <c r="O926" i="21"/>
  <c r="P926" i="21"/>
  <c r="I927" i="21"/>
  <c r="K927" i="21"/>
  <c r="J927" i="21"/>
  <c r="M927" i="21"/>
  <c r="L927" i="21"/>
  <c r="H928" i="21"/>
  <c r="F928" i="21"/>
  <c r="E928" i="21"/>
  <c r="D929" i="21"/>
  <c r="Q927" i="21"/>
  <c r="N927" i="21"/>
  <c r="P927" i="21"/>
  <c r="O927" i="21"/>
  <c r="H929" i="21"/>
  <c r="L928" i="21"/>
  <c r="K928" i="21"/>
  <c r="J928" i="21"/>
  <c r="M928" i="21"/>
  <c r="I928" i="21"/>
  <c r="D930" i="21"/>
  <c r="E929" i="21"/>
  <c r="F929" i="21"/>
  <c r="K929" i="21"/>
  <c r="J929" i="21"/>
  <c r="M929" i="21"/>
  <c r="L929" i="21"/>
  <c r="H930" i="21"/>
  <c r="I929" i="21"/>
  <c r="Q928" i="21"/>
  <c r="N928" i="21"/>
  <c r="P928" i="21"/>
  <c r="O928" i="21"/>
  <c r="E930" i="21"/>
  <c r="D931" i="21"/>
  <c r="F930" i="21"/>
  <c r="K930" i="21"/>
  <c r="M930" i="21"/>
  <c r="L930" i="21"/>
  <c r="I930" i="21"/>
  <c r="J930" i="21"/>
  <c r="H931" i="21"/>
  <c r="Q929" i="21"/>
  <c r="N929" i="21"/>
  <c r="P929" i="21"/>
  <c r="O929" i="21"/>
  <c r="F931" i="21"/>
  <c r="E931" i="21"/>
  <c r="D932" i="21"/>
  <c r="Q930" i="21"/>
  <c r="N930" i="21"/>
  <c r="P930" i="21"/>
  <c r="O930" i="21"/>
  <c r="M931" i="21"/>
  <c r="I931" i="21"/>
  <c r="K931" i="21"/>
  <c r="H932" i="21"/>
  <c r="J931" i="21"/>
  <c r="L931" i="21"/>
  <c r="F932" i="21"/>
  <c r="E932" i="21"/>
  <c r="D933" i="21"/>
  <c r="Q931" i="21"/>
  <c r="N931" i="21"/>
  <c r="P931" i="21"/>
  <c r="O931" i="21"/>
  <c r="L932" i="21"/>
  <c r="H933" i="21"/>
  <c r="I932" i="21"/>
  <c r="J932" i="21"/>
  <c r="K932" i="21"/>
  <c r="M932" i="21"/>
  <c r="E933" i="21"/>
  <c r="F933" i="21"/>
  <c r="D934" i="21"/>
  <c r="I933" i="21"/>
  <c r="L933" i="21"/>
  <c r="K933" i="21"/>
  <c r="H934" i="21"/>
  <c r="M933" i="21"/>
  <c r="J933" i="21"/>
  <c r="Q932" i="21"/>
  <c r="N932" i="21"/>
  <c r="O932" i="21"/>
  <c r="P932" i="21"/>
  <c r="E934" i="21"/>
  <c r="F934" i="21"/>
  <c r="D935" i="21"/>
  <c r="Q933" i="21"/>
  <c r="N933" i="21"/>
  <c r="P933" i="21"/>
  <c r="O933" i="21"/>
  <c r="I934" i="21"/>
  <c r="J934" i="21"/>
  <c r="L934" i="21"/>
  <c r="M934" i="21"/>
  <c r="K934" i="21"/>
  <c r="H935" i="21"/>
  <c r="D936" i="21"/>
  <c r="E935" i="21"/>
  <c r="F935" i="21"/>
  <c r="Q934" i="21"/>
  <c r="N934" i="21"/>
  <c r="P934" i="21"/>
  <c r="O934" i="21"/>
  <c r="I935" i="21"/>
  <c r="H936" i="21"/>
  <c r="L935" i="21"/>
  <c r="K935" i="21"/>
  <c r="J935" i="21"/>
  <c r="M935" i="21"/>
  <c r="E936" i="21"/>
  <c r="D937" i="21"/>
  <c r="F936" i="21"/>
  <c r="Q935" i="21"/>
  <c r="N935" i="21"/>
  <c r="P935" i="21"/>
  <c r="O935" i="21"/>
  <c r="L936" i="21"/>
  <c r="H937" i="21"/>
  <c r="K936" i="21"/>
  <c r="M936" i="21"/>
  <c r="I936" i="21"/>
  <c r="J936" i="21"/>
  <c r="F937" i="21"/>
  <c r="E937" i="21"/>
  <c r="D938" i="21"/>
  <c r="M937" i="21"/>
  <c r="H938" i="21"/>
  <c r="K937" i="21"/>
  <c r="L937" i="21"/>
  <c r="J937" i="21"/>
  <c r="I937" i="21"/>
  <c r="Q936" i="21"/>
  <c r="N936" i="21"/>
  <c r="P936" i="21"/>
  <c r="O936" i="21"/>
  <c r="D939" i="21"/>
  <c r="F938" i="21"/>
  <c r="E938" i="21"/>
  <c r="H939" i="21"/>
  <c r="J938" i="21"/>
  <c r="I938" i="21"/>
  <c r="M938" i="21"/>
  <c r="L938" i="21"/>
  <c r="K938" i="21"/>
  <c r="Q937" i="21"/>
  <c r="N937" i="21"/>
  <c r="O937" i="21"/>
  <c r="P937" i="21"/>
  <c r="E939" i="21"/>
  <c r="D940" i="21"/>
  <c r="F939" i="21"/>
  <c r="I939" i="21"/>
  <c r="K939" i="21"/>
  <c r="J939" i="21"/>
  <c r="L939" i="21"/>
  <c r="M939" i="21"/>
  <c r="H940" i="21"/>
  <c r="Q938" i="21"/>
  <c r="N938" i="21"/>
  <c r="O938" i="21"/>
  <c r="P938" i="21"/>
  <c r="F940" i="21"/>
  <c r="D941" i="21"/>
  <c r="E940" i="21"/>
  <c r="Q939" i="21"/>
  <c r="N939" i="21"/>
  <c r="P939" i="21"/>
  <c r="O939" i="21"/>
  <c r="H941" i="21"/>
  <c r="L940" i="21"/>
  <c r="I940" i="21"/>
  <c r="J940" i="21"/>
  <c r="M940" i="21"/>
  <c r="K940" i="21"/>
  <c r="D942" i="21"/>
  <c r="E941" i="21"/>
  <c r="F941" i="21"/>
  <c r="H942" i="21"/>
  <c r="K941" i="21"/>
  <c r="I941" i="21"/>
  <c r="J941" i="21"/>
  <c r="M941" i="21"/>
  <c r="L941" i="21"/>
  <c r="Q940" i="21"/>
  <c r="N940" i="21"/>
  <c r="O940" i="21"/>
  <c r="P940" i="21"/>
  <c r="F942" i="21"/>
  <c r="D943" i="21"/>
  <c r="E942" i="21"/>
  <c r="J942" i="21"/>
  <c r="H943" i="21"/>
  <c r="L942" i="21"/>
  <c r="K942" i="21"/>
  <c r="M942" i="21"/>
  <c r="I942" i="21"/>
  <c r="Q941" i="21"/>
  <c r="N941" i="21"/>
  <c r="O941" i="21"/>
  <c r="P941" i="21"/>
  <c r="D944" i="21"/>
  <c r="F943" i="21"/>
  <c r="E943" i="21"/>
  <c r="H944" i="21"/>
  <c r="I943" i="21"/>
  <c r="M943" i="21"/>
  <c r="K943" i="21"/>
  <c r="L943" i="21"/>
  <c r="J943" i="21"/>
  <c r="Q942" i="21"/>
  <c r="N942" i="21"/>
  <c r="P942" i="21"/>
  <c r="O942" i="21"/>
  <c r="F944" i="21"/>
  <c r="E944" i="21"/>
  <c r="D945" i="21"/>
  <c r="K944" i="21"/>
  <c r="J944" i="21"/>
  <c r="L944" i="21"/>
  <c r="H945" i="21"/>
  <c r="I944" i="21"/>
  <c r="M944" i="21"/>
  <c r="Q943" i="21"/>
  <c r="N943" i="21"/>
  <c r="P943" i="21"/>
  <c r="O943" i="21"/>
  <c r="F945" i="21"/>
  <c r="D946" i="21"/>
  <c r="E945" i="21"/>
  <c r="H946" i="21"/>
  <c r="L945" i="21"/>
  <c r="I945" i="21"/>
  <c r="J945" i="21"/>
  <c r="K945" i="21"/>
  <c r="M945" i="21"/>
  <c r="Q944" i="21"/>
  <c r="N944" i="21"/>
  <c r="O944" i="21"/>
  <c r="P944" i="21"/>
  <c r="D947" i="21"/>
  <c r="E946" i="21"/>
  <c r="F946" i="21"/>
  <c r="H947" i="21"/>
  <c r="I946" i="21"/>
  <c r="K946" i="21"/>
  <c r="J946" i="21"/>
  <c r="L946" i="21"/>
  <c r="M946" i="21"/>
  <c r="Q945" i="21"/>
  <c r="N945" i="21"/>
  <c r="P945" i="21"/>
  <c r="O945" i="21"/>
  <c r="D948" i="21"/>
  <c r="E947" i="21"/>
  <c r="F947" i="21"/>
  <c r="L947" i="21"/>
  <c r="J947" i="21"/>
  <c r="M947" i="21"/>
  <c r="K947" i="21"/>
  <c r="H948" i="21"/>
  <c r="I947" i="21"/>
  <c r="Q946" i="21"/>
  <c r="N946" i="21"/>
  <c r="P946" i="21"/>
  <c r="O946" i="21"/>
  <c r="D949" i="21"/>
  <c r="F948" i="21"/>
  <c r="E948" i="21"/>
  <c r="L948" i="21"/>
  <c r="J948" i="21"/>
  <c r="K948" i="21"/>
  <c r="M948" i="21"/>
  <c r="I948" i="21"/>
  <c r="H949" i="21"/>
  <c r="Q947" i="21"/>
  <c r="N947" i="21"/>
  <c r="O947" i="21"/>
  <c r="P947" i="21"/>
  <c r="F949" i="21"/>
  <c r="E949" i="21"/>
  <c r="D950" i="21"/>
  <c r="Q948" i="21"/>
  <c r="N948" i="21"/>
  <c r="O948" i="21"/>
  <c r="P948" i="21"/>
  <c r="I949" i="21"/>
  <c r="H950" i="21"/>
  <c r="J949" i="21"/>
  <c r="M949" i="21"/>
  <c r="K949" i="21"/>
  <c r="L949" i="21"/>
  <c r="D951" i="21"/>
  <c r="F950" i="21"/>
  <c r="E950" i="21"/>
  <c r="Q949" i="21"/>
  <c r="N949" i="21"/>
  <c r="P949" i="21"/>
  <c r="O949" i="21"/>
  <c r="M950" i="21"/>
  <c r="I950" i="21"/>
  <c r="J950" i="21"/>
  <c r="K950" i="21"/>
  <c r="L950" i="21"/>
  <c r="H951" i="21"/>
  <c r="F951" i="21"/>
  <c r="E951" i="21"/>
  <c r="D952" i="21"/>
  <c r="Q950" i="21"/>
  <c r="N950" i="21"/>
  <c r="P950" i="21"/>
  <c r="O950" i="21"/>
  <c r="M951" i="21"/>
  <c r="K951" i="21"/>
  <c r="L951" i="21"/>
  <c r="I951" i="21"/>
  <c r="J951" i="21"/>
  <c r="H952" i="21"/>
  <c r="E952" i="21"/>
  <c r="D953" i="21"/>
  <c r="F952" i="21"/>
  <c r="Q951" i="21"/>
  <c r="N951" i="21"/>
  <c r="P951" i="21"/>
  <c r="O951" i="21"/>
  <c r="I952" i="21"/>
  <c r="J952" i="21"/>
  <c r="K952" i="21"/>
  <c r="H953" i="21"/>
  <c r="L952" i="21"/>
  <c r="M952" i="21"/>
  <c r="D954" i="21"/>
  <c r="E953" i="21"/>
  <c r="F953" i="21"/>
  <c r="Q952" i="21"/>
  <c r="N952" i="21"/>
  <c r="O952" i="21"/>
  <c r="P952" i="21"/>
  <c r="M953" i="21"/>
  <c r="K953" i="21"/>
  <c r="H954" i="21"/>
  <c r="L953" i="21"/>
  <c r="J953" i="21"/>
  <c r="I953" i="21"/>
  <c r="D955" i="21"/>
  <c r="F954" i="21"/>
  <c r="E954" i="21"/>
  <c r="M954" i="21"/>
  <c r="L954" i="21"/>
  <c r="H955" i="21"/>
  <c r="I954" i="21"/>
  <c r="J954" i="21"/>
  <c r="K954" i="21"/>
  <c r="Q953" i="21"/>
  <c r="N953" i="21"/>
  <c r="P953" i="21"/>
  <c r="O953" i="21"/>
  <c r="F955" i="21"/>
  <c r="D956" i="21"/>
  <c r="E955" i="21"/>
  <c r="J955" i="21"/>
  <c r="K955" i="21"/>
  <c r="H956" i="21"/>
  <c r="I955" i="21"/>
  <c r="L955" i="21"/>
  <c r="M955" i="21"/>
  <c r="Q954" i="21"/>
  <c r="N954" i="21"/>
  <c r="O954" i="21"/>
  <c r="P954" i="21"/>
  <c r="D957" i="21"/>
  <c r="F956" i="21"/>
  <c r="E956" i="21"/>
  <c r="J956" i="21"/>
  <c r="I956" i="21"/>
  <c r="H957" i="21"/>
  <c r="M956" i="21"/>
  <c r="K956" i="21"/>
  <c r="L956" i="21"/>
  <c r="Q955" i="21"/>
  <c r="N955" i="21"/>
  <c r="P955" i="21"/>
  <c r="O955" i="21"/>
  <c r="F957" i="21"/>
  <c r="E957" i="21"/>
  <c r="D958" i="21"/>
  <c r="Q956" i="21"/>
  <c r="N956" i="21"/>
  <c r="O956" i="21"/>
  <c r="P956" i="21"/>
  <c r="H958" i="21"/>
  <c r="L957" i="21"/>
  <c r="M957" i="21"/>
  <c r="I957" i="21"/>
  <c r="K957" i="21"/>
  <c r="J957" i="21"/>
  <c r="F958" i="21"/>
  <c r="E958" i="21"/>
  <c r="D959" i="21"/>
  <c r="K958" i="21"/>
  <c r="H959" i="21"/>
  <c r="J958" i="21"/>
  <c r="I958" i="21"/>
  <c r="M958" i="21"/>
  <c r="L958" i="21"/>
  <c r="Q957" i="21"/>
  <c r="N957" i="21"/>
  <c r="O957" i="21"/>
  <c r="P957" i="21"/>
  <c r="F959" i="21"/>
  <c r="D960" i="21"/>
  <c r="E959" i="21"/>
  <c r="L959" i="21"/>
  <c r="J959" i="21"/>
  <c r="H960" i="21"/>
  <c r="K959" i="21"/>
  <c r="M959" i="21"/>
  <c r="I959" i="21"/>
  <c r="Q958" i="21"/>
  <c r="N958" i="21"/>
  <c r="O958" i="21"/>
  <c r="P958" i="21"/>
  <c r="F960" i="21"/>
  <c r="E960" i="21"/>
  <c r="D961" i="21"/>
  <c r="K960" i="21"/>
  <c r="H961" i="21"/>
  <c r="M960" i="21"/>
  <c r="I960" i="21"/>
  <c r="L960" i="21"/>
  <c r="J960" i="21"/>
  <c r="Q959" i="21"/>
  <c r="N959" i="21"/>
  <c r="P959" i="21"/>
  <c r="O959" i="21"/>
  <c r="F961" i="21"/>
  <c r="E961" i="21"/>
  <c r="D962" i="21"/>
  <c r="H962" i="21"/>
  <c r="K961" i="21"/>
  <c r="L961" i="21"/>
  <c r="J961" i="21"/>
  <c r="M961" i="21"/>
  <c r="I961" i="21"/>
  <c r="Q960" i="21"/>
  <c r="N960" i="21"/>
  <c r="P960" i="21"/>
  <c r="O960" i="21"/>
  <c r="E962" i="21"/>
  <c r="F962" i="21"/>
  <c r="D963" i="21"/>
  <c r="L962" i="21"/>
  <c r="I962" i="21"/>
  <c r="J962" i="21"/>
  <c r="M962" i="21"/>
  <c r="K962" i="21"/>
  <c r="H963" i="21"/>
  <c r="Q961" i="21"/>
  <c r="N961" i="21"/>
  <c r="O961" i="21"/>
  <c r="P961" i="21"/>
  <c r="F963" i="21"/>
  <c r="D964" i="21"/>
  <c r="E963" i="21"/>
  <c r="Q962" i="21"/>
  <c r="N962" i="21"/>
  <c r="P962" i="21"/>
  <c r="O962" i="21"/>
  <c r="J963" i="21"/>
  <c r="H964" i="21"/>
  <c r="L963" i="21"/>
  <c r="M963" i="21"/>
  <c r="I963" i="21"/>
  <c r="K963" i="21"/>
  <c r="D965" i="21"/>
  <c r="E964" i="21"/>
  <c r="F964" i="21"/>
  <c r="K964" i="21"/>
  <c r="M964" i="21"/>
  <c r="I964" i="21"/>
  <c r="J964" i="21"/>
  <c r="H965" i="21"/>
  <c r="L964" i="21"/>
  <c r="Q963" i="21"/>
  <c r="N963" i="21"/>
  <c r="P963" i="21"/>
  <c r="O963" i="21"/>
  <c r="F965" i="21"/>
  <c r="E965" i="21"/>
  <c r="D966" i="21"/>
  <c r="Q964" i="21"/>
  <c r="N964" i="21"/>
  <c r="P964" i="21"/>
  <c r="O964" i="21"/>
  <c r="I965" i="21"/>
  <c r="M965" i="21"/>
  <c r="J965" i="21"/>
  <c r="L965" i="21"/>
  <c r="H966" i="21"/>
  <c r="K965" i="21"/>
  <c r="D967" i="21"/>
  <c r="F966" i="21"/>
  <c r="E966" i="21"/>
  <c r="Q965" i="21"/>
  <c r="N965" i="21"/>
  <c r="P965" i="21"/>
  <c r="O965" i="21"/>
  <c r="K966" i="21"/>
  <c r="M966" i="21"/>
  <c r="J966" i="21"/>
  <c r="I966" i="21"/>
  <c r="L966" i="21"/>
  <c r="H967" i="21"/>
  <c r="D968" i="21"/>
  <c r="E967" i="21"/>
  <c r="F967" i="21"/>
  <c r="Q966" i="21"/>
  <c r="N966" i="21"/>
  <c r="P966" i="21"/>
  <c r="O966" i="21"/>
  <c r="M967" i="21"/>
  <c r="L967" i="21"/>
  <c r="J967" i="21"/>
  <c r="K967" i="21"/>
  <c r="H968" i="21"/>
  <c r="I967" i="21"/>
  <c r="D969" i="21"/>
  <c r="E968" i="21"/>
  <c r="F968" i="21"/>
  <c r="K968" i="21"/>
  <c r="I968" i="21"/>
  <c r="L968" i="21"/>
  <c r="M968" i="21"/>
  <c r="J968" i="21"/>
  <c r="H969" i="21"/>
  <c r="Q967" i="21"/>
  <c r="N967" i="21"/>
  <c r="P967" i="21"/>
  <c r="O967" i="21"/>
  <c r="E969" i="21"/>
  <c r="F969" i="21"/>
  <c r="D970" i="21"/>
  <c r="Q968" i="21"/>
  <c r="N968" i="21"/>
  <c r="P968" i="21"/>
  <c r="O968" i="21"/>
  <c r="J969" i="21"/>
  <c r="K969" i="21"/>
  <c r="H970" i="21"/>
  <c r="L969" i="21"/>
  <c r="M969" i="21"/>
  <c r="I969" i="21"/>
  <c r="D971" i="21"/>
  <c r="E970" i="21"/>
  <c r="F970" i="21"/>
  <c r="H971" i="21"/>
  <c r="I970" i="21"/>
  <c r="M970" i="21"/>
  <c r="J970" i="21"/>
  <c r="L970" i="21"/>
  <c r="K970" i="21"/>
  <c r="Q969" i="21"/>
  <c r="N969" i="21"/>
  <c r="O969" i="21"/>
  <c r="P969" i="21"/>
  <c r="F971" i="21"/>
  <c r="E971" i="21"/>
  <c r="D972" i="21"/>
  <c r="L971" i="21"/>
  <c r="H972" i="21"/>
  <c r="I971" i="21"/>
  <c r="K971" i="21"/>
  <c r="J971" i="21"/>
  <c r="M971" i="21"/>
  <c r="Q970" i="21"/>
  <c r="N970" i="21"/>
  <c r="O970" i="21"/>
  <c r="P970" i="21"/>
  <c r="D973" i="21"/>
  <c r="E972" i="21"/>
  <c r="F972" i="21"/>
  <c r="H973" i="21"/>
  <c r="I972" i="21"/>
  <c r="J972" i="21"/>
  <c r="L972" i="21"/>
  <c r="K972" i="21"/>
  <c r="M972" i="21"/>
  <c r="Q971" i="21"/>
  <c r="N971" i="21"/>
  <c r="P971" i="21"/>
  <c r="O971" i="21"/>
  <c r="F973" i="21"/>
  <c r="E973" i="21"/>
  <c r="D974" i="21"/>
  <c r="I973" i="21"/>
  <c r="J973" i="21"/>
  <c r="H974" i="21"/>
  <c r="M973" i="21"/>
  <c r="L973" i="21"/>
  <c r="K973" i="21"/>
  <c r="Q972" i="21"/>
  <c r="N972" i="21"/>
  <c r="P972" i="21"/>
  <c r="O972" i="21"/>
  <c r="F974" i="21"/>
  <c r="D975" i="21"/>
  <c r="E974" i="21"/>
  <c r="Q973" i="21"/>
  <c r="N973" i="21"/>
  <c r="O973" i="21"/>
  <c r="P973" i="21"/>
  <c r="I974" i="21"/>
  <c r="L974" i="21"/>
  <c r="H975" i="21"/>
  <c r="K974" i="21"/>
  <c r="J974" i="21"/>
  <c r="M974" i="21"/>
  <c r="D976" i="21"/>
  <c r="E975" i="21"/>
  <c r="F975" i="21"/>
  <c r="Q974" i="21"/>
  <c r="N974" i="21"/>
  <c r="O974" i="21"/>
  <c r="P974" i="21"/>
  <c r="J975" i="21"/>
  <c r="H976" i="21"/>
  <c r="M975" i="21"/>
  <c r="I975" i="21"/>
  <c r="K975" i="21"/>
  <c r="L975" i="21"/>
  <c r="E976" i="21"/>
  <c r="D977" i="21"/>
  <c r="F976" i="21"/>
  <c r="K976" i="21"/>
  <c r="J976" i="21"/>
  <c r="I976" i="21"/>
  <c r="L976" i="21"/>
  <c r="M976" i="21"/>
  <c r="H977" i="21"/>
  <c r="Q975" i="21"/>
  <c r="N975" i="21"/>
  <c r="O975" i="21"/>
  <c r="P975" i="21"/>
  <c r="E977" i="21"/>
  <c r="F977" i="21"/>
  <c r="D978" i="21"/>
  <c r="Q976" i="21"/>
  <c r="N976" i="21"/>
  <c r="P976" i="21"/>
  <c r="O976" i="21"/>
  <c r="K977" i="21"/>
  <c r="L977" i="21"/>
  <c r="J977" i="21"/>
  <c r="H978" i="21"/>
  <c r="I977" i="21"/>
  <c r="M977" i="21"/>
  <c r="E978" i="21"/>
  <c r="F978" i="21"/>
  <c r="D979" i="21"/>
  <c r="M978" i="21"/>
  <c r="I978" i="21"/>
  <c r="L978" i="21"/>
  <c r="J978" i="21"/>
  <c r="H979" i="21"/>
  <c r="K978" i="21"/>
  <c r="Q977" i="21"/>
  <c r="N977" i="21"/>
  <c r="P977" i="21"/>
  <c r="O977" i="21"/>
  <c r="D980" i="21"/>
  <c r="F979" i="21"/>
  <c r="E979" i="21"/>
  <c r="Q978" i="21"/>
  <c r="N978" i="21"/>
  <c r="O978" i="21"/>
  <c r="P978" i="21"/>
  <c r="L979" i="21"/>
  <c r="J979" i="21"/>
  <c r="I979" i="21"/>
  <c r="M979" i="21"/>
  <c r="K979" i="21"/>
  <c r="H980" i="21"/>
  <c r="F980" i="21"/>
  <c r="E980" i="21"/>
  <c r="D981" i="21"/>
  <c r="Q979" i="21"/>
  <c r="N979" i="21"/>
  <c r="O979" i="21"/>
  <c r="P979" i="21"/>
  <c r="I980" i="21"/>
  <c r="L980" i="21"/>
  <c r="J980" i="21"/>
  <c r="H981" i="21"/>
  <c r="M980" i="21"/>
  <c r="K980" i="21"/>
  <c r="E981" i="21"/>
  <c r="D982" i="21"/>
  <c r="F981" i="21"/>
  <c r="Q980" i="21"/>
  <c r="N980" i="21"/>
  <c r="P980" i="21"/>
  <c r="O980" i="21"/>
  <c r="M981" i="21"/>
  <c r="J981" i="21"/>
  <c r="K981" i="21"/>
  <c r="I981" i="21"/>
  <c r="H982" i="21"/>
  <c r="L981" i="21"/>
  <c r="E982" i="21"/>
  <c r="D983" i="21"/>
  <c r="F982" i="21"/>
  <c r="Q981" i="21"/>
  <c r="N981" i="21"/>
  <c r="P981" i="21"/>
  <c r="O981" i="21"/>
  <c r="K982" i="21"/>
  <c r="H983" i="21"/>
  <c r="L982" i="21"/>
  <c r="I982" i="21"/>
  <c r="M982" i="21"/>
  <c r="J982" i="21"/>
  <c r="E983" i="21"/>
  <c r="F983" i="21"/>
  <c r="D984" i="21"/>
  <c r="M983" i="21"/>
  <c r="I983" i="21"/>
  <c r="L983" i="21"/>
  <c r="K983" i="21"/>
  <c r="H984" i="21"/>
  <c r="J983" i="21"/>
  <c r="Q982" i="21"/>
  <c r="N982" i="21"/>
  <c r="O982" i="21"/>
  <c r="P982" i="21"/>
  <c r="E984" i="21"/>
  <c r="D985" i="21"/>
  <c r="F984" i="21"/>
  <c r="Q983" i="21"/>
  <c r="N983" i="21"/>
  <c r="P983" i="21"/>
  <c r="O983" i="21"/>
  <c r="H985" i="21"/>
  <c r="L984" i="21"/>
  <c r="M984" i="21"/>
  <c r="J984" i="21"/>
  <c r="K984" i="21"/>
  <c r="I984" i="21"/>
  <c r="F985" i="21"/>
  <c r="D986" i="21"/>
  <c r="E985" i="21"/>
  <c r="L985" i="21"/>
  <c r="K985" i="21"/>
  <c r="I985" i="21"/>
  <c r="H986" i="21"/>
  <c r="J985" i="21"/>
  <c r="M985" i="21"/>
  <c r="Q984" i="21"/>
  <c r="N984" i="21"/>
  <c r="O984" i="21"/>
  <c r="P984" i="21"/>
  <c r="E986" i="21"/>
  <c r="F986" i="21"/>
  <c r="D987" i="21"/>
  <c r="Q985" i="21"/>
  <c r="N985" i="21"/>
  <c r="O985" i="21"/>
  <c r="P985" i="21"/>
  <c r="I986" i="21"/>
  <c r="K986" i="21"/>
  <c r="J986" i="21"/>
  <c r="L986" i="21"/>
  <c r="H987" i="21"/>
  <c r="M986" i="21"/>
  <c r="E987" i="21"/>
  <c r="D988" i="21"/>
  <c r="F987" i="21"/>
  <c r="Q986" i="21"/>
  <c r="N986" i="21"/>
  <c r="P986" i="21"/>
  <c r="O986" i="21"/>
  <c r="K987" i="21"/>
  <c r="J987" i="21"/>
  <c r="I987" i="21"/>
  <c r="L987" i="21"/>
  <c r="H988" i="21"/>
  <c r="M987" i="21"/>
  <c r="F988" i="21"/>
  <c r="E988" i="21"/>
  <c r="D989" i="21"/>
  <c r="Q987" i="21"/>
  <c r="N987" i="21"/>
  <c r="O987" i="21"/>
  <c r="P987" i="21"/>
  <c r="L988" i="21"/>
  <c r="M988" i="21"/>
  <c r="K988" i="21"/>
  <c r="J988" i="21"/>
  <c r="I988" i="21"/>
  <c r="H989" i="21"/>
  <c r="E989" i="21"/>
  <c r="D990" i="21"/>
  <c r="F989" i="21"/>
  <c r="Q988" i="21"/>
  <c r="N988" i="21"/>
  <c r="O988" i="21"/>
  <c r="P988" i="21"/>
  <c r="M989" i="21"/>
  <c r="L989" i="21"/>
  <c r="J989" i="21"/>
  <c r="I989" i="21"/>
  <c r="K989" i="21"/>
  <c r="H990" i="21"/>
  <c r="E990" i="21"/>
  <c r="F990" i="21"/>
  <c r="D991" i="21"/>
  <c r="Q989" i="21"/>
  <c r="N989" i="21"/>
  <c r="P989" i="21"/>
  <c r="O989" i="21"/>
  <c r="I990" i="21"/>
  <c r="J990" i="21"/>
  <c r="M990" i="21"/>
  <c r="K990" i="21"/>
  <c r="L990" i="21"/>
  <c r="H991" i="21"/>
  <c r="F991" i="21"/>
  <c r="D992" i="21"/>
  <c r="E991" i="21"/>
  <c r="Q990" i="21"/>
  <c r="N990" i="21"/>
  <c r="O990" i="21"/>
  <c r="P990" i="21"/>
  <c r="J991" i="21"/>
  <c r="M991" i="21"/>
  <c r="I991" i="21"/>
  <c r="K991" i="21"/>
  <c r="H992" i="21"/>
  <c r="L991" i="21"/>
  <c r="D993" i="21"/>
  <c r="F992" i="21"/>
  <c r="E992" i="21"/>
  <c r="Q991" i="21"/>
  <c r="N991" i="21"/>
  <c r="P991" i="21"/>
  <c r="O991" i="21"/>
  <c r="K992" i="21"/>
  <c r="H993" i="21"/>
  <c r="J992" i="21"/>
  <c r="M992" i="21"/>
  <c r="L992" i="21"/>
  <c r="I992" i="21"/>
  <c r="E993" i="21"/>
  <c r="D994" i="21"/>
  <c r="F993" i="21"/>
  <c r="K993" i="21"/>
  <c r="I993" i="21"/>
  <c r="L993" i="21"/>
  <c r="J993" i="21"/>
  <c r="H994" i="21"/>
  <c r="M993" i="21"/>
  <c r="Q992" i="21"/>
  <c r="N992" i="21"/>
  <c r="O992" i="21"/>
  <c r="P992" i="21"/>
  <c r="F994" i="21"/>
  <c r="D995" i="21"/>
  <c r="E994" i="21"/>
  <c r="Q993" i="21"/>
  <c r="N993" i="21"/>
  <c r="P993" i="21"/>
  <c r="O993" i="21"/>
  <c r="M994" i="21"/>
  <c r="K994" i="21"/>
  <c r="I994" i="21"/>
  <c r="L994" i="21"/>
  <c r="H995" i="21"/>
  <c r="J994" i="21"/>
  <c r="D996" i="21"/>
  <c r="E995" i="21"/>
  <c r="F995" i="21"/>
  <c r="Q994" i="21"/>
  <c r="N994" i="21"/>
  <c r="O994" i="21"/>
  <c r="P994" i="21"/>
  <c r="J995" i="21"/>
  <c r="M995" i="21"/>
  <c r="L995" i="21"/>
  <c r="H996" i="21"/>
  <c r="I995" i="21"/>
  <c r="K995" i="21"/>
  <c r="E996" i="21"/>
  <c r="D997" i="21"/>
  <c r="F996" i="21"/>
  <c r="L996" i="21"/>
  <c r="J996" i="21"/>
  <c r="I996" i="21"/>
  <c r="M996" i="21"/>
  <c r="H997" i="21"/>
  <c r="K996" i="21"/>
  <c r="Q995" i="21"/>
  <c r="N995" i="21"/>
  <c r="P995" i="21"/>
  <c r="O995" i="21"/>
  <c r="D998" i="21"/>
  <c r="F997" i="21"/>
  <c r="E997" i="21"/>
  <c r="Q996" i="21"/>
  <c r="N996" i="21"/>
  <c r="O996" i="21"/>
  <c r="P996" i="21"/>
  <c r="M997" i="21"/>
  <c r="K997" i="21"/>
  <c r="L997" i="21"/>
  <c r="I997" i="21"/>
  <c r="H998" i="21"/>
  <c r="J997" i="21"/>
  <c r="F998" i="21"/>
  <c r="D999" i="21"/>
  <c r="E998" i="21"/>
  <c r="Q997" i="21"/>
  <c r="N997" i="21"/>
  <c r="O997" i="21"/>
  <c r="P997" i="21"/>
  <c r="K998" i="21"/>
  <c r="M998" i="21"/>
  <c r="I998" i="21"/>
  <c r="L998" i="21"/>
  <c r="J998" i="21"/>
  <c r="H999" i="21"/>
  <c r="F999" i="21"/>
  <c r="E999" i="21"/>
  <c r="D1000" i="21"/>
  <c r="Q998" i="21"/>
  <c r="N998" i="21"/>
  <c r="O998" i="21"/>
  <c r="P998" i="21"/>
  <c r="K999" i="21"/>
  <c r="L999" i="21"/>
  <c r="H1000" i="21"/>
  <c r="J999" i="21"/>
  <c r="M999" i="21"/>
  <c r="I999" i="21"/>
  <c r="E1000" i="21"/>
  <c r="D1001" i="21"/>
  <c r="F1000" i="21"/>
  <c r="I1000" i="21"/>
  <c r="M1000" i="21"/>
  <c r="J1000" i="21"/>
  <c r="L1000" i="21"/>
  <c r="K1000" i="21"/>
  <c r="H1001" i="21"/>
  <c r="Q999" i="21"/>
  <c r="N999" i="21"/>
  <c r="P999" i="21"/>
  <c r="O999" i="21"/>
  <c r="D1002" i="21"/>
  <c r="E1001" i="21"/>
  <c r="F1001" i="21"/>
  <c r="Q1000" i="21"/>
  <c r="N1000" i="21"/>
  <c r="O1000" i="21"/>
  <c r="P1000" i="21"/>
  <c r="K1001" i="21"/>
  <c r="L1001" i="21"/>
  <c r="M1001" i="21"/>
  <c r="H1002" i="21"/>
  <c r="J1001" i="21"/>
  <c r="I1001" i="21"/>
  <c r="E1002" i="21"/>
  <c r="F1002" i="21"/>
  <c r="D1003" i="21"/>
  <c r="J1002" i="21"/>
  <c r="L1002" i="21"/>
  <c r="I1002" i="21"/>
  <c r="M1002" i="21"/>
  <c r="H1003" i="21"/>
  <c r="K1002" i="21"/>
  <c r="Q1001" i="21"/>
  <c r="N1001" i="21"/>
  <c r="P1001" i="21"/>
  <c r="O1001" i="21"/>
  <c r="F1003" i="21"/>
  <c r="D1004" i="21"/>
  <c r="E1003" i="21"/>
  <c r="Q1002" i="21"/>
  <c r="N1002" i="21"/>
  <c r="P1002" i="21"/>
  <c r="O1002" i="21"/>
  <c r="K1003" i="21"/>
  <c r="J1003" i="21"/>
  <c r="M1003" i="21"/>
  <c r="H1004" i="21"/>
  <c r="L1003" i="21"/>
  <c r="I1003" i="21"/>
  <c r="D1005" i="21"/>
  <c r="E1004" i="21"/>
  <c r="F1004" i="21"/>
  <c r="H1005" i="21"/>
  <c r="L1004" i="21"/>
  <c r="K1004" i="21"/>
  <c r="M1004" i="21"/>
  <c r="J1004" i="21"/>
  <c r="I1004" i="21"/>
  <c r="Q1003" i="21"/>
  <c r="N1003" i="21"/>
  <c r="O1003" i="21"/>
  <c r="P1003" i="21"/>
  <c r="F1005" i="21"/>
  <c r="D1006" i="21"/>
  <c r="E1005" i="21"/>
  <c r="M1005" i="21"/>
  <c r="K1005" i="21"/>
  <c r="H1006" i="21"/>
  <c r="L1005" i="21"/>
  <c r="J1005" i="21"/>
  <c r="I1005" i="21"/>
  <c r="Q1004" i="21"/>
  <c r="N1004" i="21"/>
  <c r="O1004" i="21"/>
  <c r="P1004" i="21"/>
  <c r="D1007" i="21"/>
  <c r="E1006" i="21"/>
  <c r="F1006" i="21"/>
  <c r="H1007" i="21"/>
  <c r="M1006" i="21"/>
  <c r="L1006" i="21"/>
  <c r="I1006" i="21"/>
  <c r="K1006" i="21"/>
  <c r="J1006" i="21"/>
  <c r="Q1005" i="21"/>
  <c r="N1005" i="21"/>
  <c r="O1005" i="21"/>
  <c r="P1005" i="21"/>
  <c r="E1007" i="21"/>
  <c r="F1007" i="21"/>
  <c r="D1008" i="21"/>
  <c r="J1007" i="21"/>
  <c r="M1007" i="21"/>
  <c r="L1007" i="21"/>
  <c r="K1007" i="21"/>
  <c r="H1008" i="21"/>
  <c r="I1007" i="21"/>
  <c r="Q1006" i="21"/>
  <c r="N1006" i="21"/>
  <c r="O1006" i="21"/>
  <c r="P1006" i="21"/>
  <c r="F1008" i="21"/>
  <c r="D1009" i="21"/>
  <c r="E1008" i="21"/>
  <c r="J1008" i="21"/>
  <c r="M1008" i="21"/>
  <c r="I1008" i="21"/>
  <c r="H1009" i="21"/>
  <c r="L1008" i="21"/>
  <c r="K1008" i="21"/>
  <c r="Q1007" i="21"/>
  <c r="N1007" i="21"/>
  <c r="O1007" i="21"/>
  <c r="P1007" i="21"/>
  <c r="F1009" i="21"/>
  <c r="D1010" i="21"/>
  <c r="E1009" i="21"/>
  <c r="Q1008" i="21"/>
  <c r="N1008" i="21"/>
  <c r="O1008" i="21"/>
  <c r="P1008" i="21"/>
  <c r="I1009" i="21"/>
  <c r="L1009" i="21"/>
  <c r="J1009" i="21"/>
  <c r="K1009" i="21"/>
  <c r="M1009" i="21"/>
  <c r="H1010" i="21"/>
  <c r="D1011" i="21"/>
  <c r="F1010" i="21"/>
  <c r="E1010" i="21"/>
  <c r="Q1009" i="21"/>
  <c r="N1009" i="21"/>
  <c r="O1009" i="21"/>
  <c r="P1009" i="21"/>
  <c r="J1010" i="21"/>
  <c r="I1010" i="21"/>
  <c r="K1010" i="21"/>
  <c r="L1010" i="21"/>
  <c r="H1011" i="21"/>
  <c r="M1010" i="21"/>
  <c r="D1012" i="21"/>
  <c r="F1011" i="21"/>
  <c r="E1011" i="21"/>
  <c r="Q1010" i="21"/>
  <c r="N1010" i="21"/>
  <c r="P1010" i="21"/>
  <c r="O1010" i="21"/>
  <c r="J1011" i="21"/>
  <c r="L1011" i="21"/>
  <c r="K1011" i="21"/>
  <c r="I1011" i="21"/>
  <c r="H1012" i="21"/>
  <c r="M1011" i="21"/>
  <c r="F1012" i="21"/>
  <c r="D1013" i="21"/>
  <c r="E1012" i="21"/>
  <c r="Q1011" i="21"/>
  <c r="N1011" i="21"/>
  <c r="O1011" i="21"/>
  <c r="P1011" i="21"/>
  <c r="M1012" i="21"/>
  <c r="H1013" i="21"/>
  <c r="K1012" i="21"/>
  <c r="I1012" i="21"/>
  <c r="J1012" i="21"/>
  <c r="L1012" i="21"/>
  <c r="D1014" i="21"/>
  <c r="F1013" i="21"/>
  <c r="E1013" i="21"/>
  <c r="H1014" i="21"/>
  <c r="J1013" i="21"/>
  <c r="K1013" i="21"/>
  <c r="M1013" i="21"/>
  <c r="L1013" i="21"/>
  <c r="I1013" i="21"/>
  <c r="Q1012" i="21"/>
  <c r="N1012" i="21"/>
  <c r="P1012" i="21"/>
  <c r="O1012" i="21"/>
  <c r="F1014" i="21"/>
  <c r="D1015" i="21"/>
  <c r="E1014" i="21"/>
  <c r="L1014" i="21"/>
  <c r="I1014" i="21"/>
  <c r="M1014" i="21"/>
  <c r="H1015" i="21"/>
  <c r="J1014" i="21"/>
  <c r="K1014" i="21"/>
  <c r="Q1013" i="21"/>
  <c r="N1013" i="21"/>
  <c r="O1013" i="21"/>
  <c r="P1013" i="21"/>
  <c r="F1015" i="21"/>
  <c r="E1015" i="21"/>
  <c r="D1016" i="21"/>
  <c r="Q1014" i="21"/>
  <c r="N1014" i="21"/>
  <c r="P1014" i="21"/>
  <c r="O1014" i="21"/>
  <c r="H1016" i="21"/>
  <c r="K1015" i="21"/>
  <c r="I1015" i="21"/>
  <c r="L1015" i="21"/>
  <c r="J1015" i="21"/>
  <c r="M1015" i="21"/>
  <c r="E1016" i="21"/>
  <c r="D1017" i="21"/>
  <c r="F1016" i="21"/>
  <c r="I1016" i="21"/>
  <c r="M1016" i="21"/>
  <c r="L1016" i="21"/>
  <c r="J1016" i="21"/>
  <c r="H1017" i="21"/>
  <c r="K1016" i="21"/>
  <c r="Q1015" i="21"/>
  <c r="N1015" i="21"/>
  <c r="O1015" i="21"/>
  <c r="P1015" i="21"/>
  <c r="F1017" i="21"/>
  <c r="E1017" i="21"/>
  <c r="D1018" i="21"/>
  <c r="Q1016" i="21"/>
  <c r="N1016" i="21"/>
  <c r="O1016" i="21"/>
  <c r="P1016" i="21"/>
  <c r="L1017" i="21"/>
  <c r="I1017" i="21"/>
  <c r="J1017" i="21"/>
  <c r="M1017" i="21"/>
  <c r="K1017" i="21"/>
  <c r="H1018" i="21"/>
  <c r="D1019" i="21"/>
  <c r="F1018" i="21"/>
  <c r="E1018" i="21"/>
  <c r="Q1017" i="21"/>
  <c r="N1017" i="21"/>
  <c r="O1017" i="21"/>
  <c r="P1017" i="21"/>
  <c r="J1018" i="21"/>
  <c r="I1018" i="21"/>
  <c r="K1018" i="21"/>
  <c r="H1019" i="21"/>
  <c r="L1018" i="21"/>
  <c r="M1018" i="21"/>
  <c r="E1019" i="21"/>
  <c r="F1019" i="21"/>
  <c r="D1020" i="21"/>
  <c r="Q1018" i="21"/>
  <c r="N1018" i="21"/>
  <c r="P1018" i="21"/>
  <c r="O1018" i="21"/>
  <c r="L1019" i="21"/>
  <c r="J1019" i="21"/>
  <c r="H1020" i="21"/>
  <c r="K1019" i="21"/>
  <c r="M1019" i="21"/>
  <c r="I1019" i="21"/>
  <c r="F1020" i="21"/>
  <c r="E1020" i="21"/>
  <c r="D1021" i="21"/>
  <c r="M1020" i="21"/>
  <c r="K1020" i="21"/>
  <c r="H1021" i="21"/>
  <c r="I1020" i="21"/>
  <c r="L1020" i="21"/>
  <c r="J1020" i="21"/>
  <c r="Q1019" i="21"/>
  <c r="N1019" i="21"/>
  <c r="P1019" i="21"/>
  <c r="O1019" i="21"/>
  <c r="F1021" i="21"/>
  <c r="D1022" i="21"/>
  <c r="E1021" i="21"/>
  <c r="I1021" i="21"/>
  <c r="L1021" i="21"/>
  <c r="H1022" i="21"/>
  <c r="M1021" i="21"/>
  <c r="J1021" i="21"/>
  <c r="K1021" i="21"/>
  <c r="Q1020" i="21"/>
  <c r="N1020" i="21"/>
  <c r="P1020" i="21"/>
  <c r="O1020" i="21"/>
  <c r="D1023" i="21"/>
  <c r="E1022" i="21"/>
  <c r="F1022" i="21"/>
  <c r="Q1021" i="21"/>
  <c r="N1021" i="21"/>
  <c r="O1021" i="21"/>
  <c r="P1021" i="21"/>
  <c r="K1022" i="21"/>
  <c r="I1022" i="21"/>
  <c r="H1023" i="21"/>
  <c r="M1022" i="21"/>
  <c r="L1022" i="21"/>
  <c r="J1022" i="21"/>
  <c r="F1023" i="21"/>
  <c r="E1023" i="21"/>
  <c r="D1024" i="21"/>
  <c r="Q1022" i="21"/>
  <c r="N1022" i="21"/>
  <c r="P1022" i="21"/>
  <c r="O1022" i="21"/>
  <c r="J1023" i="21"/>
  <c r="L1023" i="21"/>
  <c r="H1024" i="21"/>
  <c r="I1023" i="21"/>
  <c r="M1023" i="21"/>
  <c r="K1023" i="21"/>
  <c r="F1024" i="21"/>
  <c r="D1025" i="21"/>
  <c r="E1024" i="21"/>
  <c r="H1025" i="21"/>
  <c r="L1024" i="21"/>
  <c r="M1024" i="21"/>
  <c r="K1024" i="21"/>
  <c r="J1024" i="21"/>
  <c r="I1024" i="21"/>
  <c r="Q1023" i="21"/>
  <c r="N1023" i="21"/>
  <c r="O1023" i="21"/>
  <c r="P1023" i="21"/>
  <c r="D1026" i="21"/>
  <c r="E1025" i="21"/>
  <c r="F1025" i="21"/>
  <c r="I1025" i="21"/>
  <c r="J1025" i="21"/>
  <c r="L1025" i="21"/>
  <c r="K1025" i="21"/>
  <c r="H1026" i="21"/>
  <c r="M1025" i="21"/>
  <c r="Q1024" i="21"/>
  <c r="N1024" i="21"/>
  <c r="P1024" i="21"/>
  <c r="O1024" i="21"/>
  <c r="E1026" i="21"/>
  <c r="D1027" i="21"/>
  <c r="F1026" i="21"/>
  <c r="Q1025" i="21"/>
  <c r="N1025" i="21"/>
  <c r="O1025" i="21"/>
  <c r="P1025" i="21"/>
  <c r="J1026" i="21"/>
  <c r="K1026" i="21"/>
  <c r="L1026" i="21"/>
  <c r="M1026" i="21"/>
  <c r="I1026" i="21"/>
  <c r="H1027" i="21"/>
  <c r="D1028" i="21"/>
  <c r="E1027" i="21"/>
  <c r="F1027" i="21"/>
  <c r="Q1026" i="21"/>
  <c r="N1026" i="21"/>
  <c r="O1026" i="21"/>
  <c r="P1026" i="21"/>
  <c r="K1027" i="21"/>
  <c r="J1027" i="21"/>
  <c r="M1027" i="21"/>
  <c r="L1027" i="21"/>
  <c r="H1028" i="21"/>
  <c r="I1027" i="21"/>
  <c r="E1028" i="21"/>
  <c r="D1029" i="21"/>
  <c r="F1028" i="21"/>
  <c r="J1028" i="21"/>
  <c r="H1029" i="21"/>
  <c r="L1028" i="21"/>
  <c r="M1028" i="21"/>
  <c r="K1028" i="21"/>
  <c r="I1028" i="21"/>
  <c r="Q1027" i="21"/>
  <c r="N1027" i="21"/>
  <c r="P1027" i="21"/>
  <c r="O1027" i="21"/>
  <c r="F1029" i="21"/>
  <c r="D1030" i="21"/>
  <c r="E1029" i="21"/>
  <c r="M1029" i="21"/>
  <c r="I1029" i="21"/>
  <c r="H1030" i="21"/>
  <c r="J1029" i="21"/>
  <c r="K1029" i="21"/>
  <c r="L1029" i="21"/>
  <c r="Q1028" i="21"/>
  <c r="N1028" i="21"/>
  <c r="O1028" i="21"/>
  <c r="P1028" i="21"/>
  <c r="E1030" i="21"/>
  <c r="F1030" i="21"/>
  <c r="D1031" i="21"/>
  <c r="Q1029" i="21"/>
  <c r="N1029" i="21"/>
  <c r="P1029" i="21"/>
  <c r="O1029" i="21"/>
  <c r="M1030" i="21"/>
  <c r="K1030" i="21"/>
  <c r="H1031" i="21"/>
  <c r="L1030" i="21"/>
  <c r="J1030" i="21"/>
  <c r="I1030" i="21"/>
  <c r="F1031" i="21"/>
  <c r="E1031" i="21"/>
  <c r="D1032" i="21"/>
  <c r="I1031" i="21"/>
  <c r="M1031" i="21"/>
  <c r="K1031" i="21"/>
  <c r="L1031" i="21"/>
  <c r="J1031" i="21"/>
  <c r="H1032" i="21"/>
  <c r="Q1030" i="21"/>
  <c r="N1030" i="21"/>
  <c r="O1030" i="21"/>
  <c r="P1030" i="21"/>
  <c r="D1033" i="21"/>
  <c r="E1032" i="21"/>
  <c r="F1032" i="21"/>
  <c r="Q1031" i="21"/>
  <c r="N1031" i="21"/>
  <c r="P1031" i="21"/>
  <c r="O1031" i="21"/>
  <c r="I1032" i="21"/>
  <c r="K1032" i="21"/>
  <c r="J1032" i="21"/>
  <c r="H1033" i="21"/>
  <c r="L1032" i="21"/>
  <c r="M1032" i="21"/>
  <c r="D1034" i="21"/>
  <c r="F1033" i="21"/>
  <c r="E1033" i="21"/>
  <c r="Q1032" i="21"/>
  <c r="N1032" i="21"/>
  <c r="O1032" i="21"/>
  <c r="P1032" i="21"/>
  <c r="M1033" i="21"/>
  <c r="K1033" i="21"/>
  <c r="I1033" i="21"/>
  <c r="J1033" i="21"/>
  <c r="L1033" i="21"/>
  <c r="H1034" i="21"/>
  <c r="E1034" i="21"/>
  <c r="D1035" i="21"/>
  <c r="F1034" i="21"/>
  <c r="Q1033" i="21"/>
  <c r="N1033" i="21"/>
  <c r="P1033" i="21"/>
  <c r="O1033" i="21"/>
  <c r="K1034" i="21"/>
  <c r="H1035" i="21"/>
  <c r="L1034" i="21"/>
  <c r="M1034" i="21"/>
  <c r="I1034" i="21"/>
  <c r="J1034" i="21"/>
  <c r="E1035" i="21"/>
  <c r="F1035" i="21"/>
  <c r="D1036" i="21"/>
  <c r="M1035" i="21"/>
  <c r="H1036" i="21"/>
  <c r="K1035" i="21"/>
  <c r="L1035" i="21"/>
  <c r="J1035" i="21"/>
  <c r="I1035" i="21"/>
  <c r="Q1034" i="21"/>
  <c r="N1034" i="21"/>
  <c r="O1034" i="21"/>
  <c r="P1034" i="21"/>
  <c r="D1037" i="21"/>
  <c r="E1036" i="21"/>
  <c r="F1036" i="21"/>
  <c r="H1037" i="21"/>
  <c r="I1036" i="21"/>
  <c r="K1036" i="21"/>
  <c r="L1036" i="21"/>
  <c r="J1036" i="21"/>
  <c r="M1036" i="21"/>
  <c r="Q1035" i="21"/>
  <c r="N1035" i="21"/>
  <c r="O1035" i="21"/>
  <c r="P1035" i="21"/>
  <c r="F1037" i="21"/>
  <c r="D1038" i="21"/>
  <c r="E1037" i="21"/>
  <c r="K1037" i="21"/>
  <c r="I1037" i="21"/>
  <c r="M1037" i="21"/>
  <c r="J1037" i="21"/>
  <c r="L1037" i="21"/>
  <c r="H1038" i="21"/>
  <c r="Q1036" i="21"/>
  <c r="N1036" i="21"/>
  <c r="O1036" i="21"/>
  <c r="P1036" i="21"/>
  <c r="D1039" i="21"/>
  <c r="F1038" i="21"/>
  <c r="E1038" i="21"/>
  <c r="Q1037" i="21"/>
  <c r="N1037" i="21"/>
  <c r="P1037" i="21"/>
  <c r="O1037" i="21"/>
  <c r="H1039" i="21"/>
  <c r="K1038" i="21"/>
  <c r="J1038" i="21"/>
  <c r="L1038" i="21"/>
  <c r="I1038" i="21"/>
  <c r="M1038" i="21"/>
  <c r="E1039" i="21"/>
  <c r="D1040" i="21"/>
  <c r="F1039" i="21"/>
  <c r="K1039" i="21"/>
  <c r="I1039" i="21"/>
  <c r="H1040" i="21"/>
  <c r="J1039" i="21"/>
  <c r="L1039" i="21"/>
  <c r="M1039" i="21"/>
  <c r="Q1038" i="21"/>
  <c r="N1038" i="21"/>
  <c r="O1038" i="21"/>
  <c r="P1038" i="21"/>
  <c r="E1040" i="21"/>
  <c r="D1041" i="21"/>
  <c r="F1040" i="21"/>
  <c r="Q1039" i="21"/>
  <c r="N1039" i="21"/>
  <c r="P1039" i="21"/>
  <c r="O1039" i="21"/>
  <c r="I1040" i="21"/>
  <c r="H1041" i="21"/>
  <c r="J1040" i="21"/>
  <c r="M1040" i="21"/>
  <c r="K1040" i="21"/>
  <c r="L1040" i="21"/>
  <c r="F1041" i="21"/>
  <c r="D1042" i="21"/>
  <c r="E1041" i="21"/>
  <c r="Q1040" i="21"/>
  <c r="N1040" i="21"/>
  <c r="P1040" i="21"/>
  <c r="O1040" i="21"/>
  <c r="J1041" i="21"/>
  <c r="K1041" i="21"/>
  <c r="H1042" i="21"/>
  <c r="M1041" i="21"/>
  <c r="I1041" i="21"/>
  <c r="L1041" i="21"/>
  <c r="E1042" i="21"/>
  <c r="D1043" i="21"/>
  <c r="F1042" i="21"/>
  <c r="L1042" i="21"/>
  <c r="I1042" i="21"/>
  <c r="J1042" i="21"/>
  <c r="M1042" i="21"/>
  <c r="H1043" i="21"/>
  <c r="K1042" i="21"/>
  <c r="Q1041" i="21"/>
  <c r="N1041" i="21"/>
  <c r="P1041" i="21"/>
  <c r="O1041" i="21"/>
  <c r="D1044" i="21"/>
  <c r="F1043" i="21"/>
  <c r="E1043" i="21"/>
  <c r="Q1042" i="21"/>
  <c r="N1042" i="21"/>
  <c r="P1042" i="21"/>
  <c r="O1042" i="21"/>
  <c r="M1043" i="21"/>
  <c r="L1043" i="21"/>
  <c r="J1043" i="21"/>
  <c r="H1044" i="21"/>
  <c r="I1043" i="21"/>
  <c r="K1043" i="21"/>
  <c r="E1044" i="21"/>
  <c r="F1044" i="21"/>
  <c r="D1045" i="21"/>
  <c r="K1044" i="21"/>
  <c r="H1045" i="21"/>
  <c r="L1044" i="21"/>
  <c r="I1044" i="21"/>
  <c r="M1044" i="21"/>
  <c r="J1044" i="21"/>
  <c r="Q1043" i="21"/>
  <c r="N1043" i="21"/>
  <c r="O1043" i="21"/>
  <c r="P1043" i="21"/>
  <c r="E1045" i="21"/>
  <c r="D1046" i="21"/>
  <c r="F1045" i="21"/>
  <c r="K1045" i="21"/>
  <c r="L1045" i="21"/>
  <c r="H1046" i="21"/>
  <c r="M1045" i="21"/>
  <c r="I1045" i="21"/>
  <c r="J1045" i="21"/>
  <c r="Q1044" i="21"/>
  <c r="N1044" i="21"/>
  <c r="P1044" i="21"/>
  <c r="O1044" i="21"/>
  <c r="F1046" i="21"/>
  <c r="D1047" i="21"/>
  <c r="E1046" i="21"/>
  <c r="K1046" i="21"/>
  <c r="H1047" i="21"/>
  <c r="M1046" i="21"/>
  <c r="J1046" i="21"/>
  <c r="I1046" i="21"/>
  <c r="L1046" i="21"/>
  <c r="Q1045" i="21"/>
  <c r="N1045" i="21"/>
  <c r="P1045" i="21"/>
  <c r="O1045" i="21"/>
  <c r="F1047" i="21"/>
  <c r="E1047" i="21"/>
  <c r="D1048" i="21"/>
  <c r="J1047" i="21"/>
  <c r="L1047" i="21"/>
  <c r="H1048" i="21"/>
  <c r="K1047" i="21"/>
  <c r="I1047" i="21"/>
  <c r="M1047" i="21"/>
  <c r="Q1046" i="21"/>
  <c r="N1046" i="21"/>
  <c r="O1046" i="21"/>
  <c r="P1046" i="21"/>
  <c r="D1049" i="21"/>
  <c r="E1048" i="21"/>
  <c r="F1048" i="21"/>
  <c r="I1048" i="21"/>
  <c r="M1048" i="21"/>
  <c r="L1048" i="21"/>
  <c r="K1048" i="21"/>
  <c r="H1049" i="21"/>
  <c r="J1048" i="21"/>
  <c r="Q1047" i="21"/>
  <c r="N1047" i="21"/>
  <c r="O1047" i="21"/>
  <c r="P1047" i="21"/>
  <c r="E1049" i="21"/>
  <c r="D1050" i="21"/>
  <c r="F1049" i="21"/>
  <c r="Q1048" i="21"/>
  <c r="N1048" i="21"/>
  <c r="P1048" i="21"/>
  <c r="O1048" i="21"/>
  <c r="J1049" i="21"/>
  <c r="L1049" i="21"/>
  <c r="K1049" i="21"/>
  <c r="M1049" i="21"/>
  <c r="I1049" i="21"/>
  <c r="H1050" i="21"/>
  <c r="E1050" i="21"/>
  <c r="F1050" i="21"/>
  <c r="D1051" i="21"/>
  <c r="Q1049" i="21"/>
  <c r="N1049" i="21"/>
  <c r="O1049" i="21"/>
  <c r="P1049" i="21"/>
  <c r="I1050" i="21"/>
  <c r="J1050" i="21"/>
  <c r="H1051" i="21"/>
  <c r="M1050" i="21"/>
  <c r="K1050" i="21"/>
  <c r="L1050" i="21"/>
  <c r="F1051" i="21"/>
  <c r="E1051" i="21"/>
  <c r="D1052" i="21"/>
  <c r="Q1050" i="21"/>
  <c r="N1050" i="21"/>
  <c r="O1050" i="21"/>
  <c r="P1050" i="21"/>
  <c r="L1051" i="21"/>
  <c r="K1051" i="21"/>
  <c r="I1051" i="21"/>
  <c r="J1051" i="21"/>
  <c r="H1052" i="21"/>
  <c r="M1051" i="21"/>
  <c r="E1052" i="21"/>
  <c r="D1053" i="21"/>
  <c r="F1052" i="21"/>
  <c r="Q1051" i="21"/>
  <c r="N1051" i="21"/>
  <c r="O1051" i="21"/>
  <c r="P1051" i="21"/>
  <c r="L1052" i="21"/>
  <c r="I1052" i="21"/>
  <c r="M1052" i="21"/>
  <c r="K1052" i="21"/>
  <c r="H1053" i="21"/>
  <c r="J1052" i="21"/>
  <c r="D1054" i="21"/>
  <c r="E1053" i="21"/>
  <c r="F1053" i="21"/>
  <c r="Q1052" i="21"/>
  <c r="N1052" i="21"/>
  <c r="P1052" i="21"/>
  <c r="O1052" i="21"/>
  <c r="L1053" i="21"/>
  <c r="K1053" i="21"/>
  <c r="I1053" i="21"/>
  <c r="J1053" i="21"/>
  <c r="M1053" i="21"/>
  <c r="H1054" i="21"/>
  <c r="F1054" i="21"/>
  <c r="D1055" i="21"/>
  <c r="E1054" i="21"/>
  <c r="Q1053" i="21"/>
  <c r="N1053" i="21"/>
  <c r="P1053" i="21"/>
  <c r="O1053" i="21"/>
  <c r="L1054" i="21"/>
  <c r="K1054" i="21"/>
  <c r="I1054" i="21"/>
  <c r="H1055" i="21"/>
  <c r="J1054" i="21"/>
  <c r="M1054" i="21"/>
  <c r="F1055" i="21"/>
  <c r="D1056" i="21"/>
  <c r="E1055" i="21"/>
  <c r="Q1054" i="21"/>
  <c r="N1054" i="21"/>
  <c r="O1054" i="21"/>
  <c r="P1054" i="21"/>
  <c r="H1056" i="21"/>
  <c r="M1055" i="21"/>
  <c r="J1055" i="21"/>
  <c r="K1055" i="21"/>
  <c r="I1055" i="21"/>
  <c r="L1055" i="21"/>
  <c r="F1056" i="21"/>
  <c r="D1057" i="21"/>
  <c r="E1056" i="21"/>
  <c r="H1057" i="21"/>
  <c r="K1056" i="21"/>
  <c r="M1056" i="21"/>
  <c r="J1056" i="21"/>
  <c r="L1056" i="21"/>
  <c r="I1056" i="21"/>
  <c r="Q1055" i="21"/>
  <c r="N1055" i="21"/>
  <c r="P1055" i="21"/>
  <c r="O1055" i="21"/>
  <c r="D1058" i="21"/>
  <c r="F1057" i="21"/>
  <c r="E1057" i="21"/>
  <c r="M1057" i="21"/>
  <c r="L1057" i="21"/>
  <c r="K1057" i="21"/>
  <c r="H1058" i="21"/>
  <c r="I1057" i="21"/>
  <c r="J1057" i="21"/>
  <c r="Q1056" i="21"/>
  <c r="N1056" i="21"/>
  <c r="O1056" i="21"/>
  <c r="P1056" i="21"/>
  <c r="D1059" i="21"/>
  <c r="E1058" i="21"/>
  <c r="F1058" i="21"/>
  <c r="M1058" i="21"/>
  <c r="K1058" i="21"/>
  <c r="L1058" i="21"/>
  <c r="H1059" i="21"/>
  <c r="I1058" i="21"/>
  <c r="J1058" i="21"/>
  <c r="Q1057" i="21"/>
  <c r="N1057" i="21"/>
  <c r="O1057" i="21"/>
  <c r="P1057" i="21"/>
  <c r="D1060" i="21"/>
  <c r="E1059" i="21"/>
  <c r="F1059" i="21"/>
  <c r="I1059" i="21"/>
  <c r="H1060" i="21"/>
  <c r="J1059" i="21"/>
  <c r="L1059" i="21"/>
  <c r="K1059" i="21"/>
  <c r="M1059" i="21"/>
  <c r="Q1058" i="21"/>
  <c r="N1058" i="21"/>
  <c r="O1058" i="21"/>
  <c r="P1058" i="21"/>
  <c r="F1060" i="21"/>
  <c r="D1061" i="21"/>
  <c r="E1060" i="21"/>
  <c r="Q1059" i="21"/>
  <c r="N1059" i="21"/>
  <c r="P1059" i="21"/>
  <c r="O1059" i="21"/>
  <c r="I1060" i="21"/>
  <c r="H1061" i="21"/>
  <c r="J1060" i="21"/>
  <c r="L1060" i="21"/>
  <c r="M1060" i="21"/>
  <c r="K1060" i="21"/>
  <c r="F1061" i="21"/>
  <c r="E1061" i="21"/>
  <c r="D1062" i="21"/>
  <c r="Q1060" i="21"/>
  <c r="N1060" i="21"/>
  <c r="P1060" i="21"/>
  <c r="O1060" i="21"/>
  <c r="K1061" i="21"/>
  <c r="M1061" i="21"/>
  <c r="L1061" i="21"/>
  <c r="J1061" i="21"/>
  <c r="I1061" i="21"/>
  <c r="H1062" i="21"/>
  <c r="E1062" i="21"/>
  <c r="D1063" i="21"/>
  <c r="F1062" i="21"/>
  <c r="Q1061" i="21"/>
  <c r="N1061" i="21"/>
  <c r="P1061" i="21"/>
  <c r="O1061" i="21"/>
  <c r="L1062" i="21"/>
  <c r="K1062" i="21"/>
  <c r="I1062" i="21"/>
  <c r="H1063" i="21"/>
  <c r="J1062" i="21"/>
  <c r="M1062" i="21"/>
  <c r="D1064" i="21"/>
  <c r="E1063" i="21"/>
  <c r="F1063" i="21"/>
  <c r="Q1062" i="21"/>
  <c r="N1062" i="21"/>
  <c r="P1062" i="21"/>
  <c r="O1062" i="21"/>
  <c r="K1063" i="21"/>
  <c r="L1063" i="21"/>
  <c r="I1063" i="21"/>
  <c r="M1063" i="21"/>
  <c r="H1064" i="21"/>
  <c r="J1063" i="21"/>
  <c r="F1064" i="21"/>
  <c r="D1065" i="21"/>
  <c r="E1064" i="21"/>
  <c r="Q1063" i="21"/>
  <c r="N1063" i="21"/>
  <c r="O1063" i="21"/>
  <c r="P1063" i="21"/>
  <c r="M1064" i="21"/>
  <c r="J1064" i="21"/>
  <c r="H1065" i="21"/>
  <c r="K1064" i="21"/>
  <c r="L1064" i="21"/>
  <c r="I1064" i="21"/>
  <c r="D1066" i="21"/>
  <c r="F1065" i="21"/>
  <c r="E1065" i="21"/>
  <c r="H1066" i="21"/>
  <c r="I1065" i="21"/>
  <c r="J1065" i="21"/>
  <c r="K1065" i="21"/>
  <c r="M1065" i="21"/>
  <c r="L1065" i="21"/>
  <c r="Q1064" i="21"/>
  <c r="N1064" i="21"/>
  <c r="P1064" i="21"/>
  <c r="O1064" i="21"/>
  <c r="E1066" i="21"/>
  <c r="D1067" i="21"/>
  <c r="F1066" i="21"/>
  <c r="J1066" i="21"/>
  <c r="I1066" i="21"/>
  <c r="M1066" i="21"/>
  <c r="H1067" i="21"/>
  <c r="K1066" i="21"/>
  <c r="L1066" i="21"/>
  <c r="Q1065" i="21"/>
  <c r="N1065" i="21"/>
  <c r="O1065" i="21"/>
  <c r="P1065" i="21"/>
  <c r="D1068" i="21"/>
  <c r="F1067" i="21"/>
  <c r="E1067" i="21"/>
  <c r="Q1066" i="21"/>
  <c r="N1066" i="21"/>
  <c r="P1066" i="21"/>
  <c r="O1066" i="21"/>
  <c r="L1067" i="21"/>
  <c r="I1067" i="21"/>
  <c r="H1068" i="21"/>
  <c r="J1067" i="21"/>
  <c r="M1067" i="21"/>
  <c r="K1067" i="21"/>
  <c r="D1069" i="21"/>
  <c r="E1068" i="21"/>
  <c r="F1068" i="21"/>
  <c r="Q1067" i="21"/>
  <c r="N1067" i="21"/>
  <c r="O1067" i="21"/>
  <c r="P1067" i="21"/>
  <c r="M1068" i="21"/>
  <c r="H1069" i="21"/>
  <c r="L1068" i="21"/>
  <c r="K1068" i="21"/>
  <c r="J1068" i="21"/>
  <c r="I1068" i="21"/>
  <c r="D1070" i="21"/>
  <c r="F1069" i="21"/>
  <c r="E1069" i="21"/>
  <c r="H1070" i="21"/>
  <c r="J1069" i="21"/>
  <c r="M1069" i="21"/>
  <c r="K1069" i="21"/>
  <c r="L1069" i="21"/>
  <c r="I1069" i="21"/>
  <c r="Q1068" i="21"/>
  <c r="N1068" i="21"/>
  <c r="P1068" i="21"/>
  <c r="O1068" i="21"/>
  <c r="F1070" i="21"/>
  <c r="E1070" i="21"/>
  <c r="D1071" i="21"/>
  <c r="L1070" i="21"/>
  <c r="H1071" i="21"/>
  <c r="I1070" i="21"/>
  <c r="J1070" i="21"/>
  <c r="K1070" i="21"/>
  <c r="M1070" i="21"/>
  <c r="Q1069" i="21"/>
  <c r="N1069" i="21"/>
  <c r="P1069" i="21"/>
  <c r="O1069" i="21"/>
  <c r="F1071" i="21"/>
  <c r="E1071" i="21"/>
  <c r="D1072" i="21"/>
  <c r="M1071" i="21"/>
  <c r="I1071" i="21"/>
  <c r="H1072" i="21"/>
  <c r="J1071" i="21"/>
  <c r="L1071" i="21"/>
  <c r="K1071" i="21"/>
  <c r="Q1070" i="21"/>
  <c r="N1070" i="21"/>
  <c r="P1070" i="21"/>
  <c r="O1070" i="21"/>
  <c r="F1072" i="21"/>
  <c r="E1072" i="21"/>
  <c r="D1073" i="21"/>
  <c r="Q1071" i="21"/>
  <c r="N1071" i="21"/>
  <c r="O1071" i="21"/>
  <c r="P1071" i="21"/>
  <c r="H1073" i="21"/>
  <c r="M1072" i="21"/>
  <c r="L1072" i="21"/>
  <c r="J1072" i="21"/>
  <c r="K1072" i="21"/>
  <c r="I1072" i="21"/>
  <c r="D1074" i="21"/>
  <c r="E1073" i="21"/>
  <c r="F1073" i="21"/>
  <c r="J1073" i="21"/>
  <c r="H1074" i="21"/>
  <c r="L1073" i="21"/>
  <c r="K1073" i="21"/>
  <c r="I1073" i="21"/>
  <c r="M1073" i="21"/>
  <c r="Q1072" i="21"/>
  <c r="N1072" i="21"/>
  <c r="P1072" i="21"/>
  <c r="O1072" i="21"/>
  <c r="D1075" i="21"/>
  <c r="E1074" i="21"/>
  <c r="F1074" i="21"/>
  <c r="K1074" i="21"/>
  <c r="L1074" i="21"/>
  <c r="H1075" i="21"/>
  <c r="M1074" i="21"/>
  <c r="J1074" i="21"/>
  <c r="I1074" i="21"/>
  <c r="Q1073" i="21"/>
  <c r="N1073" i="21"/>
  <c r="O1073" i="21"/>
  <c r="P1073" i="21"/>
  <c r="D1076" i="21"/>
  <c r="F1075" i="21"/>
  <c r="E1075" i="21"/>
  <c r="K1075" i="21"/>
  <c r="H1076" i="21"/>
  <c r="J1075" i="21"/>
  <c r="I1075" i="21"/>
  <c r="L1075" i="21"/>
  <c r="M1075" i="21"/>
  <c r="Q1074" i="21"/>
  <c r="N1074" i="21"/>
  <c r="P1074" i="21"/>
  <c r="O1074" i="21"/>
  <c r="F1076" i="21"/>
  <c r="D1077" i="21"/>
  <c r="E1076" i="21"/>
  <c r="H1077" i="21"/>
  <c r="M1076" i="21"/>
  <c r="L1076" i="21"/>
  <c r="J1076" i="21"/>
  <c r="K1076" i="21"/>
  <c r="I1076" i="21"/>
  <c r="Q1075" i="21"/>
  <c r="N1075" i="21"/>
  <c r="P1075" i="21"/>
  <c r="O1075" i="21"/>
  <c r="E1077" i="21"/>
  <c r="D1078" i="21"/>
  <c r="F1077" i="21"/>
  <c r="I1077" i="21"/>
  <c r="K1077" i="21"/>
  <c r="J1077" i="21"/>
  <c r="M1077" i="21"/>
  <c r="H1078" i="21"/>
  <c r="L1077" i="21"/>
  <c r="Q1076" i="21"/>
  <c r="N1076" i="21"/>
  <c r="O1076" i="21"/>
  <c r="P1076" i="21"/>
  <c r="E1078" i="21"/>
  <c r="D1079" i="21"/>
  <c r="F1078" i="21"/>
  <c r="Q1077" i="21"/>
  <c r="N1077" i="21"/>
  <c r="P1077" i="21"/>
  <c r="O1077" i="21"/>
  <c r="H1079" i="21"/>
  <c r="K1078" i="21"/>
  <c r="I1078" i="21"/>
  <c r="J1078" i="21"/>
  <c r="L1078" i="21"/>
  <c r="M1078" i="21"/>
  <c r="E1079" i="21"/>
  <c r="F1079" i="21"/>
  <c r="D1080" i="21"/>
  <c r="K1079" i="21"/>
  <c r="H1080" i="21"/>
  <c r="I1079" i="21"/>
  <c r="J1079" i="21"/>
  <c r="M1079" i="21"/>
  <c r="L1079" i="21"/>
  <c r="Q1078" i="21"/>
  <c r="N1078" i="21"/>
  <c r="O1078" i="21"/>
  <c r="P1078" i="21"/>
  <c r="E1080" i="21"/>
  <c r="D1081" i="21"/>
  <c r="F1080" i="21"/>
  <c r="J1080" i="21"/>
  <c r="K1080" i="21"/>
  <c r="I1080" i="21"/>
  <c r="H1081" i="21"/>
  <c r="L1080" i="21"/>
  <c r="M1080" i="21"/>
  <c r="Q1079" i="21"/>
  <c r="N1079" i="21"/>
  <c r="O1079" i="21"/>
  <c r="P1079" i="21"/>
  <c r="D1082" i="21"/>
  <c r="E1081" i="21"/>
  <c r="F1081" i="21"/>
  <c r="Q1080" i="21"/>
  <c r="N1080" i="21"/>
  <c r="P1080" i="21"/>
  <c r="O1080" i="21"/>
  <c r="J1081" i="21"/>
  <c r="M1081" i="21"/>
  <c r="L1081" i="21"/>
  <c r="K1081" i="21"/>
  <c r="H1082" i="21"/>
  <c r="I1081" i="21"/>
  <c r="D1083" i="21"/>
  <c r="F1082" i="21"/>
  <c r="E1082" i="21"/>
  <c r="K1082" i="21"/>
  <c r="I1082" i="21"/>
  <c r="H1083" i="21"/>
  <c r="L1082" i="21"/>
  <c r="M1082" i="21"/>
  <c r="J1082" i="21"/>
  <c r="Q1081" i="21"/>
  <c r="N1081" i="21"/>
  <c r="P1081" i="21"/>
  <c r="O1081" i="21"/>
  <c r="D1084" i="21"/>
  <c r="E1083" i="21"/>
  <c r="F1083" i="21"/>
  <c r="Q1082" i="21"/>
  <c r="N1082" i="21"/>
  <c r="O1082" i="21"/>
  <c r="P1082" i="21"/>
  <c r="H1084" i="21"/>
  <c r="L1083" i="21"/>
  <c r="K1083" i="21"/>
  <c r="M1083" i="21"/>
  <c r="I1083" i="21"/>
  <c r="J1083" i="21"/>
  <c r="D1085" i="21"/>
  <c r="E1084" i="21"/>
  <c r="F1084" i="21"/>
  <c r="L1084" i="21"/>
  <c r="J1084" i="21"/>
  <c r="I1084" i="21"/>
  <c r="H1085" i="21"/>
  <c r="M1084" i="21"/>
  <c r="K1084" i="21"/>
  <c r="Q1083" i="21"/>
  <c r="N1083" i="21"/>
  <c r="P1083" i="21"/>
  <c r="O1083" i="21"/>
  <c r="E1085" i="21"/>
  <c r="F1085" i="21"/>
  <c r="D1086" i="21"/>
  <c r="Q1084" i="21"/>
  <c r="N1084" i="21"/>
  <c r="O1084" i="21"/>
  <c r="P1084" i="21"/>
  <c r="L1085" i="21"/>
  <c r="I1085" i="21"/>
  <c r="H1086" i="21"/>
  <c r="J1085" i="21"/>
  <c r="M1085" i="21"/>
  <c r="K1085" i="21"/>
  <c r="E1086" i="21"/>
  <c r="F1086" i="21"/>
  <c r="D1087" i="21"/>
  <c r="Q1085" i="21"/>
  <c r="N1085" i="21"/>
  <c r="O1085" i="21"/>
  <c r="P1085" i="21"/>
  <c r="L1086" i="21"/>
  <c r="I1086" i="21"/>
  <c r="H1087" i="21"/>
  <c r="K1086" i="21"/>
  <c r="J1086" i="21"/>
  <c r="M1086" i="21"/>
  <c r="E1087" i="21"/>
  <c r="F1087" i="21"/>
  <c r="D1088" i="21"/>
  <c r="Q1086" i="21"/>
  <c r="N1086" i="21"/>
  <c r="P1086" i="21"/>
  <c r="O1086" i="21"/>
  <c r="H1088" i="21"/>
  <c r="K1087" i="21"/>
  <c r="L1087" i="21"/>
  <c r="I1087" i="21"/>
  <c r="J1087" i="21"/>
  <c r="M1087" i="21"/>
  <c r="D1089" i="21"/>
  <c r="E1088" i="21"/>
  <c r="F1088" i="21"/>
  <c r="J1088" i="21"/>
  <c r="H1089" i="21"/>
  <c r="L1088" i="21"/>
  <c r="I1088" i="21"/>
  <c r="M1088" i="21"/>
  <c r="K1088" i="21"/>
  <c r="Q1087" i="21"/>
  <c r="N1087" i="21"/>
  <c r="O1087" i="21"/>
  <c r="P1087" i="21"/>
  <c r="E1089" i="21"/>
  <c r="F1089" i="21"/>
  <c r="D1090" i="21"/>
  <c r="L1089" i="21"/>
  <c r="M1089" i="21"/>
  <c r="H1090" i="21"/>
  <c r="I1089" i="21"/>
  <c r="K1089" i="21"/>
  <c r="J1089" i="21"/>
  <c r="Q1088" i="21"/>
  <c r="N1088" i="21"/>
  <c r="O1088" i="21"/>
  <c r="P1088" i="21"/>
  <c r="F1090" i="21"/>
  <c r="D1091" i="21"/>
  <c r="E1090" i="21"/>
  <c r="I1090" i="21"/>
  <c r="M1090" i="21"/>
  <c r="J1090" i="21"/>
  <c r="H1091" i="21"/>
  <c r="K1090" i="21"/>
  <c r="L1090" i="21"/>
  <c r="Q1089" i="21"/>
  <c r="N1089" i="21"/>
  <c r="O1089" i="21"/>
  <c r="P1089" i="21"/>
  <c r="E1091" i="21"/>
  <c r="F1091" i="21"/>
  <c r="D1092" i="21"/>
  <c r="Q1090" i="21"/>
  <c r="N1090" i="21"/>
  <c r="P1090" i="21"/>
  <c r="O1090" i="21"/>
  <c r="M1091" i="21"/>
  <c r="J1091" i="21"/>
  <c r="I1091" i="21"/>
  <c r="H1092" i="21"/>
  <c r="L1091" i="21"/>
  <c r="K1091" i="21"/>
  <c r="F1092" i="21"/>
  <c r="D1093" i="21"/>
  <c r="E1092" i="21"/>
  <c r="Q1091" i="21"/>
  <c r="N1091" i="21"/>
  <c r="P1091" i="21"/>
  <c r="O1091" i="21"/>
  <c r="H1093" i="21"/>
  <c r="M1092" i="21"/>
  <c r="L1092" i="21"/>
  <c r="K1092" i="21"/>
  <c r="J1092" i="21"/>
  <c r="I1092" i="21"/>
  <c r="F1093" i="21"/>
  <c r="E1093" i="21"/>
  <c r="D1094" i="21"/>
  <c r="K1093" i="21"/>
  <c r="M1093" i="21"/>
  <c r="I1093" i="21"/>
  <c r="J1093" i="21"/>
  <c r="L1093" i="21"/>
  <c r="H1094" i="21"/>
  <c r="Q1092" i="21"/>
  <c r="N1092" i="21"/>
  <c r="P1092" i="21"/>
  <c r="O1092" i="21"/>
  <c r="E1094" i="21"/>
  <c r="D1095" i="21"/>
  <c r="F1094" i="21"/>
  <c r="Q1093" i="21"/>
  <c r="N1093" i="21"/>
  <c r="P1093" i="21"/>
  <c r="O1093" i="21"/>
  <c r="J1094" i="21"/>
  <c r="H1095" i="21"/>
  <c r="I1094" i="21"/>
  <c r="K1094" i="21"/>
  <c r="L1094" i="21"/>
  <c r="M1094" i="21"/>
  <c r="E1095" i="21"/>
  <c r="F1095" i="21"/>
  <c r="D1096" i="21"/>
  <c r="I1095" i="21"/>
  <c r="K1095" i="21"/>
  <c r="M1095" i="21"/>
  <c r="H1096" i="21"/>
  <c r="L1095" i="21"/>
  <c r="J1095" i="21"/>
  <c r="Q1094" i="21"/>
  <c r="N1094" i="21"/>
  <c r="P1094" i="21"/>
  <c r="O1094" i="21"/>
  <c r="D1097" i="21"/>
  <c r="F1096" i="21"/>
  <c r="E1096" i="21"/>
  <c r="Q1095" i="21"/>
  <c r="N1095" i="21"/>
  <c r="P1095" i="21"/>
  <c r="O1095" i="21"/>
  <c r="L1096" i="21"/>
  <c r="H1097" i="21"/>
  <c r="I1096" i="21"/>
  <c r="K1096" i="21"/>
  <c r="M1096" i="21"/>
  <c r="J1096" i="21"/>
  <c r="E1097" i="21"/>
  <c r="F1097" i="21"/>
  <c r="D1098" i="21"/>
  <c r="L1097" i="21"/>
  <c r="J1097" i="21"/>
  <c r="I1097" i="21"/>
  <c r="K1097" i="21"/>
  <c r="M1097" i="21"/>
  <c r="H1098" i="21"/>
  <c r="Q1096" i="21"/>
  <c r="N1096" i="21"/>
  <c r="O1096" i="21"/>
  <c r="P1096" i="21"/>
  <c r="D1099" i="21"/>
  <c r="E1098" i="21"/>
  <c r="F1098" i="21"/>
  <c r="Q1097" i="21"/>
  <c r="N1097" i="21"/>
  <c r="O1097" i="21"/>
  <c r="P1097" i="21"/>
  <c r="I1098" i="21"/>
  <c r="J1098" i="21"/>
  <c r="L1098" i="21"/>
  <c r="H1099" i="21"/>
  <c r="M1098" i="21"/>
  <c r="K1098" i="21"/>
  <c r="D1100" i="21"/>
  <c r="F1099" i="21"/>
  <c r="E1099" i="21"/>
  <c r="Q1098" i="21"/>
  <c r="N1098" i="21"/>
  <c r="P1098" i="21"/>
  <c r="O1098" i="21"/>
  <c r="I1099" i="21"/>
  <c r="H1100" i="21"/>
  <c r="M1099" i="21"/>
  <c r="L1099" i="21"/>
  <c r="J1099" i="21"/>
  <c r="K1099" i="21"/>
  <c r="D1101" i="21"/>
  <c r="F1100" i="21"/>
  <c r="E1100" i="21"/>
  <c r="Q1099" i="21"/>
  <c r="N1099" i="21"/>
  <c r="O1099" i="21"/>
  <c r="P1099" i="21"/>
  <c r="K1100" i="21"/>
  <c r="M1100" i="21"/>
  <c r="H1101" i="21"/>
  <c r="I1100" i="21"/>
  <c r="J1100" i="21"/>
  <c r="L1100" i="21"/>
  <c r="E1101" i="21"/>
  <c r="F1101" i="21"/>
  <c r="D1102" i="21"/>
  <c r="I1101" i="21"/>
  <c r="K1101" i="21"/>
  <c r="H1102" i="21"/>
  <c r="M1101" i="21"/>
  <c r="L1101" i="21"/>
  <c r="J1101" i="21"/>
  <c r="Q1100" i="21"/>
  <c r="N1100" i="21"/>
  <c r="P1100" i="21"/>
  <c r="O1100" i="21"/>
  <c r="D1103" i="21"/>
  <c r="F1102" i="21"/>
  <c r="E1102" i="21"/>
  <c r="Q1101" i="21"/>
  <c r="N1101" i="21"/>
  <c r="O1101" i="21"/>
  <c r="P1101" i="21"/>
  <c r="I1102" i="21"/>
  <c r="J1102" i="21"/>
  <c r="M1102" i="21"/>
  <c r="K1102" i="21"/>
  <c r="H1103" i="21"/>
  <c r="L1102" i="21"/>
  <c r="D1104" i="21"/>
  <c r="E1103" i="21"/>
  <c r="F1103" i="21"/>
  <c r="Q1102" i="21"/>
  <c r="N1102" i="21"/>
  <c r="O1102" i="21"/>
  <c r="P1102" i="21"/>
  <c r="K1103" i="21"/>
  <c r="J1103" i="21"/>
  <c r="L1103" i="21"/>
  <c r="I1103" i="21"/>
  <c r="H1104" i="21"/>
  <c r="M1103" i="21"/>
  <c r="D1105" i="21"/>
  <c r="E1104" i="21"/>
  <c r="F1104" i="21"/>
  <c r="Q1103" i="21"/>
  <c r="N1103" i="21"/>
  <c r="P1103" i="21"/>
  <c r="O1103" i="21"/>
  <c r="K1104" i="21"/>
  <c r="J1104" i="21"/>
  <c r="H1105" i="21"/>
  <c r="L1104" i="21"/>
  <c r="I1104" i="21"/>
  <c r="M1104" i="21"/>
  <c r="E1105" i="21"/>
  <c r="D1106" i="21"/>
  <c r="F1105" i="21"/>
  <c r="K1105" i="21"/>
  <c r="H1106" i="21"/>
  <c r="M1105" i="21"/>
  <c r="I1105" i="21"/>
  <c r="L1105" i="21"/>
  <c r="J1105" i="21"/>
  <c r="Q1104" i="21"/>
  <c r="N1104" i="21"/>
  <c r="P1104" i="21"/>
  <c r="O1104" i="21"/>
  <c r="D1107" i="21"/>
  <c r="F1106" i="21"/>
  <c r="E1106" i="21"/>
  <c r="M1106" i="21"/>
  <c r="K1106" i="21"/>
  <c r="J1106" i="21"/>
  <c r="H1107" i="21"/>
  <c r="L1106" i="21"/>
  <c r="I1106" i="21"/>
  <c r="Q1105" i="21"/>
  <c r="N1105" i="21"/>
  <c r="O1105" i="21"/>
  <c r="P1105" i="21"/>
  <c r="E1107" i="21"/>
  <c r="D1108" i="21"/>
  <c r="F1107" i="21"/>
  <c r="J1107" i="21"/>
  <c r="H1108" i="21"/>
  <c r="K1107" i="21"/>
  <c r="I1107" i="21"/>
  <c r="L1107" i="21"/>
  <c r="M1107" i="21"/>
  <c r="Q1106" i="21"/>
  <c r="N1106" i="21"/>
  <c r="P1106" i="21"/>
  <c r="O1106" i="21"/>
  <c r="D1109" i="21"/>
  <c r="F1108" i="21"/>
  <c r="E1108" i="21"/>
  <c r="H1109" i="21"/>
  <c r="I1108" i="21"/>
  <c r="L1108" i="21"/>
  <c r="J1108" i="21"/>
  <c r="M1108" i="21"/>
  <c r="K1108" i="21"/>
  <c r="Q1107" i="21"/>
  <c r="N1107" i="21"/>
  <c r="O1107" i="21"/>
  <c r="P1107" i="21"/>
  <c r="D1110" i="21"/>
  <c r="E1109" i="21"/>
  <c r="F1109" i="21"/>
  <c r="K1109" i="21"/>
  <c r="H1110" i="21"/>
  <c r="I1109" i="21"/>
  <c r="J1109" i="21"/>
  <c r="L1109" i="21"/>
  <c r="M1109" i="21"/>
  <c r="Q1108" i="21"/>
  <c r="N1108" i="21"/>
  <c r="O1108" i="21"/>
  <c r="P1108" i="21"/>
  <c r="F1110" i="21"/>
  <c r="D1111" i="21"/>
  <c r="E1110" i="21"/>
  <c r="I1110" i="21"/>
  <c r="L1110" i="21"/>
  <c r="J1110" i="21"/>
  <c r="K1110" i="21"/>
  <c r="M1110" i="21"/>
  <c r="H1111" i="21"/>
  <c r="Q1109" i="21"/>
  <c r="N1109" i="21"/>
  <c r="P1109" i="21"/>
  <c r="O1109" i="21"/>
  <c r="E1111" i="21"/>
  <c r="F1111" i="21"/>
  <c r="D1112" i="21"/>
  <c r="Q1110" i="21"/>
  <c r="N1110" i="21"/>
  <c r="P1110" i="21"/>
  <c r="O1110" i="21"/>
  <c r="K1111" i="21"/>
  <c r="L1111" i="21"/>
  <c r="I1111" i="21"/>
  <c r="J1111" i="21"/>
  <c r="M1111" i="21"/>
  <c r="H1112" i="21"/>
  <c r="E1112" i="21"/>
  <c r="D1113" i="21"/>
  <c r="F1112" i="21"/>
  <c r="Q1111" i="21"/>
  <c r="N1111" i="21"/>
  <c r="P1111" i="21"/>
  <c r="O1111" i="21"/>
  <c r="K1112" i="21"/>
  <c r="L1112" i="21"/>
  <c r="M1112" i="21"/>
  <c r="J1112" i="21"/>
  <c r="I1112" i="21"/>
  <c r="H1113" i="21"/>
  <c r="F1113" i="21"/>
  <c r="E1113" i="21"/>
  <c r="D1114" i="21"/>
  <c r="Q1112" i="21"/>
  <c r="N1112" i="21"/>
  <c r="O1112" i="21"/>
  <c r="P1112" i="21"/>
  <c r="H1114" i="21"/>
  <c r="I1113" i="21"/>
  <c r="M1113" i="21"/>
  <c r="J1113" i="21"/>
  <c r="K1113" i="21"/>
  <c r="L1113" i="21"/>
  <c r="E1114" i="21"/>
  <c r="F1114" i="21"/>
  <c r="D1115" i="21"/>
  <c r="L1114" i="21"/>
  <c r="M1114" i="21"/>
  <c r="I1114" i="21"/>
  <c r="J1114" i="21"/>
  <c r="K1114" i="21"/>
  <c r="H1115" i="21"/>
  <c r="Q1113" i="21"/>
  <c r="N1113" i="21"/>
  <c r="O1113" i="21"/>
  <c r="P1113" i="21"/>
  <c r="D1116" i="21"/>
  <c r="F1115" i="21"/>
  <c r="E1115" i="21"/>
  <c r="Q1114" i="21"/>
  <c r="N1114" i="21"/>
  <c r="O1114" i="21"/>
  <c r="P1114" i="21"/>
  <c r="L1115" i="21"/>
  <c r="J1115" i="21"/>
  <c r="H1116" i="21"/>
  <c r="I1115" i="21"/>
  <c r="K1115" i="21"/>
  <c r="M1115" i="21"/>
  <c r="F1116" i="21"/>
  <c r="D1117" i="21"/>
  <c r="E1116" i="21"/>
  <c r="L1116" i="21"/>
  <c r="H1117" i="21"/>
  <c r="J1116" i="21"/>
  <c r="I1116" i="21"/>
  <c r="M1116" i="21"/>
  <c r="K1116" i="21"/>
  <c r="Q1115" i="21"/>
  <c r="N1115" i="21"/>
  <c r="O1115" i="21"/>
  <c r="P1115" i="21"/>
  <c r="F1117" i="21"/>
  <c r="D1118" i="21"/>
  <c r="E1117" i="21"/>
  <c r="L1117" i="21"/>
  <c r="J1117" i="21"/>
  <c r="H1118" i="21"/>
  <c r="M1117" i="21"/>
  <c r="K1117" i="21"/>
  <c r="I1117" i="21"/>
  <c r="Q1116" i="21"/>
  <c r="N1116" i="21"/>
  <c r="O1116" i="21"/>
  <c r="P1116" i="21"/>
  <c r="E1118" i="21"/>
  <c r="F1118" i="21"/>
  <c r="D1119" i="21"/>
  <c r="H1119" i="21"/>
  <c r="M1118" i="21"/>
  <c r="L1118" i="21"/>
  <c r="J1118" i="21"/>
  <c r="K1118" i="21"/>
  <c r="I1118" i="21"/>
  <c r="Q1117" i="21"/>
  <c r="N1117" i="21"/>
  <c r="P1117" i="21"/>
  <c r="O1117" i="21"/>
  <c r="F1119" i="21"/>
  <c r="E1119" i="21"/>
  <c r="D1120" i="21"/>
  <c r="I1119" i="21"/>
  <c r="L1119" i="21"/>
  <c r="J1119" i="21"/>
  <c r="K1119" i="21"/>
  <c r="M1119" i="21"/>
  <c r="H1120" i="21"/>
  <c r="Q1118" i="21"/>
  <c r="N1118" i="21"/>
  <c r="O1118" i="21"/>
  <c r="P1118" i="21"/>
  <c r="E1120" i="21"/>
  <c r="D1121" i="21"/>
  <c r="F1120" i="21"/>
  <c r="Q1119" i="21"/>
  <c r="N1119" i="21"/>
  <c r="P1119" i="21"/>
  <c r="O1119" i="21"/>
  <c r="J1120" i="21"/>
  <c r="I1120" i="21"/>
  <c r="H1121" i="21"/>
  <c r="K1120" i="21"/>
  <c r="M1120" i="21"/>
  <c r="L1120" i="21"/>
  <c r="F1121" i="21"/>
  <c r="E1121" i="21"/>
  <c r="D1122" i="21"/>
  <c r="Q1120" i="21"/>
  <c r="N1120" i="21"/>
  <c r="P1120" i="21"/>
  <c r="O1120" i="21"/>
  <c r="H1122" i="21"/>
  <c r="I1121" i="21"/>
  <c r="L1121" i="21"/>
  <c r="K1121" i="21"/>
  <c r="J1121" i="21"/>
  <c r="M1121" i="21"/>
  <c r="D1123" i="21"/>
  <c r="F1122" i="21"/>
  <c r="E1122" i="21"/>
  <c r="J1122" i="21"/>
  <c r="M1122" i="21"/>
  <c r="K1122" i="21"/>
  <c r="I1122" i="21"/>
  <c r="L1122" i="21"/>
  <c r="H1123" i="21"/>
  <c r="Q1121" i="21"/>
  <c r="N1121" i="21"/>
  <c r="O1121" i="21"/>
  <c r="P1121" i="21"/>
  <c r="E1123" i="21"/>
  <c r="F1123" i="21"/>
  <c r="D1124" i="21"/>
  <c r="Q1122" i="21"/>
  <c r="N1122" i="21"/>
  <c r="P1122" i="21"/>
  <c r="O1122" i="21"/>
  <c r="M1123" i="21"/>
  <c r="H1124" i="21"/>
  <c r="J1123" i="21"/>
  <c r="L1123" i="21"/>
  <c r="I1123" i="21"/>
  <c r="K1123" i="21"/>
  <c r="E1124" i="21"/>
  <c r="F1124" i="21"/>
  <c r="D1125" i="21"/>
  <c r="H1125" i="21"/>
  <c r="L1124" i="21"/>
  <c r="K1124" i="21"/>
  <c r="J1124" i="21"/>
  <c r="M1124" i="21"/>
  <c r="I1124" i="21"/>
  <c r="Q1123" i="21"/>
  <c r="N1123" i="21"/>
  <c r="P1123" i="21"/>
  <c r="O1123" i="21"/>
  <c r="E1125" i="21"/>
  <c r="D1126" i="21"/>
  <c r="F1125" i="21"/>
  <c r="K1125" i="21"/>
  <c r="J1125" i="21"/>
  <c r="L1125" i="21"/>
  <c r="H1126" i="21"/>
  <c r="I1125" i="21"/>
  <c r="M1125" i="21"/>
  <c r="Q1124" i="21"/>
  <c r="N1124" i="21"/>
  <c r="O1124" i="21"/>
  <c r="P1124" i="21"/>
  <c r="D1127" i="21"/>
  <c r="F1126" i="21"/>
  <c r="E1126" i="21"/>
  <c r="J1126" i="21"/>
  <c r="I1126" i="21"/>
  <c r="L1126" i="21"/>
  <c r="H1127" i="21"/>
  <c r="K1126" i="21"/>
  <c r="M1126" i="21"/>
  <c r="Q1125" i="21"/>
  <c r="N1125" i="21"/>
  <c r="O1125" i="21"/>
  <c r="P1125" i="21"/>
  <c r="D1128" i="21"/>
  <c r="E1127" i="21"/>
  <c r="F1127" i="21"/>
  <c r="Q1126" i="21"/>
  <c r="N1126" i="21"/>
  <c r="O1126" i="21"/>
  <c r="P1126" i="21"/>
  <c r="K1127" i="21"/>
  <c r="I1127" i="21"/>
  <c r="H1128" i="21"/>
  <c r="L1127" i="21"/>
  <c r="J1127" i="21"/>
  <c r="M1127" i="21"/>
  <c r="E1128" i="21"/>
  <c r="F1128" i="21"/>
  <c r="D1129" i="21"/>
  <c r="Q1127" i="21"/>
  <c r="N1127" i="21"/>
  <c r="P1127" i="21"/>
  <c r="O1127" i="21"/>
  <c r="H1129" i="21"/>
  <c r="J1128" i="21"/>
  <c r="I1128" i="21"/>
  <c r="K1128" i="21"/>
  <c r="M1128" i="21"/>
  <c r="L1128" i="21"/>
  <c r="E1129" i="21"/>
  <c r="F1129" i="21"/>
  <c r="D1130" i="21"/>
  <c r="M1129" i="21"/>
  <c r="I1129" i="21"/>
  <c r="J1129" i="21"/>
  <c r="K1129" i="21"/>
  <c r="H1130" i="21"/>
  <c r="L1129" i="21"/>
  <c r="Q1128" i="21"/>
  <c r="N1128" i="21"/>
  <c r="P1128" i="21"/>
  <c r="O1128" i="21"/>
  <c r="D1131" i="21"/>
  <c r="F1130" i="21"/>
  <c r="E1130" i="21"/>
  <c r="Q1129" i="21"/>
  <c r="N1129" i="21"/>
  <c r="O1129" i="21"/>
  <c r="P1129" i="21"/>
  <c r="I1130" i="21"/>
  <c r="J1130" i="21"/>
  <c r="M1130" i="21"/>
  <c r="L1130" i="21"/>
  <c r="K1130" i="21"/>
  <c r="H1131" i="21"/>
  <c r="D1132" i="21"/>
  <c r="F1131" i="21"/>
  <c r="E1131" i="21"/>
  <c r="Q1130" i="21"/>
  <c r="N1130" i="21"/>
  <c r="O1130" i="21"/>
  <c r="P1130" i="21"/>
  <c r="M1131" i="21"/>
  <c r="K1131" i="21"/>
  <c r="H1132" i="21"/>
  <c r="L1131" i="21"/>
  <c r="J1131" i="21"/>
  <c r="I1131" i="21"/>
  <c r="E1132" i="21"/>
  <c r="D1133" i="21"/>
  <c r="F1132" i="21"/>
  <c r="I1132" i="21"/>
  <c r="L1132" i="21"/>
  <c r="J1132" i="21"/>
  <c r="H1133" i="21"/>
  <c r="K1132" i="21"/>
  <c r="M1132" i="21"/>
  <c r="Q1131" i="21"/>
  <c r="N1131" i="21"/>
  <c r="O1131" i="21"/>
  <c r="P1131" i="21"/>
  <c r="F1133" i="21"/>
  <c r="D1134" i="21"/>
  <c r="E1133" i="21"/>
  <c r="Q1132" i="21"/>
  <c r="N1132" i="21"/>
  <c r="O1132" i="21"/>
  <c r="P1132" i="21"/>
  <c r="I1133" i="21"/>
  <c r="L1133" i="21"/>
  <c r="M1133" i="21"/>
  <c r="K1133" i="21"/>
  <c r="J1133" i="21"/>
  <c r="H1134" i="21"/>
  <c r="F1134" i="21"/>
  <c r="E1134" i="21"/>
  <c r="D1135" i="21"/>
  <c r="Q1133" i="21"/>
  <c r="N1133" i="21"/>
  <c r="O1133" i="21"/>
  <c r="P1133" i="21"/>
  <c r="L1134" i="21"/>
  <c r="J1134" i="21"/>
  <c r="K1134" i="21"/>
  <c r="M1134" i="21"/>
  <c r="I1134" i="21"/>
  <c r="H1135" i="21"/>
  <c r="D1136" i="21"/>
  <c r="F1135" i="21"/>
  <c r="E1135" i="21"/>
  <c r="Q1134" i="21"/>
  <c r="N1134" i="21"/>
  <c r="O1134" i="21"/>
  <c r="P1134" i="21"/>
  <c r="H1136" i="21"/>
  <c r="K1135" i="21"/>
  <c r="M1135" i="21"/>
  <c r="I1135" i="21"/>
  <c r="L1135" i="21"/>
  <c r="J1135" i="21"/>
  <c r="D1137" i="21"/>
  <c r="E1136" i="21"/>
  <c r="F1136" i="21"/>
  <c r="H1137" i="21"/>
  <c r="K1136" i="21"/>
  <c r="L1136" i="21"/>
  <c r="J1136" i="21"/>
  <c r="M1136" i="21"/>
  <c r="I1136" i="21"/>
  <c r="Q1135" i="21"/>
  <c r="N1135" i="21"/>
  <c r="O1135" i="21"/>
  <c r="P1135" i="21"/>
  <c r="F1137" i="21"/>
  <c r="D1138" i="21"/>
  <c r="E1137" i="21"/>
  <c r="J1137" i="21"/>
  <c r="I1137" i="21"/>
  <c r="M1137" i="21"/>
  <c r="L1137" i="21"/>
  <c r="K1137" i="21"/>
  <c r="H1138" i="21"/>
  <c r="Q1136" i="21"/>
  <c r="N1136" i="21"/>
  <c r="O1136" i="21"/>
  <c r="P1136" i="21"/>
  <c r="D1139" i="21"/>
  <c r="E1138" i="21"/>
  <c r="F1138" i="21"/>
  <c r="Q1137" i="21"/>
  <c r="N1137" i="21"/>
  <c r="O1137" i="21"/>
  <c r="P1137" i="21"/>
  <c r="I1138" i="21"/>
  <c r="L1138" i="21"/>
  <c r="H1139" i="21"/>
  <c r="M1138" i="21"/>
  <c r="J1138" i="21"/>
  <c r="K1138" i="21"/>
  <c r="D1140" i="21"/>
  <c r="F1139" i="21"/>
  <c r="E1139" i="21"/>
  <c r="Q1138" i="21"/>
  <c r="N1138" i="21"/>
  <c r="O1138" i="21"/>
  <c r="P1138" i="21"/>
  <c r="I1139" i="21"/>
  <c r="H1140" i="21"/>
  <c r="K1139" i="21"/>
  <c r="J1139" i="21"/>
  <c r="L1139" i="21"/>
  <c r="M1139" i="21"/>
  <c r="F1140" i="21"/>
  <c r="D1141" i="21"/>
  <c r="E1140" i="21"/>
  <c r="Q1139" i="21"/>
  <c r="N1139" i="21"/>
  <c r="O1139" i="21"/>
  <c r="P1139" i="21"/>
  <c r="M1140" i="21"/>
  <c r="H1141" i="21"/>
  <c r="K1140" i="21"/>
  <c r="I1140" i="21"/>
  <c r="J1140" i="21"/>
  <c r="L1140" i="21"/>
  <c r="E1141" i="21"/>
  <c r="D1142" i="21"/>
  <c r="F1141" i="21"/>
  <c r="L1141" i="21"/>
  <c r="J1141" i="21"/>
  <c r="I1141" i="21"/>
  <c r="M1141" i="21"/>
  <c r="H1142" i="21"/>
  <c r="K1141" i="21"/>
  <c r="Q1140" i="21"/>
  <c r="N1140" i="21"/>
  <c r="P1140" i="21"/>
  <c r="O1140" i="21"/>
  <c r="E1142" i="21"/>
  <c r="D1143" i="21"/>
  <c r="F1142" i="21"/>
  <c r="Q1141" i="21"/>
  <c r="N1141" i="21"/>
  <c r="O1141" i="21"/>
  <c r="P1141" i="21"/>
  <c r="L1142" i="21"/>
  <c r="H1143" i="21"/>
  <c r="K1142" i="21"/>
  <c r="M1142" i="21"/>
  <c r="I1142" i="21"/>
  <c r="J1142" i="21"/>
  <c r="E1143" i="21"/>
  <c r="F1143" i="21"/>
  <c r="D1144" i="21"/>
  <c r="H1144" i="21"/>
  <c r="L1143" i="21"/>
  <c r="I1143" i="21"/>
  <c r="M1143" i="21"/>
  <c r="J1143" i="21"/>
  <c r="K1143" i="21"/>
  <c r="Q1142" i="21"/>
  <c r="N1142" i="21"/>
  <c r="O1142" i="21"/>
  <c r="P1142" i="21"/>
  <c r="E1144" i="21"/>
  <c r="D1145" i="21"/>
  <c r="F1144" i="21"/>
  <c r="L1144" i="21"/>
  <c r="I1144" i="21"/>
  <c r="K1144" i="21"/>
  <c r="M1144" i="21"/>
  <c r="J1144" i="21"/>
  <c r="H1145" i="21"/>
  <c r="Q1143" i="21"/>
  <c r="N1143" i="21"/>
  <c r="O1143" i="21"/>
  <c r="P1143" i="21"/>
  <c r="E1145" i="21"/>
  <c r="F1145" i="21"/>
  <c r="D1146" i="21"/>
  <c r="Q1144" i="21"/>
  <c r="N1144" i="21"/>
  <c r="O1144" i="21"/>
  <c r="P1144" i="21"/>
  <c r="K1145" i="21"/>
  <c r="M1145" i="21"/>
  <c r="J1145" i="21"/>
  <c r="H1146" i="21"/>
  <c r="I1145" i="21"/>
  <c r="L1145" i="21"/>
  <c r="D1147" i="21"/>
  <c r="E1146" i="21"/>
  <c r="F1146" i="21"/>
  <c r="L1146" i="21"/>
  <c r="I1146" i="21"/>
  <c r="H1147" i="21"/>
  <c r="J1146" i="21"/>
  <c r="K1146" i="21"/>
  <c r="M1146" i="21"/>
  <c r="Q1145" i="21"/>
  <c r="N1145" i="21"/>
  <c r="P1145" i="21"/>
  <c r="O1145" i="21"/>
  <c r="D1148" i="21"/>
  <c r="F1147" i="21"/>
  <c r="E1147" i="21"/>
  <c r="Q1146" i="21"/>
  <c r="N1146" i="21"/>
  <c r="P1146" i="21"/>
  <c r="O1146" i="21"/>
  <c r="M1147" i="21"/>
  <c r="I1147" i="21"/>
  <c r="H1148" i="21"/>
  <c r="K1147" i="21"/>
  <c r="J1147" i="21"/>
  <c r="L1147" i="21"/>
  <c r="F1148" i="21"/>
  <c r="E1148" i="21"/>
  <c r="D1149" i="21"/>
  <c r="Q1147" i="21"/>
  <c r="N1147" i="21"/>
  <c r="P1147" i="21"/>
  <c r="O1147" i="21"/>
  <c r="I1148" i="21"/>
  <c r="K1148" i="21"/>
  <c r="M1148" i="21"/>
  <c r="J1148" i="21"/>
  <c r="H1149" i="21"/>
  <c r="L1148" i="21"/>
  <c r="D1150" i="21"/>
  <c r="F1149" i="21"/>
  <c r="E1149" i="21"/>
  <c r="Q1148" i="21"/>
  <c r="N1148" i="21"/>
  <c r="P1148" i="21"/>
  <c r="O1148" i="21"/>
  <c r="L1149" i="21"/>
  <c r="H1150" i="21"/>
  <c r="J1149" i="21"/>
  <c r="M1149" i="21"/>
  <c r="K1149" i="21"/>
  <c r="I1149" i="21"/>
  <c r="F1150" i="21"/>
  <c r="E1150" i="21"/>
  <c r="D1151" i="21"/>
  <c r="J1150" i="21"/>
  <c r="M1150" i="21"/>
  <c r="I1150" i="21"/>
  <c r="H1151" i="21"/>
  <c r="L1150" i="21"/>
  <c r="K1150" i="21"/>
  <c r="Q1149" i="21"/>
  <c r="N1149" i="21"/>
  <c r="O1149" i="21"/>
  <c r="P1149" i="21"/>
  <c r="D1152" i="21"/>
  <c r="F1151" i="21"/>
  <c r="E1151" i="21"/>
  <c r="Q1150" i="21"/>
  <c r="N1150" i="21"/>
  <c r="O1150" i="21"/>
  <c r="P1150" i="21"/>
  <c r="K1151" i="21"/>
  <c r="L1151" i="21"/>
  <c r="J1151" i="21"/>
  <c r="M1151" i="21"/>
  <c r="H1152" i="21"/>
  <c r="I1151" i="21"/>
  <c r="D1153" i="21"/>
  <c r="E1152" i="21"/>
  <c r="F1152" i="21"/>
  <c r="J1152" i="21"/>
  <c r="H1153" i="21"/>
  <c r="M1152" i="21"/>
  <c r="K1152" i="21"/>
  <c r="I1152" i="21"/>
  <c r="L1152" i="21"/>
  <c r="Q1151" i="21"/>
  <c r="N1151" i="21"/>
  <c r="O1151" i="21"/>
  <c r="P1151" i="21"/>
  <c r="E1153" i="21"/>
  <c r="F1153" i="21"/>
  <c r="D1154" i="21"/>
  <c r="I1153" i="21"/>
  <c r="J1153" i="21"/>
  <c r="M1153" i="21"/>
  <c r="K1153" i="21"/>
  <c r="H1154" i="21"/>
  <c r="L1153" i="21"/>
  <c r="Q1152" i="21"/>
  <c r="N1152" i="21"/>
  <c r="P1152" i="21"/>
  <c r="O1152" i="21"/>
  <c r="E1154" i="21"/>
  <c r="F1154" i="21"/>
  <c r="D1155" i="21"/>
  <c r="Q1153" i="21"/>
  <c r="N1153" i="21"/>
  <c r="O1153" i="21"/>
  <c r="P1153" i="21"/>
  <c r="I1154" i="21"/>
  <c r="M1154" i="21"/>
  <c r="K1154" i="21"/>
  <c r="J1154" i="21"/>
  <c r="H1155" i="21"/>
  <c r="L1154" i="21"/>
  <c r="D1156" i="21"/>
  <c r="F1155" i="21"/>
  <c r="E1155" i="21"/>
  <c r="Q1154" i="21"/>
  <c r="N1154" i="21"/>
  <c r="P1154" i="21"/>
  <c r="O1154" i="21"/>
  <c r="K1155" i="21"/>
  <c r="M1155" i="21"/>
  <c r="I1155" i="21"/>
  <c r="L1155" i="21"/>
  <c r="H1156" i="21"/>
  <c r="J1155" i="21"/>
  <c r="E1156" i="21"/>
  <c r="D1157" i="21"/>
  <c r="F1156" i="21"/>
  <c r="Q1155" i="21"/>
  <c r="N1155" i="21"/>
  <c r="P1155" i="21"/>
  <c r="O1155" i="21"/>
  <c r="M1156" i="21"/>
  <c r="J1156" i="21"/>
  <c r="H1157" i="21"/>
  <c r="K1156" i="21"/>
  <c r="I1156" i="21"/>
  <c r="L1156" i="21"/>
  <c r="F1157" i="21"/>
  <c r="E1157" i="21"/>
  <c r="D1158" i="21"/>
  <c r="H1158" i="21"/>
  <c r="I1157" i="21"/>
  <c r="M1157" i="21"/>
  <c r="J1157" i="21"/>
  <c r="K1157" i="21"/>
  <c r="L1157" i="21"/>
  <c r="Q1156" i="21"/>
  <c r="N1156" i="21"/>
  <c r="P1156" i="21"/>
  <c r="O1156" i="21"/>
  <c r="E1158" i="21"/>
  <c r="D1159" i="21"/>
  <c r="F1158" i="21"/>
  <c r="M1158" i="21"/>
  <c r="J1158" i="21"/>
  <c r="L1158" i="21"/>
  <c r="K1158" i="21"/>
  <c r="I1158" i="21"/>
  <c r="H1159" i="21"/>
  <c r="Q1157" i="21"/>
  <c r="N1157" i="21"/>
  <c r="O1157" i="21"/>
  <c r="P1157" i="21"/>
  <c r="F1159" i="21"/>
  <c r="D1160" i="21"/>
  <c r="E1159" i="21"/>
  <c r="Q1158" i="21"/>
  <c r="N1158" i="21"/>
  <c r="P1158" i="21"/>
  <c r="O1158" i="21"/>
  <c r="L1159" i="21"/>
  <c r="M1159" i="21"/>
  <c r="K1159" i="21"/>
  <c r="H1160" i="21"/>
  <c r="I1159" i="21"/>
  <c r="J1159" i="21"/>
  <c r="F1160" i="21"/>
  <c r="E1160" i="21"/>
  <c r="D1161" i="21"/>
  <c r="M1160" i="21"/>
  <c r="H1161" i="21"/>
  <c r="I1160" i="21"/>
  <c r="L1160" i="21"/>
  <c r="K1160" i="21"/>
  <c r="J1160" i="21"/>
  <c r="Q1159" i="21"/>
  <c r="N1159" i="21"/>
  <c r="P1159" i="21"/>
  <c r="O1159" i="21"/>
  <c r="F1161" i="21"/>
  <c r="D1162" i="21"/>
  <c r="E1161" i="21"/>
  <c r="I1161" i="21"/>
  <c r="J1161" i="21"/>
  <c r="H1162" i="21"/>
  <c r="K1161" i="21"/>
  <c r="M1161" i="21"/>
  <c r="L1161" i="21"/>
  <c r="Q1160" i="21"/>
  <c r="N1160" i="21"/>
  <c r="P1160" i="21"/>
  <c r="O1160" i="21"/>
  <c r="D1163" i="21"/>
  <c r="F1162" i="21"/>
  <c r="E1162" i="21"/>
  <c r="Q1161" i="21"/>
  <c r="N1161" i="21"/>
  <c r="O1161" i="21"/>
  <c r="P1161" i="21"/>
  <c r="H1163" i="21"/>
  <c r="M1162" i="21"/>
  <c r="K1162" i="21"/>
  <c r="J1162" i="21"/>
  <c r="I1162" i="21"/>
  <c r="L1162" i="21"/>
  <c r="D1164" i="21"/>
  <c r="F1163" i="21"/>
  <c r="E1163" i="21"/>
  <c r="L1163" i="21"/>
  <c r="K1163" i="21"/>
  <c r="I1163" i="21"/>
  <c r="J1163" i="21"/>
  <c r="H1164" i="21"/>
  <c r="M1163" i="21"/>
  <c r="Q1162" i="21"/>
  <c r="N1162" i="21"/>
  <c r="O1162" i="21"/>
  <c r="P1162" i="21"/>
  <c r="F1164" i="21"/>
  <c r="E1164" i="21"/>
  <c r="D1165" i="21"/>
  <c r="Q1163" i="21"/>
  <c r="N1163" i="21"/>
  <c r="P1163" i="21"/>
  <c r="O1163" i="21"/>
  <c r="M1164" i="21"/>
  <c r="L1164" i="21"/>
  <c r="H1165" i="21"/>
  <c r="K1164" i="21"/>
  <c r="I1164" i="21"/>
  <c r="J1164" i="21"/>
  <c r="E1165" i="21"/>
  <c r="D1166" i="21"/>
  <c r="F1165" i="21"/>
  <c r="M1165" i="21"/>
  <c r="K1165" i="21"/>
  <c r="J1165" i="21"/>
  <c r="L1165" i="21"/>
  <c r="I1165" i="21"/>
  <c r="H1166" i="21"/>
  <c r="Q1164" i="21"/>
  <c r="N1164" i="21"/>
  <c r="P1164" i="21"/>
  <c r="O1164" i="21"/>
  <c r="F1166" i="21"/>
  <c r="D1167" i="21"/>
  <c r="E1166" i="21"/>
  <c r="Q1165" i="21"/>
  <c r="N1165" i="21"/>
  <c r="O1165" i="21"/>
  <c r="P1165" i="21"/>
  <c r="J1166" i="21"/>
  <c r="K1166" i="21"/>
  <c r="I1166" i="21"/>
  <c r="L1166" i="21"/>
  <c r="H1167" i="21"/>
  <c r="M1166" i="21"/>
  <c r="F1167" i="21"/>
  <c r="D1168" i="21"/>
  <c r="E1167" i="21"/>
  <c r="Q1166" i="21"/>
  <c r="N1166" i="21"/>
  <c r="O1166" i="21"/>
  <c r="P1166" i="21"/>
  <c r="M1167" i="21"/>
  <c r="J1167" i="21"/>
  <c r="H1168" i="21"/>
  <c r="K1167" i="21"/>
  <c r="I1167" i="21"/>
  <c r="L1167" i="21"/>
  <c r="E1168" i="21"/>
  <c r="D1169" i="21"/>
  <c r="F1168" i="21"/>
  <c r="K1168" i="21"/>
  <c r="L1168" i="21"/>
  <c r="I1168" i="21"/>
  <c r="M1168" i="21"/>
  <c r="J1168" i="21"/>
  <c r="H1169" i="21"/>
  <c r="Q1167" i="21"/>
  <c r="N1167" i="21"/>
  <c r="P1167" i="21"/>
  <c r="O1167" i="21"/>
  <c r="F1169" i="21"/>
  <c r="D1170" i="21"/>
  <c r="E1169" i="21"/>
  <c r="Q1168" i="21"/>
  <c r="N1168" i="21"/>
  <c r="O1168" i="21"/>
  <c r="P1168" i="21"/>
  <c r="M1169" i="21"/>
  <c r="I1169" i="21"/>
  <c r="H1170" i="21"/>
  <c r="K1169" i="21"/>
  <c r="L1169" i="21"/>
  <c r="J1169" i="21"/>
  <c r="D1171" i="21"/>
  <c r="E1170" i="21"/>
  <c r="F1170" i="21"/>
  <c r="Q1169" i="21"/>
  <c r="N1169" i="21"/>
  <c r="O1169" i="21"/>
  <c r="P1169" i="21"/>
  <c r="I1170" i="21"/>
  <c r="M1170" i="21"/>
  <c r="L1170" i="21"/>
  <c r="J1170" i="21"/>
  <c r="H1171" i="21"/>
  <c r="K1170" i="21"/>
  <c r="F1171" i="21"/>
  <c r="D1172" i="21"/>
  <c r="E1171" i="21"/>
  <c r="Q1170" i="21"/>
  <c r="N1170" i="21"/>
  <c r="P1170" i="21"/>
  <c r="O1170" i="21"/>
  <c r="K1171" i="21"/>
  <c r="I1171" i="21"/>
  <c r="H1172" i="21"/>
  <c r="L1171" i="21"/>
  <c r="M1171" i="21"/>
  <c r="J1171" i="21"/>
  <c r="F1172" i="21"/>
  <c r="D1173" i="21"/>
  <c r="E1172" i="21"/>
  <c r="Q1171" i="21"/>
  <c r="N1171" i="21"/>
  <c r="P1171" i="21"/>
  <c r="O1171" i="21"/>
  <c r="H1173" i="21"/>
  <c r="L1172" i="21"/>
  <c r="K1172" i="21"/>
  <c r="M1172" i="21"/>
  <c r="I1172" i="21"/>
  <c r="J1172" i="21"/>
  <c r="D1174" i="21"/>
  <c r="E1173" i="21"/>
  <c r="F1173" i="21"/>
  <c r="K1173" i="21"/>
  <c r="M1173" i="21"/>
  <c r="L1173" i="21"/>
  <c r="I1173" i="21"/>
  <c r="H1174" i="21"/>
  <c r="J1173" i="21"/>
  <c r="Q1172" i="21"/>
  <c r="N1172" i="21"/>
  <c r="O1172" i="21"/>
  <c r="P1172" i="21"/>
  <c r="D1175" i="21"/>
  <c r="E1174" i="21"/>
  <c r="F1174" i="21"/>
  <c r="Q1173" i="21"/>
  <c r="N1173" i="21"/>
  <c r="O1173" i="21"/>
  <c r="P1173" i="21"/>
  <c r="I1174" i="21"/>
  <c r="H1175" i="21"/>
  <c r="L1174" i="21"/>
  <c r="M1174" i="21"/>
  <c r="K1174" i="21"/>
  <c r="J1174" i="21"/>
  <c r="D1176" i="21"/>
  <c r="E1175" i="21"/>
  <c r="F1175" i="21"/>
  <c r="Q1174" i="21"/>
  <c r="N1174" i="21"/>
  <c r="P1174" i="21"/>
  <c r="O1174" i="21"/>
  <c r="H1176" i="21"/>
  <c r="I1175" i="21"/>
  <c r="L1175" i="21"/>
  <c r="M1175" i="21"/>
  <c r="K1175" i="21"/>
  <c r="J1175" i="21"/>
  <c r="F1176" i="21"/>
  <c r="D1177" i="21"/>
  <c r="E1176" i="21"/>
  <c r="H1177" i="21"/>
  <c r="J1176" i="21"/>
  <c r="M1176" i="21"/>
  <c r="K1176" i="21"/>
  <c r="I1176" i="21"/>
  <c r="L1176" i="21"/>
  <c r="Q1175" i="21"/>
  <c r="N1175" i="21"/>
  <c r="O1175" i="21"/>
  <c r="P1175" i="21"/>
  <c r="F1177" i="21"/>
  <c r="D1178" i="21"/>
  <c r="E1177" i="21"/>
  <c r="J1177" i="21"/>
  <c r="I1177" i="21"/>
  <c r="H1178" i="21"/>
  <c r="M1177" i="21"/>
  <c r="K1177" i="21"/>
  <c r="L1177" i="21"/>
  <c r="Q1176" i="21"/>
  <c r="N1176" i="21"/>
  <c r="O1176" i="21"/>
  <c r="P1176" i="21"/>
  <c r="D1179" i="21"/>
  <c r="F1178" i="21"/>
  <c r="E1178" i="21"/>
  <c r="Q1177" i="21"/>
  <c r="N1177" i="21"/>
  <c r="O1177" i="21"/>
  <c r="P1177" i="21"/>
  <c r="M1178" i="21"/>
  <c r="J1178" i="21"/>
  <c r="L1178" i="21"/>
  <c r="I1178" i="21"/>
  <c r="K1178" i="21"/>
  <c r="H1179" i="21"/>
  <c r="F1179" i="21"/>
  <c r="D1180" i="21"/>
  <c r="E1179" i="21"/>
  <c r="Q1178" i="21"/>
  <c r="N1178" i="21"/>
  <c r="O1178" i="21"/>
  <c r="P1178" i="21"/>
  <c r="J1179" i="21"/>
  <c r="H1180" i="21"/>
  <c r="K1179" i="21"/>
  <c r="M1179" i="21"/>
  <c r="I1179" i="21"/>
  <c r="L1179" i="21"/>
  <c r="D1181" i="21"/>
  <c r="F1180" i="21"/>
  <c r="E1180" i="21"/>
  <c r="I1180" i="21"/>
  <c r="M1180" i="21"/>
  <c r="L1180" i="21"/>
  <c r="K1180" i="21"/>
  <c r="J1180" i="21"/>
  <c r="H1181" i="21"/>
  <c r="Q1179" i="21"/>
  <c r="N1179" i="21"/>
  <c r="O1179" i="21"/>
  <c r="P1179" i="21"/>
  <c r="F1181" i="21"/>
  <c r="D1182" i="21"/>
  <c r="E1181" i="21"/>
  <c r="Q1180" i="21"/>
  <c r="N1180" i="21"/>
  <c r="O1180" i="21"/>
  <c r="P1180" i="21"/>
  <c r="J1181" i="21"/>
  <c r="H1182" i="21"/>
  <c r="K1181" i="21"/>
  <c r="I1181" i="21"/>
  <c r="L1181" i="21"/>
  <c r="M1181" i="21"/>
  <c r="F1182" i="21"/>
  <c r="D1183" i="21"/>
  <c r="E1182" i="21"/>
  <c r="L1182" i="21"/>
  <c r="H1183" i="21"/>
  <c r="J1182" i="21"/>
  <c r="I1182" i="21"/>
  <c r="K1182" i="21"/>
  <c r="M1182" i="21"/>
  <c r="Q1181" i="21"/>
  <c r="N1181" i="21"/>
  <c r="O1181" i="21"/>
  <c r="P1181" i="21"/>
  <c r="E1183" i="21"/>
  <c r="F1183" i="21"/>
  <c r="D1184" i="21"/>
  <c r="L1183" i="21"/>
  <c r="I1183" i="21"/>
  <c r="M1183" i="21"/>
  <c r="K1183" i="21"/>
  <c r="J1183" i="21"/>
  <c r="H1184" i="21"/>
  <c r="Q1182" i="21"/>
  <c r="N1182" i="21"/>
  <c r="P1182" i="21"/>
  <c r="O1182" i="21"/>
  <c r="E1184" i="21"/>
  <c r="F1184" i="21"/>
  <c r="D1185" i="21"/>
  <c r="Q1183" i="21"/>
  <c r="N1183" i="21"/>
  <c r="P1183" i="21"/>
  <c r="O1183" i="21"/>
  <c r="I1184" i="21"/>
  <c r="H1185" i="21"/>
  <c r="K1184" i="21"/>
  <c r="M1184" i="21"/>
  <c r="L1184" i="21"/>
  <c r="J1184" i="21"/>
  <c r="F1185" i="21"/>
  <c r="E1185" i="21"/>
  <c r="D1186" i="21"/>
  <c r="Q1184" i="21"/>
  <c r="N1184" i="21"/>
  <c r="P1184" i="21"/>
  <c r="O1184" i="21"/>
  <c r="I1185" i="21"/>
  <c r="J1185" i="21"/>
  <c r="K1185" i="21"/>
  <c r="H1186" i="21"/>
  <c r="M1185" i="21"/>
  <c r="L1185" i="21"/>
  <c r="F1186" i="21"/>
  <c r="E1186" i="21"/>
  <c r="D1187" i="21"/>
  <c r="Q1185" i="21"/>
  <c r="N1185" i="21"/>
  <c r="O1185" i="21"/>
  <c r="P1185" i="21"/>
  <c r="H1187" i="21"/>
  <c r="M1186" i="21"/>
  <c r="L1186" i="21"/>
  <c r="I1186" i="21"/>
  <c r="J1186" i="21"/>
  <c r="K1186" i="21"/>
  <c r="E1187" i="21"/>
  <c r="D1188" i="21"/>
  <c r="F1187" i="21"/>
  <c r="K1187" i="21"/>
  <c r="H1188" i="21"/>
  <c r="J1187" i="21"/>
  <c r="L1187" i="21"/>
  <c r="M1187" i="21"/>
  <c r="I1187" i="21"/>
  <c r="Q1186" i="21"/>
  <c r="N1186" i="21"/>
  <c r="O1186" i="21"/>
  <c r="P1186" i="21"/>
  <c r="D1189" i="21"/>
  <c r="E1188" i="21"/>
  <c r="F1188" i="21"/>
  <c r="M1188" i="21"/>
  <c r="L1188" i="21"/>
  <c r="J1188" i="21"/>
  <c r="K1188" i="21"/>
  <c r="H1189" i="21"/>
  <c r="I1188" i="21"/>
  <c r="Q1187" i="21"/>
  <c r="N1187" i="21"/>
  <c r="P1187" i="21"/>
  <c r="O1187" i="21"/>
  <c r="E1189" i="21"/>
  <c r="D1190" i="21"/>
  <c r="F1189" i="21"/>
  <c r="H1190" i="21"/>
  <c r="I1189" i="21"/>
  <c r="M1189" i="21"/>
  <c r="J1189" i="21"/>
  <c r="L1189" i="21"/>
  <c r="K1189" i="21"/>
  <c r="Q1188" i="21"/>
  <c r="N1188" i="21"/>
  <c r="O1188" i="21"/>
  <c r="P1188" i="21"/>
  <c r="D1191" i="21"/>
  <c r="F1190" i="21"/>
  <c r="E1190" i="21"/>
  <c r="L1190" i="21"/>
  <c r="H1191" i="21"/>
  <c r="I1190" i="21"/>
  <c r="M1190" i="21"/>
  <c r="J1190" i="21"/>
  <c r="K1190" i="21"/>
  <c r="Q1189" i="21"/>
  <c r="N1189" i="21"/>
  <c r="P1189" i="21"/>
  <c r="O1189" i="21"/>
  <c r="E1191" i="21"/>
  <c r="F1191" i="21"/>
  <c r="D1192" i="21"/>
  <c r="L1191" i="21"/>
  <c r="K1191" i="21"/>
  <c r="I1191" i="21"/>
  <c r="J1191" i="21"/>
  <c r="H1192" i="21"/>
  <c r="M1191" i="21"/>
  <c r="Q1190" i="21"/>
  <c r="N1190" i="21"/>
  <c r="O1190" i="21"/>
  <c r="P1190" i="21"/>
  <c r="E1192" i="21"/>
  <c r="D1193" i="21"/>
  <c r="F1192" i="21"/>
  <c r="Q1191" i="21"/>
  <c r="N1191" i="21"/>
  <c r="O1191" i="21"/>
  <c r="P1191" i="21"/>
  <c r="K1192" i="21"/>
  <c r="L1192" i="21"/>
  <c r="J1192" i="21"/>
  <c r="I1192" i="21"/>
  <c r="M1192" i="21"/>
  <c r="H1193" i="21"/>
  <c r="D1194" i="21"/>
  <c r="E1193" i="21"/>
  <c r="F1193" i="21"/>
  <c r="Q1192" i="21"/>
  <c r="N1192" i="21"/>
  <c r="P1192" i="21"/>
  <c r="O1192" i="21"/>
  <c r="I1193" i="21"/>
  <c r="L1193" i="21"/>
  <c r="M1193" i="21"/>
  <c r="J1193" i="21"/>
  <c r="K1193" i="21"/>
  <c r="H1194" i="21"/>
  <c r="E1194" i="21"/>
  <c r="F1194" i="21"/>
  <c r="D1195" i="21"/>
  <c r="Q1193" i="21"/>
  <c r="N1193" i="21"/>
  <c r="O1193" i="21"/>
  <c r="P1193" i="21"/>
  <c r="M1194" i="21"/>
  <c r="H1195" i="21"/>
  <c r="I1194" i="21"/>
  <c r="K1194" i="21"/>
  <c r="L1194" i="21"/>
  <c r="J1194" i="21"/>
  <c r="F1195" i="21"/>
  <c r="D1196" i="21"/>
  <c r="E1195" i="21"/>
  <c r="L1195" i="21"/>
  <c r="J1195" i="21"/>
  <c r="K1195" i="21"/>
  <c r="I1195" i="21"/>
  <c r="H1196" i="21"/>
  <c r="M1195" i="21"/>
  <c r="Q1194" i="21"/>
  <c r="N1194" i="21"/>
  <c r="P1194" i="21"/>
  <c r="O1194" i="21"/>
  <c r="E1196" i="21"/>
  <c r="D1197" i="21"/>
  <c r="F1196" i="21"/>
  <c r="Q1195" i="21"/>
  <c r="N1195" i="21"/>
  <c r="P1195" i="21"/>
  <c r="O1195" i="21"/>
  <c r="K1196" i="21"/>
  <c r="I1196" i="21"/>
  <c r="L1196" i="21"/>
  <c r="M1196" i="21"/>
  <c r="H1197" i="21"/>
  <c r="J1196" i="21"/>
  <c r="E1197" i="21"/>
  <c r="D1198" i="21"/>
  <c r="F1197" i="21"/>
  <c r="Q1196" i="21"/>
  <c r="N1196" i="21"/>
  <c r="O1196" i="21"/>
  <c r="P1196" i="21"/>
  <c r="I1197" i="21"/>
  <c r="H1198" i="21"/>
  <c r="J1197" i="21"/>
  <c r="L1197" i="21"/>
  <c r="M1197" i="21"/>
  <c r="K1197" i="21"/>
  <c r="E1198" i="21"/>
  <c r="D1199" i="21"/>
  <c r="F1198" i="21"/>
  <c r="Q1197" i="21"/>
  <c r="N1197" i="21"/>
  <c r="O1197" i="21"/>
  <c r="P1197" i="21"/>
  <c r="J1198" i="21"/>
  <c r="L1198" i="21"/>
  <c r="H1199" i="21"/>
  <c r="K1198" i="21"/>
  <c r="M1198" i="21"/>
  <c r="I1198" i="21"/>
  <c r="E1199" i="21"/>
  <c r="D1200" i="21"/>
  <c r="F1199" i="21"/>
  <c r="H1200" i="21"/>
  <c r="M1199" i="21"/>
  <c r="L1199" i="21"/>
  <c r="J1199" i="21"/>
  <c r="K1199" i="21"/>
  <c r="I1199" i="21"/>
  <c r="Q1198" i="21"/>
  <c r="N1198" i="21"/>
  <c r="O1198" i="21"/>
  <c r="P1198" i="21"/>
  <c r="D1201" i="21"/>
  <c r="F1200" i="21"/>
  <c r="E1200" i="21"/>
  <c r="I1200" i="21"/>
  <c r="H1201" i="21"/>
  <c r="L1200" i="21"/>
  <c r="J1200" i="21"/>
  <c r="M1200" i="21"/>
  <c r="K1200" i="21"/>
  <c r="Q1199" i="21"/>
  <c r="N1199" i="21"/>
  <c r="O1199" i="21"/>
  <c r="P1199" i="21"/>
  <c r="D1202" i="21"/>
  <c r="E1201" i="21"/>
  <c r="F1201" i="21"/>
  <c r="Q1200" i="21"/>
  <c r="N1200" i="21"/>
  <c r="O1200" i="21"/>
  <c r="P1200" i="21"/>
  <c r="K1201" i="21"/>
  <c r="H1202" i="21"/>
  <c r="L1201" i="21"/>
  <c r="I1201" i="21"/>
  <c r="M1201" i="21"/>
  <c r="J1201" i="21"/>
  <c r="D1203" i="21"/>
  <c r="F1202" i="21"/>
  <c r="E1202" i="21"/>
  <c r="J1202" i="21"/>
  <c r="K1202" i="21"/>
  <c r="M1202" i="21"/>
  <c r="I1202" i="21"/>
  <c r="H1203" i="21"/>
  <c r="L1202" i="21"/>
  <c r="Q1201" i="21"/>
  <c r="N1201" i="21"/>
  <c r="O1201" i="21"/>
  <c r="P1201" i="21"/>
  <c r="F1203" i="21"/>
  <c r="D1204" i="21"/>
  <c r="E1203" i="21"/>
  <c r="Q1202" i="21"/>
  <c r="N1202" i="21"/>
  <c r="O1202" i="21"/>
  <c r="P1202" i="21"/>
  <c r="H1204" i="21"/>
  <c r="M1203" i="21"/>
  <c r="I1203" i="21"/>
  <c r="L1203" i="21"/>
  <c r="J1203" i="21"/>
  <c r="K1203" i="21"/>
  <c r="F1204" i="21"/>
  <c r="D1205" i="21"/>
  <c r="E1204" i="21"/>
  <c r="K1204" i="21"/>
  <c r="J1204" i="21"/>
  <c r="H1205" i="21"/>
  <c r="M1204" i="21"/>
  <c r="I1204" i="21"/>
  <c r="L1204" i="21"/>
  <c r="Q1203" i="21"/>
  <c r="N1203" i="21"/>
  <c r="P1203" i="21"/>
  <c r="O1203" i="21"/>
  <c r="E1205" i="21"/>
  <c r="D1206" i="21"/>
  <c r="F1205" i="21"/>
  <c r="I1205" i="21"/>
  <c r="J1205" i="21"/>
  <c r="M1205" i="21"/>
  <c r="K1205" i="21"/>
  <c r="H1206" i="21"/>
  <c r="L1205" i="21"/>
  <c r="Q1204" i="21"/>
  <c r="N1204" i="21"/>
  <c r="O1204" i="21"/>
  <c r="P1204" i="21"/>
  <c r="E1206" i="21"/>
  <c r="D1207" i="21"/>
  <c r="F1206" i="21"/>
  <c r="Q1205" i="21"/>
  <c r="N1205" i="21"/>
  <c r="P1205" i="21"/>
  <c r="O1205" i="21"/>
  <c r="I1206" i="21"/>
  <c r="H1207" i="21"/>
  <c r="L1206" i="21"/>
  <c r="K1206" i="21"/>
  <c r="J1206" i="21"/>
  <c r="M1206" i="21"/>
  <c r="D1208" i="21"/>
  <c r="E1207" i="21"/>
  <c r="F1207" i="21"/>
  <c r="Q1206" i="21"/>
  <c r="N1206" i="21"/>
  <c r="P1206" i="21"/>
  <c r="O1206" i="21"/>
  <c r="L1207" i="21"/>
  <c r="H1208" i="21"/>
  <c r="I1207" i="21"/>
  <c r="J1207" i="21"/>
  <c r="K1207" i="21"/>
  <c r="M1207" i="21"/>
  <c r="D1209" i="21"/>
  <c r="F1208" i="21"/>
  <c r="E1208" i="21"/>
  <c r="L1208" i="21"/>
  <c r="H1209" i="21"/>
  <c r="I1208" i="21"/>
  <c r="M1208" i="21"/>
  <c r="J1208" i="21"/>
  <c r="K1208" i="21"/>
  <c r="Q1207" i="21"/>
  <c r="N1207" i="21"/>
  <c r="P1207" i="21"/>
  <c r="O1207" i="21"/>
  <c r="E1209" i="21"/>
  <c r="F1209" i="21"/>
  <c r="D1210" i="21"/>
  <c r="J1209" i="21"/>
  <c r="K1209" i="21"/>
  <c r="H1210" i="21"/>
  <c r="I1209" i="21"/>
  <c r="M1209" i="21"/>
  <c r="L1209" i="21"/>
  <c r="Q1208" i="21"/>
  <c r="N1208" i="21"/>
  <c r="P1208" i="21"/>
  <c r="O1208" i="21"/>
  <c r="D1211" i="21"/>
  <c r="E1210" i="21"/>
  <c r="F1210" i="21"/>
  <c r="I1210" i="21"/>
  <c r="K1210" i="21"/>
  <c r="M1210" i="21"/>
  <c r="H1211" i="21"/>
  <c r="J1210" i="21"/>
  <c r="L1210" i="21"/>
  <c r="Q1209" i="21"/>
  <c r="N1209" i="21"/>
  <c r="O1209" i="21"/>
  <c r="P1209" i="21"/>
  <c r="D1212" i="21"/>
  <c r="E1211" i="21"/>
  <c r="F1211" i="21"/>
  <c r="Q1210" i="21"/>
  <c r="N1210" i="21"/>
  <c r="P1210" i="21"/>
  <c r="O1210" i="21"/>
  <c r="I1211" i="21"/>
  <c r="M1211" i="21"/>
  <c r="K1211" i="21"/>
  <c r="L1211" i="21"/>
  <c r="H1212" i="21"/>
  <c r="J1211" i="21"/>
  <c r="E1212" i="21"/>
  <c r="D1213" i="21"/>
  <c r="F1212" i="21"/>
  <c r="Q1211" i="21"/>
  <c r="N1211" i="21"/>
  <c r="P1211" i="21"/>
  <c r="O1211" i="21"/>
  <c r="I1212" i="21"/>
  <c r="K1212" i="21"/>
  <c r="M1212" i="21"/>
  <c r="H1213" i="21"/>
  <c r="J1212" i="21"/>
  <c r="L1212" i="21"/>
  <c r="F1213" i="21"/>
  <c r="D1214" i="21"/>
  <c r="E1213" i="21"/>
  <c r="Q1212" i="21"/>
  <c r="N1212" i="21"/>
  <c r="O1212" i="21"/>
  <c r="P1212" i="21"/>
  <c r="I1213" i="21"/>
  <c r="M1213" i="21"/>
  <c r="H1214" i="21"/>
  <c r="J1213" i="21"/>
  <c r="L1213" i="21"/>
  <c r="K1213" i="21"/>
  <c r="E1214" i="21"/>
  <c r="D1215" i="21"/>
  <c r="F1214" i="21"/>
  <c r="Q1213" i="21"/>
  <c r="N1213" i="21"/>
  <c r="O1213" i="21"/>
  <c r="P1213" i="21"/>
  <c r="L1214" i="21"/>
  <c r="M1214" i="21"/>
  <c r="J1214" i="21"/>
  <c r="I1214" i="21"/>
  <c r="H1215" i="21"/>
  <c r="K1214" i="21"/>
  <c r="E1215" i="21"/>
  <c r="F1215" i="21"/>
  <c r="D1216" i="21"/>
  <c r="Q1214" i="21"/>
  <c r="N1214" i="21"/>
  <c r="O1214" i="21"/>
  <c r="P1214" i="21"/>
  <c r="K1215" i="21"/>
  <c r="M1215" i="21"/>
  <c r="H1216" i="21"/>
  <c r="J1215" i="21"/>
  <c r="L1215" i="21"/>
  <c r="I1215" i="21"/>
  <c r="F1216" i="21"/>
  <c r="D1217" i="21"/>
  <c r="E1216" i="21"/>
  <c r="J1216" i="21"/>
  <c r="I1216" i="21"/>
  <c r="K1216" i="21"/>
  <c r="M1216" i="21"/>
  <c r="L1216" i="21"/>
  <c r="H1217" i="21"/>
  <c r="Q1215" i="21"/>
  <c r="N1215" i="21"/>
  <c r="P1215" i="21"/>
  <c r="O1215" i="21"/>
  <c r="D1218" i="21"/>
  <c r="E1217" i="21"/>
  <c r="F1217" i="21"/>
  <c r="Q1216" i="21"/>
  <c r="N1216" i="21"/>
  <c r="P1216" i="21"/>
  <c r="O1216" i="21"/>
  <c r="M1217" i="21"/>
  <c r="J1217" i="21"/>
  <c r="K1217" i="21"/>
  <c r="H1218" i="21"/>
  <c r="I1217" i="21"/>
  <c r="L1217" i="21"/>
  <c r="D1219" i="21"/>
  <c r="F1218" i="21"/>
  <c r="E1218" i="21"/>
  <c r="K1218" i="21"/>
  <c r="M1218" i="21"/>
  <c r="L1218" i="21"/>
  <c r="H1219" i="21"/>
  <c r="I1218" i="21"/>
  <c r="J1218" i="21"/>
  <c r="Q1217" i="21"/>
  <c r="N1217" i="21"/>
  <c r="P1217" i="21"/>
  <c r="O1217" i="21"/>
  <c r="F1219" i="21"/>
  <c r="E1219" i="21"/>
  <c r="D1220" i="21"/>
  <c r="M1219" i="21"/>
  <c r="H1220" i="21"/>
  <c r="J1219" i="21"/>
  <c r="K1219" i="21"/>
  <c r="L1219" i="21"/>
  <c r="I1219" i="21"/>
  <c r="Q1218" i="21"/>
  <c r="N1218" i="21"/>
  <c r="P1218" i="21"/>
  <c r="O1218" i="21"/>
  <c r="F1220" i="21"/>
  <c r="D1221" i="21"/>
  <c r="E1220" i="21"/>
  <c r="K1220" i="21"/>
  <c r="H1221" i="21"/>
  <c r="I1220" i="21"/>
  <c r="J1220" i="21"/>
  <c r="M1220" i="21"/>
  <c r="L1220" i="21"/>
  <c r="Q1219" i="21"/>
  <c r="N1219" i="21"/>
  <c r="O1219" i="21"/>
  <c r="P1219" i="21"/>
  <c r="E1221" i="21"/>
  <c r="D1222" i="21"/>
  <c r="F1221" i="21"/>
  <c r="J1221" i="21"/>
  <c r="H1222" i="21"/>
  <c r="M1221" i="21"/>
  <c r="I1221" i="21"/>
  <c r="K1221" i="21"/>
  <c r="L1221" i="21"/>
  <c r="Q1220" i="21"/>
  <c r="N1220" i="21"/>
  <c r="P1220" i="21"/>
  <c r="O1220" i="21"/>
  <c r="F1222" i="21"/>
  <c r="E1222" i="21"/>
  <c r="D1223" i="21"/>
  <c r="J1222" i="21"/>
  <c r="L1222" i="21"/>
  <c r="M1222" i="21"/>
  <c r="I1222" i="21"/>
  <c r="K1222" i="21"/>
  <c r="H1223" i="21"/>
  <c r="Q1221" i="21"/>
  <c r="N1221" i="21"/>
  <c r="P1221" i="21"/>
  <c r="O1221" i="21"/>
  <c r="F1223" i="21"/>
  <c r="D1224" i="21"/>
  <c r="E1223" i="21"/>
  <c r="Q1222" i="21"/>
  <c r="N1222" i="21"/>
  <c r="P1222" i="21"/>
  <c r="O1222" i="21"/>
  <c r="I1223" i="21"/>
  <c r="J1223" i="21"/>
  <c r="K1223" i="21"/>
  <c r="M1223" i="21"/>
  <c r="L1223" i="21"/>
  <c r="H1224" i="21"/>
  <c r="E1224" i="21"/>
  <c r="F1224" i="21"/>
  <c r="D1225" i="21"/>
  <c r="Q1223" i="21"/>
  <c r="N1223" i="21"/>
  <c r="O1223" i="21"/>
  <c r="P1223" i="21"/>
  <c r="M1224" i="21"/>
  <c r="L1224" i="21"/>
  <c r="K1224" i="21"/>
  <c r="J1224" i="21"/>
  <c r="I1224" i="21"/>
  <c r="H1225" i="21"/>
  <c r="E1225" i="21"/>
  <c r="D1226" i="21"/>
  <c r="F1225" i="21"/>
  <c r="Q1224" i="21"/>
  <c r="N1224" i="21"/>
  <c r="P1224" i="21"/>
  <c r="O1224" i="21"/>
  <c r="K1225" i="21"/>
  <c r="H1226" i="21"/>
  <c r="I1225" i="21"/>
  <c r="J1225" i="21"/>
  <c r="L1225" i="21"/>
  <c r="M1225" i="21"/>
  <c r="D1227" i="21"/>
  <c r="E1226" i="21"/>
  <c r="F1226" i="21"/>
  <c r="H1227" i="21"/>
  <c r="L1226" i="21"/>
  <c r="K1226" i="21"/>
  <c r="J1226" i="21"/>
  <c r="I1226" i="21"/>
  <c r="M1226" i="21"/>
  <c r="Q1225" i="21"/>
  <c r="N1225" i="21"/>
  <c r="P1225" i="21"/>
  <c r="O1225" i="21"/>
  <c r="E1227" i="21"/>
  <c r="F1227" i="21"/>
  <c r="D1228" i="21"/>
  <c r="L1227" i="21"/>
  <c r="M1227" i="21"/>
  <c r="K1227" i="21"/>
  <c r="I1227" i="21"/>
  <c r="H1228" i="21"/>
  <c r="J1227" i="21"/>
  <c r="Q1226" i="21"/>
  <c r="N1226" i="21"/>
  <c r="O1226" i="21"/>
  <c r="P1226" i="21"/>
  <c r="D1229" i="21"/>
  <c r="E1228" i="21"/>
  <c r="F1228" i="21"/>
  <c r="Q1227" i="21"/>
  <c r="N1227" i="21"/>
  <c r="O1227" i="21"/>
  <c r="P1227" i="21"/>
  <c r="H1229" i="21"/>
  <c r="J1228" i="21"/>
  <c r="L1228" i="21"/>
  <c r="I1228" i="21"/>
  <c r="K1228" i="21"/>
  <c r="M1228" i="21"/>
  <c r="E1229" i="21"/>
  <c r="F1229" i="21"/>
  <c r="D1230" i="21"/>
  <c r="H1230" i="21"/>
  <c r="I1229" i="21"/>
  <c r="K1229" i="21"/>
  <c r="L1229" i="21"/>
  <c r="M1229" i="21"/>
  <c r="J1229" i="21"/>
  <c r="Q1228" i="21"/>
  <c r="N1228" i="21"/>
  <c r="O1228" i="21"/>
  <c r="P1228" i="21"/>
  <c r="F1230" i="21"/>
  <c r="D1231" i="21"/>
  <c r="E1230" i="21"/>
  <c r="H1231" i="21"/>
  <c r="I1230" i="21"/>
  <c r="K1230" i="21"/>
  <c r="J1230" i="21"/>
  <c r="M1230" i="21"/>
  <c r="L1230" i="21"/>
  <c r="Q1229" i="21"/>
  <c r="N1229" i="21"/>
  <c r="O1229" i="21"/>
  <c r="P1229" i="21"/>
  <c r="F1231" i="21"/>
  <c r="D1232" i="21"/>
  <c r="E1231" i="21"/>
  <c r="M1231" i="21"/>
  <c r="L1231" i="21"/>
  <c r="H1232" i="21"/>
  <c r="K1231" i="21"/>
  <c r="I1231" i="21"/>
  <c r="J1231" i="21"/>
  <c r="Q1230" i="21"/>
  <c r="N1230" i="21"/>
  <c r="O1230" i="21"/>
  <c r="P1230" i="21"/>
  <c r="E1232" i="21"/>
  <c r="F1232" i="21"/>
  <c r="D1233" i="21"/>
  <c r="K1232" i="21"/>
  <c r="J1232" i="21"/>
  <c r="L1232" i="21"/>
  <c r="I1232" i="21"/>
  <c r="H1233" i="21"/>
  <c r="M1232" i="21"/>
  <c r="Q1231" i="21"/>
  <c r="N1231" i="21"/>
  <c r="P1231" i="21"/>
  <c r="O1231" i="21"/>
  <c r="E1233" i="21"/>
  <c r="F1233" i="21"/>
  <c r="D1234" i="21"/>
  <c r="Q1232" i="21"/>
  <c r="N1232" i="21"/>
  <c r="O1232" i="21"/>
  <c r="P1232" i="21"/>
  <c r="J1233" i="21"/>
  <c r="I1233" i="21"/>
  <c r="H1234" i="21"/>
  <c r="K1233" i="21"/>
  <c r="L1233" i="21"/>
  <c r="M1233" i="21"/>
  <c r="D1235" i="21"/>
  <c r="E1234" i="21"/>
  <c r="F1234" i="21"/>
  <c r="Q1233" i="21"/>
  <c r="N1233" i="21"/>
  <c r="O1233" i="21"/>
  <c r="P1233" i="21"/>
  <c r="H1235" i="21"/>
  <c r="M1234" i="21"/>
  <c r="K1234" i="21"/>
  <c r="J1234" i="21"/>
  <c r="L1234" i="21"/>
  <c r="I1234" i="21"/>
  <c r="F1235" i="21"/>
  <c r="D1236" i="21"/>
  <c r="E1235" i="21"/>
  <c r="K1235" i="21"/>
  <c r="H1236" i="21"/>
  <c r="M1235" i="21"/>
  <c r="L1235" i="21"/>
  <c r="I1235" i="21"/>
  <c r="J1235" i="21"/>
  <c r="Q1234" i="21"/>
  <c r="N1234" i="21"/>
  <c r="O1234" i="21"/>
  <c r="P1234" i="21"/>
  <c r="E1236" i="21"/>
  <c r="F1236" i="21"/>
  <c r="D1237" i="21"/>
  <c r="H1237" i="21"/>
  <c r="J1236" i="21"/>
  <c r="I1236" i="21"/>
  <c r="K1236" i="21"/>
  <c r="L1236" i="21"/>
  <c r="M1236" i="21"/>
  <c r="Q1235" i="21"/>
  <c r="N1235" i="21"/>
  <c r="P1235" i="21"/>
  <c r="O1235" i="21"/>
  <c r="D1238" i="21"/>
  <c r="F1237" i="21"/>
  <c r="E1237" i="21"/>
  <c r="M1237" i="21"/>
  <c r="H1238" i="21"/>
  <c r="L1237" i="21"/>
  <c r="K1237" i="21"/>
  <c r="I1237" i="21"/>
  <c r="J1237" i="21"/>
  <c r="Q1236" i="21"/>
  <c r="N1236" i="21"/>
  <c r="P1236" i="21"/>
  <c r="O1236" i="21"/>
  <c r="E1238" i="21"/>
  <c r="F1238" i="21"/>
  <c r="D1239" i="21"/>
  <c r="M1238" i="21"/>
  <c r="H1239" i="21"/>
  <c r="K1238" i="21"/>
  <c r="L1238" i="21"/>
  <c r="I1238" i="21"/>
  <c r="J1238" i="21"/>
  <c r="Q1237" i="21"/>
  <c r="N1237" i="21"/>
  <c r="O1237" i="21"/>
  <c r="P1237" i="21"/>
  <c r="F1239" i="21"/>
  <c r="D1240" i="21"/>
  <c r="E1239" i="21"/>
  <c r="K1239" i="21"/>
  <c r="M1239" i="21"/>
  <c r="I1239" i="21"/>
  <c r="J1239" i="21"/>
  <c r="H1240" i="21"/>
  <c r="L1239" i="21"/>
  <c r="Q1238" i="21"/>
  <c r="N1238" i="21"/>
  <c r="O1238" i="21"/>
  <c r="P1238" i="21"/>
  <c r="F1240" i="21"/>
  <c r="D1241" i="21"/>
  <c r="E1240" i="21"/>
  <c r="Q1239" i="21"/>
  <c r="N1239" i="21"/>
  <c r="P1239" i="21"/>
  <c r="O1239" i="21"/>
  <c r="K1240" i="21"/>
  <c r="I1240" i="21"/>
  <c r="M1240" i="21"/>
  <c r="J1240" i="21"/>
  <c r="H1241" i="21"/>
  <c r="L1240" i="21"/>
  <c r="D1242" i="21"/>
  <c r="F1241" i="21"/>
  <c r="E1241" i="21"/>
  <c r="Q1240" i="21"/>
  <c r="N1240" i="21"/>
  <c r="O1240" i="21"/>
  <c r="P1240" i="21"/>
  <c r="H1242" i="21"/>
  <c r="M1241" i="21"/>
  <c r="K1241" i="21"/>
  <c r="I1241" i="21"/>
  <c r="J1241" i="21"/>
  <c r="L1241" i="21"/>
  <c r="F1242" i="21"/>
  <c r="E1242" i="21"/>
  <c r="D1243" i="21"/>
  <c r="L1242" i="21"/>
  <c r="J1242" i="21"/>
  <c r="H1243" i="21"/>
  <c r="I1242" i="21"/>
  <c r="K1242" i="21"/>
  <c r="M1242" i="21"/>
  <c r="Q1241" i="21"/>
  <c r="N1241" i="21"/>
  <c r="P1241" i="21"/>
  <c r="O1241" i="21"/>
  <c r="E1243" i="21"/>
  <c r="F1243" i="21"/>
  <c r="D1244" i="21"/>
  <c r="K1243" i="21"/>
  <c r="J1243" i="21"/>
  <c r="M1243" i="21"/>
  <c r="H1244" i="21"/>
  <c r="L1243" i="21"/>
  <c r="I1243" i="21"/>
  <c r="Q1242" i="21"/>
  <c r="N1242" i="21"/>
  <c r="O1242" i="21"/>
  <c r="P1242" i="21"/>
  <c r="F1244" i="21"/>
  <c r="E1244" i="21"/>
  <c r="D1245" i="21"/>
  <c r="M1244" i="21"/>
  <c r="I1244" i="21"/>
  <c r="L1244" i="21"/>
  <c r="K1244" i="21"/>
  <c r="H1245" i="21"/>
  <c r="J1244" i="21"/>
  <c r="Q1243" i="21"/>
  <c r="N1243" i="21"/>
  <c r="O1243" i="21"/>
  <c r="P1243" i="21"/>
  <c r="E1245" i="21"/>
  <c r="D1246" i="21"/>
  <c r="F1245" i="21"/>
  <c r="Q1244" i="21"/>
  <c r="N1244" i="21"/>
  <c r="P1244" i="21"/>
  <c r="O1244" i="21"/>
  <c r="H1246" i="21"/>
  <c r="L1245" i="21"/>
  <c r="M1245" i="21"/>
  <c r="I1245" i="21"/>
  <c r="J1245" i="21"/>
  <c r="K1245" i="21"/>
  <c r="F1246" i="21"/>
  <c r="E1246" i="21"/>
  <c r="D1247" i="21"/>
  <c r="I1246" i="21"/>
  <c r="L1246" i="21"/>
  <c r="K1246" i="21"/>
  <c r="M1246" i="21"/>
  <c r="J1246" i="21"/>
  <c r="H1247" i="21"/>
  <c r="Q1245" i="21"/>
  <c r="N1245" i="21"/>
  <c r="O1245" i="21"/>
  <c r="P1245" i="21"/>
  <c r="F1247" i="21"/>
  <c r="E1247" i="21"/>
  <c r="D1248" i="21"/>
  <c r="Q1246" i="21"/>
  <c r="N1246" i="21"/>
  <c r="P1246" i="21"/>
  <c r="O1246" i="21"/>
  <c r="M1247" i="21"/>
  <c r="L1247" i="21"/>
  <c r="H1248" i="21"/>
  <c r="I1247" i="21"/>
  <c r="K1247" i="21"/>
  <c r="J1247" i="21"/>
  <c r="F1248" i="21"/>
  <c r="D1249" i="21"/>
  <c r="E1248" i="21"/>
  <c r="I1248" i="21"/>
  <c r="M1248" i="21"/>
  <c r="L1248" i="21"/>
  <c r="J1248" i="21"/>
  <c r="H1249" i="21"/>
  <c r="K1248" i="21"/>
  <c r="Q1247" i="21"/>
  <c r="N1247" i="21"/>
  <c r="O1247" i="21"/>
  <c r="P1247" i="21"/>
  <c r="F1249" i="21"/>
  <c r="E1249" i="21"/>
  <c r="D1250" i="21"/>
  <c r="Q1248" i="21"/>
  <c r="N1248" i="21"/>
  <c r="P1248" i="21"/>
  <c r="O1248" i="21"/>
  <c r="J1249" i="21"/>
  <c r="L1249" i="21"/>
  <c r="I1249" i="21"/>
  <c r="M1249" i="21"/>
  <c r="H1250" i="21"/>
  <c r="K1249" i="21"/>
  <c r="D1251" i="21"/>
  <c r="E1250" i="21"/>
  <c r="F1250" i="21"/>
  <c r="Q1249" i="21"/>
  <c r="N1249" i="21"/>
  <c r="O1249" i="21"/>
  <c r="P1249" i="21"/>
  <c r="K1250" i="21"/>
  <c r="L1250" i="21"/>
  <c r="I1250" i="21"/>
  <c r="H1251" i="21"/>
  <c r="J1250" i="21"/>
  <c r="M1250" i="21"/>
  <c r="E1251" i="21"/>
  <c r="D1252" i="21"/>
  <c r="F1251" i="21"/>
  <c r="Q1250" i="21"/>
  <c r="N1250" i="21"/>
  <c r="O1250" i="21"/>
  <c r="P1250" i="21"/>
  <c r="K1251" i="21"/>
  <c r="J1251" i="21"/>
  <c r="H1252" i="21"/>
  <c r="M1251" i="21"/>
  <c r="L1251" i="21"/>
  <c r="I1251" i="21"/>
  <c r="E1252" i="21"/>
  <c r="D1253" i="21"/>
  <c r="F1252" i="21"/>
  <c r="K1252" i="21"/>
  <c r="H1253" i="21"/>
  <c r="L1252" i="21"/>
  <c r="I1252" i="21"/>
  <c r="J1252" i="21"/>
  <c r="M1252" i="21"/>
  <c r="Q1251" i="21"/>
  <c r="N1251" i="21"/>
  <c r="P1251" i="21"/>
  <c r="O1251" i="21"/>
  <c r="D1254" i="21"/>
  <c r="E1253" i="21"/>
  <c r="F1253" i="21"/>
  <c r="J1253" i="21"/>
  <c r="L1253" i="21"/>
  <c r="M1253" i="21"/>
  <c r="K1253" i="21"/>
  <c r="H1254" i="21"/>
  <c r="I1253" i="21"/>
  <c r="Q1252" i="21"/>
  <c r="N1252" i="21"/>
  <c r="P1252" i="21"/>
  <c r="O1252" i="21"/>
  <c r="D1255" i="21"/>
  <c r="E1254" i="21"/>
  <c r="F1254" i="21"/>
  <c r="H1255" i="21"/>
  <c r="J1254" i="21"/>
  <c r="I1254" i="21"/>
  <c r="L1254" i="21"/>
  <c r="M1254" i="21"/>
  <c r="K1254" i="21"/>
  <c r="Q1253" i="21"/>
  <c r="N1253" i="21"/>
  <c r="P1253" i="21"/>
  <c r="O1253" i="21"/>
  <c r="E1255" i="21"/>
  <c r="F1255" i="21"/>
  <c r="D1256" i="21"/>
  <c r="K1255" i="21"/>
  <c r="J1255" i="21"/>
  <c r="H1256" i="21"/>
  <c r="M1255" i="21"/>
  <c r="L1255" i="21"/>
  <c r="I1255" i="21"/>
  <c r="Q1254" i="21"/>
  <c r="N1254" i="21"/>
  <c r="P1254" i="21"/>
  <c r="O1254" i="21"/>
  <c r="E1256" i="21"/>
  <c r="D1257" i="21"/>
  <c r="F1256" i="21"/>
  <c r="M1256" i="21"/>
  <c r="I1256" i="21"/>
  <c r="H1257" i="21"/>
  <c r="K1256" i="21"/>
  <c r="J1256" i="21"/>
  <c r="L1256" i="21"/>
  <c r="Q1255" i="21"/>
  <c r="N1255" i="21"/>
  <c r="O1255" i="21"/>
  <c r="P1255" i="21"/>
  <c r="D1258" i="21"/>
  <c r="E1257" i="21"/>
  <c r="F1257" i="21"/>
  <c r="Q1256" i="21"/>
  <c r="N1256" i="21"/>
  <c r="O1256" i="21"/>
  <c r="P1256" i="21"/>
  <c r="K1257" i="21"/>
  <c r="M1257" i="21"/>
  <c r="L1257" i="21"/>
  <c r="J1257" i="21"/>
  <c r="H1258" i="21"/>
  <c r="I1257" i="21"/>
  <c r="D1259" i="21"/>
  <c r="E1258" i="21"/>
  <c r="F1258" i="21"/>
  <c r="M1258" i="21"/>
  <c r="H1259" i="21"/>
  <c r="J1258" i="21"/>
  <c r="L1258" i="21"/>
  <c r="I1258" i="21"/>
  <c r="K1258" i="21"/>
  <c r="Q1257" i="21"/>
  <c r="N1257" i="21"/>
  <c r="P1257" i="21"/>
  <c r="O1257" i="21"/>
  <c r="D1260" i="21"/>
  <c r="F1259" i="21"/>
  <c r="E1259" i="21"/>
  <c r="L1259" i="21"/>
  <c r="H1260" i="21"/>
  <c r="K1259" i="21"/>
  <c r="M1259" i="21"/>
  <c r="I1259" i="21"/>
  <c r="J1259" i="21"/>
  <c r="Q1258" i="21"/>
  <c r="N1258" i="21"/>
  <c r="P1258" i="21"/>
  <c r="O1258" i="21"/>
  <c r="E1260" i="21"/>
  <c r="D1261" i="21"/>
  <c r="F1260" i="21"/>
  <c r="H1261" i="21"/>
  <c r="L1260" i="21"/>
  <c r="M1260" i="21"/>
  <c r="I1260" i="21"/>
  <c r="J1260" i="21"/>
  <c r="K1260" i="21"/>
  <c r="Q1259" i="21"/>
  <c r="N1259" i="21"/>
  <c r="P1259" i="21"/>
  <c r="O1259" i="21"/>
  <c r="E1261" i="21"/>
  <c r="D1262" i="21"/>
  <c r="F1261" i="21"/>
  <c r="K1261" i="21"/>
  <c r="L1261" i="21"/>
  <c r="H1262" i="21"/>
  <c r="M1261" i="21"/>
  <c r="I1261" i="21"/>
  <c r="J1261" i="21"/>
  <c r="Q1260" i="21"/>
  <c r="N1260" i="21"/>
  <c r="P1260" i="21"/>
  <c r="O1260" i="21"/>
  <c r="E1262" i="21"/>
  <c r="D1263" i="21"/>
  <c r="F1262" i="21"/>
  <c r="J1262" i="21"/>
  <c r="I1262" i="21"/>
  <c r="H1263" i="21"/>
  <c r="L1262" i="21"/>
  <c r="M1262" i="21"/>
  <c r="K1262" i="21"/>
  <c r="Q1261" i="21"/>
  <c r="N1261" i="21"/>
  <c r="P1261" i="21"/>
  <c r="O1261" i="21"/>
  <c r="D1264" i="21"/>
  <c r="E1263" i="21"/>
  <c r="F1263" i="21"/>
  <c r="Q1262" i="21"/>
  <c r="N1262" i="21"/>
  <c r="P1262" i="21"/>
  <c r="O1262" i="21"/>
  <c r="I1263" i="21"/>
  <c r="H1264" i="21"/>
  <c r="M1263" i="21"/>
  <c r="J1263" i="21"/>
  <c r="L1263" i="21"/>
  <c r="K1263" i="21"/>
  <c r="E1264" i="21"/>
  <c r="D1265" i="21"/>
  <c r="F1264" i="21"/>
  <c r="Q1263" i="21"/>
  <c r="N1263" i="21"/>
  <c r="O1263" i="21"/>
  <c r="P1263" i="21"/>
  <c r="H1265" i="21"/>
  <c r="K1264" i="21"/>
  <c r="L1264" i="21"/>
  <c r="I1264" i="21"/>
  <c r="M1264" i="21"/>
  <c r="J1264" i="21"/>
  <c r="F1265" i="21"/>
  <c r="D1266" i="21"/>
  <c r="E1265" i="21"/>
  <c r="J1265" i="21"/>
  <c r="M1265" i="21"/>
  <c r="K1265" i="21"/>
  <c r="I1265" i="21"/>
  <c r="H1266" i="21"/>
  <c r="L1265" i="21"/>
  <c r="Q1264" i="21"/>
  <c r="N1264" i="21"/>
  <c r="O1264" i="21"/>
  <c r="P1264" i="21"/>
  <c r="F1266" i="21"/>
  <c r="E1266" i="21"/>
  <c r="D1267" i="21"/>
  <c r="Q1265" i="21"/>
  <c r="N1265" i="21"/>
  <c r="P1265" i="21"/>
  <c r="O1265" i="21"/>
  <c r="K1266" i="21"/>
  <c r="L1266" i="21"/>
  <c r="H1267" i="21"/>
  <c r="J1266" i="21"/>
  <c r="I1266" i="21"/>
  <c r="M1266" i="21"/>
  <c r="E1267" i="21"/>
  <c r="D1268" i="21"/>
  <c r="F1267" i="21"/>
  <c r="H1268" i="21"/>
  <c r="J1267" i="21"/>
  <c r="L1267" i="21"/>
  <c r="I1267" i="21"/>
  <c r="M1267" i="21"/>
  <c r="K1267" i="21"/>
  <c r="Q1266" i="21"/>
  <c r="N1266" i="21"/>
  <c r="O1266" i="21"/>
  <c r="P1266" i="21"/>
  <c r="D1269" i="21"/>
  <c r="E1268" i="21"/>
  <c r="F1268" i="21"/>
  <c r="J1268" i="21"/>
  <c r="I1268" i="21"/>
  <c r="L1268" i="21"/>
  <c r="K1268" i="21"/>
  <c r="H1269" i="21"/>
  <c r="M1268" i="21"/>
  <c r="Q1267" i="21"/>
  <c r="N1267" i="21"/>
  <c r="P1267" i="21"/>
  <c r="O1267" i="21"/>
  <c r="E1269" i="21"/>
  <c r="F1269" i="21"/>
  <c r="D1270" i="21"/>
  <c r="Q1268" i="21"/>
  <c r="N1268" i="21"/>
  <c r="P1268" i="21"/>
  <c r="O1268" i="21"/>
  <c r="M1269" i="21"/>
  <c r="J1269" i="21"/>
  <c r="H1270" i="21"/>
  <c r="K1269" i="21"/>
  <c r="L1269" i="21"/>
  <c r="I1269" i="21"/>
  <c r="F1270" i="21"/>
  <c r="E1270" i="21"/>
  <c r="D1271" i="21"/>
  <c r="J1270" i="21"/>
  <c r="H1271" i="21"/>
  <c r="K1270" i="21"/>
  <c r="M1270" i="21"/>
  <c r="I1270" i="21"/>
  <c r="L1270" i="21"/>
  <c r="Q1269" i="21"/>
  <c r="N1269" i="21"/>
  <c r="P1269" i="21"/>
  <c r="O1269" i="21"/>
  <c r="F1271" i="21"/>
  <c r="E1271" i="21"/>
  <c r="D1272" i="21"/>
  <c r="J1271" i="21"/>
  <c r="K1271" i="21"/>
  <c r="I1271" i="21"/>
  <c r="H1272" i="21"/>
  <c r="M1271" i="21"/>
  <c r="L1271" i="21"/>
  <c r="Q1270" i="21"/>
  <c r="N1270" i="21"/>
  <c r="P1270" i="21"/>
  <c r="O1270" i="21"/>
  <c r="D1273" i="21"/>
  <c r="F1272" i="21"/>
  <c r="E1272" i="21"/>
  <c r="Q1271" i="21"/>
  <c r="N1271" i="21"/>
  <c r="O1271" i="21"/>
  <c r="P1271" i="21"/>
  <c r="K1272" i="21"/>
  <c r="J1272" i="21"/>
  <c r="M1272" i="21"/>
  <c r="H1273" i="21"/>
  <c r="I1272" i="21"/>
  <c r="L1272" i="21"/>
  <c r="F1273" i="21"/>
  <c r="E1273" i="21"/>
  <c r="D1274" i="21"/>
  <c r="H1274" i="21"/>
  <c r="K1273" i="21"/>
  <c r="M1273" i="21"/>
  <c r="L1273" i="21"/>
  <c r="I1273" i="21"/>
  <c r="J1273" i="21"/>
  <c r="Q1272" i="21"/>
  <c r="N1272" i="21"/>
  <c r="P1272" i="21"/>
  <c r="O1272" i="21"/>
  <c r="D1275" i="21"/>
  <c r="F1274" i="21"/>
  <c r="E1274" i="21"/>
  <c r="H1275" i="21"/>
  <c r="I1274" i="21"/>
  <c r="K1274" i="21"/>
  <c r="J1274" i="21"/>
  <c r="L1274" i="21"/>
  <c r="M1274" i="21"/>
  <c r="Q1273" i="21"/>
  <c r="N1273" i="21"/>
  <c r="O1273" i="21"/>
  <c r="P1273" i="21"/>
  <c r="D1276" i="21"/>
  <c r="E1275" i="21"/>
  <c r="F1275" i="21"/>
  <c r="H1276" i="21"/>
  <c r="I1275" i="21"/>
  <c r="L1275" i="21"/>
  <c r="M1275" i="21"/>
  <c r="J1275" i="21"/>
  <c r="K1275" i="21"/>
  <c r="Q1274" i="21"/>
  <c r="N1274" i="21"/>
  <c r="P1274" i="21"/>
  <c r="O1274" i="21"/>
  <c r="D1277" i="21"/>
  <c r="F1276" i="21"/>
  <c r="E1276" i="21"/>
  <c r="I1276" i="21"/>
  <c r="J1276" i="21"/>
  <c r="K1276" i="21"/>
  <c r="H1277" i="21"/>
  <c r="L1276" i="21"/>
  <c r="M1276" i="21"/>
  <c r="Q1275" i="21"/>
  <c r="N1275" i="21"/>
  <c r="O1275" i="21"/>
  <c r="P1275" i="21"/>
  <c r="F1277" i="21"/>
  <c r="D1278" i="21"/>
  <c r="E1277" i="21"/>
  <c r="Q1276" i="21"/>
  <c r="N1276" i="21"/>
  <c r="O1276" i="21"/>
  <c r="P1276" i="21"/>
  <c r="J1277" i="21"/>
  <c r="L1277" i="21"/>
  <c r="H1278" i="21"/>
  <c r="I1277" i="21"/>
  <c r="M1277" i="21"/>
  <c r="K1277" i="21"/>
  <c r="D1279" i="21"/>
  <c r="E1278" i="21"/>
  <c r="F1278" i="21"/>
  <c r="I1278" i="21"/>
  <c r="J1278" i="21"/>
  <c r="M1278" i="21"/>
  <c r="L1278" i="21"/>
  <c r="K1278" i="21"/>
  <c r="H1279" i="21"/>
  <c r="Q1277" i="21"/>
  <c r="N1277" i="21"/>
  <c r="O1277" i="21"/>
  <c r="P1277" i="21"/>
  <c r="E1279" i="21"/>
  <c r="D1280" i="21"/>
  <c r="F1279" i="21"/>
  <c r="Q1278" i="21"/>
  <c r="N1278" i="21"/>
  <c r="P1278" i="21"/>
  <c r="O1278" i="21"/>
  <c r="K1279" i="21"/>
  <c r="J1279" i="21"/>
  <c r="H1280" i="21"/>
  <c r="L1279" i="21"/>
  <c r="M1279" i="21"/>
  <c r="I1279" i="21"/>
  <c r="F1280" i="21"/>
  <c r="E1280" i="21"/>
  <c r="D1281" i="21"/>
  <c r="K1280" i="21"/>
  <c r="I1280" i="21"/>
  <c r="H1281" i="21"/>
  <c r="L1280" i="21"/>
  <c r="M1280" i="21"/>
  <c r="J1280" i="21"/>
  <c r="Q1279" i="21"/>
  <c r="N1279" i="21"/>
  <c r="O1279" i="21"/>
  <c r="P1279" i="21"/>
  <c r="E1281" i="21"/>
  <c r="F1281" i="21"/>
  <c r="D1282" i="21"/>
  <c r="Q1280" i="21"/>
  <c r="N1280" i="21"/>
  <c r="P1280" i="21"/>
  <c r="O1280" i="21"/>
  <c r="H1282" i="21"/>
  <c r="M1281" i="21"/>
  <c r="K1281" i="21"/>
  <c r="J1281" i="21"/>
  <c r="I1281" i="21"/>
  <c r="L1281" i="21"/>
  <c r="F1282" i="21"/>
  <c r="E1282" i="21"/>
  <c r="D1283" i="21"/>
  <c r="H1283" i="21"/>
  <c r="K1282" i="21"/>
  <c r="M1282" i="21"/>
  <c r="I1282" i="21"/>
  <c r="J1282" i="21"/>
  <c r="L1282" i="21"/>
  <c r="Q1281" i="21"/>
  <c r="N1281" i="21"/>
  <c r="P1281" i="21"/>
  <c r="O1281" i="21"/>
  <c r="D1284" i="21"/>
  <c r="E1283" i="21"/>
  <c r="F1283" i="21"/>
  <c r="M1283" i="21"/>
  <c r="I1283" i="21"/>
  <c r="K1283" i="21"/>
  <c r="H1284" i="21"/>
  <c r="J1283" i="21"/>
  <c r="L1283" i="21"/>
  <c r="Q1282" i="21"/>
  <c r="N1282" i="21"/>
  <c r="O1282" i="21"/>
  <c r="P1282" i="21"/>
  <c r="D1285" i="21"/>
  <c r="E1284" i="21"/>
  <c r="F1284" i="21"/>
  <c r="Q1283" i="21"/>
  <c r="N1283" i="21"/>
  <c r="O1283" i="21"/>
  <c r="P1283" i="21"/>
  <c r="L1284" i="21"/>
  <c r="K1284" i="21"/>
  <c r="H1285" i="21"/>
  <c r="J1284" i="21"/>
  <c r="M1284" i="21"/>
  <c r="I1284" i="21"/>
  <c r="F1285" i="21"/>
  <c r="D1286" i="21"/>
  <c r="E1285" i="21"/>
  <c r="J1285" i="21"/>
  <c r="I1285" i="21"/>
  <c r="K1285" i="21"/>
  <c r="H1286" i="21"/>
  <c r="L1285" i="21"/>
  <c r="M1285" i="21"/>
  <c r="Q1284" i="21"/>
  <c r="N1284" i="21"/>
  <c r="O1284" i="21"/>
  <c r="P1284" i="21"/>
  <c r="F1286" i="21"/>
  <c r="D1287" i="21"/>
  <c r="E1286" i="21"/>
  <c r="Q1285" i="21"/>
  <c r="N1285" i="21"/>
  <c r="O1285" i="21"/>
  <c r="P1285" i="21"/>
  <c r="J1286" i="21"/>
  <c r="K1286" i="21"/>
  <c r="I1286" i="21"/>
  <c r="M1286" i="21"/>
  <c r="L1286" i="21"/>
  <c r="H1287" i="21"/>
  <c r="D1288" i="21"/>
  <c r="F1287" i="21"/>
  <c r="E1287" i="21"/>
  <c r="Q1286" i="21"/>
  <c r="N1286" i="21"/>
  <c r="O1286" i="21"/>
  <c r="P1286" i="21"/>
  <c r="I1287" i="21"/>
  <c r="K1287" i="21"/>
  <c r="L1287" i="21"/>
  <c r="M1287" i="21"/>
  <c r="H1288" i="21"/>
  <c r="J1287" i="21"/>
  <c r="E1288" i="21"/>
  <c r="D1289" i="21"/>
  <c r="F1288" i="21"/>
  <c r="Q1287" i="21"/>
  <c r="N1287" i="21"/>
  <c r="P1287" i="21"/>
  <c r="O1287" i="21"/>
  <c r="L1288" i="21"/>
  <c r="H1289" i="21"/>
  <c r="I1288" i="21"/>
  <c r="K1288" i="21"/>
  <c r="J1288" i="21"/>
  <c r="M1288" i="21"/>
  <c r="E1289" i="21"/>
  <c r="D1290" i="21"/>
  <c r="F1289" i="21"/>
  <c r="L1289" i="21"/>
  <c r="J1289" i="21"/>
  <c r="M1289" i="21"/>
  <c r="K1289" i="21"/>
  <c r="I1289" i="21"/>
  <c r="H1290" i="21"/>
  <c r="Q1288" i="21"/>
  <c r="N1288" i="21"/>
  <c r="O1288" i="21"/>
  <c r="P1288" i="21"/>
  <c r="F1290" i="21"/>
  <c r="E1290" i="21"/>
  <c r="D1291" i="21"/>
  <c r="Q1289" i="21"/>
  <c r="N1289" i="21"/>
  <c r="P1289" i="21"/>
  <c r="O1289" i="21"/>
  <c r="L1290" i="21"/>
  <c r="H1291" i="21"/>
  <c r="I1290" i="21"/>
  <c r="J1290" i="21"/>
  <c r="K1290" i="21"/>
  <c r="M1290" i="21"/>
  <c r="E1291" i="21"/>
  <c r="D1292" i="21"/>
  <c r="F1291" i="21"/>
  <c r="I1291" i="21"/>
  <c r="H1292" i="21"/>
  <c r="L1291" i="21"/>
  <c r="K1291" i="21"/>
  <c r="M1291" i="21"/>
  <c r="J1291" i="21"/>
  <c r="Q1290" i="21"/>
  <c r="N1290" i="21"/>
  <c r="P1290" i="21"/>
  <c r="O1290" i="21"/>
  <c r="E1292" i="21"/>
  <c r="F1292" i="21"/>
  <c r="D1293" i="21"/>
  <c r="Q1291" i="21"/>
  <c r="N1291" i="21"/>
  <c r="O1291" i="21"/>
  <c r="P1291" i="21"/>
  <c r="L1292" i="21"/>
  <c r="K1292" i="21"/>
  <c r="H1293" i="21"/>
  <c r="J1292" i="21"/>
  <c r="M1292" i="21"/>
  <c r="I1292" i="21"/>
  <c r="E1293" i="21"/>
  <c r="D1294" i="21"/>
  <c r="F1293" i="21"/>
  <c r="K1293" i="21"/>
  <c r="J1293" i="21"/>
  <c r="L1293" i="21"/>
  <c r="M1293" i="21"/>
  <c r="H1294" i="21"/>
  <c r="I1293" i="21"/>
  <c r="Q1292" i="21"/>
  <c r="N1292" i="21"/>
  <c r="O1292" i="21"/>
  <c r="P1292" i="21"/>
  <c r="E1294" i="21"/>
  <c r="D1295" i="21"/>
  <c r="F1294" i="21"/>
  <c r="J1294" i="21"/>
  <c r="K1294" i="21"/>
  <c r="L1294" i="21"/>
  <c r="M1294" i="21"/>
  <c r="H1295" i="21"/>
  <c r="I1294" i="21"/>
  <c r="Q1293" i="21"/>
  <c r="N1293" i="21"/>
  <c r="P1293" i="21"/>
  <c r="O1293" i="21"/>
  <c r="D1296" i="21"/>
  <c r="F1295" i="21"/>
  <c r="E1295" i="21"/>
  <c r="I1295" i="21"/>
  <c r="K1295" i="21"/>
  <c r="L1295" i="21"/>
  <c r="M1295" i="21"/>
  <c r="J1295" i="21"/>
  <c r="H1296" i="21"/>
  <c r="Q1294" i="21"/>
  <c r="N1294" i="21"/>
  <c r="O1294" i="21"/>
  <c r="P1294" i="21"/>
  <c r="E1296" i="21"/>
  <c r="F1296" i="21"/>
  <c r="D1297" i="21"/>
  <c r="Q1295" i="21"/>
  <c r="N1295" i="21"/>
  <c r="P1295" i="21"/>
  <c r="O1295" i="21"/>
  <c r="K1296" i="21"/>
  <c r="J1296" i="21"/>
  <c r="H1297" i="21"/>
  <c r="I1296" i="21"/>
  <c r="L1296" i="21"/>
  <c r="M1296" i="21"/>
  <c r="D1298" i="21"/>
  <c r="E1297" i="21"/>
  <c r="F1297" i="21"/>
  <c r="M1297" i="21"/>
  <c r="H1298" i="21"/>
  <c r="L1297" i="21"/>
  <c r="K1297" i="21"/>
  <c r="J1297" i="21"/>
  <c r="I1297" i="21"/>
  <c r="Q1296" i="21"/>
  <c r="N1296" i="21"/>
  <c r="O1296" i="21"/>
  <c r="P1296" i="21"/>
  <c r="F1298" i="21"/>
  <c r="D1299" i="21"/>
  <c r="E1298" i="21"/>
  <c r="K1298" i="21"/>
  <c r="L1298" i="21"/>
  <c r="H1299" i="21"/>
  <c r="J1298" i="21"/>
  <c r="M1298" i="21"/>
  <c r="I1298" i="21"/>
  <c r="Q1297" i="21"/>
  <c r="N1297" i="21"/>
  <c r="P1297" i="21"/>
  <c r="O1297" i="21"/>
  <c r="F1299" i="21"/>
  <c r="E1299" i="21"/>
  <c r="D1300" i="21"/>
  <c r="J1299" i="21"/>
  <c r="H1300" i="21"/>
  <c r="I1299" i="21"/>
  <c r="K1299" i="21"/>
  <c r="M1299" i="21"/>
  <c r="L1299" i="21"/>
  <c r="Q1298" i="21"/>
  <c r="N1298" i="21"/>
  <c r="P1298" i="21"/>
  <c r="O1298" i="21"/>
  <c r="F1300" i="21"/>
  <c r="D1301" i="21"/>
  <c r="E1300" i="21"/>
  <c r="M1300" i="21"/>
  <c r="L1300" i="21"/>
  <c r="I1300" i="21"/>
  <c r="H1301" i="21"/>
  <c r="K1300" i="21"/>
  <c r="J1300" i="21"/>
  <c r="Q1299" i="21"/>
  <c r="N1299" i="21"/>
  <c r="O1299" i="21"/>
  <c r="P1299" i="21"/>
  <c r="F1301" i="21"/>
  <c r="E1301" i="21"/>
  <c r="D1302" i="21"/>
  <c r="Q1300" i="21"/>
  <c r="N1300" i="21"/>
  <c r="O1300" i="21"/>
  <c r="P1300" i="21"/>
  <c r="L1301" i="21"/>
  <c r="M1301" i="21"/>
  <c r="J1301" i="21"/>
  <c r="H1302" i="21"/>
  <c r="K1301" i="21"/>
  <c r="I1301" i="21"/>
  <c r="E1302" i="21"/>
  <c r="D1303" i="21"/>
  <c r="F1302" i="21"/>
  <c r="L1302" i="21"/>
  <c r="K1302" i="21"/>
  <c r="M1302" i="21"/>
  <c r="J1302" i="21"/>
  <c r="H1303" i="21"/>
  <c r="I1302" i="21"/>
  <c r="Q1301" i="21"/>
  <c r="N1301" i="21"/>
  <c r="O1301" i="21"/>
  <c r="P1301" i="21"/>
  <c r="D1304" i="21"/>
  <c r="F1303" i="21"/>
  <c r="E1303" i="21"/>
  <c r="L1303" i="21"/>
  <c r="I1303" i="21"/>
  <c r="M1303" i="21"/>
  <c r="K1303" i="21"/>
  <c r="J1303" i="21"/>
  <c r="H1304" i="21"/>
  <c r="Q1302" i="21"/>
  <c r="N1302" i="21"/>
  <c r="O1302" i="21"/>
  <c r="P1302" i="21"/>
  <c r="D1305" i="21"/>
  <c r="F1304" i="21"/>
  <c r="E1304" i="21"/>
  <c r="Q1303" i="21"/>
  <c r="N1303" i="21"/>
  <c r="O1303" i="21"/>
  <c r="P1303" i="21"/>
  <c r="J1304" i="21"/>
  <c r="H1305" i="21"/>
  <c r="L1304" i="21"/>
  <c r="M1304" i="21"/>
  <c r="I1304" i="21"/>
  <c r="K1304" i="21"/>
  <c r="D1306" i="21"/>
  <c r="E1305" i="21"/>
  <c r="F1305" i="21"/>
  <c r="K1305" i="21"/>
  <c r="I1305" i="21"/>
  <c r="M1305" i="21"/>
  <c r="J1305" i="21"/>
  <c r="L1305" i="21"/>
  <c r="H1306" i="21"/>
  <c r="Q1304" i="21"/>
  <c r="N1304" i="21"/>
  <c r="P1304" i="21"/>
  <c r="O1304" i="21"/>
  <c r="D1307" i="21"/>
  <c r="F1306" i="21"/>
  <c r="E1306" i="21"/>
  <c r="Q1305" i="21"/>
  <c r="N1305" i="21"/>
  <c r="P1305" i="21"/>
  <c r="O1305" i="21"/>
  <c r="L1306" i="21"/>
  <c r="I1306" i="21"/>
  <c r="H1307" i="21"/>
  <c r="K1306" i="21"/>
  <c r="J1306" i="21"/>
  <c r="M1306" i="21"/>
  <c r="F1307" i="21"/>
  <c r="D1308" i="21"/>
  <c r="E1307" i="21"/>
  <c r="Q1306" i="21"/>
  <c r="N1306" i="21"/>
  <c r="O1306" i="21"/>
  <c r="P1306" i="21"/>
  <c r="L1307" i="21"/>
  <c r="J1307" i="21"/>
  <c r="I1307" i="21"/>
  <c r="M1307" i="21"/>
  <c r="K1307" i="21"/>
  <c r="H1308" i="21"/>
  <c r="D1309" i="21"/>
  <c r="F1308" i="21"/>
  <c r="E1308" i="21"/>
  <c r="Q1307" i="21"/>
  <c r="N1307" i="21"/>
  <c r="O1307" i="21"/>
  <c r="P1307" i="21"/>
  <c r="H1309" i="21"/>
  <c r="M1308" i="21"/>
  <c r="L1308" i="21"/>
  <c r="K1308" i="21"/>
  <c r="I1308" i="21"/>
  <c r="J1308" i="21"/>
  <c r="F1309" i="21"/>
  <c r="E1309" i="21"/>
  <c r="D1310" i="21"/>
  <c r="L1309" i="21"/>
  <c r="K1309" i="21"/>
  <c r="H1310" i="21"/>
  <c r="M1309" i="21"/>
  <c r="J1309" i="21"/>
  <c r="I1309" i="21"/>
  <c r="Q1308" i="21"/>
  <c r="N1308" i="21"/>
  <c r="O1308" i="21"/>
  <c r="P1308" i="21"/>
  <c r="D1311" i="21"/>
  <c r="F1310" i="21"/>
  <c r="E1310" i="21"/>
  <c r="M1310" i="21"/>
  <c r="L1310" i="21"/>
  <c r="K1310" i="21"/>
  <c r="I1310" i="21"/>
  <c r="J1310" i="21"/>
  <c r="H1311" i="21"/>
  <c r="Q1309" i="21"/>
  <c r="N1309" i="21"/>
  <c r="O1309" i="21"/>
  <c r="P1309" i="21"/>
  <c r="D1312" i="21"/>
  <c r="F1311" i="21"/>
  <c r="E1311" i="21"/>
  <c r="Q1310" i="21"/>
  <c r="N1310" i="21"/>
  <c r="P1310" i="21"/>
  <c r="O1310" i="21"/>
  <c r="H1312" i="21"/>
  <c r="M1311" i="21"/>
  <c r="L1311" i="21"/>
  <c r="J1311" i="21"/>
  <c r="K1311" i="21"/>
  <c r="I1311" i="21"/>
  <c r="F1312" i="21"/>
  <c r="D1313" i="21"/>
  <c r="E1312" i="21"/>
  <c r="H1313" i="21"/>
  <c r="I1312" i="21"/>
  <c r="K1312" i="21"/>
  <c r="L1312" i="21"/>
  <c r="M1312" i="21"/>
  <c r="J1312" i="21"/>
  <c r="Q1311" i="21"/>
  <c r="N1311" i="21"/>
  <c r="O1311" i="21"/>
  <c r="P1311" i="21"/>
  <c r="E1313" i="21"/>
  <c r="F1313" i="21"/>
  <c r="D1314" i="21"/>
  <c r="L1313" i="21"/>
  <c r="H1314" i="21"/>
  <c r="K1313" i="21"/>
  <c r="M1313" i="21"/>
  <c r="J1313" i="21"/>
  <c r="I1313" i="21"/>
  <c r="Q1312" i="21"/>
  <c r="N1312" i="21"/>
  <c r="O1312" i="21"/>
  <c r="P1312" i="21"/>
  <c r="F1314" i="21"/>
  <c r="D1315" i="21"/>
  <c r="E1314" i="21"/>
  <c r="K1314" i="21"/>
  <c r="M1314" i="21"/>
  <c r="H1315" i="21"/>
  <c r="L1314" i="21"/>
  <c r="J1314" i="21"/>
  <c r="I1314" i="21"/>
  <c r="Q1313" i="21"/>
  <c r="N1313" i="21"/>
  <c r="O1313" i="21"/>
  <c r="P1313" i="21"/>
  <c r="D1316" i="21"/>
  <c r="E1315" i="21"/>
  <c r="F1315" i="21"/>
  <c r="J1315" i="21"/>
  <c r="K1315" i="21"/>
  <c r="L1315" i="21"/>
  <c r="I1315" i="21"/>
  <c r="M1315" i="21"/>
  <c r="H1316" i="21"/>
  <c r="Q1314" i="21"/>
  <c r="N1314" i="21"/>
  <c r="O1314" i="21"/>
  <c r="P1314" i="21"/>
  <c r="D1317" i="21"/>
  <c r="E1316" i="21"/>
  <c r="F1316" i="21"/>
  <c r="Q1315" i="21"/>
  <c r="N1315" i="21"/>
  <c r="O1315" i="21"/>
  <c r="P1315" i="21"/>
  <c r="H1317" i="21"/>
  <c r="I1316" i="21"/>
  <c r="M1316" i="21"/>
  <c r="K1316" i="21"/>
  <c r="L1316" i="21"/>
  <c r="J1316" i="21"/>
  <c r="D1318" i="21"/>
  <c r="E1317" i="21"/>
  <c r="F1317" i="21"/>
  <c r="J1317" i="21"/>
  <c r="K1317" i="21"/>
  <c r="L1317" i="21"/>
  <c r="M1317" i="21"/>
  <c r="I1317" i="21"/>
  <c r="H1318" i="21"/>
  <c r="Q1316" i="21"/>
  <c r="N1316" i="21"/>
  <c r="P1316" i="21"/>
  <c r="O1316" i="21"/>
  <c r="F1318" i="21"/>
  <c r="D1319" i="21"/>
  <c r="E1318" i="21"/>
  <c r="Q1317" i="21"/>
  <c r="N1317" i="21"/>
  <c r="O1317" i="21"/>
  <c r="P1317" i="21"/>
  <c r="K1318" i="21"/>
  <c r="L1318" i="21"/>
  <c r="H1319" i="21"/>
  <c r="M1318" i="21"/>
  <c r="I1318" i="21"/>
  <c r="J1318" i="21"/>
  <c r="D1320" i="21"/>
  <c r="E1319" i="21"/>
  <c r="F1319" i="21"/>
  <c r="J1319" i="21"/>
  <c r="I1319" i="21"/>
  <c r="M1319" i="21"/>
  <c r="L1319" i="21"/>
  <c r="H1320" i="21"/>
  <c r="K1319" i="21"/>
  <c r="Q1318" i="21"/>
  <c r="N1318" i="21"/>
  <c r="O1318" i="21"/>
  <c r="P1318" i="21"/>
  <c r="E1320" i="21"/>
  <c r="D1321" i="21"/>
  <c r="F1320" i="21"/>
  <c r="Q1319" i="21"/>
  <c r="N1319" i="21"/>
  <c r="O1319" i="21"/>
  <c r="P1319" i="21"/>
  <c r="J1320" i="21"/>
  <c r="I1320" i="21"/>
  <c r="M1320" i="21"/>
  <c r="H1321" i="21"/>
  <c r="L1320" i="21"/>
  <c r="K1320" i="21"/>
  <c r="F1321" i="21"/>
  <c r="E1321" i="21"/>
  <c r="D1322" i="21"/>
  <c r="Q1320" i="21"/>
  <c r="N1320" i="21"/>
  <c r="O1320" i="21"/>
  <c r="P1320" i="21"/>
  <c r="I1321" i="21"/>
  <c r="H1322" i="21"/>
  <c r="L1321" i="21"/>
  <c r="M1321" i="21"/>
  <c r="J1321" i="21"/>
  <c r="K1321" i="21"/>
  <c r="F1322" i="21"/>
  <c r="D1323" i="21"/>
  <c r="E1322" i="21"/>
  <c r="Q1321" i="21"/>
  <c r="N1321" i="21"/>
  <c r="P1321" i="21"/>
  <c r="O1321" i="21"/>
  <c r="H1323" i="21"/>
  <c r="L1322" i="21"/>
  <c r="I1322" i="21"/>
  <c r="J1322" i="21"/>
  <c r="M1322" i="21"/>
  <c r="K1322" i="21"/>
  <c r="F1323" i="21"/>
  <c r="E1323" i="21"/>
  <c r="D1324" i="21"/>
  <c r="J1323" i="21"/>
  <c r="L1323" i="21"/>
  <c r="H1324" i="21"/>
  <c r="K1323" i="21"/>
  <c r="I1323" i="21"/>
  <c r="M1323" i="21"/>
  <c r="Q1322" i="21"/>
  <c r="N1322" i="21"/>
  <c r="P1322" i="21"/>
  <c r="O1322" i="21"/>
  <c r="F1324" i="21"/>
  <c r="D1325" i="21"/>
  <c r="E1324" i="21"/>
  <c r="M1324" i="21"/>
  <c r="H1325" i="21"/>
  <c r="I1324" i="21"/>
  <c r="J1324" i="21"/>
  <c r="K1324" i="21"/>
  <c r="L1324" i="21"/>
  <c r="Q1323" i="21"/>
  <c r="N1323" i="21"/>
  <c r="O1323" i="21"/>
  <c r="P1323" i="21"/>
  <c r="D1326" i="21"/>
  <c r="F1325" i="21"/>
  <c r="E1325" i="21"/>
  <c r="I1325" i="21"/>
  <c r="L1325" i="21"/>
  <c r="M1325" i="21"/>
  <c r="K1325" i="21"/>
  <c r="J1325" i="21"/>
  <c r="H1326" i="21"/>
  <c r="Q1324" i="21"/>
  <c r="N1324" i="21"/>
  <c r="O1324" i="21"/>
  <c r="P1324" i="21"/>
  <c r="F1326" i="21"/>
  <c r="E1326" i="21"/>
  <c r="D1327" i="21"/>
  <c r="Q1325" i="21"/>
  <c r="N1325" i="21"/>
  <c r="O1325" i="21"/>
  <c r="P1325" i="21"/>
  <c r="J1326" i="21"/>
  <c r="L1326" i="21"/>
  <c r="M1326" i="21"/>
  <c r="H1327" i="21"/>
  <c r="I1326" i="21"/>
  <c r="K1326" i="21"/>
  <c r="E1327" i="21"/>
  <c r="F1327" i="21"/>
  <c r="D1328" i="21"/>
  <c r="H1328" i="21"/>
  <c r="I1327" i="21"/>
  <c r="K1327" i="21"/>
  <c r="L1327" i="21"/>
  <c r="M1327" i="21"/>
  <c r="J1327" i="21"/>
  <c r="Q1326" i="21"/>
  <c r="N1326" i="21"/>
  <c r="P1326" i="21"/>
  <c r="O1326" i="21"/>
  <c r="F1328" i="21"/>
  <c r="E1328" i="21"/>
  <c r="D1329" i="21"/>
  <c r="L1328" i="21"/>
  <c r="J1328" i="21"/>
  <c r="K1328" i="21"/>
  <c r="H1329" i="21"/>
  <c r="I1328" i="21"/>
  <c r="M1328" i="21"/>
  <c r="Q1327" i="21"/>
  <c r="N1327" i="21"/>
  <c r="P1327" i="21"/>
  <c r="O1327" i="21"/>
  <c r="D1330" i="21"/>
  <c r="F1329" i="21"/>
  <c r="E1329" i="21"/>
  <c r="J1329" i="21"/>
  <c r="K1329" i="21"/>
  <c r="L1329" i="21"/>
  <c r="I1329" i="21"/>
  <c r="H1330" i="21"/>
  <c r="M1329" i="21"/>
  <c r="Q1328" i="21"/>
  <c r="N1328" i="21"/>
  <c r="P1328" i="21"/>
  <c r="O1328" i="21"/>
  <c r="E1330" i="21"/>
  <c r="D1331" i="21"/>
  <c r="F1330" i="21"/>
  <c r="Q1329" i="21"/>
  <c r="N1329" i="21"/>
  <c r="O1329" i="21"/>
  <c r="P1329" i="21"/>
  <c r="I1330" i="21"/>
  <c r="H1331" i="21"/>
  <c r="K1330" i="21"/>
  <c r="J1330" i="21"/>
  <c r="L1330" i="21"/>
  <c r="M1330" i="21"/>
  <c r="D1332" i="21"/>
  <c r="E1331" i="21"/>
  <c r="F1331" i="21"/>
  <c r="Q1330" i="21"/>
  <c r="N1330" i="21"/>
  <c r="O1330" i="21"/>
  <c r="P1330" i="21"/>
  <c r="J1331" i="21"/>
  <c r="M1331" i="21"/>
  <c r="K1331" i="21"/>
  <c r="I1331" i="21"/>
  <c r="H1332" i="21"/>
  <c r="L1331" i="21"/>
  <c r="F1332" i="21"/>
  <c r="E1332" i="21"/>
  <c r="D1333" i="21"/>
  <c r="Q1331" i="21"/>
  <c r="N1331" i="21"/>
  <c r="P1331" i="21"/>
  <c r="O1331" i="21"/>
  <c r="L1332" i="21"/>
  <c r="K1332" i="21"/>
  <c r="I1332" i="21"/>
  <c r="J1332" i="21"/>
  <c r="H1333" i="21"/>
  <c r="M1332" i="21"/>
  <c r="E1333" i="21"/>
  <c r="D1334" i="21"/>
  <c r="F1333" i="21"/>
  <c r="Q1332" i="21"/>
  <c r="N1332" i="21"/>
  <c r="O1332" i="21"/>
  <c r="P1332" i="21"/>
  <c r="H1334" i="21"/>
  <c r="K1333" i="21"/>
  <c r="M1333" i="21"/>
  <c r="L1333" i="21"/>
  <c r="I1333" i="21"/>
  <c r="J1333" i="21"/>
  <c r="E1334" i="21"/>
  <c r="F1334" i="21"/>
  <c r="D1335" i="21"/>
  <c r="J1334" i="21"/>
  <c r="M1334" i="21"/>
  <c r="K1334" i="21"/>
  <c r="I1334" i="21"/>
  <c r="H1335" i="21"/>
  <c r="L1334" i="21"/>
  <c r="Q1333" i="21"/>
  <c r="N1333" i="21"/>
  <c r="P1333" i="21"/>
  <c r="O1333" i="21"/>
  <c r="E1335" i="21"/>
  <c r="F1335" i="21"/>
  <c r="D1336" i="21"/>
  <c r="Q1334" i="21"/>
  <c r="N1334" i="21"/>
  <c r="O1334" i="21"/>
  <c r="P1334" i="21"/>
  <c r="I1335" i="21"/>
  <c r="H1336" i="21"/>
  <c r="M1335" i="21"/>
  <c r="L1335" i="21"/>
  <c r="K1335" i="21"/>
  <c r="J1335" i="21"/>
  <c r="E1336" i="21"/>
  <c r="F1336" i="21"/>
  <c r="D1337" i="21"/>
  <c r="Q1335" i="21"/>
  <c r="N1335" i="21"/>
  <c r="O1335" i="21"/>
  <c r="P1335" i="21"/>
  <c r="I1336" i="21"/>
  <c r="H1337" i="21"/>
  <c r="J1336" i="21"/>
  <c r="L1336" i="21"/>
  <c r="K1336" i="21"/>
  <c r="M1336" i="21"/>
  <c r="D1338" i="21"/>
  <c r="E1337" i="21"/>
  <c r="F1337" i="21"/>
  <c r="Q1336" i="21"/>
  <c r="N1336" i="21"/>
  <c r="P1336" i="21"/>
  <c r="O1336" i="21"/>
  <c r="J1337" i="21"/>
  <c r="H1338" i="21"/>
  <c r="K1337" i="21"/>
  <c r="I1337" i="21"/>
  <c r="M1337" i="21"/>
  <c r="L1337" i="21"/>
  <c r="E1338" i="21"/>
  <c r="D1339" i="21"/>
  <c r="F1338" i="21"/>
  <c r="K1338" i="21"/>
  <c r="J1338" i="21"/>
  <c r="M1338" i="21"/>
  <c r="I1338" i="21"/>
  <c r="L1338" i="21"/>
  <c r="H1339" i="21"/>
  <c r="Q1337" i="21"/>
  <c r="N1337" i="21"/>
  <c r="P1337" i="21"/>
  <c r="O1337" i="21"/>
  <c r="E1339" i="21"/>
  <c r="F1339" i="21"/>
  <c r="D1340" i="21"/>
  <c r="Q1338" i="21"/>
  <c r="N1338" i="21"/>
  <c r="O1338" i="21"/>
  <c r="P1338" i="21"/>
  <c r="J1339" i="21"/>
  <c r="I1339" i="21"/>
  <c r="M1339" i="21"/>
  <c r="L1339" i="21"/>
  <c r="K1339" i="21"/>
  <c r="H1340" i="21"/>
  <c r="E1340" i="21"/>
  <c r="D1341" i="21"/>
  <c r="F1340" i="21"/>
  <c r="Q1339" i="21"/>
  <c r="N1339" i="21"/>
  <c r="O1339" i="21"/>
  <c r="P1339" i="21"/>
  <c r="I1340" i="21"/>
  <c r="M1340" i="21"/>
  <c r="H1341" i="21"/>
  <c r="K1340" i="21"/>
  <c r="L1340" i="21"/>
  <c r="J1340" i="21"/>
  <c r="D1342" i="21"/>
  <c r="F1341" i="21"/>
  <c r="E1341" i="21"/>
  <c r="Q1340" i="21"/>
  <c r="N1340" i="21"/>
  <c r="O1340" i="21"/>
  <c r="P1340" i="21"/>
  <c r="K1341" i="21"/>
  <c r="H1342" i="21"/>
  <c r="L1341" i="21"/>
  <c r="M1341" i="21"/>
  <c r="I1341" i="21"/>
  <c r="J1341" i="21"/>
  <c r="E1342" i="21"/>
  <c r="D1343" i="21"/>
  <c r="F1342" i="21"/>
  <c r="M1342" i="21"/>
  <c r="J1342" i="21"/>
  <c r="I1342" i="21"/>
  <c r="H1343" i="21"/>
  <c r="L1342" i="21"/>
  <c r="K1342" i="21"/>
  <c r="Q1341" i="21"/>
  <c r="N1341" i="21"/>
  <c r="P1341" i="21"/>
  <c r="O1341" i="21"/>
  <c r="F1343" i="21"/>
  <c r="E1343" i="21"/>
  <c r="D1344" i="21"/>
  <c r="Q1342" i="21"/>
  <c r="N1342" i="21"/>
  <c r="O1342" i="21"/>
  <c r="P1342" i="21"/>
  <c r="J1343" i="21"/>
  <c r="M1343" i="21"/>
  <c r="K1343" i="21"/>
  <c r="H1344" i="21"/>
  <c r="I1343" i="21"/>
  <c r="L1343" i="21"/>
  <c r="E1344" i="21"/>
  <c r="D1345" i="21"/>
  <c r="F1344" i="21"/>
  <c r="M1344" i="21"/>
  <c r="H1345" i="21"/>
  <c r="I1344" i="21"/>
  <c r="K1344" i="21"/>
  <c r="J1344" i="21"/>
  <c r="L1344" i="21"/>
  <c r="Q1343" i="21"/>
  <c r="N1343" i="21"/>
  <c r="O1343" i="21"/>
  <c r="P1343" i="21"/>
  <c r="F1345" i="21"/>
  <c r="E1345" i="21"/>
  <c r="D1346" i="21"/>
  <c r="L1345" i="21"/>
  <c r="J1345" i="21"/>
  <c r="K1345" i="21"/>
  <c r="H1346" i="21"/>
  <c r="M1345" i="21"/>
  <c r="I1345" i="21"/>
  <c r="Q1344" i="21"/>
  <c r="N1344" i="21"/>
  <c r="P1344" i="21"/>
  <c r="O1344" i="21"/>
  <c r="D1347" i="21"/>
  <c r="E1346" i="21"/>
  <c r="F1346" i="21"/>
  <c r="L1346" i="21"/>
  <c r="M1346" i="21"/>
  <c r="J1346" i="21"/>
  <c r="K1346" i="21"/>
  <c r="H1347" i="21"/>
  <c r="I1346" i="21"/>
  <c r="Q1345" i="21"/>
  <c r="N1345" i="21"/>
  <c r="P1345" i="21"/>
  <c r="O1345" i="21"/>
  <c r="F1347" i="21"/>
  <c r="E1347" i="21"/>
  <c r="D1348" i="21"/>
  <c r="H1348" i="21"/>
  <c r="J1347" i="21"/>
  <c r="I1347" i="21"/>
  <c r="L1347" i="21"/>
  <c r="M1347" i="21"/>
  <c r="K1347" i="21"/>
  <c r="Q1346" i="21"/>
  <c r="N1346" i="21"/>
  <c r="O1346" i="21"/>
  <c r="P1346" i="21"/>
  <c r="E1348" i="21"/>
  <c r="F1348" i="21"/>
  <c r="D1349" i="21"/>
  <c r="I1348" i="21"/>
  <c r="L1348" i="21"/>
  <c r="K1348" i="21"/>
  <c r="J1348" i="21"/>
  <c r="M1348" i="21"/>
  <c r="H1349" i="21"/>
  <c r="Q1347" i="21"/>
  <c r="N1347" i="21"/>
  <c r="O1347" i="21"/>
  <c r="P1347" i="21"/>
  <c r="F1349" i="21"/>
  <c r="E1349" i="21"/>
  <c r="D1350" i="21"/>
  <c r="Q1348" i="21"/>
  <c r="N1348" i="21"/>
  <c r="P1348" i="21"/>
  <c r="O1348" i="21"/>
  <c r="I1349" i="21"/>
  <c r="M1349" i="21"/>
  <c r="J1349" i="21"/>
  <c r="H1350" i="21"/>
  <c r="L1349" i="21"/>
  <c r="K1349" i="21"/>
  <c r="F1350" i="21"/>
  <c r="E1350" i="21"/>
  <c r="D1351" i="21"/>
  <c r="Q1349" i="21"/>
  <c r="N1349" i="21"/>
  <c r="P1349" i="21"/>
  <c r="O1349" i="21"/>
  <c r="M1350" i="21"/>
  <c r="L1350" i="21"/>
  <c r="J1350" i="21"/>
  <c r="K1350" i="21"/>
  <c r="I1350" i="21"/>
  <c r="H1351" i="21"/>
  <c r="F1351" i="21"/>
  <c r="E1351" i="21"/>
  <c r="D1352" i="21"/>
  <c r="Q1350" i="21"/>
  <c r="N1350" i="21"/>
  <c r="P1350" i="21"/>
  <c r="O1350" i="21"/>
  <c r="K1351" i="21"/>
  <c r="M1351" i="21"/>
  <c r="L1351" i="21"/>
  <c r="I1351" i="21"/>
  <c r="H1352" i="21"/>
  <c r="J1351" i="21"/>
  <c r="D1353" i="21"/>
  <c r="E1352" i="21"/>
  <c r="F1352" i="21"/>
  <c r="Q1351" i="21"/>
  <c r="N1351" i="21"/>
  <c r="P1351" i="21"/>
  <c r="O1351" i="21"/>
  <c r="L1352" i="21"/>
  <c r="I1352" i="21"/>
  <c r="K1352" i="21"/>
  <c r="M1352" i="21"/>
  <c r="H1353" i="21"/>
  <c r="J1352" i="21"/>
  <c r="E1353" i="21"/>
  <c r="D1354" i="21"/>
  <c r="F1353" i="21"/>
  <c r="Q1352" i="21"/>
  <c r="N1352" i="21"/>
  <c r="P1352" i="21"/>
  <c r="O1352" i="21"/>
  <c r="H1354" i="21"/>
  <c r="J1353" i="21"/>
  <c r="K1353" i="21"/>
  <c r="M1353" i="21"/>
  <c r="I1353" i="21"/>
  <c r="L1353" i="21"/>
  <c r="F1354" i="21"/>
  <c r="E1354" i="21"/>
  <c r="D1355" i="21"/>
  <c r="M1354" i="21"/>
  <c r="J1354" i="21"/>
  <c r="I1354" i="21"/>
  <c r="K1354" i="21"/>
  <c r="L1354" i="21"/>
  <c r="H1355" i="21"/>
  <c r="Q1353" i="21"/>
  <c r="N1353" i="21"/>
  <c r="O1353" i="21"/>
  <c r="P1353" i="21"/>
  <c r="F1355" i="21"/>
  <c r="D1356" i="21"/>
  <c r="E1355" i="21"/>
  <c r="Q1354" i="21"/>
  <c r="N1354" i="21"/>
  <c r="P1354" i="21"/>
  <c r="O1354" i="21"/>
  <c r="M1355" i="21"/>
  <c r="J1355" i="21"/>
  <c r="L1355" i="21"/>
  <c r="I1355" i="21"/>
  <c r="K1355" i="21"/>
  <c r="H1356" i="21"/>
  <c r="D1357" i="21"/>
  <c r="E1356" i="21"/>
  <c r="F1356" i="21"/>
  <c r="Q1355" i="21"/>
  <c r="N1355" i="21"/>
  <c r="O1355" i="21"/>
  <c r="P1355" i="21"/>
  <c r="I1356" i="21"/>
  <c r="L1356" i="21"/>
  <c r="J1356" i="21"/>
  <c r="K1356" i="21"/>
  <c r="M1356" i="21"/>
  <c r="H1357" i="21"/>
  <c r="E1357" i="21"/>
  <c r="D1358" i="21"/>
  <c r="F1357" i="21"/>
  <c r="Q1356" i="21"/>
  <c r="N1356" i="21"/>
  <c r="O1356" i="21"/>
  <c r="P1356" i="21"/>
  <c r="I1357" i="21"/>
  <c r="H1358" i="21"/>
  <c r="M1357" i="21"/>
  <c r="J1357" i="21"/>
  <c r="K1357" i="21"/>
  <c r="L1357" i="21"/>
  <c r="D1359" i="21"/>
  <c r="E1358" i="21"/>
  <c r="F1358" i="21"/>
  <c r="Q1357" i="21"/>
  <c r="N1357" i="21"/>
  <c r="O1357" i="21"/>
  <c r="P1357" i="21"/>
  <c r="H1359" i="21"/>
  <c r="L1358" i="21"/>
  <c r="I1358" i="21"/>
  <c r="K1358" i="21"/>
  <c r="J1358" i="21"/>
  <c r="M1358" i="21"/>
  <c r="E1359" i="21"/>
  <c r="F1359" i="21"/>
  <c r="D1360" i="21"/>
  <c r="I1359" i="21"/>
  <c r="J1359" i="21"/>
  <c r="H1360" i="21"/>
  <c r="L1359" i="21"/>
  <c r="K1359" i="21"/>
  <c r="M1359" i="21"/>
  <c r="Q1358" i="21"/>
  <c r="N1358" i="21"/>
  <c r="P1358" i="21"/>
  <c r="O1358" i="21"/>
  <c r="F1360" i="21"/>
  <c r="D1361" i="21"/>
  <c r="E1360" i="21"/>
  <c r="Q1359" i="21"/>
  <c r="N1359" i="21"/>
  <c r="P1359" i="21"/>
  <c r="O1359" i="21"/>
  <c r="I1360" i="21"/>
  <c r="M1360" i="21"/>
  <c r="K1360" i="21"/>
  <c r="H1361" i="21"/>
  <c r="L1360" i="21"/>
  <c r="J1360" i="21"/>
  <c r="D1362" i="21"/>
  <c r="F1361" i="21"/>
  <c r="E1361" i="21"/>
  <c r="Q1360" i="21"/>
  <c r="N1360" i="21"/>
  <c r="P1360" i="21"/>
  <c r="O1360" i="21"/>
  <c r="L1361" i="21"/>
  <c r="H1362" i="21"/>
  <c r="K1361" i="21"/>
  <c r="J1361" i="21"/>
  <c r="M1361" i="21"/>
  <c r="I1361" i="21"/>
  <c r="D1363" i="21"/>
  <c r="F1362" i="21"/>
  <c r="E1362" i="21"/>
  <c r="L1362" i="21"/>
  <c r="I1362" i="21"/>
  <c r="M1362" i="21"/>
  <c r="H1363" i="21"/>
  <c r="J1362" i="21"/>
  <c r="K1362" i="21"/>
  <c r="Q1361" i="21"/>
  <c r="N1361" i="21"/>
  <c r="O1361" i="21"/>
  <c r="P1361" i="21"/>
  <c r="D1364" i="21"/>
  <c r="F1363" i="21"/>
  <c r="E1363" i="21"/>
  <c r="Q1362" i="21"/>
  <c r="N1362" i="21"/>
  <c r="O1362" i="21"/>
  <c r="P1362" i="21"/>
  <c r="M1363" i="21"/>
  <c r="I1363" i="21"/>
  <c r="H1364" i="21"/>
  <c r="L1363" i="21"/>
  <c r="J1363" i="21"/>
  <c r="K1363" i="21"/>
  <c r="F1364" i="21"/>
  <c r="E1364" i="21"/>
  <c r="D1365" i="21"/>
  <c r="Q1363" i="21"/>
  <c r="N1363" i="21"/>
  <c r="P1363" i="21"/>
  <c r="O1363" i="21"/>
  <c r="K1364" i="21"/>
  <c r="J1364" i="21"/>
  <c r="M1364" i="21"/>
  <c r="L1364" i="21"/>
  <c r="H1365" i="21"/>
  <c r="I1364" i="21"/>
  <c r="D1366" i="21"/>
  <c r="F1365" i="21"/>
  <c r="E1365" i="21"/>
  <c r="H1366" i="21"/>
  <c r="L1365" i="21"/>
  <c r="J1365" i="21"/>
  <c r="K1365" i="21"/>
  <c r="I1365" i="21"/>
  <c r="M1365" i="21"/>
  <c r="Q1364" i="21"/>
  <c r="N1364" i="21"/>
  <c r="O1364" i="21"/>
  <c r="P1364" i="21"/>
  <c r="E1366" i="21"/>
  <c r="F1366" i="21"/>
  <c r="D1367" i="21"/>
  <c r="L1366" i="21"/>
  <c r="K1366" i="21"/>
  <c r="H1367" i="21"/>
  <c r="J1366" i="21"/>
  <c r="M1366" i="21"/>
  <c r="I1366" i="21"/>
  <c r="Q1365" i="21"/>
  <c r="N1365" i="21"/>
  <c r="O1365" i="21"/>
  <c r="P1365" i="21"/>
  <c r="F1367" i="21"/>
  <c r="D1368" i="21"/>
  <c r="E1367" i="21"/>
  <c r="K1367" i="21"/>
  <c r="L1367" i="21"/>
  <c r="H1368" i="21"/>
  <c r="J1367" i="21"/>
  <c r="I1367" i="21"/>
  <c r="M1367" i="21"/>
  <c r="Q1366" i="21"/>
  <c r="N1366" i="21"/>
  <c r="O1366" i="21"/>
  <c r="P1366" i="21"/>
  <c r="D1369" i="21"/>
  <c r="F1368" i="21"/>
  <c r="E1368" i="21"/>
  <c r="I1368" i="21"/>
  <c r="L1368" i="21"/>
  <c r="J1368" i="21"/>
  <c r="M1368" i="21"/>
  <c r="K1368" i="21"/>
  <c r="H1369" i="21"/>
  <c r="Q1367" i="21"/>
  <c r="N1367" i="21"/>
  <c r="O1367" i="21"/>
  <c r="P1367" i="21"/>
  <c r="E1369" i="21"/>
  <c r="D1370" i="21"/>
  <c r="F1369" i="21"/>
  <c r="Q1368" i="21"/>
  <c r="N1368" i="21"/>
  <c r="P1368" i="21"/>
  <c r="O1368" i="21"/>
  <c r="I1369" i="21"/>
  <c r="K1369" i="21"/>
  <c r="L1369" i="21"/>
  <c r="J1369" i="21"/>
  <c r="H1370" i="21"/>
  <c r="M1369" i="21"/>
  <c r="D1371" i="21"/>
  <c r="F1370" i="21"/>
  <c r="E1370" i="21"/>
  <c r="Q1369" i="21"/>
  <c r="N1369" i="21"/>
  <c r="O1369" i="21"/>
  <c r="P1369" i="21"/>
  <c r="M1370" i="21"/>
  <c r="H1371" i="21"/>
  <c r="L1370" i="21"/>
  <c r="J1370" i="21"/>
  <c r="I1370" i="21"/>
  <c r="K1370" i="21"/>
  <c r="E1371" i="21"/>
  <c r="D1372" i="21"/>
  <c r="F1371" i="21"/>
  <c r="K1371" i="21"/>
  <c r="M1371" i="21"/>
  <c r="J1371" i="21"/>
  <c r="H1372" i="21"/>
  <c r="I1371" i="21"/>
  <c r="L1371" i="21"/>
  <c r="Q1370" i="21"/>
  <c r="N1370" i="21"/>
  <c r="O1370" i="21"/>
  <c r="P1370" i="21"/>
  <c r="F1372" i="21"/>
  <c r="E1372" i="21"/>
  <c r="D1373" i="21"/>
  <c r="M1372" i="21"/>
  <c r="L1372" i="21"/>
  <c r="I1372" i="21"/>
  <c r="H1373" i="21"/>
  <c r="K1372" i="21"/>
  <c r="J1372" i="21"/>
  <c r="Q1371" i="21"/>
  <c r="N1371" i="21"/>
  <c r="O1371" i="21"/>
  <c r="P1371" i="21"/>
  <c r="D1374" i="21"/>
  <c r="E1373" i="21"/>
  <c r="F1373" i="21"/>
  <c r="Q1372" i="21"/>
  <c r="N1372" i="21"/>
  <c r="P1372" i="21"/>
  <c r="O1372" i="21"/>
  <c r="K1373" i="21"/>
  <c r="I1373" i="21"/>
  <c r="J1373" i="21"/>
  <c r="H1374" i="21"/>
  <c r="M1373" i="21"/>
  <c r="L1373" i="21"/>
  <c r="E1374" i="21"/>
  <c r="F1374" i="21"/>
  <c r="D1375" i="21"/>
  <c r="Q1373" i="21"/>
  <c r="N1373" i="21"/>
  <c r="O1373" i="21"/>
  <c r="P1373" i="21"/>
  <c r="K1374" i="21"/>
  <c r="L1374" i="21"/>
  <c r="M1374" i="21"/>
  <c r="I1374" i="21"/>
  <c r="H1375" i="21"/>
  <c r="J1374" i="21"/>
  <c r="E1375" i="21"/>
  <c r="D1376" i="21"/>
  <c r="F1375" i="21"/>
  <c r="Q1374" i="21"/>
  <c r="N1374" i="21"/>
  <c r="P1374" i="21"/>
  <c r="O1374" i="21"/>
  <c r="L1375" i="21"/>
  <c r="M1375" i="21"/>
  <c r="J1375" i="21"/>
  <c r="K1375" i="21"/>
  <c r="I1375" i="21"/>
  <c r="H1376" i="21"/>
  <c r="E1376" i="21"/>
  <c r="D1377" i="21"/>
  <c r="F1376" i="21"/>
  <c r="Q1375" i="21"/>
  <c r="N1375" i="21"/>
  <c r="P1375" i="21"/>
  <c r="O1375" i="21"/>
  <c r="M1376" i="21"/>
  <c r="H1377" i="21"/>
  <c r="I1376" i="21"/>
  <c r="L1376" i="21"/>
  <c r="J1376" i="21"/>
  <c r="K1376" i="21"/>
  <c r="D1378" i="21"/>
  <c r="F1377" i="21"/>
  <c r="E1377" i="21"/>
  <c r="L1377" i="21"/>
  <c r="H1378" i="21"/>
  <c r="K1377" i="21"/>
  <c r="J1377" i="21"/>
  <c r="I1377" i="21"/>
  <c r="M1377" i="21"/>
  <c r="Q1376" i="21"/>
  <c r="N1376" i="21"/>
  <c r="P1376" i="21"/>
  <c r="O1376" i="21"/>
  <c r="F1378" i="21"/>
  <c r="D1379" i="21"/>
  <c r="E1378" i="21"/>
  <c r="H1379" i="21"/>
  <c r="I1378" i="21"/>
  <c r="M1378" i="21"/>
  <c r="J1378" i="21"/>
  <c r="K1378" i="21"/>
  <c r="L1378" i="21"/>
  <c r="Q1377" i="21"/>
  <c r="N1377" i="21"/>
  <c r="P1377" i="21"/>
  <c r="O1377" i="21"/>
  <c r="F1379" i="21"/>
  <c r="E1379" i="21"/>
  <c r="D1380" i="21"/>
  <c r="K1379" i="21"/>
  <c r="J1379" i="21"/>
  <c r="L1379" i="21"/>
  <c r="H1380" i="21"/>
  <c r="M1379" i="21"/>
  <c r="I1379" i="21"/>
  <c r="Q1378" i="21"/>
  <c r="N1378" i="21"/>
  <c r="O1378" i="21"/>
  <c r="P1378" i="21"/>
  <c r="D1381" i="21"/>
  <c r="E1380" i="21"/>
  <c r="F1380" i="21"/>
  <c r="L1380" i="21"/>
  <c r="I1380" i="21"/>
  <c r="K1380" i="21"/>
  <c r="H1381" i="21"/>
  <c r="M1380" i="21"/>
  <c r="J1380" i="21"/>
  <c r="Q1379" i="21"/>
  <c r="N1379" i="21"/>
  <c r="O1379" i="21"/>
  <c r="P1379" i="21"/>
  <c r="F1381" i="21"/>
  <c r="E1381" i="21"/>
  <c r="D1382" i="21"/>
  <c r="Q1380" i="21"/>
  <c r="N1380" i="21"/>
  <c r="P1380" i="21"/>
  <c r="O1380" i="21"/>
  <c r="J1381" i="21"/>
  <c r="H1382" i="21"/>
  <c r="M1381" i="21"/>
  <c r="I1381" i="21"/>
  <c r="K1381" i="21"/>
  <c r="L1381" i="21"/>
  <c r="D1383" i="21"/>
  <c r="F1382" i="21"/>
  <c r="E1382" i="21"/>
  <c r="H1383" i="21"/>
  <c r="M1382" i="21"/>
  <c r="I1382" i="21"/>
  <c r="J1382" i="21"/>
  <c r="L1382" i="21"/>
  <c r="K1382" i="21"/>
  <c r="Q1381" i="21"/>
  <c r="N1381" i="21"/>
  <c r="O1381" i="21"/>
  <c r="P1381" i="21"/>
  <c r="D1384" i="21"/>
  <c r="E1383" i="21"/>
  <c r="F1383" i="21"/>
  <c r="H1384" i="21"/>
  <c r="K1383" i="21"/>
  <c r="M1383" i="21"/>
  <c r="L1383" i="21"/>
  <c r="I1383" i="21"/>
  <c r="J1383" i="21"/>
  <c r="Q1382" i="21"/>
  <c r="N1382" i="21"/>
  <c r="P1382" i="21"/>
  <c r="O1382" i="21"/>
  <c r="F1384" i="21"/>
  <c r="E1384" i="21"/>
  <c r="D1385" i="21"/>
  <c r="L1384" i="21"/>
  <c r="M1384" i="21"/>
  <c r="K1384" i="21"/>
  <c r="I1384" i="21"/>
  <c r="J1384" i="21"/>
  <c r="H1385" i="21"/>
  <c r="Q1383" i="21"/>
  <c r="N1383" i="21"/>
  <c r="P1383" i="21"/>
  <c r="O1383" i="21"/>
  <c r="F1385" i="21"/>
  <c r="D1386" i="21"/>
  <c r="E1385" i="21"/>
  <c r="Q1384" i="21"/>
  <c r="N1384" i="21"/>
  <c r="P1384" i="21"/>
  <c r="O1384" i="21"/>
  <c r="L1385" i="21"/>
  <c r="J1385" i="21"/>
  <c r="M1385" i="21"/>
  <c r="I1385" i="21"/>
  <c r="K1385" i="21"/>
  <c r="H1386" i="21"/>
  <c r="D1387" i="21"/>
  <c r="F1386" i="21"/>
  <c r="E1386" i="21"/>
  <c r="Q1385" i="21"/>
  <c r="N1385" i="21"/>
  <c r="P1385" i="21"/>
  <c r="O1385" i="21"/>
  <c r="I1386" i="21"/>
  <c r="K1386" i="21"/>
  <c r="H1387" i="21"/>
  <c r="J1386" i="21"/>
  <c r="M1386" i="21"/>
  <c r="L1386" i="21"/>
  <c r="D1388" i="21"/>
  <c r="F1387" i="21"/>
  <c r="E1387" i="21"/>
  <c r="Q1386" i="21"/>
  <c r="N1386" i="21"/>
  <c r="O1386" i="21"/>
  <c r="P1386" i="21"/>
  <c r="K1387" i="21"/>
  <c r="I1387" i="21"/>
  <c r="H1388" i="21"/>
  <c r="L1387" i="21"/>
  <c r="M1387" i="21"/>
  <c r="J1387" i="21"/>
  <c r="F1388" i="21"/>
  <c r="E1388" i="21"/>
  <c r="D1389" i="21"/>
  <c r="Q1387" i="21"/>
  <c r="N1387" i="21"/>
  <c r="O1387" i="21"/>
  <c r="P1387" i="21"/>
  <c r="M1388" i="21"/>
  <c r="L1388" i="21"/>
  <c r="K1388" i="21"/>
  <c r="H1389" i="21"/>
  <c r="J1388" i="21"/>
  <c r="I1388" i="21"/>
  <c r="D1390" i="21"/>
  <c r="E1389" i="21"/>
  <c r="F1389" i="21"/>
  <c r="J1389" i="21"/>
  <c r="L1389" i="21"/>
  <c r="M1389" i="21"/>
  <c r="H1390" i="21"/>
  <c r="I1389" i="21"/>
  <c r="K1389" i="21"/>
  <c r="Q1388" i="21"/>
  <c r="N1388" i="21"/>
  <c r="P1388" i="21"/>
  <c r="O1388" i="21"/>
  <c r="E1390" i="21"/>
  <c r="F1390" i="21"/>
  <c r="D1391" i="21"/>
  <c r="L1390" i="21"/>
  <c r="J1390" i="21"/>
  <c r="K1390" i="21"/>
  <c r="I1390" i="21"/>
  <c r="M1390" i="21"/>
  <c r="H1391" i="21"/>
  <c r="Q1389" i="21"/>
  <c r="N1389" i="21"/>
  <c r="P1389" i="21"/>
  <c r="O1389" i="21"/>
  <c r="D1392" i="21"/>
  <c r="F1391" i="21"/>
  <c r="E1391" i="21"/>
  <c r="Q1390" i="21"/>
  <c r="N1390" i="21"/>
  <c r="P1390" i="21"/>
  <c r="O1390" i="21"/>
  <c r="H1392" i="21"/>
  <c r="I1391" i="21"/>
  <c r="J1391" i="21"/>
  <c r="K1391" i="21"/>
  <c r="L1391" i="21"/>
  <c r="M1391" i="21"/>
  <c r="F1392" i="21"/>
  <c r="E1392" i="21"/>
  <c r="D1393" i="21"/>
  <c r="M1392" i="21"/>
  <c r="K1392" i="21"/>
  <c r="I1392" i="21"/>
  <c r="J1392" i="21"/>
  <c r="L1392" i="21"/>
  <c r="H1393" i="21"/>
  <c r="Q1391" i="21"/>
  <c r="N1391" i="21"/>
  <c r="P1391" i="21"/>
  <c r="O1391" i="21"/>
  <c r="F1393" i="21"/>
  <c r="E1393" i="21"/>
  <c r="D1394" i="21"/>
  <c r="Q1392" i="21"/>
  <c r="N1392" i="21"/>
  <c r="P1392" i="21"/>
  <c r="O1392" i="21"/>
  <c r="J1393" i="21"/>
  <c r="M1393" i="21"/>
  <c r="L1393" i="21"/>
  <c r="H1394" i="21"/>
  <c r="K1393" i="21"/>
  <c r="I1393" i="21"/>
  <c r="F1394" i="21"/>
  <c r="D1395" i="21"/>
  <c r="E1394" i="21"/>
  <c r="K1394" i="21"/>
  <c r="L1394" i="21"/>
  <c r="H1395" i="21"/>
  <c r="J1394" i="21"/>
  <c r="M1394" i="21"/>
  <c r="I1394" i="21"/>
  <c r="Q1393" i="21"/>
  <c r="N1393" i="21"/>
  <c r="O1393" i="21"/>
  <c r="P1393" i="21"/>
  <c r="E1395" i="21"/>
  <c r="F1395" i="21"/>
  <c r="D1396" i="21"/>
  <c r="L1395" i="21"/>
  <c r="M1395" i="21"/>
  <c r="I1395" i="21"/>
  <c r="H1396" i="21"/>
  <c r="J1395" i="21"/>
  <c r="K1395" i="21"/>
  <c r="Q1394" i="21"/>
  <c r="N1394" i="21"/>
  <c r="P1394" i="21"/>
  <c r="O1394" i="21"/>
  <c r="F1396" i="21"/>
  <c r="E1396" i="21"/>
  <c r="D1397" i="21"/>
  <c r="Q1395" i="21"/>
  <c r="N1395" i="21"/>
  <c r="O1395" i="21"/>
  <c r="P1395" i="21"/>
  <c r="I1396" i="21"/>
  <c r="K1396" i="21"/>
  <c r="H1397" i="21"/>
  <c r="M1396" i="21"/>
  <c r="L1396" i="21"/>
  <c r="J1396" i="21"/>
  <c r="D1398" i="21"/>
  <c r="E1397" i="21"/>
  <c r="F1397" i="21"/>
  <c r="Q1396" i="21"/>
  <c r="N1396" i="21"/>
  <c r="P1396" i="21"/>
  <c r="O1396" i="21"/>
  <c r="H1398" i="21"/>
  <c r="K1397" i="21"/>
  <c r="L1397" i="21"/>
  <c r="M1397" i="21"/>
  <c r="I1397" i="21"/>
  <c r="J1397" i="21"/>
  <c r="D1399" i="21"/>
  <c r="F1398" i="21"/>
  <c r="E1398" i="21"/>
  <c r="L1398" i="21"/>
  <c r="I1398" i="21"/>
  <c r="K1398" i="21"/>
  <c r="H1399" i="21"/>
  <c r="J1398" i="21"/>
  <c r="M1398" i="21"/>
  <c r="Q1397" i="21"/>
  <c r="N1397" i="21"/>
  <c r="O1397" i="21"/>
  <c r="P1397" i="21"/>
  <c r="D1400" i="21"/>
  <c r="E1399" i="21"/>
  <c r="F1399" i="21"/>
  <c r="Q1398" i="21"/>
  <c r="N1398" i="21"/>
  <c r="O1398" i="21"/>
  <c r="P1398" i="21"/>
  <c r="M1399" i="21"/>
  <c r="J1399" i="21"/>
  <c r="L1399" i="21"/>
  <c r="I1399" i="21"/>
  <c r="K1399" i="21"/>
  <c r="H1400" i="21"/>
  <c r="D1401" i="21"/>
  <c r="E1400" i="21"/>
  <c r="F1400" i="21"/>
  <c r="Q1399" i="21"/>
  <c r="N1399" i="21"/>
  <c r="O1399" i="21"/>
  <c r="P1399" i="21"/>
  <c r="L1400" i="21"/>
  <c r="I1400" i="21"/>
  <c r="K1400" i="21"/>
  <c r="H1401" i="21"/>
  <c r="M1400" i="21"/>
  <c r="J1400" i="21"/>
  <c r="E1401" i="21"/>
  <c r="F1401" i="21"/>
  <c r="D1402" i="21"/>
  <c r="Q1400" i="21"/>
  <c r="N1400" i="21"/>
  <c r="P1400" i="21"/>
  <c r="O1400" i="21"/>
  <c r="J1401" i="21"/>
  <c r="I1401" i="21"/>
  <c r="L1401" i="21"/>
  <c r="H1402" i="21"/>
  <c r="K1401" i="21"/>
  <c r="M1401" i="21"/>
  <c r="E1402" i="21"/>
  <c r="F1402" i="21"/>
  <c r="D1403" i="21"/>
  <c r="Q1401" i="21"/>
  <c r="N1401" i="21"/>
  <c r="O1401" i="21"/>
  <c r="P1401" i="21"/>
  <c r="J1402" i="21"/>
  <c r="H1403" i="21"/>
  <c r="L1402" i="21"/>
  <c r="M1402" i="21"/>
  <c r="I1402" i="21"/>
  <c r="K1402" i="21"/>
  <c r="D1404" i="21"/>
  <c r="F1403" i="21"/>
  <c r="E1403" i="21"/>
  <c r="M1403" i="21"/>
  <c r="I1403" i="21"/>
  <c r="L1403" i="21"/>
  <c r="H1404" i="21"/>
  <c r="J1403" i="21"/>
  <c r="K1403" i="21"/>
  <c r="Q1402" i="21"/>
  <c r="N1402" i="21"/>
  <c r="P1402" i="21"/>
  <c r="O1402" i="21"/>
  <c r="E1404" i="21"/>
  <c r="D1405" i="21"/>
  <c r="F1404" i="21"/>
  <c r="Q1403" i="21"/>
  <c r="N1403" i="21"/>
  <c r="O1403" i="21"/>
  <c r="P1403" i="21"/>
  <c r="I1404" i="21"/>
  <c r="H1405" i="21"/>
  <c r="K1404" i="21"/>
  <c r="M1404" i="21"/>
  <c r="L1404" i="21"/>
  <c r="J1404" i="21"/>
  <c r="E1405" i="21"/>
  <c r="F1405" i="21"/>
  <c r="D1406" i="21"/>
  <c r="Q1404" i="21"/>
  <c r="N1404" i="21"/>
  <c r="O1404" i="21"/>
  <c r="P1404" i="21"/>
  <c r="H1406" i="21"/>
  <c r="J1405" i="21"/>
  <c r="K1405" i="21"/>
  <c r="M1405" i="21"/>
  <c r="L1405" i="21"/>
  <c r="I1405" i="21"/>
  <c r="F1406" i="21"/>
  <c r="E1406" i="21"/>
  <c r="D1407" i="21"/>
  <c r="H1407" i="21"/>
  <c r="M1406" i="21"/>
  <c r="K1406" i="21"/>
  <c r="J1406" i="21"/>
  <c r="L1406" i="21"/>
  <c r="I1406" i="21"/>
  <c r="Q1405" i="21"/>
  <c r="N1405" i="21"/>
  <c r="P1405" i="21"/>
  <c r="O1405" i="21"/>
  <c r="F1407" i="21"/>
  <c r="D1408" i="21"/>
  <c r="E1407" i="21"/>
  <c r="I1407" i="21"/>
  <c r="J1407" i="21"/>
  <c r="L1407" i="21"/>
  <c r="M1407" i="21"/>
  <c r="H1408" i="21"/>
  <c r="K1407" i="21"/>
  <c r="Q1406" i="21"/>
  <c r="N1406" i="21"/>
  <c r="O1406" i="21"/>
  <c r="P1406" i="21"/>
  <c r="D1409" i="21"/>
  <c r="E1408" i="21"/>
  <c r="F1408" i="21"/>
  <c r="Q1407" i="21"/>
  <c r="N1407" i="21"/>
  <c r="O1407" i="21"/>
  <c r="P1407" i="21"/>
  <c r="M1408" i="21"/>
  <c r="I1408" i="21"/>
  <c r="L1408" i="21"/>
  <c r="J1408" i="21"/>
  <c r="H1409" i="21"/>
  <c r="K1408" i="21"/>
  <c r="D1410" i="21"/>
  <c r="F1409" i="21"/>
  <c r="E1409" i="21"/>
  <c r="Q1408" i="21"/>
  <c r="N1408" i="21"/>
  <c r="P1408" i="21"/>
  <c r="O1408" i="21"/>
  <c r="M1409" i="21"/>
  <c r="L1409" i="21"/>
  <c r="J1409" i="21"/>
  <c r="H1410" i="21"/>
  <c r="K1409" i="21"/>
  <c r="I1409" i="21"/>
  <c r="F1410" i="21"/>
  <c r="E1410" i="21"/>
  <c r="D1411" i="21"/>
  <c r="K1410" i="21"/>
  <c r="M1410" i="21"/>
  <c r="H1411" i="21"/>
  <c r="J1410" i="21"/>
  <c r="L1410" i="21"/>
  <c r="I1410" i="21"/>
  <c r="Q1409" i="21"/>
  <c r="N1409" i="21"/>
  <c r="O1409" i="21"/>
  <c r="P1409" i="21"/>
  <c r="F1411" i="21"/>
  <c r="D1412" i="21"/>
  <c r="E1411" i="21"/>
  <c r="K1411" i="21"/>
  <c r="L1411" i="21"/>
  <c r="H1412" i="21"/>
  <c r="M1411" i="21"/>
  <c r="J1411" i="21"/>
  <c r="I1411" i="21"/>
  <c r="Q1410" i="21"/>
  <c r="N1410" i="21"/>
  <c r="P1410" i="21"/>
  <c r="O1410" i="21"/>
  <c r="F1412" i="21"/>
  <c r="D1413" i="21"/>
  <c r="E1412" i="21"/>
  <c r="K1412" i="21"/>
  <c r="H1413" i="21"/>
  <c r="M1412" i="21"/>
  <c r="I1412" i="21"/>
  <c r="L1412" i="21"/>
  <c r="J1412" i="21"/>
  <c r="Q1411" i="21"/>
  <c r="N1411" i="21"/>
  <c r="P1411" i="21"/>
  <c r="O1411" i="21"/>
  <c r="D1414" i="21"/>
  <c r="F1413" i="21"/>
  <c r="E1413" i="21"/>
  <c r="K1413" i="21"/>
  <c r="H1414" i="21"/>
  <c r="J1413" i="21"/>
  <c r="I1413" i="21"/>
  <c r="M1413" i="21"/>
  <c r="L1413" i="21"/>
  <c r="Q1412" i="21"/>
  <c r="N1412" i="21"/>
  <c r="P1412" i="21"/>
  <c r="O1412" i="21"/>
  <c r="E1414" i="21"/>
  <c r="D1415" i="21"/>
  <c r="F1414" i="21"/>
  <c r="L1414" i="21"/>
  <c r="M1414" i="21"/>
  <c r="I1414" i="21"/>
  <c r="K1414" i="21"/>
  <c r="J1414" i="21"/>
  <c r="H1415" i="21"/>
  <c r="Q1413" i="21"/>
  <c r="N1413" i="21"/>
  <c r="O1413" i="21"/>
  <c r="P1413" i="21"/>
  <c r="D1416" i="21"/>
  <c r="F1415" i="21"/>
  <c r="E1415" i="21"/>
  <c r="Q1414" i="21"/>
  <c r="N1414" i="21"/>
  <c r="O1414" i="21"/>
  <c r="P1414" i="21"/>
  <c r="J1415" i="21"/>
  <c r="L1415" i="21"/>
  <c r="H1416" i="21"/>
  <c r="I1415" i="21"/>
  <c r="K1415" i="21"/>
  <c r="M1415" i="21"/>
  <c r="D1417" i="21"/>
  <c r="F1416" i="21"/>
  <c r="E1416" i="21"/>
  <c r="K1416" i="21"/>
  <c r="L1416" i="21"/>
  <c r="I1416" i="21"/>
  <c r="J1416" i="21"/>
  <c r="H1417" i="21"/>
  <c r="M1416" i="21"/>
  <c r="Q1415" i="21"/>
  <c r="N1415" i="21"/>
  <c r="P1415" i="21"/>
  <c r="O1415" i="21"/>
  <c r="D1418" i="21"/>
  <c r="E1417" i="21"/>
  <c r="F1417" i="21"/>
  <c r="Q1416" i="21"/>
  <c r="N1416" i="21"/>
  <c r="P1416" i="21"/>
  <c r="O1416" i="21"/>
  <c r="H1418" i="21"/>
  <c r="I1417" i="21"/>
  <c r="K1417" i="21"/>
  <c r="M1417" i="21"/>
  <c r="J1417" i="21"/>
  <c r="L1417" i="21"/>
  <c r="D1419" i="21"/>
  <c r="E1418" i="21"/>
  <c r="F1418" i="21"/>
  <c r="H1419" i="21"/>
  <c r="K1418" i="21"/>
  <c r="I1418" i="21"/>
  <c r="M1418" i="21"/>
  <c r="L1418" i="21"/>
  <c r="J1418" i="21"/>
  <c r="Q1417" i="21"/>
  <c r="N1417" i="21"/>
  <c r="O1417" i="21"/>
  <c r="P1417" i="21"/>
  <c r="D1420" i="21"/>
  <c r="E1419" i="21"/>
  <c r="F1419" i="21"/>
  <c r="K1419" i="21"/>
  <c r="M1419" i="21"/>
  <c r="L1419" i="21"/>
  <c r="I1419" i="21"/>
  <c r="J1419" i="21"/>
  <c r="H1420" i="21"/>
  <c r="Q1418" i="21"/>
  <c r="N1418" i="21"/>
  <c r="O1418" i="21"/>
  <c r="P1418" i="21"/>
  <c r="F1420" i="21"/>
  <c r="E1420" i="21"/>
  <c r="D1421" i="21"/>
  <c r="Q1419" i="21"/>
  <c r="N1419" i="21"/>
  <c r="P1419" i="21"/>
  <c r="O1419" i="21"/>
  <c r="K1420" i="21"/>
  <c r="M1420" i="21"/>
  <c r="L1420" i="21"/>
  <c r="I1420" i="21"/>
  <c r="H1421" i="21"/>
  <c r="J1420" i="21"/>
  <c r="D1422" i="21"/>
  <c r="E1421" i="21"/>
  <c r="F1421" i="21"/>
  <c r="Q1420" i="21"/>
  <c r="N1420" i="21"/>
  <c r="O1420" i="21"/>
  <c r="P1420" i="21"/>
  <c r="K1421" i="21"/>
  <c r="J1421" i="21"/>
  <c r="H1422" i="21"/>
  <c r="L1421" i="21"/>
  <c r="M1421" i="21"/>
  <c r="I1421" i="21"/>
  <c r="D1423" i="21"/>
  <c r="F1422" i="21"/>
  <c r="E1422" i="21"/>
  <c r="I1422" i="21"/>
  <c r="H1423" i="21"/>
  <c r="K1422" i="21"/>
  <c r="M1422" i="21"/>
  <c r="J1422" i="21"/>
  <c r="L1422" i="21"/>
  <c r="Q1421" i="21"/>
  <c r="N1421" i="21"/>
  <c r="O1421" i="21"/>
  <c r="P1421" i="21"/>
  <c r="F1423" i="21"/>
  <c r="E1423" i="21"/>
  <c r="D1424" i="21"/>
  <c r="Q1422" i="21"/>
  <c r="N1422" i="21"/>
  <c r="O1422" i="21"/>
  <c r="P1422" i="21"/>
  <c r="L1423" i="21"/>
  <c r="H1424" i="21"/>
  <c r="I1423" i="21"/>
  <c r="K1423" i="21"/>
  <c r="J1423" i="21"/>
  <c r="M1423" i="21"/>
  <c r="F1424" i="21"/>
  <c r="D1425" i="21"/>
  <c r="E1424" i="21"/>
  <c r="L1424" i="21"/>
  <c r="J1424" i="21"/>
  <c r="I1424" i="21"/>
  <c r="M1424" i="21"/>
  <c r="H1425" i="21"/>
  <c r="K1424" i="21"/>
  <c r="Q1423" i="21"/>
  <c r="N1423" i="21"/>
  <c r="P1423" i="21"/>
  <c r="O1423" i="21"/>
  <c r="E1425" i="21"/>
  <c r="D1426" i="21"/>
  <c r="F1425" i="21"/>
  <c r="Q1424" i="21"/>
  <c r="N1424" i="21"/>
  <c r="O1424" i="21"/>
  <c r="P1424" i="21"/>
  <c r="H1426" i="21"/>
  <c r="J1425" i="21"/>
  <c r="K1425" i="21"/>
  <c r="M1425" i="21"/>
  <c r="I1425" i="21"/>
  <c r="L1425" i="21"/>
  <c r="E1426" i="21"/>
  <c r="D1427" i="21"/>
  <c r="F1426" i="21"/>
  <c r="M1426" i="21"/>
  <c r="J1426" i="21"/>
  <c r="K1426" i="21"/>
  <c r="L1426" i="21"/>
  <c r="H1427" i="21"/>
  <c r="I1426" i="21"/>
  <c r="Q1425" i="21"/>
  <c r="N1425" i="21"/>
  <c r="P1425" i="21"/>
  <c r="O1425" i="21"/>
  <c r="D1428" i="21"/>
  <c r="E1427" i="21"/>
  <c r="F1427" i="21"/>
  <c r="H1428" i="21"/>
  <c r="I1427" i="21"/>
  <c r="K1427" i="21"/>
  <c r="L1427" i="21"/>
  <c r="J1427" i="21"/>
  <c r="M1427" i="21"/>
  <c r="Q1426" i="21"/>
  <c r="N1426" i="21"/>
  <c r="P1426" i="21"/>
  <c r="O1426" i="21"/>
  <c r="F1428" i="21"/>
  <c r="E1428" i="21"/>
  <c r="D1429" i="21"/>
  <c r="I1428" i="21"/>
  <c r="J1428" i="21"/>
  <c r="H1429" i="21"/>
  <c r="K1428" i="21"/>
  <c r="L1428" i="21"/>
  <c r="M1428" i="21"/>
  <c r="Q1427" i="21"/>
  <c r="N1427" i="21"/>
  <c r="O1427" i="21"/>
  <c r="P1427" i="21"/>
  <c r="F1429" i="21"/>
  <c r="E1429" i="21"/>
  <c r="D1430" i="21"/>
  <c r="Q1428" i="21"/>
  <c r="N1428" i="21"/>
  <c r="O1428" i="21"/>
  <c r="P1428" i="21"/>
  <c r="I1429" i="21"/>
  <c r="L1429" i="21"/>
  <c r="H1430" i="21"/>
  <c r="K1429" i="21"/>
  <c r="M1429" i="21"/>
  <c r="J1429" i="21"/>
  <c r="E1430" i="21"/>
  <c r="F1430" i="21"/>
  <c r="D1431" i="21"/>
  <c r="Q1429" i="21"/>
  <c r="N1429" i="21"/>
  <c r="O1429" i="21"/>
  <c r="P1429" i="21"/>
  <c r="J1430" i="21"/>
  <c r="I1430" i="21"/>
  <c r="L1430" i="21"/>
  <c r="K1430" i="21"/>
  <c r="H1431" i="21"/>
  <c r="M1430" i="21"/>
  <c r="E1431" i="21"/>
  <c r="F1431" i="21"/>
  <c r="D1432" i="21"/>
  <c r="Q1430" i="21"/>
  <c r="N1430" i="21"/>
  <c r="O1430" i="21"/>
  <c r="P1430" i="21"/>
  <c r="L1431" i="21"/>
  <c r="M1431" i="21"/>
  <c r="J1431" i="21"/>
  <c r="I1431" i="21"/>
  <c r="K1431" i="21"/>
  <c r="H1432" i="21"/>
  <c r="D1433" i="21"/>
  <c r="E1432" i="21"/>
  <c r="F1432" i="21"/>
  <c r="Q1431" i="21"/>
  <c r="N1431" i="21"/>
  <c r="O1431" i="21"/>
  <c r="P1431" i="21"/>
  <c r="M1432" i="21"/>
  <c r="L1432" i="21"/>
  <c r="I1432" i="21"/>
  <c r="H1433" i="21"/>
  <c r="J1432" i="21"/>
  <c r="K1432" i="21"/>
  <c r="F1433" i="21"/>
  <c r="E1433" i="21"/>
  <c r="D1434" i="21"/>
  <c r="Q1432" i="21"/>
  <c r="N1432" i="21"/>
  <c r="O1432" i="21"/>
  <c r="P1432" i="21"/>
  <c r="M1433" i="21"/>
  <c r="L1433" i="21"/>
  <c r="K1433" i="21"/>
  <c r="J1433" i="21"/>
  <c r="I1433" i="21"/>
  <c r="H1434" i="21"/>
  <c r="E1434" i="21"/>
  <c r="F1434" i="21"/>
  <c r="D1435" i="21"/>
  <c r="Q1433" i="21"/>
  <c r="N1433" i="21"/>
  <c r="O1433" i="21"/>
  <c r="P1433" i="21"/>
  <c r="K1434" i="21"/>
  <c r="L1434" i="21"/>
  <c r="J1434" i="21"/>
  <c r="H1435" i="21"/>
  <c r="I1434" i="21"/>
  <c r="M1434" i="21"/>
  <c r="D1436" i="21"/>
  <c r="E1435" i="21"/>
  <c r="F1435" i="21"/>
  <c r="M1435" i="21"/>
  <c r="J1435" i="21"/>
  <c r="H1436" i="21"/>
  <c r="I1435" i="21"/>
  <c r="K1435" i="21"/>
  <c r="L1435" i="21"/>
  <c r="Q1434" i="21"/>
  <c r="N1434" i="21"/>
  <c r="O1434" i="21"/>
  <c r="P1434" i="21"/>
  <c r="D1437" i="21"/>
  <c r="E1436" i="21"/>
  <c r="F1436" i="21"/>
  <c r="L1436" i="21"/>
  <c r="J1436" i="21"/>
  <c r="I1436" i="21"/>
  <c r="M1436" i="21"/>
  <c r="H1437" i="21"/>
  <c r="K1436" i="21"/>
  <c r="Q1435" i="21"/>
  <c r="N1435" i="21"/>
  <c r="O1435" i="21"/>
  <c r="P1435" i="21"/>
  <c r="D1438" i="21"/>
  <c r="E1437" i="21"/>
  <c r="F1437" i="21"/>
  <c r="Q1436" i="21"/>
  <c r="N1436" i="21"/>
  <c r="P1436" i="21"/>
  <c r="O1436" i="21"/>
  <c r="I1437" i="21"/>
  <c r="K1437" i="21"/>
  <c r="M1437" i="21"/>
  <c r="L1437" i="21"/>
  <c r="H1438" i="21"/>
  <c r="J1437" i="21"/>
  <c r="F1438" i="21"/>
  <c r="E1438" i="21"/>
  <c r="D1439" i="21"/>
  <c r="Q1437" i="21"/>
  <c r="N1437" i="21"/>
  <c r="O1437" i="21"/>
  <c r="P1437" i="21"/>
  <c r="I1438" i="21"/>
  <c r="L1438" i="21"/>
  <c r="M1438" i="21"/>
  <c r="K1438" i="21"/>
  <c r="J1438" i="21"/>
  <c r="H1439" i="21"/>
  <c r="D1440" i="21"/>
  <c r="F1439" i="21"/>
  <c r="E1439" i="21"/>
  <c r="Q1438" i="21"/>
  <c r="N1438" i="21"/>
  <c r="O1438" i="21"/>
  <c r="P1438" i="21"/>
  <c r="L1439" i="21"/>
  <c r="J1439" i="21"/>
  <c r="H1440" i="21"/>
  <c r="K1439" i="21"/>
  <c r="M1439" i="21"/>
  <c r="I1439" i="21"/>
  <c r="F1440" i="21"/>
  <c r="D1441" i="21"/>
  <c r="E1440" i="21"/>
  <c r="I1440" i="21"/>
  <c r="K1440" i="21"/>
  <c r="H1441" i="21"/>
  <c r="J1440" i="21"/>
  <c r="M1440" i="21"/>
  <c r="L1440" i="21"/>
  <c r="Q1439" i="21"/>
  <c r="N1439" i="21"/>
  <c r="O1439" i="21"/>
  <c r="P1439" i="21"/>
  <c r="D1442" i="21"/>
  <c r="F1441" i="21"/>
  <c r="E1441" i="21"/>
  <c r="Q1440" i="21"/>
  <c r="N1440" i="21"/>
  <c r="P1440" i="21"/>
  <c r="O1440" i="21"/>
  <c r="H1442" i="21"/>
  <c r="K1441" i="21"/>
  <c r="L1441" i="21"/>
  <c r="I1441" i="21"/>
  <c r="M1441" i="21"/>
  <c r="J1441" i="21"/>
  <c r="F1442" i="21"/>
  <c r="E1442" i="21"/>
  <c r="D1443" i="21"/>
  <c r="J1442" i="21"/>
  <c r="L1442" i="21"/>
  <c r="I1442" i="21"/>
  <c r="M1442" i="21"/>
  <c r="H1443" i="21"/>
  <c r="K1442" i="21"/>
  <c r="Q1441" i="21"/>
  <c r="N1441" i="21"/>
  <c r="P1441" i="21"/>
  <c r="O1441" i="21"/>
  <c r="D1444" i="21"/>
  <c r="F1443" i="21"/>
  <c r="E1443" i="21"/>
  <c r="Q1442" i="21"/>
  <c r="N1442" i="21"/>
  <c r="O1442" i="21"/>
  <c r="P1442" i="21"/>
  <c r="H1444" i="21"/>
  <c r="M1443" i="21"/>
  <c r="K1443" i="21"/>
  <c r="I1443" i="21"/>
  <c r="L1443" i="21"/>
  <c r="J1443" i="21"/>
  <c r="F1444" i="21"/>
  <c r="D1445" i="21"/>
  <c r="E1444" i="21"/>
  <c r="K1444" i="21"/>
  <c r="M1444" i="21"/>
  <c r="I1444" i="21"/>
  <c r="H1445" i="21"/>
  <c r="L1444" i="21"/>
  <c r="J1444" i="21"/>
  <c r="Q1443" i="21"/>
  <c r="N1443" i="21"/>
  <c r="P1443" i="21"/>
  <c r="O1443" i="21"/>
  <c r="E1445" i="21"/>
  <c r="F1445" i="21"/>
  <c r="D1446" i="21"/>
  <c r="Q1444" i="21"/>
  <c r="N1444" i="21"/>
  <c r="O1444" i="21"/>
  <c r="P1444" i="21"/>
  <c r="J1445" i="21"/>
  <c r="K1445" i="21"/>
  <c r="L1445" i="21"/>
  <c r="H1446" i="21"/>
  <c r="I1445" i="21"/>
  <c r="M1445" i="21"/>
  <c r="E1446" i="21"/>
  <c r="F1446" i="21"/>
  <c r="D1447" i="21"/>
  <c r="K1446" i="21"/>
  <c r="I1446" i="21"/>
  <c r="H1447" i="21"/>
  <c r="L1446" i="21"/>
  <c r="J1446" i="21"/>
  <c r="M1446" i="21"/>
  <c r="Q1445" i="21"/>
  <c r="N1445" i="21"/>
  <c r="P1445" i="21"/>
  <c r="O1445" i="21"/>
  <c r="E1447" i="21"/>
  <c r="D1448" i="21"/>
  <c r="F1447" i="21"/>
  <c r="Q1446" i="21"/>
  <c r="N1446" i="21"/>
  <c r="P1446" i="21"/>
  <c r="O1446" i="21"/>
  <c r="L1447" i="21"/>
  <c r="I1447" i="21"/>
  <c r="M1447" i="21"/>
  <c r="J1447" i="21"/>
  <c r="H1448" i="21"/>
  <c r="K1447" i="21"/>
  <c r="E1448" i="21"/>
  <c r="F1448" i="21"/>
  <c r="D1449" i="21"/>
  <c r="Q1447" i="21"/>
  <c r="N1447" i="21"/>
  <c r="P1447" i="21"/>
  <c r="O1447" i="21"/>
  <c r="J1448" i="21"/>
  <c r="K1448" i="21"/>
  <c r="L1448" i="21"/>
  <c r="M1448" i="21"/>
  <c r="H1449" i="21"/>
  <c r="I1448" i="21"/>
  <c r="F1449" i="21"/>
  <c r="E1449" i="21"/>
  <c r="D1450" i="21"/>
  <c r="H1450" i="21"/>
  <c r="M1449" i="21"/>
  <c r="I1449" i="21"/>
  <c r="L1449" i="21"/>
  <c r="K1449" i="21"/>
  <c r="J1449" i="21"/>
  <c r="Q1448" i="21"/>
  <c r="N1448" i="21"/>
  <c r="O1448" i="21"/>
  <c r="P1448" i="21"/>
  <c r="E1450" i="21"/>
  <c r="D1451" i="21"/>
  <c r="F1450" i="21"/>
  <c r="H1451" i="21"/>
  <c r="M1450" i="21"/>
  <c r="I1450" i="21"/>
  <c r="K1450" i="21"/>
  <c r="J1450" i="21"/>
  <c r="L1450" i="21"/>
  <c r="Q1449" i="21"/>
  <c r="N1449" i="21"/>
  <c r="P1449" i="21"/>
  <c r="O1449" i="21"/>
  <c r="D1452" i="21"/>
  <c r="E1451" i="21"/>
  <c r="F1451" i="21"/>
  <c r="J1451" i="21"/>
  <c r="H1452" i="21"/>
  <c r="K1451" i="21"/>
  <c r="I1451" i="21"/>
  <c r="L1451" i="21"/>
  <c r="M1451" i="21"/>
  <c r="Q1450" i="21"/>
  <c r="N1450" i="21"/>
  <c r="O1450" i="21"/>
  <c r="P1450" i="21"/>
  <c r="D1453" i="21"/>
  <c r="E1452" i="21"/>
  <c r="F1452" i="21"/>
  <c r="L1452" i="21"/>
  <c r="I1452" i="21"/>
  <c r="H1453" i="21"/>
  <c r="M1452" i="21"/>
  <c r="J1452" i="21"/>
  <c r="K1452" i="21"/>
  <c r="Q1451" i="21"/>
  <c r="N1451" i="21"/>
  <c r="O1451" i="21"/>
  <c r="P1451" i="21"/>
  <c r="D1454" i="21"/>
  <c r="F1453" i="21"/>
  <c r="E1453" i="21"/>
  <c r="Q1452" i="21"/>
  <c r="N1452" i="21"/>
  <c r="P1452" i="21"/>
  <c r="O1452" i="21"/>
  <c r="J1453" i="21"/>
  <c r="K1453" i="21"/>
  <c r="L1453" i="21"/>
  <c r="H1454" i="21"/>
  <c r="M1453" i="21"/>
  <c r="I1453" i="21"/>
  <c r="F1454" i="21"/>
  <c r="E1454" i="21"/>
  <c r="D1455" i="21"/>
  <c r="K1454" i="21"/>
  <c r="I1454" i="21"/>
  <c r="J1454" i="21"/>
  <c r="M1454" i="21"/>
  <c r="H1455" i="21"/>
  <c r="L1454" i="21"/>
  <c r="Q1453" i="21"/>
  <c r="N1453" i="21"/>
  <c r="P1453" i="21"/>
  <c r="O1453" i="21"/>
  <c r="F1455" i="21"/>
  <c r="D1456" i="21"/>
  <c r="E1455" i="21"/>
  <c r="Q1454" i="21"/>
  <c r="N1454" i="21"/>
  <c r="P1454" i="21"/>
  <c r="O1454" i="21"/>
  <c r="L1455" i="21"/>
  <c r="H1456" i="21"/>
  <c r="J1455" i="21"/>
  <c r="I1455" i="21"/>
  <c r="K1455" i="21"/>
  <c r="M1455" i="21"/>
  <c r="D1457" i="21"/>
  <c r="F1456" i="21"/>
  <c r="E1456" i="21"/>
  <c r="I1456" i="21"/>
  <c r="J1456" i="21"/>
  <c r="M1456" i="21"/>
  <c r="K1456" i="21"/>
  <c r="H1457" i="21"/>
  <c r="L1456" i="21"/>
  <c r="Q1455" i="21"/>
  <c r="N1455" i="21"/>
  <c r="O1455" i="21"/>
  <c r="P1455" i="21"/>
  <c r="D1458" i="21"/>
  <c r="F1457" i="21"/>
  <c r="E1457" i="21"/>
  <c r="Q1456" i="21"/>
  <c r="N1456" i="21"/>
  <c r="O1456" i="21"/>
  <c r="P1456" i="21"/>
  <c r="M1457" i="21"/>
  <c r="L1457" i="21"/>
  <c r="K1457" i="21"/>
  <c r="H1458" i="21"/>
  <c r="I1457" i="21"/>
  <c r="J1457" i="21"/>
  <c r="E1458" i="21"/>
  <c r="F1458" i="21"/>
  <c r="D1459" i="21"/>
  <c r="J1458" i="21"/>
  <c r="L1458" i="21"/>
  <c r="K1458" i="21"/>
  <c r="H1459" i="21"/>
  <c r="M1458" i="21"/>
  <c r="I1458" i="21"/>
  <c r="Q1457" i="21"/>
  <c r="N1457" i="21"/>
  <c r="O1457" i="21"/>
  <c r="P1457" i="21"/>
  <c r="D1460" i="21"/>
  <c r="E1459" i="21"/>
  <c r="F1459" i="21"/>
  <c r="H1460" i="21"/>
  <c r="L1459" i="21"/>
  <c r="M1459" i="21"/>
  <c r="J1459" i="21"/>
  <c r="K1459" i="21"/>
  <c r="I1459" i="21"/>
  <c r="Q1458" i="21"/>
  <c r="N1458" i="21"/>
  <c r="O1458" i="21"/>
  <c r="P1458" i="21"/>
  <c r="F1460" i="21"/>
  <c r="D1461" i="21"/>
  <c r="E1460" i="21"/>
  <c r="K1460" i="21"/>
  <c r="M1460" i="21"/>
  <c r="L1460" i="21"/>
  <c r="H1461" i="21"/>
  <c r="J1460" i="21"/>
  <c r="I1460" i="21"/>
  <c r="Q1459" i="21"/>
  <c r="N1459" i="21"/>
  <c r="O1459" i="21"/>
  <c r="P1459" i="21"/>
  <c r="E1461" i="21"/>
  <c r="F1461" i="21"/>
  <c r="D1462" i="21"/>
  <c r="H1462" i="21"/>
  <c r="J1461" i="21"/>
  <c r="I1461" i="21"/>
  <c r="K1461" i="21"/>
  <c r="L1461" i="21"/>
  <c r="M1461" i="21"/>
  <c r="Q1460" i="21"/>
  <c r="N1460" i="21"/>
  <c r="P1460" i="21"/>
  <c r="O1460" i="21"/>
  <c r="D1463" i="21"/>
  <c r="F1462" i="21"/>
  <c r="E1462" i="21"/>
  <c r="M1462" i="21"/>
  <c r="H1463" i="21"/>
  <c r="J1462" i="21"/>
  <c r="L1462" i="21"/>
  <c r="K1462" i="21"/>
  <c r="I1462" i="21"/>
  <c r="Q1461" i="21"/>
  <c r="N1461" i="21"/>
  <c r="P1461" i="21"/>
  <c r="O1461" i="21"/>
  <c r="E1463" i="21"/>
  <c r="D1464" i="21"/>
  <c r="F1463" i="21"/>
  <c r="H1464" i="21"/>
  <c r="K1463" i="21"/>
  <c r="M1463" i="21"/>
  <c r="L1463" i="21"/>
  <c r="I1463" i="21"/>
  <c r="J1463" i="21"/>
  <c r="Q1462" i="21"/>
  <c r="N1462" i="21"/>
  <c r="P1462" i="21"/>
  <c r="O1462" i="21"/>
  <c r="F1464" i="21"/>
  <c r="E1464" i="21"/>
  <c r="D1465" i="21"/>
  <c r="J1464" i="21"/>
  <c r="I1464" i="21"/>
  <c r="M1464" i="21"/>
  <c r="H1465" i="21"/>
  <c r="L1464" i="21"/>
  <c r="K1464" i="21"/>
  <c r="Q1463" i="21"/>
  <c r="N1463" i="21"/>
  <c r="P1463" i="21"/>
  <c r="O1463" i="21"/>
  <c r="F1465" i="21"/>
  <c r="E1465" i="21"/>
  <c r="D1466" i="21"/>
  <c r="Q1464" i="21"/>
  <c r="N1464" i="21"/>
  <c r="P1464" i="21"/>
  <c r="O1464" i="21"/>
  <c r="M1465" i="21"/>
  <c r="J1465" i="21"/>
  <c r="H1466" i="21"/>
  <c r="L1465" i="21"/>
  <c r="I1465" i="21"/>
  <c r="K1465" i="21"/>
  <c r="F1466" i="21"/>
  <c r="E1466" i="21"/>
  <c r="D1467" i="21"/>
  <c r="L1466" i="21"/>
  <c r="M1466" i="21"/>
  <c r="H1467" i="21"/>
  <c r="I1466" i="21"/>
  <c r="J1466" i="21"/>
  <c r="K1466" i="21"/>
  <c r="Q1465" i="21"/>
  <c r="N1465" i="21"/>
  <c r="O1465" i="21"/>
  <c r="P1465" i="21"/>
  <c r="F1467" i="21"/>
  <c r="D1468" i="21"/>
  <c r="E1467" i="21"/>
  <c r="I1467" i="21"/>
  <c r="K1467" i="21"/>
  <c r="J1467" i="21"/>
  <c r="M1467" i="21"/>
  <c r="H1468" i="21"/>
  <c r="L1467" i="21"/>
  <c r="Q1466" i="21"/>
  <c r="N1466" i="21"/>
  <c r="P1466" i="21"/>
  <c r="O1466" i="21"/>
  <c r="F1468" i="21"/>
  <c r="D1469" i="21"/>
  <c r="E1468" i="21"/>
  <c r="Q1467" i="21"/>
  <c r="N1467" i="21"/>
  <c r="P1467" i="21"/>
  <c r="O1467" i="21"/>
  <c r="J1468" i="21"/>
  <c r="H1469" i="21"/>
  <c r="M1468" i="21"/>
  <c r="L1468" i="21"/>
  <c r="K1468" i="21"/>
  <c r="I1468" i="21"/>
  <c r="D1470" i="21"/>
  <c r="E1469" i="21"/>
  <c r="F1469" i="21"/>
  <c r="L1469" i="21"/>
  <c r="M1469" i="21"/>
  <c r="H1470" i="21"/>
  <c r="J1469" i="21"/>
  <c r="K1469" i="21"/>
  <c r="I1469" i="21"/>
  <c r="Q1468" i="21"/>
  <c r="N1468" i="21"/>
  <c r="P1468" i="21"/>
  <c r="O1468" i="21"/>
  <c r="E1470" i="21"/>
  <c r="D1471" i="21"/>
  <c r="F1470" i="21"/>
  <c r="L1470" i="21"/>
  <c r="I1470" i="21"/>
  <c r="K1470" i="21"/>
  <c r="H1471" i="21"/>
  <c r="M1470" i="21"/>
  <c r="J1470" i="21"/>
  <c r="Q1469" i="21"/>
  <c r="N1469" i="21"/>
  <c r="P1469" i="21"/>
  <c r="O1469" i="21"/>
  <c r="D1472" i="21"/>
  <c r="F1471" i="21"/>
  <c r="E1471" i="21"/>
  <c r="Q1470" i="21"/>
  <c r="N1470" i="21"/>
  <c r="O1470" i="21"/>
  <c r="P1470" i="21"/>
  <c r="L1471" i="21"/>
  <c r="I1471" i="21"/>
  <c r="M1471" i="21"/>
  <c r="K1471" i="21"/>
  <c r="H1472" i="21"/>
  <c r="J1471" i="21"/>
  <c r="E1472" i="21"/>
  <c r="F1472" i="21"/>
  <c r="D1473" i="21"/>
  <c r="Q1471" i="21"/>
  <c r="N1471" i="21"/>
  <c r="P1471" i="21"/>
  <c r="O1471" i="21"/>
  <c r="K1472" i="21"/>
  <c r="I1472" i="21"/>
  <c r="H1473" i="21"/>
  <c r="J1472" i="21"/>
  <c r="L1472" i="21"/>
  <c r="M1472" i="21"/>
  <c r="E1473" i="21"/>
  <c r="D1474" i="21"/>
  <c r="F1473" i="21"/>
  <c r="Q1472" i="21"/>
  <c r="N1472" i="21"/>
  <c r="P1472" i="21"/>
  <c r="O1472" i="21"/>
  <c r="J1473" i="21"/>
  <c r="H1474" i="21"/>
  <c r="I1473" i="21"/>
  <c r="L1473" i="21"/>
  <c r="M1473" i="21"/>
  <c r="K1473" i="21"/>
  <c r="E1474" i="21"/>
  <c r="D1475" i="21"/>
  <c r="F1474" i="21"/>
  <c r="H1475" i="21"/>
  <c r="L1474" i="21"/>
  <c r="M1474" i="21"/>
  <c r="J1474" i="21"/>
  <c r="I1474" i="21"/>
  <c r="K1474" i="21"/>
  <c r="Q1473" i="21"/>
  <c r="N1473" i="21"/>
  <c r="P1473" i="21"/>
  <c r="O1473" i="21"/>
  <c r="D1476" i="21"/>
  <c r="E1475" i="21"/>
  <c r="F1475" i="21"/>
  <c r="H1476" i="21"/>
  <c r="I1475" i="21"/>
  <c r="L1475" i="21"/>
  <c r="K1475" i="21"/>
  <c r="J1475" i="21"/>
  <c r="M1475" i="21"/>
  <c r="Q1474" i="21"/>
  <c r="N1474" i="21"/>
  <c r="P1474" i="21"/>
  <c r="O1474" i="21"/>
  <c r="E1476" i="21"/>
  <c r="D1477" i="21"/>
  <c r="F1476" i="21"/>
  <c r="H1477" i="21"/>
  <c r="L1476" i="21"/>
  <c r="K1476" i="21"/>
  <c r="M1476" i="21"/>
  <c r="I1476" i="21"/>
  <c r="J1476" i="21"/>
  <c r="Q1475" i="21"/>
  <c r="N1475" i="21"/>
  <c r="P1475" i="21"/>
  <c r="O1475" i="21"/>
  <c r="E1477" i="21"/>
  <c r="F1477" i="21"/>
  <c r="D1478" i="21"/>
  <c r="H1478" i="21"/>
  <c r="J1477" i="21"/>
  <c r="M1477" i="21"/>
  <c r="I1477" i="21"/>
  <c r="K1477" i="21"/>
  <c r="L1477" i="21"/>
  <c r="Q1476" i="21"/>
  <c r="N1476" i="21"/>
  <c r="O1476" i="21"/>
  <c r="P1476" i="21"/>
  <c r="F1478" i="21"/>
  <c r="E1478" i="21"/>
  <c r="D1479" i="21"/>
  <c r="H1479" i="21"/>
  <c r="L1478" i="21"/>
  <c r="J1478" i="21"/>
  <c r="K1478" i="21"/>
  <c r="I1478" i="21"/>
  <c r="M1478" i="21"/>
  <c r="Q1477" i="21"/>
  <c r="N1477" i="21"/>
  <c r="O1477" i="21"/>
  <c r="P1477" i="21"/>
  <c r="E1479" i="21"/>
  <c r="F1479" i="21"/>
  <c r="D1480" i="21"/>
  <c r="M1479" i="21"/>
  <c r="H1480" i="21"/>
  <c r="L1479" i="21"/>
  <c r="J1479" i="21"/>
  <c r="K1479" i="21"/>
  <c r="I1479" i="21"/>
  <c r="Q1478" i="21"/>
  <c r="N1478" i="21"/>
  <c r="O1478" i="21"/>
  <c r="P1478" i="21"/>
  <c r="D1481" i="21"/>
  <c r="E1480" i="21"/>
  <c r="F1480" i="21"/>
  <c r="K1480" i="21"/>
  <c r="L1480" i="21"/>
  <c r="I1480" i="21"/>
  <c r="J1480" i="21"/>
  <c r="M1480" i="21"/>
  <c r="H1481" i="21"/>
  <c r="Q1479" i="21"/>
  <c r="N1479" i="21"/>
  <c r="O1479" i="21"/>
  <c r="P1479" i="21"/>
  <c r="E1481" i="21"/>
  <c r="F1481" i="21"/>
  <c r="D1482" i="21"/>
  <c r="Q1480" i="21"/>
  <c r="N1480" i="21"/>
  <c r="O1480" i="21"/>
  <c r="P1480" i="21"/>
  <c r="K1481" i="21"/>
  <c r="J1481" i="21"/>
  <c r="H1482" i="21"/>
  <c r="L1481" i="21"/>
  <c r="M1481" i="21"/>
  <c r="I1481" i="21"/>
  <c r="D1483" i="21"/>
  <c r="E1482" i="21"/>
  <c r="F1482" i="21"/>
  <c r="H1483" i="21"/>
  <c r="L1482" i="21"/>
  <c r="M1482" i="21"/>
  <c r="J1482" i="21"/>
  <c r="I1482" i="21"/>
  <c r="K1482" i="21"/>
  <c r="Q1481" i="21"/>
  <c r="N1481" i="21"/>
  <c r="O1481" i="21"/>
  <c r="P1481" i="21"/>
  <c r="F1483" i="21"/>
  <c r="D1484" i="21"/>
  <c r="E1483" i="21"/>
  <c r="L1483" i="21"/>
  <c r="M1483" i="21"/>
  <c r="H1484" i="21"/>
  <c r="J1483" i="21"/>
  <c r="I1483" i="21"/>
  <c r="K1483" i="21"/>
  <c r="Q1482" i="21"/>
  <c r="N1482" i="21"/>
  <c r="O1482" i="21"/>
  <c r="P1482" i="21"/>
  <c r="D1485" i="21"/>
  <c r="F1484" i="21"/>
  <c r="E1484" i="21"/>
  <c r="H1485" i="21"/>
  <c r="K1484" i="21"/>
  <c r="I1484" i="21"/>
  <c r="L1484" i="21"/>
  <c r="J1484" i="21"/>
  <c r="M1484" i="21"/>
  <c r="Q1483" i="21"/>
  <c r="N1483" i="21"/>
  <c r="O1483" i="21"/>
  <c r="P1483" i="21"/>
  <c r="E1485" i="21"/>
  <c r="F1485" i="21"/>
  <c r="D1486" i="21"/>
  <c r="H1486" i="21"/>
  <c r="I1485" i="21"/>
  <c r="L1485" i="21"/>
  <c r="K1485" i="21"/>
  <c r="J1485" i="21"/>
  <c r="M1485" i="21"/>
  <c r="Q1484" i="21"/>
  <c r="N1484" i="21"/>
  <c r="P1484" i="21"/>
  <c r="O1484" i="21"/>
  <c r="E1486" i="21"/>
  <c r="F1486" i="21"/>
  <c r="D1487" i="21"/>
  <c r="I1486" i="21"/>
  <c r="J1486" i="21"/>
  <c r="L1486" i="21"/>
  <c r="M1486" i="21"/>
  <c r="H1487" i="21"/>
  <c r="K1486" i="21"/>
  <c r="Q1485" i="21"/>
  <c r="N1485" i="21"/>
  <c r="P1485" i="21"/>
  <c r="O1485" i="21"/>
  <c r="D1488" i="21"/>
  <c r="E1487" i="21"/>
  <c r="F1487" i="21"/>
  <c r="Q1486" i="21"/>
  <c r="N1486" i="21"/>
  <c r="P1486" i="21"/>
  <c r="O1486" i="21"/>
  <c r="I1487" i="21"/>
  <c r="K1487" i="21"/>
  <c r="M1487" i="21"/>
  <c r="J1487" i="21"/>
  <c r="H1488" i="21"/>
  <c r="L1487" i="21"/>
  <c r="E1488" i="21"/>
  <c r="D1489" i="21"/>
  <c r="F1488" i="21"/>
  <c r="Q1487" i="21"/>
  <c r="N1487" i="21"/>
  <c r="O1487" i="21"/>
  <c r="P1487" i="21"/>
  <c r="M1488" i="21"/>
  <c r="I1488" i="21"/>
  <c r="K1488" i="21"/>
  <c r="H1489" i="21"/>
  <c r="L1488" i="21"/>
  <c r="J1488" i="21"/>
  <c r="E1489" i="21"/>
  <c r="F1489" i="21"/>
  <c r="D1490" i="21"/>
  <c r="Q1488" i="21"/>
  <c r="N1488" i="21"/>
  <c r="P1488" i="21"/>
  <c r="O1488" i="21"/>
  <c r="L1489" i="21"/>
  <c r="I1489" i="21"/>
  <c r="H1490" i="21"/>
  <c r="J1489" i="21"/>
  <c r="M1489" i="21"/>
  <c r="K1489" i="21"/>
  <c r="F1490" i="21"/>
  <c r="E1490" i="21"/>
  <c r="D1491" i="21"/>
  <c r="Q1489" i="21"/>
  <c r="N1489" i="21"/>
  <c r="P1489" i="21"/>
  <c r="O1489" i="21"/>
  <c r="L1490" i="21"/>
  <c r="K1490" i="21"/>
  <c r="M1490" i="21"/>
  <c r="H1491" i="21"/>
  <c r="I1490" i="21"/>
  <c r="J1490" i="21"/>
  <c r="D1492" i="21"/>
  <c r="F1491" i="21"/>
  <c r="E1491" i="21"/>
  <c r="J1491" i="21"/>
  <c r="K1491" i="21"/>
  <c r="M1491" i="21"/>
  <c r="I1491" i="21"/>
  <c r="L1491" i="21"/>
  <c r="H1492" i="21"/>
  <c r="Q1490" i="21"/>
  <c r="N1490" i="21"/>
  <c r="P1490" i="21"/>
  <c r="O1490" i="21"/>
  <c r="E1492" i="21"/>
  <c r="D1493" i="21"/>
  <c r="F1492" i="21"/>
  <c r="Q1491" i="21"/>
  <c r="N1491" i="21"/>
  <c r="O1491" i="21"/>
  <c r="P1491" i="21"/>
  <c r="M1492" i="21"/>
  <c r="L1492" i="21"/>
  <c r="J1492" i="21"/>
  <c r="H1493" i="21"/>
  <c r="K1492" i="21"/>
  <c r="I1492" i="21"/>
  <c r="F1493" i="21"/>
  <c r="D1494" i="21"/>
  <c r="E1493" i="21"/>
  <c r="K1493" i="21"/>
  <c r="L1493" i="21"/>
  <c r="I1493" i="21"/>
  <c r="H1494" i="21"/>
  <c r="J1493" i="21"/>
  <c r="M1493" i="21"/>
  <c r="Q1492" i="21"/>
  <c r="N1492" i="21"/>
  <c r="P1492" i="21"/>
  <c r="O1492" i="21"/>
  <c r="E1494" i="21"/>
  <c r="D1495" i="21"/>
  <c r="F1494" i="21"/>
  <c r="Q1493" i="21"/>
  <c r="N1493" i="21"/>
  <c r="P1493" i="21"/>
  <c r="O1493" i="21"/>
  <c r="H1495" i="21"/>
  <c r="I1494" i="21"/>
  <c r="K1494" i="21"/>
  <c r="L1494" i="21"/>
  <c r="J1494" i="21"/>
  <c r="M1494" i="21"/>
  <c r="D1496" i="21"/>
  <c r="F1495" i="21"/>
  <c r="E1495" i="21"/>
  <c r="I1495" i="21"/>
  <c r="L1495" i="21"/>
  <c r="K1495" i="21"/>
  <c r="H1496" i="21"/>
  <c r="M1495" i="21"/>
  <c r="J1495" i="21"/>
  <c r="Q1494" i="21"/>
  <c r="N1494" i="21"/>
  <c r="P1494" i="21"/>
  <c r="O1494" i="21"/>
  <c r="E1496" i="21"/>
  <c r="D1497" i="21"/>
  <c r="F1496" i="21"/>
  <c r="Q1495" i="21"/>
  <c r="N1495" i="21"/>
  <c r="O1495" i="21"/>
  <c r="P1495" i="21"/>
  <c r="K1496" i="21"/>
  <c r="H1497" i="21"/>
  <c r="I1496" i="21"/>
  <c r="L1496" i="21"/>
  <c r="J1496" i="21"/>
  <c r="M1496" i="21"/>
  <c r="D1498" i="21"/>
  <c r="F1497" i="21"/>
  <c r="E1497" i="21"/>
  <c r="H1498" i="21"/>
  <c r="K1497" i="21"/>
  <c r="L1497" i="21"/>
  <c r="M1497" i="21"/>
  <c r="J1497" i="21"/>
  <c r="I1497" i="21"/>
  <c r="Q1496" i="21"/>
  <c r="N1496" i="21"/>
  <c r="O1496" i="21"/>
  <c r="P1496" i="21"/>
  <c r="E1498" i="21"/>
  <c r="D1499" i="21"/>
  <c r="F1498" i="21"/>
  <c r="H1499" i="21"/>
  <c r="K1498" i="21"/>
  <c r="I1498" i="21"/>
  <c r="J1498" i="21"/>
  <c r="M1498" i="21"/>
  <c r="L1498" i="21"/>
  <c r="Q1497" i="21"/>
  <c r="N1497" i="21"/>
  <c r="O1497" i="21"/>
  <c r="P1497" i="21"/>
  <c r="D1500" i="21"/>
  <c r="F1499" i="21"/>
  <c r="E1499" i="21"/>
  <c r="L1499" i="21"/>
  <c r="I1499" i="21"/>
  <c r="J1499" i="21"/>
  <c r="H1500" i="21"/>
  <c r="M1499" i="21"/>
  <c r="K1499" i="21"/>
  <c r="Q1498" i="21"/>
  <c r="N1498" i="21"/>
  <c r="P1498" i="21"/>
  <c r="O1498" i="21"/>
  <c r="D1501" i="21"/>
  <c r="F1500" i="21"/>
  <c r="E1500" i="21"/>
  <c r="Q1499" i="21"/>
  <c r="N1499" i="21"/>
  <c r="O1499" i="21"/>
  <c r="P1499" i="21"/>
  <c r="I1500" i="21"/>
  <c r="L1500" i="21"/>
  <c r="M1500" i="21"/>
  <c r="H1501" i="21"/>
  <c r="K1500" i="21"/>
  <c r="J1500" i="21"/>
  <c r="F1501" i="21"/>
  <c r="D1502" i="21"/>
  <c r="E1501" i="21"/>
  <c r="Q1500" i="21"/>
  <c r="N1500" i="21"/>
  <c r="O1500" i="21"/>
  <c r="P1500" i="21"/>
  <c r="M1501" i="21"/>
  <c r="I1501" i="21"/>
  <c r="K1501" i="21"/>
  <c r="J1501" i="21"/>
  <c r="L1501" i="21"/>
  <c r="H1502" i="21"/>
  <c r="D1503" i="21"/>
  <c r="E1502" i="21"/>
  <c r="F1502" i="21"/>
  <c r="Q1501" i="21"/>
  <c r="N1501" i="21"/>
  <c r="P1501" i="21"/>
  <c r="O1501" i="21"/>
  <c r="L1502" i="21"/>
  <c r="K1502" i="21"/>
  <c r="J1502" i="21"/>
  <c r="H1503" i="21"/>
  <c r="M1502" i="21"/>
  <c r="I1502" i="21"/>
  <c r="E1503" i="21"/>
  <c r="F1503" i="21"/>
  <c r="D1504" i="21"/>
  <c r="H1504" i="21"/>
  <c r="I1503" i="21"/>
  <c r="J1503" i="21"/>
  <c r="K1503" i="21"/>
  <c r="M1503" i="21"/>
  <c r="L1503" i="21"/>
  <c r="Q1502" i="21"/>
  <c r="N1502" i="21"/>
  <c r="O1502" i="21"/>
  <c r="P1502" i="21"/>
  <c r="E1504" i="21"/>
  <c r="D1505" i="21"/>
  <c r="F1504" i="21"/>
  <c r="L1504" i="21"/>
  <c r="K1504" i="21"/>
  <c r="I1504" i="21"/>
  <c r="H1505" i="21"/>
  <c r="J1504" i="21"/>
  <c r="M1504" i="21"/>
  <c r="Q1503" i="21"/>
  <c r="N1503" i="21"/>
  <c r="P1503" i="21"/>
  <c r="O1503" i="21"/>
  <c r="D1506" i="21"/>
  <c r="E1505" i="21"/>
  <c r="F1505" i="21"/>
  <c r="Q1504" i="21"/>
  <c r="N1504" i="21"/>
  <c r="O1504" i="21"/>
  <c r="P1504" i="21"/>
  <c r="H1506" i="21"/>
  <c r="J1505" i="21"/>
  <c r="K1505" i="21"/>
  <c r="M1505" i="21"/>
  <c r="L1505" i="21"/>
  <c r="I1505" i="21"/>
  <c r="E1506" i="21"/>
  <c r="F1506" i="21"/>
  <c r="D1507" i="21"/>
  <c r="K1506" i="21"/>
  <c r="I1506" i="21"/>
  <c r="L1506" i="21"/>
  <c r="J1506" i="21"/>
  <c r="M1506" i="21"/>
  <c r="H1507" i="21"/>
  <c r="Q1505" i="21"/>
  <c r="N1505" i="21"/>
  <c r="P1505" i="21"/>
  <c r="O1505" i="21"/>
  <c r="F1507" i="21"/>
  <c r="D1508" i="21"/>
  <c r="E1507" i="21"/>
  <c r="Q1506" i="21"/>
  <c r="N1506" i="21"/>
  <c r="P1506" i="21"/>
  <c r="O1506" i="21"/>
  <c r="M1507" i="21"/>
  <c r="H1508" i="21"/>
  <c r="I1507" i="21"/>
  <c r="K1507" i="21"/>
  <c r="L1507" i="21"/>
  <c r="J1507" i="21"/>
  <c r="E1508" i="21"/>
  <c r="D1509" i="21"/>
  <c r="F1508" i="21"/>
  <c r="J1508" i="21"/>
  <c r="H1509" i="21"/>
  <c r="L1508" i="21"/>
  <c r="K1508" i="21"/>
  <c r="I1508" i="21"/>
  <c r="M1508" i="21"/>
  <c r="Q1507" i="21"/>
  <c r="N1507" i="21"/>
  <c r="P1507" i="21"/>
  <c r="O1507" i="21"/>
  <c r="D1510" i="21"/>
  <c r="F1509" i="21"/>
  <c r="E1509" i="21"/>
  <c r="M1509" i="21"/>
  <c r="L1509" i="21"/>
  <c r="I1509" i="21"/>
  <c r="K1509" i="21"/>
  <c r="H1510" i="21"/>
  <c r="J1509" i="21"/>
  <c r="Q1508" i="21"/>
  <c r="N1508" i="21"/>
  <c r="P1508" i="21"/>
  <c r="O1508" i="21"/>
  <c r="F1510" i="21"/>
  <c r="E1510" i="21"/>
  <c r="D1511" i="21"/>
  <c r="Q1509" i="21"/>
  <c r="N1509" i="21"/>
  <c r="O1509" i="21"/>
  <c r="P1509" i="21"/>
  <c r="K1510" i="21"/>
  <c r="L1510" i="21"/>
  <c r="M1510" i="21"/>
  <c r="J1510" i="21"/>
  <c r="H1511" i="21"/>
  <c r="I1510" i="21"/>
  <c r="F1511" i="21"/>
  <c r="D1512" i="21"/>
  <c r="E1511" i="21"/>
  <c r="M1511" i="21"/>
  <c r="H1512" i="21"/>
  <c r="L1511" i="21"/>
  <c r="J1511" i="21"/>
  <c r="I1511" i="21"/>
  <c r="K1511" i="21"/>
  <c r="Q1510" i="21"/>
  <c r="N1510" i="21"/>
  <c r="P1510" i="21"/>
  <c r="O1510" i="21"/>
  <c r="E1512" i="21"/>
  <c r="F1512" i="21"/>
  <c r="D1513" i="21"/>
  <c r="M1512" i="21"/>
  <c r="L1512" i="21"/>
  <c r="K1512" i="21"/>
  <c r="H1513" i="21"/>
  <c r="I1512" i="21"/>
  <c r="J1512" i="21"/>
  <c r="Q1511" i="21"/>
  <c r="N1511" i="21"/>
  <c r="O1511" i="21"/>
  <c r="P1511" i="21"/>
  <c r="F1513" i="21"/>
  <c r="E1513" i="21"/>
  <c r="D1514" i="21"/>
  <c r="J1513" i="21"/>
  <c r="H1514" i="21"/>
  <c r="L1513" i="21"/>
  <c r="K1513" i="21"/>
  <c r="I1513" i="21"/>
  <c r="M1513" i="21"/>
  <c r="Q1512" i="21"/>
  <c r="N1512" i="21"/>
  <c r="P1512" i="21"/>
  <c r="O1512" i="21"/>
  <c r="F1514" i="21"/>
  <c r="D1515" i="21"/>
  <c r="E1514" i="21"/>
  <c r="K1514" i="21"/>
  <c r="M1514" i="21"/>
  <c r="J1514" i="21"/>
  <c r="H1515" i="21"/>
  <c r="L1514" i="21"/>
  <c r="I1514" i="21"/>
  <c r="Q1513" i="21"/>
  <c r="N1513" i="21"/>
  <c r="P1513" i="21"/>
  <c r="O1513" i="21"/>
  <c r="E1515" i="21"/>
  <c r="D1516" i="21"/>
  <c r="F1515" i="21"/>
  <c r="M1515" i="21"/>
  <c r="K1515" i="21"/>
  <c r="L1515" i="21"/>
  <c r="J1515" i="21"/>
  <c r="H1516" i="21"/>
  <c r="I1515" i="21"/>
  <c r="Q1514" i="21"/>
  <c r="N1514" i="21"/>
  <c r="O1514" i="21"/>
  <c r="P1514" i="21"/>
  <c r="D1517" i="21"/>
  <c r="E1516" i="21"/>
  <c r="F1516" i="21"/>
  <c r="K1516" i="21"/>
  <c r="L1516" i="21"/>
  <c r="M1516" i="21"/>
  <c r="J1516" i="21"/>
  <c r="H1517" i="21"/>
  <c r="I1516" i="21"/>
  <c r="Q1515" i="21"/>
  <c r="N1515" i="21"/>
  <c r="O1515" i="21"/>
  <c r="P1515" i="21"/>
  <c r="E1517" i="21"/>
  <c r="F1517" i="21"/>
  <c r="D1518" i="21"/>
  <c r="M1517" i="21"/>
  <c r="H1518" i="21"/>
  <c r="K1517" i="21"/>
  <c r="J1517" i="21"/>
  <c r="L1517" i="21"/>
  <c r="I1517" i="21"/>
  <c r="Q1516" i="21"/>
  <c r="N1516" i="21"/>
  <c r="P1516" i="21"/>
  <c r="O1516" i="21"/>
  <c r="D1519" i="21"/>
  <c r="F1518" i="21"/>
  <c r="E1518" i="21"/>
  <c r="I1518" i="21"/>
  <c r="M1518" i="21"/>
  <c r="H1519" i="21"/>
  <c r="J1518" i="21"/>
  <c r="K1518" i="21"/>
  <c r="L1518" i="21"/>
  <c r="Q1517" i="21"/>
  <c r="N1517" i="21"/>
  <c r="O1517" i="21"/>
  <c r="P1517" i="21"/>
  <c r="F1519" i="21"/>
  <c r="D1520" i="21"/>
  <c r="E1519" i="21"/>
  <c r="Q1518" i="21"/>
  <c r="N1518" i="21"/>
  <c r="O1518" i="21"/>
  <c r="P1518" i="21"/>
  <c r="H1520" i="21"/>
  <c r="J1519" i="21"/>
  <c r="K1519" i="21"/>
  <c r="I1519" i="21"/>
  <c r="M1519" i="21"/>
  <c r="L1519" i="21"/>
  <c r="D1521" i="21"/>
  <c r="E1520" i="21"/>
  <c r="F1520" i="21"/>
  <c r="I1520" i="21"/>
  <c r="J1520" i="21"/>
  <c r="K1520" i="21"/>
  <c r="L1520" i="21"/>
  <c r="M1520" i="21"/>
  <c r="H1521" i="21"/>
  <c r="Q1519" i="21"/>
  <c r="N1519" i="21"/>
  <c r="O1519" i="21"/>
  <c r="P1519" i="21"/>
  <c r="F1521" i="21"/>
  <c r="E1521" i="21"/>
  <c r="D1522" i="21"/>
  <c r="Q1520" i="21"/>
  <c r="N1520" i="21"/>
  <c r="P1520" i="21"/>
  <c r="O1520" i="21"/>
  <c r="I1521" i="21"/>
  <c r="H1522" i="21"/>
  <c r="J1521" i="21"/>
  <c r="L1521" i="21"/>
  <c r="K1521" i="21"/>
  <c r="M1521" i="21"/>
  <c r="E1522" i="21"/>
  <c r="F1522" i="21"/>
  <c r="D1523" i="21"/>
  <c r="Q1521" i="21"/>
  <c r="N1521" i="21"/>
  <c r="O1521" i="21"/>
  <c r="P1521" i="21"/>
  <c r="J1522" i="21"/>
  <c r="I1522" i="21"/>
  <c r="K1522" i="21"/>
  <c r="L1522" i="21"/>
  <c r="H1523" i="21"/>
  <c r="M1522" i="21"/>
  <c r="F1523" i="21"/>
  <c r="E1523" i="21"/>
  <c r="D1524" i="21"/>
  <c r="Q1522" i="21"/>
  <c r="N1522" i="21"/>
  <c r="O1522" i="21"/>
  <c r="P1522" i="21"/>
  <c r="M1523" i="21"/>
  <c r="L1523" i="21"/>
  <c r="I1523" i="21"/>
  <c r="J1523" i="21"/>
  <c r="K1523" i="21"/>
  <c r="H1524" i="21"/>
  <c r="D1525" i="21"/>
  <c r="E1524" i="21"/>
  <c r="F1524" i="21"/>
  <c r="Q1523" i="21"/>
  <c r="N1523" i="21"/>
  <c r="O1523" i="21"/>
  <c r="P1523" i="21"/>
  <c r="L1524" i="21"/>
  <c r="J1524" i="21"/>
  <c r="M1524" i="21"/>
  <c r="K1524" i="21"/>
  <c r="H1525" i="21"/>
  <c r="I1524" i="21"/>
  <c r="E1525" i="21"/>
  <c r="D1526" i="21"/>
  <c r="F1525" i="21"/>
  <c r="H1526" i="21"/>
  <c r="J1525" i="21"/>
  <c r="K1525" i="21"/>
  <c r="M1525" i="21"/>
  <c r="I1525" i="21"/>
  <c r="L1525" i="21"/>
  <c r="Q1524" i="21"/>
  <c r="N1524" i="21"/>
  <c r="O1524" i="21"/>
  <c r="P1524" i="21"/>
  <c r="E1526" i="21"/>
  <c r="F1526" i="21"/>
  <c r="D1527" i="21"/>
  <c r="M1526" i="21"/>
  <c r="K1526" i="21"/>
  <c r="L1526" i="21"/>
  <c r="J1526" i="21"/>
  <c r="I1526" i="21"/>
  <c r="H1527" i="21"/>
  <c r="Q1525" i="21"/>
  <c r="N1525" i="21"/>
  <c r="P1525" i="21"/>
  <c r="O1525" i="21"/>
  <c r="E1527" i="21"/>
  <c r="F1527" i="21"/>
  <c r="D1528" i="21"/>
  <c r="Q1526" i="21"/>
  <c r="N1526" i="21"/>
  <c r="P1526" i="21"/>
  <c r="O1526" i="21"/>
  <c r="L1527" i="21"/>
  <c r="I1527" i="21"/>
  <c r="J1527" i="21"/>
  <c r="M1527" i="21"/>
  <c r="K1527" i="21"/>
  <c r="H1528" i="21"/>
  <c r="E1528" i="21"/>
  <c r="D1529" i="21"/>
  <c r="F1528" i="21"/>
  <c r="Q1527" i="21"/>
  <c r="N1527" i="21"/>
  <c r="O1527" i="21"/>
  <c r="P1527" i="21"/>
  <c r="H1529" i="21"/>
  <c r="L1528" i="21"/>
  <c r="K1528" i="21"/>
  <c r="I1528" i="21"/>
  <c r="J1528" i="21"/>
  <c r="M1528" i="21"/>
  <c r="D1530" i="21"/>
  <c r="F1529" i="21"/>
  <c r="E1529" i="21"/>
  <c r="L1529" i="21"/>
  <c r="J1529" i="21"/>
  <c r="M1529" i="21"/>
  <c r="K1529" i="21"/>
  <c r="H1530" i="21"/>
  <c r="I1529" i="21"/>
  <c r="Q1528" i="21"/>
  <c r="N1528" i="21"/>
  <c r="O1528" i="21"/>
  <c r="P1528" i="21"/>
  <c r="D1531" i="21"/>
  <c r="F1530" i="21"/>
  <c r="E1530" i="21"/>
  <c r="K1530" i="21"/>
  <c r="H1531" i="21"/>
  <c r="M1530" i="21"/>
  <c r="J1530" i="21"/>
  <c r="I1530" i="21"/>
  <c r="L1530" i="21"/>
  <c r="Q1529" i="21"/>
  <c r="N1529" i="21"/>
  <c r="O1529" i="21"/>
  <c r="P1529" i="21"/>
  <c r="E1531" i="21"/>
  <c r="D1532" i="21"/>
  <c r="F1531" i="21"/>
  <c r="L1531" i="21"/>
  <c r="I1531" i="21"/>
  <c r="M1531" i="21"/>
  <c r="H1532" i="21"/>
  <c r="K1531" i="21"/>
  <c r="J1531" i="21"/>
  <c r="Q1530" i="21"/>
  <c r="N1530" i="21"/>
  <c r="P1530" i="21"/>
  <c r="O1530" i="21"/>
  <c r="F1532" i="21"/>
  <c r="D1533" i="21"/>
  <c r="E1532" i="21"/>
  <c r="Q1531" i="21"/>
  <c r="N1531" i="21"/>
  <c r="P1531" i="21"/>
  <c r="O1531" i="21"/>
  <c r="J1532" i="21"/>
  <c r="H1533" i="21"/>
  <c r="M1532" i="21"/>
  <c r="L1532" i="21"/>
  <c r="K1532" i="21"/>
  <c r="I1532" i="21"/>
  <c r="E1533" i="21"/>
  <c r="F1533" i="21"/>
  <c r="D1534" i="21"/>
  <c r="I1533" i="21"/>
  <c r="K1533" i="21"/>
  <c r="L1533" i="21"/>
  <c r="M1533" i="21"/>
  <c r="H1534" i="21"/>
  <c r="J1533" i="21"/>
  <c r="Q1532" i="21"/>
  <c r="N1532" i="21"/>
  <c r="O1532" i="21"/>
  <c r="P1532" i="21"/>
  <c r="F1534" i="21"/>
  <c r="D1535" i="21"/>
  <c r="E1534" i="21"/>
  <c r="Q1533" i="21"/>
  <c r="N1533" i="21"/>
  <c r="O1533" i="21"/>
  <c r="P1533" i="21"/>
  <c r="H1535" i="21"/>
  <c r="M1534" i="21"/>
  <c r="J1534" i="21"/>
  <c r="K1534" i="21"/>
  <c r="L1534" i="21"/>
  <c r="I1534" i="21"/>
  <c r="E1535" i="21"/>
  <c r="D1536" i="21"/>
  <c r="F1535" i="21"/>
  <c r="K1535" i="21"/>
  <c r="L1535" i="21"/>
  <c r="J1535" i="21"/>
  <c r="M1535" i="21"/>
  <c r="I1535" i="21"/>
  <c r="H1536" i="21"/>
  <c r="Q1534" i="21"/>
  <c r="N1534" i="21"/>
  <c r="O1534" i="21"/>
  <c r="P1534" i="21"/>
  <c r="D1537" i="21"/>
  <c r="E1536" i="21"/>
  <c r="F1536" i="21"/>
  <c r="Q1535" i="21"/>
  <c r="N1535" i="21"/>
  <c r="P1535" i="21"/>
  <c r="O1535" i="21"/>
  <c r="K1536" i="21"/>
  <c r="L1536" i="21"/>
  <c r="M1536" i="21"/>
  <c r="I1536" i="21"/>
  <c r="J1536" i="21"/>
  <c r="H1537" i="21"/>
  <c r="E1537" i="21"/>
  <c r="F1537" i="21"/>
  <c r="D1538" i="21"/>
  <c r="Q1536" i="21"/>
  <c r="N1536" i="21"/>
  <c r="O1536" i="21"/>
  <c r="P1536" i="21"/>
  <c r="J1537" i="21"/>
  <c r="K1537" i="21"/>
  <c r="H1538" i="21"/>
  <c r="I1537" i="21"/>
  <c r="M1537" i="21"/>
  <c r="L1537" i="21"/>
  <c r="F1538" i="21"/>
  <c r="E1538" i="21"/>
  <c r="D1539" i="21"/>
  <c r="L1538" i="21"/>
  <c r="K1538" i="21"/>
  <c r="H1539" i="21"/>
  <c r="J1538" i="21"/>
  <c r="I1538" i="21"/>
  <c r="M1538" i="21"/>
  <c r="Q1537" i="21"/>
  <c r="N1537" i="21"/>
  <c r="O1537" i="21"/>
  <c r="P1537" i="21"/>
  <c r="E1539" i="21"/>
  <c r="D1540" i="21"/>
  <c r="F1539" i="21"/>
  <c r="L1539" i="21"/>
  <c r="J1539" i="21"/>
  <c r="H1540" i="21"/>
  <c r="K1539" i="21"/>
  <c r="I1539" i="21"/>
  <c r="M1539" i="21"/>
  <c r="Q1538" i="21"/>
  <c r="N1538" i="21"/>
  <c r="O1538" i="21"/>
  <c r="P1538" i="21"/>
  <c r="E1540" i="21"/>
  <c r="D1541" i="21"/>
  <c r="F1540" i="21"/>
  <c r="M1540" i="21"/>
  <c r="K1540" i="21"/>
  <c r="J1540" i="21"/>
  <c r="H1541" i="21"/>
  <c r="L1540" i="21"/>
  <c r="I1540" i="21"/>
  <c r="Q1539" i="21"/>
  <c r="N1539" i="21"/>
  <c r="P1539" i="21"/>
  <c r="O1539" i="21"/>
  <c r="E1541" i="21"/>
  <c r="F1541" i="21"/>
  <c r="D1542" i="21"/>
  <c r="L1541" i="21"/>
  <c r="M1541" i="21"/>
  <c r="J1541" i="21"/>
  <c r="K1541" i="21"/>
  <c r="H1542" i="21"/>
  <c r="I1541" i="21"/>
  <c r="Q1540" i="21"/>
  <c r="N1540" i="21"/>
  <c r="O1540" i="21"/>
  <c r="P1540" i="21"/>
  <c r="D1543" i="21"/>
  <c r="F1542" i="21"/>
  <c r="E1542" i="21"/>
  <c r="I1542" i="21"/>
  <c r="M1542" i="21"/>
  <c r="K1542" i="21"/>
  <c r="H1543" i="21"/>
  <c r="L1542" i="21"/>
  <c r="J1542" i="21"/>
  <c r="Q1541" i="21"/>
  <c r="N1541" i="21"/>
  <c r="P1541" i="21"/>
  <c r="O1541" i="21"/>
  <c r="D1544" i="21"/>
  <c r="E1543" i="21"/>
  <c r="F1543" i="21"/>
  <c r="Q1542" i="21"/>
  <c r="N1542" i="21"/>
  <c r="P1542" i="21"/>
  <c r="O1542" i="21"/>
  <c r="I1543" i="21"/>
  <c r="H1544" i="21"/>
  <c r="L1543" i="21"/>
  <c r="K1543" i="21"/>
  <c r="J1543" i="21"/>
  <c r="M1543" i="21"/>
  <c r="F1544" i="21"/>
  <c r="E1544" i="21"/>
  <c r="D1545" i="21"/>
  <c r="Q1543" i="21"/>
  <c r="N1543" i="21"/>
  <c r="P1543" i="21"/>
  <c r="O1543" i="21"/>
  <c r="L1544" i="21"/>
  <c r="J1544" i="21"/>
  <c r="M1544" i="21"/>
  <c r="H1545" i="21"/>
  <c r="I1544" i="21"/>
  <c r="K1544" i="21"/>
  <c r="F1545" i="21"/>
  <c r="D1546" i="21"/>
  <c r="E1545" i="21"/>
  <c r="H1546" i="21"/>
  <c r="L1545" i="21"/>
  <c r="K1545" i="21"/>
  <c r="J1545" i="21"/>
  <c r="M1545" i="21"/>
  <c r="I1545" i="21"/>
  <c r="Q1544" i="21"/>
  <c r="N1544" i="21"/>
  <c r="P1544" i="21"/>
  <c r="O1544" i="21"/>
  <c r="E1546" i="21"/>
  <c r="D1547" i="21"/>
  <c r="F1546" i="21"/>
  <c r="J1546" i="21"/>
  <c r="H1547" i="21"/>
  <c r="I1546" i="21"/>
  <c r="K1546" i="21"/>
  <c r="L1546" i="21"/>
  <c r="M1546" i="21"/>
  <c r="Q1545" i="21"/>
  <c r="N1545" i="21"/>
  <c r="O1545" i="21"/>
  <c r="P1545" i="21"/>
  <c r="E1547" i="21"/>
  <c r="D1548" i="21"/>
  <c r="F1547" i="21"/>
  <c r="M1547" i="21"/>
  <c r="J1547" i="21"/>
  <c r="H1548" i="21"/>
  <c r="L1547" i="21"/>
  <c r="I1547" i="21"/>
  <c r="K1547" i="21"/>
  <c r="Q1546" i="21"/>
  <c r="N1546" i="21"/>
  <c r="O1546" i="21"/>
  <c r="P1546" i="21"/>
  <c r="E1548" i="21"/>
  <c r="D1549" i="21"/>
  <c r="F1548" i="21"/>
  <c r="I1548" i="21"/>
  <c r="K1548" i="21"/>
  <c r="J1548" i="21"/>
  <c r="M1548" i="21"/>
  <c r="L1548" i="21"/>
  <c r="H1549" i="21"/>
  <c r="Q1547" i="21"/>
  <c r="N1547" i="21"/>
  <c r="P1547" i="21"/>
  <c r="O1547" i="21"/>
  <c r="D1550" i="21"/>
  <c r="F1549" i="21"/>
  <c r="E1549" i="21"/>
  <c r="Q1548" i="21"/>
  <c r="N1548" i="21"/>
  <c r="O1548" i="21"/>
  <c r="P1548" i="21"/>
  <c r="M1549" i="21"/>
  <c r="K1549" i="21"/>
  <c r="I1549" i="21"/>
  <c r="J1549" i="21"/>
  <c r="H1550" i="21"/>
  <c r="L1549" i="21"/>
  <c r="F1550" i="21"/>
  <c r="E1550" i="21"/>
  <c r="D1551" i="21"/>
  <c r="Q1549" i="21"/>
  <c r="N1549" i="21"/>
  <c r="P1549" i="21"/>
  <c r="O1549" i="21"/>
  <c r="K1550" i="21"/>
  <c r="J1550" i="21"/>
  <c r="M1550" i="21"/>
  <c r="L1550" i="21"/>
  <c r="H1551" i="21"/>
  <c r="I1550" i="21"/>
  <c r="E1551" i="21"/>
  <c r="F1551" i="21"/>
  <c r="D1552" i="21"/>
  <c r="J1551" i="21"/>
  <c r="M1551" i="21"/>
  <c r="L1551" i="21"/>
  <c r="K1551" i="21"/>
  <c r="H1552" i="21"/>
  <c r="I1551" i="21"/>
  <c r="Q1550" i="21"/>
  <c r="N1550" i="21"/>
  <c r="P1550" i="21"/>
  <c r="O1550" i="21"/>
  <c r="D1553" i="21"/>
  <c r="E1552" i="21"/>
  <c r="F1552" i="21"/>
  <c r="I1552" i="21"/>
  <c r="H1553" i="21"/>
  <c r="K1552" i="21"/>
  <c r="L1552" i="21"/>
  <c r="M1552" i="21"/>
  <c r="J1552" i="21"/>
  <c r="Q1551" i="21"/>
  <c r="N1551" i="21"/>
  <c r="P1551" i="21"/>
  <c r="O1551" i="21"/>
  <c r="F1553" i="21"/>
  <c r="D1554" i="21"/>
  <c r="E1553" i="21"/>
  <c r="Q1552" i="21"/>
  <c r="N1552" i="21"/>
  <c r="P1552" i="21"/>
  <c r="O1552" i="21"/>
  <c r="I1553" i="21"/>
  <c r="L1553" i="21"/>
  <c r="K1553" i="21"/>
  <c r="M1553" i="21"/>
  <c r="J1553" i="21"/>
  <c r="H1554" i="21"/>
  <c r="F1554" i="21"/>
  <c r="E1554" i="21"/>
  <c r="D1555" i="21"/>
  <c r="Q1553" i="21"/>
  <c r="N1553" i="21"/>
  <c r="P1553" i="21"/>
  <c r="O1553" i="21"/>
  <c r="H1555" i="21"/>
  <c r="J1554" i="21"/>
  <c r="L1554" i="21"/>
  <c r="K1554" i="21"/>
  <c r="I1554" i="21"/>
  <c r="M1554" i="21"/>
  <c r="E1555" i="21"/>
  <c r="D1556" i="21"/>
  <c r="F1555" i="21"/>
  <c r="L1555" i="21"/>
  <c r="M1555" i="21"/>
  <c r="I1555" i="21"/>
  <c r="H1556" i="21"/>
  <c r="K1555" i="21"/>
  <c r="J1555" i="21"/>
  <c r="Q1554" i="21"/>
  <c r="N1554" i="21"/>
  <c r="O1554" i="21"/>
  <c r="P1554" i="21"/>
  <c r="D1557" i="21"/>
  <c r="F1556" i="21"/>
  <c r="E1556" i="21"/>
  <c r="Q1555" i="21"/>
  <c r="N1555" i="21"/>
  <c r="O1555" i="21"/>
  <c r="P1555" i="21"/>
  <c r="L1556" i="21"/>
  <c r="I1556" i="21"/>
  <c r="H1557" i="21"/>
  <c r="K1556" i="21"/>
  <c r="J1556" i="21"/>
  <c r="M1556" i="21"/>
  <c r="F1557" i="21"/>
  <c r="D1558" i="21"/>
  <c r="E1557" i="21"/>
  <c r="Q1556" i="21"/>
  <c r="N1556" i="21"/>
  <c r="P1556" i="21"/>
  <c r="O1556" i="21"/>
  <c r="M1557" i="21"/>
  <c r="L1557" i="21"/>
  <c r="K1557" i="21"/>
  <c r="H1558" i="21"/>
  <c r="J1557" i="21"/>
  <c r="I1557" i="21"/>
  <c r="F1558" i="21"/>
  <c r="E1558" i="21"/>
  <c r="D1559" i="21"/>
  <c r="M1558" i="21"/>
  <c r="J1558" i="21"/>
  <c r="K1558" i="21"/>
  <c r="I1558" i="21"/>
  <c r="L1558" i="21"/>
  <c r="H1559" i="21"/>
  <c r="Q1557" i="21"/>
  <c r="N1557" i="21"/>
  <c r="O1557" i="21"/>
  <c r="P1557" i="21"/>
  <c r="E1559" i="21"/>
  <c r="F1559" i="21"/>
  <c r="D1560" i="21"/>
  <c r="Q1558" i="21"/>
  <c r="N1558" i="21"/>
  <c r="O1558" i="21"/>
  <c r="P1558" i="21"/>
  <c r="K1559" i="21"/>
  <c r="L1559" i="21"/>
  <c r="M1559" i="21"/>
  <c r="H1560" i="21"/>
  <c r="J1559" i="21"/>
  <c r="I1559" i="21"/>
  <c r="D1561" i="21"/>
  <c r="F1560" i="21"/>
  <c r="E1560" i="21"/>
  <c r="I1560" i="21"/>
  <c r="L1560" i="21"/>
  <c r="H1561" i="21"/>
  <c r="K1560" i="21"/>
  <c r="J1560" i="21"/>
  <c r="M1560" i="21"/>
  <c r="Q1559" i="21"/>
  <c r="N1559" i="21"/>
  <c r="O1559" i="21"/>
  <c r="P1559" i="21"/>
  <c r="F1561" i="21"/>
  <c r="E1561" i="21"/>
  <c r="D1562" i="21"/>
  <c r="Q1560" i="21"/>
  <c r="N1560" i="21"/>
  <c r="O1560" i="21"/>
  <c r="P1560" i="21"/>
  <c r="L1561" i="21"/>
  <c r="K1561" i="21"/>
  <c r="J1561" i="21"/>
  <c r="H1562" i="21"/>
  <c r="I1561" i="21"/>
  <c r="M1561" i="21"/>
  <c r="F1562" i="21"/>
  <c r="E1562" i="21"/>
  <c r="D1563" i="21"/>
  <c r="J1562" i="21"/>
  <c r="M1562" i="21"/>
  <c r="L1562" i="21"/>
  <c r="H1563" i="21"/>
  <c r="K1562" i="21"/>
  <c r="I1562" i="21"/>
  <c r="Q1561" i="21"/>
  <c r="N1561" i="21"/>
  <c r="P1561" i="21"/>
  <c r="O1561" i="21"/>
  <c r="E1563" i="21"/>
  <c r="D1564" i="21"/>
  <c r="F1563" i="21"/>
  <c r="L1563" i="21"/>
  <c r="H1564" i="21"/>
  <c r="J1563" i="21"/>
  <c r="I1563" i="21"/>
  <c r="K1563" i="21"/>
  <c r="M1563" i="21"/>
  <c r="Q1562" i="21"/>
  <c r="N1562" i="21"/>
  <c r="O1562" i="21"/>
  <c r="P1562" i="21"/>
  <c r="F1564" i="21"/>
  <c r="E1564" i="21"/>
  <c r="D1565" i="21"/>
  <c r="I1564" i="21"/>
  <c r="L1564" i="21"/>
  <c r="H1565" i="21"/>
  <c r="J1564" i="21"/>
  <c r="K1564" i="21"/>
  <c r="M1564" i="21"/>
  <c r="Q1563" i="21"/>
  <c r="N1563" i="21"/>
  <c r="P1563" i="21"/>
  <c r="O1563" i="21"/>
  <c r="F1565" i="21"/>
  <c r="D1566" i="21"/>
  <c r="E1565" i="21"/>
  <c r="Q1564" i="21"/>
  <c r="N1564" i="21"/>
  <c r="P1564" i="21"/>
  <c r="O1564" i="21"/>
  <c r="I1565" i="21"/>
  <c r="M1565" i="21"/>
  <c r="L1565" i="21"/>
  <c r="K1565" i="21"/>
  <c r="J1565" i="21"/>
  <c r="H1566" i="21"/>
  <c r="F1566" i="21"/>
  <c r="E1566" i="21"/>
  <c r="D1567" i="21"/>
  <c r="Q1565" i="21"/>
  <c r="N1565" i="21"/>
  <c r="P1565" i="21"/>
  <c r="O1565" i="21"/>
  <c r="M1566" i="21"/>
  <c r="J1566" i="21"/>
  <c r="H1567" i="21"/>
  <c r="L1566" i="21"/>
  <c r="K1566" i="21"/>
  <c r="I1566" i="21"/>
  <c r="E1567" i="21"/>
  <c r="F1567" i="21"/>
  <c r="D1568" i="21"/>
  <c r="M1567" i="21"/>
  <c r="K1567" i="21"/>
  <c r="L1567" i="21"/>
  <c r="J1567" i="21"/>
  <c r="H1568" i="21"/>
  <c r="I1567" i="21"/>
  <c r="Q1566" i="21"/>
  <c r="N1566" i="21"/>
  <c r="O1566" i="21"/>
  <c r="P1566" i="21"/>
  <c r="F1568" i="21"/>
  <c r="D1569" i="21"/>
  <c r="E1568" i="21"/>
  <c r="J1568" i="21"/>
  <c r="K1568" i="21"/>
  <c r="H1569" i="21"/>
  <c r="M1568" i="21"/>
  <c r="L1568" i="21"/>
  <c r="I1568" i="21"/>
  <c r="Q1567" i="21"/>
  <c r="N1567" i="21"/>
  <c r="O1567" i="21"/>
  <c r="P1567" i="21"/>
  <c r="F1569" i="21"/>
  <c r="D1570" i="21"/>
  <c r="E1569" i="21"/>
  <c r="M1569" i="21"/>
  <c r="L1569" i="21"/>
  <c r="J1569" i="21"/>
  <c r="H1570" i="21"/>
  <c r="I1569" i="21"/>
  <c r="K1569" i="21"/>
  <c r="Q1568" i="21"/>
  <c r="N1568" i="21"/>
  <c r="P1568" i="21"/>
  <c r="O1568" i="21"/>
  <c r="F1570" i="21"/>
  <c r="E1570" i="21"/>
  <c r="D1571" i="21"/>
  <c r="H1571" i="21"/>
  <c r="L1570" i="21"/>
  <c r="J1570" i="21"/>
  <c r="K1570" i="21"/>
  <c r="M1570" i="21"/>
  <c r="I1570" i="21"/>
  <c r="Q1569" i="21"/>
  <c r="N1569" i="21"/>
  <c r="O1569" i="21"/>
  <c r="P1569" i="21"/>
  <c r="D1572" i="21"/>
  <c r="F1571" i="21"/>
  <c r="E1571" i="21"/>
  <c r="I1571" i="21"/>
  <c r="H1572" i="21"/>
  <c r="J1571" i="21"/>
  <c r="K1571" i="21"/>
  <c r="L1571" i="21"/>
  <c r="M1571" i="21"/>
  <c r="Q1570" i="21"/>
  <c r="N1570" i="21"/>
  <c r="P1570" i="21"/>
  <c r="O1570" i="21"/>
  <c r="F1572" i="21"/>
  <c r="D1573" i="21"/>
  <c r="E1572" i="21"/>
  <c r="Q1571" i="21"/>
  <c r="N1571" i="21"/>
  <c r="O1571" i="21"/>
  <c r="P1571" i="21"/>
  <c r="K1572" i="21"/>
  <c r="I1572" i="21"/>
  <c r="H1573" i="21"/>
  <c r="M1572" i="21"/>
  <c r="L1572" i="21"/>
  <c r="J1572" i="21"/>
  <c r="F1573" i="21"/>
  <c r="E1573" i="21"/>
  <c r="D1574" i="21"/>
  <c r="Q1572" i="21"/>
  <c r="N1572" i="21"/>
  <c r="O1572" i="21"/>
  <c r="P1572" i="21"/>
  <c r="J1573" i="21"/>
  <c r="L1573" i="21"/>
  <c r="M1573" i="21"/>
  <c r="I1573" i="21"/>
  <c r="K1573" i="21"/>
  <c r="H1574" i="21"/>
  <c r="E1574" i="21"/>
  <c r="F1574" i="21"/>
  <c r="D1575" i="21"/>
  <c r="Q1573" i="21"/>
  <c r="N1573" i="21"/>
  <c r="P1573" i="21"/>
  <c r="O1573" i="21"/>
  <c r="J1574" i="21"/>
  <c r="H1575" i="21"/>
  <c r="L1574" i="21"/>
  <c r="M1574" i="21"/>
  <c r="I1574" i="21"/>
  <c r="K1574" i="21"/>
  <c r="F1575" i="21"/>
  <c r="D1576" i="21"/>
  <c r="E1575" i="21"/>
  <c r="M1575" i="21"/>
  <c r="I1575" i="21"/>
  <c r="L1575" i="21"/>
  <c r="J1575" i="21"/>
  <c r="H1576" i="21"/>
  <c r="K1575" i="21"/>
  <c r="Q1574" i="21"/>
  <c r="N1574" i="21"/>
  <c r="P1574" i="21"/>
  <c r="O1574" i="21"/>
  <c r="F1576" i="21"/>
  <c r="D1577" i="21"/>
  <c r="E1576" i="21"/>
  <c r="Q1575" i="21"/>
  <c r="N1575" i="21"/>
  <c r="P1575" i="21"/>
  <c r="O1575" i="21"/>
  <c r="M1576" i="21"/>
  <c r="L1576" i="21"/>
  <c r="K1576" i="21"/>
  <c r="J1576" i="21"/>
  <c r="I1576" i="21"/>
  <c r="H1577" i="21"/>
  <c r="F1577" i="21"/>
  <c r="D1578" i="21"/>
  <c r="E1577" i="21"/>
  <c r="Q1576" i="21"/>
  <c r="N1576" i="21"/>
  <c r="O1576" i="21"/>
  <c r="P1576" i="21"/>
  <c r="H1578" i="21"/>
  <c r="I1577" i="21"/>
  <c r="J1577" i="21"/>
  <c r="K1577" i="21"/>
  <c r="M1577" i="21"/>
  <c r="L1577" i="21"/>
  <c r="D1579" i="21"/>
  <c r="F1578" i="21"/>
  <c r="E1578" i="21"/>
  <c r="L1578" i="21"/>
  <c r="H1579" i="21"/>
  <c r="J1578" i="21"/>
  <c r="K1578" i="21"/>
  <c r="I1578" i="21"/>
  <c r="M1578" i="21"/>
  <c r="Q1577" i="21"/>
  <c r="N1577" i="21"/>
  <c r="P1577" i="21"/>
  <c r="O1577" i="21"/>
  <c r="D1580" i="21"/>
  <c r="F1579" i="21"/>
  <c r="E1579" i="21"/>
  <c r="L1579" i="21"/>
  <c r="H1580" i="21"/>
  <c r="M1579" i="21"/>
  <c r="K1579" i="21"/>
  <c r="J1579" i="21"/>
  <c r="I1579" i="21"/>
  <c r="Q1578" i="21"/>
  <c r="N1578" i="21"/>
  <c r="P1578" i="21"/>
  <c r="O1578" i="21"/>
  <c r="F1580" i="21"/>
  <c r="D1581" i="21"/>
  <c r="E1580" i="21"/>
  <c r="L1580" i="21"/>
  <c r="M1580" i="21"/>
  <c r="H1581" i="21"/>
  <c r="K1580" i="21"/>
  <c r="J1580" i="21"/>
  <c r="I1580" i="21"/>
  <c r="Q1579" i="21"/>
  <c r="N1579" i="21"/>
  <c r="O1579" i="21"/>
  <c r="P1579" i="21"/>
  <c r="F1581" i="21"/>
  <c r="D1582" i="21"/>
  <c r="E1581" i="21"/>
  <c r="H1582" i="21"/>
  <c r="I1581" i="21"/>
  <c r="L1581" i="21"/>
  <c r="J1581" i="21"/>
  <c r="K1581" i="21"/>
  <c r="M1581" i="21"/>
  <c r="Q1580" i="21"/>
  <c r="N1580" i="21"/>
  <c r="O1580" i="21"/>
  <c r="P1580" i="21"/>
  <c r="D1583" i="21"/>
  <c r="F1582" i="21"/>
  <c r="E1582" i="21"/>
  <c r="M1582" i="21"/>
  <c r="J1582" i="21"/>
  <c r="I1582" i="21"/>
  <c r="L1582" i="21"/>
  <c r="H1583" i="21"/>
  <c r="K1582" i="21"/>
  <c r="Q1581" i="21"/>
  <c r="N1581" i="21"/>
  <c r="P1581" i="21"/>
  <c r="O1581" i="21"/>
  <c r="E1583" i="21"/>
  <c r="D1584" i="21"/>
  <c r="F1583" i="21"/>
  <c r="Q1582" i="21"/>
  <c r="N1582" i="21"/>
  <c r="O1582" i="21"/>
  <c r="P1582" i="21"/>
  <c r="I1583" i="21"/>
  <c r="L1583" i="21"/>
  <c r="J1583" i="21"/>
  <c r="H1584" i="21"/>
  <c r="M1583" i="21"/>
  <c r="K1583" i="21"/>
  <c r="F1584" i="21"/>
  <c r="E1584" i="21"/>
  <c r="D1585" i="21"/>
  <c r="Q1583" i="21"/>
  <c r="N1583" i="21"/>
  <c r="O1583" i="21"/>
  <c r="P1583" i="21"/>
  <c r="H1585" i="21"/>
  <c r="L1584" i="21"/>
  <c r="J1584" i="21"/>
  <c r="I1584" i="21"/>
  <c r="K1584" i="21"/>
  <c r="M1584" i="21"/>
  <c r="F1585" i="21"/>
  <c r="D1586" i="21"/>
  <c r="E1585" i="21"/>
  <c r="H1586" i="21"/>
  <c r="I1585" i="21"/>
  <c r="L1585" i="21"/>
  <c r="M1585" i="21"/>
  <c r="K1585" i="21"/>
  <c r="J1585" i="21"/>
  <c r="Q1584" i="21"/>
  <c r="N1584" i="21"/>
  <c r="P1584" i="21"/>
  <c r="O1584" i="21"/>
  <c r="D1587" i="21"/>
  <c r="E1586" i="21"/>
  <c r="F1586" i="21"/>
  <c r="J1586" i="21"/>
  <c r="L1586" i="21"/>
  <c r="H1587" i="21"/>
  <c r="K1586" i="21"/>
  <c r="I1586" i="21"/>
  <c r="M1586" i="21"/>
  <c r="Q1585" i="21"/>
  <c r="N1585" i="21"/>
  <c r="O1585" i="21"/>
  <c r="P1585" i="21"/>
  <c r="D1588" i="21"/>
  <c r="E1587" i="21"/>
  <c r="F1587" i="21"/>
  <c r="I1587" i="21"/>
  <c r="M1587" i="21"/>
  <c r="H1588" i="21"/>
  <c r="J1587" i="21"/>
  <c r="K1587" i="21"/>
  <c r="L1587" i="21"/>
  <c r="Q1586" i="21"/>
  <c r="N1586" i="21"/>
  <c r="P1586" i="21"/>
  <c r="O1586" i="21"/>
  <c r="E1588" i="21"/>
  <c r="D1589" i="21"/>
  <c r="F1588" i="21"/>
  <c r="Q1587" i="21"/>
  <c r="N1587" i="21"/>
  <c r="O1587" i="21"/>
  <c r="P1587" i="21"/>
  <c r="J1588" i="21"/>
  <c r="K1588" i="21"/>
  <c r="I1588" i="21"/>
  <c r="L1588" i="21"/>
  <c r="M1588" i="21"/>
  <c r="H1589" i="21"/>
  <c r="E1589" i="21"/>
  <c r="D1590" i="21"/>
  <c r="F1589" i="21"/>
  <c r="Q1588" i="21"/>
  <c r="N1588" i="21"/>
  <c r="O1588" i="21"/>
  <c r="P1588" i="21"/>
  <c r="M1589" i="21"/>
  <c r="K1589" i="21"/>
  <c r="L1589" i="21"/>
  <c r="H1590" i="21"/>
  <c r="I1589" i="21"/>
  <c r="J1589" i="21"/>
  <c r="E1590" i="21"/>
  <c r="F1590" i="21"/>
  <c r="D1591" i="21"/>
  <c r="L1590" i="21"/>
  <c r="K1590" i="21"/>
  <c r="I1590" i="21"/>
  <c r="J1590" i="21"/>
  <c r="H1591" i="21"/>
  <c r="M1590" i="21"/>
  <c r="Q1589" i="21"/>
  <c r="N1589" i="21"/>
  <c r="P1589" i="21"/>
  <c r="O1589" i="21"/>
  <c r="F1591" i="21"/>
  <c r="D1592" i="21"/>
  <c r="E1591" i="21"/>
  <c r="Q1590" i="21"/>
  <c r="N1590" i="21"/>
  <c r="P1590" i="21"/>
  <c r="O1590" i="21"/>
  <c r="K1591" i="21"/>
  <c r="I1591" i="21"/>
  <c r="L1591" i="21"/>
  <c r="J1591" i="21"/>
  <c r="M1591" i="21"/>
  <c r="H1592" i="21"/>
  <c r="F1592" i="21"/>
  <c r="E1592" i="21"/>
  <c r="D1593" i="21"/>
  <c r="Q1591" i="21"/>
  <c r="N1591" i="21"/>
  <c r="O1591" i="21"/>
  <c r="P1591" i="21"/>
  <c r="I1592" i="21"/>
  <c r="J1592" i="21"/>
  <c r="K1592" i="21"/>
  <c r="M1592" i="21"/>
  <c r="H1593" i="21"/>
  <c r="L1592" i="21"/>
  <c r="D1594" i="21"/>
  <c r="F1593" i="21"/>
  <c r="E1593" i="21"/>
  <c r="Q1592" i="21"/>
  <c r="N1592" i="21"/>
  <c r="O1592" i="21"/>
  <c r="P1592" i="21"/>
  <c r="K1593" i="21"/>
  <c r="J1593" i="21"/>
  <c r="H1594" i="21"/>
  <c r="M1593" i="21"/>
  <c r="L1593" i="21"/>
  <c r="I1593" i="21"/>
  <c r="D1595" i="21"/>
  <c r="E1594" i="21"/>
  <c r="F1594" i="21"/>
  <c r="J1594" i="21"/>
  <c r="M1594" i="21"/>
  <c r="L1594" i="21"/>
  <c r="I1594" i="21"/>
  <c r="H1595" i="21"/>
  <c r="K1594" i="21"/>
  <c r="Q1593" i="21"/>
  <c r="N1593" i="21"/>
  <c r="O1593" i="21"/>
  <c r="P1593" i="21"/>
  <c r="D1596" i="21"/>
  <c r="F1595" i="21"/>
  <c r="E1595" i="21"/>
  <c r="Q1594" i="21"/>
  <c r="N1594" i="21"/>
  <c r="P1594" i="21"/>
  <c r="O1594" i="21"/>
  <c r="I1595" i="21"/>
  <c r="M1595" i="21"/>
  <c r="L1595" i="21"/>
  <c r="H1596" i="21"/>
  <c r="J1595" i="21"/>
  <c r="K1595" i="21"/>
  <c r="F1596" i="21"/>
  <c r="D1597" i="21"/>
  <c r="E1596" i="21"/>
  <c r="Q1595" i="21"/>
  <c r="N1595" i="21"/>
  <c r="O1595" i="21"/>
  <c r="P1595" i="21"/>
  <c r="I1596" i="21"/>
  <c r="K1596" i="21"/>
  <c r="L1596" i="21"/>
  <c r="J1596" i="21"/>
  <c r="M1596" i="21"/>
  <c r="H1597" i="21"/>
  <c r="F1597" i="21"/>
  <c r="E1597" i="21"/>
  <c r="D1598" i="21"/>
  <c r="Q1596" i="21"/>
  <c r="N1596" i="21"/>
  <c r="P1596" i="21"/>
  <c r="O1596" i="21"/>
  <c r="M1597" i="21"/>
  <c r="K1597" i="21"/>
  <c r="J1597" i="21"/>
  <c r="L1597" i="21"/>
  <c r="H1598" i="21"/>
  <c r="I1597" i="21"/>
  <c r="F1598" i="21"/>
  <c r="D1599" i="21"/>
  <c r="E1598" i="21"/>
  <c r="M1598" i="21"/>
  <c r="K1598" i="21"/>
  <c r="I1598" i="21"/>
  <c r="J1598" i="21"/>
  <c r="H1599" i="21"/>
  <c r="L1598" i="21"/>
  <c r="Q1597" i="21"/>
  <c r="N1597" i="21"/>
  <c r="P1597" i="21"/>
  <c r="O1597" i="21"/>
  <c r="D1600" i="21"/>
  <c r="E1599" i="21"/>
  <c r="F1599" i="21"/>
  <c r="Q1598" i="21"/>
  <c r="N1598" i="21"/>
  <c r="P1598" i="21"/>
  <c r="O1598" i="21"/>
  <c r="H1600" i="21"/>
  <c r="I1599" i="21"/>
  <c r="M1599" i="21"/>
  <c r="K1599" i="21"/>
  <c r="J1599" i="21"/>
  <c r="L1599" i="21"/>
  <c r="D1601" i="21"/>
  <c r="E1600" i="21"/>
  <c r="F1600" i="21"/>
  <c r="I1600" i="21"/>
  <c r="L1600" i="21"/>
  <c r="K1600" i="21"/>
  <c r="J1600" i="21"/>
  <c r="H1601" i="21"/>
  <c r="M1600" i="21"/>
  <c r="Q1599" i="21"/>
  <c r="N1599" i="21"/>
  <c r="O1599" i="21"/>
  <c r="P1599" i="21"/>
  <c r="F1601" i="21"/>
  <c r="D1602" i="21"/>
  <c r="E1601" i="21"/>
  <c r="Q1600" i="21"/>
  <c r="N1600" i="21"/>
  <c r="P1600" i="21"/>
  <c r="O1600" i="21"/>
  <c r="I1601" i="21"/>
  <c r="K1601" i="21"/>
  <c r="H1602" i="21"/>
  <c r="L1601" i="21"/>
  <c r="J1601" i="21"/>
  <c r="M1601" i="21"/>
  <c r="F1602" i="21"/>
  <c r="D1603" i="21"/>
  <c r="E1602" i="21"/>
  <c r="Q1601" i="21"/>
  <c r="N1601" i="21"/>
  <c r="O1601" i="21"/>
  <c r="P1601" i="21"/>
  <c r="L1602" i="21"/>
  <c r="H1603" i="21"/>
  <c r="M1602" i="21"/>
  <c r="I1602" i="21"/>
  <c r="J1602" i="21"/>
  <c r="K1602" i="21"/>
  <c r="E1603" i="21"/>
  <c r="D1604" i="21"/>
  <c r="F1603" i="21"/>
  <c r="M1603" i="21"/>
  <c r="K1603" i="21"/>
  <c r="I1603" i="21"/>
  <c r="J1603" i="21"/>
  <c r="H1604" i="21"/>
  <c r="L1603" i="21"/>
  <c r="Q1602" i="21"/>
  <c r="N1602" i="21"/>
  <c r="O1602" i="21"/>
  <c r="P1602" i="21"/>
  <c r="D1605" i="21"/>
  <c r="F1604" i="21"/>
  <c r="E1604" i="21"/>
  <c r="Q1603" i="21"/>
  <c r="N1603" i="21"/>
  <c r="O1603" i="21"/>
  <c r="P1603" i="21"/>
  <c r="H1605" i="21"/>
  <c r="I1604" i="21"/>
  <c r="J1604" i="21"/>
  <c r="M1604" i="21"/>
  <c r="L1604" i="21"/>
  <c r="K1604" i="21"/>
  <c r="D1606" i="21"/>
  <c r="E1605" i="21"/>
  <c r="F1605" i="21"/>
  <c r="M1605" i="21"/>
  <c r="I1605" i="21"/>
  <c r="J1605" i="21"/>
  <c r="L1605" i="21"/>
  <c r="K1605" i="21"/>
  <c r="H1606" i="21"/>
  <c r="Q1604" i="21"/>
  <c r="N1604" i="21"/>
  <c r="O1604" i="21"/>
  <c r="P1604" i="21"/>
  <c r="E1606" i="21"/>
  <c r="D1607" i="21"/>
  <c r="F1606" i="21"/>
  <c r="Q1605" i="21"/>
  <c r="N1605" i="21"/>
  <c r="O1605" i="21"/>
  <c r="P1605" i="21"/>
  <c r="K1606" i="21"/>
  <c r="M1606" i="21"/>
  <c r="J1606" i="21"/>
  <c r="L1606" i="21"/>
  <c r="I1606" i="21"/>
  <c r="H1607" i="21"/>
  <c r="E1607" i="21"/>
  <c r="D1608" i="21"/>
  <c r="F1607" i="21"/>
  <c r="Q1606" i="21"/>
  <c r="N1606" i="21"/>
  <c r="O1606" i="21"/>
  <c r="P1606" i="21"/>
  <c r="H1608" i="21"/>
  <c r="L1607" i="21"/>
  <c r="I1607" i="21"/>
  <c r="M1607" i="21"/>
  <c r="J1607" i="21"/>
  <c r="K1607" i="21"/>
  <c r="D1609" i="21"/>
  <c r="E1608" i="21"/>
  <c r="F1608" i="21"/>
  <c r="K1608" i="21"/>
  <c r="M1608" i="21"/>
  <c r="L1608" i="21"/>
  <c r="I1608" i="21"/>
  <c r="H1609" i="21"/>
  <c r="J1608" i="21"/>
  <c r="Q1607" i="21"/>
  <c r="N1607" i="21"/>
  <c r="P1607" i="21"/>
  <c r="O1607" i="21"/>
  <c r="E1609" i="21"/>
  <c r="D1610" i="21"/>
  <c r="F1609" i="21"/>
  <c r="Q1608" i="21"/>
  <c r="N1608" i="21"/>
  <c r="P1608" i="21"/>
  <c r="O1608" i="21"/>
  <c r="J1609" i="21"/>
  <c r="H1610" i="21"/>
  <c r="I1609" i="21"/>
  <c r="M1609" i="21"/>
  <c r="K1609" i="21"/>
  <c r="L1609" i="21"/>
  <c r="F1610" i="21"/>
  <c r="D1611" i="21"/>
  <c r="E1610" i="21"/>
  <c r="H1611" i="21"/>
  <c r="M1610" i="21"/>
  <c r="L1610" i="21"/>
  <c r="K1610" i="21"/>
  <c r="J1610" i="21"/>
  <c r="I1610" i="21"/>
  <c r="Q1609" i="21"/>
  <c r="N1609" i="21"/>
  <c r="P1609" i="21"/>
  <c r="O1609" i="21"/>
  <c r="F1611" i="21"/>
  <c r="D1612" i="21"/>
  <c r="E1611" i="21"/>
  <c r="M1611" i="21"/>
  <c r="J1611" i="21"/>
  <c r="K1611" i="21"/>
  <c r="L1611" i="21"/>
  <c r="I1611" i="21"/>
  <c r="H1612" i="21"/>
  <c r="Q1610" i="21"/>
  <c r="N1610" i="21"/>
  <c r="P1610" i="21"/>
  <c r="O1610" i="21"/>
  <c r="F1612" i="21"/>
  <c r="E1612" i="21"/>
  <c r="D1613" i="21"/>
  <c r="Q1611" i="21"/>
  <c r="N1611" i="21"/>
  <c r="P1611" i="21"/>
  <c r="O1611" i="21"/>
  <c r="K1612" i="21"/>
  <c r="L1612" i="21"/>
  <c r="M1612" i="21"/>
  <c r="I1612" i="21"/>
  <c r="J1612" i="21"/>
  <c r="H1613" i="21"/>
  <c r="F1613" i="21"/>
  <c r="E1613" i="21"/>
  <c r="D1614" i="21"/>
  <c r="Q1612" i="21"/>
  <c r="N1612" i="21"/>
  <c r="P1612" i="21"/>
  <c r="O1612" i="21"/>
  <c r="K1613" i="21"/>
  <c r="H1614" i="21"/>
  <c r="L1613" i="21"/>
  <c r="M1613" i="21"/>
  <c r="J1613" i="21"/>
  <c r="I1613" i="21"/>
  <c r="D1615" i="21"/>
  <c r="E1614" i="21"/>
  <c r="F1614" i="21"/>
  <c r="H1615" i="21"/>
  <c r="I1614" i="21"/>
  <c r="L1614" i="21"/>
  <c r="J1614" i="21"/>
  <c r="K1614" i="21"/>
  <c r="M1614" i="21"/>
  <c r="Q1613" i="21"/>
  <c r="N1613" i="21"/>
  <c r="P1613" i="21"/>
  <c r="O1613" i="21"/>
  <c r="F1615" i="21"/>
  <c r="E1615" i="21"/>
  <c r="D1616" i="21"/>
  <c r="L1615" i="21"/>
  <c r="I1615" i="21"/>
  <c r="M1615" i="21"/>
  <c r="K1615" i="21"/>
  <c r="H1616" i="21"/>
  <c r="J1615" i="21"/>
  <c r="Q1614" i="21"/>
  <c r="N1614" i="21"/>
  <c r="O1614" i="21"/>
  <c r="P1614" i="21"/>
  <c r="F1616" i="21"/>
  <c r="E1616" i="21"/>
  <c r="D1617" i="21"/>
  <c r="Q1615" i="21"/>
  <c r="N1615" i="21"/>
  <c r="O1615" i="21"/>
  <c r="P1615" i="21"/>
  <c r="K1616" i="21"/>
  <c r="M1616" i="21"/>
  <c r="J1616" i="21"/>
  <c r="L1616" i="21"/>
  <c r="I1616" i="21"/>
  <c r="H1617" i="21"/>
  <c r="D1618" i="21"/>
  <c r="F1617" i="21"/>
  <c r="E1617" i="21"/>
  <c r="Q1616" i="21"/>
  <c r="N1616" i="21"/>
  <c r="O1616" i="21"/>
  <c r="P1616" i="21"/>
  <c r="I1617" i="21"/>
  <c r="H1618" i="21"/>
  <c r="J1617" i="21"/>
  <c r="M1617" i="21"/>
  <c r="L1617" i="21"/>
  <c r="K1617" i="21"/>
  <c r="F1618" i="21"/>
  <c r="D1619" i="21"/>
  <c r="E1618" i="21"/>
  <c r="Q1617" i="21"/>
  <c r="N1617" i="21"/>
  <c r="O1617" i="21"/>
  <c r="P1617" i="21"/>
  <c r="H1619" i="21"/>
  <c r="K1618" i="21"/>
  <c r="L1618" i="21"/>
  <c r="J1618" i="21"/>
  <c r="I1618" i="21"/>
  <c r="M1618" i="21"/>
  <c r="E1619" i="21"/>
  <c r="D1620" i="21"/>
  <c r="F1619" i="21"/>
  <c r="H1620" i="21"/>
  <c r="I1619" i="21"/>
  <c r="M1619" i="21"/>
  <c r="K1619" i="21"/>
  <c r="L1619" i="21"/>
  <c r="J1619" i="21"/>
  <c r="Q1618" i="21"/>
  <c r="N1618" i="21"/>
  <c r="O1618" i="21"/>
  <c r="P1618" i="21"/>
  <c r="E1620" i="21"/>
  <c r="D1621" i="21"/>
  <c r="F1620" i="21"/>
  <c r="M1620" i="21"/>
  <c r="J1620" i="21"/>
  <c r="I1620" i="21"/>
  <c r="L1620" i="21"/>
  <c r="K1620" i="21"/>
  <c r="H1621" i="21"/>
  <c r="Q1619" i="21"/>
  <c r="N1619" i="21"/>
  <c r="O1619" i="21"/>
  <c r="P1619" i="21"/>
  <c r="D1622" i="21"/>
  <c r="F1621" i="21"/>
  <c r="E1621" i="21"/>
  <c r="Q1620" i="21"/>
  <c r="N1620" i="21"/>
  <c r="P1620" i="21"/>
  <c r="O1620" i="21"/>
  <c r="K1621" i="21"/>
  <c r="L1621" i="21"/>
  <c r="H1622" i="21"/>
  <c r="I1621" i="21"/>
  <c r="M1621" i="21"/>
  <c r="J1621" i="21"/>
  <c r="E1622" i="21"/>
  <c r="F1622" i="21"/>
  <c r="D1623" i="21"/>
  <c r="L1622" i="21"/>
  <c r="K1622" i="21"/>
  <c r="H1623" i="21"/>
  <c r="I1622" i="21"/>
  <c r="M1622" i="21"/>
  <c r="J1622" i="21"/>
  <c r="Q1621" i="21"/>
  <c r="N1621" i="21"/>
  <c r="O1621" i="21"/>
  <c r="P1621" i="21"/>
  <c r="D1624" i="21"/>
  <c r="F1623" i="21"/>
  <c r="E1623" i="21"/>
  <c r="I1623" i="21"/>
  <c r="M1623" i="21"/>
  <c r="J1623" i="21"/>
  <c r="K1623" i="21"/>
  <c r="H1624" i="21"/>
  <c r="L1623" i="21"/>
  <c r="Q1622" i="21"/>
  <c r="N1622" i="21"/>
  <c r="P1622" i="21"/>
  <c r="O1622" i="21"/>
  <c r="D1625" i="21"/>
  <c r="F1624" i="21"/>
  <c r="E1624" i="21"/>
  <c r="Q1623" i="21"/>
  <c r="N1623" i="21"/>
  <c r="P1623" i="21"/>
  <c r="O1623" i="21"/>
  <c r="I1624" i="21"/>
  <c r="L1624" i="21"/>
  <c r="J1624" i="21"/>
  <c r="H1625" i="21"/>
  <c r="M1624" i="21"/>
  <c r="K1624" i="21"/>
  <c r="F1625" i="21"/>
  <c r="D1626" i="21"/>
  <c r="E1625" i="21"/>
  <c r="Q1624" i="21"/>
  <c r="N1624" i="21"/>
  <c r="P1624" i="21"/>
  <c r="O1624" i="21"/>
  <c r="H1626" i="21"/>
  <c r="J1625" i="21"/>
  <c r="M1625" i="21"/>
  <c r="L1625" i="21"/>
  <c r="I1625" i="21"/>
  <c r="K1625" i="21"/>
  <c r="F1626" i="21"/>
  <c r="D1627" i="21"/>
  <c r="E1626" i="21"/>
  <c r="J1626" i="21"/>
  <c r="M1626" i="21"/>
  <c r="L1626" i="21"/>
  <c r="H1627" i="21"/>
  <c r="K1626" i="21"/>
  <c r="I1626" i="21"/>
  <c r="Q1625" i="21"/>
  <c r="N1625" i="21"/>
  <c r="O1625" i="21"/>
  <c r="P1625" i="21"/>
  <c r="D1628" i="21"/>
  <c r="E1627" i="21"/>
  <c r="F1627" i="21"/>
  <c r="M1627" i="21"/>
  <c r="I1627" i="21"/>
  <c r="J1627" i="21"/>
  <c r="L1627" i="21"/>
  <c r="H1628" i="21"/>
  <c r="K1627" i="21"/>
  <c r="Q1626" i="21"/>
  <c r="N1626" i="21"/>
  <c r="P1626" i="21"/>
  <c r="O1626" i="21"/>
  <c r="E1628" i="21"/>
  <c r="F1628" i="21"/>
  <c r="D1629" i="21"/>
  <c r="Q1627" i="21"/>
  <c r="N1627" i="21"/>
  <c r="O1627" i="21"/>
  <c r="P1627" i="21"/>
  <c r="H1629" i="21"/>
  <c r="I1628" i="21"/>
  <c r="K1628" i="21"/>
  <c r="M1628" i="21"/>
  <c r="J1628" i="21"/>
  <c r="L1628" i="21"/>
  <c r="F1629" i="21"/>
  <c r="E1629" i="21"/>
  <c r="D1630" i="21"/>
  <c r="J1629" i="21"/>
  <c r="L1629" i="21"/>
  <c r="M1629" i="21"/>
  <c r="I1629" i="21"/>
  <c r="K1629" i="21"/>
  <c r="H1630" i="21"/>
  <c r="Q1628" i="21"/>
  <c r="N1628" i="21"/>
  <c r="P1628" i="21"/>
  <c r="O1628" i="21"/>
  <c r="D1631" i="21"/>
  <c r="F1630" i="21"/>
  <c r="E1630" i="21"/>
  <c r="Q1629" i="21"/>
  <c r="N1629" i="21"/>
  <c r="P1629" i="21"/>
  <c r="O1629" i="21"/>
  <c r="K1630" i="21"/>
  <c r="I1630" i="21"/>
  <c r="L1630" i="21"/>
  <c r="H1631" i="21"/>
  <c r="J1630" i="21"/>
  <c r="M1630" i="21"/>
  <c r="E1631" i="21"/>
  <c r="D1632" i="21"/>
  <c r="F1631" i="21"/>
  <c r="Q1630" i="21"/>
  <c r="N1630" i="21"/>
  <c r="O1630" i="21"/>
  <c r="P1630" i="21"/>
  <c r="M1631" i="21"/>
  <c r="K1631" i="21"/>
  <c r="I1631" i="21"/>
  <c r="J1631" i="21"/>
  <c r="H1632" i="21"/>
  <c r="L1631" i="21"/>
  <c r="E1632" i="21"/>
  <c r="D1633" i="21"/>
  <c r="F1632" i="21"/>
  <c r="Q1631" i="21"/>
  <c r="N1631" i="21"/>
  <c r="P1631" i="21"/>
  <c r="O1631" i="21"/>
  <c r="I1632" i="21"/>
  <c r="J1632" i="21"/>
  <c r="H1633" i="21"/>
  <c r="L1632" i="21"/>
  <c r="M1632" i="21"/>
  <c r="K1632" i="21"/>
  <c r="E1633" i="21"/>
  <c r="D1634" i="21"/>
  <c r="F1633" i="21"/>
  <c r="Q1632" i="21"/>
  <c r="N1632" i="21"/>
  <c r="P1632" i="21"/>
  <c r="O1632" i="21"/>
  <c r="H1634" i="21"/>
  <c r="K1633" i="21"/>
  <c r="J1633" i="21"/>
  <c r="I1633" i="21"/>
  <c r="L1633" i="21"/>
  <c r="M1633" i="21"/>
  <c r="F1634" i="21"/>
  <c r="E1634" i="21"/>
  <c r="D1635" i="21"/>
  <c r="H1635" i="21"/>
  <c r="K1634" i="21"/>
  <c r="I1634" i="21"/>
  <c r="L1634" i="21"/>
  <c r="J1634" i="21"/>
  <c r="M1634" i="21"/>
  <c r="Q1633" i="21"/>
  <c r="N1633" i="21"/>
  <c r="O1633" i="21"/>
  <c r="P1633" i="21"/>
  <c r="F1635" i="21"/>
  <c r="D1636" i="21"/>
  <c r="E1635" i="21"/>
  <c r="M1635" i="21"/>
  <c r="H1636" i="21"/>
  <c r="L1635" i="21"/>
  <c r="K1635" i="21"/>
  <c r="I1635" i="21"/>
  <c r="J1635" i="21"/>
  <c r="Q1634" i="21"/>
  <c r="N1634" i="21"/>
  <c r="P1634" i="21"/>
  <c r="O1634" i="21"/>
  <c r="E1636" i="21"/>
  <c r="F1636" i="21"/>
  <c r="D1637" i="21"/>
  <c r="J1636" i="21"/>
  <c r="M1636" i="21"/>
  <c r="K1636" i="21"/>
  <c r="L1636" i="21"/>
  <c r="I1636" i="21"/>
  <c r="H1637" i="21"/>
  <c r="Q1635" i="21"/>
  <c r="N1635" i="21"/>
  <c r="O1635" i="21"/>
  <c r="P1635" i="21"/>
  <c r="D1638" i="21"/>
  <c r="E1637" i="21"/>
  <c r="F1637" i="21"/>
  <c r="Q1636" i="21"/>
  <c r="N1636" i="21"/>
  <c r="O1636" i="21"/>
  <c r="P1636" i="21"/>
  <c r="L1637" i="21"/>
  <c r="H1638" i="21"/>
  <c r="M1637" i="21"/>
  <c r="I1637" i="21"/>
  <c r="J1637" i="21"/>
  <c r="K1637" i="21"/>
  <c r="F1638" i="21"/>
  <c r="E1638" i="21"/>
  <c r="D1639" i="21"/>
  <c r="M1638" i="21"/>
  <c r="H1639" i="21"/>
  <c r="K1638" i="21"/>
  <c r="I1638" i="21"/>
  <c r="J1638" i="21"/>
  <c r="L1638" i="21"/>
  <c r="Q1637" i="21"/>
  <c r="N1637" i="21"/>
  <c r="O1637" i="21"/>
  <c r="P1637" i="21"/>
  <c r="D1640" i="21"/>
  <c r="E1639" i="21"/>
  <c r="F1639" i="21"/>
  <c r="I1639" i="21"/>
  <c r="L1639" i="21"/>
  <c r="J1639" i="21"/>
  <c r="K1639" i="21"/>
  <c r="H1640" i="21"/>
  <c r="M1639" i="21"/>
  <c r="Q1638" i="21"/>
  <c r="N1638" i="21"/>
  <c r="P1638" i="21"/>
  <c r="O1638" i="21"/>
  <c r="F1640" i="21"/>
  <c r="D1641" i="21"/>
  <c r="E1640" i="21"/>
  <c r="Q1639" i="21"/>
  <c r="N1639" i="21"/>
  <c r="P1639" i="21"/>
  <c r="O1639" i="21"/>
  <c r="I1640" i="21"/>
  <c r="L1640" i="21"/>
  <c r="M1640" i="21"/>
  <c r="J1640" i="21"/>
  <c r="H1641" i="21"/>
  <c r="K1640" i="21"/>
  <c r="E1641" i="21"/>
  <c r="D1642" i="21"/>
  <c r="F1641" i="21"/>
  <c r="Q1640" i="21"/>
  <c r="N1640" i="21"/>
  <c r="O1640" i="21"/>
  <c r="P1640" i="21"/>
  <c r="M1641" i="21"/>
  <c r="L1641" i="21"/>
  <c r="I1641" i="21"/>
  <c r="H1642" i="21"/>
  <c r="K1641" i="21"/>
  <c r="J1641" i="21"/>
  <c r="E1642" i="21"/>
  <c r="D1643" i="21"/>
  <c r="F1642" i="21"/>
  <c r="Q1641" i="21"/>
  <c r="N1641" i="21"/>
  <c r="P1641" i="21"/>
  <c r="O1641" i="21"/>
  <c r="M1642" i="21"/>
  <c r="L1642" i="21"/>
  <c r="K1642" i="21"/>
  <c r="J1642" i="21"/>
  <c r="I1642" i="21"/>
  <c r="H1643" i="21"/>
  <c r="D1644" i="21"/>
  <c r="F1643" i="21"/>
  <c r="E1643" i="21"/>
  <c r="Q1642" i="21"/>
  <c r="N1642" i="21"/>
  <c r="O1642" i="21"/>
  <c r="P1642" i="21"/>
  <c r="H1644" i="21"/>
  <c r="L1643" i="21"/>
  <c r="K1643" i="21"/>
  <c r="J1643" i="21"/>
  <c r="I1643" i="21"/>
  <c r="M1643" i="21"/>
  <c r="F1644" i="21"/>
  <c r="E1644" i="21"/>
  <c r="D1645" i="21"/>
  <c r="K1644" i="21"/>
  <c r="M1644" i="21"/>
  <c r="H1645" i="21"/>
  <c r="L1644" i="21"/>
  <c r="J1644" i="21"/>
  <c r="I1644" i="21"/>
  <c r="Q1643" i="21"/>
  <c r="N1643" i="21"/>
  <c r="P1643" i="21"/>
  <c r="O1643" i="21"/>
  <c r="F1645" i="21"/>
  <c r="E1645" i="21"/>
  <c r="D1646" i="21"/>
  <c r="I1645" i="21"/>
  <c r="H1646" i="21"/>
  <c r="J1645" i="21"/>
  <c r="K1645" i="21"/>
  <c r="L1645" i="21"/>
  <c r="M1645" i="21"/>
  <c r="Q1644" i="21"/>
  <c r="N1644" i="21"/>
  <c r="P1644" i="21"/>
  <c r="O1644" i="21"/>
  <c r="D1647" i="21"/>
  <c r="E1646" i="21"/>
  <c r="F1646" i="21"/>
  <c r="Q1645" i="21"/>
  <c r="N1645" i="21"/>
  <c r="O1645" i="21"/>
  <c r="P1645" i="21"/>
  <c r="L1646" i="21"/>
  <c r="M1646" i="21"/>
  <c r="J1646" i="21"/>
  <c r="K1646" i="21"/>
  <c r="I1646" i="21"/>
  <c r="H1647" i="21"/>
  <c r="E1647" i="21"/>
  <c r="D1648" i="21"/>
  <c r="F1647" i="21"/>
  <c r="Q1646" i="21"/>
  <c r="N1646" i="21"/>
  <c r="O1646" i="21"/>
  <c r="P1646" i="21"/>
  <c r="K1647" i="21"/>
  <c r="J1647" i="21"/>
  <c r="M1647" i="21"/>
  <c r="L1647" i="21"/>
  <c r="I1647" i="21"/>
  <c r="H1648" i="21"/>
  <c r="E1648" i="21"/>
  <c r="D1649" i="21"/>
  <c r="F1648" i="21"/>
  <c r="Q1647" i="21"/>
  <c r="N1647" i="21"/>
  <c r="O1647" i="21"/>
  <c r="P1647" i="21"/>
  <c r="I1648" i="21"/>
  <c r="M1648" i="21"/>
  <c r="L1648" i="21"/>
  <c r="K1648" i="21"/>
  <c r="H1649" i="21"/>
  <c r="J1648" i="21"/>
  <c r="D1650" i="21"/>
  <c r="F1649" i="21"/>
  <c r="E1649" i="21"/>
  <c r="Q1648" i="21"/>
  <c r="N1648" i="21"/>
  <c r="P1648" i="21"/>
  <c r="O1648" i="21"/>
  <c r="L1649" i="21"/>
  <c r="M1649" i="21"/>
  <c r="J1649" i="21"/>
  <c r="H1650" i="21"/>
  <c r="K1649" i="21"/>
  <c r="I1649" i="21"/>
  <c r="F1650" i="21"/>
  <c r="E1650" i="21"/>
  <c r="D1651" i="21"/>
  <c r="J1650" i="21"/>
  <c r="I1650" i="21"/>
  <c r="K1650" i="21"/>
  <c r="H1651" i="21"/>
  <c r="L1650" i="21"/>
  <c r="M1650" i="21"/>
  <c r="Q1649" i="21"/>
  <c r="N1649" i="21"/>
  <c r="O1649" i="21"/>
  <c r="P1649" i="21"/>
  <c r="E1651" i="21"/>
  <c r="D1652" i="21"/>
  <c r="F1651" i="21"/>
  <c r="Q1650" i="21"/>
  <c r="N1650" i="21"/>
  <c r="O1650" i="21"/>
  <c r="P1650" i="21"/>
  <c r="J1651" i="21"/>
  <c r="L1651" i="21"/>
  <c r="K1651" i="21"/>
  <c r="H1652" i="21"/>
  <c r="I1651" i="21"/>
  <c r="M1651" i="21"/>
  <c r="E1652" i="21"/>
  <c r="F1652" i="21"/>
  <c r="D1653" i="21"/>
  <c r="J1652" i="21"/>
  <c r="H1653" i="21"/>
  <c r="I1652" i="21"/>
  <c r="L1652" i="21"/>
  <c r="M1652" i="21"/>
  <c r="K1652" i="21"/>
  <c r="Q1651" i="21"/>
  <c r="N1651" i="21"/>
  <c r="O1651" i="21"/>
  <c r="P1651" i="21"/>
  <c r="E1653" i="21"/>
  <c r="D1654" i="21"/>
  <c r="F1653" i="21"/>
  <c r="J1653" i="21"/>
  <c r="L1653" i="21"/>
  <c r="I1653" i="21"/>
  <c r="K1653" i="21"/>
  <c r="H1654" i="21"/>
  <c r="M1653" i="21"/>
  <c r="Q1652" i="21"/>
  <c r="N1652" i="21"/>
  <c r="P1652" i="21"/>
  <c r="O1652" i="21"/>
  <c r="F1654" i="21"/>
  <c r="D1655" i="21"/>
  <c r="E1654" i="21"/>
  <c r="Q1653" i="21"/>
  <c r="N1653" i="21"/>
  <c r="O1653" i="21"/>
  <c r="P1653" i="21"/>
  <c r="K1654" i="21"/>
  <c r="H1655" i="21"/>
  <c r="I1654" i="21"/>
  <c r="J1654" i="21"/>
  <c r="M1654" i="21"/>
  <c r="L1654" i="21"/>
  <c r="E1655" i="21"/>
  <c r="D1656" i="21"/>
  <c r="F1655" i="21"/>
  <c r="J1655" i="21"/>
  <c r="H1656" i="21"/>
  <c r="M1655" i="21"/>
  <c r="I1655" i="21"/>
  <c r="K1655" i="21"/>
  <c r="L1655" i="21"/>
  <c r="Q1654" i="21"/>
  <c r="N1654" i="21"/>
  <c r="O1654" i="21"/>
  <c r="P1654" i="21"/>
  <c r="D1657" i="21"/>
  <c r="F1656" i="21"/>
  <c r="E1656" i="21"/>
  <c r="H1657" i="21"/>
  <c r="K1656" i="21"/>
  <c r="M1656" i="21"/>
  <c r="L1656" i="21"/>
  <c r="J1656" i="21"/>
  <c r="I1656" i="21"/>
  <c r="Q1655" i="21"/>
  <c r="N1655" i="21"/>
  <c r="O1655" i="21"/>
  <c r="P1655" i="21"/>
  <c r="E1657" i="21"/>
  <c r="F1657" i="21"/>
  <c r="D1658" i="21"/>
  <c r="I1657" i="21"/>
  <c r="K1657" i="21"/>
  <c r="M1657" i="21"/>
  <c r="H1658" i="21"/>
  <c r="L1657" i="21"/>
  <c r="J1657" i="21"/>
  <c r="Q1656" i="21"/>
  <c r="N1656" i="21"/>
  <c r="P1656" i="21"/>
  <c r="O1656" i="21"/>
  <c r="E1658" i="21"/>
  <c r="F1658" i="21"/>
  <c r="D1659" i="21"/>
  <c r="Q1657" i="21"/>
  <c r="N1657" i="21"/>
  <c r="O1657" i="21"/>
  <c r="P1657" i="21"/>
  <c r="J1658" i="21"/>
  <c r="K1658" i="21"/>
  <c r="M1658" i="21"/>
  <c r="I1658" i="21"/>
  <c r="H1659" i="21"/>
  <c r="L1658" i="21"/>
  <c r="E1659" i="21"/>
  <c r="F1659" i="21"/>
  <c r="D1660" i="21"/>
  <c r="Q1658" i="21"/>
  <c r="N1658" i="21"/>
  <c r="P1658" i="21"/>
  <c r="O1658" i="21"/>
  <c r="M1659" i="21"/>
  <c r="I1659" i="21"/>
  <c r="L1659" i="21"/>
  <c r="K1659" i="21"/>
  <c r="H1660" i="21"/>
  <c r="J1659" i="21"/>
  <c r="E1660" i="21"/>
  <c r="D1661" i="21"/>
  <c r="F1660" i="21"/>
  <c r="Q1659" i="21"/>
  <c r="N1659" i="21"/>
  <c r="O1659" i="21"/>
  <c r="P1659" i="21"/>
  <c r="M1660" i="21"/>
  <c r="L1660" i="21"/>
  <c r="K1660" i="21"/>
  <c r="I1660" i="21"/>
  <c r="H1661" i="21"/>
  <c r="J1660" i="21"/>
  <c r="F1661" i="21"/>
  <c r="D1662" i="21"/>
  <c r="E1661" i="21"/>
  <c r="Q1660" i="21"/>
  <c r="N1660" i="21"/>
  <c r="O1660" i="21"/>
  <c r="P1660" i="21"/>
  <c r="I1661" i="21"/>
  <c r="K1661" i="21"/>
  <c r="H1662" i="21"/>
  <c r="M1661" i="21"/>
  <c r="J1661" i="21"/>
  <c r="L1661" i="21"/>
  <c r="E1662" i="21"/>
  <c r="D1663" i="21"/>
  <c r="F1662" i="21"/>
  <c r="Q1661" i="21"/>
  <c r="N1661" i="21"/>
  <c r="O1661" i="21"/>
  <c r="P1661" i="21"/>
  <c r="K1662" i="21"/>
  <c r="H1663" i="21"/>
  <c r="J1662" i="21"/>
  <c r="L1662" i="21"/>
  <c r="M1662" i="21"/>
  <c r="I1662" i="21"/>
  <c r="F1663" i="21"/>
  <c r="E1663" i="21"/>
  <c r="D1664" i="21"/>
  <c r="J1663" i="21"/>
  <c r="H1664" i="21"/>
  <c r="I1663" i="21"/>
  <c r="L1663" i="21"/>
  <c r="M1663" i="21"/>
  <c r="K1663" i="21"/>
  <c r="Q1662" i="21"/>
  <c r="N1662" i="21"/>
  <c r="P1662" i="21"/>
  <c r="O1662" i="21"/>
  <c r="D1665" i="21"/>
  <c r="F1664" i="21"/>
  <c r="E1664" i="21"/>
  <c r="L1664" i="21"/>
  <c r="J1664" i="21"/>
  <c r="K1664" i="21"/>
  <c r="I1664" i="21"/>
  <c r="H1665" i="21"/>
  <c r="M1664" i="21"/>
  <c r="Q1663" i="21"/>
  <c r="N1663" i="21"/>
  <c r="O1663" i="21"/>
  <c r="P1663" i="21"/>
  <c r="D1666" i="21"/>
  <c r="F1665" i="21"/>
  <c r="E1665" i="21"/>
  <c r="Q1664" i="21"/>
  <c r="N1664" i="21"/>
  <c r="O1664" i="21"/>
  <c r="P1664" i="21"/>
  <c r="K1665" i="21"/>
  <c r="M1665" i="21"/>
  <c r="I1665" i="21"/>
  <c r="L1665" i="21"/>
  <c r="J1665" i="21"/>
  <c r="H1666" i="21"/>
  <c r="F1666" i="21"/>
  <c r="D1667" i="21"/>
  <c r="E1666" i="21"/>
  <c r="Q1665" i="21"/>
  <c r="N1665" i="21"/>
  <c r="P1665" i="21"/>
  <c r="O1665" i="21"/>
  <c r="J1666" i="21"/>
  <c r="I1666" i="21"/>
  <c r="L1666" i="21"/>
  <c r="M1666" i="21"/>
  <c r="K1666" i="21"/>
  <c r="H1667" i="21"/>
  <c r="F1667" i="21"/>
  <c r="D1668" i="21"/>
  <c r="E1667" i="21"/>
  <c r="Q1666" i="21"/>
  <c r="N1666" i="21"/>
  <c r="P1666" i="21"/>
  <c r="O1666" i="21"/>
  <c r="L1667" i="21"/>
  <c r="J1667" i="21"/>
  <c r="I1667" i="21"/>
  <c r="H1668" i="21"/>
  <c r="K1667" i="21"/>
  <c r="M1667" i="21"/>
  <c r="D1669" i="21"/>
  <c r="E1668" i="21"/>
  <c r="F1668" i="21"/>
  <c r="Q1667" i="21"/>
  <c r="N1667" i="21"/>
  <c r="P1667" i="21"/>
  <c r="O1667" i="21"/>
  <c r="H1669" i="21"/>
  <c r="M1668" i="21"/>
  <c r="K1668" i="21"/>
  <c r="L1668" i="21"/>
  <c r="J1668" i="21"/>
  <c r="I1668" i="21"/>
  <c r="D1670" i="21"/>
  <c r="F1669" i="21"/>
  <c r="E1669" i="21"/>
  <c r="I1669" i="21"/>
  <c r="M1669" i="21"/>
  <c r="L1669" i="21"/>
  <c r="J1669" i="21"/>
  <c r="K1669" i="21"/>
  <c r="H1670" i="21"/>
  <c r="Q1668" i="21"/>
  <c r="N1668" i="21"/>
  <c r="O1668" i="21"/>
  <c r="P1668" i="21"/>
  <c r="F1670" i="21"/>
  <c r="D1671" i="21"/>
  <c r="E1670" i="21"/>
  <c r="Q1669" i="21"/>
  <c r="N1669" i="21"/>
  <c r="O1669" i="21"/>
  <c r="P1669" i="21"/>
  <c r="I1670" i="21"/>
  <c r="M1670" i="21"/>
  <c r="H1671" i="21"/>
  <c r="L1670" i="21"/>
  <c r="J1670" i="21"/>
  <c r="K1670" i="21"/>
  <c r="D1672" i="21"/>
  <c r="E1671" i="21"/>
  <c r="F1671" i="21"/>
  <c r="Q1670" i="21"/>
  <c r="N1670" i="21"/>
  <c r="P1670" i="21"/>
  <c r="O1670" i="21"/>
  <c r="H1672" i="21"/>
  <c r="M1671" i="21"/>
  <c r="K1671" i="21"/>
  <c r="I1671" i="21"/>
  <c r="L1671" i="21"/>
  <c r="J1671" i="21"/>
  <c r="E1672" i="21"/>
  <c r="D1673" i="21"/>
  <c r="F1672" i="21"/>
  <c r="I1672" i="21"/>
  <c r="K1672" i="21"/>
  <c r="M1672" i="21"/>
  <c r="L1672" i="21"/>
  <c r="H1673" i="21"/>
  <c r="J1672" i="21"/>
  <c r="Q1671" i="21"/>
  <c r="N1671" i="21"/>
  <c r="P1671" i="21"/>
  <c r="O1671" i="21"/>
  <c r="F1673" i="21"/>
  <c r="D1674" i="21"/>
  <c r="E1673" i="21"/>
  <c r="Q1672" i="21"/>
  <c r="N1672" i="21"/>
  <c r="P1672" i="21"/>
  <c r="O1672" i="21"/>
  <c r="H1674" i="21"/>
  <c r="L1673" i="21"/>
  <c r="I1673" i="21"/>
  <c r="J1673" i="21"/>
  <c r="M1673" i="21"/>
  <c r="K1673" i="21"/>
  <c r="D1675" i="21"/>
  <c r="F1674" i="21"/>
  <c r="E1674" i="21"/>
  <c r="H1675" i="21"/>
  <c r="K1674" i="21"/>
  <c r="J1674" i="21"/>
  <c r="M1674" i="21"/>
  <c r="L1674" i="21"/>
  <c r="I1674" i="21"/>
  <c r="Q1673" i="21"/>
  <c r="N1673" i="21"/>
  <c r="O1673" i="21"/>
  <c r="P1673" i="21"/>
  <c r="F1675" i="21"/>
  <c r="D1676" i="21"/>
  <c r="E1675" i="21"/>
  <c r="J1675" i="21"/>
  <c r="H1676" i="21"/>
  <c r="L1675" i="21"/>
  <c r="M1675" i="21"/>
  <c r="K1675" i="21"/>
  <c r="I1675" i="21"/>
  <c r="Q1674" i="21"/>
  <c r="N1674" i="21"/>
  <c r="O1674" i="21"/>
  <c r="P1674" i="21"/>
  <c r="E1676" i="21"/>
  <c r="D1677" i="21"/>
  <c r="F1676" i="21"/>
  <c r="L1676" i="21"/>
  <c r="H1677" i="21"/>
  <c r="M1676" i="21"/>
  <c r="K1676" i="21"/>
  <c r="J1676" i="21"/>
  <c r="I1676" i="21"/>
  <c r="Q1675" i="21"/>
  <c r="N1675" i="21"/>
  <c r="P1675" i="21"/>
  <c r="O1675" i="21"/>
  <c r="E1677" i="21"/>
  <c r="D1678" i="21"/>
  <c r="F1677" i="21"/>
  <c r="K1677" i="21"/>
  <c r="J1677" i="21"/>
  <c r="L1677" i="21"/>
  <c r="I1677" i="21"/>
  <c r="M1677" i="21"/>
  <c r="H1678" i="21"/>
  <c r="Q1676" i="21"/>
  <c r="N1676" i="21"/>
  <c r="P1676" i="21"/>
  <c r="O1676" i="21"/>
  <c r="E1678" i="21"/>
  <c r="D1679" i="21"/>
  <c r="F1678" i="21"/>
  <c r="Q1677" i="21"/>
  <c r="N1677" i="21"/>
  <c r="P1677" i="21"/>
  <c r="O1677" i="21"/>
  <c r="K1678" i="21"/>
  <c r="J1678" i="21"/>
  <c r="M1678" i="21"/>
  <c r="I1678" i="21"/>
  <c r="L1678" i="21"/>
  <c r="H1679" i="21"/>
  <c r="E1679" i="21"/>
  <c r="D1680" i="21"/>
  <c r="F1679" i="21"/>
  <c r="Q1678" i="21"/>
  <c r="N1678" i="21"/>
  <c r="P1678" i="21"/>
  <c r="O1678" i="21"/>
  <c r="I1679" i="21"/>
  <c r="K1679" i="21"/>
  <c r="J1679" i="21"/>
  <c r="H1680" i="21"/>
  <c r="L1679" i="21"/>
  <c r="M1679" i="21"/>
  <c r="D1681" i="21"/>
  <c r="F1680" i="21"/>
  <c r="E1680" i="21"/>
  <c r="Q1679" i="21"/>
  <c r="N1679" i="21"/>
  <c r="O1679" i="21"/>
  <c r="P1679" i="21"/>
  <c r="J1680" i="21"/>
  <c r="H1681" i="21"/>
  <c r="I1680" i="21"/>
  <c r="L1680" i="21"/>
  <c r="M1680" i="21"/>
  <c r="K1680" i="21"/>
  <c r="D1682" i="21"/>
  <c r="E1681" i="21"/>
  <c r="F1681" i="21"/>
  <c r="L1681" i="21"/>
  <c r="I1681" i="21"/>
  <c r="M1681" i="21"/>
  <c r="H1682" i="21"/>
  <c r="J1681" i="21"/>
  <c r="K1681" i="21"/>
  <c r="Q1680" i="21"/>
  <c r="N1680" i="21"/>
  <c r="O1680" i="21"/>
  <c r="P1680" i="21"/>
  <c r="E1682" i="21"/>
  <c r="F1682" i="21"/>
  <c r="D1683" i="21"/>
  <c r="Q1681" i="21"/>
  <c r="N1681" i="21"/>
  <c r="P1681" i="21"/>
  <c r="O1681" i="21"/>
  <c r="M1682" i="21"/>
  <c r="J1682" i="21"/>
  <c r="K1682" i="21"/>
  <c r="L1682" i="21"/>
  <c r="I1682" i="21"/>
  <c r="H1683" i="21"/>
  <c r="E1683" i="21"/>
  <c r="D1684" i="21"/>
  <c r="F1683" i="21"/>
  <c r="Q1682" i="21"/>
  <c r="N1682" i="21"/>
  <c r="O1682" i="21"/>
  <c r="P1682" i="21"/>
  <c r="I1683" i="21"/>
  <c r="J1683" i="21"/>
  <c r="M1683" i="21"/>
  <c r="K1683" i="21"/>
  <c r="H1684" i="21"/>
  <c r="L1683" i="21"/>
  <c r="D1685" i="21"/>
  <c r="F1684" i="21"/>
  <c r="E1684" i="21"/>
  <c r="Q1683" i="21"/>
  <c r="N1683" i="21"/>
  <c r="O1683" i="21"/>
  <c r="P1683" i="21"/>
  <c r="I1684" i="21"/>
  <c r="H1685" i="21"/>
  <c r="L1684" i="21"/>
  <c r="M1684" i="21"/>
  <c r="J1684" i="21"/>
  <c r="K1684" i="21"/>
  <c r="E1685" i="21"/>
  <c r="D1686" i="21"/>
  <c r="F1685" i="21"/>
  <c r="Q1684" i="21"/>
  <c r="N1684" i="21"/>
  <c r="O1684" i="21"/>
  <c r="P1684" i="21"/>
  <c r="I1685" i="21"/>
  <c r="K1685" i="21"/>
  <c r="H1686" i="21"/>
  <c r="M1685" i="21"/>
  <c r="L1685" i="21"/>
  <c r="J1685" i="21"/>
  <c r="E1686" i="21"/>
  <c r="F1686" i="21"/>
  <c r="D1687" i="21"/>
  <c r="Q1685" i="21"/>
  <c r="N1685" i="21"/>
  <c r="P1685" i="21"/>
  <c r="O1685" i="21"/>
  <c r="H1687" i="21"/>
  <c r="K1686" i="21"/>
  <c r="J1686" i="21"/>
  <c r="L1686" i="21"/>
  <c r="M1686" i="21"/>
  <c r="I1686" i="21"/>
  <c r="F1687" i="21"/>
  <c r="D1688" i="21"/>
  <c r="E1687" i="21"/>
  <c r="K1687" i="21"/>
  <c r="M1687" i="21"/>
  <c r="L1687" i="21"/>
  <c r="H1688" i="21"/>
  <c r="I1687" i="21"/>
  <c r="J1687" i="21"/>
  <c r="Q1686" i="21"/>
  <c r="N1686" i="21"/>
  <c r="P1686" i="21"/>
  <c r="O1686" i="21"/>
  <c r="E1688" i="21"/>
  <c r="F1688" i="21"/>
  <c r="D1689" i="21"/>
  <c r="J1688" i="21"/>
  <c r="I1688" i="21"/>
  <c r="L1688" i="21"/>
  <c r="K1688" i="21"/>
  <c r="M1688" i="21"/>
  <c r="H1689" i="21"/>
  <c r="Q1687" i="21"/>
  <c r="N1687" i="21"/>
  <c r="P1687" i="21"/>
  <c r="O1687" i="21"/>
  <c r="F1689" i="21"/>
  <c r="D1690" i="21"/>
  <c r="E1689" i="21"/>
  <c r="Q1688" i="21"/>
  <c r="N1688" i="21"/>
  <c r="P1688" i="21"/>
  <c r="O1688" i="21"/>
  <c r="M1689" i="21"/>
  <c r="K1689" i="21"/>
  <c r="L1689" i="21"/>
  <c r="I1689" i="21"/>
  <c r="H1690" i="21"/>
  <c r="J1689" i="21"/>
  <c r="E1690" i="21"/>
  <c r="F1690" i="21"/>
  <c r="D1691" i="21"/>
  <c r="Q1689" i="21"/>
  <c r="N1689" i="21"/>
  <c r="P1689" i="21"/>
  <c r="O1689" i="21"/>
  <c r="K1690" i="21"/>
  <c r="M1690" i="21"/>
  <c r="H1691" i="21"/>
  <c r="J1690" i="21"/>
  <c r="L1690" i="21"/>
  <c r="I1690" i="21"/>
  <c r="E1691" i="21"/>
  <c r="F1691" i="21"/>
  <c r="D1692" i="21"/>
  <c r="M1691" i="21"/>
  <c r="L1691" i="21"/>
  <c r="H1692" i="21"/>
  <c r="I1691" i="21"/>
  <c r="J1691" i="21"/>
  <c r="K1691" i="21"/>
  <c r="Q1690" i="21"/>
  <c r="N1690" i="21"/>
  <c r="O1690" i="21"/>
  <c r="P1690" i="21"/>
  <c r="E1692" i="21"/>
  <c r="F1692" i="21"/>
  <c r="D1693" i="21"/>
  <c r="I1692" i="21"/>
  <c r="L1692" i="21"/>
  <c r="K1692" i="21"/>
  <c r="H1693" i="21"/>
  <c r="M1692" i="21"/>
  <c r="J1692" i="21"/>
  <c r="Q1691" i="21"/>
  <c r="N1691" i="21"/>
  <c r="P1691" i="21"/>
  <c r="O1691" i="21"/>
  <c r="D1694" i="21"/>
  <c r="F1693" i="21"/>
  <c r="E1693" i="21"/>
  <c r="Q1692" i="21"/>
  <c r="N1692" i="21"/>
  <c r="P1692" i="21"/>
  <c r="O1692" i="21"/>
  <c r="I1693" i="21"/>
  <c r="M1693" i="21"/>
  <c r="K1693" i="21"/>
  <c r="L1693" i="21"/>
  <c r="H1694" i="21"/>
  <c r="J1693" i="21"/>
  <c r="D1695" i="21"/>
  <c r="E1694" i="21"/>
  <c r="F1694" i="21"/>
  <c r="Q1693" i="21"/>
  <c r="N1693" i="21"/>
  <c r="O1693" i="21"/>
  <c r="P1693" i="21"/>
  <c r="L1694" i="21"/>
  <c r="I1694" i="21"/>
  <c r="H1695" i="21"/>
  <c r="K1694" i="21"/>
  <c r="M1694" i="21"/>
  <c r="J1694" i="21"/>
  <c r="F1695" i="21"/>
  <c r="E1695" i="21"/>
  <c r="D1696" i="21"/>
  <c r="Q1694" i="21"/>
  <c r="N1694" i="21"/>
  <c r="P1694" i="21"/>
  <c r="O1694" i="21"/>
  <c r="L1695" i="21"/>
  <c r="I1695" i="21"/>
  <c r="K1695" i="21"/>
  <c r="M1695" i="21"/>
  <c r="H1696" i="21"/>
  <c r="J1695" i="21"/>
  <c r="D1697" i="21"/>
  <c r="E1696" i="21"/>
  <c r="F1696" i="21"/>
  <c r="Q1695" i="21"/>
  <c r="N1695" i="21"/>
  <c r="P1695" i="21"/>
  <c r="O1695" i="21"/>
  <c r="J1696" i="21"/>
  <c r="L1696" i="21"/>
  <c r="M1696" i="21"/>
  <c r="K1696" i="21"/>
  <c r="H1697" i="21"/>
  <c r="I1696" i="21"/>
  <c r="D1698" i="21"/>
  <c r="F1697" i="21"/>
  <c r="E1697" i="21"/>
  <c r="K1697" i="21"/>
  <c r="L1697" i="21"/>
  <c r="H1698" i="21"/>
  <c r="J1697" i="21"/>
  <c r="I1697" i="21"/>
  <c r="M1697" i="21"/>
  <c r="Q1696" i="21"/>
  <c r="N1696" i="21"/>
  <c r="O1696" i="21"/>
  <c r="P1696" i="21"/>
  <c r="F1698" i="21"/>
  <c r="E1698" i="21"/>
  <c r="D1699" i="21"/>
  <c r="L1698" i="21"/>
  <c r="K1698" i="21"/>
  <c r="J1698" i="21"/>
  <c r="H1699" i="21"/>
  <c r="I1698" i="21"/>
  <c r="M1698" i="21"/>
  <c r="Q1697" i="21"/>
  <c r="N1697" i="21"/>
  <c r="O1697" i="21"/>
  <c r="P1697" i="21"/>
  <c r="D1700" i="21"/>
  <c r="F1699" i="21"/>
  <c r="E1699" i="21"/>
  <c r="H1700" i="21"/>
  <c r="L1699" i="21"/>
  <c r="M1699" i="21"/>
  <c r="K1699" i="21"/>
  <c r="J1699" i="21"/>
  <c r="I1699" i="21"/>
  <c r="Q1698" i="21"/>
  <c r="N1698" i="21"/>
  <c r="P1698" i="21"/>
  <c r="O1698" i="21"/>
  <c r="D1701" i="21"/>
  <c r="F1700" i="21"/>
  <c r="E1700" i="21"/>
  <c r="L1700" i="21"/>
  <c r="I1700" i="21"/>
  <c r="K1700" i="21"/>
  <c r="J1700" i="21"/>
  <c r="M1700" i="21"/>
  <c r="H1701" i="21"/>
  <c r="Q1699" i="21"/>
  <c r="N1699" i="21"/>
  <c r="P1699" i="21"/>
  <c r="O1699" i="21"/>
  <c r="D1702" i="21"/>
  <c r="F1701" i="21"/>
  <c r="E1701" i="21"/>
  <c r="Q1700" i="21"/>
  <c r="N1700" i="21"/>
  <c r="O1700" i="21"/>
  <c r="P1700" i="21"/>
  <c r="K1701" i="21"/>
  <c r="M1701" i="21"/>
  <c r="H1702" i="21"/>
  <c r="J1701" i="21"/>
  <c r="L1701" i="21"/>
  <c r="I1701" i="21"/>
  <c r="F1702" i="21"/>
  <c r="D1703" i="21"/>
  <c r="E1702" i="21"/>
  <c r="J1702" i="21"/>
  <c r="H1703" i="21"/>
  <c r="K1702" i="21"/>
  <c r="L1702" i="21"/>
  <c r="M1702" i="21"/>
  <c r="I1702" i="21"/>
  <c r="Q1701" i="21"/>
  <c r="N1701" i="21"/>
  <c r="O1701" i="21"/>
  <c r="P1701" i="21"/>
  <c r="D1704" i="21"/>
  <c r="E1703" i="21"/>
  <c r="F1703" i="21"/>
  <c r="M1703" i="21"/>
  <c r="L1703" i="21"/>
  <c r="K1703" i="21"/>
  <c r="H1704" i="21"/>
  <c r="J1703" i="21"/>
  <c r="I1703" i="21"/>
  <c r="Q1702" i="21"/>
  <c r="N1702" i="21"/>
  <c r="O1702" i="21"/>
  <c r="P1702" i="21"/>
  <c r="E1704" i="21"/>
  <c r="D1705" i="21"/>
  <c r="F1704" i="21"/>
  <c r="L1704" i="21"/>
  <c r="I1704" i="21"/>
  <c r="K1704" i="21"/>
  <c r="M1704" i="21"/>
  <c r="J1704" i="21"/>
  <c r="H1705" i="21"/>
  <c r="Q1703" i="21"/>
  <c r="N1703" i="21"/>
  <c r="P1703" i="21"/>
  <c r="O1703" i="21"/>
  <c r="D1706" i="21"/>
  <c r="E1705" i="21"/>
  <c r="F1705" i="21"/>
  <c r="Q1704" i="21"/>
  <c r="N1704" i="21"/>
  <c r="O1704" i="21"/>
  <c r="P1704" i="21"/>
  <c r="I1705" i="21"/>
  <c r="H1706" i="21"/>
  <c r="M1705" i="21"/>
  <c r="K1705" i="21"/>
  <c r="L1705" i="21"/>
  <c r="J1705" i="21"/>
  <c r="E1706" i="21"/>
  <c r="D1707" i="21"/>
  <c r="F1706" i="21"/>
  <c r="Q1705" i="21"/>
  <c r="N1705" i="21"/>
  <c r="P1705" i="21"/>
  <c r="O1705" i="21"/>
  <c r="L1706" i="21"/>
  <c r="I1706" i="21"/>
  <c r="H1707" i="21"/>
  <c r="J1706" i="21"/>
  <c r="K1706" i="21"/>
  <c r="M1706" i="21"/>
  <c r="E1707" i="21"/>
  <c r="D1708" i="21"/>
  <c r="F1707" i="21"/>
  <c r="Q1706" i="21"/>
  <c r="N1706" i="21"/>
  <c r="O1706" i="21"/>
  <c r="P1706" i="21"/>
  <c r="H1708" i="21"/>
  <c r="L1707" i="21"/>
  <c r="M1707" i="21"/>
  <c r="I1707" i="21"/>
  <c r="J1707" i="21"/>
  <c r="K1707" i="21"/>
  <c r="D1709" i="21"/>
  <c r="E1708" i="21"/>
  <c r="F1708" i="21"/>
  <c r="K1708" i="21"/>
  <c r="H1709" i="21"/>
  <c r="I1708" i="21"/>
  <c r="L1708" i="21"/>
  <c r="M1708" i="21"/>
  <c r="J1708" i="21"/>
  <c r="Q1707" i="21"/>
  <c r="N1707" i="21"/>
  <c r="O1707" i="21"/>
  <c r="P1707" i="21"/>
  <c r="F1709" i="21"/>
  <c r="E1709" i="21"/>
  <c r="D1710" i="21"/>
  <c r="L1709" i="21"/>
  <c r="K1709" i="21"/>
  <c r="H1710" i="21"/>
  <c r="J1709" i="21"/>
  <c r="I1709" i="21"/>
  <c r="M1709" i="21"/>
  <c r="Q1708" i="21"/>
  <c r="N1708" i="21"/>
  <c r="O1708" i="21"/>
  <c r="P1708" i="21"/>
  <c r="D1711" i="21"/>
  <c r="F1710" i="21"/>
  <c r="E1710" i="21"/>
  <c r="J1710" i="21"/>
  <c r="L1710" i="21"/>
  <c r="I1710" i="21"/>
  <c r="H1711" i="21"/>
  <c r="K1710" i="21"/>
  <c r="M1710" i="21"/>
  <c r="Q1709" i="21"/>
  <c r="N1709" i="21"/>
  <c r="P1709" i="21"/>
  <c r="O1709" i="21"/>
  <c r="F1711" i="21"/>
  <c r="D1712" i="21"/>
  <c r="E1711" i="21"/>
  <c r="Q1710" i="21"/>
  <c r="N1710" i="21"/>
  <c r="P1710" i="21"/>
  <c r="O1710" i="21"/>
  <c r="H1712" i="21"/>
  <c r="K1711" i="21"/>
  <c r="L1711" i="21"/>
  <c r="J1711" i="21"/>
  <c r="M1711" i="21"/>
  <c r="I1711" i="21"/>
  <c r="F1712" i="21"/>
  <c r="E1712" i="21"/>
  <c r="D1713" i="21"/>
  <c r="M1712" i="21"/>
  <c r="I1712" i="21"/>
  <c r="H1713" i="21"/>
  <c r="J1712" i="21"/>
  <c r="K1712" i="21"/>
  <c r="L1712" i="21"/>
  <c r="Q1711" i="21"/>
  <c r="N1711" i="21"/>
  <c r="P1711" i="21"/>
  <c r="O1711" i="21"/>
  <c r="E1713" i="21"/>
  <c r="D1714" i="21"/>
  <c r="F1713" i="21"/>
  <c r="Q1712" i="21"/>
  <c r="N1712" i="21"/>
  <c r="P1712" i="21"/>
  <c r="O1712" i="21"/>
  <c r="L1713" i="21"/>
  <c r="K1713" i="21"/>
  <c r="I1713" i="21"/>
  <c r="J1713" i="21"/>
  <c r="M1713" i="21"/>
  <c r="H1714" i="21"/>
  <c r="D1715" i="21"/>
  <c r="E1714" i="21"/>
  <c r="F1714" i="21"/>
  <c r="Q1713" i="21"/>
  <c r="N1713" i="21"/>
  <c r="O1713" i="21"/>
  <c r="P1713" i="21"/>
  <c r="L1714" i="21"/>
  <c r="H1715" i="21"/>
  <c r="M1714" i="21"/>
  <c r="J1714" i="21"/>
  <c r="K1714" i="21"/>
  <c r="I1714" i="21"/>
  <c r="F1715" i="21"/>
  <c r="E1715" i="21"/>
  <c r="D1716" i="21"/>
  <c r="K1715" i="21"/>
  <c r="M1715" i="21"/>
  <c r="H1716" i="21"/>
  <c r="I1715" i="21"/>
  <c r="J1715" i="21"/>
  <c r="L1715" i="21"/>
  <c r="Q1714" i="21"/>
  <c r="N1714" i="21"/>
  <c r="P1714" i="21"/>
  <c r="O1714" i="21"/>
  <c r="E1716" i="21"/>
  <c r="D1717" i="21"/>
  <c r="F1716" i="21"/>
  <c r="L1716" i="21"/>
  <c r="M1716" i="21"/>
  <c r="I1716" i="21"/>
  <c r="H1717" i="21"/>
  <c r="J1716" i="21"/>
  <c r="K1716" i="21"/>
  <c r="Q1715" i="21"/>
  <c r="N1715" i="21"/>
  <c r="O1715" i="21"/>
  <c r="P1715" i="21"/>
  <c r="D1718" i="21"/>
  <c r="E1717" i="21"/>
  <c r="F1717" i="21"/>
  <c r="Q1716" i="21"/>
  <c r="N1716" i="21"/>
  <c r="P1716" i="21"/>
  <c r="O1716" i="21"/>
  <c r="M1717" i="21"/>
  <c r="L1717" i="21"/>
  <c r="K1717" i="21"/>
  <c r="I1717" i="21"/>
  <c r="H1718" i="21"/>
  <c r="J1717" i="21"/>
  <c r="F1718" i="21"/>
  <c r="E1718" i="21"/>
  <c r="D1719" i="21"/>
  <c r="Q1717" i="21"/>
  <c r="N1717" i="21"/>
  <c r="O1717" i="21"/>
  <c r="P1717" i="21"/>
  <c r="M1718" i="21"/>
  <c r="J1718" i="21"/>
  <c r="H1719" i="21"/>
  <c r="K1718" i="21"/>
  <c r="I1718" i="21"/>
  <c r="L1718" i="21"/>
  <c r="F1719" i="21"/>
  <c r="D1720" i="21"/>
  <c r="E1719" i="21"/>
  <c r="L1719" i="21"/>
  <c r="J1719" i="21"/>
  <c r="K1719" i="21"/>
  <c r="H1720" i="21"/>
  <c r="M1719" i="21"/>
  <c r="I1719" i="21"/>
  <c r="Q1718" i="21"/>
  <c r="N1718" i="21"/>
  <c r="P1718" i="21"/>
  <c r="O1718" i="21"/>
  <c r="D1721" i="21"/>
  <c r="F1720" i="21"/>
  <c r="E1720" i="21"/>
  <c r="J1720" i="21"/>
  <c r="L1720" i="21"/>
  <c r="M1720" i="21"/>
  <c r="K1720" i="21"/>
  <c r="I1720" i="21"/>
  <c r="H1721" i="21"/>
  <c r="Q1719" i="21"/>
  <c r="N1719" i="21"/>
  <c r="O1719" i="21"/>
  <c r="P1719" i="21"/>
  <c r="E1721" i="21"/>
  <c r="D1722" i="21"/>
  <c r="F1721" i="21"/>
  <c r="Q1720" i="21"/>
  <c r="N1720" i="21"/>
  <c r="O1720" i="21"/>
  <c r="P1720" i="21"/>
  <c r="K1721" i="21"/>
  <c r="M1721" i="21"/>
  <c r="I1721" i="21"/>
  <c r="J1721" i="21"/>
  <c r="L1721" i="21"/>
  <c r="H1722" i="21"/>
  <c r="D1723" i="21"/>
  <c r="F1722" i="21"/>
  <c r="E1722" i="21"/>
  <c r="Q1721" i="21"/>
  <c r="N1721" i="21"/>
  <c r="P1721" i="21"/>
  <c r="O1721" i="21"/>
  <c r="I1722" i="21"/>
  <c r="L1722" i="21"/>
  <c r="J1722" i="21"/>
  <c r="M1722" i="21"/>
  <c r="H1723" i="21"/>
  <c r="K1722" i="21"/>
  <c r="E1723" i="21"/>
  <c r="F1723" i="21"/>
  <c r="D1724" i="21"/>
  <c r="Q1722" i="21"/>
  <c r="N1722" i="21"/>
  <c r="O1722" i="21"/>
  <c r="P1722" i="21"/>
  <c r="J1723" i="21"/>
  <c r="K1723" i="21"/>
  <c r="L1723" i="21"/>
  <c r="I1723" i="21"/>
  <c r="M1723" i="21"/>
  <c r="H1724" i="21"/>
  <c r="E1724" i="21"/>
  <c r="F1724" i="21"/>
  <c r="D1725" i="21"/>
  <c r="Q1723" i="21"/>
  <c r="N1723" i="21"/>
  <c r="P1723" i="21"/>
  <c r="O1723" i="21"/>
  <c r="K1724" i="21"/>
  <c r="I1724" i="21"/>
  <c r="J1724" i="21"/>
  <c r="L1724" i="21"/>
  <c r="M1724" i="21"/>
  <c r="H1725" i="21"/>
  <c r="D1726" i="21"/>
  <c r="E1725" i="21"/>
  <c r="F1725" i="21"/>
  <c r="Q1724" i="21"/>
  <c r="N1724" i="21"/>
  <c r="P1724" i="21"/>
  <c r="O1724" i="21"/>
  <c r="H1726" i="21"/>
  <c r="I1725" i="21"/>
  <c r="K1725" i="21"/>
  <c r="L1725" i="21"/>
  <c r="J1725" i="21"/>
  <c r="M1725" i="21"/>
  <c r="F1726" i="21"/>
  <c r="E1726" i="21"/>
  <c r="D1727" i="21"/>
  <c r="J1726" i="21"/>
  <c r="I1726" i="21"/>
  <c r="L1726" i="21"/>
  <c r="K1726" i="21"/>
  <c r="H1727" i="21"/>
  <c r="M1726" i="21"/>
  <c r="Q1725" i="21"/>
  <c r="N1725" i="21"/>
  <c r="P1725" i="21"/>
  <c r="O1725" i="21"/>
  <c r="E1727" i="21"/>
  <c r="D1728" i="21"/>
  <c r="F1727" i="21"/>
  <c r="Q1726" i="21"/>
  <c r="N1726" i="21"/>
  <c r="O1726" i="21"/>
  <c r="P1726" i="21"/>
  <c r="M1727" i="21"/>
  <c r="J1727" i="21"/>
  <c r="I1727" i="21"/>
  <c r="K1727" i="21"/>
  <c r="H1728" i="21"/>
  <c r="L1727" i="21"/>
  <c r="F1728" i="21"/>
  <c r="E1728" i="21"/>
  <c r="D1729" i="21"/>
  <c r="Q1727" i="21"/>
  <c r="N1727" i="21"/>
  <c r="P1727" i="21"/>
  <c r="O1727" i="21"/>
  <c r="L1728" i="21"/>
  <c r="K1728" i="21"/>
  <c r="M1728" i="21"/>
  <c r="I1728" i="21"/>
  <c r="J1728" i="21"/>
  <c r="H1729" i="21"/>
  <c r="E1729" i="21"/>
  <c r="D1730" i="21"/>
  <c r="F1729" i="21"/>
  <c r="Q1728" i="21"/>
  <c r="N1728" i="21"/>
  <c r="O1728" i="21"/>
  <c r="P1728" i="21"/>
  <c r="K1729" i="21"/>
  <c r="I1729" i="21"/>
  <c r="H1730" i="21"/>
  <c r="L1729" i="21"/>
  <c r="J1729" i="21"/>
  <c r="M1729" i="21"/>
  <c r="F1730" i="21"/>
  <c r="E1730" i="21"/>
  <c r="D1731" i="21"/>
  <c r="Q1729" i="21"/>
  <c r="N1729" i="21"/>
  <c r="P1729" i="21"/>
  <c r="O1729" i="21"/>
  <c r="L1730" i="21"/>
  <c r="H1731" i="21"/>
  <c r="K1730" i="21"/>
  <c r="I1730" i="21"/>
  <c r="J1730" i="21"/>
  <c r="M1730" i="21"/>
  <c r="E1731" i="21"/>
  <c r="D1732" i="21"/>
  <c r="F1731" i="21"/>
  <c r="H1732" i="21"/>
  <c r="L1731" i="21"/>
  <c r="K1731" i="21"/>
  <c r="M1731" i="21"/>
  <c r="I1731" i="21"/>
  <c r="J1731" i="21"/>
  <c r="Q1730" i="21"/>
  <c r="N1730" i="21"/>
  <c r="O1730" i="21"/>
  <c r="P1730" i="21"/>
  <c r="E1732" i="21"/>
  <c r="F1732" i="21"/>
  <c r="D1733" i="21"/>
  <c r="K1732" i="21"/>
  <c r="L1732" i="21"/>
  <c r="M1732" i="21"/>
  <c r="I1732" i="21"/>
  <c r="J1732" i="21"/>
  <c r="H1733" i="21"/>
  <c r="Q1731" i="21"/>
  <c r="N1731" i="21"/>
  <c r="P1731" i="21"/>
  <c r="O1731" i="21"/>
  <c r="D1734" i="21"/>
  <c r="F1733" i="21"/>
  <c r="E1733" i="21"/>
  <c r="Q1732" i="21"/>
  <c r="N1732" i="21"/>
  <c r="P1732" i="21"/>
  <c r="O1732" i="21"/>
  <c r="H1734" i="21"/>
  <c r="M1733" i="21"/>
  <c r="J1733" i="21"/>
  <c r="K1733" i="21"/>
  <c r="L1733" i="21"/>
  <c r="I1733" i="21"/>
  <c r="D1735" i="21"/>
  <c r="F1734" i="21"/>
  <c r="E1734" i="21"/>
  <c r="J1734" i="21"/>
  <c r="M1734" i="21"/>
  <c r="I1734" i="21"/>
  <c r="L1734" i="21"/>
  <c r="K1734" i="21"/>
  <c r="H1735" i="21"/>
  <c r="Q1733" i="21"/>
  <c r="N1733" i="21"/>
  <c r="P1733" i="21"/>
  <c r="O1733" i="21"/>
  <c r="D1736" i="21"/>
  <c r="E1735" i="21"/>
  <c r="F1735" i="21"/>
  <c r="Q1734" i="21"/>
  <c r="N1734" i="21"/>
  <c r="P1734" i="21"/>
  <c r="O1734" i="21"/>
  <c r="I1735" i="21"/>
  <c r="H1736" i="21"/>
  <c r="K1735" i="21"/>
  <c r="L1735" i="21"/>
  <c r="M1735" i="21"/>
  <c r="J1735" i="21"/>
  <c r="F1736" i="21"/>
  <c r="E1736" i="21"/>
  <c r="D1737" i="21"/>
  <c r="Q1735" i="21"/>
  <c r="N1735" i="21"/>
  <c r="O1735" i="21"/>
  <c r="P1735" i="21"/>
  <c r="I1736" i="21"/>
  <c r="K1736" i="21"/>
  <c r="M1736" i="21"/>
  <c r="J1736" i="21"/>
  <c r="H1737" i="21"/>
  <c r="L1736" i="21"/>
  <c r="E1737" i="21"/>
  <c r="D1738" i="21"/>
  <c r="F1737" i="21"/>
  <c r="Q1736" i="21"/>
  <c r="N1736" i="21"/>
  <c r="P1736" i="21"/>
  <c r="O1736" i="21"/>
  <c r="M1737" i="21"/>
  <c r="H1738" i="21"/>
  <c r="K1737" i="21"/>
  <c r="L1737" i="21"/>
  <c r="I1737" i="21"/>
  <c r="J1737" i="21"/>
  <c r="D1739" i="21"/>
  <c r="F1738" i="21"/>
  <c r="E1738" i="21"/>
  <c r="H1739" i="21"/>
  <c r="M1738" i="21"/>
  <c r="K1738" i="21"/>
  <c r="I1738" i="21"/>
  <c r="L1738" i="21"/>
  <c r="J1738" i="21"/>
  <c r="Q1737" i="21"/>
  <c r="N1737" i="21"/>
  <c r="P1737" i="21"/>
  <c r="O1737" i="21"/>
  <c r="E1739" i="21"/>
  <c r="F1739" i="21"/>
  <c r="D1740" i="21"/>
  <c r="M1739" i="21"/>
  <c r="I1739" i="21"/>
  <c r="K1739" i="21"/>
  <c r="H1740" i="21"/>
  <c r="J1739" i="21"/>
  <c r="L1739" i="21"/>
  <c r="Q1738" i="21"/>
  <c r="N1738" i="21"/>
  <c r="O1738" i="21"/>
  <c r="P1738" i="21"/>
  <c r="D1741" i="21"/>
  <c r="E1740" i="21"/>
  <c r="F1740" i="21"/>
  <c r="Q1739" i="21"/>
  <c r="N1739" i="21"/>
  <c r="P1739" i="21"/>
  <c r="O1739" i="21"/>
  <c r="J1740" i="21"/>
  <c r="L1740" i="21"/>
  <c r="M1740" i="21"/>
  <c r="H1741" i="21"/>
  <c r="I1740" i="21"/>
  <c r="K1740" i="21"/>
  <c r="D1742" i="21"/>
  <c r="E1741" i="21"/>
  <c r="F1741" i="21"/>
  <c r="L1741" i="21"/>
  <c r="K1741" i="21"/>
  <c r="M1741" i="21"/>
  <c r="H1742" i="21"/>
  <c r="I1741" i="21"/>
  <c r="J1741" i="21"/>
  <c r="Q1740" i="21"/>
  <c r="N1740" i="21"/>
  <c r="O1740" i="21"/>
  <c r="P1740" i="21"/>
  <c r="F1742" i="21"/>
  <c r="E1742" i="21"/>
  <c r="D1743" i="21"/>
  <c r="J1742" i="21"/>
  <c r="K1742" i="21"/>
  <c r="L1742" i="21"/>
  <c r="H1743" i="21"/>
  <c r="M1742" i="21"/>
  <c r="I1742" i="21"/>
  <c r="Q1741" i="21"/>
  <c r="N1741" i="21"/>
  <c r="P1741" i="21"/>
  <c r="O1741" i="21"/>
  <c r="E1743" i="21"/>
  <c r="F1743" i="21"/>
  <c r="D1744" i="21"/>
  <c r="K1743" i="21"/>
  <c r="L1743" i="21"/>
  <c r="I1743" i="21"/>
  <c r="J1743" i="21"/>
  <c r="M1743" i="21"/>
  <c r="H1744" i="21"/>
  <c r="Q1742" i="21"/>
  <c r="N1742" i="21"/>
  <c r="O1742" i="21"/>
  <c r="P1742" i="21"/>
  <c r="E1744" i="21"/>
  <c r="D1745" i="21"/>
  <c r="F1744" i="21"/>
  <c r="Q1743" i="21"/>
  <c r="N1743" i="21"/>
  <c r="O1743" i="21"/>
  <c r="P1743" i="21"/>
  <c r="K1744" i="21"/>
  <c r="L1744" i="21"/>
  <c r="J1744" i="21"/>
  <c r="M1744" i="21"/>
  <c r="H1745" i="21"/>
  <c r="I1744" i="21"/>
  <c r="E1745" i="21"/>
  <c r="D1746" i="21"/>
  <c r="F1745" i="21"/>
  <c r="M1745" i="21"/>
  <c r="I1745" i="21"/>
  <c r="L1745" i="21"/>
  <c r="H1746" i="21"/>
  <c r="J1745" i="21"/>
  <c r="K1745" i="21"/>
  <c r="Q1744" i="21"/>
  <c r="N1744" i="21"/>
  <c r="O1744" i="21"/>
  <c r="P1744" i="21"/>
  <c r="E1746" i="21"/>
  <c r="F1746" i="21"/>
  <c r="D1747" i="21"/>
  <c r="Q1745" i="21"/>
  <c r="N1745" i="21"/>
  <c r="P1745" i="21"/>
  <c r="O1745" i="21"/>
  <c r="L1746" i="21"/>
  <c r="H1747" i="21"/>
  <c r="I1746" i="21"/>
  <c r="J1746" i="21"/>
  <c r="M1746" i="21"/>
  <c r="K1746" i="21"/>
  <c r="E1747" i="21"/>
  <c r="F1747" i="21"/>
  <c r="D1748" i="21"/>
  <c r="K1747" i="21"/>
  <c r="I1747" i="21"/>
  <c r="L1747" i="21"/>
  <c r="J1747" i="21"/>
  <c r="M1747" i="21"/>
  <c r="H1748" i="21"/>
  <c r="Q1746" i="21"/>
  <c r="N1746" i="21"/>
  <c r="P1746" i="21"/>
  <c r="O1746" i="21"/>
  <c r="E1748" i="21"/>
  <c r="F1748" i="21"/>
  <c r="D1749" i="21"/>
  <c r="Q1747" i="21"/>
  <c r="N1747" i="21"/>
  <c r="O1747" i="21"/>
  <c r="P1747" i="21"/>
  <c r="I1748" i="21"/>
  <c r="M1748" i="21"/>
  <c r="L1748" i="21"/>
  <c r="K1748" i="21"/>
  <c r="J1748" i="21"/>
  <c r="H1749" i="21"/>
  <c r="D1750" i="21"/>
  <c r="F1749" i="21"/>
  <c r="E1749" i="21"/>
  <c r="Q1748" i="21"/>
  <c r="N1748" i="21"/>
  <c r="P1748" i="21"/>
  <c r="O1748" i="21"/>
  <c r="J1749" i="21"/>
  <c r="M1749" i="21"/>
  <c r="H1750" i="21"/>
  <c r="K1749" i="21"/>
  <c r="I1749" i="21"/>
  <c r="L1749" i="21"/>
  <c r="F1750" i="21"/>
  <c r="D1751" i="21"/>
  <c r="E1750" i="21"/>
  <c r="J1750" i="21"/>
  <c r="M1750" i="21"/>
  <c r="K1750" i="21"/>
  <c r="L1750" i="21"/>
  <c r="H1751" i="21"/>
  <c r="I1750" i="21"/>
  <c r="Q1749" i="21"/>
  <c r="N1749" i="21"/>
  <c r="P1749" i="21"/>
  <c r="O1749" i="21"/>
  <c r="E1751" i="21"/>
  <c r="F1751" i="21"/>
  <c r="D1752" i="21"/>
  <c r="J1751" i="21"/>
  <c r="I1751" i="21"/>
  <c r="H1752" i="21"/>
  <c r="L1751" i="21"/>
  <c r="K1751" i="21"/>
  <c r="M1751" i="21"/>
  <c r="Q1750" i="21"/>
  <c r="N1750" i="21"/>
  <c r="O1750" i="21"/>
  <c r="P1750" i="21"/>
  <c r="F1752" i="21"/>
  <c r="D1753" i="21"/>
  <c r="E1752" i="21"/>
  <c r="Q1751" i="21"/>
  <c r="N1751" i="21"/>
  <c r="P1751" i="21"/>
  <c r="O1751" i="21"/>
  <c r="M1752" i="21"/>
  <c r="K1752" i="21"/>
  <c r="J1752" i="21"/>
  <c r="I1752" i="21"/>
  <c r="H1753" i="21"/>
  <c r="L1752" i="21"/>
  <c r="E1753" i="21"/>
  <c r="D1754" i="21"/>
  <c r="F1753" i="21"/>
  <c r="Q1752" i="21"/>
  <c r="N1752" i="21"/>
  <c r="O1752" i="21"/>
  <c r="P1752" i="21"/>
  <c r="L1753" i="21"/>
  <c r="M1753" i="21"/>
  <c r="H1754" i="21"/>
  <c r="I1753" i="21"/>
  <c r="J1753" i="21"/>
  <c r="K1753" i="21"/>
  <c r="F1754" i="21"/>
  <c r="E1754" i="21"/>
  <c r="D1755" i="21"/>
  <c r="L1754" i="21"/>
  <c r="M1754" i="21"/>
  <c r="K1754" i="21"/>
  <c r="J1754" i="21"/>
  <c r="H1755" i="21"/>
  <c r="I1754" i="21"/>
  <c r="Q1753" i="21"/>
  <c r="N1753" i="21"/>
  <c r="O1753" i="21"/>
  <c r="P1753" i="21"/>
  <c r="F1755" i="21"/>
  <c r="D1756" i="21"/>
  <c r="E1755" i="21"/>
  <c r="M1755" i="21"/>
  <c r="J1755" i="21"/>
  <c r="K1755" i="21"/>
  <c r="L1755" i="21"/>
  <c r="H1756" i="21"/>
  <c r="I1755" i="21"/>
  <c r="Q1754" i="21"/>
  <c r="N1754" i="21"/>
  <c r="O1754" i="21"/>
  <c r="P1754" i="21"/>
  <c r="E1756" i="21"/>
  <c r="F1756" i="21"/>
  <c r="D1757" i="21"/>
  <c r="I1756" i="21"/>
  <c r="J1756" i="21"/>
  <c r="K1756" i="21"/>
  <c r="M1756" i="21"/>
  <c r="H1757" i="21"/>
  <c r="L1756" i="21"/>
  <c r="Q1755" i="21"/>
  <c r="N1755" i="21"/>
  <c r="O1755" i="21"/>
  <c r="P1755" i="21"/>
  <c r="E1757" i="21"/>
  <c r="F1757" i="21"/>
  <c r="D1758" i="21"/>
  <c r="Q1756" i="21"/>
  <c r="N1756" i="21"/>
  <c r="O1756" i="21"/>
  <c r="P1756" i="21"/>
  <c r="H1758" i="21"/>
  <c r="M1757" i="21"/>
  <c r="I1757" i="21"/>
  <c r="L1757" i="21"/>
  <c r="J1757" i="21"/>
  <c r="K1757" i="21"/>
  <c r="F1758" i="21"/>
  <c r="E1758" i="21"/>
  <c r="D1759" i="21"/>
  <c r="M1758" i="21"/>
  <c r="I1758" i="21"/>
  <c r="K1758" i="21"/>
  <c r="H1759" i="21"/>
  <c r="J1758" i="21"/>
  <c r="L1758" i="21"/>
  <c r="Q1757" i="21"/>
  <c r="N1757" i="21"/>
  <c r="O1757" i="21"/>
  <c r="P1757" i="21"/>
  <c r="F1759" i="21"/>
  <c r="E1759" i="21"/>
  <c r="D1760" i="21"/>
  <c r="Q1758" i="21"/>
  <c r="N1758" i="21"/>
  <c r="P1758" i="21"/>
  <c r="O1758" i="21"/>
  <c r="K1759" i="21"/>
  <c r="I1759" i="21"/>
  <c r="M1759" i="21"/>
  <c r="H1760" i="21"/>
  <c r="L1759" i="21"/>
  <c r="J1759" i="21"/>
  <c r="D1761" i="21"/>
  <c r="F1760" i="21"/>
  <c r="E1760" i="21"/>
  <c r="Q1759" i="21"/>
  <c r="N1759" i="21"/>
  <c r="P1759" i="21"/>
  <c r="O1759" i="21"/>
  <c r="I1760" i="21"/>
  <c r="L1760" i="21"/>
  <c r="H1761" i="21"/>
  <c r="M1760" i="21"/>
  <c r="K1760" i="21"/>
  <c r="J1760" i="21"/>
  <c r="D1762" i="21"/>
  <c r="F1761" i="21"/>
  <c r="E1761" i="21"/>
  <c r="Q1760" i="21"/>
  <c r="N1760" i="21"/>
  <c r="P1760" i="21"/>
  <c r="O1760" i="21"/>
  <c r="H1762" i="21"/>
  <c r="K1761" i="21"/>
  <c r="M1761" i="21"/>
  <c r="I1761" i="21"/>
  <c r="L1761" i="21"/>
  <c r="J1761" i="21"/>
  <c r="E1762" i="21"/>
  <c r="F1762" i="21"/>
  <c r="D1763" i="21"/>
  <c r="M1762" i="21"/>
  <c r="I1762" i="21"/>
  <c r="J1762" i="21"/>
  <c r="L1762" i="21"/>
  <c r="K1762" i="21"/>
  <c r="H1763" i="21"/>
  <c r="Q1761" i="21"/>
  <c r="N1761" i="21"/>
  <c r="P1761" i="21"/>
  <c r="O1761" i="21"/>
  <c r="D1764" i="21"/>
  <c r="E1763" i="21"/>
  <c r="F1763" i="21"/>
  <c r="Q1762" i="21"/>
  <c r="N1762" i="21"/>
  <c r="O1762" i="21"/>
  <c r="P1762" i="21"/>
  <c r="M1763" i="21"/>
  <c r="I1763" i="21"/>
  <c r="J1763" i="21"/>
  <c r="K1763" i="21"/>
  <c r="L1763" i="21"/>
  <c r="H1764" i="21"/>
  <c r="E1764" i="21"/>
  <c r="F1764" i="21"/>
  <c r="D1765" i="21"/>
  <c r="Q1763" i="21"/>
  <c r="N1763" i="21"/>
  <c r="O1763" i="21"/>
  <c r="P1763" i="21"/>
  <c r="M1764" i="21"/>
  <c r="L1764" i="21"/>
  <c r="K1764" i="21"/>
  <c r="J1764" i="21"/>
  <c r="I1764" i="21"/>
  <c r="H1765" i="21"/>
  <c r="E1765" i="21"/>
  <c r="F1765" i="21"/>
  <c r="D1766" i="21"/>
  <c r="Q1764" i="21"/>
  <c r="N1764" i="21"/>
  <c r="P1764" i="21"/>
  <c r="O1764" i="21"/>
  <c r="M1765" i="21"/>
  <c r="L1765" i="21"/>
  <c r="J1765" i="21"/>
  <c r="H1766" i="21"/>
  <c r="I1765" i="21"/>
  <c r="K1765" i="21"/>
  <c r="D1767" i="21"/>
  <c r="E1766" i="21"/>
  <c r="F1766" i="21"/>
  <c r="H1767" i="21"/>
  <c r="M1766" i="21"/>
  <c r="K1766" i="21"/>
  <c r="I1766" i="21"/>
  <c r="L1766" i="21"/>
  <c r="J1766" i="21"/>
  <c r="Q1765" i="21"/>
  <c r="N1765" i="21"/>
  <c r="O1765" i="21"/>
  <c r="P1765" i="21"/>
  <c r="D1768" i="21"/>
  <c r="J1767" i="21"/>
  <c r="H1768" i="21"/>
  <c r="I1767" i="21"/>
  <c r="L1767" i="21"/>
  <c r="K1767" i="21"/>
  <c r="M1767" i="21"/>
  <c r="Q1766" i="21"/>
  <c r="N1766" i="21"/>
  <c r="P1766" i="21"/>
  <c r="O1766" i="21"/>
  <c r="D1769" i="21"/>
  <c r="E1768" i="21"/>
  <c r="F1768" i="21"/>
  <c r="M1768" i="21"/>
  <c r="I1768" i="21"/>
  <c r="J1768" i="21"/>
  <c r="K1768" i="21"/>
  <c r="L1768" i="21"/>
  <c r="H1769" i="21"/>
  <c r="Q1767" i="21"/>
  <c r="N1767" i="21"/>
  <c r="O1767" i="21"/>
  <c r="P1767" i="21"/>
  <c r="D1770" i="21"/>
  <c r="F1769" i="21"/>
  <c r="E1769" i="21"/>
  <c r="Q1768" i="21"/>
  <c r="N1768" i="21"/>
  <c r="O1768" i="21"/>
  <c r="P1768" i="21"/>
  <c r="L1769" i="21"/>
  <c r="M1769" i="21"/>
  <c r="J1769" i="21"/>
  <c r="H1770" i="21"/>
  <c r="I1769" i="21"/>
  <c r="K1769" i="21"/>
  <c r="D1771" i="21"/>
  <c r="E1770" i="21"/>
  <c r="F1770" i="21"/>
  <c r="J1770" i="21"/>
  <c r="M1770" i="21"/>
  <c r="L1770" i="21"/>
  <c r="I1770" i="21"/>
  <c r="H1771" i="21"/>
  <c r="K1770" i="21"/>
  <c r="Q1769" i="21"/>
  <c r="N1769" i="21"/>
  <c r="P1769" i="21"/>
  <c r="O1769" i="21"/>
  <c r="E1771" i="21"/>
  <c r="D1772" i="21"/>
  <c r="F1771" i="21"/>
  <c r="Q1770" i="21"/>
  <c r="N1770" i="21"/>
  <c r="O1770" i="21"/>
  <c r="P1770" i="21"/>
  <c r="L1771" i="21"/>
  <c r="K1771" i="21"/>
  <c r="I1771" i="21"/>
  <c r="H1772" i="21"/>
  <c r="J1771" i="21"/>
  <c r="M1771" i="21"/>
  <c r="E1772" i="21"/>
  <c r="D1773" i="21"/>
  <c r="F1772" i="21"/>
  <c r="Q1771" i="21"/>
  <c r="N1771" i="21"/>
  <c r="P1771" i="21"/>
  <c r="O1771" i="21"/>
  <c r="J1772" i="21"/>
  <c r="M1772" i="21"/>
  <c r="K1772" i="21"/>
  <c r="I1772" i="21"/>
  <c r="L1772" i="21"/>
  <c r="H1773" i="21"/>
  <c r="D1774" i="21"/>
  <c r="E1773" i="21"/>
  <c r="F1773" i="21"/>
  <c r="Q1772" i="21"/>
  <c r="N1772" i="21"/>
  <c r="O1772" i="21"/>
  <c r="P1772" i="21"/>
  <c r="H1774" i="21"/>
  <c r="K1773" i="21"/>
  <c r="J1773" i="21"/>
  <c r="M1773" i="21"/>
  <c r="I1773" i="21"/>
  <c r="L1773" i="21"/>
  <c r="F1774" i="21"/>
  <c r="D1775" i="21"/>
  <c r="E1774" i="21"/>
  <c r="H1775" i="21"/>
  <c r="M1774" i="21"/>
  <c r="K1774" i="21"/>
  <c r="I1774" i="21"/>
  <c r="L1774" i="21"/>
  <c r="J1774" i="21"/>
  <c r="Q1773" i="21"/>
  <c r="N1773" i="21"/>
  <c r="P1773" i="21"/>
  <c r="O1773" i="21"/>
  <c r="D1776" i="21"/>
  <c r="F1775" i="21"/>
  <c r="E1775" i="21"/>
  <c r="J1775" i="21"/>
  <c r="H1776" i="21"/>
  <c r="I1775" i="21"/>
  <c r="L1775" i="21"/>
  <c r="M1775" i="21"/>
  <c r="K1775" i="21"/>
  <c r="Q1774" i="21"/>
  <c r="N1774" i="21"/>
  <c r="O1774" i="21"/>
  <c r="P1774" i="21"/>
  <c r="D1777" i="21"/>
  <c r="F1776" i="21"/>
  <c r="E1776" i="21"/>
  <c r="H1777" i="21"/>
  <c r="I1776" i="21"/>
  <c r="M1776" i="21"/>
  <c r="L1776" i="21"/>
  <c r="K1776" i="21"/>
  <c r="J1776" i="21"/>
  <c r="Q1775" i="21"/>
  <c r="N1775" i="21"/>
  <c r="P1775" i="21"/>
  <c r="O1775" i="21"/>
  <c r="D1778" i="21"/>
  <c r="F1777" i="21"/>
  <c r="E1777" i="21"/>
  <c r="L1777" i="21"/>
  <c r="I1777" i="21"/>
  <c r="K1777" i="21"/>
  <c r="J1777" i="21"/>
  <c r="H1778" i="21"/>
  <c r="M1777" i="21"/>
  <c r="Q1776" i="21"/>
  <c r="N1776" i="21"/>
  <c r="P1776" i="21"/>
  <c r="O1776" i="21"/>
  <c r="D1779" i="21"/>
  <c r="E1778" i="21"/>
  <c r="F1778" i="21"/>
  <c r="Q1777" i="21"/>
  <c r="N1777" i="21"/>
  <c r="P1777" i="21"/>
  <c r="O1777" i="21"/>
  <c r="M1778" i="21"/>
  <c r="I1778" i="21"/>
  <c r="H1779" i="21"/>
  <c r="J1778" i="21"/>
  <c r="L1778" i="21"/>
  <c r="K1778" i="21"/>
  <c r="F1779" i="21"/>
  <c r="D1780" i="21"/>
  <c r="E1779" i="21"/>
  <c r="Q1778" i="21"/>
  <c r="N1778" i="21"/>
  <c r="O1778" i="21"/>
  <c r="P1778" i="21"/>
  <c r="I1779" i="21"/>
  <c r="K1779" i="21"/>
  <c r="J1779" i="21"/>
  <c r="H1780" i="21"/>
  <c r="M1779" i="21"/>
  <c r="L1779" i="21"/>
  <c r="E1780" i="21"/>
  <c r="D1781" i="21"/>
  <c r="F1780" i="21"/>
  <c r="Q1779" i="21"/>
  <c r="N1779" i="21"/>
  <c r="O1779" i="21"/>
  <c r="P1779" i="21"/>
  <c r="I1780" i="21"/>
  <c r="K1780" i="21"/>
  <c r="J1780" i="21"/>
  <c r="H1781" i="21"/>
  <c r="M1780" i="21"/>
  <c r="L1780" i="21"/>
  <c r="D1782" i="21"/>
  <c r="E1781" i="21"/>
  <c r="F1781" i="21"/>
  <c r="Q1780" i="21"/>
  <c r="N1780" i="21"/>
  <c r="O1780" i="21"/>
  <c r="P1780" i="21"/>
  <c r="J1781" i="21"/>
  <c r="M1781" i="21"/>
  <c r="H1782" i="21"/>
  <c r="L1781" i="21"/>
  <c r="I1781" i="21"/>
  <c r="K1781" i="21"/>
  <c r="F1782" i="21"/>
  <c r="D1783" i="21"/>
  <c r="E1782" i="21"/>
  <c r="I1782" i="21"/>
  <c r="J1782" i="21"/>
  <c r="K1782" i="21"/>
  <c r="H1783" i="21"/>
  <c r="M1782" i="21"/>
  <c r="L1782" i="21"/>
  <c r="Q1781" i="21"/>
  <c r="N1781" i="21"/>
  <c r="P1781" i="21"/>
  <c r="O1781" i="21"/>
  <c r="E1783" i="21"/>
  <c r="D1784" i="21"/>
  <c r="F1783" i="21"/>
  <c r="Q1782" i="21"/>
  <c r="N1782" i="21"/>
  <c r="P1782" i="21"/>
  <c r="O1782" i="21"/>
  <c r="H1784" i="21"/>
  <c r="K1783" i="21"/>
  <c r="L1783" i="21"/>
  <c r="M1783" i="21"/>
  <c r="I1783" i="21"/>
  <c r="J1783" i="21"/>
  <c r="D1785" i="21"/>
  <c r="F1784" i="21"/>
  <c r="E1784" i="21"/>
  <c r="M1784" i="21"/>
  <c r="K1784" i="21"/>
  <c r="I1784" i="21"/>
  <c r="L1784" i="21"/>
  <c r="H1785" i="21"/>
  <c r="J1784" i="21"/>
  <c r="Q1783" i="21"/>
  <c r="N1783" i="21"/>
  <c r="O1783" i="21"/>
  <c r="P1783" i="21"/>
  <c r="E1785" i="21"/>
  <c r="F1785" i="21"/>
  <c r="D1786" i="21"/>
  <c r="Q1784" i="21"/>
  <c r="N1784" i="21"/>
  <c r="O1784" i="21"/>
  <c r="P1784" i="21"/>
  <c r="I1785" i="21"/>
  <c r="H1786" i="21"/>
  <c r="M1785" i="21"/>
  <c r="L1785" i="21"/>
  <c r="J1785" i="21"/>
  <c r="K1785" i="21"/>
  <c r="E1786" i="21"/>
  <c r="D1787" i="21"/>
  <c r="F1786" i="21"/>
  <c r="Q1785" i="21"/>
  <c r="N1785" i="21"/>
  <c r="O1785" i="21"/>
  <c r="P1785" i="21"/>
  <c r="I1786" i="21"/>
  <c r="J1786" i="21"/>
  <c r="H1787" i="21"/>
  <c r="K1786" i="21"/>
  <c r="M1786" i="21"/>
  <c r="L1786" i="21"/>
  <c r="D1788" i="21"/>
  <c r="F1787" i="21"/>
  <c r="E1787" i="21"/>
  <c r="Q1786" i="21"/>
  <c r="N1786" i="21"/>
  <c r="P1786" i="21"/>
  <c r="O1786" i="21"/>
  <c r="I1787" i="21"/>
  <c r="J1787" i="21"/>
  <c r="M1787" i="21"/>
  <c r="H1788" i="21"/>
  <c r="K1787" i="21"/>
  <c r="L1787" i="21"/>
  <c r="D1789" i="21"/>
  <c r="F1788" i="21"/>
  <c r="E1788" i="21"/>
  <c r="Q1787" i="21"/>
  <c r="N1787" i="21"/>
  <c r="P1787" i="21"/>
  <c r="O1787" i="21"/>
  <c r="M1788" i="21"/>
  <c r="H1789" i="21"/>
  <c r="L1788" i="21"/>
  <c r="J1788" i="21"/>
  <c r="K1788" i="21"/>
  <c r="I1788" i="21"/>
  <c r="D1790" i="21"/>
  <c r="E1789" i="21"/>
  <c r="F1789" i="21"/>
  <c r="J1789" i="21"/>
  <c r="M1789" i="21"/>
  <c r="L1789" i="21"/>
  <c r="H1790" i="21"/>
  <c r="I1789" i="21"/>
  <c r="K1789" i="21"/>
  <c r="Q1788" i="21"/>
  <c r="N1788" i="21"/>
  <c r="O1788" i="21"/>
  <c r="P1788" i="21"/>
  <c r="E1790" i="21"/>
  <c r="D1791" i="21"/>
  <c r="F1790" i="21"/>
  <c r="J1790" i="21"/>
  <c r="M1790" i="21"/>
  <c r="L1790" i="21"/>
  <c r="I1790" i="21"/>
  <c r="H1791" i="21"/>
  <c r="K1790" i="21"/>
  <c r="Q1789" i="21"/>
  <c r="N1789" i="21"/>
  <c r="P1789" i="21"/>
  <c r="O1789" i="21"/>
  <c r="E1791" i="21"/>
  <c r="D1792" i="21"/>
  <c r="F1791" i="21"/>
  <c r="Q1790" i="21"/>
  <c r="N1790" i="21"/>
  <c r="P1790" i="21"/>
  <c r="O1790" i="21"/>
  <c r="M1791" i="21"/>
  <c r="H1792" i="21"/>
  <c r="J1791" i="21"/>
  <c r="L1791" i="21"/>
  <c r="K1791" i="21"/>
  <c r="I1791" i="21"/>
  <c r="D1793" i="21"/>
  <c r="F1792" i="21"/>
  <c r="E1792" i="21"/>
  <c r="K1792" i="21"/>
  <c r="J1792" i="21"/>
  <c r="H1793" i="21"/>
  <c r="I1792" i="21"/>
  <c r="M1792" i="21"/>
  <c r="L1792" i="21"/>
  <c r="Q1791" i="21"/>
  <c r="N1791" i="21"/>
  <c r="O1791" i="21"/>
  <c r="P1791" i="21"/>
  <c r="E1793" i="21"/>
  <c r="F1793" i="21"/>
  <c r="D1794" i="21"/>
  <c r="M1793" i="21"/>
  <c r="K1793" i="21"/>
  <c r="J1793" i="21"/>
  <c r="H1794" i="21"/>
  <c r="I1793" i="21"/>
  <c r="L1793" i="21"/>
  <c r="Q1792" i="21"/>
  <c r="N1792" i="21"/>
  <c r="P1792" i="21"/>
  <c r="O1792" i="21"/>
  <c r="F1794" i="21"/>
  <c r="D1795" i="21"/>
  <c r="E1794" i="21"/>
  <c r="M1794" i="21"/>
  <c r="L1794" i="21"/>
  <c r="K1794" i="21"/>
  <c r="J1794" i="21"/>
  <c r="H1795" i="21"/>
  <c r="I1794" i="21"/>
  <c r="Q1793" i="21"/>
  <c r="N1793" i="21"/>
  <c r="O1793" i="21"/>
  <c r="P1793" i="21"/>
  <c r="D1796" i="21"/>
  <c r="F1795" i="21"/>
  <c r="E1795" i="21"/>
  <c r="H1796" i="21"/>
  <c r="K1795" i="21"/>
  <c r="J1795" i="21"/>
  <c r="L1795" i="21"/>
  <c r="M1795" i="21"/>
  <c r="I1795" i="21"/>
  <c r="Q1794" i="21"/>
  <c r="N1794" i="21"/>
  <c r="P1794" i="21"/>
  <c r="O1794" i="21"/>
  <c r="D1797" i="21"/>
  <c r="E1796" i="21"/>
  <c r="F1796" i="21"/>
  <c r="K1796" i="21"/>
  <c r="J1796" i="21"/>
  <c r="I1796" i="21"/>
  <c r="H1797" i="21"/>
  <c r="M1796" i="21"/>
  <c r="L1796" i="21"/>
  <c r="Q1795" i="21"/>
  <c r="N1795" i="21"/>
  <c r="O1795" i="21"/>
  <c r="P1795" i="21"/>
  <c r="D1798" i="21"/>
  <c r="E1797" i="21"/>
  <c r="F1797" i="21"/>
  <c r="Q1796" i="21"/>
  <c r="N1796" i="21"/>
  <c r="O1796" i="21"/>
  <c r="P1796" i="21"/>
  <c r="H1798" i="21"/>
  <c r="L1797" i="21"/>
  <c r="I1797" i="21"/>
  <c r="K1797" i="21"/>
  <c r="M1797" i="21"/>
  <c r="J1797" i="21"/>
  <c r="F1798" i="21"/>
  <c r="D1799" i="21"/>
  <c r="E1798" i="21"/>
  <c r="M1798" i="21"/>
  <c r="J1798" i="21"/>
  <c r="L1798" i="21"/>
  <c r="I1798" i="21"/>
  <c r="H1799" i="21"/>
  <c r="K1798" i="21"/>
  <c r="Q1797" i="21"/>
  <c r="N1797" i="21"/>
  <c r="P1797" i="21"/>
  <c r="O1797" i="21"/>
  <c r="F1799" i="21"/>
  <c r="D1800" i="21"/>
  <c r="E1799" i="21"/>
  <c r="Q1798" i="21"/>
  <c r="N1798" i="21"/>
  <c r="O1798" i="21"/>
  <c r="P1798" i="21"/>
  <c r="K1799" i="21"/>
  <c r="H1800" i="21"/>
  <c r="M1799" i="21"/>
  <c r="J1799" i="21"/>
  <c r="I1799" i="21"/>
  <c r="L1799" i="21"/>
  <c r="D1801" i="21"/>
  <c r="F1800" i="21"/>
  <c r="E1800" i="21"/>
  <c r="K1800" i="21"/>
  <c r="H1801" i="21"/>
  <c r="J1800" i="21"/>
  <c r="M1800" i="21"/>
  <c r="L1800" i="21"/>
  <c r="I1800" i="21"/>
  <c r="Q1799" i="21"/>
  <c r="N1799" i="21"/>
  <c r="O1799" i="21"/>
  <c r="P1799" i="21"/>
  <c r="F1801" i="21"/>
  <c r="E1801" i="21"/>
  <c r="D1802" i="21"/>
  <c r="H1802" i="21"/>
  <c r="M1801" i="21"/>
  <c r="J1801" i="21"/>
  <c r="K1801" i="21"/>
  <c r="I1801" i="21"/>
  <c r="L1801" i="21"/>
  <c r="Q1800" i="21"/>
  <c r="N1800" i="21"/>
  <c r="O1800" i="21"/>
  <c r="P1800" i="21"/>
  <c r="F1802" i="21"/>
  <c r="D1803" i="21"/>
  <c r="E1802" i="21"/>
  <c r="M1802" i="21"/>
  <c r="L1802" i="21"/>
  <c r="H1803" i="21"/>
  <c r="J1802" i="21"/>
  <c r="I1802" i="21"/>
  <c r="K1802" i="21"/>
  <c r="Q1801" i="21"/>
  <c r="N1801" i="21"/>
  <c r="O1801" i="21"/>
  <c r="P1801" i="21"/>
  <c r="D1804" i="21"/>
  <c r="F1803" i="21"/>
  <c r="E1803" i="21"/>
  <c r="L1803" i="21"/>
  <c r="H1804" i="21"/>
  <c r="I1803" i="21"/>
  <c r="J1803" i="21"/>
  <c r="K1803" i="21"/>
  <c r="M1803" i="21"/>
  <c r="Q1802" i="21"/>
  <c r="N1802" i="21"/>
  <c r="O1802" i="21"/>
  <c r="P1802" i="21"/>
  <c r="D1805" i="21"/>
  <c r="E1804" i="21"/>
  <c r="F1804" i="21"/>
  <c r="L1804" i="21"/>
  <c r="M1804" i="21"/>
  <c r="H1805" i="21"/>
  <c r="J1804" i="21"/>
  <c r="I1804" i="21"/>
  <c r="K1804" i="21"/>
  <c r="Q1803" i="21"/>
  <c r="N1803" i="21"/>
  <c r="P1803" i="21"/>
  <c r="O1803" i="21"/>
  <c r="D1806" i="21"/>
  <c r="E1805" i="21"/>
  <c r="F1805" i="21"/>
  <c r="M1805" i="21"/>
  <c r="I1805" i="21"/>
  <c r="H1806" i="21"/>
  <c r="L1805" i="21"/>
  <c r="K1805" i="21"/>
  <c r="J1805" i="21"/>
  <c r="Q1804" i="21"/>
  <c r="N1804" i="21"/>
  <c r="P1804" i="21"/>
  <c r="O1804" i="21"/>
  <c r="E1806" i="21"/>
  <c r="D1807" i="21"/>
  <c r="F1806" i="21"/>
  <c r="Q1805" i="21"/>
  <c r="N1805" i="21"/>
  <c r="O1805" i="21"/>
  <c r="P1805" i="21"/>
  <c r="M1806" i="21"/>
  <c r="J1806" i="21"/>
  <c r="H1807" i="21"/>
  <c r="K1806" i="21"/>
  <c r="I1806" i="21"/>
  <c r="L1806" i="21"/>
  <c r="F1807" i="21"/>
  <c r="D1808" i="21"/>
  <c r="E1807" i="21"/>
  <c r="I1807" i="21"/>
  <c r="K1807" i="21"/>
  <c r="M1807" i="21"/>
  <c r="H1808" i="21"/>
  <c r="J1807" i="21"/>
  <c r="L1807" i="21"/>
  <c r="Q1806" i="21"/>
  <c r="N1806" i="21"/>
  <c r="O1806" i="21"/>
  <c r="P1806" i="21"/>
  <c r="D1809" i="21"/>
  <c r="E1808" i="21"/>
  <c r="F1808" i="21"/>
  <c r="Q1807" i="21"/>
  <c r="N1807" i="21"/>
  <c r="O1807" i="21"/>
  <c r="P1807" i="21"/>
  <c r="L1808" i="21"/>
  <c r="H1809" i="21"/>
  <c r="I1808" i="21"/>
  <c r="M1808" i="21"/>
  <c r="K1808" i="21"/>
  <c r="J1808" i="21"/>
  <c r="F1809" i="21"/>
  <c r="E1809" i="21"/>
  <c r="D1810" i="21"/>
  <c r="H1810" i="21"/>
  <c r="M1809" i="21"/>
  <c r="I1809" i="21"/>
  <c r="L1809" i="21"/>
  <c r="K1809" i="21"/>
  <c r="J1809" i="21"/>
  <c r="Q1808" i="21"/>
  <c r="N1808" i="21"/>
  <c r="O1808" i="21"/>
  <c r="P1808" i="21"/>
  <c r="E1810" i="21"/>
  <c r="D1811" i="21"/>
  <c r="F1810" i="21"/>
  <c r="K1810" i="21"/>
  <c r="I1810" i="21"/>
  <c r="M1810" i="21"/>
  <c r="J1810" i="21"/>
  <c r="L1810" i="21"/>
  <c r="H1811" i="21"/>
  <c r="Q1809" i="21"/>
  <c r="N1809" i="21"/>
  <c r="O1809" i="21"/>
  <c r="P1809" i="21"/>
  <c r="D1812" i="21"/>
  <c r="F1811" i="21"/>
  <c r="E1811" i="21"/>
  <c r="Q1810" i="21"/>
  <c r="N1810" i="21"/>
  <c r="P1810" i="21"/>
  <c r="O1810" i="21"/>
  <c r="M1811" i="21"/>
  <c r="L1811" i="21"/>
  <c r="K1811" i="21"/>
  <c r="J1811" i="21"/>
  <c r="H1812" i="21"/>
  <c r="I1811" i="21"/>
  <c r="D1813" i="21"/>
  <c r="F1812" i="21"/>
  <c r="E1812" i="21"/>
  <c r="H1813" i="21"/>
  <c r="I1812" i="21"/>
  <c r="M1812" i="21"/>
  <c r="K1812" i="21"/>
  <c r="L1812" i="21"/>
  <c r="J1812" i="21"/>
  <c r="Q1811" i="21"/>
  <c r="N1811" i="21"/>
  <c r="P1811" i="21"/>
  <c r="O1811" i="21"/>
  <c r="D1814" i="21"/>
  <c r="E1813" i="21"/>
  <c r="F1813" i="21"/>
  <c r="L1813" i="21"/>
  <c r="I1813" i="21"/>
  <c r="J1813" i="21"/>
  <c r="H1814" i="21"/>
  <c r="K1813" i="21"/>
  <c r="M1813" i="21"/>
  <c r="Q1812" i="21"/>
  <c r="N1812" i="21"/>
  <c r="P1812" i="21"/>
  <c r="O1812" i="21"/>
  <c r="E1814" i="21"/>
  <c r="D1815" i="21"/>
  <c r="F1814" i="21"/>
  <c r="Q1813" i="21"/>
  <c r="N1813" i="21"/>
  <c r="P1813" i="21"/>
  <c r="O1813" i="21"/>
  <c r="L1814" i="21"/>
  <c r="K1814" i="21"/>
  <c r="J1814" i="21"/>
  <c r="M1814" i="21"/>
  <c r="H1815" i="21"/>
  <c r="I1814" i="21"/>
  <c r="E1815" i="21"/>
  <c r="D1816" i="21"/>
  <c r="F1815" i="21"/>
  <c r="I1815" i="21"/>
  <c r="H1816" i="21"/>
  <c r="K1815" i="21"/>
  <c r="M1815" i="21"/>
  <c r="L1815" i="21"/>
  <c r="J1815" i="21"/>
  <c r="Q1814" i="21"/>
  <c r="N1814" i="21"/>
  <c r="P1814" i="21"/>
  <c r="O1814" i="21"/>
  <c r="D1817" i="21"/>
  <c r="F1816" i="21"/>
  <c r="E1816" i="21"/>
  <c r="Q1815" i="21"/>
  <c r="N1815" i="21"/>
  <c r="P1815" i="21"/>
  <c r="O1815" i="21"/>
  <c r="M1816" i="21"/>
  <c r="I1816" i="21"/>
  <c r="H1817" i="21"/>
  <c r="K1816" i="21"/>
  <c r="L1816" i="21"/>
  <c r="J1816" i="21"/>
  <c r="F1817" i="21"/>
  <c r="E1817" i="21"/>
  <c r="D1818" i="21"/>
  <c r="Q1816" i="21"/>
  <c r="N1816" i="21"/>
  <c r="O1816" i="21"/>
  <c r="P1816" i="21"/>
  <c r="J1817" i="21"/>
  <c r="I1817" i="21"/>
  <c r="H1818" i="21"/>
  <c r="M1817" i="21"/>
  <c r="K1817" i="21"/>
  <c r="L1817" i="21"/>
  <c r="F1818" i="21"/>
  <c r="D1819" i="21"/>
  <c r="E1818" i="21"/>
  <c r="Q1817" i="21"/>
  <c r="N1817" i="21"/>
  <c r="P1817" i="21"/>
  <c r="O1817" i="21"/>
  <c r="J1818" i="21"/>
  <c r="H1819" i="21"/>
  <c r="I1818" i="21"/>
  <c r="K1818" i="21"/>
  <c r="M1818" i="21"/>
  <c r="L1818" i="21"/>
  <c r="D1820" i="21"/>
  <c r="E1819" i="21"/>
  <c r="F1819" i="21"/>
  <c r="H1820" i="21"/>
  <c r="I1819" i="21"/>
  <c r="L1819" i="21"/>
  <c r="J1819" i="21"/>
  <c r="K1819" i="21"/>
  <c r="M1819" i="21"/>
  <c r="Q1818" i="21"/>
  <c r="N1818" i="21"/>
  <c r="P1818" i="21"/>
  <c r="O1818" i="21"/>
  <c r="D1821" i="21"/>
  <c r="E1820" i="21"/>
  <c r="F1820" i="21"/>
  <c r="M1820" i="21"/>
  <c r="I1820" i="21"/>
  <c r="L1820" i="21"/>
  <c r="K1820" i="21"/>
  <c r="J1820" i="21"/>
  <c r="H1821" i="21"/>
  <c r="Q1819" i="21"/>
  <c r="N1819" i="21"/>
  <c r="P1819" i="21"/>
  <c r="O1819" i="21"/>
  <c r="D1822" i="21"/>
  <c r="E1821" i="21"/>
  <c r="F1821" i="21"/>
  <c r="Q1820" i="21"/>
  <c r="N1820" i="21"/>
  <c r="P1820" i="21"/>
  <c r="O1820" i="21"/>
  <c r="I1821" i="21"/>
  <c r="J1821" i="21"/>
  <c r="H1822" i="21"/>
  <c r="K1821" i="21"/>
  <c r="L1821" i="21"/>
  <c r="M1821" i="21"/>
  <c r="E1822" i="21"/>
  <c r="D1823" i="21"/>
  <c r="F1822" i="21"/>
  <c r="Q1821" i="21"/>
  <c r="N1821" i="21"/>
  <c r="O1821" i="21"/>
  <c r="P1821" i="21"/>
  <c r="I1822" i="21"/>
  <c r="H1823" i="21"/>
  <c r="K1822" i="21"/>
  <c r="J1822" i="21"/>
  <c r="M1822" i="21"/>
  <c r="L1822" i="21"/>
  <c r="E1823" i="21"/>
  <c r="D1824" i="21"/>
  <c r="F1823" i="21"/>
  <c r="Q1822" i="21"/>
  <c r="N1822" i="21"/>
  <c r="P1822" i="21"/>
  <c r="O1822" i="21"/>
  <c r="I1823" i="21"/>
  <c r="M1823" i="21"/>
  <c r="H1824" i="21"/>
  <c r="J1823" i="21"/>
  <c r="L1823" i="21"/>
  <c r="K1823" i="21"/>
  <c r="D1825" i="21"/>
  <c r="F1824" i="21"/>
  <c r="E1824" i="21"/>
  <c r="Q1823" i="21"/>
  <c r="N1823" i="21"/>
  <c r="O1823" i="21"/>
  <c r="P1823" i="21"/>
  <c r="J1824" i="21"/>
  <c r="H1825" i="21"/>
  <c r="M1824" i="21"/>
  <c r="K1824" i="21"/>
  <c r="L1824" i="21"/>
  <c r="I1824" i="21"/>
  <c r="E1825" i="21"/>
  <c r="F1825" i="21"/>
  <c r="D1826" i="21"/>
  <c r="L1825" i="21"/>
  <c r="I1825" i="21"/>
  <c r="H1826" i="21"/>
  <c r="K1825" i="21"/>
  <c r="M1825" i="21"/>
  <c r="J1825" i="21"/>
  <c r="Q1824" i="21"/>
  <c r="N1824" i="21"/>
  <c r="P1824" i="21"/>
  <c r="O1824" i="21"/>
  <c r="E1826" i="21"/>
  <c r="D1827" i="21"/>
  <c r="F1826" i="21"/>
  <c r="Q1825" i="21"/>
  <c r="N1825" i="21"/>
  <c r="P1825" i="21"/>
  <c r="O1825" i="21"/>
  <c r="J1826" i="21"/>
  <c r="L1826" i="21"/>
  <c r="M1826" i="21"/>
  <c r="K1826" i="21"/>
  <c r="H1827" i="21"/>
  <c r="I1826" i="21"/>
  <c r="D1828" i="21"/>
  <c r="F1827" i="21"/>
  <c r="E1827" i="21"/>
  <c r="J1827" i="21"/>
  <c r="H1828" i="21"/>
  <c r="I1827" i="21"/>
  <c r="M1827" i="21"/>
  <c r="K1827" i="21"/>
  <c r="L1827" i="21"/>
  <c r="Q1826" i="21"/>
  <c r="N1826" i="21"/>
  <c r="P1826" i="21"/>
  <c r="O1826" i="21"/>
  <c r="D1829" i="21"/>
  <c r="F1828" i="21"/>
  <c r="E1828" i="21"/>
  <c r="M1828" i="21"/>
  <c r="L1828" i="21"/>
  <c r="I1828" i="21"/>
  <c r="K1828" i="21"/>
  <c r="J1828" i="21"/>
  <c r="H1829" i="21"/>
  <c r="Q1827" i="21"/>
  <c r="N1827" i="21"/>
  <c r="P1827" i="21"/>
  <c r="O1827" i="21"/>
  <c r="D1830" i="21"/>
  <c r="F1829" i="21"/>
  <c r="E1829" i="21"/>
  <c r="Q1828" i="21"/>
  <c r="N1828" i="21"/>
  <c r="O1828" i="21"/>
  <c r="P1828" i="21"/>
  <c r="J1829" i="21"/>
  <c r="L1829" i="21"/>
  <c r="K1829" i="21"/>
  <c r="H1830" i="21"/>
  <c r="M1829" i="21"/>
  <c r="I1829" i="21"/>
  <c r="E1830" i="21"/>
  <c r="D1831" i="21"/>
  <c r="F1830" i="21"/>
  <c r="M1830" i="21"/>
  <c r="J1830" i="21"/>
  <c r="L1830" i="21"/>
  <c r="H1831" i="21"/>
  <c r="I1830" i="21"/>
  <c r="K1830" i="21"/>
  <c r="Q1829" i="21"/>
  <c r="N1829" i="21"/>
  <c r="O1829" i="21"/>
  <c r="P1829" i="21"/>
  <c r="D1832" i="21"/>
  <c r="E1831" i="21"/>
  <c r="F1831" i="21"/>
  <c r="H1832" i="21"/>
  <c r="M1831" i="21"/>
  <c r="L1831" i="21"/>
  <c r="I1831" i="21"/>
  <c r="K1831" i="21"/>
  <c r="J1831" i="21"/>
  <c r="Q1830" i="21"/>
  <c r="N1830" i="21"/>
  <c r="P1830" i="21"/>
  <c r="O1830" i="21"/>
  <c r="D1833" i="21"/>
  <c r="F1832" i="21"/>
  <c r="E1832" i="21"/>
  <c r="L1832" i="21"/>
  <c r="M1832" i="21"/>
  <c r="I1832" i="21"/>
  <c r="K1832" i="21"/>
  <c r="J1832" i="21"/>
  <c r="H1833" i="21"/>
  <c r="Q1831" i="21"/>
  <c r="N1831" i="21"/>
  <c r="P1831" i="21"/>
  <c r="O1831" i="21"/>
  <c r="D1834" i="21"/>
  <c r="E1833" i="21"/>
  <c r="F1833" i="21"/>
  <c r="Q1832" i="21"/>
  <c r="N1832" i="21"/>
  <c r="O1832" i="21"/>
  <c r="P1832" i="21"/>
  <c r="J1833" i="21"/>
  <c r="I1833" i="21"/>
  <c r="L1833" i="21"/>
  <c r="M1833" i="21"/>
  <c r="H1834" i="21"/>
  <c r="K1833" i="21"/>
  <c r="E1834" i="21"/>
  <c r="F1834" i="21"/>
  <c r="D1835" i="21"/>
  <c r="Q1833" i="21"/>
  <c r="N1833" i="21"/>
  <c r="P1833" i="21"/>
  <c r="O1833" i="21"/>
  <c r="J1834" i="21"/>
  <c r="H1835" i="21"/>
  <c r="I1834" i="21"/>
  <c r="K1834" i="21"/>
  <c r="M1834" i="21"/>
  <c r="L1834" i="21"/>
  <c r="E1835" i="21"/>
  <c r="D1836" i="21"/>
  <c r="F1835" i="21"/>
  <c r="M1835" i="21"/>
  <c r="I1835" i="21"/>
  <c r="J1835" i="21"/>
  <c r="K1835" i="21"/>
  <c r="L1835" i="21"/>
  <c r="H1836" i="21"/>
  <c r="Q1834" i="21"/>
  <c r="N1834" i="21"/>
  <c r="P1834" i="21"/>
  <c r="O1834" i="21"/>
  <c r="E1836" i="21"/>
  <c r="D1837" i="21"/>
  <c r="F1836" i="21"/>
  <c r="Q1835" i="21"/>
  <c r="N1835" i="21"/>
  <c r="P1835" i="21"/>
  <c r="O1835" i="21"/>
  <c r="L1836" i="21"/>
  <c r="M1836" i="21"/>
  <c r="H1837" i="21"/>
  <c r="I1836" i="21"/>
  <c r="K1836" i="21"/>
  <c r="J1836" i="21"/>
  <c r="D1838" i="21"/>
  <c r="E1837" i="21"/>
  <c r="F1837" i="21"/>
  <c r="L1837" i="21"/>
  <c r="I1837" i="21"/>
  <c r="J1837" i="21"/>
  <c r="H1838" i="21"/>
  <c r="K1837" i="21"/>
  <c r="M1837" i="21"/>
  <c r="Q1836" i="21"/>
  <c r="N1836" i="21"/>
  <c r="O1836" i="21"/>
  <c r="P1836" i="21"/>
  <c r="F1838" i="21"/>
  <c r="D1839" i="21"/>
  <c r="E1838" i="21"/>
  <c r="Q1837" i="21"/>
  <c r="N1837" i="21"/>
  <c r="O1837" i="21"/>
  <c r="P1837" i="21"/>
  <c r="L1838" i="21"/>
  <c r="M1838" i="21"/>
  <c r="J1838" i="21"/>
  <c r="I1838" i="21"/>
  <c r="K1838" i="21"/>
  <c r="H1839" i="21"/>
  <c r="F1839" i="21"/>
  <c r="E1839" i="21"/>
  <c r="D1840" i="21"/>
  <c r="Q1838" i="21"/>
  <c r="N1838" i="21"/>
  <c r="P1838" i="21"/>
  <c r="O1838" i="21"/>
  <c r="H1840" i="21"/>
  <c r="M1839" i="21"/>
  <c r="L1839" i="21"/>
  <c r="J1839" i="21"/>
  <c r="I1839" i="21"/>
  <c r="K1839" i="21"/>
  <c r="D1841" i="21"/>
  <c r="E1840" i="21"/>
  <c r="F1840" i="21"/>
  <c r="I1840" i="21"/>
  <c r="L1840" i="21"/>
  <c r="H1841" i="21"/>
  <c r="J1840" i="21"/>
  <c r="M1840" i="21"/>
  <c r="K1840" i="21"/>
  <c r="Q1839" i="21"/>
  <c r="N1839" i="21"/>
  <c r="P1839" i="21"/>
  <c r="O1839" i="21"/>
  <c r="D1842" i="21"/>
  <c r="F1841" i="21"/>
  <c r="E1841" i="21"/>
  <c r="Q1840" i="21"/>
  <c r="N1840" i="21"/>
  <c r="O1840" i="21"/>
  <c r="P1840" i="21"/>
  <c r="K1841" i="21"/>
  <c r="H1842" i="21"/>
  <c r="M1841" i="21"/>
  <c r="L1841" i="21"/>
  <c r="I1841" i="21"/>
  <c r="J1841" i="21"/>
  <c r="D1843" i="21"/>
  <c r="E1842" i="21"/>
  <c r="F1842" i="21"/>
  <c r="K1842" i="21"/>
  <c r="H1843" i="21"/>
  <c r="J1842" i="21"/>
  <c r="M1842" i="21"/>
  <c r="L1842" i="21"/>
  <c r="I1842" i="21"/>
  <c r="Q1841" i="21"/>
  <c r="N1841" i="21"/>
  <c r="P1841" i="21"/>
  <c r="O1841" i="21"/>
  <c r="D1844" i="21"/>
  <c r="E1843" i="21"/>
  <c r="F1843" i="21"/>
  <c r="I1843" i="21"/>
  <c r="M1843" i="21"/>
  <c r="K1843" i="21"/>
  <c r="J1843" i="21"/>
  <c r="H1844" i="21"/>
  <c r="L1843" i="21"/>
  <c r="Q1842" i="21"/>
  <c r="N1842" i="21"/>
  <c r="P1842" i="21"/>
  <c r="O1842" i="21"/>
  <c r="E1844" i="21"/>
  <c r="D1845" i="21"/>
  <c r="F1844" i="21"/>
  <c r="Q1843" i="21"/>
  <c r="N1843" i="21"/>
  <c r="O1843" i="21"/>
  <c r="P1843" i="21"/>
  <c r="K1844" i="21"/>
  <c r="I1844" i="21"/>
  <c r="J1844" i="21"/>
  <c r="H1845" i="21"/>
  <c r="M1844" i="21"/>
  <c r="L1844" i="21"/>
  <c r="D1846" i="21"/>
  <c r="E1845" i="21"/>
  <c r="F1845" i="21"/>
  <c r="Q1844" i="21"/>
  <c r="N1844" i="21"/>
  <c r="O1844" i="21"/>
  <c r="P1844" i="21"/>
  <c r="I1845" i="21"/>
  <c r="L1845" i="21"/>
  <c r="M1845" i="21"/>
  <c r="H1846" i="21"/>
  <c r="K1845" i="21"/>
  <c r="J1845" i="21"/>
  <c r="F1846" i="21"/>
  <c r="D1847" i="21"/>
  <c r="E1846" i="21"/>
  <c r="Q1845" i="21"/>
  <c r="N1845" i="21"/>
  <c r="P1845" i="21"/>
  <c r="O1845" i="21"/>
  <c r="H1847" i="21"/>
  <c r="J1846" i="21"/>
  <c r="I1846" i="21"/>
  <c r="K1846" i="21"/>
  <c r="M1846" i="21"/>
  <c r="L1846" i="21"/>
  <c r="D1848" i="21"/>
  <c r="F1847" i="21"/>
  <c r="E1847" i="21"/>
  <c r="J1847" i="21"/>
  <c r="L1847" i="21"/>
  <c r="M1847" i="21"/>
  <c r="I1847" i="21"/>
  <c r="H1848" i="21"/>
  <c r="K1847" i="21"/>
  <c r="Q1846" i="21"/>
  <c r="N1846" i="21"/>
  <c r="P1846" i="21"/>
  <c r="O1846" i="21"/>
  <c r="D1849" i="21"/>
  <c r="F1848" i="21"/>
  <c r="E1848" i="21"/>
  <c r="Q1847" i="21"/>
  <c r="N1847" i="21"/>
  <c r="P1847" i="21"/>
  <c r="O1847" i="21"/>
  <c r="I1848" i="21"/>
  <c r="M1848" i="21"/>
  <c r="K1848" i="21"/>
  <c r="L1848" i="21"/>
  <c r="H1849" i="21"/>
  <c r="J1848" i="21"/>
  <c r="E1849" i="21"/>
  <c r="F1849" i="21"/>
  <c r="D1850" i="21"/>
  <c r="Q1848" i="21"/>
  <c r="N1848" i="21"/>
  <c r="P1848" i="21"/>
  <c r="O1848" i="21"/>
  <c r="K1849" i="21"/>
  <c r="H1850" i="21"/>
  <c r="M1849" i="21"/>
  <c r="I1849" i="21"/>
  <c r="J1849" i="21"/>
  <c r="L1849" i="21"/>
  <c r="E1850" i="21"/>
  <c r="D1851" i="21"/>
  <c r="F1850" i="21"/>
  <c r="J1850" i="21"/>
  <c r="L1850" i="21"/>
  <c r="M1850" i="21"/>
  <c r="I1850" i="21"/>
  <c r="H1851" i="21"/>
  <c r="K1850" i="21"/>
  <c r="Q1849" i="21"/>
  <c r="N1849" i="21"/>
  <c r="P1849" i="21"/>
  <c r="O1849" i="21"/>
  <c r="D1852" i="21"/>
  <c r="F1851" i="21"/>
  <c r="E1851" i="21"/>
  <c r="Q1850" i="21"/>
  <c r="N1850" i="21"/>
  <c r="P1850" i="21"/>
  <c r="O1850" i="21"/>
  <c r="H1852" i="21"/>
  <c r="I1851" i="21"/>
  <c r="M1851" i="21"/>
  <c r="K1851" i="21"/>
  <c r="L1851" i="21"/>
  <c r="J1851" i="21"/>
  <c r="F1852" i="21"/>
  <c r="E1852" i="21"/>
  <c r="D1853" i="21"/>
  <c r="M1852" i="21"/>
  <c r="H1853" i="21"/>
  <c r="K1852" i="21"/>
  <c r="J1852" i="21"/>
  <c r="L1852" i="21"/>
  <c r="I1852" i="21"/>
  <c r="Q1851" i="21"/>
  <c r="N1851" i="21"/>
  <c r="P1851" i="21"/>
  <c r="O1851" i="21"/>
  <c r="D1854" i="21"/>
  <c r="E1853" i="21"/>
  <c r="F1853" i="21"/>
  <c r="M1853" i="21"/>
  <c r="J1853" i="21"/>
  <c r="I1853" i="21"/>
  <c r="L1853" i="21"/>
  <c r="K1853" i="21"/>
  <c r="H1854" i="21"/>
  <c r="Q1852" i="21"/>
  <c r="N1852" i="21"/>
  <c r="P1852" i="21"/>
  <c r="O1852" i="21"/>
  <c r="E1854" i="21"/>
  <c r="D1855" i="21"/>
  <c r="F1854" i="21"/>
  <c r="Q1853" i="21"/>
  <c r="N1853" i="21"/>
  <c r="P1853" i="21"/>
  <c r="O1853" i="21"/>
  <c r="K1854" i="21"/>
  <c r="J1854" i="21"/>
  <c r="M1854" i="21"/>
  <c r="I1854" i="21"/>
  <c r="L1854" i="21"/>
  <c r="H1855" i="21"/>
  <c r="E1855" i="21"/>
  <c r="D1856" i="21"/>
  <c r="F1855" i="21"/>
  <c r="Q1854" i="21"/>
  <c r="N1854" i="21"/>
  <c r="P1854" i="21"/>
  <c r="O1854" i="21"/>
  <c r="J1855" i="21"/>
  <c r="I1855" i="21"/>
  <c r="M1855" i="21"/>
  <c r="H1856" i="21"/>
  <c r="L1855" i="21"/>
  <c r="K1855" i="21"/>
  <c r="D1857" i="21"/>
  <c r="F1856" i="21"/>
  <c r="E1856" i="21"/>
  <c r="Q1855" i="21"/>
  <c r="N1855" i="21"/>
  <c r="O1855" i="21"/>
  <c r="P1855" i="21"/>
  <c r="H1857" i="21"/>
  <c r="J1856" i="21"/>
  <c r="L1856" i="21"/>
  <c r="K1856" i="21"/>
  <c r="M1856" i="21"/>
  <c r="I1856" i="21"/>
  <c r="E1857" i="21"/>
  <c r="D1858" i="21"/>
  <c r="F1857" i="21"/>
  <c r="K1857" i="21"/>
  <c r="M1857" i="21"/>
  <c r="I1857" i="21"/>
  <c r="L1857" i="21"/>
  <c r="J1857" i="21"/>
  <c r="H1858" i="21"/>
  <c r="Q1856" i="21"/>
  <c r="N1856" i="21"/>
  <c r="P1856" i="21"/>
  <c r="O1856" i="21"/>
  <c r="E1858" i="21"/>
  <c r="F1858" i="21"/>
  <c r="D1859" i="21"/>
  <c r="Q1857" i="21"/>
  <c r="N1857" i="21"/>
  <c r="O1857" i="21"/>
  <c r="P1857" i="21"/>
  <c r="L1858" i="21"/>
  <c r="I1858" i="21"/>
  <c r="K1858" i="21"/>
  <c r="H1859" i="21"/>
  <c r="J1858" i="21"/>
  <c r="M1858" i="21"/>
  <c r="D1860" i="21"/>
  <c r="F1859" i="21"/>
  <c r="E1859" i="21"/>
  <c r="Q1858" i="21"/>
  <c r="N1858" i="21"/>
  <c r="O1858" i="21"/>
  <c r="P1858" i="21"/>
  <c r="L1859" i="21"/>
  <c r="J1859" i="21"/>
  <c r="H1860" i="21"/>
  <c r="K1859" i="21"/>
  <c r="M1859" i="21"/>
  <c r="I1859" i="21"/>
  <c r="D1861" i="21"/>
  <c r="E1860" i="21"/>
  <c r="F1860" i="21"/>
  <c r="M1860" i="21"/>
  <c r="L1860" i="21"/>
  <c r="I1860" i="21"/>
  <c r="H1861" i="21"/>
  <c r="K1860" i="21"/>
  <c r="J1860" i="21"/>
  <c r="Q1859" i="21"/>
  <c r="N1859" i="21"/>
  <c r="P1859" i="21"/>
  <c r="O1859" i="21"/>
  <c r="D1862" i="21"/>
  <c r="F1861" i="21"/>
  <c r="E1861" i="21"/>
  <c r="Q1860" i="21"/>
  <c r="N1860" i="21"/>
  <c r="P1860" i="21"/>
  <c r="O1860" i="21"/>
  <c r="J1861" i="21"/>
  <c r="I1861" i="21"/>
  <c r="M1861" i="21"/>
  <c r="K1861" i="21"/>
  <c r="H1862" i="21"/>
  <c r="L1861" i="21"/>
  <c r="F1862" i="21"/>
  <c r="D1863" i="21"/>
  <c r="E1862" i="21"/>
  <c r="Q1861" i="21"/>
  <c r="N1861" i="21"/>
  <c r="P1861" i="21"/>
  <c r="O1861" i="21"/>
  <c r="L1862" i="21"/>
  <c r="M1862" i="21"/>
  <c r="K1862" i="21"/>
  <c r="J1862" i="21"/>
  <c r="H1863" i="21"/>
  <c r="I1862" i="21"/>
  <c r="E1863" i="21"/>
  <c r="F1863" i="21"/>
  <c r="D1864" i="21"/>
  <c r="K1863" i="21"/>
  <c r="M1863" i="21"/>
  <c r="L1863" i="21"/>
  <c r="H1864" i="21"/>
  <c r="I1863" i="21"/>
  <c r="J1863" i="21"/>
  <c r="Q1862" i="21"/>
  <c r="N1862" i="21"/>
  <c r="O1862" i="21"/>
  <c r="P1862" i="21"/>
  <c r="D1865" i="21"/>
  <c r="E1864" i="21"/>
  <c r="F1864" i="21"/>
  <c r="K1864" i="21"/>
  <c r="L1864" i="21"/>
  <c r="J1864" i="21"/>
  <c r="H1865" i="21"/>
  <c r="I1864" i="21"/>
  <c r="M1864" i="21"/>
  <c r="Q1863" i="21"/>
  <c r="N1863" i="21"/>
  <c r="P1863" i="21"/>
  <c r="O1863" i="21"/>
  <c r="F1865" i="21"/>
  <c r="E1865" i="21"/>
  <c r="D1866" i="21"/>
  <c r="J1865" i="21"/>
  <c r="K1865" i="21"/>
  <c r="L1865" i="21"/>
  <c r="I1865" i="21"/>
  <c r="H1866" i="21"/>
  <c r="M1865" i="21"/>
  <c r="Q1864" i="21"/>
  <c r="N1864" i="21"/>
  <c r="P1864" i="21"/>
  <c r="O1864" i="21"/>
  <c r="D1867" i="21"/>
  <c r="E1866" i="21"/>
  <c r="F1866" i="21"/>
  <c r="Q1865" i="21"/>
  <c r="N1865" i="21"/>
  <c r="O1865" i="21"/>
  <c r="P1865" i="21"/>
  <c r="I1866" i="21"/>
  <c r="M1866" i="21"/>
  <c r="K1866" i="21"/>
  <c r="L1866" i="21"/>
  <c r="J1866" i="21"/>
  <c r="H1867" i="21"/>
  <c r="D1868" i="21"/>
  <c r="F1867" i="21"/>
  <c r="E1867" i="21"/>
  <c r="Q1866" i="21"/>
  <c r="N1866" i="21"/>
  <c r="O1866" i="21"/>
  <c r="P1866" i="21"/>
  <c r="H1868" i="21"/>
  <c r="M1867" i="21"/>
  <c r="J1867" i="21"/>
  <c r="I1867" i="21"/>
  <c r="L1867" i="21"/>
  <c r="K1867" i="21"/>
  <c r="F1868" i="21"/>
  <c r="D1869" i="21"/>
  <c r="E1868" i="21"/>
  <c r="M1868" i="21"/>
  <c r="L1868" i="21"/>
  <c r="I1868" i="21"/>
  <c r="H1869" i="21"/>
  <c r="K1868" i="21"/>
  <c r="J1868" i="21"/>
  <c r="Q1867" i="21"/>
  <c r="N1867" i="21"/>
  <c r="O1867" i="21"/>
  <c r="P1867" i="21"/>
  <c r="D1870" i="21"/>
  <c r="E1869" i="21"/>
  <c r="F1869" i="21"/>
  <c r="Q1868" i="21"/>
  <c r="N1868" i="21"/>
  <c r="P1868" i="21"/>
  <c r="O1868" i="21"/>
  <c r="K1869" i="21"/>
  <c r="L1869" i="21"/>
  <c r="H1870" i="21"/>
  <c r="I1869" i="21"/>
  <c r="J1869" i="21"/>
  <c r="M1869" i="21"/>
  <c r="D1871" i="21"/>
  <c r="E1870" i="21"/>
  <c r="F1870" i="21"/>
  <c r="M1870" i="21"/>
  <c r="J1870" i="21"/>
  <c r="H1871" i="21"/>
  <c r="I1870" i="21"/>
  <c r="K1870" i="21"/>
  <c r="L1870" i="21"/>
  <c r="Q1869" i="21"/>
  <c r="N1869" i="21"/>
  <c r="O1869" i="21"/>
  <c r="P1869" i="21"/>
  <c r="E1871" i="21"/>
  <c r="D1872" i="21"/>
  <c r="F1871" i="21"/>
  <c r="L1871" i="21"/>
  <c r="K1871" i="21"/>
  <c r="I1871" i="21"/>
  <c r="M1871" i="21"/>
  <c r="J1871" i="21"/>
  <c r="H1872" i="21"/>
  <c r="Q1870" i="21"/>
  <c r="N1870" i="21"/>
  <c r="O1870" i="21"/>
  <c r="P1870" i="21"/>
  <c r="D1873" i="21"/>
  <c r="E1872" i="21"/>
  <c r="F1872" i="21"/>
  <c r="Q1871" i="21"/>
  <c r="N1871" i="21"/>
  <c r="O1871" i="21"/>
  <c r="P1871" i="21"/>
  <c r="H1873" i="21"/>
  <c r="I1872" i="21"/>
  <c r="L1872" i="21"/>
  <c r="M1872" i="21"/>
  <c r="J1872" i="21"/>
  <c r="K1872" i="21"/>
  <c r="F1873" i="21"/>
  <c r="E1873" i="21"/>
  <c r="D1874" i="21"/>
  <c r="H1874" i="21"/>
  <c r="J1873" i="21"/>
  <c r="I1873" i="21"/>
  <c r="K1873" i="21"/>
  <c r="M1873" i="21"/>
  <c r="L1873" i="21"/>
  <c r="Q1872" i="21"/>
  <c r="N1872" i="21"/>
  <c r="P1872" i="21"/>
  <c r="O1872" i="21"/>
  <c r="F1874" i="21"/>
  <c r="E1874" i="21"/>
  <c r="D1875" i="21"/>
  <c r="H1875" i="21"/>
  <c r="L1874" i="21"/>
  <c r="K1874" i="21"/>
  <c r="M1874" i="21"/>
  <c r="I1874" i="21"/>
  <c r="J1874" i="21"/>
  <c r="Q1873" i="21"/>
  <c r="N1873" i="21"/>
  <c r="O1873" i="21"/>
  <c r="P1873" i="21"/>
  <c r="D1876" i="21"/>
  <c r="F1875" i="21"/>
  <c r="E1875" i="21"/>
  <c r="I1875" i="21"/>
  <c r="M1875" i="21"/>
  <c r="L1875" i="21"/>
  <c r="H1876" i="21"/>
  <c r="K1875" i="21"/>
  <c r="J1875" i="21"/>
  <c r="Q1874" i="21"/>
  <c r="N1874" i="21"/>
  <c r="P1874" i="21"/>
  <c r="O1874" i="21"/>
  <c r="E1876" i="21"/>
  <c r="D1877" i="21"/>
  <c r="F1876" i="21"/>
  <c r="Q1875" i="21"/>
  <c r="N1875" i="21"/>
  <c r="O1875" i="21"/>
  <c r="P1875" i="21"/>
  <c r="K1876" i="21"/>
  <c r="L1876" i="21"/>
  <c r="I1876" i="21"/>
  <c r="H1877" i="21"/>
  <c r="M1876" i="21"/>
  <c r="J1876" i="21"/>
  <c r="D1878" i="21"/>
  <c r="E1877" i="21"/>
  <c r="F1877" i="21"/>
  <c r="Q1876" i="21"/>
  <c r="N1876" i="21"/>
  <c r="O1876" i="21"/>
  <c r="P1876" i="21"/>
  <c r="J1877" i="21"/>
  <c r="H1878" i="21"/>
  <c r="M1877" i="21"/>
  <c r="I1877" i="21"/>
  <c r="K1877" i="21"/>
  <c r="L1877" i="21"/>
  <c r="F1878" i="21"/>
  <c r="E1878" i="21"/>
  <c r="D1879" i="21"/>
  <c r="K1878" i="21"/>
  <c r="L1878" i="21"/>
  <c r="H1879" i="21"/>
  <c r="I1878" i="21"/>
  <c r="J1878" i="21"/>
  <c r="M1878" i="21"/>
  <c r="Q1877" i="21"/>
  <c r="N1877" i="21"/>
  <c r="O1877" i="21"/>
  <c r="P1877" i="21"/>
  <c r="F1879" i="21"/>
  <c r="E1879" i="21"/>
  <c r="D1880" i="21"/>
  <c r="J1879" i="21"/>
  <c r="M1879" i="21"/>
  <c r="K1879" i="21"/>
  <c r="H1880" i="21"/>
  <c r="I1879" i="21"/>
  <c r="L1879" i="21"/>
  <c r="Q1878" i="21"/>
  <c r="N1878" i="21"/>
  <c r="P1878" i="21"/>
  <c r="O1878" i="21"/>
  <c r="D1881" i="21"/>
  <c r="F1880" i="21"/>
  <c r="E1880" i="21"/>
  <c r="K1880" i="21"/>
  <c r="L1880" i="21"/>
  <c r="H1881" i="21"/>
  <c r="I1880" i="21"/>
  <c r="J1880" i="21"/>
  <c r="M1880" i="21"/>
  <c r="Q1879" i="21"/>
  <c r="N1879" i="21"/>
  <c r="O1879" i="21"/>
  <c r="P1879" i="21"/>
  <c r="E1881" i="21"/>
  <c r="F1881" i="21"/>
  <c r="D1882" i="21"/>
  <c r="L1881" i="21"/>
  <c r="M1881" i="21"/>
  <c r="I1881" i="21"/>
  <c r="H1882" i="21"/>
  <c r="J1881" i="21"/>
  <c r="K1881" i="21"/>
  <c r="Q1880" i="21"/>
  <c r="N1880" i="21"/>
  <c r="P1880" i="21"/>
  <c r="O1880" i="21"/>
  <c r="F1882" i="21"/>
  <c r="D1883" i="21"/>
  <c r="E1882" i="21"/>
  <c r="Q1881" i="21"/>
  <c r="N1881" i="21"/>
  <c r="P1881" i="21"/>
  <c r="O1881" i="21"/>
  <c r="H1883" i="21"/>
  <c r="L1882" i="21"/>
  <c r="M1882" i="21"/>
  <c r="K1882" i="21"/>
  <c r="I1882" i="21"/>
  <c r="J1882" i="21"/>
  <c r="D1884" i="21"/>
  <c r="E1883" i="21"/>
  <c r="F1883" i="21"/>
  <c r="H1884" i="21"/>
  <c r="L1883" i="21"/>
  <c r="I1883" i="21"/>
  <c r="M1883" i="21"/>
  <c r="K1883" i="21"/>
  <c r="J1883" i="21"/>
  <c r="Q1882" i="21"/>
  <c r="N1882" i="21"/>
  <c r="P1882" i="21"/>
  <c r="O1882" i="21"/>
  <c r="F1884" i="21"/>
  <c r="E1884" i="21"/>
  <c r="D1885" i="21"/>
  <c r="I1884" i="21"/>
  <c r="J1884" i="21"/>
  <c r="M1884" i="21"/>
  <c r="K1884" i="21"/>
  <c r="H1885" i="21"/>
  <c r="L1884" i="21"/>
  <c r="Q1883" i="21"/>
  <c r="N1883" i="21"/>
  <c r="O1883" i="21"/>
  <c r="P1883" i="21"/>
  <c r="D1886" i="21"/>
  <c r="E1885" i="21"/>
  <c r="F1885" i="21"/>
  <c r="Q1884" i="21"/>
  <c r="N1884" i="21"/>
  <c r="P1884" i="21"/>
  <c r="O1884" i="21"/>
  <c r="I1885" i="21"/>
  <c r="J1885" i="21"/>
  <c r="K1885" i="21"/>
  <c r="M1885" i="21"/>
  <c r="L1885" i="21"/>
  <c r="H1886" i="21"/>
  <c r="F1886" i="21"/>
  <c r="E1886" i="21"/>
  <c r="D1887" i="21"/>
  <c r="Q1885" i="21"/>
  <c r="N1885" i="21"/>
  <c r="O1885" i="21"/>
  <c r="P1885" i="21"/>
  <c r="M1886" i="21"/>
  <c r="I1886" i="21"/>
  <c r="J1886" i="21"/>
  <c r="L1886" i="21"/>
  <c r="H1887" i="21"/>
  <c r="K1886" i="21"/>
  <c r="D1888" i="21"/>
  <c r="F1887" i="21"/>
  <c r="E1887" i="21"/>
  <c r="Q1886" i="21"/>
  <c r="N1886" i="21"/>
  <c r="O1886" i="21"/>
  <c r="P1886" i="21"/>
  <c r="I1887" i="21"/>
  <c r="K1887" i="21"/>
  <c r="L1887" i="21"/>
  <c r="M1887" i="21"/>
  <c r="J1887" i="21"/>
  <c r="H1888" i="21"/>
  <c r="D1889" i="21"/>
  <c r="F1888" i="21"/>
  <c r="E1888" i="21"/>
  <c r="Q1887" i="21"/>
  <c r="N1887" i="21"/>
  <c r="P1887" i="21"/>
  <c r="O1887" i="21"/>
  <c r="K1888" i="21"/>
  <c r="J1888" i="21"/>
  <c r="H1889" i="21"/>
  <c r="M1888" i="21"/>
  <c r="L1888" i="21"/>
  <c r="I1888" i="21"/>
  <c r="E1889" i="21"/>
  <c r="F1889" i="21"/>
  <c r="D1890" i="21"/>
  <c r="M1889" i="21"/>
  <c r="I1889" i="21"/>
  <c r="K1889" i="21"/>
  <c r="L1889" i="21"/>
  <c r="H1890" i="21"/>
  <c r="J1889" i="21"/>
  <c r="Q1888" i="21"/>
  <c r="N1888" i="21"/>
  <c r="P1888" i="21"/>
  <c r="O1888" i="21"/>
  <c r="E1890" i="21"/>
  <c r="D1891" i="21"/>
  <c r="F1890" i="21"/>
  <c r="Q1889" i="21"/>
  <c r="N1889" i="21"/>
  <c r="P1889" i="21"/>
  <c r="O1889" i="21"/>
  <c r="M1890" i="21"/>
  <c r="L1890" i="21"/>
  <c r="I1890" i="21"/>
  <c r="K1890" i="21"/>
  <c r="H1891" i="21"/>
  <c r="J1890" i="21"/>
  <c r="F1891" i="21"/>
  <c r="E1891" i="21"/>
  <c r="D1892" i="21"/>
  <c r="Q1890" i="21"/>
  <c r="N1890" i="21"/>
  <c r="P1890" i="21"/>
  <c r="O1890" i="21"/>
  <c r="L1891" i="21"/>
  <c r="M1891" i="21"/>
  <c r="H1892" i="21"/>
  <c r="J1891" i="21"/>
  <c r="I1891" i="21"/>
  <c r="K1891" i="21"/>
  <c r="F1892" i="21"/>
  <c r="E1892" i="21"/>
  <c r="D1893" i="21"/>
  <c r="L1892" i="21"/>
  <c r="I1892" i="21"/>
  <c r="K1892" i="21"/>
  <c r="J1892" i="21"/>
  <c r="H1893" i="21"/>
  <c r="M1892" i="21"/>
  <c r="Q1891" i="21"/>
  <c r="N1891" i="21"/>
  <c r="P1891" i="21"/>
  <c r="O1891" i="21"/>
  <c r="D1894" i="21"/>
  <c r="E1893" i="21"/>
  <c r="F1893" i="21"/>
  <c r="Q1892" i="21"/>
  <c r="N1892" i="21"/>
  <c r="O1892" i="21"/>
  <c r="P1892" i="21"/>
  <c r="K1893" i="21"/>
  <c r="M1893" i="21"/>
  <c r="L1893" i="21"/>
  <c r="J1893" i="21"/>
  <c r="I1893" i="21"/>
  <c r="H1894" i="21"/>
  <c r="E1894" i="21"/>
  <c r="D1895" i="21"/>
  <c r="F1894" i="21"/>
  <c r="Q1893" i="21"/>
  <c r="N1893" i="21"/>
  <c r="P1893" i="21"/>
  <c r="O1893" i="21"/>
  <c r="H1895" i="21"/>
  <c r="K1894" i="21"/>
  <c r="J1894" i="21"/>
  <c r="M1894" i="21"/>
  <c r="L1894" i="21"/>
  <c r="I1894" i="21"/>
  <c r="E1895" i="21"/>
  <c r="D1896" i="21"/>
  <c r="F1895" i="21"/>
  <c r="J1895" i="21"/>
  <c r="K1895" i="21"/>
  <c r="I1895" i="21"/>
  <c r="L1895" i="21"/>
  <c r="H1896" i="21"/>
  <c r="M1895" i="21"/>
  <c r="Q1894" i="21"/>
  <c r="N1894" i="21"/>
  <c r="P1894" i="21"/>
  <c r="O1894" i="21"/>
  <c r="D1897" i="21"/>
  <c r="F1896" i="21"/>
  <c r="E1896" i="21"/>
  <c r="Q1895" i="21"/>
  <c r="N1895" i="21"/>
  <c r="P1895" i="21"/>
  <c r="O1895" i="21"/>
  <c r="M1896" i="21"/>
  <c r="L1896" i="21"/>
  <c r="I1896" i="21"/>
  <c r="K1896" i="21"/>
  <c r="J1896" i="21"/>
  <c r="H1897" i="21"/>
  <c r="E1897" i="21"/>
  <c r="F1897" i="21"/>
  <c r="D1898" i="21"/>
  <c r="Q1896" i="21"/>
  <c r="N1896" i="21"/>
  <c r="O1896" i="21"/>
  <c r="P1896" i="21"/>
  <c r="H1898" i="21"/>
  <c r="I1897" i="21"/>
  <c r="J1897" i="21"/>
  <c r="M1897" i="21"/>
  <c r="L1897" i="21"/>
  <c r="K1897" i="21"/>
  <c r="F1898" i="21"/>
  <c r="D1899" i="21"/>
  <c r="E1898" i="21"/>
  <c r="H1899" i="21"/>
  <c r="J1898" i="21"/>
  <c r="L1898" i="21"/>
  <c r="I1898" i="21"/>
  <c r="M1898" i="21"/>
  <c r="K1898" i="21"/>
  <c r="Q1897" i="21"/>
  <c r="N1897" i="21"/>
  <c r="P1897" i="21"/>
  <c r="O1897" i="21"/>
  <c r="D1900" i="21"/>
  <c r="F1899" i="21"/>
  <c r="E1899" i="21"/>
  <c r="M1899" i="21"/>
  <c r="J1899" i="21"/>
  <c r="K1899" i="21"/>
  <c r="I1899" i="21"/>
  <c r="H1900" i="21"/>
  <c r="L1899" i="21"/>
  <c r="Q1898" i="21"/>
  <c r="N1898" i="21"/>
  <c r="O1898" i="21"/>
  <c r="P1898" i="21"/>
  <c r="E1900" i="21"/>
  <c r="F1900" i="21"/>
  <c r="D1901" i="21"/>
  <c r="Q1899" i="21"/>
  <c r="N1899" i="21"/>
  <c r="O1899" i="21"/>
  <c r="P1899" i="21"/>
  <c r="I1900" i="21"/>
  <c r="K1900" i="21"/>
  <c r="J1900" i="21"/>
  <c r="L1900" i="21"/>
  <c r="H1901" i="21"/>
  <c r="M1900" i="21"/>
  <c r="D1902" i="21"/>
  <c r="E1901" i="21"/>
  <c r="F1901" i="21"/>
  <c r="Q1900" i="21"/>
  <c r="N1900" i="21"/>
  <c r="P1900" i="21"/>
  <c r="O1900" i="21"/>
  <c r="L1901" i="21"/>
  <c r="J1901" i="21"/>
  <c r="M1901" i="21"/>
  <c r="I1901" i="21"/>
  <c r="H1902" i="21"/>
  <c r="K1901" i="21"/>
  <c r="F1902" i="21"/>
  <c r="D1903" i="21"/>
  <c r="E1902" i="21"/>
  <c r="Q1901" i="21"/>
  <c r="N1901" i="21"/>
  <c r="O1901" i="21"/>
  <c r="P1901" i="21"/>
  <c r="L1902" i="21"/>
  <c r="M1902" i="21"/>
  <c r="K1902" i="21"/>
  <c r="I1902" i="21"/>
  <c r="J1902" i="21"/>
  <c r="H1903" i="21"/>
  <c r="E1903" i="21"/>
  <c r="D1904" i="21"/>
  <c r="F1903" i="21"/>
  <c r="Q1902" i="21"/>
  <c r="N1902" i="21"/>
  <c r="P1902" i="21"/>
  <c r="O1902" i="21"/>
  <c r="M1903" i="21"/>
  <c r="H1904" i="21"/>
  <c r="J1903" i="21"/>
  <c r="I1903" i="21"/>
  <c r="K1903" i="21"/>
  <c r="L1903" i="21"/>
  <c r="D1905" i="21"/>
  <c r="E1904" i="21"/>
  <c r="F1904" i="21"/>
  <c r="H1905" i="21"/>
  <c r="I1904" i="21"/>
  <c r="L1904" i="21"/>
  <c r="K1904" i="21"/>
  <c r="J1904" i="21"/>
  <c r="M1904" i="21"/>
  <c r="Q1903" i="21"/>
  <c r="N1903" i="21"/>
  <c r="P1903" i="21"/>
  <c r="O1903" i="21"/>
  <c r="F1905" i="21"/>
  <c r="E1905" i="21"/>
  <c r="D1906" i="21"/>
  <c r="K1905" i="21"/>
  <c r="H1906" i="21"/>
  <c r="I1905" i="21"/>
  <c r="L1905" i="21"/>
  <c r="J1905" i="21"/>
  <c r="M1905" i="21"/>
  <c r="Q1904" i="21"/>
  <c r="N1904" i="21"/>
  <c r="O1904" i="21"/>
  <c r="P1904" i="21"/>
  <c r="D1907" i="21"/>
  <c r="E1906" i="21"/>
  <c r="F1906" i="21"/>
  <c r="J1906" i="21"/>
  <c r="M1906" i="21"/>
  <c r="L1906" i="21"/>
  <c r="I1906" i="21"/>
  <c r="H1907" i="21"/>
  <c r="K1906" i="21"/>
  <c r="Q1905" i="21"/>
  <c r="N1905" i="21"/>
  <c r="O1905" i="21"/>
  <c r="P1905" i="21"/>
  <c r="D1908" i="21"/>
  <c r="F1907" i="21"/>
  <c r="E1907" i="21"/>
  <c r="Q1906" i="21"/>
  <c r="N1906" i="21"/>
  <c r="P1906" i="21"/>
  <c r="O1906" i="21"/>
  <c r="K1907" i="21"/>
  <c r="L1907" i="21"/>
  <c r="I1907" i="21"/>
  <c r="J1907" i="21"/>
  <c r="H1908" i="21"/>
  <c r="M1907" i="21"/>
  <c r="F1908" i="21"/>
  <c r="E1908" i="21"/>
  <c r="D1909" i="21"/>
  <c r="Q1907" i="21"/>
  <c r="N1907" i="21"/>
  <c r="O1907" i="21"/>
  <c r="P1907" i="21"/>
  <c r="L1908" i="21"/>
  <c r="H1909" i="21"/>
  <c r="J1908" i="21"/>
  <c r="M1908" i="21"/>
  <c r="K1908" i="21"/>
  <c r="I1908" i="21"/>
  <c r="D1910" i="21"/>
  <c r="E1909" i="21"/>
  <c r="F1909" i="21"/>
  <c r="H1910" i="21"/>
  <c r="J1909" i="21"/>
  <c r="L1909" i="21"/>
  <c r="K1909" i="21"/>
  <c r="M1909" i="21"/>
  <c r="I1909" i="21"/>
  <c r="Q1908" i="21"/>
  <c r="N1908" i="21"/>
  <c r="O1908" i="21"/>
  <c r="P1908" i="21"/>
  <c r="F1910" i="21"/>
  <c r="D1911" i="21"/>
  <c r="E1910" i="21"/>
  <c r="M1910" i="21"/>
  <c r="K1910" i="21"/>
  <c r="I1910" i="21"/>
  <c r="L1910" i="21"/>
  <c r="H1911" i="21"/>
  <c r="J1910" i="21"/>
  <c r="Q1909" i="21"/>
  <c r="N1909" i="21"/>
  <c r="O1909" i="21"/>
  <c r="P1909" i="21"/>
  <c r="D1912" i="21"/>
  <c r="F1911" i="21"/>
  <c r="E1911" i="21"/>
  <c r="Q1910" i="21"/>
  <c r="N1910" i="21"/>
  <c r="P1910" i="21"/>
  <c r="O1910" i="21"/>
  <c r="H1912" i="21"/>
  <c r="I1911" i="21"/>
  <c r="J1911" i="21"/>
  <c r="M1911" i="21"/>
  <c r="L1911" i="21"/>
  <c r="K1911" i="21"/>
  <c r="E1912" i="21"/>
  <c r="D1913" i="21"/>
  <c r="F1912" i="21"/>
  <c r="L1912" i="21"/>
  <c r="K1912" i="21"/>
  <c r="M1912" i="21"/>
  <c r="I1912" i="21"/>
  <c r="J1912" i="21"/>
  <c r="H1913" i="21"/>
  <c r="Q1911" i="21"/>
  <c r="N1911" i="21"/>
  <c r="P1911" i="21"/>
  <c r="O1911" i="21"/>
  <c r="D1914" i="21"/>
  <c r="E1913" i="21"/>
  <c r="F1913" i="21"/>
  <c r="Q1912" i="21"/>
  <c r="N1912" i="21"/>
  <c r="O1912" i="21"/>
  <c r="P1912" i="21"/>
  <c r="L1913" i="21"/>
  <c r="H1914" i="21"/>
  <c r="J1913" i="21"/>
  <c r="I1913" i="21"/>
  <c r="K1913" i="21"/>
  <c r="M1913" i="21"/>
  <c r="F1914" i="21"/>
  <c r="D1915" i="21"/>
  <c r="E1914" i="21"/>
  <c r="J1914" i="21"/>
  <c r="H1915" i="21"/>
  <c r="M1914" i="21"/>
  <c r="L1914" i="21"/>
  <c r="I1914" i="21"/>
  <c r="K1914" i="21"/>
  <c r="Q1913" i="21"/>
  <c r="N1913" i="21"/>
  <c r="P1913" i="21"/>
  <c r="O1913" i="21"/>
  <c r="D1916" i="21"/>
  <c r="E1915" i="21"/>
  <c r="F1915" i="21"/>
  <c r="K1915" i="21"/>
  <c r="J1915" i="21"/>
  <c r="I1915" i="21"/>
  <c r="L1915" i="21"/>
  <c r="H1916" i="21"/>
  <c r="M1915" i="21"/>
  <c r="Q1914" i="21"/>
  <c r="N1914" i="21"/>
  <c r="O1914" i="21"/>
  <c r="P1914" i="21"/>
  <c r="D1917" i="21"/>
  <c r="F1916" i="21"/>
  <c r="E1916" i="21"/>
  <c r="Q1915" i="21"/>
  <c r="N1915" i="21"/>
  <c r="P1915" i="21"/>
  <c r="O1915" i="21"/>
  <c r="I1916" i="21"/>
  <c r="K1916" i="21"/>
  <c r="L1916" i="21"/>
  <c r="H1917" i="21"/>
  <c r="J1916" i="21"/>
  <c r="M1916" i="21"/>
  <c r="D1918" i="21"/>
  <c r="F1917" i="21"/>
  <c r="E1917" i="21"/>
  <c r="Q1916" i="21"/>
  <c r="N1916" i="21"/>
  <c r="P1916" i="21"/>
  <c r="O1916" i="21"/>
  <c r="H1918" i="21"/>
  <c r="I1917" i="21"/>
  <c r="K1917" i="21"/>
  <c r="M1917" i="21"/>
  <c r="L1917" i="21"/>
  <c r="J1917" i="21"/>
  <c r="D1919" i="21"/>
  <c r="E1918" i="21"/>
  <c r="F1918" i="21"/>
  <c r="L1918" i="21"/>
  <c r="J1918" i="21"/>
  <c r="M1918" i="21"/>
  <c r="K1918" i="21"/>
  <c r="H1919" i="21"/>
  <c r="I1918" i="21"/>
  <c r="Q1917" i="21"/>
  <c r="N1917" i="21"/>
  <c r="P1917" i="21"/>
  <c r="O1917" i="21"/>
  <c r="F1919" i="21"/>
  <c r="E1919" i="21"/>
  <c r="D1920" i="21"/>
  <c r="J1919" i="21"/>
  <c r="I1919" i="21"/>
  <c r="M1919" i="21"/>
  <c r="L1919" i="21"/>
  <c r="K1919" i="21"/>
  <c r="H1920" i="21"/>
  <c r="Q1918" i="21"/>
  <c r="N1918" i="21"/>
  <c r="P1918" i="21"/>
  <c r="O1918" i="21"/>
  <c r="D1921" i="21"/>
  <c r="F1920" i="21"/>
  <c r="E1920" i="21"/>
  <c r="Q1919" i="21"/>
  <c r="N1919" i="21"/>
  <c r="P1919" i="21"/>
  <c r="O1919" i="21"/>
  <c r="H1921" i="21"/>
  <c r="K1920" i="21"/>
  <c r="M1920" i="21"/>
  <c r="J1920" i="21"/>
  <c r="L1920" i="21"/>
  <c r="I1920" i="21"/>
  <c r="D1922" i="21"/>
  <c r="F1921" i="21"/>
  <c r="E1921" i="21"/>
  <c r="J1921" i="21"/>
  <c r="K1921" i="21"/>
  <c r="L1921" i="21"/>
  <c r="I1921" i="21"/>
  <c r="M1921" i="21"/>
  <c r="H1922" i="21"/>
  <c r="Q1920" i="21"/>
  <c r="N1920" i="21"/>
  <c r="P1920" i="21"/>
  <c r="O1920" i="21"/>
  <c r="F1922" i="21"/>
  <c r="D1923" i="21"/>
  <c r="E1922" i="21"/>
  <c r="Q1921" i="21"/>
  <c r="N1921" i="21"/>
  <c r="O1921" i="21"/>
  <c r="P1921" i="21"/>
  <c r="H1923" i="21"/>
  <c r="L1922" i="21"/>
  <c r="J1922" i="21"/>
  <c r="M1922" i="21"/>
  <c r="I1922" i="21"/>
  <c r="K1922" i="21"/>
  <c r="D1924" i="21"/>
  <c r="F1923" i="21"/>
  <c r="E1923" i="21"/>
  <c r="J1923" i="21"/>
  <c r="K1923" i="21"/>
  <c r="H1924" i="21"/>
  <c r="L1923" i="21"/>
  <c r="I1923" i="21"/>
  <c r="M1923" i="21"/>
  <c r="Q1922" i="21"/>
  <c r="N1922" i="21"/>
  <c r="O1922" i="21"/>
  <c r="P1922" i="21"/>
  <c r="F1924" i="21"/>
  <c r="D1925" i="21"/>
  <c r="E1924" i="21"/>
  <c r="L1924" i="21"/>
  <c r="K1924" i="21"/>
  <c r="J1924" i="21"/>
  <c r="M1924" i="21"/>
  <c r="H1925" i="21"/>
  <c r="I1924" i="21"/>
  <c r="Q1923" i="21"/>
  <c r="N1923" i="21"/>
  <c r="O1923" i="21"/>
  <c r="P1923" i="21"/>
  <c r="F1925" i="21"/>
  <c r="D1926" i="21"/>
  <c r="E1925" i="21"/>
  <c r="K1925" i="21"/>
  <c r="H1926" i="21"/>
  <c r="L1925" i="21"/>
  <c r="M1925" i="21"/>
  <c r="I1925" i="21"/>
  <c r="J1925" i="21"/>
  <c r="Q1924" i="21"/>
  <c r="N1924" i="21"/>
  <c r="O1924" i="21"/>
  <c r="P1924" i="21"/>
  <c r="E1926" i="21"/>
  <c r="F1926" i="21"/>
  <c r="D1927" i="21"/>
  <c r="M1926" i="21"/>
  <c r="J1926" i="21"/>
  <c r="K1926" i="21"/>
  <c r="H1927" i="21"/>
  <c r="I1926" i="21"/>
  <c r="L1926" i="21"/>
  <c r="Q1925" i="21"/>
  <c r="N1925" i="21"/>
  <c r="P1925" i="21"/>
  <c r="O1925" i="21"/>
  <c r="E1927" i="21"/>
  <c r="F1927" i="21"/>
  <c r="D1928" i="21"/>
  <c r="H1928" i="21"/>
  <c r="I1927" i="21"/>
  <c r="K1927" i="21"/>
  <c r="L1927" i="21"/>
  <c r="M1927" i="21"/>
  <c r="J1927" i="21"/>
  <c r="Q1926" i="21"/>
  <c r="N1926" i="21"/>
  <c r="P1926" i="21"/>
  <c r="O1926" i="21"/>
  <c r="E1928" i="21"/>
  <c r="D1929" i="21"/>
  <c r="F1928" i="21"/>
  <c r="J1928" i="21"/>
  <c r="K1928" i="21"/>
  <c r="I1928" i="21"/>
  <c r="L1928" i="21"/>
  <c r="M1928" i="21"/>
  <c r="H1929" i="21"/>
  <c r="Q1927" i="21"/>
  <c r="N1927" i="21"/>
  <c r="O1927" i="21"/>
  <c r="P1927" i="21"/>
  <c r="E1929" i="21"/>
  <c r="F1929" i="21"/>
  <c r="D1930" i="21"/>
  <c r="Q1928" i="21"/>
  <c r="N1928" i="21"/>
  <c r="O1928" i="21"/>
  <c r="P1928" i="21"/>
  <c r="K1929" i="21"/>
  <c r="M1929" i="21"/>
  <c r="J1929" i="21"/>
  <c r="L1929" i="21"/>
  <c r="H1930" i="21"/>
  <c r="I1929" i="21"/>
  <c r="E1930" i="21"/>
  <c r="F1930" i="21"/>
  <c r="D1931" i="21"/>
  <c r="I1930" i="21"/>
  <c r="J1930" i="21"/>
  <c r="K1930" i="21"/>
  <c r="L1930" i="21"/>
  <c r="M1930" i="21"/>
  <c r="H1931" i="21"/>
  <c r="Q1929" i="21"/>
  <c r="N1929" i="21"/>
  <c r="P1929" i="21"/>
  <c r="O1929" i="21"/>
  <c r="E1931" i="21"/>
  <c r="D1932" i="21"/>
  <c r="F1931" i="21"/>
  <c r="Q1930" i="21"/>
  <c r="N1930" i="21"/>
  <c r="O1930" i="21"/>
  <c r="P1930" i="21"/>
  <c r="H1932" i="21"/>
  <c r="K1931" i="21"/>
  <c r="I1931" i="21"/>
  <c r="J1931" i="21"/>
  <c r="M1931" i="21"/>
  <c r="L1931" i="21"/>
  <c r="E1932" i="21"/>
  <c r="F1932" i="21"/>
  <c r="D1933" i="21"/>
  <c r="I1932" i="21"/>
  <c r="J1932" i="21"/>
  <c r="M1932" i="21"/>
  <c r="L1932" i="21"/>
  <c r="K1932" i="21"/>
  <c r="H1933" i="21"/>
  <c r="Q1931" i="21"/>
  <c r="N1931" i="21"/>
  <c r="P1931" i="21"/>
  <c r="O1931" i="21"/>
  <c r="D1934" i="21"/>
  <c r="E1933" i="21"/>
  <c r="F1933" i="21"/>
  <c r="Q1932" i="21"/>
  <c r="N1932" i="21"/>
  <c r="P1932" i="21"/>
  <c r="O1932" i="21"/>
  <c r="I1933" i="21"/>
  <c r="H1934" i="21"/>
  <c r="K1933" i="21"/>
  <c r="J1933" i="21"/>
  <c r="M1933" i="21"/>
  <c r="L1933" i="21"/>
  <c r="E1934" i="21"/>
  <c r="F1934" i="21"/>
  <c r="D1935" i="21"/>
  <c r="Q1933" i="21"/>
  <c r="N1933" i="21"/>
  <c r="O1933" i="21"/>
  <c r="P1933" i="21"/>
  <c r="H1935" i="21"/>
  <c r="K1934" i="21"/>
  <c r="M1934" i="21"/>
  <c r="I1934" i="21"/>
  <c r="L1934" i="21"/>
  <c r="J1934" i="21"/>
  <c r="E1935" i="21"/>
  <c r="F1935" i="21"/>
  <c r="D1936" i="21"/>
  <c r="M1935" i="21"/>
  <c r="H1936" i="21"/>
  <c r="J1935" i="21"/>
  <c r="I1935" i="21"/>
  <c r="L1935" i="21"/>
  <c r="K1935" i="21"/>
  <c r="Q1934" i="21"/>
  <c r="N1934" i="21"/>
  <c r="P1934" i="21"/>
  <c r="O1934" i="21"/>
  <c r="F1936" i="21"/>
  <c r="E1936" i="21"/>
  <c r="D1937" i="21"/>
  <c r="M1936" i="21"/>
  <c r="J1936" i="21"/>
  <c r="L1936" i="21"/>
  <c r="K1936" i="21"/>
  <c r="H1937" i="21"/>
  <c r="I1936" i="21"/>
  <c r="Q1935" i="21"/>
  <c r="N1935" i="21"/>
  <c r="P1935" i="21"/>
  <c r="O1935" i="21"/>
  <c r="D1938" i="21"/>
  <c r="F1937" i="21"/>
  <c r="E1937" i="21"/>
  <c r="L1937" i="21"/>
  <c r="I1937" i="21"/>
  <c r="M1937" i="21"/>
  <c r="K1937" i="21"/>
  <c r="H1938" i="21"/>
  <c r="J1937" i="21"/>
  <c r="Q1936" i="21"/>
  <c r="N1936" i="21"/>
  <c r="O1936" i="21"/>
  <c r="P1936" i="21"/>
  <c r="E1938" i="21"/>
  <c r="F1938" i="21"/>
  <c r="D1939" i="21"/>
  <c r="Q1937" i="21"/>
  <c r="N1937" i="21"/>
  <c r="O1937" i="21"/>
  <c r="P1937" i="21"/>
  <c r="K1938" i="21"/>
  <c r="M1938" i="21"/>
  <c r="L1938" i="21"/>
  <c r="I1938" i="21"/>
  <c r="H1939" i="21"/>
  <c r="J1938" i="21"/>
  <c r="F1939" i="21"/>
  <c r="E1939" i="21"/>
  <c r="D1940" i="21"/>
  <c r="Q1938" i="21"/>
  <c r="N1938" i="21"/>
  <c r="O1938" i="21"/>
  <c r="P1938" i="21"/>
  <c r="K1939" i="21"/>
  <c r="J1939" i="21"/>
  <c r="H1940" i="21"/>
  <c r="L1939" i="21"/>
  <c r="M1939" i="21"/>
  <c r="I1939" i="21"/>
  <c r="E1940" i="21"/>
  <c r="F1940" i="21"/>
  <c r="D1941" i="21"/>
  <c r="L1940" i="21"/>
  <c r="I1940" i="21"/>
  <c r="H1941" i="21"/>
  <c r="M1940" i="21"/>
  <c r="J1940" i="21"/>
  <c r="K1940" i="21"/>
  <c r="Q1939" i="21"/>
  <c r="N1939" i="21"/>
  <c r="O1939" i="21"/>
  <c r="P1939" i="21"/>
  <c r="E1941" i="21"/>
  <c r="F1941" i="21"/>
  <c r="D1942" i="21"/>
  <c r="Q1940" i="21"/>
  <c r="N1940" i="21"/>
  <c r="P1940" i="21"/>
  <c r="O1940" i="21"/>
  <c r="I1941" i="21"/>
  <c r="H1942" i="21"/>
  <c r="J1941" i="21"/>
  <c r="M1941" i="21"/>
  <c r="K1941" i="21"/>
  <c r="L1941" i="21"/>
  <c r="E1942" i="21"/>
  <c r="F1942" i="21"/>
  <c r="D1943" i="21"/>
  <c r="Q1941" i="21"/>
  <c r="N1941" i="21"/>
  <c r="O1941" i="21"/>
  <c r="P1941" i="21"/>
  <c r="K1942" i="21"/>
  <c r="I1942" i="21"/>
  <c r="L1942" i="21"/>
  <c r="M1942" i="21"/>
  <c r="H1943" i="21"/>
  <c r="J1942" i="21"/>
  <c r="E1943" i="21"/>
  <c r="D1944" i="21"/>
  <c r="F1943" i="21"/>
  <c r="Q1942" i="21"/>
  <c r="N1942" i="21"/>
  <c r="O1942" i="21"/>
  <c r="P1942" i="21"/>
  <c r="J1943" i="21"/>
  <c r="M1943" i="21"/>
  <c r="H1944" i="21"/>
  <c r="L1943" i="21"/>
  <c r="K1943" i="21"/>
  <c r="I1943" i="21"/>
  <c r="D1945" i="21"/>
  <c r="E1944" i="21"/>
  <c r="F1944" i="21"/>
  <c r="L1944" i="21"/>
  <c r="J1944" i="21"/>
  <c r="H1945" i="21"/>
  <c r="K1944" i="21"/>
  <c r="I1944" i="21"/>
  <c r="M1944" i="21"/>
  <c r="Q1943" i="21"/>
  <c r="N1943" i="21"/>
  <c r="P1943" i="21"/>
  <c r="O1943" i="21"/>
  <c r="E1945" i="21"/>
  <c r="F1945" i="21"/>
  <c r="D1946" i="21"/>
  <c r="I1945" i="21"/>
  <c r="H1946" i="21"/>
  <c r="L1945" i="21"/>
  <c r="J1945" i="21"/>
  <c r="K1945" i="21"/>
  <c r="M1945" i="21"/>
  <c r="Q1944" i="21"/>
  <c r="N1944" i="21"/>
  <c r="O1944" i="21"/>
  <c r="P1944" i="21"/>
  <c r="E1946" i="21"/>
  <c r="F1946" i="21"/>
  <c r="D1947" i="21"/>
  <c r="Q1945" i="21"/>
  <c r="N1945" i="21"/>
  <c r="P1945" i="21"/>
  <c r="O1945" i="21"/>
  <c r="I1946" i="21"/>
  <c r="K1946" i="21"/>
  <c r="H1947" i="21"/>
  <c r="M1946" i="21"/>
  <c r="J1946" i="21"/>
  <c r="L1946" i="21"/>
  <c r="F1947" i="21"/>
  <c r="D1948" i="21"/>
  <c r="E1947" i="21"/>
  <c r="Q1946" i="21"/>
  <c r="N1946" i="21"/>
  <c r="O1946" i="21"/>
  <c r="P1946" i="21"/>
  <c r="K1947" i="21"/>
  <c r="M1947" i="21"/>
  <c r="L1947" i="21"/>
  <c r="H1948" i="21"/>
  <c r="I1947" i="21"/>
  <c r="J1947" i="21"/>
  <c r="D1949" i="21"/>
  <c r="E1948" i="21"/>
  <c r="F1948" i="21"/>
  <c r="I1948" i="21"/>
  <c r="J1948" i="21"/>
  <c r="M1948" i="21"/>
  <c r="H1949" i="21"/>
  <c r="K1948" i="21"/>
  <c r="L1948" i="21"/>
  <c r="Q1947" i="21"/>
  <c r="N1947" i="21"/>
  <c r="O1947" i="21"/>
  <c r="P1947" i="21"/>
  <c r="E1949" i="21"/>
  <c r="F1949" i="21"/>
  <c r="D1950" i="21"/>
  <c r="Q1948" i="21"/>
  <c r="N1948" i="21"/>
  <c r="O1948" i="21"/>
  <c r="P1948" i="21"/>
  <c r="M1949" i="21"/>
  <c r="J1949" i="21"/>
  <c r="K1949" i="21"/>
  <c r="H1950" i="21"/>
  <c r="I1949" i="21"/>
  <c r="L1949" i="21"/>
  <c r="F1950" i="21"/>
  <c r="E1950" i="21"/>
  <c r="D1951" i="21"/>
  <c r="M1950" i="21"/>
  <c r="H1951" i="21"/>
  <c r="L1950" i="21"/>
  <c r="K1950" i="21"/>
  <c r="J1950" i="21"/>
  <c r="I1950" i="21"/>
  <c r="Q1949" i="21"/>
  <c r="N1949" i="21"/>
  <c r="O1949" i="21"/>
  <c r="P1949" i="21"/>
  <c r="E1951" i="21"/>
  <c r="F1951" i="21"/>
  <c r="D1952" i="21"/>
  <c r="I1951" i="21"/>
  <c r="M1951" i="21"/>
  <c r="J1951" i="21"/>
  <c r="K1951" i="21"/>
  <c r="L1951" i="21"/>
  <c r="H1952" i="21"/>
  <c r="Q1950" i="21"/>
  <c r="N1950" i="21"/>
  <c r="P1950" i="21"/>
  <c r="O1950" i="21"/>
  <c r="D1953" i="21"/>
  <c r="F1952" i="21"/>
  <c r="E1952" i="21"/>
  <c r="Q1951" i="21"/>
  <c r="N1951" i="21"/>
  <c r="O1951" i="21"/>
  <c r="P1951" i="21"/>
  <c r="J1952" i="21"/>
  <c r="M1952" i="21"/>
  <c r="H1953" i="21"/>
  <c r="I1952" i="21"/>
  <c r="L1952" i="21"/>
  <c r="K1952" i="21"/>
  <c r="D1954" i="21"/>
  <c r="E1953" i="21"/>
  <c r="F1953" i="21"/>
  <c r="I1953" i="21"/>
  <c r="J1953" i="21"/>
  <c r="L1953" i="21"/>
  <c r="K1953" i="21"/>
  <c r="H1954" i="21"/>
  <c r="M1953" i="21"/>
  <c r="Q1952" i="21"/>
  <c r="N1952" i="21"/>
  <c r="O1952" i="21"/>
  <c r="P1952" i="21"/>
  <c r="D1955" i="21"/>
  <c r="F1954" i="21"/>
  <c r="E1954" i="21"/>
  <c r="Q1953" i="21"/>
  <c r="N1953" i="21"/>
  <c r="O1953" i="21"/>
  <c r="P1953" i="21"/>
  <c r="I1954" i="21"/>
  <c r="K1954" i="21"/>
  <c r="L1954" i="21"/>
  <c r="H1955" i="21"/>
  <c r="M1954" i="21"/>
  <c r="J1954" i="21"/>
  <c r="E1955" i="21"/>
  <c r="F1955" i="21"/>
  <c r="D1956" i="21"/>
  <c r="Q1954" i="21"/>
  <c r="N1954" i="21"/>
  <c r="O1954" i="21"/>
  <c r="P1954" i="21"/>
  <c r="H1956" i="21"/>
  <c r="K1955" i="21"/>
  <c r="L1955" i="21"/>
  <c r="J1955" i="21"/>
  <c r="M1955" i="21"/>
  <c r="I1955" i="21"/>
  <c r="D1957" i="21"/>
  <c r="F1956" i="21"/>
  <c r="E1956" i="21"/>
  <c r="M1956" i="21"/>
  <c r="J1956" i="21"/>
  <c r="I1956" i="21"/>
  <c r="K1956" i="21"/>
  <c r="H1957" i="21"/>
  <c r="L1956" i="21"/>
  <c r="Q1955" i="21"/>
  <c r="N1955" i="21"/>
  <c r="O1955" i="21"/>
  <c r="P1955" i="21"/>
  <c r="D1958" i="21"/>
  <c r="E1957" i="21"/>
  <c r="F1957" i="21"/>
  <c r="Q1956" i="21"/>
  <c r="N1956" i="21"/>
  <c r="P1956" i="21"/>
  <c r="O1956" i="21"/>
  <c r="H1958" i="21"/>
  <c r="J1957" i="21"/>
  <c r="L1957" i="21"/>
  <c r="M1957" i="21"/>
  <c r="I1957" i="21"/>
  <c r="K1957" i="21"/>
  <c r="D1959" i="21"/>
  <c r="F1958" i="21"/>
  <c r="E1958" i="21"/>
  <c r="L1958" i="21"/>
  <c r="M1958" i="21"/>
  <c r="I1958" i="21"/>
  <c r="J1958" i="21"/>
  <c r="H1959" i="21"/>
  <c r="K1958" i="21"/>
  <c r="Q1957" i="21"/>
  <c r="N1957" i="21"/>
  <c r="O1957" i="21"/>
  <c r="P1957" i="21"/>
  <c r="E1959" i="21"/>
  <c r="D1960" i="21"/>
  <c r="F1959" i="21"/>
  <c r="Q1958" i="21"/>
  <c r="N1958" i="21"/>
  <c r="P1958" i="21"/>
  <c r="O1958" i="21"/>
  <c r="L1959" i="21"/>
  <c r="M1959" i="21"/>
  <c r="H1960" i="21"/>
  <c r="K1959" i="21"/>
  <c r="I1959" i="21"/>
  <c r="J1959" i="21"/>
  <c r="D1961" i="21"/>
  <c r="E1960" i="21"/>
  <c r="F1960" i="21"/>
  <c r="L1960" i="21"/>
  <c r="H1961" i="21"/>
  <c r="K1960" i="21"/>
  <c r="I1960" i="21"/>
  <c r="J1960" i="21"/>
  <c r="M1960" i="21"/>
  <c r="Q1959" i="21"/>
  <c r="N1959" i="21"/>
  <c r="O1959" i="21"/>
  <c r="P1959" i="21"/>
  <c r="F1961" i="21"/>
  <c r="E1961" i="21"/>
  <c r="D1962" i="21"/>
  <c r="K1961" i="21"/>
  <c r="H1962" i="21"/>
  <c r="M1961" i="21"/>
  <c r="J1961" i="21"/>
  <c r="L1961" i="21"/>
  <c r="I1961" i="21"/>
  <c r="Q1960" i="21"/>
  <c r="N1960" i="21"/>
  <c r="P1960" i="21"/>
  <c r="O1960" i="21"/>
  <c r="F1962" i="21"/>
  <c r="D1963" i="21"/>
  <c r="E1962" i="21"/>
  <c r="I1962" i="21"/>
  <c r="M1962" i="21"/>
  <c r="K1962" i="21"/>
  <c r="J1962" i="21"/>
  <c r="L1962" i="21"/>
  <c r="H1963" i="21"/>
  <c r="Q1961" i="21"/>
  <c r="N1961" i="21"/>
  <c r="O1961" i="21"/>
  <c r="P1961" i="21"/>
  <c r="E1963" i="21"/>
  <c r="D1964" i="21"/>
  <c r="F1963" i="21"/>
  <c r="Q1962" i="21"/>
  <c r="N1962" i="21"/>
  <c r="P1962" i="21"/>
  <c r="O1962" i="21"/>
  <c r="K1963" i="21"/>
  <c r="I1963" i="21"/>
  <c r="J1963" i="21"/>
  <c r="H1964" i="21"/>
  <c r="M1963" i="21"/>
  <c r="L1963" i="21"/>
  <c r="D1965" i="21"/>
  <c r="E1964" i="21"/>
  <c r="F1964" i="21"/>
  <c r="Q1963" i="21"/>
  <c r="N1963" i="21"/>
  <c r="P1963" i="21"/>
  <c r="O1963" i="21"/>
  <c r="H1965" i="21"/>
  <c r="L1964" i="21"/>
  <c r="I1964" i="21"/>
  <c r="J1964" i="21"/>
  <c r="K1964" i="21"/>
  <c r="M1964" i="21"/>
  <c r="D1966" i="21"/>
  <c r="E1965" i="21"/>
  <c r="F1965" i="21"/>
  <c r="I1965" i="21"/>
  <c r="J1965" i="21"/>
  <c r="K1965" i="21"/>
  <c r="L1965" i="21"/>
  <c r="M1965" i="21"/>
  <c r="H1966" i="21"/>
  <c r="Q1964" i="21"/>
  <c r="N1964" i="21"/>
  <c r="P1964" i="21"/>
  <c r="O1964" i="21"/>
  <c r="D1967" i="21"/>
  <c r="E1966" i="21"/>
  <c r="F1966" i="21"/>
  <c r="Q1965" i="21"/>
  <c r="N1965" i="21"/>
  <c r="P1965" i="21"/>
  <c r="O1965" i="21"/>
  <c r="L1966" i="21"/>
  <c r="M1966" i="21"/>
  <c r="H1967" i="21"/>
  <c r="I1966" i="21"/>
  <c r="K1966" i="21"/>
  <c r="J1966" i="21"/>
  <c r="F1967" i="21"/>
  <c r="D1968" i="21"/>
  <c r="E1967" i="21"/>
  <c r="H1968" i="21"/>
  <c r="L1967" i="21"/>
  <c r="K1967" i="21"/>
  <c r="I1967" i="21"/>
  <c r="J1967" i="21"/>
  <c r="M1967" i="21"/>
  <c r="Q1966" i="21"/>
  <c r="N1966" i="21"/>
  <c r="P1966" i="21"/>
  <c r="O1966" i="21"/>
  <c r="D1969" i="21"/>
  <c r="F1968" i="21"/>
  <c r="E1968" i="21"/>
  <c r="J1968" i="21"/>
  <c r="L1968" i="21"/>
  <c r="H1969" i="21"/>
  <c r="I1968" i="21"/>
  <c r="M1968" i="21"/>
  <c r="K1968" i="21"/>
  <c r="Q1967" i="21"/>
  <c r="N1967" i="21"/>
  <c r="O1967" i="21"/>
  <c r="P1967" i="21"/>
  <c r="F1969" i="21"/>
  <c r="E1969" i="21"/>
  <c r="D1970" i="21"/>
  <c r="L1969" i="21"/>
  <c r="I1969" i="21"/>
  <c r="H1970" i="21"/>
  <c r="J1969" i="21"/>
  <c r="M1969" i="21"/>
  <c r="K1969" i="21"/>
  <c r="Q1968" i="21"/>
  <c r="N1968" i="21"/>
  <c r="P1968" i="21"/>
  <c r="O1968" i="21"/>
  <c r="F1970" i="21"/>
  <c r="D1971" i="21"/>
  <c r="E1970" i="21"/>
  <c r="Q1969" i="21"/>
  <c r="N1969" i="21"/>
  <c r="P1969" i="21"/>
  <c r="O1969" i="21"/>
  <c r="L1970" i="21"/>
  <c r="K1970" i="21"/>
  <c r="J1970" i="21"/>
  <c r="I1970" i="21"/>
  <c r="H1971" i="21"/>
  <c r="M1970" i="21"/>
  <c r="F1971" i="21"/>
  <c r="D1972" i="21"/>
  <c r="E1971" i="21"/>
  <c r="Q1970" i="21"/>
  <c r="N1970" i="21"/>
  <c r="O1970" i="21"/>
  <c r="P1970" i="21"/>
  <c r="J1971" i="21"/>
  <c r="I1971" i="21"/>
  <c r="M1971" i="21"/>
  <c r="K1971" i="21"/>
  <c r="L1971" i="21"/>
  <c r="H1972" i="21"/>
  <c r="D1973" i="21"/>
  <c r="F1972" i="21"/>
  <c r="E1972" i="21"/>
  <c r="Q1971" i="21"/>
  <c r="N1971" i="21"/>
  <c r="P1971" i="21"/>
  <c r="O1971" i="21"/>
  <c r="L1972" i="21"/>
  <c r="M1972" i="21"/>
  <c r="K1972" i="21"/>
  <c r="I1972" i="21"/>
  <c r="J1972" i="21"/>
  <c r="H1973" i="21"/>
  <c r="D1974" i="21"/>
  <c r="E1973" i="21"/>
  <c r="F1973" i="21"/>
  <c r="Q1972" i="21"/>
  <c r="N1972" i="21"/>
  <c r="O1972" i="21"/>
  <c r="P1972" i="21"/>
  <c r="M1973" i="21"/>
  <c r="H1974" i="21"/>
  <c r="L1973" i="21"/>
  <c r="K1973" i="21"/>
  <c r="J1973" i="21"/>
  <c r="I1973" i="21"/>
  <c r="D1975" i="21"/>
  <c r="F1974" i="21"/>
  <c r="E1974" i="21"/>
  <c r="H1975" i="21"/>
  <c r="I1974" i="21"/>
  <c r="M1974" i="21"/>
  <c r="L1974" i="21"/>
  <c r="J1974" i="21"/>
  <c r="K1974" i="21"/>
  <c r="Q1973" i="21"/>
  <c r="N1973" i="21"/>
  <c r="O1973" i="21"/>
  <c r="P1973" i="21"/>
  <c r="F1975" i="21"/>
  <c r="D1976" i="21"/>
  <c r="E1975" i="21"/>
  <c r="H1976" i="21"/>
  <c r="K1975" i="21"/>
  <c r="L1975" i="21"/>
  <c r="M1975" i="21"/>
  <c r="J1975" i="21"/>
  <c r="I1975" i="21"/>
  <c r="Q1974" i="21"/>
  <c r="N1974" i="21"/>
  <c r="O1974" i="21"/>
  <c r="P1974" i="21"/>
  <c r="D1977" i="21"/>
  <c r="F1976" i="21"/>
  <c r="E1976" i="21"/>
  <c r="M1976" i="21"/>
  <c r="K1976" i="21"/>
  <c r="J1976" i="21"/>
  <c r="H1977" i="21"/>
  <c r="L1976" i="21"/>
  <c r="I1976" i="21"/>
  <c r="Q1975" i="21"/>
  <c r="N1975" i="21"/>
  <c r="O1975" i="21"/>
  <c r="P1975" i="21"/>
  <c r="E1977" i="21"/>
  <c r="F1977" i="21"/>
  <c r="D1978" i="21"/>
  <c r="J1977" i="21"/>
  <c r="H1978" i="21"/>
  <c r="M1977" i="21"/>
  <c r="I1977" i="21"/>
  <c r="K1977" i="21"/>
  <c r="L1977" i="21"/>
  <c r="Q1976" i="21"/>
  <c r="N1976" i="21"/>
  <c r="P1976" i="21"/>
  <c r="O1976" i="21"/>
  <c r="F1978" i="21"/>
  <c r="D1979" i="21"/>
  <c r="E1978" i="21"/>
  <c r="L1978" i="21"/>
  <c r="K1978" i="21"/>
  <c r="M1978" i="21"/>
  <c r="H1979" i="21"/>
  <c r="J1978" i="21"/>
  <c r="I1978" i="21"/>
  <c r="Q1977" i="21"/>
  <c r="N1977" i="21"/>
  <c r="P1977" i="21"/>
  <c r="O1977" i="21"/>
  <c r="E1979" i="21"/>
  <c r="D1980" i="21"/>
  <c r="F1979" i="21"/>
  <c r="H1980" i="21"/>
  <c r="J1979" i="21"/>
  <c r="K1979" i="21"/>
  <c r="I1979" i="21"/>
  <c r="M1979" i="21"/>
  <c r="L1979" i="21"/>
  <c r="Q1978" i="21"/>
  <c r="N1978" i="21"/>
  <c r="O1978" i="21"/>
  <c r="P1978" i="21"/>
  <c r="D1981" i="21"/>
  <c r="F1980" i="21"/>
  <c r="E1980" i="21"/>
  <c r="K1980" i="21"/>
  <c r="I1980" i="21"/>
  <c r="L1980" i="21"/>
  <c r="M1980" i="21"/>
  <c r="J1980" i="21"/>
  <c r="H1981" i="21"/>
  <c r="Q1979" i="21"/>
  <c r="N1979" i="21"/>
  <c r="O1979" i="21"/>
  <c r="P1979" i="21"/>
  <c r="D1982" i="21"/>
  <c r="E1981" i="21"/>
  <c r="F1981" i="21"/>
  <c r="Q1980" i="21"/>
  <c r="N1980" i="21"/>
  <c r="P1980" i="21"/>
  <c r="O1980" i="21"/>
  <c r="M1981" i="21"/>
  <c r="H1982" i="21"/>
  <c r="J1981" i="21"/>
  <c r="I1981" i="21"/>
  <c r="L1981" i="21"/>
  <c r="K1981" i="21"/>
  <c r="D1983" i="21"/>
  <c r="F1982" i="21"/>
  <c r="E1982" i="21"/>
  <c r="I1982" i="21"/>
  <c r="M1982" i="21"/>
  <c r="H1983" i="21"/>
  <c r="K1982" i="21"/>
  <c r="L1982" i="21"/>
  <c r="J1982" i="21"/>
  <c r="Q1981" i="21"/>
  <c r="N1981" i="21"/>
  <c r="P1981" i="21"/>
  <c r="O1981" i="21"/>
  <c r="F1983" i="21"/>
  <c r="D1984" i="21"/>
  <c r="E1983" i="21"/>
  <c r="Q1982" i="21"/>
  <c r="N1982" i="21"/>
  <c r="P1982" i="21"/>
  <c r="O1982" i="21"/>
  <c r="H1984" i="21"/>
  <c r="J1983" i="21"/>
  <c r="M1983" i="21"/>
  <c r="K1983" i="21"/>
  <c r="I1983" i="21"/>
  <c r="L1983" i="21"/>
  <c r="D1985" i="21"/>
  <c r="E1984" i="21"/>
  <c r="F1984" i="21"/>
  <c r="J1984" i="21"/>
  <c r="I1984" i="21"/>
  <c r="H1985" i="21"/>
  <c r="M1984" i="21"/>
  <c r="L1984" i="21"/>
  <c r="K1984" i="21"/>
  <c r="Q1983" i="21"/>
  <c r="N1983" i="21"/>
  <c r="P1983" i="21"/>
  <c r="O1983" i="21"/>
  <c r="F1985" i="21"/>
  <c r="E1985" i="21"/>
  <c r="D1986" i="21"/>
  <c r="Q1984" i="21"/>
  <c r="N1984" i="21"/>
  <c r="O1984" i="21"/>
  <c r="P1984" i="21"/>
  <c r="J1985" i="21"/>
  <c r="M1985" i="21"/>
  <c r="I1985" i="21"/>
  <c r="L1985" i="21"/>
  <c r="K1985" i="21"/>
  <c r="H1986" i="21"/>
  <c r="E1986" i="21"/>
  <c r="D1987" i="21"/>
  <c r="F1986" i="21"/>
  <c r="Q1985" i="21"/>
  <c r="N1985" i="21"/>
  <c r="O1985" i="21"/>
  <c r="P1985" i="21"/>
  <c r="I1986" i="21"/>
  <c r="M1986" i="21"/>
  <c r="H1987" i="21"/>
  <c r="K1986" i="21"/>
  <c r="L1986" i="21"/>
  <c r="J1986" i="21"/>
  <c r="E1987" i="21"/>
  <c r="D1988" i="21"/>
  <c r="F1987" i="21"/>
  <c r="Q1986" i="21"/>
  <c r="N1986" i="21"/>
  <c r="O1986" i="21"/>
  <c r="P1986" i="21"/>
  <c r="K1987" i="21"/>
  <c r="L1987" i="21"/>
  <c r="H1988" i="21"/>
  <c r="J1987" i="21"/>
  <c r="M1987" i="21"/>
  <c r="I1987" i="21"/>
  <c r="D1989" i="21"/>
  <c r="E1988" i="21"/>
  <c r="F1988" i="21"/>
  <c r="M1988" i="21"/>
  <c r="J1988" i="21"/>
  <c r="H1989" i="21"/>
  <c r="I1988" i="21"/>
  <c r="K1988" i="21"/>
  <c r="L1988" i="21"/>
  <c r="Q1987" i="21"/>
  <c r="N1987" i="21"/>
  <c r="P1987" i="21"/>
  <c r="O1987" i="21"/>
  <c r="D1990" i="21"/>
  <c r="E1989" i="21"/>
  <c r="F1989" i="21"/>
  <c r="I1989" i="21"/>
  <c r="H1990" i="21"/>
  <c r="K1989" i="21"/>
  <c r="J1989" i="21"/>
  <c r="L1989" i="21"/>
  <c r="M1989" i="21"/>
  <c r="Q1988" i="21"/>
  <c r="N1988" i="21"/>
  <c r="P1988" i="21"/>
  <c r="O1988" i="21"/>
  <c r="D1991" i="21"/>
  <c r="F1990" i="21"/>
  <c r="E1990" i="21"/>
  <c r="Q1989" i="21"/>
  <c r="N1989" i="21"/>
  <c r="O1989" i="21"/>
  <c r="P1989" i="21"/>
  <c r="L1990" i="21"/>
  <c r="I1990" i="21"/>
  <c r="K1990" i="21"/>
  <c r="H1991" i="21"/>
  <c r="M1990" i="21"/>
  <c r="J1990" i="21"/>
  <c r="E1991" i="21"/>
  <c r="D1992" i="21"/>
  <c r="F1991" i="21"/>
  <c r="Q1990" i="21"/>
  <c r="N1990" i="21"/>
  <c r="O1990" i="21"/>
  <c r="P1990" i="21"/>
  <c r="H1992" i="21"/>
  <c r="I1991" i="21"/>
  <c r="J1991" i="21"/>
  <c r="M1991" i="21"/>
  <c r="K1991" i="21"/>
  <c r="L1991" i="21"/>
  <c r="D1993" i="21"/>
  <c r="F1992" i="21"/>
  <c r="E1992" i="21"/>
  <c r="L1992" i="21"/>
  <c r="I1992" i="21"/>
  <c r="M1992" i="21"/>
  <c r="H1993" i="21"/>
  <c r="K1992" i="21"/>
  <c r="J1992" i="21"/>
  <c r="Q1991" i="21"/>
  <c r="N1991" i="21"/>
  <c r="P1991" i="21"/>
  <c r="O1991" i="21"/>
  <c r="D1994" i="21"/>
  <c r="F1993" i="21"/>
  <c r="E1993" i="21"/>
  <c r="Q1992" i="21"/>
  <c r="N1992" i="21"/>
  <c r="P1992" i="21"/>
  <c r="O1992" i="21"/>
  <c r="L1993" i="21"/>
  <c r="K1993" i="21"/>
  <c r="I1993" i="21"/>
  <c r="J1993" i="21"/>
  <c r="H1994" i="21"/>
  <c r="M1993" i="21"/>
  <c r="F1994" i="21"/>
  <c r="D1995" i="21"/>
  <c r="E1994" i="21"/>
  <c r="Q1993" i="21"/>
  <c r="N1993" i="21"/>
  <c r="O1993" i="21"/>
  <c r="P1993" i="21"/>
  <c r="J1994" i="21"/>
  <c r="L1994" i="21"/>
  <c r="K1994" i="21"/>
  <c r="I1994" i="21"/>
  <c r="M1994" i="21"/>
  <c r="H1995" i="21"/>
  <c r="E1995" i="21"/>
  <c r="D1996" i="21"/>
  <c r="F1995" i="21"/>
  <c r="Q1994" i="21"/>
  <c r="N1994" i="21"/>
  <c r="P1994" i="21"/>
  <c r="O1994" i="21"/>
  <c r="J1995" i="21"/>
  <c r="K1995" i="21"/>
  <c r="M1995" i="21"/>
  <c r="I1995" i="21"/>
  <c r="L1995" i="21"/>
  <c r="H1996" i="21"/>
  <c r="E1996" i="21"/>
  <c r="F1996" i="21"/>
  <c r="D1997" i="21"/>
  <c r="Q1995" i="21"/>
  <c r="N1995" i="21"/>
  <c r="O1995" i="21"/>
  <c r="P1995" i="21"/>
  <c r="M1996" i="21"/>
  <c r="K1996" i="21"/>
  <c r="J1996" i="21"/>
  <c r="L1996" i="21"/>
  <c r="H1997" i="21"/>
  <c r="I1996" i="21"/>
  <c r="E1997" i="21"/>
  <c r="F1997" i="21"/>
  <c r="D1998" i="21"/>
  <c r="K1997" i="21"/>
  <c r="I1997" i="21"/>
  <c r="L1997" i="21"/>
  <c r="M1997" i="21"/>
  <c r="J1997" i="21"/>
  <c r="H1998" i="21"/>
  <c r="Q1996" i="21"/>
  <c r="N1996" i="21"/>
  <c r="O1996" i="21"/>
  <c r="P1996" i="21"/>
  <c r="F1998" i="21"/>
  <c r="D1999" i="21"/>
  <c r="E1998" i="21"/>
  <c r="Q1997" i="21"/>
  <c r="N1997" i="21"/>
  <c r="P1997" i="21"/>
  <c r="O1997" i="21"/>
  <c r="K1998" i="21"/>
  <c r="M1998" i="21"/>
  <c r="J1998" i="21"/>
  <c r="L1998" i="21"/>
  <c r="H1999" i="21"/>
  <c r="I1998" i="21"/>
  <c r="F1999" i="21"/>
  <c r="D2000" i="21"/>
  <c r="E1999" i="21"/>
  <c r="J1999" i="21"/>
  <c r="L1999" i="21"/>
  <c r="H2000" i="21"/>
  <c r="I1999" i="21"/>
  <c r="M1999" i="21"/>
  <c r="K1999" i="21"/>
  <c r="Q1998" i="21"/>
  <c r="N1998" i="21"/>
  <c r="O1998" i="21"/>
  <c r="P1998" i="21"/>
  <c r="E2000" i="21"/>
  <c r="D2001" i="21"/>
  <c r="F2000" i="21"/>
  <c r="L2000" i="21"/>
  <c r="H2001" i="21"/>
  <c r="J2000" i="21"/>
  <c r="K2000" i="21"/>
  <c r="I2000" i="21"/>
  <c r="M2000" i="21"/>
  <c r="Q1999" i="21"/>
  <c r="N1999" i="21"/>
  <c r="O1999" i="21"/>
  <c r="P1999" i="21"/>
  <c r="D2002" i="21"/>
  <c r="F2001" i="21"/>
  <c r="E2001" i="21"/>
  <c r="J2001" i="21"/>
  <c r="H2002" i="21"/>
  <c r="K2001" i="21"/>
  <c r="I2001" i="21"/>
  <c r="L2001" i="21"/>
  <c r="M2001" i="21"/>
  <c r="Q2000" i="21"/>
  <c r="N2000" i="21"/>
  <c r="P2000" i="21"/>
  <c r="O2000" i="21"/>
  <c r="E2002" i="21"/>
  <c r="D2003" i="21"/>
  <c r="F2002" i="21"/>
  <c r="L2002" i="21"/>
  <c r="H2003" i="21"/>
  <c r="I2002" i="21"/>
  <c r="M2002" i="21"/>
  <c r="K2002" i="21"/>
  <c r="J2002" i="21"/>
  <c r="Q2001" i="21"/>
  <c r="N2001" i="21"/>
  <c r="P2001" i="21"/>
  <c r="O2001" i="21"/>
  <c r="F2003" i="21"/>
  <c r="E2003" i="21"/>
  <c r="D2004" i="21"/>
  <c r="J2003" i="21"/>
  <c r="H2004" i="21"/>
  <c r="M2003" i="21"/>
  <c r="I2003" i="21"/>
  <c r="L2003" i="21"/>
  <c r="K2003" i="21"/>
  <c r="Q2002" i="21"/>
  <c r="N2002" i="21"/>
  <c r="O2002" i="21"/>
  <c r="P2002" i="21"/>
  <c r="D2005" i="21"/>
  <c r="F2004" i="21"/>
  <c r="E2004" i="21"/>
  <c r="M2004" i="21"/>
  <c r="K2004" i="21"/>
  <c r="L2004" i="21"/>
  <c r="J2004" i="21"/>
  <c r="H2005" i="21"/>
  <c r="I2004" i="21"/>
  <c r="Q2003" i="21"/>
  <c r="N2003" i="21"/>
  <c r="P2003" i="21"/>
  <c r="O2003" i="21"/>
  <c r="D2006" i="21"/>
  <c r="E2005" i="21"/>
  <c r="F2005" i="21"/>
  <c r="L2005" i="21"/>
  <c r="M2005" i="21"/>
  <c r="J2005" i="21"/>
  <c r="H2006" i="21"/>
  <c r="I2005" i="21"/>
  <c r="K2005" i="21"/>
  <c r="Q2004" i="21"/>
  <c r="N2004" i="21"/>
  <c r="P2004" i="21"/>
  <c r="O2004" i="21"/>
  <c r="F2006" i="21"/>
  <c r="D2007" i="21"/>
  <c r="E2006" i="21"/>
  <c r="H2007" i="21"/>
  <c r="K2006" i="21"/>
  <c r="L2006" i="21"/>
  <c r="I2006" i="21"/>
  <c r="J2006" i="21"/>
  <c r="M2006" i="21"/>
  <c r="Q2005" i="21"/>
  <c r="N2005" i="21"/>
  <c r="O2005" i="21"/>
  <c r="P2005" i="21"/>
  <c r="D2008" i="21"/>
  <c r="F2007" i="21"/>
  <c r="E2007" i="21"/>
  <c r="J2007" i="21"/>
  <c r="L2007" i="21"/>
  <c r="M2007" i="21"/>
  <c r="H2008" i="21"/>
  <c r="I2007" i="21"/>
  <c r="K2007" i="21"/>
  <c r="Q2006" i="21"/>
  <c r="N2006" i="21"/>
  <c r="O2006" i="21"/>
  <c r="P2006" i="21"/>
  <c r="F2008" i="21"/>
  <c r="D2009" i="21"/>
  <c r="E2008" i="21"/>
  <c r="L2008" i="21"/>
  <c r="J2008" i="21"/>
  <c r="K2008" i="21"/>
  <c r="I2008" i="21"/>
  <c r="M2008" i="21"/>
  <c r="H2009" i="21"/>
  <c r="Q2007" i="21"/>
  <c r="N2007" i="21"/>
  <c r="O2007" i="21"/>
  <c r="P2007" i="21"/>
  <c r="E2009" i="21"/>
  <c r="F2009" i="21"/>
  <c r="D2010" i="21"/>
  <c r="Q2008" i="21"/>
  <c r="N2008" i="21"/>
  <c r="O2008" i="21"/>
  <c r="P2008" i="21"/>
  <c r="J2009" i="21"/>
  <c r="I2009" i="21"/>
  <c r="K2009" i="21"/>
  <c r="M2009" i="21"/>
  <c r="L2009" i="21"/>
  <c r="H2010" i="21"/>
  <c r="D2011" i="21"/>
  <c r="E2010" i="21"/>
  <c r="F2010" i="21"/>
  <c r="Q2009" i="21"/>
  <c r="N2009" i="21"/>
  <c r="P2009" i="21"/>
  <c r="O2009" i="21"/>
  <c r="J2010" i="21"/>
  <c r="M2010" i="21"/>
  <c r="I2010" i="21"/>
  <c r="K2010" i="21"/>
  <c r="H2011" i="21"/>
  <c r="L2010" i="21"/>
  <c r="F2011" i="21"/>
  <c r="D2012" i="21"/>
  <c r="E2011" i="21"/>
  <c r="Q2010" i="21"/>
  <c r="N2010" i="21"/>
  <c r="O2010" i="21"/>
  <c r="P2010" i="21"/>
  <c r="K2011" i="21"/>
  <c r="H2012" i="21"/>
  <c r="J2011" i="21"/>
  <c r="I2011" i="21"/>
  <c r="M2011" i="21"/>
  <c r="L2011" i="21"/>
  <c r="D2013" i="21"/>
  <c r="E2012" i="21"/>
  <c r="F2012" i="21"/>
  <c r="K2012" i="21"/>
  <c r="L2012" i="21"/>
  <c r="M2012" i="21"/>
  <c r="J2012" i="21"/>
  <c r="H2013" i="21"/>
  <c r="I2012" i="21"/>
  <c r="Q2011" i="21"/>
  <c r="N2011" i="21"/>
  <c r="P2011" i="21"/>
  <c r="O2011" i="21"/>
  <c r="E2013" i="21"/>
  <c r="F2013" i="21"/>
  <c r="D2014" i="21"/>
  <c r="L2013" i="21"/>
  <c r="J2013" i="21"/>
  <c r="H2014" i="21"/>
  <c r="K2013" i="21"/>
  <c r="M2013" i="21"/>
  <c r="I2013" i="21"/>
  <c r="Q2012" i="21"/>
  <c r="N2012" i="21"/>
  <c r="P2012" i="21"/>
  <c r="O2012" i="21"/>
  <c r="D2015" i="21"/>
  <c r="E2014" i="21"/>
  <c r="F2014" i="21"/>
  <c r="K2014" i="21"/>
  <c r="M2014" i="21"/>
  <c r="L2014" i="21"/>
  <c r="I2014" i="21"/>
  <c r="H2015" i="21"/>
  <c r="J2014" i="21"/>
  <c r="Q2013" i="21"/>
  <c r="N2013" i="21"/>
  <c r="P2013" i="21"/>
  <c r="O2013" i="21"/>
  <c r="F2015" i="21"/>
  <c r="D2016" i="21"/>
  <c r="E2015" i="21"/>
  <c r="Q2014" i="21"/>
  <c r="N2014" i="21"/>
  <c r="O2014" i="21"/>
  <c r="P2014" i="21"/>
  <c r="M2015" i="21"/>
  <c r="K2015" i="21"/>
  <c r="J2015" i="21"/>
  <c r="H2016" i="21"/>
  <c r="I2015" i="21"/>
  <c r="L2015" i="21"/>
  <c r="D2017" i="21"/>
  <c r="E2016" i="21"/>
  <c r="F2016" i="21"/>
  <c r="J2016" i="21"/>
  <c r="L2016" i="21"/>
  <c r="H2017" i="21"/>
  <c r="I2016" i="21"/>
  <c r="K2016" i="21"/>
  <c r="M2016" i="21"/>
  <c r="Q2015" i="21"/>
  <c r="N2015" i="21"/>
  <c r="O2015" i="21"/>
  <c r="P2015" i="21"/>
  <c r="F2017" i="21"/>
  <c r="E2017" i="21"/>
  <c r="D2018" i="21"/>
  <c r="M2017" i="21"/>
  <c r="L2017" i="21"/>
  <c r="K2017" i="21"/>
  <c r="I2017" i="21"/>
  <c r="J2017" i="21"/>
  <c r="H2018" i="21"/>
  <c r="Q2016" i="21"/>
  <c r="N2016" i="21"/>
  <c r="P2016" i="21"/>
  <c r="O2016" i="21"/>
  <c r="D2019" i="21"/>
  <c r="F2018" i="21"/>
  <c r="E2018" i="21"/>
  <c r="Q2017" i="21"/>
  <c r="N2017" i="21"/>
  <c r="P2017" i="21"/>
  <c r="O2017" i="21"/>
  <c r="I2018" i="21"/>
  <c r="K2018" i="21"/>
  <c r="J2018" i="21"/>
  <c r="L2018" i="21"/>
  <c r="H2019" i="21"/>
  <c r="M2018" i="21"/>
  <c r="F2019" i="21"/>
  <c r="E2019" i="21"/>
  <c r="D2020" i="21"/>
  <c r="Q2018" i="21"/>
  <c r="N2018" i="21"/>
  <c r="P2018" i="21"/>
  <c r="O2018" i="21"/>
  <c r="H2020" i="21"/>
  <c r="I2019" i="21"/>
  <c r="M2019" i="21"/>
  <c r="L2019" i="21"/>
  <c r="K2019" i="21"/>
  <c r="J2019" i="21"/>
  <c r="F2020" i="21"/>
  <c r="D2021" i="21"/>
  <c r="E2020" i="21"/>
  <c r="K2020" i="21"/>
  <c r="J2020" i="21"/>
  <c r="L2020" i="21"/>
  <c r="I2020" i="21"/>
  <c r="H2021" i="21"/>
  <c r="M2020" i="21"/>
  <c r="Q2019" i="21"/>
  <c r="N2019" i="21"/>
  <c r="P2019" i="21"/>
  <c r="O2019" i="21"/>
  <c r="E2021" i="21"/>
  <c r="D2022" i="21"/>
  <c r="F2021" i="21"/>
  <c r="Q2020" i="21"/>
  <c r="N2020" i="21"/>
  <c r="P2020" i="21"/>
  <c r="O2020" i="21"/>
  <c r="K2021" i="21"/>
  <c r="J2021" i="21"/>
  <c r="M2021" i="21"/>
  <c r="L2021" i="21"/>
  <c r="H2022" i="21"/>
  <c r="I2021" i="21"/>
  <c r="F2022" i="21"/>
  <c r="E2022" i="21"/>
  <c r="D2023" i="21"/>
  <c r="H2023" i="21"/>
  <c r="J2022" i="21"/>
  <c r="K2022" i="21"/>
  <c r="M2022" i="21"/>
  <c r="I2022" i="21"/>
  <c r="L2022" i="21"/>
  <c r="Q2021" i="21"/>
  <c r="N2021" i="21"/>
  <c r="P2021" i="21"/>
  <c r="O2021" i="21"/>
  <c r="E2023" i="21"/>
  <c r="F2023" i="21"/>
  <c r="D2024" i="21"/>
  <c r="K2023" i="21"/>
  <c r="M2023" i="21"/>
  <c r="L2023" i="21"/>
  <c r="J2023" i="21"/>
  <c r="I2023" i="21"/>
  <c r="H2024" i="21"/>
  <c r="Q2022" i="21"/>
  <c r="N2022" i="21"/>
  <c r="O2022" i="21"/>
  <c r="P2022" i="21"/>
  <c r="F2024" i="21"/>
  <c r="D2025" i="21"/>
  <c r="E2024" i="21"/>
  <c r="Q2023" i="21"/>
  <c r="N2023" i="21"/>
  <c r="P2023" i="21"/>
  <c r="O2023" i="21"/>
  <c r="I2024" i="21"/>
  <c r="K2024" i="21"/>
  <c r="H2025" i="21"/>
  <c r="M2024" i="21"/>
  <c r="J2024" i="21"/>
  <c r="L2024" i="21"/>
  <c r="E2025" i="21"/>
  <c r="F2025" i="21"/>
  <c r="D2026" i="21"/>
  <c r="Q2024" i="21"/>
  <c r="N2024" i="21"/>
  <c r="P2024" i="21"/>
  <c r="O2024" i="21"/>
  <c r="I2025" i="21"/>
  <c r="L2025" i="21"/>
  <c r="J2025" i="21"/>
  <c r="H2026" i="21"/>
  <c r="K2025" i="21"/>
  <c r="M2025" i="21"/>
  <c r="D2027" i="21"/>
  <c r="E2026" i="21"/>
  <c r="F2026" i="21"/>
  <c r="Q2025" i="21"/>
  <c r="N2025" i="21"/>
  <c r="O2025" i="21"/>
  <c r="P2025" i="21"/>
  <c r="I2026" i="21"/>
  <c r="K2026" i="21"/>
  <c r="J2026" i="21"/>
  <c r="M2026" i="21"/>
  <c r="H2027" i="21"/>
  <c r="L2026" i="21"/>
  <c r="D2028" i="21"/>
  <c r="E2027" i="21"/>
  <c r="F2027" i="21"/>
  <c r="Q2026" i="21"/>
  <c r="N2026" i="21"/>
  <c r="P2026" i="21"/>
  <c r="O2026" i="21"/>
  <c r="L2027" i="21"/>
  <c r="H2028" i="21"/>
  <c r="I2027" i="21"/>
  <c r="J2027" i="21"/>
  <c r="K2027" i="21"/>
  <c r="M2027" i="21"/>
  <c r="E2028" i="21"/>
  <c r="D2029" i="21"/>
  <c r="F2028" i="21"/>
  <c r="J2028" i="21"/>
  <c r="M2028" i="21"/>
  <c r="L2028" i="21"/>
  <c r="H2029" i="21"/>
  <c r="I2028" i="21"/>
  <c r="K2028" i="21"/>
  <c r="Q2027" i="21"/>
  <c r="N2027" i="21"/>
  <c r="O2027" i="21"/>
  <c r="P2027" i="21"/>
  <c r="E2029" i="21"/>
  <c r="D2030" i="21"/>
  <c r="F2029" i="21"/>
  <c r="J2029" i="21"/>
  <c r="L2029" i="21"/>
  <c r="H2030" i="21"/>
  <c r="M2029" i="21"/>
  <c r="K2029" i="21"/>
  <c r="I2029" i="21"/>
  <c r="Q2028" i="21"/>
  <c r="N2028" i="21"/>
  <c r="P2028" i="21"/>
  <c r="O2028" i="21"/>
  <c r="F2030" i="21"/>
  <c r="D2031" i="21"/>
  <c r="E2030" i="21"/>
  <c r="M2030" i="21"/>
  <c r="L2030" i="21"/>
  <c r="K2030" i="21"/>
  <c r="I2030" i="21"/>
  <c r="H2031" i="21"/>
  <c r="J2030" i="21"/>
  <c r="Q2029" i="21"/>
  <c r="N2029" i="21"/>
  <c r="O2029" i="21"/>
  <c r="P2029" i="21"/>
  <c r="E2031" i="21"/>
  <c r="F2031" i="21"/>
  <c r="D2032" i="21"/>
  <c r="Q2030" i="21"/>
  <c r="N2030" i="21"/>
  <c r="P2030" i="21"/>
  <c r="O2030" i="21"/>
  <c r="I2031" i="21"/>
  <c r="M2031" i="21"/>
  <c r="L2031" i="21"/>
  <c r="K2031" i="21"/>
  <c r="J2031" i="21"/>
  <c r="H2032" i="21"/>
  <c r="E2032" i="21"/>
  <c r="D2033" i="21"/>
  <c r="F2032" i="21"/>
  <c r="Q2031" i="21"/>
  <c r="N2031" i="21"/>
  <c r="P2031" i="21"/>
  <c r="O2031" i="21"/>
  <c r="J2032" i="21"/>
  <c r="H2033" i="21"/>
  <c r="M2032" i="21"/>
  <c r="L2032" i="21"/>
  <c r="K2032" i="21"/>
  <c r="I2032" i="21"/>
  <c r="E2033" i="21"/>
  <c r="D2034" i="21"/>
  <c r="F2033" i="21"/>
  <c r="K2033" i="21"/>
  <c r="L2033" i="21"/>
  <c r="J2033" i="21"/>
  <c r="M2033" i="21"/>
  <c r="I2033" i="21"/>
  <c r="H2034" i="21"/>
  <c r="Q2032" i="21"/>
  <c r="N2032" i="21"/>
  <c r="O2032" i="21"/>
  <c r="P2032" i="21"/>
  <c r="D2035" i="21"/>
  <c r="E2034" i="21"/>
  <c r="F2034" i="21"/>
  <c r="Q2033" i="21"/>
  <c r="N2033" i="21"/>
  <c r="O2033" i="21"/>
  <c r="P2033" i="21"/>
  <c r="L2034" i="21"/>
  <c r="M2034" i="21"/>
  <c r="I2034" i="21"/>
  <c r="K2034" i="21"/>
  <c r="H2035" i="21"/>
  <c r="J2034" i="21"/>
  <c r="D2036" i="21"/>
  <c r="E2035" i="21"/>
  <c r="F2035" i="21"/>
  <c r="Q2034" i="21"/>
  <c r="N2034" i="21"/>
  <c r="P2034" i="21"/>
  <c r="O2034" i="21"/>
  <c r="K2035" i="21"/>
  <c r="M2035" i="21"/>
  <c r="H2036" i="21"/>
  <c r="I2035" i="21"/>
  <c r="J2035" i="21"/>
  <c r="L2035" i="21"/>
  <c r="F2036" i="21"/>
  <c r="D2037" i="21"/>
  <c r="E2036" i="21"/>
  <c r="H2037" i="21"/>
  <c r="L2036" i="21"/>
  <c r="M2036" i="21"/>
  <c r="K2036" i="21"/>
  <c r="J2036" i="21"/>
  <c r="I2036" i="21"/>
  <c r="Q2035" i="21"/>
  <c r="N2035" i="21"/>
  <c r="O2035" i="21"/>
  <c r="P2035" i="21"/>
  <c r="D2038" i="21"/>
  <c r="F2037" i="21"/>
  <c r="E2037" i="21"/>
  <c r="K2037" i="21"/>
  <c r="I2037" i="21"/>
  <c r="M2037" i="21"/>
  <c r="J2037" i="21"/>
  <c r="L2037" i="21"/>
  <c r="H2038" i="21"/>
  <c r="Q2036" i="21"/>
  <c r="N2036" i="21"/>
  <c r="O2036" i="21"/>
  <c r="P2036" i="21"/>
  <c r="E2038" i="21"/>
  <c r="D2039" i="21"/>
  <c r="F2038" i="21"/>
  <c r="Q2037" i="21"/>
  <c r="N2037" i="21"/>
  <c r="P2037" i="21"/>
  <c r="O2037" i="21"/>
  <c r="I2038" i="21"/>
  <c r="J2038" i="21"/>
  <c r="K2038" i="21"/>
  <c r="H2039" i="21"/>
  <c r="L2038" i="21"/>
  <c r="M2038" i="21"/>
  <c r="F2039" i="21"/>
  <c r="E2039" i="21"/>
  <c r="D2040" i="21"/>
  <c r="Q2038" i="21"/>
  <c r="N2038" i="21"/>
  <c r="O2038" i="21"/>
  <c r="P2038" i="21"/>
  <c r="I2039" i="21"/>
  <c r="K2039" i="21"/>
  <c r="L2039" i="21"/>
  <c r="M2039" i="21"/>
  <c r="J2039" i="21"/>
  <c r="H2040" i="21"/>
  <c r="F2040" i="21"/>
  <c r="E2040" i="21"/>
  <c r="D2041" i="21"/>
  <c r="Q2039" i="21"/>
  <c r="N2039" i="21"/>
  <c r="P2039" i="21"/>
  <c r="O2039" i="21"/>
  <c r="I2040" i="21"/>
  <c r="K2040" i="21"/>
  <c r="M2040" i="21"/>
  <c r="L2040" i="21"/>
  <c r="J2040" i="21"/>
  <c r="H2041" i="21"/>
  <c r="E2041" i="21"/>
  <c r="D2042" i="21"/>
  <c r="F2041" i="21"/>
  <c r="Q2040" i="21"/>
  <c r="N2040" i="21"/>
  <c r="O2040" i="21"/>
  <c r="P2040" i="21"/>
  <c r="H2042" i="21"/>
  <c r="K2041" i="21"/>
  <c r="J2041" i="21"/>
  <c r="M2041" i="21"/>
  <c r="I2041" i="21"/>
  <c r="L2041" i="21"/>
  <c r="F2042" i="21"/>
  <c r="E2042" i="21"/>
  <c r="D2043" i="21"/>
  <c r="H2043" i="21"/>
  <c r="K2042" i="21"/>
  <c r="I2042" i="21"/>
  <c r="J2042" i="21"/>
  <c r="M2042" i="21"/>
  <c r="L2042" i="21"/>
  <c r="Q2041" i="21"/>
  <c r="N2041" i="21"/>
  <c r="O2041" i="21"/>
  <c r="P2041" i="21"/>
  <c r="E2043" i="21"/>
  <c r="F2043" i="21"/>
  <c r="D2044" i="21"/>
  <c r="L2043" i="21"/>
  <c r="K2043" i="21"/>
  <c r="J2043" i="21"/>
  <c r="M2043" i="21"/>
  <c r="H2044" i="21"/>
  <c r="I2043" i="21"/>
  <c r="Q2042" i="21"/>
  <c r="N2042" i="21"/>
  <c r="P2042" i="21"/>
  <c r="O2042" i="21"/>
  <c r="D2045" i="21"/>
  <c r="E2044" i="21"/>
  <c r="F2044" i="21"/>
  <c r="M2044" i="21"/>
  <c r="L2044" i="21"/>
  <c r="I2044" i="21"/>
  <c r="H2045" i="21"/>
  <c r="K2044" i="21"/>
  <c r="J2044" i="21"/>
  <c r="Q2043" i="21"/>
  <c r="N2043" i="21"/>
  <c r="P2043" i="21"/>
  <c r="O2043" i="21"/>
  <c r="D2046" i="21"/>
  <c r="F2045" i="21"/>
  <c r="E2045" i="21"/>
  <c r="Q2044" i="21"/>
  <c r="N2044" i="21"/>
  <c r="O2044" i="21"/>
  <c r="P2044" i="21"/>
  <c r="H2046" i="21"/>
  <c r="L2045" i="21"/>
  <c r="I2045" i="21"/>
  <c r="J2045" i="21"/>
  <c r="M2045" i="21"/>
  <c r="K2045" i="21"/>
  <c r="E2046" i="21"/>
  <c r="D2047" i="21"/>
  <c r="F2046" i="21"/>
  <c r="L2046" i="21"/>
  <c r="H2047" i="21"/>
  <c r="I2046" i="21"/>
  <c r="J2046" i="21"/>
  <c r="K2046" i="21"/>
  <c r="M2046" i="21"/>
  <c r="Q2045" i="21"/>
  <c r="N2045" i="21"/>
  <c r="P2045" i="21"/>
  <c r="O2045" i="21"/>
  <c r="F2047" i="21"/>
  <c r="E2047" i="21"/>
  <c r="D2048" i="21"/>
  <c r="I2047" i="21"/>
  <c r="J2047" i="21"/>
  <c r="L2047" i="21"/>
  <c r="H2048" i="21"/>
  <c r="K2047" i="21"/>
  <c r="M2047" i="21"/>
  <c r="Q2046" i="21"/>
  <c r="N2046" i="21"/>
  <c r="O2046" i="21"/>
  <c r="P2046" i="21"/>
  <c r="D2049" i="21"/>
  <c r="F2048" i="21"/>
  <c r="E2048" i="21"/>
  <c r="Q2047" i="21"/>
  <c r="N2047" i="21"/>
  <c r="O2047" i="21"/>
  <c r="P2047" i="21"/>
  <c r="J2048" i="21"/>
  <c r="I2048" i="21"/>
  <c r="L2048" i="21"/>
  <c r="K2048" i="21"/>
  <c r="H2049" i="21"/>
  <c r="M2048" i="21"/>
  <c r="F2049" i="21"/>
  <c r="E2049" i="21"/>
  <c r="D2050" i="21"/>
  <c r="Q2048" i="21"/>
  <c r="N2048" i="21"/>
  <c r="O2048" i="21"/>
  <c r="P2048" i="21"/>
  <c r="H2050" i="21"/>
  <c r="I2049" i="21"/>
  <c r="J2049" i="21"/>
  <c r="K2049" i="21"/>
  <c r="M2049" i="21"/>
  <c r="L2049" i="21"/>
  <c r="E2050" i="21"/>
  <c r="D2051" i="21"/>
  <c r="F2050" i="21"/>
  <c r="K2050" i="21"/>
  <c r="J2050" i="21"/>
  <c r="L2050" i="21"/>
  <c r="I2050" i="21"/>
  <c r="H2051" i="21"/>
  <c r="M2050" i="21"/>
  <c r="Q2049" i="21"/>
  <c r="N2049" i="21"/>
  <c r="O2049" i="21"/>
  <c r="P2049" i="21"/>
  <c r="D2052" i="21"/>
  <c r="E2051" i="21"/>
  <c r="F2051" i="21"/>
  <c r="Q2050" i="21"/>
  <c r="N2050" i="21"/>
  <c r="O2050" i="21"/>
  <c r="P2050" i="21"/>
  <c r="I2051" i="21"/>
  <c r="M2051" i="21"/>
  <c r="H2052" i="21"/>
  <c r="J2051" i="21"/>
  <c r="K2051" i="21"/>
  <c r="L2051" i="21"/>
  <c r="E2052" i="21"/>
  <c r="D2053" i="21"/>
  <c r="F2052" i="21"/>
  <c r="Q2051" i="21"/>
  <c r="N2051" i="21"/>
  <c r="P2051" i="21"/>
  <c r="O2051" i="21"/>
  <c r="M2052" i="21"/>
  <c r="K2052" i="21"/>
  <c r="I2052" i="21"/>
  <c r="J2052" i="21"/>
  <c r="L2052" i="21"/>
  <c r="H2053" i="21"/>
  <c r="E2053" i="21"/>
  <c r="D2054" i="21"/>
  <c r="F2053" i="21"/>
  <c r="Q2052" i="21"/>
  <c r="N2052" i="21"/>
  <c r="P2052" i="21"/>
  <c r="O2052" i="21"/>
  <c r="J2053" i="21"/>
  <c r="L2053" i="21"/>
  <c r="M2053" i="21"/>
  <c r="H2054" i="21"/>
  <c r="I2053" i="21"/>
  <c r="K2053" i="21"/>
  <c r="E2054" i="21"/>
  <c r="F2054" i="21"/>
  <c r="D2055" i="21"/>
  <c r="M2054" i="21"/>
  <c r="H2055" i="21"/>
  <c r="I2054" i="21"/>
  <c r="J2054" i="21"/>
  <c r="L2054" i="21"/>
  <c r="K2054" i="21"/>
  <c r="Q2053" i="21"/>
  <c r="N2053" i="21"/>
  <c r="O2053" i="21"/>
  <c r="P2053" i="21"/>
  <c r="E2055" i="21"/>
  <c r="D2056" i="21"/>
  <c r="F2055" i="21"/>
  <c r="M2055" i="21"/>
  <c r="J2055" i="21"/>
  <c r="K2055" i="21"/>
  <c r="H2056" i="21"/>
  <c r="L2055" i="21"/>
  <c r="I2055" i="21"/>
  <c r="Q2054" i="21"/>
  <c r="N2054" i="21"/>
  <c r="O2054" i="21"/>
  <c r="P2054" i="21"/>
  <c r="E2056" i="21"/>
  <c r="D2057" i="21"/>
  <c r="F2056" i="21"/>
  <c r="L2056" i="21"/>
  <c r="K2056" i="21"/>
  <c r="M2056" i="21"/>
  <c r="I2056" i="21"/>
  <c r="H2057" i="21"/>
  <c r="J2056" i="21"/>
  <c r="Q2055" i="21"/>
  <c r="N2055" i="21"/>
  <c r="O2055" i="21"/>
  <c r="P2055" i="21"/>
  <c r="E2057" i="21"/>
  <c r="F2057" i="21"/>
  <c r="D2058" i="21"/>
  <c r="Q2056" i="21"/>
  <c r="N2056" i="21"/>
  <c r="P2056" i="21"/>
  <c r="O2056" i="21"/>
  <c r="K2057" i="21"/>
  <c r="H2058" i="21"/>
  <c r="M2057" i="21"/>
  <c r="L2057" i="21"/>
  <c r="J2057" i="21"/>
  <c r="I2057" i="21"/>
  <c r="D2059" i="21"/>
  <c r="F2058" i="21"/>
  <c r="E2058" i="21"/>
  <c r="I2058" i="21"/>
  <c r="L2058" i="21"/>
  <c r="H2059" i="21"/>
  <c r="J2058" i="21"/>
  <c r="K2058" i="21"/>
  <c r="M2058" i="21"/>
  <c r="Q2057" i="21"/>
  <c r="N2057" i="21"/>
  <c r="O2057" i="21"/>
  <c r="P2057" i="21"/>
  <c r="D2060" i="21"/>
  <c r="F2059" i="21"/>
  <c r="E2059" i="21"/>
  <c r="Q2058" i="21"/>
  <c r="N2058" i="21"/>
  <c r="P2058" i="21"/>
  <c r="O2058" i="21"/>
  <c r="H2060" i="21"/>
  <c r="L2059" i="21"/>
  <c r="J2059" i="21"/>
  <c r="M2059" i="21"/>
  <c r="K2059" i="21"/>
  <c r="I2059" i="21"/>
  <c r="D2061" i="21"/>
  <c r="E2060" i="21"/>
  <c r="F2060" i="21"/>
  <c r="L2060" i="21"/>
  <c r="H2061" i="21"/>
  <c r="M2060" i="21"/>
  <c r="I2060" i="21"/>
  <c r="K2060" i="21"/>
  <c r="J2060" i="21"/>
  <c r="Q2059" i="21"/>
  <c r="N2059" i="21"/>
  <c r="O2059" i="21"/>
  <c r="P2059" i="21"/>
  <c r="E2061" i="21"/>
  <c r="D2062" i="21"/>
  <c r="F2061" i="21"/>
  <c r="H2062" i="21"/>
  <c r="J2061" i="21"/>
  <c r="I2061" i="21"/>
  <c r="M2061" i="21"/>
  <c r="K2061" i="21"/>
  <c r="L2061" i="21"/>
  <c r="Q2060" i="21"/>
  <c r="N2060" i="21"/>
  <c r="P2060" i="21"/>
  <c r="O2060" i="21"/>
  <c r="D2063" i="21"/>
  <c r="E2062" i="21"/>
  <c r="F2062" i="21"/>
  <c r="M2062" i="21"/>
  <c r="K2062" i="21"/>
  <c r="L2062" i="21"/>
  <c r="I2062" i="21"/>
  <c r="J2062" i="21"/>
  <c r="H2063" i="21"/>
  <c r="Q2061" i="21"/>
  <c r="N2061" i="21"/>
  <c r="P2061" i="21"/>
  <c r="O2061" i="21"/>
  <c r="D2064" i="21"/>
  <c r="E2063" i="21"/>
  <c r="F2063" i="21"/>
  <c r="Q2062" i="21"/>
  <c r="N2062" i="21"/>
  <c r="O2062" i="21"/>
  <c r="P2062" i="21"/>
  <c r="J2063" i="21"/>
  <c r="K2063" i="21"/>
  <c r="H2064" i="21"/>
  <c r="M2063" i="21"/>
  <c r="L2063" i="21"/>
  <c r="I2063" i="21"/>
  <c r="F2064" i="21"/>
  <c r="D2065" i="21"/>
  <c r="E2064" i="21"/>
  <c r="L2064" i="21"/>
  <c r="M2064" i="21"/>
  <c r="H2065" i="21"/>
  <c r="J2064" i="21"/>
  <c r="I2064" i="21"/>
  <c r="K2064" i="21"/>
  <c r="Q2063" i="21"/>
  <c r="N2063" i="21"/>
  <c r="P2063" i="21"/>
  <c r="O2063" i="21"/>
  <c r="F2065" i="21"/>
  <c r="E2065" i="21"/>
  <c r="D2066" i="21"/>
  <c r="M2065" i="21"/>
  <c r="I2065" i="21"/>
  <c r="H2066" i="21"/>
  <c r="L2065" i="21"/>
  <c r="K2065" i="21"/>
  <c r="J2065" i="21"/>
  <c r="Q2064" i="21"/>
  <c r="N2064" i="21"/>
  <c r="O2064" i="21"/>
  <c r="P2064" i="21"/>
  <c r="D2067" i="21"/>
  <c r="F2066" i="21"/>
  <c r="E2066" i="21"/>
  <c r="Q2065" i="21"/>
  <c r="N2065" i="21"/>
  <c r="O2065" i="21"/>
  <c r="P2065" i="21"/>
  <c r="K2066" i="21"/>
  <c r="J2066" i="21"/>
  <c r="L2066" i="21"/>
  <c r="H2067" i="21"/>
  <c r="I2066" i="21"/>
  <c r="M2066" i="21"/>
  <c r="D2068" i="21"/>
  <c r="E2067" i="21"/>
  <c r="F2067" i="21"/>
  <c r="L2067" i="21"/>
  <c r="I2067" i="21"/>
  <c r="J2067" i="21"/>
  <c r="H2068" i="21"/>
  <c r="K2067" i="21"/>
  <c r="M2067" i="21"/>
  <c r="Q2066" i="21"/>
  <c r="N2066" i="21"/>
  <c r="P2066" i="21"/>
  <c r="O2066" i="21"/>
  <c r="E2068" i="21"/>
  <c r="F2068" i="21"/>
  <c r="D2069" i="21"/>
  <c r="Q2067" i="21"/>
  <c r="N2067" i="21"/>
  <c r="O2067" i="21"/>
  <c r="P2067" i="21"/>
  <c r="H2069" i="21"/>
  <c r="J2068" i="21"/>
  <c r="M2068" i="21"/>
  <c r="L2068" i="21"/>
  <c r="K2068" i="21"/>
  <c r="I2068" i="21"/>
  <c r="E2069" i="21"/>
  <c r="F2069" i="21"/>
  <c r="D2070" i="21"/>
  <c r="M2069" i="21"/>
  <c r="I2069" i="21"/>
  <c r="L2069" i="21"/>
  <c r="K2069" i="21"/>
  <c r="H2070" i="21"/>
  <c r="J2069" i="21"/>
  <c r="Q2068" i="21"/>
  <c r="N2068" i="21"/>
  <c r="O2068" i="21"/>
  <c r="P2068" i="21"/>
  <c r="E2070" i="21"/>
  <c r="F2070" i="21"/>
  <c r="D2071" i="21"/>
  <c r="Q2069" i="21"/>
  <c r="N2069" i="21"/>
  <c r="P2069" i="21"/>
  <c r="O2069" i="21"/>
  <c r="L2070" i="21"/>
  <c r="K2070" i="21"/>
  <c r="I2070" i="21"/>
  <c r="J2070" i="21"/>
  <c r="M2070" i="21"/>
  <c r="H2071" i="21"/>
  <c r="F2071" i="21"/>
  <c r="E2071" i="21"/>
  <c r="D2072" i="21"/>
  <c r="Q2070" i="21"/>
  <c r="N2070" i="21"/>
  <c r="P2070" i="21"/>
  <c r="O2070" i="21"/>
  <c r="H2072" i="21"/>
  <c r="I2071" i="21"/>
  <c r="K2071" i="21"/>
  <c r="J2071" i="21"/>
  <c r="M2071" i="21"/>
  <c r="L2071" i="21"/>
  <c r="E2072" i="21"/>
  <c r="F2072" i="21"/>
  <c r="D2073" i="21"/>
  <c r="M2072" i="21"/>
  <c r="H2073" i="21"/>
  <c r="I2072" i="21"/>
  <c r="K2072" i="21"/>
  <c r="J2072" i="21"/>
  <c r="L2072" i="21"/>
  <c r="Q2071" i="21"/>
  <c r="N2071" i="21"/>
  <c r="O2071" i="21"/>
  <c r="P2071" i="21"/>
  <c r="D2074" i="21"/>
  <c r="F2073" i="21"/>
  <c r="E2073" i="21"/>
  <c r="K2073" i="21"/>
  <c r="J2073" i="21"/>
  <c r="I2073" i="21"/>
  <c r="H2074" i="21"/>
  <c r="M2073" i="21"/>
  <c r="L2073" i="21"/>
  <c r="Q2072" i="21"/>
  <c r="N2072" i="21"/>
  <c r="P2072" i="21"/>
  <c r="O2072" i="21"/>
  <c r="D2075" i="21"/>
  <c r="F2074" i="21"/>
  <c r="E2074" i="21"/>
  <c r="Q2073" i="21"/>
  <c r="N2073" i="21"/>
  <c r="P2073" i="21"/>
  <c r="O2073" i="21"/>
  <c r="H2075" i="21"/>
  <c r="L2074" i="21"/>
  <c r="K2074" i="21"/>
  <c r="M2074" i="21"/>
  <c r="I2074" i="21"/>
  <c r="J2074" i="21"/>
  <c r="D2076" i="21"/>
  <c r="E2075" i="21"/>
  <c r="F2075" i="21"/>
  <c r="I2075" i="21"/>
  <c r="M2075" i="21"/>
  <c r="L2075" i="21"/>
  <c r="K2075" i="21"/>
  <c r="J2075" i="21"/>
  <c r="H2076" i="21"/>
  <c r="Q2074" i="21"/>
  <c r="N2074" i="21"/>
  <c r="P2074" i="21"/>
  <c r="O2074" i="21"/>
  <c r="F2076" i="21"/>
  <c r="D2077" i="21"/>
  <c r="E2076" i="21"/>
  <c r="Q2075" i="21"/>
  <c r="N2075" i="21"/>
  <c r="O2075" i="21"/>
  <c r="P2075" i="21"/>
  <c r="K2076" i="21"/>
  <c r="M2076" i="21"/>
  <c r="L2076" i="21"/>
  <c r="J2076" i="21"/>
  <c r="H2077" i="21"/>
  <c r="I2076" i="21"/>
  <c r="F2077" i="21"/>
  <c r="E2077" i="21"/>
  <c r="D2078" i="21"/>
  <c r="L2077" i="21"/>
  <c r="J2077" i="21"/>
  <c r="M2077" i="21"/>
  <c r="I2077" i="21"/>
  <c r="H2078" i="21"/>
  <c r="K2077" i="21"/>
  <c r="Q2076" i="21"/>
  <c r="N2076" i="21"/>
  <c r="O2076" i="21"/>
  <c r="P2076" i="21"/>
  <c r="D2079" i="21"/>
  <c r="E2078" i="21"/>
  <c r="F2078" i="21"/>
  <c r="Q2077" i="21"/>
  <c r="N2077" i="21"/>
  <c r="P2077" i="21"/>
  <c r="O2077" i="21"/>
  <c r="M2078" i="21"/>
  <c r="L2078" i="21"/>
  <c r="J2078" i="21"/>
  <c r="I2078" i="21"/>
  <c r="K2078" i="21"/>
  <c r="H2079" i="21"/>
  <c r="E2079" i="21"/>
  <c r="D2080" i="21"/>
  <c r="F2079" i="21"/>
  <c r="Q2078" i="21"/>
  <c r="N2078" i="21"/>
  <c r="P2078" i="21"/>
  <c r="O2078" i="21"/>
  <c r="K2079" i="21"/>
  <c r="L2079" i="21"/>
  <c r="I2079" i="21"/>
  <c r="M2079" i="21"/>
  <c r="H2080" i="21"/>
  <c r="J2079" i="21"/>
  <c r="F2080" i="21"/>
  <c r="D2081" i="21"/>
  <c r="E2080" i="21"/>
  <c r="Q2079" i="21"/>
  <c r="N2079" i="21"/>
  <c r="P2079" i="21"/>
  <c r="O2079" i="21"/>
  <c r="H2081" i="21"/>
  <c r="L2080" i="21"/>
  <c r="I2080" i="21"/>
  <c r="J2080" i="21"/>
  <c r="K2080" i="21"/>
  <c r="M2080" i="21"/>
  <c r="E2081" i="21"/>
  <c r="D2082" i="21"/>
  <c r="F2081" i="21"/>
  <c r="H2082" i="21"/>
  <c r="K2081" i="21"/>
  <c r="J2081" i="21"/>
  <c r="I2081" i="21"/>
  <c r="M2081" i="21"/>
  <c r="L2081" i="21"/>
  <c r="Q2080" i="21"/>
  <c r="N2080" i="21"/>
  <c r="P2080" i="21"/>
  <c r="O2080" i="21"/>
  <c r="F2082" i="21"/>
  <c r="E2082" i="21"/>
  <c r="D2083" i="21"/>
  <c r="K2082" i="21"/>
  <c r="J2082" i="21"/>
  <c r="H2083" i="21"/>
  <c r="I2082" i="21"/>
  <c r="L2082" i="21"/>
  <c r="M2082" i="21"/>
  <c r="Q2081" i="21"/>
  <c r="N2081" i="21"/>
  <c r="P2081" i="21"/>
  <c r="O2081" i="21"/>
  <c r="D2084" i="21"/>
  <c r="F2083" i="21"/>
  <c r="E2083" i="21"/>
  <c r="M2083" i="21"/>
  <c r="L2083" i="21"/>
  <c r="H2084" i="21"/>
  <c r="I2083" i="21"/>
  <c r="J2083" i="21"/>
  <c r="K2083" i="21"/>
  <c r="Q2082" i="21"/>
  <c r="N2082" i="21"/>
  <c r="P2082" i="21"/>
  <c r="O2082" i="21"/>
  <c r="F2084" i="21"/>
  <c r="D2085" i="21"/>
  <c r="E2084" i="21"/>
  <c r="J2084" i="21"/>
  <c r="I2084" i="21"/>
  <c r="K2084" i="21"/>
  <c r="H2085" i="21"/>
  <c r="L2084" i="21"/>
  <c r="M2084" i="21"/>
  <c r="Q2083" i="21"/>
  <c r="N2083" i="21"/>
  <c r="O2083" i="21"/>
  <c r="P2083" i="21"/>
  <c r="E2085" i="21"/>
  <c r="F2085" i="21"/>
  <c r="D2086" i="21"/>
  <c r="Q2084" i="21"/>
  <c r="N2084" i="21"/>
  <c r="P2084" i="21"/>
  <c r="O2084" i="21"/>
  <c r="L2085" i="21"/>
  <c r="J2085" i="21"/>
  <c r="K2085" i="21"/>
  <c r="H2086" i="21"/>
  <c r="I2085" i="21"/>
  <c r="M2085" i="21"/>
  <c r="E2086" i="21"/>
  <c r="F2086" i="21"/>
  <c r="D2087" i="21"/>
  <c r="J2086" i="21"/>
  <c r="I2086" i="21"/>
  <c r="M2086" i="21"/>
  <c r="K2086" i="21"/>
  <c r="H2087" i="21"/>
  <c r="L2086" i="21"/>
  <c r="Q2085" i="21"/>
  <c r="N2085" i="21"/>
  <c r="O2085" i="21"/>
  <c r="P2085" i="21"/>
  <c r="E2087" i="21"/>
  <c r="F2087" i="21"/>
  <c r="D2088" i="21"/>
  <c r="Q2086" i="21"/>
  <c r="N2086" i="21"/>
  <c r="P2086" i="21"/>
  <c r="O2086" i="21"/>
  <c r="J2087" i="21"/>
  <c r="M2087" i="21"/>
  <c r="I2087" i="21"/>
  <c r="H2088" i="21"/>
  <c r="L2087" i="21"/>
  <c r="K2087" i="21"/>
  <c r="E2088" i="21"/>
  <c r="F2088" i="21"/>
  <c r="D2089" i="21"/>
  <c r="Q2087" i="21"/>
  <c r="N2087" i="21"/>
  <c r="O2087" i="21"/>
  <c r="P2087" i="21"/>
  <c r="I2088" i="21"/>
  <c r="H2089" i="21"/>
  <c r="J2088" i="21"/>
  <c r="M2088" i="21"/>
  <c r="L2088" i="21"/>
  <c r="K2088" i="21"/>
  <c r="D2090" i="21"/>
  <c r="E2089" i="21"/>
  <c r="F2089" i="21"/>
  <c r="Q2088" i="21"/>
  <c r="N2088" i="21"/>
  <c r="O2088" i="21"/>
  <c r="P2088" i="21"/>
  <c r="M2089" i="21"/>
  <c r="L2089" i="21"/>
  <c r="I2089" i="21"/>
  <c r="K2089" i="21"/>
  <c r="J2089" i="21"/>
  <c r="H2090" i="21"/>
  <c r="F2090" i="21"/>
  <c r="E2090" i="21"/>
  <c r="D2091" i="21"/>
  <c r="Q2089" i="21"/>
  <c r="N2089" i="21"/>
  <c r="P2089" i="21"/>
  <c r="O2089" i="21"/>
  <c r="L2090" i="21"/>
  <c r="M2090" i="21"/>
  <c r="K2090" i="21"/>
  <c r="I2090" i="21"/>
  <c r="H2091" i="21"/>
  <c r="J2090" i="21"/>
  <c r="D2092" i="21"/>
  <c r="F2091" i="21"/>
  <c r="E2091" i="21"/>
  <c r="Q2090" i="21"/>
  <c r="N2090" i="21"/>
  <c r="O2090" i="21"/>
  <c r="P2090" i="21"/>
  <c r="H2092" i="21"/>
  <c r="L2091" i="21"/>
  <c r="I2091" i="21"/>
  <c r="K2091" i="21"/>
  <c r="M2091" i="21"/>
  <c r="J2091" i="21"/>
  <c r="E2092" i="21"/>
  <c r="D2093" i="21"/>
  <c r="F2092" i="21"/>
  <c r="L2092" i="21"/>
  <c r="H2093" i="21"/>
  <c r="I2092" i="21"/>
  <c r="J2092" i="21"/>
  <c r="K2092" i="21"/>
  <c r="M2092" i="21"/>
  <c r="Q2091" i="21"/>
  <c r="N2091" i="21"/>
  <c r="O2091" i="21"/>
  <c r="P2091" i="21"/>
  <c r="E2093" i="21"/>
  <c r="F2093" i="21"/>
  <c r="D2094" i="21"/>
  <c r="M2093" i="21"/>
  <c r="I2093" i="21"/>
  <c r="L2093" i="21"/>
  <c r="H2094" i="21"/>
  <c r="K2093" i="21"/>
  <c r="J2093" i="21"/>
  <c r="Q2092" i="21"/>
  <c r="N2092" i="21"/>
  <c r="O2092" i="21"/>
  <c r="P2092" i="21"/>
  <c r="D2095" i="21"/>
  <c r="F2094" i="21"/>
  <c r="E2094" i="21"/>
  <c r="Q2093" i="21"/>
  <c r="N2093" i="21"/>
  <c r="O2093" i="21"/>
  <c r="P2093" i="21"/>
  <c r="M2094" i="21"/>
  <c r="J2094" i="21"/>
  <c r="L2094" i="21"/>
  <c r="K2094" i="21"/>
  <c r="H2095" i="21"/>
  <c r="I2094" i="21"/>
  <c r="E2095" i="21"/>
  <c r="D2096" i="21"/>
  <c r="F2095" i="21"/>
  <c r="H2096" i="21"/>
  <c r="M2095" i="21"/>
  <c r="J2095" i="21"/>
  <c r="L2095" i="21"/>
  <c r="I2095" i="21"/>
  <c r="K2095" i="21"/>
  <c r="Q2094" i="21"/>
  <c r="N2094" i="21"/>
  <c r="O2094" i="21"/>
  <c r="P2094" i="21"/>
  <c r="E2096" i="21"/>
  <c r="D2097" i="21"/>
  <c r="F2096" i="21"/>
  <c r="M2096" i="21"/>
  <c r="I2096" i="21"/>
  <c r="H2097" i="21"/>
  <c r="K2096" i="21"/>
  <c r="J2096" i="21"/>
  <c r="L2096" i="21"/>
  <c r="Q2095" i="21"/>
  <c r="N2095" i="21"/>
  <c r="O2095" i="21"/>
  <c r="P2095" i="21"/>
  <c r="F2097" i="21"/>
  <c r="D2098" i="21"/>
  <c r="E2097" i="21"/>
  <c r="Q2096" i="21"/>
  <c r="N2096" i="21"/>
  <c r="O2096" i="21"/>
  <c r="P2096" i="21"/>
  <c r="J2097" i="21"/>
  <c r="H2098" i="21"/>
  <c r="M2097" i="21"/>
  <c r="K2097" i="21"/>
  <c r="L2097" i="21"/>
  <c r="I2097" i="21"/>
  <c r="E2098" i="21"/>
  <c r="F2098" i="21"/>
  <c r="D2099" i="21"/>
  <c r="M2098" i="21"/>
  <c r="K2098" i="21"/>
  <c r="I2098" i="21"/>
  <c r="L2098" i="21"/>
  <c r="J2098" i="21"/>
  <c r="H2099" i="21"/>
  <c r="Q2097" i="21"/>
  <c r="N2097" i="21"/>
  <c r="P2097" i="21"/>
  <c r="O2097" i="21"/>
  <c r="D2100" i="21"/>
  <c r="E2099" i="21"/>
  <c r="F2099" i="21"/>
  <c r="Q2098" i="21"/>
  <c r="N2098" i="21"/>
  <c r="O2098" i="21"/>
  <c r="P2098" i="21"/>
  <c r="K2099" i="21"/>
  <c r="J2099" i="21"/>
  <c r="I2099" i="21"/>
  <c r="M2099" i="21"/>
  <c r="L2099" i="21"/>
  <c r="H2100" i="21"/>
  <c r="F2100" i="21"/>
  <c r="D2101" i="21"/>
  <c r="E2100" i="21"/>
  <c r="Q2099" i="21"/>
  <c r="N2099" i="21"/>
  <c r="O2099" i="21"/>
  <c r="P2099" i="21"/>
  <c r="H2101" i="21"/>
  <c r="M2100" i="21"/>
  <c r="I2100" i="21"/>
  <c r="L2100" i="21"/>
  <c r="K2100" i="21"/>
  <c r="J2100" i="21"/>
  <c r="E2101" i="21"/>
  <c r="F2101" i="21"/>
  <c r="D2102" i="21"/>
  <c r="K2101" i="21"/>
  <c r="M2101" i="21"/>
  <c r="I2101" i="21"/>
  <c r="J2101" i="21"/>
  <c r="L2101" i="21"/>
  <c r="H2102" i="21"/>
  <c r="Q2100" i="21"/>
  <c r="N2100" i="21"/>
  <c r="O2100" i="21"/>
  <c r="P2100" i="21"/>
  <c r="F2102" i="21"/>
  <c r="E2102" i="21"/>
  <c r="D2103" i="21"/>
  <c r="Q2101" i="21"/>
  <c r="N2101" i="21"/>
  <c r="P2101" i="21"/>
  <c r="O2101" i="21"/>
  <c r="J2102" i="21"/>
  <c r="M2102" i="21"/>
  <c r="L2102" i="21"/>
  <c r="H2103" i="21"/>
  <c r="K2102" i="21"/>
  <c r="I2102" i="21"/>
  <c r="F2103" i="21"/>
  <c r="D2104" i="21"/>
  <c r="E2103" i="21"/>
  <c r="I2103" i="21"/>
  <c r="J2103" i="21"/>
  <c r="L2103" i="21"/>
  <c r="H2104" i="21"/>
  <c r="M2103" i="21"/>
  <c r="K2103" i="21"/>
  <c r="Q2102" i="21"/>
  <c r="N2102" i="21"/>
  <c r="P2102" i="21"/>
  <c r="O2102" i="21"/>
  <c r="E2104" i="21"/>
  <c r="F2104" i="21"/>
  <c r="D2105" i="21"/>
  <c r="Q2103" i="21"/>
  <c r="N2103" i="21"/>
  <c r="O2103" i="21"/>
  <c r="P2103" i="21"/>
  <c r="H2105" i="21"/>
  <c r="J2104" i="21"/>
  <c r="L2104" i="21"/>
  <c r="I2104" i="21"/>
  <c r="M2104" i="21"/>
  <c r="K2104" i="21"/>
  <c r="D2106" i="21"/>
  <c r="E2105" i="21"/>
  <c r="F2105" i="21"/>
  <c r="L2105" i="21"/>
  <c r="J2105" i="21"/>
  <c r="H2106" i="21"/>
  <c r="I2105" i="21"/>
  <c r="M2105" i="21"/>
  <c r="K2105" i="21"/>
  <c r="Q2104" i="21"/>
  <c r="N2104" i="21"/>
  <c r="P2104" i="21"/>
  <c r="O2104" i="21"/>
  <c r="D2107" i="21"/>
  <c r="F2106" i="21"/>
  <c r="E2106" i="21"/>
  <c r="I2106" i="21"/>
  <c r="H2107" i="21"/>
  <c r="K2106" i="21"/>
  <c r="J2106" i="21"/>
  <c r="L2106" i="21"/>
  <c r="M2106" i="21"/>
  <c r="Q2105" i="21"/>
  <c r="N2105" i="21"/>
  <c r="P2105" i="21"/>
  <c r="O2105" i="21"/>
  <c r="D2108" i="21"/>
  <c r="F2107" i="21"/>
  <c r="E2107" i="21"/>
  <c r="Q2106" i="21"/>
  <c r="N2106" i="21"/>
  <c r="O2106" i="21"/>
  <c r="P2106" i="21"/>
  <c r="K2107" i="21"/>
  <c r="J2107" i="21"/>
  <c r="I2107" i="21"/>
  <c r="H2108" i="21"/>
  <c r="L2107" i="21"/>
  <c r="M2107" i="21"/>
  <c r="E2108" i="21"/>
  <c r="D2109" i="21"/>
  <c r="F2108" i="21"/>
  <c r="Q2107" i="21"/>
  <c r="N2107" i="21"/>
  <c r="P2107" i="21"/>
  <c r="O2107" i="21"/>
  <c r="L2108" i="21"/>
  <c r="I2108" i="21"/>
  <c r="K2108" i="21"/>
  <c r="H2109" i="21"/>
  <c r="M2108" i="21"/>
  <c r="J2108" i="21"/>
  <c r="E2109" i="21"/>
  <c r="F2109" i="21"/>
  <c r="D2110" i="21"/>
  <c r="Q2108" i="21"/>
  <c r="N2108" i="21"/>
  <c r="O2108" i="21"/>
  <c r="P2108" i="21"/>
  <c r="H2110" i="21"/>
  <c r="I2109" i="21"/>
  <c r="J2109" i="21"/>
  <c r="K2109" i="21"/>
  <c r="M2109" i="21"/>
  <c r="L2109" i="21"/>
  <c r="F2110" i="21"/>
  <c r="E2110" i="21"/>
  <c r="D2111" i="21"/>
  <c r="K2110" i="21"/>
  <c r="J2110" i="21"/>
  <c r="M2110" i="21"/>
  <c r="H2111" i="21"/>
  <c r="I2110" i="21"/>
  <c r="L2110" i="21"/>
  <c r="Q2109" i="21"/>
  <c r="N2109" i="21"/>
  <c r="O2109" i="21"/>
  <c r="P2109" i="21"/>
  <c r="E2111" i="21"/>
  <c r="F2111" i="21"/>
  <c r="D2112" i="21"/>
  <c r="I2111" i="21"/>
  <c r="K2111" i="21"/>
  <c r="H2112" i="21"/>
  <c r="L2111" i="21"/>
  <c r="J2111" i="21"/>
  <c r="M2111" i="21"/>
  <c r="Q2110" i="21"/>
  <c r="N2110" i="21"/>
  <c r="O2110" i="21"/>
  <c r="P2110" i="21"/>
  <c r="D2113" i="21"/>
  <c r="F2112" i="21"/>
  <c r="E2112" i="21"/>
  <c r="Q2111" i="21"/>
  <c r="N2111" i="21"/>
  <c r="P2111" i="21"/>
  <c r="O2111" i="21"/>
  <c r="L2112" i="21"/>
  <c r="K2112" i="21"/>
  <c r="M2112" i="21"/>
  <c r="J2112" i="21"/>
  <c r="H2113" i="21"/>
  <c r="I2112" i="21"/>
  <c r="D2114" i="21"/>
  <c r="F2113" i="21"/>
  <c r="E2113" i="21"/>
  <c r="K2113" i="21"/>
  <c r="L2113" i="21"/>
  <c r="H2114" i="21"/>
  <c r="M2113" i="21"/>
  <c r="I2113" i="21"/>
  <c r="J2113" i="21"/>
  <c r="Q2112" i="21"/>
  <c r="N2112" i="21"/>
  <c r="O2112" i="21"/>
  <c r="P2112" i="21"/>
  <c r="E2114" i="21"/>
  <c r="F2114" i="21"/>
  <c r="D2115" i="21"/>
  <c r="I2114" i="21"/>
  <c r="J2114" i="21"/>
  <c r="M2114" i="21"/>
  <c r="L2114" i="21"/>
  <c r="K2114" i="21"/>
  <c r="H2115" i="21"/>
  <c r="Q2113" i="21"/>
  <c r="N2113" i="21"/>
  <c r="O2113" i="21"/>
  <c r="P2113" i="21"/>
  <c r="D2116" i="21"/>
  <c r="E2115" i="21"/>
  <c r="F2115" i="21"/>
  <c r="Q2114" i="21"/>
  <c r="N2114" i="21"/>
  <c r="P2114" i="21"/>
  <c r="O2114" i="21"/>
  <c r="J2115" i="21"/>
  <c r="M2115" i="21"/>
  <c r="K2115" i="21"/>
  <c r="H2116" i="21"/>
  <c r="I2115" i="21"/>
  <c r="L2115" i="21"/>
  <c r="F2116" i="21"/>
  <c r="D2117" i="21"/>
  <c r="E2116" i="21"/>
  <c r="I2116" i="21"/>
  <c r="J2116" i="21"/>
  <c r="L2116" i="21"/>
  <c r="H2117" i="21"/>
  <c r="K2116" i="21"/>
  <c r="M2116" i="21"/>
  <c r="Q2115" i="21"/>
  <c r="N2115" i="21"/>
  <c r="O2115" i="21"/>
  <c r="P2115" i="21"/>
  <c r="E2117" i="21"/>
  <c r="D2118" i="21"/>
  <c r="F2117" i="21"/>
  <c r="Q2116" i="21"/>
  <c r="N2116" i="21"/>
  <c r="O2116" i="21"/>
  <c r="P2116" i="21"/>
  <c r="L2117" i="21"/>
  <c r="H2118" i="21"/>
  <c r="I2117" i="21"/>
  <c r="J2117" i="21"/>
  <c r="K2117" i="21"/>
  <c r="M2117" i="21"/>
  <c r="E2118" i="21"/>
  <c r="F2118" i="21"/>
  <c r="D2119" i="21"/>
  <c r="L2118" i="21"/>
  <c r="J2118" i="21"/>
  <c r="K2118" i="21"/>
  <c r="I2118" i="21"/>
  <c r="M2118" i="21"/>
  <c r="H2119" i="21"/>
  <c r="Q2117" i="21"/>
  <c r="N2117" i="21"/>
  <c r="O2117" i="21"/>
  <c r="P2117" i="21"/>
  <c r="E2119" i="21"/>
  <c r="D2120" i="21"/>
  <c r="F2119" i="21"/>
  <c r="Q2118" i="21"/>
  <c r="N2118" i="21"/>
  <c r="P2118" i="21"/>
  <c r="O2118" i="21"/>
  <c r="K2119" i="21"/>
  <c r="H2120" i="21"/>
  <c r="I2119" i="21"/>
  <c r="M2119" i="21"/>
  <c r="L2119" i="21"/>
  <c r="J2119" i="21"/>
  <c r="F2120" i="21"/>
  <c r="D2121" i="21"/>
  <c r="E2120" i="21"/>
  <c r="M2120" i="21"/>
  <c r="K2120" i="21"/>
  <c r="J2120" i="21"/>
  <c r="H2121" i="21"/>
  <c r="I2120" i="21"/>
  <c r="L2120" i="21"/>
  <c r="Q2119" i="21"/>
  <c r="N2119" i="21"/>
  <c r="P2119" i="21"/>
  <c r="O2119" i="21"/>
  <c r="E2121" i="21"/>
  <c r="D2122" i="21"/>
  <c r="F2121" i="21"/>
  <c r="J2121" i="21"/>
  <c r="L2121" i="21"/>
  <c r="I2121" i="21"/>
  <c r="K2121" i="21"/>
  <c r="H2122" i="21"/>
  <c r="M2121" i="21"/>
  <c r="Q2120" i="21"/>
  <c r="N2120" i="21"/>
  <c r="P2120" i="21"/>
  <c r="O2120" i="21"/>
  <c r="F2122" i="21"/>
  <c r="E2122" i="21"/>
  <c r="D2123" i="21"/>
  <c r="Q2121" i="21"/>
  <c r="N2121" i="21"/>
  <c r="P2121" i="21"/>
  <c r="O2121" i="21"/>
  <c r="I2122" i="21"/>
  <c r="K2122" i="21"/>
  <c r="H2123" i="21"/>
  <c r="M2122" i="21"/>
  <c r="L2122" i="21"/>
  <c r="J2122" i="21"/>
  <c r="D2124" i="21"/>
  <c r="F2123" i="21"/>
  <c r="E2123" i="21"/>
  <c r="Q2122" i="21"/>
  <c r="N2122" i="21"/>
  <c r="O2122" i="21"/>
  <c r="P2122" i="21"/>
  <c r="I2123" i="21"/>
  <c r="M2123" i="21"/>
  <c r="H2124" i="21"/>
  <c r="K2123" i="21"/>
  <c r="J2123" i="21"/>
  <c r="L2123" i="21"/>
  <c r="F2124" i="21"/>
  <c r="D2125" i="21"/>
  <c r="E2124" i="21"/>
  <c r="Q2123" i="21"/>
  <c r="N2123" i="21"/>
  <c r="P2123" i="21"/>
  <c r="O2123" i="21"/>
  <c r="L2124" i="21"/>
  <c r="J2124" i="21"/>
  <c r="M2124" i="21"/>
  <c r="I2124" i="21"/>
  <c r="H2125" i="21"/>
  <c r="K2124" i="21"/>
  <c r="F2125" i="21"/>
  <c r="E2125" i="21"/>
  <c r="D2126" i="21"/>
  <c r="Q2124" i="21"/>
  <c r="N2124" i="21"/>
  <c r="O2124" i="21"/>
  <c r="P2124" i="21"/>
  <c r="J2125" i="21"/>
  <c r="I2125" i="21"/>
  <c r="L2125" i="21"/>
  <c r="H2126" i="21"/>
  <c r="K2125" i="21"/>
  <c r="M2125" i="21"/>
  <c r="E2126" i="21"/>
  <c r="D2127" i="21"/>
  <c r="F2126" i="21"/>
  <c r="Q2125" i="21"/>
  <c r="N2125" i="21"/>
  <c r="O2125" i="21"/>
  <c r="P2125" i="21"/>
  <c r="K2126" i="21"/>
  <c r="M2126" i="21"/>
  <c r="L2126" i="21"/>
  <c r="I2126" i="21"/>
  <c r="J2126" i="21"/>
  <c r="H2127" i="21"/>
  <c r="D2128" i="21"/>
  <c r="F2127" i="21"/>
  <c r="E2127" i="21"/>
  <c r="Q2126" i="21"/>
  <c r="N2126" i="21"/>
  <c r="P2126" i="21"/>
  <c r="O2126" i="21"/>
  <c r="J2127" i="21"/>
  <c r="L2127" i="21"/>
  <c r="H2128" i="21"/>
  <c r="I2127" i="21"/>
  <c r="K2127" i="21"/>
  <c r="M2127" i="21"/>
  <c r="F2128" i="21"/>
  <c r="D2129" i="21"/>
  <c r="E2128" i="21"/>
  <c r="L2128" i="21"/>
  <c r="J2128" i="21"/>
  <c r="M2128" i="21"/>
  <c r="K2128" i="21"/>
  <c r="H2129" i="21"/>
  <c r="I2128" i="21"/>
  <c r="Q2127" i="21"/>
  <c r="N2127" i="21"/>
  <c r="P2127" i="21"/>
  <c r="O2127" i="21"/>
  <c r="D2130" i="21"/>
  <c r="F2129" i="21"/>
  <c r="E2129" i="21"/>
  <c r="I2129" i="21"/>
  <c r="K2129" i="21"/>
  <c r="M2129" i="21"/>
  <c r="L2129" i="21"/>
  <c r="J2129" i="21"/>
  <c r="H2130" i="21"/>
  <c r="Q2128" i="21"/>
  <c r="N2128" i="21"/>
  <c r="O2128" i="21"/>
  <c r="P2128" i="21"/>
  <c r="D2131" i="21"/>
  <c r="F2130" i="21"/>
  <c r="E2130" i="21"/>
  <c r="Q2129" i="21"/>
  <c r="N2129" i="21"/>
  <c r="O2129" i="21"/>
  <c r="P2129" i="21"/>
  <c r="H2131" i="21"/>
  <c r="J2130" i="21"/>
  <c r="I2130" i="21"/>
  <c r="K2130" i="21"/>
  <c r="M2130" i="21"/>
  <c r="L2130" i="21"/>
  <c r="F2131" i="21"/>
  <c r="E2131" i="21"/>
  <c r="D2132" i="21"/>
  <c r="K2131" i="21"/>
  <c r="M2131" i="21"/>
  <c r="J2131" i="21"/>
  <c r="H2132" i="21"/>
  <c r="L2131" i="21"/>
  <c r="I2131" i="21"/>
  <c r="Q2130" i="21"/>
  <c r="N2130" i="21"/>
  <c r="O2130" i="21"/>
  <c r="P2130" i="21"/>
  <c r="D2133" i="21"/>
  <c r="F2132" i="21"/>
  <c r="E2132" i="21"/>
  <c r="I2132" i="21"/>
  <c r="K2132" i="21"/>
  <c r="L2132" i="21"/>
  <c r="M2132" i="21"/>
  <c r="J2132" i="21"/>
  <c r="H2133" i="21"/>
  <c r="Q2131" i="21"/>
  <c r="N2131" i="21"/>
  <c r="O2131" i="21"/>
  <c r="P2131" i="21"/>
  <c r="F2133" i="21"/>
  <c r="D2134" i="21"/>
  <c r="E2133" i="21"/>
  <c r="Q2132" i="21"/>
  <c r="N2132" i="21"/>
  <c r="P2132" i="21"/>
  <c r="O2132" i="21"/>
  <c r="I2133" i="21"/>
  <c r="L2133" i="21"/>
  <c r="M2133" i="21"/>
  <c r="K2133" i="21"/>
  <c r="J2133" i="21"/>
  <c r="H2134" i="21"/>
  <c r="F2134" i="21"/>
  <c r="E2134" i="21"/>
  <c r="D2135" i="21"/>
  <c r="Q2133" i="21"/>
  <c r="N2133" i="21"/>
  <c r="O2133" i="21"/>
  <c r="P2133" i="21"/>
  <c r="J2134" i="21"/>
  <c r="L2134" i="21"/>
  <c r="K2134" i="21"/>
  <c r="I2134" i="21"/>
  <c r="M2134" i="21"/>
  <c r="H2135" i="21"/>
  <c r="E2135" i="21"/>
  <c r="D2136" i="21"/>
  <c r="F2135" i="21"/>
  <c r="Q2134" i="21"/>
  <c r="N2134" i="21"/>
  <c r="O2134" i="21"/>
  <c r="P2134" i="21"/>
  <c r="H2136" i="21"/>
  <c r="J2135" i="21"/>
  <c r="I2135" i="21"/>
  <c r="K2135" i="21"/>
  <c r="L2135" i="21"/>
  <c r="M2135" i="21"/>
  <c r="D2137" i="21"/>
  <c r="E2136" i="21"/>
  <c r="F2136" i="21"/>
  <c r="L2136" i="21"/>
  <c r="J2136" i="21"/>
  <c r="K2136" i="21"/>
  <c r="I2136" i="21"/>
  <c r="H2137" i="21"/>
  <c r="M2136" i="21"/>
  <c r="Q2135" i="21"/>
  <c r="N2135" i="21"/>
  <c r="O2135" i="21"/>
  <c r="P2135" i="21"/>
  <c r="E2137" i="21"/>
  <c r="F2137" i="21"/>
  <c r="D2138" i="21"/>
  <c r="Q2136" i="21"/>
  <c r="N2136" i="21"/>
  <c r="O2136" i="21"/>
  <c r="P2136" i="21"/>
  <c r="H2138" i="21"/>
  <c r="M2137" i="21"/>
  <c r="I2137" i="21"/>
  <c r="K2137" i="21"/>
  <c r="L2137" i="21"/>
  <c r="J2137" i="21"/>
  <c r="D2139" i="21"/>
  <c r="E2138" i="21"/>
  <c r="F2138" i="21"/>
  <c r="L2138" i="21"/>
  <c r="K2138" i="21"/>
  <c r="H2139" i="21"/>
  <c r="J2138" i="21"/>
  <c r="M2138" i="21"/>
  <c r="I2138" i="21"/>
  <c r="Q2137" i="21"/>
  <c r="N2137" i="21"/>
  <c r="O2137" i="21"/>
  <c r="P2137" i="21"/>
  <c r="D2140" i="21"/>
  <c r="E2139" i="21"/>
  <c r="F2139" i="21"/>
  <c r="J2139" i="21"/>
  <c r="L2139" i="21"/>
  <c r="H2140" i="21"/>
  <c r="I2139" i="21"/>
  <c r="M2139" i="21"/>
  <c r="K2139" i="21"/>
  <c r="Q2138" i="21"/>
  <c r="N2138" i="21"/>
  <c r="O2138" i="21"/>
  <c r="P2138" i="21"/>
  <c r="F2140" i="21"/>
  <c r="E2140" i="21"/>
  <c r="D2141" i="21"/>
  <c r="L2140" i="21"/>
  <c r="H2141" i="21"/>
  <c r="I2140" i="21"/>
  <c r="J2140" i="21"/>
  <c r="M2140" i="21"/>
  <c r="K2140" i="21"/>
  <c r="Q2139" i="21"/>
  <c r="N2139" i="21"/>
  <c r="O2139" i="21"/>
  <c r="P2139" i="21"/>
  <c r="E2141" i="21"/>
  <c r="D2142" i="21"/>
  <c r="F2141" i="21"/>
  <c r="H2142" i="21"/>
  <c r="J2141" i="21"/>
  <c r="I2141" i="21"/>
  <c r="K2141" i="21"/>
  <c r="M2141" i="21"/>
  <c r="L2141" i="21"/>
  <c r="Q2140" i="21"/>
  <c r="N2140" i="21"/>
  <c r="P2140" i="21"/>
  <c r="O2140" i="21"/>
  <c r="F2142" i="21"/>
  <c r="E2142" i="21"/>
  <c r="D2143" i="21"/>
  <c r="M2142" i="21"/>
  <c r="K2142" i="21"/>
  <c r="I2142" i="21"/>
  <c r="H2143" i="21"/>
  <c r="J2142" i="21"/>
  <c r="L2142" i="21"/>
  <c r="Q2141" i="21"/>
  <c r="N2141" i="21"/>
  <c r="O2141" i="21"/>
  <c r="P2141" i="21"/>
  <c r="E2143" i="21"/>
  <c r="D2144" i="21"/>
  <c r="F2143" i="21"/>
  <c r="Q2142" i="21"/>
  <c r="N2142" i="21"/>
  <c r="O2142" i="21"/>
  <c r="P2142" i="21"/>
  <c r="I2143" i="21"/>
  <c r="K2143" i="21"/>
  <c r="M2143" i="21"/>
  <c r="H2144" i="21"/>
  <c r="J2143" i="21"/>
  <c r="L2143" i="21"/>
  <c r="D2145" i="21"/>
  <c r="F2144" i="21"/>
  <c r="E2144" i="21"/>
  <c r="Q2143" i="21"/>
  <c r="N2143" i="21"/>
  <c r="P2143" i="21"/>
  <c r="O2143" i="21"/>
  <c r="I2144" i="21"/>
  <c r="K2144" i="21"/>
  <c r="M2144" i="21"/>
  <c r="H2145" i="21"/>
  <c r="L2144" i="21"/>
  <c r="J2144" i="21"/>
  <c r="F2145" i="21"/>
  <c r="E2145" i="21"/>
  <c r="D2146" i="21"/>
  <c r="Q2144" i="21"/>
  <c r="N2144" i="21"/>
  <c r="O2144" i="21"/>
  <c r="P2144" i="21"/>
  <c r="K2145" i="21"/>
  <c r="H2146" i="21"/>
  <c r="M2145" i="21"/>
  <c r="L2145" i="21"/>
  <c r="I2145" i="21"/>
  <c r="J2145" i="21"/>
  <c r="F2146" i="21"/>
  <c r="E2146" i="21"/>
  <c r="D2147" i="21"/>
  <c r="H2147" i="21"/>
  <c r="I2146" i="21"/>
  <c r="J2146" i="21"/>
  <c r="L2146" i="21"/>
  <c r="K2146" i="21"/>
  <c r="M2146" i="21"/>
  <c r="Q2145" i="21"/>
  <c r="N2145" i="21"/>
  <c r="P2145" i="21"/>
  <c r="O2145" i="21"/>
  <c r="D2148" i="21"/>
  <c r="F2147" i="21"/>
  <c r="E2147" i="21"/>
  <c r="I2147" i="21"/>
  <c r="L2147" i="21"/>
  <c r="H2148" i="21"/>
  <c r="M2147" i="21"/>
  <c r="J2147" i="21"/>
  <c r="K2147" i="21"/>
  <c r="Q2146" i="21"/>
  <c r="N2146" i="21"/>
  <c r="O2146" i="21"/>
  <c r="P2146" i="21"/>
  <c r="E2148" i="21"/>
  <c r="F2148" i="21"/>
  <c r="D2149" i="21"/>
  <c r="Q2147" i="21"/>
  <c r="N2147" i="21"/>
  <c r="O2147" i="21"/>
  <c r="P2147" i="21"/>
  <c r="L2148" i="21"/>
  <c r="I2148" i="21"/>
  <c r="M2148" i="21"/>
  <c r="K2148" i="21"/>
  <c r="J2148" i="21"/>
  <c r="H2149" i="21"/>
  <c r="F2149" i="21"/>
  <c r="D2150" i="21"/>
  <c r="E2149" i="21"/>
  <c r="Q2148" i="21"/>
  <c r="N2148" i="21"/>
  <c r="P2148" i="21"/>
  <c r="O2148" i="21"/>
  <c r="I2149" i="21"/>
  <c r="K2149" i="21"/>
  <c r="L2149" i="21"/>
  <c r="M2149" i="21"/>
  <c r="J2149" i="21"/>
  <c r="H2150" i="21"/>
  <c r="E2150" i="21"/>
  <c r="F2150" i="21"/>
  <c r="D2151" i="21"/>
  <c r="Q2149" i="21"/>
  <c r="N2149" i="21"/>
  <c r="O2149" i="21"/>
  <c r="P2149" i="21"/>
  <c r="M2150" i="21"/>
  <c r="J2150" i="21"/>
  <c r="K2150" i="21"/>
  <c r="I2150" i="21"/>
  <c r="L2150" i="21"/>
  <c r="H2151" i="21"/>
  <c r="E2151" i="21"/>
  <c r="F2151" i="21"/>
  <c r="D2152" i="21"/>
  <c r="Q2150" i="21"/>
  <c r="N2150" i="21"/>
  <c r="O2150" i="21"/>
  <c r="P2150" i="21"/>
  <c r="J2151" i="21"/>
  <c r="M2151" i="21"/>
  <c r="H2152" i="21"/>
  <c r="L2151" i="21"/>
  <c r="K2151" i="21"/>
  <c r="I2151" i="21"/>
  <c r="D2153" i="21"/>
  <c r="F2152" i="21"/>
  <c r="E2152" i="21"/>
  <c r="K2152" i="21"/>
  <c r="H2153" i="21"/>
  <c r="M2152" i="21"/>
  <c r="L2152" i="21"/>
  <c r="I2152" i="21"/>
  <c r="J2152" i="21"/>
  <c r="Q2151" i="21"/>
  <c r="N2151" i="21"/>
  <c r="O2151" i="21"/>
  <c r="P2151" i="21"/>
  <c r="E2153" i="21"/>
  <c r="F2153" i="21"/>
  <c r="D2154" i="21"/>
  <c r="I2153" i="21"/>
  <c r="L2153" i="21"/>
  <c r="J2153" i="21"/>
  <c r="H2154" i="21"/>
  <c r="K2153" i="21"/>
  <c r="M2153" i="21"/>
  <c r="Q2152" i="21"/>
  <c r="N2152" i="21"/>
  <c r="O2152" i="21"/>
  <c r="P2152" i="21"/>
  <c r="E2154" i="21"/>
  <c r="F2154" i="21"/>
  <c r="D2155" i="21"/>
  <c r="Q2153" i="21"/>
  <c r="N2153" i="21"/>
  <c r="O2153" i="21"/>
  <c r="P2153" i="21"/>
  <c r="J2154" i="21"/>
  <c r="K2154" i="21"/>
  <c r="H2155" i="21"/>
  <c r="I2154" i="21"/>
  <c r="M2154" i="21"/>
  <c r="L2154" i="21"/>
  <c r="E2155" i="21"/>
  <c r="F2155" i="21"/>
  <c r="D2156" i="21"/>
  <c r="J2155" i="21"/>
  <c r="L2155" i="21"/>
  <c r="M2155" i="21"/>
  <c r="K2155" i="21"/>
  <c r="H2156" i="21"/>
  <c r="I2155" i="21"/>
  <c r="Q2154" i="21"/>
  <c r="N2154" i="21"/>
  <c r="O2154" i="21"/>
  <c r="P2154" i="21"/>
  <c r="E2156" i="21"/>
  <c r="D2157" i="21"/>
  <c r="F2156" i="21"/>
  <c r="M2156" i="21"/>
  <c r="I2156" i="21"/>
  <c r="K2156" i="21"/>
  <c r="L2156" i="21"/>
  <c r="H2157" i="21"/>
  <c r="J2156" i="21"/>
  <c r="Q2155" i="21"/>
  <c r="N2155" i="21"/>
  <c r="P2155" i="21"/>
  <c r="O2155" i="21"/>
  <c r="E2157" i="21"/>
  <c r="D2158" i="21"/>
  <c r="F2157" i="21"/>
  <c r="Q2156" i="21"/>
  <c r="N2156" i="21"/>
  <c r="O2156" i="21"/>
  <c r="P2156" i="21"/>
  <c r="I2157" i="21"/>
  <c r="K2157" i="21"/>
  <c r="H2158" i="21"/>
  <c r="M2157" i="21"/>
  <c r="J2157" i="21"/>
  <c r="L2157" i="21"/>
  <c r="F2158" i="21"/>
  <c r="E2158" i="21"/>
  <c r="D2159" i="21"/>
  <c r="Q2157" i="21"/>
  <c r="N2157" i="21"/>
  <c r="P2157" i="21"/>
  <c r="O2157" i="21"/>
  <c r="M2158" i="21"/>
  <c r="K2158" i="21"/>
  <c r="I2158" i="21"/>
  <c r="J2158" i="21"/>
  <c r="H2159" i="21"/>
  <c r="L2158" i="21"/>
  <c r="E2159" i="21"/>
  <c r="D2160" i="21"/>
  <c r="F2159" i="21"/>
  <c r="Q2158" i="21"/>
  <c r="N2158" i="21"/>
  <c r="O2158" i="21"/>
  <c r="P2158" i="21"/>
  <c r="L2159" i="21"/>
  <c r="J2159" i="21"/>
  <c r="M2159" i="21"/>
  <c r="I2159" i="21"/>
  <c r="H2160" i="21"/>
  <c r="K2159" i="21"/>
  <c r="D2161" i="21"/>
  <c r="E2160" i="21"/>
  <c r="F2160" i="21"/>
  <c r="Q2159" i="21"/>
  <c r="N2159" i="21"/>
  <c r="P2159" i="21"/>
  <c r="O2159" i="21"/>
  <c r="H2161" i="21"/>
  <c r="I2160" i="21"/>
  <c r="K2160" i="21"/>
  <c r="M2160" i="21"/>
  <c r="J2160" i="21"/>
  <c r="L2160" i="21"/>
  <c r="E2161" i="21"/>
  <c r="F2161" i="21"/>
  <c r="D2162" i="21"/>
  <c r="H2162" i="21"/>
  <c r="I2161" i="21"/>
  <c r="M2161" i="21"/>
  <c r="K2161" i="21"/>
  <c r="L2161" i="21"/>
  <c r="J2161" i="21"/>
  <c r="Q2160" i="21"/>
  <c r="N2160" i="21"/>
  <c r="P2160" i="21"/>
  <c r="O2160" i="21"/>
  <c r="E2162" i="21"/>
  <c r="F2162" i="21"/>
  <c r="D2163" i="21"/>
  <c r="M2162" i="21"/>
  <c r="H2163" i="21"/>
  <c r="L2162" i="21"/>
  <c r="I2162" i="21"/>
  <c r="J2162" i="21"/>
  <c r="K2162" i="21"/>
  <c r="Q2161" i="21"/>
  <c r="N2161" i="21"/>
  <c r="O2161" i="21"/>
  <c r="P2161" i="21"/>
  <c r="D2164" i="21"/>
  <c r="E2163" i="21"/>
  <c r="F2163" i="21"/>
  <c r="L2163" i="21"/>
  <c r="K2163" i="21"/>
  <c r="I2163" i="21"/>
  <c r="H2164" i="21"/>
  <c r="M2163" i="21"/>
  <c r="J2163" i="21"/>
  <c r="Q2162" i="21"/>
  <c r="N2162" i="21"/>
  <c r="O2162" i="21"/>
  <c r="P2162" i="21"/>
  <c r="E2164" i="21"/>
  <c r="D2165" i="21"/>
  <c r="F2164" i="21"/>
  <c r="Q2163" i="21"/>
  <c r="N2163" i="21"/>
  <c r="P2163" i="21"/>
  <c r="O2163" i="21"/>
  <c r="L2164" i="21"/>
  <c r="I2164" i="21"/>
  <c r="J2164" i="21"/>
  <c r="H2165" i="21"/>
  <c r="K2164" i="21"/>
  <c r="M2164" i="21"/>
  <c r="E2165" i="21"/>
  <c r="D2166" i="21"/>
  <c r="F2165" i="21"/>
  <c r="Q2164" i="21"/>
  <c r="N2164" i="21"/>
  <c r="P2164" i="21"/>
  <c r="O2164" i="21"/>
  <c r="J2165" i="21"/>
  <c r="M2165" i="21"/>
  <c r="L2165" i="21"/>
  <c r="H2166" i="21"/>
  <c r="I2165" i="21"/>
  <c r="K2165" i="21"/>
  <c r="F2166" i="21"/>
  <c r="D2167" i="21"/>
  <c r="E2166" i="21"/>
  <c r="L2166" i="21"/>
  <c r="H2167" i="21"/>
  <c r="J2166" i="21"/>
  <c r="M2166" i="21"/>
  <c r="I2166" i="21"/>
  <c r="K2166" i="21"/>
  <c r="Q2165" i="21"/>
  <c r="N2165" i="21"/>
  <c r="P2165" i="21"/>
  <c r="O2165" i="21"/>
  <c r="F2167" i="21"/>
  <c r="D2168" i="21"/>
  <c r="E2167" i="21"/>
  <c r="H2168" i="21"/>
  <c r="K2167" i="21"/>
  <c r="J2167" i="21"/>
  <c r="I2167" i="21"/>
  <c r="M2167" i="21"/>
  <c r="L2167" i="21"/>
  <c r="Q2166" i="21"/>
  <c r="N2166" i="21"/>
  <c r="P2166" i="21"/>
  <c r="O2166" i="21"/>
  <c r="F2168" i="21"/>
  <c r="D2169" i="21"/>
  <c r="E2168" i="21"/>
  <c r="K2168" i="21"/>
  <c r="J2168" i="21"/>
  <c r="L2168" i="21"/>
  <c r="I2168" i="21"/>
  <c r="H2169" i="21"/>
  <c r="M2168" i="21"/>
  <c r="Q2167" i="21"/>
  <c r="N2167" i="21"/>
  <c r="O2167" i="21"/>
  <c r="P2167" i="21"/>
  <c r="F2169" i="21"/>
  <c r="D2170" i="21"/>
  <c r="E2169" i="21"/>
  <c r="Q2168" i="21"/>
  <c r="N2168" i="21"/>
  <c r="P2168" i="21"/>
  <c r="O2168" i="21"/>
  <c r="I2169" i="21"/>
  <c r="M2169" i="21"/>
  <c r="L2169" i="21"/>
  <c r="K2169" i="21"/>
  <c r="H2170" i="21"/>
  <c r="J2169" i="21"/>
  <c r="E2170" i="21"/>
  <c r="D2171" i="21"/>
  <c r="F2170" i="21"/>
  <c r="Q2169" i="21"/>
  <c r="N2169" i="21"/>
  <c r="O2169" i="21"/>
  <c r="P2169" i="21"/>
  <c r="H2171" i="21"/>
  <c r="K2170" i="21"/>
  <c r="J2170" i="21"/>
  <c r="L2170" i="21"/>
  <c r="M2170" i="21"/>
  <c r="I2170" i="21"/>
  <c r="D2172" i="21"/>
  <c r="E2171" i="21"/>
  <c r="F2171" i="21"/>
  <c r="L2171" i="21"/>
  <c r="M2171" i="21"/>
  <c r="I2171" i="21"/>
  <c r="H2172" i="21"/>
  <c r="J2171" i="21"/>
  <c r="K2171" i="21"/>
  <c r="Q2170" i="21"/>
  <c r="N2170" i="21"/>
  <c r="O2170" i="21"/>
  <c r="P2170" i="21"/>
  <c r="D2173" i="21"/>
  <c r="E2172" i="21"/>
  <c r="F2172" i="21"/>
  <c r="Q2171" i="21"/>
  <c r="N2171" i="21"/>
  <c r="O2171" i="21"/>
  <c r="P2171" i="21"/>
  <c r="L2172" i="21"/>
  <c r="K2172" i="21"/>
  <c r="M2172" i="21"/>
  <c r="H2173" i="21"/>
  <c r="I2172" i="21"/>
  <c r="J2172" i="21"/>
  <c r="D2174" i="21"/>
  <c r="F2173" i="21"/>
  <c r="E2173" i="21"/>
  <c r="H2174" i="21"/>
  <c r="I2173" i="21"/>
  <c r="M2173" i="21"/>
  <c r="J2173" i="21"/>
  <c r="L2173" i="21"/>
  <c r="K2173" i="21"/>
  <c r="Q2172" i="21"/>
  <c r="N2172" i="21"/>
  <c r="P2172" i="21"/>
  <c r="O2172" i="21"/>
  <c r="D2175" i="21"/>
  <c r="E2174" i="21"/>
  <c r="F2174" i="21"/>
  <c r="K2174" i="21"/>
  <c r="I2174" i="21"/>
  <c r="H2175" i="21"/>
  <c r="L2174" i="21"/>
  <c r="J2174" i="21"/>
  <c r="M2174" i="21"/>
  <c r="Q2173" i="21"/>
  <c r="N2173" i="21"/>
  <c r="O2173" i="21"/>
  <c r="P2173" i="21"/>
  <c r="E2175" i="21"/>
  <c r="D2176" i="21"/>
  <c r="F2175" i="21"/>
  <c r="Q2174" i="21"/>
  <c r="N2174" i="21"/>
  <c r="O2174" i="21"/>
  <c r="P2174" i="21"/>
  <c r="J2175" i="21"/>
  <c r="H2176" i="21"/>
  <c r="I2175" i="21"/>
  <c r="K2175" i="21"/>
  <c r="M2175" i="21"/>
  <c r="L2175" i="21"/>
  <c r="D2177" i="21"/>
  <c r="E2176" i="21"/>
  <c r="F2176" i="21"/>
  <c r="I2176" i="21"/>
  <c r="M2176" i="21"/>
  <c r="L2176" i="21"/>
  <c r="K2176" i="21"/>
  <c r="J2176" i="21"/>
  <c r="H2177" i="21"/>
  <c r="Q2175" i="21"/>
  <c r="N2175" i="21"/>
  <c r="P2175" i="21"/>
  <c r="O2175" i="21"/>
  <c r="E2177" i="21"/>
  <c r="F2177" i="21"/>
  <c r="D2178" i="21"/>
  <c r="Q2176" i="21"/>
  <c r="N2176" i="21"/>
  <c r="O2176" i="21"/>
  <c r="P2176" i="21"/>
  <c r="L2177" i="21"/>
  <c r="I2177" i="21"/>
  <c r="K2177" i="21"/>
  <c r="J2177" i="21"/>
  <c r="M2177" i="21"/>
  <c r="H2178" i="21"/>
  <c r="D2179" i="21"/>
  <c r="E2178" i="21"/>
  <c r="F2178" i="21"/>
  <c r="Q2177" i="21"/>
  <c r="N2177" i="21"/>
  <c r="P2177" i="21"/>
  <c r="O2177" i="21"/>
  <c r="L2178" i="21"/>
  <c r="J2178" i="21"/>
  <c r="K2178" i="21"/>
  <c r="H2179" i="21"/>
  <c r="M2178" i="21"/>
  <c r="I2178" i="21"/>
  <c r="D2180" i="21"/>
  <c r="E2179" i="21"/>
  <c r="F2179" i="21"/>
  <c r="L2179" i="21"/>
  <c r="H2180" i="21"/>
  <c r="J2179" i="21"/>
  <c r="I2179" i="21"/>
  <c r="M2179" i="21"/>
  <c r="K2179" i="21"/>
  <c r="Q2178" i="21"/>
  <c r="N2178" i="21"/>
  <c r="O2178" i="21"/>
  <c r="P2178" i="21"/>
  <c r="D2181" i="21"/>
  <c r="F2180" i="21"/>
  <c r="E2180" i="21"/>
  <c r="J2180" i="21"/>
  <c r="L2180" i="21"/>
  <c r="K2180" i="21"/>
  <c r="I2180" i="21"/>
  <c r="H2181" i="21"/>
  <c r="M2180" i="21"/>
  <c r="Q2179" i="21"/>
  <c r="N2179" i="21"/>
  <c r="O2179" i="21"/>
  <c r="P2179" i="21"/>
  <c r="D2182" i="21"/>
  <c r="E2181" i="21"/>
  <c r="F2181" i="21"/>
  <c r="Q2180" i="21"/>
  <c r="N2180" i="21"/>
  <c r="P2180" i="21"/>
  <c r="O2180" i="21"/>
  <c r="I2181" i="21"/>
  <c r="L2181" i="21"/>
  <c r="K2181" i="21"/>
  <c r="H2182" i="21"/>
  <c r="J2181" i="21"/>
  <c r="M2181" i="21"/>
  <c r="F2182" i="21"/>
  <c r="E2182" i="21"/>
  <c r="D2183" i="21"/>
  <c r="Q2181" i="21"/>
  <c r="N2181" i="21"/>
  <c r="P2181" i="21"/>
  <c r="O2181" i="21"/>
  <c r="H2183" i="21"/>
  <c r="K2182" i="21"/>
  <c r="L2182" i="21"/>
  <c r="M2182" i="21"/>
  <c r="J2182" i="21"/>
  <c r="I2182" i="21"/>
  <c r="F2183" i="21"/>
  <c r="E2183" i="21"/>
  <c r="D2184" i="21"/>
  <c r="L2183" i="21"/>
  <c r="K2183" i="21"/>
  <c r="I2183" i="21"/>
  <c r="H2184" i="21"/>
  <c r="M2183" i="21"/>
  <c r="J2183" i="21"/>
  <c r="Q2182" i="21"/>
  <c r="N2182" i="21"/>
  <c r="O2182" i="21"/>
  <c r="P2182" i="21"/>
  <c r="E2184" i="21"/>
  <c r="F2184" i="21"/>
  <c r="D2185" i="21"/>
  <c r="Q2183" i="21"/>
  <c r="N2183" i="21"/>
  <c r="P2183" i="21"/>
  <c r="O2183" i="21"/>
  <c r="M2184" i="21"/>
  <c r="L2184" i="21"/>
  <c r="H2185" i="21"/>
  <c r="I2184" i="21"/>
  <c r="J2184" i="21"/>
  <c r="K2184" i="21"/>
  <c r="E2185" i="21"/>
  <c r="D2186" i="21"/>
  <c r="F2185" i="21"/>
  <c r="M2185" i="21"/>
  <c r="I2185" i="21"/>
  <c r="J2185" i="21"/>
  <c r="H2186" i="21"/>
  <c r="L2185" i="21"/>
  <c r="K2185" i="21"/>
  <c r="Q2184" i="21"/>
  <c r="N2184" i="21"/>
  <c r="P2184" i="21"/>
  <c r="O2184" i="21"/>
  <c r="E2186" i="21"/>
  <c r="F2186" i="21"/>
  <c r="D2187" i="21"/>
  <c r="Q2185" i="21"/>
  <c r="N2185" i="21"/>
  <c r="P2185" i="21"/>
  <c r="O2185" i="21"/>
  <c r="J2186" i="21"/>
  <c r="K2186" i="21"/>
  <c r="L2186" i="21"/>
  <c r="H2187" i="21"/>
  <c r="I2186" i="21"/>
  <c r="M2186" i="21"/>
  <c r="D2188" i="21"/>
  <c r="F2187" i="21"/>
  <c r="E2187" i="21"/>
  <c r="K2187" i="21"/>
  <c r="I2187" i="21"/>
  <c r="L2187" i="21"/>
  <c r="H2188" i="21"/>
  <c r="J2187" i="21"/>
  <c r="M2187" i="21"/>
  <c r="Q2186" i="21"/>
  <c r="N2186" i="21"/>
  <c r="P2186" i="21"/>
  <c r="O2186" i="21"/>
  <c r="D2189" i="21"/>
  <c r="F2188" i="21"/>
  <c r="E2188" i="21"/>
  <c r="Q2187" i="21"/>
  <c r="N2187" i="21"/>
  <c r="O2187" i="21"/>
  <c r="P2187" i="21"/>
  <c r="L2188" i="21"/>
  <c r="I2188" i="21"/>
  <c r="J2188" i="21"/>
  <c r="M2188" i="21"/>
  <c r="K2188" i="21"/>
  <c r="H2189" i="21"/>
  <c r="D2190" i="21"/>
  <c r="F2189" i="21"/>
  <c r="E2189" i="21"/>
  <c r="Q2188" i="21"/>
  <c r="N2188" i="21"/>
  <c r="P2188" i="21"/>
  <c r="O2188" i="21"/>
  <c r="I2189" i="21"/>
  <c r="L2189" i="21"/>
  <c r="H2190" i="21"/>
  <c r="M2189" i="21"/>
  <c r="K2189" i="21"/>
  <c r="J2189" i="21"/>
  <c r="F2190" i="21"/>
  <c r="D2191" i="21"/>
  <c r="E2190" i="21"/>
  <c r="Q2189" i="21"/>
  <c r="N2189" i="21"/>
  <c r="O2189" i="21"/>
  <c r="P2189" i="21"/>
  <c r="M2190" i="21"/>
  <c r="I2190" i="21"/>
  <c r="J2190" i="21"/>
  <c r="H2191" i="21"/>
  <c r="L2190" i="21"/>
  <c r="K2190" i="21"/>
  <c r="D2192" i="21"/>
  <c r="F2191" i="21"/>
  <c r="E2191" i="21"/>
  <c r="Q2190" i="21"/>
  <c r="N2190" i="21"/>
  <c r="P2190" i="21"/>
  <c r="O2190" i="21"/>
  <c r="K2191" i="21"/>
  <c r="L2191" i="21"/>
  <c r="H2192" i="21"/>
  <c r="M2191" i="21"/>
  <c r="J2191" i="21"/>
  <c r="I2191" i="21"/>
  <c r="D2193" i="21"/>
  <c r="E2192" i="21"/>
  <c r="F2192" i="21"/>
  <c r="M2192" i="21"/>
  <c r="L2192" i="21"/>
  <c r="J2192" i="21"/>
  <c r="K2192" i="21"/>
  <c r="I2192" i="21"/>
  <c r="H2193" i="21"/>
  <c r="Q2191" i="21"/>
  <c r="N2191" i="21"/>
  <c r="O2191" i="21"/>
  <c r="P2191" i="21"/>
  <c r="E2193" i="21"/>
  <c r="F2193" i="21"/>
  <c r="D2194" i="21"/>
  <c r="Q2192" i="21"/>
  <c r="N2192" i="21"/>
  <c r="P2192" i="21"/>
  <c r="O2192" i="21"/>
  <c r="L2193" i="21"/>
  <c r="M2193" i="21"/>
  <c r="H2194" i="21"/>
  <c r="I2193" i="21"/>
  <c r="J2193" i="21"/>
  <c r="K2193" i="21"/>
  <c r="E2194" i="21"/>
  <c r="F2194" i="21"/>
  <c r="D2195" i="21"/>
  <c r="M2194" i="21"/>
  <c r="H2195" i="21"/>
  <c r="J2194" i="21"/>
  <c r="L2194" i="21"/>
  <c r="I2194" i="21"/>
  <c r="K2194" i="21"/>
  <c r="Q2193" i="21"/>
  <c r="N2193" i="21"/>
  <c r="P2193" i="21"/>
  <c r="O2193" i="21"/>
  <c r="D2196" i="21"/>
  <c r="F2195" i="21"/>
  <c r="E2195" i="21"/>
  <c r="I2195" i="21"/>
  <c r="K2195" i="21"/>
  <c r="L2195" i="21"/>
  <c r="J2195" i="21"/>
  <c r="M2195" i="21"/>
  <c r="H2196" i="21"/>
  <c r="Q2194" i="21"/>
  <c r="N2194" i="21"/>
  <c r="P2194" i="21"/>
  <c r="O2194" i="21"/>
  <c r="F2196" i="21"/>
  <c r="E2196" i="21"/>
  <c r="D2197" i="21"/>
  <c r="Q2195" i="21"/>
  <c r="N2195" i="21"/>
  <c r="O2195" i="21"/>
  <c r="P2195" i="21"/>
  <c r="I2196" i="21"/>
  <c r="K2196" i="21"/>
  <c r="J2196" i="21"/>
  <c r="L2196" i="21"/>
  <c r="H2197" i="21"/>
  <c r="M2196" i="21"/>
  <c r="F2197" i="21"/>
  <c r="D2198" i="21"/>
  <c r="E2197" i="21"/>
  <c r="Q2196" i="21"/>
  <c r="N2196" i="21"/>
  <c r="P2196" i="21"/>
  <c r="O2196" i="21"/>
  <c r="L2197" i="21"/>
  <c r="I2197" i="21"/>
  <c r="J2197" i="21"/>
  <c r="H2198" i="21"/>
  <c r="M2197" i="21"/>
  <c r="K2197" i="21"/>
  <c r="E2198" i="21"/>
  <c r="D2199" i="21"/>
  <c r="F2198" i="21"/>
  <c r="Q2197" i="21"/>
  <c r="N2197" i="21"/>
  <c r="O2197" i="21"/>
  <c r="P2197" i="21"/>
  <c r="M2198" i="21"/>
  <c r="L2198" i="21"/>
  <c r="H2199" i="21"/>
  <c r="J2198" i="21"/>
  <c r="K2198" i="21"/>
  <c r="I2198" i="21"/>
  <c r="E2199" i="21"/>
  <c r="F2199" i="21"/>
  <c r="D2200" i="21"/>
  <c r="K2199" i="21"/>
  <c r="M2199" i="21"/>
  <c r="J2199" i="21"/>
  <c r="I2199" i="21"/>
  <c r="L2199" i="21"/>
  <c r="H2200" i="21"/>
  <c r="Q2198" i="21"/>
  <c r="N2198" i="21"/>
  <c r="P2198" i="21"/>
  <c r="O2198" i="21"/>
  <c r="E2200" i="21"/>
  <c r="F2200" i="21"/>
  <c r="D2201" i="21"/>
  <c r="Q2199" i="21"/>
  <c r="N2199" i="21"/>
  <c r="O2199" i="21"/>
  <c r="P2199" i="21"/>
  <c r="J2200" i="21"/>
  <c r="L2200" i="21"/>
  <c r="H2201" i="21"/>
  <c r="I2200" i="21"/>
  <c r="K2200" i="21"/>
  <c r="M2200" i="21"/>
  <c r="E2201" i="21"/>
  <c r="D2202" i="21"/>
  <c r="F2201" i="21"/>
  <c r="I2201" i="21"/>
  <c r="J2201" i="21"/>
  <c r="K2201" i="21"/>
  <c r="L2201" i="21"/>
  <c r="M2201" i="21"/>
  <c r="H2202" i="21"/>
  <c r="Q2200" i="21"/>
  <c r="N2200" i="21"/>
  <c r="O2200" i="21"/>
  <c r="P2200" i="21"/>
  <c r="D2203" i="21"/>
  <c r="F2202" i="21"/>
  <c r="E2202" i="21"/>
  <c r="Q2201" i="21"/>
  <c r="N2201" i="21"/>
  <c r="P2201" i="21"/>
  <c r="O2201" i="21"/>
  <c r="I2202" i="21"/>
  <c r="M2202" i="21"/>
  <c r="L2202" i="21"/>
  <c r="H2203" i="21"/>
  <c r="J2202" i="21"/>
  <c r="K2202" i="21"/>
  <c r="F2203" i="21"/>
  <c r="D2204" i="21"/>
  <c r="E2203" i="21"/>
  <c r="Q2202" i="21"/>
  <c r="N2202" i="21"/>
  <c r="O2202" i="21"/>
  <c r="P2202" i="21"/>
  <c r="L2203" i="21"/>
  <c r="M2203" i="21"/>
  <c r="I2203" i="21"/>
  <c r="J2203" i="21"/>
  <c r="H2204" i="21"/>
  <c r="K2203" i="21"/>
  <c r="F2204" i="21"/>
  <c r="E2204" i="21"/>
  <c r="D2205" i="21"/>
  <c r="Q2203" i="21"/>
  <c r="N2203" i="21"/>
  <c r="O2203" i="21"/>
  <c r="P2203" i="21"/>
  <c r="J2204" i="21"/>
  <c r="H2205" i="21"/>
  <c r="L2204" i="21"/>
  <c r="I2204" i="21"/>
  <c r="K2204" i="21"/>
  <c r="M2204" i="21"/>
  <c r="D2206" i="21"/>
  <c r="E2205" i="21"/>
  <c r="F2205" i="21"/>
  <c r="H2206" i="21"/>
  <c r="L2205" i="21"/>
  <c r="J2205" i="21"/>
  <c r="I2205" i="21"/>
  <c r="K2205" i="21"/>
  <c r="M2205" i="21"/>
  <c r="Q2204" i="21"/>
  <c r="N2204" i="21"/>
  <c r="O2204" i="21"/>
  <c r="P2204" i="21"/>
  <c r="F2206" i="21"/>
  <c r="D2207" i="21"/>
  <c r="E2206" i="21"/>
  <c r="I2206" i="21"/>
  <c r="H2207" i="21"/>
  <c r="J2206" i="21"/>
  <c r="K2206" i="21"/>
  <c r="L2206" i="21"/>
  <c r="M2206" i="21"/>
  <c r="Q2205" i="21"/>
  <c r="N2205" i="21"/>
  <c r="O2205" i="21"/>
  <c r="P2205" i="21"/>
  <c r="F2207" i="21"/>
  <c r="D2208" i="21"/>
  <c r="E2207" i="21"/>
  <c r="Q2206" i="21"/>
  <c r="N2206" i="21"/>
  <c r="P2206" i="21"/>
  <c r="O2206" i="21"/>
  <c r="L2207" i="21"/>
  <c r="K2207" i="21"/>
  <c r="J2207" i="21"/>
  <c r="I2207" i="21"/>
  <c r="M2207" i="21"/>
  <c r="H2208" i="21"/>
  <c r="E2208" i="21"/>
  <c r="D2209" i="21"/>
  <c r="F2208" i="21"/>
  <c r="Q2207" i="21"/>
  <c r="N2207" i="21"/>
  <c r="O2207" i="21"/>
  <c r="P2207" i="21"/>
  <c r="H2209" i="21"/>
  <c r="J2208" i="21"/>
  <c r="I2208" i="21"/>
  <c r="K2208" i="21"/>
  <c r="M2208" i="21"/>
  <c r="L2208" i="21"/>
  <c r="E2209" i="21"/>
  <c r="D2210" i="21"/>
  <c r="F2209" i="21"/>
  <c r="H2210" i="21"/>
  <c r="I2209" i="21"/>
  <c r="L2209" i="21"/>
  <c r="J2209" i="21"/>
  <c r="M2209" i="21"/>
  <c r="K2209" i="21"/>
  <c r="Q2208" i="21"/>
  <c r="N2208" i="21"/>
  <c r="P2208" i="21"/>
  <c r="O2208" i="21"/>
  <c r="E2210" i="21"/>
  <c r="F2210" i="21"/>
  <c r="D2211" i="21"/>
  <c r="L2210" i="21"/>
  <c r="K2210" i="21"/>
  <c r="J2210" i="21"/>
  <c r="I2210" i="21"/>
  <c r="M2210" i="21"/>
  <c r="H2211" i="21"/>
  <c r="Q2209" i="21"/>
  <c r="N2209" i="21"/>
  <c r="P2209" i="21"/>
  <c r="O2209" i="21"/>
  <c r="D2212" i="21"/>
  <c r="E2211" i="21"/>
  <c r="F2211" i="21"/>
  <c r="Q2210" i="21"/>
  <c r="N2210" i="21"/>
  <c r="P2210" i="21"/>
  <c r="O2210" i="21"/>
  <c r="I2211" i="21"/>
  <c r="J2211" i="21"/>
  <c r="L2211" i="21"/>
  <c r="M2211" i="21"/>
  <c r="H2212" i="21"/>
  <c r="K2211" i="21"/>
  <c r="E2212" i="21"/>
  <c r="F2212" i="21"/>
  <c r="D2213" i="21"/>
  <c r="Q2211" i="21"/>
  <c r="N2211" i="21"/>
  <c r="O2211" i="21"/>
  <c r="P2211" i="21"/>
  <c r="L2212" i="21"/>
  <c r="H2213" i="21"/>
  <c r="J2212" i="21"/>
  <c r="M2212" i="21"/>
  <c r="K2212" i="21"/>
  <c r="I2212" i="21"/>
  <c r="F2213" i="21"/>
  <c r="D2214" i="21"/>
  <c r="E2213" i="21"/>
  <c r="J2213" i="21"/>
  <c r="M2213" i="21"/>
  <c r="K2213" i="21"/>
  <c r="H2214" i="21"/>
  <c r="I2213" i="21"/>
  <c r="L2213" i="21"/>
  <c r="Q2212" i="21"/>
  <c r="N2212" i="21"/>
  <c r="O2212" i="21"/>
  <c r="P2212" i="21"/>
  <c r="F2214" i="21"/>
  <c r="E2214" i="21"/>
  <c r="D2215" i="21"/>
  <c r="J2214" i="21"/>
  <c r="I2214" i="21"/>
  <c r="H2215" i="21"/>
  <c r="L2214" i="21"/>
  <c r="K2214" i="21"/>
  <c r="M2214" i="21"/>
  <c r="Q2213" i="21"/>
  <c r="N2213" i="21"/>
  <c r="P2213" i="21"/>
  <c r="O2213" i="21"/>
  <c r="D2216" i="21"/>
  <c r="F2215" i="21"/>
  <c r="E2215" i="21"/>
  <c r="Q2214" i="21"/>
  <c r="N2214" i="21"/>
  <c r="P2214" i="21"/>
  <c r="O2214" i="21"/>
  <c r="H2216" i="21"/>
  <c r="K2215" i="21"/>
  <c r="J2215" i="21"/>
  <c r="I2215" i="21"/>
  <c r="M2215" i="21"/>
  <c r="L2215" i="21"/>
  <c r="E2216" i="21"/>
  <c r="F2216" i="21"/>
  <c r="D2217" i="21"/>
  <c r="J2216" i="21"/>
  <c r="K2216" i="21"/>
  <c r="M2216" i="21"/>
  <c r="L2216" i="21"/>
  <c r="I2216" i="21"/>
  <c r="H2217" i="21"/>
  <c r="Q2215" i="21"/>
  <c r="N2215" i="21"/>
  <c r="P2215" i="21"/>
  <c r="O2215" i="21"/>
  <c r="F2217" i="21"/>
  <c r="E2217" i="21"/>
  <c r="D2218" i="21"/>
  <c r="Q2216" i="21"/>
  <c r="N2216" i="21"/>
  <c r="P2216" i="21"/>
  <c r="O2216" i="21"/>
  <c r="J2217" i="21"/>
  <c r="I2217" i="21"/>
  <c r="K2217" i="21"/>
  <c r="H2218" i="21"/>
  <c r="M2217" i="21"/>
  <c r="L2217" i="21"/>
  <c r="D2219" i="21"/>
  <c r="E2218" i="21"/>
  <c r="F2218" i="21"/>
  <c r="Q2217" i="21"/>
  <c r="N2217" i="21"/>
  <c r="O2217" i="21"/>
  <c r="P2217" i="21"/>
  <c r="K2218" i="21"/>
  <c r="L2218" i="21"/>
  <c r="M2218" i="21"/>
  <c r="J2218" i="21"/>
  <c r="H2219" i="21"/>
  <c r="I2218" i="21"/>
  <c r="F2219" i="21"/>
  <c r="D2220" i="21"/>
  <c r="E2219" i="21"/>
  <c r="M2219" i="21"/>
  <c r="L2219" i="21"/>
  <c r="K2219" i="21"/>
  <c r="J2219" i="21"/>
  <c r="I2219" i="21"/>
  <c r="H2220" i="21"/>
  <c r="Q2218" i="21"/>
  <c r="N2218" i="21"/>
  <c r="O2218" i="21"/>
  <c r="P2218" i="21"/>
  <c r="D2221" i="21"/>
  <c r="F2220" i="21"/>
  <c r="E2220" i="21"/>
  <c r="Q2219" i="21"/>
  <c r="N2219" i="21"/>
  <c r="P2219" i="21"/>
  <c r="O2219" i="21"/>
  <c r="J2220" i="21"/>
  <c r="M2220" i="21"/>
  <c r="L2220" i="21"/>
  <c r="K2220" i="21"/>
  <c r="I2220" i="21"/>
  <c r="H2221" i="21"/>
  <c r="E2221" i="21"/>
  <c r="D2222" i="21"/>
  <c r="F2221" i="21"/>
  <c r="Q2220" i="21"/>
  <c r="N2220" i="21"/>
  <c r="P2220" i="21"/>
  <c r="O2220" i="21"/>
  <c r="L2221" i="21"/>
  <c r="M2221" i="21"/>
  <c r="J2221" i="21"/>
  <c r="I2221" i="21"/>
  <c r="K2221" i="21"/>
  <c r="H2222" i="21"/>
  <c r="F2222" i="21"/>
  <c r="E2222" i="21"/>
  <c r="D2223" i="21"/>
  <c r="Q2221" i="21"/>
  <c r="N2221" i="21"/>
  <c r="O2221" i="21"/>
  <c r="P2221" i="21"/>
  <c r="I2222" i="21"/>
  <c r="J2222" i="21"/>
  <c r="K2222" i="21"/>
  <c r="H2223" i="21"/>
  <c r="L2222" i="21"/>
  <c r="M2222" i="21"/>
  <c r="D2224" i="21"/>
  <c r="E2223" i="21"/>
  <c r="F2223" i="21"/>
  <c r="Q2222" i="21"/>
  <c r="N2222" i="21"/>
  <c r="P2222" i="21"/>
  <c r="O2222" i="21"/>
  <c r="K2223" i="21"/>
  <c r="I2223" i="21"/>
  <c r="M2223" i="21"/>
  <c r="J2223" i="21"/>
  <c r="L2223" i="21"/>
  <c r="H2224" i="21"/>
  <c r="D2225" i="21"/>
  <c r="F2224" i="21"/>
  <c r="E2224" i="21"/>
  <c r="Q2223" i="21"/>
  <c r="N2223" i="21"/>
  <c r="P2223" i="21"/>
  <c r="O2223" i="21"/>
  <c r="H2225" i="21"/>
  <c r="M2224" i="21"/>
  <c r="J2224" i="21"/>
  <c r="I2224" i="21"/>
  <c r="L2224" i="21"/>
  <c r="K2224" i="21"/>
  <c r="E2225" i="21"/>
  <c r="D2226" i="21"/>
  <c r="F2225" i="21"/>
  <c r="H2226" i="21"/>
  <c r="K2225" i="21"/>
  <c r="M2225" i="21"/>
  <c r="I2225" i="21"/>
  <c r="J2225" i="21"/>
  <c r="L2225" i="21"/>
  <c r="Q2224" i="21"/>
  <c r="N2224" i="21"/>
  <c r="O2224" i="21"/>
  <c r="P2224" i="21"/>
  <c r="F2226" i="21"/>
  <c r="D2227" i="21"/>
  <c r="E2226" i="21"/>
  <c r="H2227" i="21"/>
  <c r="L2226" i="21"/>
  <c r="K2226" i="21"/>
  <c r="I2226" i="21"/>
  <c r="J2226" i="21"/>
  <c r="M2226" i="21"/>
  <c r="Q2225" i="21"/>
  <c r="N2225" i="21"/>
  <c r="P2225" i="21"/>
  <c r="O2225" i="21"/>
  <c r="F2227" i="21"/>
  <c r="D2228" i="21"/>
  <c r="E2227" i="21"/>
  <c r="I2227" i="21"/>
  <c r="K2227" i="21"/>
  <c r="J2227" i="21"/>
  <c r="H2228" i="21"/>
  <c r="M2227" i="21"/>
  <c r="L2227" i="21"/>
  <c r="Q2226" i="21"/>
  <c r="N2226" i="21"/>
  <c r="O2226" i="21"/>
  <c r="P2226" i="21"/>
  <c r="E2228" i="21"/>
  <c r="D2229" i="21"/>
  <c r="F2228" i="21"/>
  <c r="Q2227" i="21"/>
  <c r="N2227" i="21"/>
  <c r="O2227" i="21"/>
  <c r="P2227" i="21"/>
  <c r="H2229" i="21"/>
  <c r="K2228" i="21"/>
  <c r="J2228" i="21"/>
  <c r="I2228" i="21"/>
  <c r="L2228" i="21"/>
  <c r="M2228" i="21"/>
  <c r="E2229" i="21"/>
  <c r="F2229" i="21"/>
  <c r="D2230" i="21"/>
  <c r="K2229" i="21"/>
  <c r="J2229" i="21"/>
  <c r="M2229" i="21"/>
  <c r="L2229" i="21"/>
  <c r="I2229" i="21"/>
  <c r="H2230" i="21"/>
  <c r="Q2228" i="21"/>
  <c r="N2228" i="21"/>
  <c r="P2228" i="21"/>
  <c r="O2228" i="21"/>
  <c r="D2231" i="21"/>
  <c r="E2230" i="21"/>
  <c r="F2230" i="21"/>
  <c r="Q2229" i="21"/>
  <c r="N2229" i="21"/>
  <c r="P2229" i="21"/>
  <c r="O2229" i="21"/>
  <c r="H2231" i="21"/>
  <c r="L2230" i="21"/>
  <c r="J2230" i="21"/>
  <c r="I2230" i="21"/>
  <c r="M2230" i="21"/>
  <c r="K2230" i="21"/>
  <c r="D2232" i="21"/>
  <c r="E2231" i="21"/>
  <c r="F2231" i="21"/>
  <c r="H2232" i="21"/>
  <c r="M2231" i="21"/>
  <c r="K2231" i="21"/>
  <c r="J2231" i="21"/>
  <c r="I2231" i="21"/>
  <c r="L2231" i="21"/>
  <c r="Q2230" i="21"/>
  <c r="N2230" i="21"/>
  <c r="P2230" i="21"/>
  <c r="O2230" i="21"/>
  <c r="D2233" i="21"/>
  <c r="E2232" i="21"/>
  <c r="F2232" i="21"/>
  <c r="K2232" i="21"/>
  <c r="J2232" i="21"/>
  <c r="H2233" i="21"/>
  <c r="L2232" i="21"/>
  <c r="M2232" i="21"/>
  <c r="I2232" i="21"/>
  <c r="Q2231" i="21"/>
  <c r="N2231" i="21"/>
  <c r="O2231" i="21"/>
  <c r="P2231" i="21"/>
  <c r="F2233" i="21"/>
  <c r="D2234" i="21"/>
  <c r="E2233" i="21"/>
  <c r="J2233" i="21"/>
  <c r="K2233" i="21"/>
  <c r="L2233" i="21"/>
  <c r="H2234" i="21"/>
  <c r="I2233" i="21"/>
  <c r="M2233" i="21"/>
  <c r="Q2232" i="21"/>
  <c r="N2232" i="21"/>
  <c r="P2232" i="21"/>
  <c r="O2232" i="21"/>
  <c r="D2235" i="21"/>
  <c r="F2234" i="21"/>
  <c r="E2234" i="21"/>
  <c r="M2234" i="21"/>
  <c r="J2234" i="21"/>
  <c r="I2234" i="21"/>
  <c r="K2234" i="21"/>
  <c r="H2235" i="21"/>
  <c r="L2234" i="21"/>
  <c r="Q2233" i="21"/>
  <c r="N2233" i="21"/>
  <c r="O2233" i="21"/>
  <c r="P2233" i="21"/>
  <c r="D2236" i="21"/>
  <c r="F2235" i="21"/>
  <c r="E2235" i="21"/>
  <c r="Q2234" i="21"/>
  <c r="N2234" i="21"/>
  <c r="P2234" i="21"/>
  <c r="O2234" i="21"/>
  <c r="M2235" i="21"/>
  <c r="J2235" i="21"/>
  <c r="H2236" i="21"/>
  <c r="I2235" i="21"/>
  <c r="K2235" i="21"/>
  <c r="L2235" i="21"/>
  <c r="F2236" i="21"/>
  <c r="E2236" i="21"/>
  <c r="D2237" i="21"/>
  <c r="K2236" i="21"/>
  <c r="I2236" i="21"/>
  <c r="H2237" i="21"/>
  <c r="L2236" i="21"/>
  <c r="M2236" i="21"/>
  <c r="J2236" i="21"/>
  <c r="Q2235" i="21"/>
  <c r="N2235" i="21"/>
  <c r="P2235" i="21"/>
  <c r="O2235" i="21"/>
  <c r="E2237" i="21"/>
  <c r="D2238" i="21"/>
  <c r="F2237" i="21"/>
  <c r="Q2236" i="21"/>
  <c r="N2236" i="21"/>
  <c r="O2236" i="21"/>
  <c r="P2236" i="21"/>
  <c r="H2238" i="21"/>
  <c r="I2237" i="21"/>
  <c r="J2237" i="21"/>
  <c r="L2237" i="21"/>
  <c r="M2237" i="21"/>
  <c r="K2237" i="21"/>
  <c r="F2238" i="21"/>
  <c r="E2238" i="21"/>
  <c r="D2239" i="21"/>
  <c r="L2238" i="21"/>
  <c r="J2238" i="21"/>
  <c r="M2238" i="21"/>
  <c r="K2238" i="21"/>
  <c r="H2239" i="21"/>
  <c r="I2238" i="21"/>
  <c r="Q2237" i="21"/>
  <c r="N2237" i="21"/>
  <c r="O2237" i="21"/>
  <c r="P2237" i="21"/>
  <c r="D2240" i="21"/>
  <c r="F2239" i="21"/>
  <c r="E2239" i="21"/>
  <c r="J2239" i="21"/>
  <c r="H2240" i="21"/>
  <c r="I2239" i="21"/>
  <c r="L2239" i="21"/>
  <c r="K2239" i="21"/>
  <c r="M2239" i="21"/>
  <c r="Q2238" i="21"/>
  <c r="N2238" i="21"/>
  <c r="O2238" i="21"/>
  <c r="P2238" i="21"/>
  <c r="D2241" i="21"/>
  <c r="E2240" i="21"/>
  <c r="F2240" i="21"/>
  <c r="H2241" i="21"/>
  <c r="L2240" i="21"/>
  <c r="I2240" i="21"/>
  <c r="K2240" i="21"/>
  <c r="M2240" i="21"/>
  <c r="J2240" i="21"/>
  <c r="Q2239" i="21"/>
  <c r="N2239" i="21"/>
  <c r="P2239" i="21"/>
  <c r="O2239" i="21"/>
  <c r="F2241" i="21"/>
  <c r="D2242" i="21"/>
  <c r="E2241" i="21"/>
  <c r="L2241" i="21"/>
  <c r="K2241" i="21"/>
  <c r="I2241" i="21"/>
  <c r="H2242" i="21"/>
  <c r="J2241" i="21"/>
  <c r="M2241" i="21"/>
  <c r="Q2240" i="21"/>
  <c r="N2240" i="21"/>
  <c r="O2240" i="21"/>
  <c r="P2240" i="21"/>
  <c r="F2242" i="21"/>
  <c r="D2243" i="21"/>
  <c r="E2242" i="21"/>
  <c r="Q2241" i="21"/>
  <c r="N2241" i="21"/>
  <c r="P2241" i="21"/>
  <c r="O2241" i="21"/>
  <c r="H2243" i="21"/>
  <c r="I2242" i="21"/>
  <c r="M2242" i="21"/>
  <c r="L2242" i="21"/>
  <c r="K2242" i="21"/>
  <c r="J2242" i="21"/>
  <c r="D2244" i="21"/>
  <c r="F2243" i="21"/>
  <c r="E2243" i="21"/>
  <c r="J2243" i="21"/>
  <c r="M2243" i="21"/>
  <c r="L2243" i="21"/>
  <c r="K2243" i="21"/>
  <c r="H2244" i="21"/>
  <c r="I2243" i="21"/>
  <c r="Q2242" i="21"/>
  <c r="N2242" i="21"/>
  <c r="P2242" i="21"/>
  <c r="O2242" i="21"/>
  <c r="D2245" i="21"/>
  <c r="F2244" i="21"/>
  <c r="E2244" i="21"/>
  <c r="J2244" i="21"/>
  <c r="H2245" i="21"/>
  <c r="K2244" i="21"/>
  <c r="I2244" i="21"/>
  <c r="M2244" i="21"/>
  <c r="L2244" i="21"/>
  <c r="Q2243" i="21"/>
  <c r="N2243" i="21"/>
  <c r="P2243" i="21"/>
  <c r="O2243" i="21"/>
  <c r="E2245" i="21"/>
  <c r="D2246" i="21"/>
  <c r="F2245" i="21"/>
  <c r="M2245" i="21"/>
  <c r="L2245" i="21"/>
  <c r="I2245" i="21"/>
  <c r="K2245" i="21"/>
  <c r="J2245" i="21"/>
  <c r="H2246" i="21"/>
  <c r="Q2244" i="21"/>
  <c r="N2244" i="21"/>
  <c r="O2244" i="21"/>
  <c r="P2244" i="21"/>
  <c r="D2247" i="21"/>
  <c r="E2246" i="21"/>
  <c r="F2246" i="21"/>
  <c r="Q2245" i="21"/>
  <c r="N2245" i="21"/>
  <c r="P2245" i="21"/>
  <c r="O2245" i="21"/>
  <c r="M2246" i="21"/>
  <c r="H2247" i="21"/>
  <c r="J2246" i="21"/>
  <c r="K2246" i="21"/>
  <c r="I2246" i="21"/>
  <c r="L2246" i="21"/>
  <c r="D2248" i="21"/>
  <c r="F2247" i="21"/>
  <c r="E2247" i="21"/>
  <c r="H2248" i="21"/>
  <c r="K2247" i="21"/>
  <c r="M2247" i="21"/>
  <c r="J2247" i="21"/>
  <c r="I2247" i="21"/>
  <c r="L2247" i="21"/>
  <c r="Q2246" i="21"/>
  <c r="N2246" i="21"/>
  <c r="P2246" i="21"/>
  <c r="O2246" i="21"/>
  <c r="D2249" i="21"/>
  <c r="E2248" i="21"/>
  <c r="F2248" i="21"/>
  <c r="H2249" i="21"/>
  <c r="K2248" i="21"/>
  <c r="J2248" i="21"/>
  <c r="L2248" i="21"/>
  <c r="I2248" i="21"/>
  <c r="M2248" i="21"/>
  <c r="Q2247" i="21"/>
  <c r="N2247" i="21"/>
  <c r="P2247" i="21"/>
  <c r="O2247" i="21"/>
  <c r="D2250" i="21"/>
  <c r="E2249" i="21"/>
  <c r="F2249" i="21"/>
  <c r="J2249" i="21"/>
  <c r="H2250" i="21"/>
  <c r="L2249" i="21"/>
  <c r="I2249" i="21"/>
  <c r="M2249" i="21"/>
  <c r="K2249" i="21"/>
  <c r="Q2248" i="21"/>
  <c r="N2248" i="21"/>
  <c r="P2248" i="21"/>
  <c r="O2248" i="21"/>
  <c r="E2250" i="21"/>
  <c r="D2251" i="21"/>
  <c r="F2250" i="21"/>
  <c r="K2250" i="21"/>
  <c r="L2250" i="21"/>
  <c r="J2250" i="21"/>
  <c r="H2251" i="21"/>
  <c r="M2250" i="21"/>
  <c r="I2250" i="21"/>
  <c r="Q2249" i="21"/>
  <c r="N2249" i="21"/>
  <c r="P2249" i="21"/>
  <c r="O2249" i="21"/>
  <c r="F2251" i="21"/>
  <c r="E2251" i="21"/>
  <c r="D2252" i="21"/>
  <c r="H2252" i="21"/>
  <c r="J2251" i="21"/>
  <c r="I2251" i="21"/>
  <c r="M2251" i="21"/>
  <c r="K2251" i="21"/>
  <c r="L2251" i="21"/>
  <c r="Q2250" i="21"/>
  <c r="N2250" i="21"/>
  <c r="O2250" i="21"/>
  <c r="P2250" i="21"/>
  <c r="E2252" i="21"/>
  <c r="D2253" i="21"/>
  <c r="F2252" i="21"/>
  <c r="I2252" i="21"/>
  <c r="L2252" i="21"/>
  <c r="H2253" i="21"/>
  <c r="M2252" i="21"/>
  <c r="K2252" i="21"/>
  <c r="J2252" i="21"/>
  <c r="Q2251" i="21"/>
  <c r="N2251" i="21"/>
  <c r="P2251" i="21"/>
  <c r="O2251" i="21"/>
  <c r="E2253" i="21"/>
  <c r="D2254" i="21"/>
  <c r="F2253" i="21"/>
  <c r="Q2252" i="21"/>
  <c r="N2252" i="21"/>
  <c r="O2252" i="21"/>
  <c r="P2252" i="21"/>
  <c r="M2253" i="21"/>
  <c r="J2253" i="21"/>
  <c r="H2254" i="21"/>
  <c r="L2253" i="21"/>
  <c r="I2253" i="21"/>
  <c r="K2253" i="21"/>
  <c r="D2255" i="21"/>
  <c r="E2254" i="21"/>
  <c r="F2254" i="21"/>
  <c r="K2254" i="21"/>
  <c r="H2255" i="21"/>
  <c r="J2254" i="21"/>
  <c r="I2254" i="21"/>
  <c r="M2254" i="21"/>
  <c r="L2254" i="21"/>
  <c r="Q2253" i="21"/>
  <c r="N2253" i="21"/>
  <c r="O2253" i="21"/>
  <c r="P2253" i="21"/>
  <c r="E2255" i="21"/>
  <c r="D2256" i="21"/>
  <c r="F2255" i="21"/>
  <c r="I2255" i="21"/>
  <c r="M2255" i="21"/>
  <c r="L2255" i="21"/>
  <c r="J2255" i="21"/>
  <c r="H2256" i="21"/>
  <c r="K2255" i="21"/>
  <c r="Q2254" i="21"/>
  <c r="N2254" i="21"/>
  <c r="O2254" i="21"/>
  <c r="P2254" i="21"/>
  <c r="E2256" i="21"/>
  <c r="F2256" i="21"/>
  <c r="D2257" i="21"/>
  <c r="Q2255" i="21"/>
  <c r="N2255" i="21"/>
  <c r="P2255" i="21"/>
  <c r="O2255" i="21"/>
  <c r="K2256" i="21"/>
  <c r="I2256" i="21"/>
  <c r="M2256" i="21"/>
  <c r="J2256" i="21"/>
  <c r="L2256" i="21"/>
  <c r="H2257" i="21"/>
  <c r="D2258" i="21"/>
  <c r="E2257" i="21"/>
  <c r="F2257" i="21"/>
  <c r="Q2256" i="21"/>
  <c r="N2256" i="21"/>
  <c r="P2256" i="21"/>
  <c r="O2256" i="21"/>
  <c r="I2257" i="21"/>
  <c r="K2257" i="21"/>
  <c r="L2257" i="21"/>
  <c r="H2258" i="21"/>
  <c r="J2257" i="21"/>
  <c r="M2257" i="21"/>
  <c r="F2258" i="21"/>
  <c r="D2259" i="21"/>
  <c r="E2258" i="21"/>
  <c r="Q2257" i="21"/>
  <c r="N2257" i="21"/>
  <c r="O2257" i="21"/>
  <c r="P2257" i="21"/>
  <c r="I2258" i="21"/>
  <c r="H2259" i="21"/>
  <c r="M2258" i="21"/>
  <c r="J2258" i="21"/>
  <c r="K2258" i="21"/>
  <c r="L2258" i="21"/>
  <c r="F2259" i="21"/>
  <c r="D2260" i="21"/>
  <c r="E2259" i="21"/>
  <c r="Q2258" i="21"/>
  <c r="N2258" i="21"/>
  <c r="O2258" i="21"/>
  <c r="P2258" i="21"/>
  <c r="K2259" i="21"/>
  <c r="J2259" i="21"/>
  <c r="L2259" i="21"/>
  <c r="I2259" i="21"/>
  <c r="M2259" i="21"/>
  <c r="H2260" i="21"/>
  <c r="E2260" i="21"/>
  <c r="F2260" i="21"/>
  <c r="D2261" i="21"/>
  <c r="Q2259" i="21"/>
  <c r="N2259" i="21"/>
  <c r="O2259" i="21"/>
  <c r="P2259" i="21"/>
  <c r="L2260" i="21"/>
  <c r="M2260" i="21"/>
  <c r="H2261" i="21"/>
  <c r="K2260" i="21"/>
  <c r="I2260" i="21"/>
  <c r="J2260" i="21"/>
  <c r="E2261" i="21"/>
  <c r="D2262" i="21"/>
  <c r="F2261" i="21"/>
  <c r="K2261" i="21"/>
  <c r="M2261" i="21"/>
  <c r="I2261" i="21"/>
  <c r="J2261" i="21"/>
  <c r="L2261" i="21"/>
  <c r="H2262" i="21"/>
  <c r="Q2260" i="21"/>
  <c r="N2260" i="21"/>
  <c r="P2260" i="21"/>
  <c r="O2260" i="21"/>
  <c r="E2262" i="21"/>
  <c r="F2262" i="21"/>
  <c r="D2263" i="21"/>
  <c r="Q2261" i="21"/>
  <c r="N2261" i="21"/>
  <c r="O2261" i="21"/>
  <c r="P2261" i="21"/>
  <c r="M2262" i="21"/>
  <c r="L2262" i="21"/>
  <c r="J2262" i="21"/>
  <c r="I2262" i="21"/>
  <c r="K2262" i="21"/>
  <c r="H2263" i="21"/>
  <c r="E2263" i="21"/>
  <c r="D2264" i="21"/>
  <c r="F2263" i="21"/>
  <c r="Q2262" i="21"/>
  <c r="N2262" i="21"/>
  <c r="P2262" i="21"/>
  <c r="O2262" i="21"/>
  <c r="I2263" i="21"/>
  <c r="L2263" i="21"/>
  <c r="H2264" i="21"/>
  <c r="K2263" i="21"/>
  <c r="J2263" i="21"/>
  <c r="M2263" i="21"/>
  <c r="E2264" i="21"/>
  <c r="D2265" i="21"/>
  <c r="F2264" i="21"/>
  <c r="Q2263" i="21"/>
  <c r="N2263" i="21"/>
  <c r="P2263" i="21"/>
  <c r="O2263" i="21"/>
  <c r="J2264" i="21"/>
  <c r="H2265" i="21"/>
  <c r="I2264" i="21"/>
  <c r="M2264" i="21"/>
  <c r="K2264" i="21"/>
  <c r="L2264" i="21"/>
  <c r="F2265" i="21"/>
  <c r="D2266" i="21"/>
  <c r="E2265" i="21"/>
  <c r="I2265" i="21"/>
  <c r="M2265" i="21"/>
  <c r="K2265" i="21"/>
  <c r="L2265" i="21"/>
  <c r="J2265" i="21"/>
  <c r="H2266" i="21"/>
  <c r="Q2264" i="21"/>
  <c r="N2264" i="21"/>
  <c r="P2264" i="21"/>
  <c r="O2264" i="21"/>
  <c r="F2266" i="21"/>
  <c r="D2267" i="21"/>
  <c r="E2266" i="21"/>
  <c r="Q2265" i="21"/>
  <c r="N2265" i="21"/>
  <c r="P2265" i="21"/>
  <c r="O2265" i="21"/>
  <c r="K2266" i="21"/>
  <c r="I2266" i="21"/>
  <c r="J2266" i="21"/>
  <c r="H2267" i="21"/>
  <c r="M2266" i="21"/>
  <c r="L2266" i="21"/>
  <c r="D2268" i="21"/>
  <c r="F2267" i="21"/>
  <c r="E2267" i="21"/>
  <c r="Q2266" i="21"/>
  <c r="N2266" i="21"/>
  <c r="P2266" i="21"/>
  <c r="O2266" i="21"/>
  <c r="L2267" i="21"/>
  <c r="K2267" i="21"/>
  <c r="M2267" i="21"/>
  <c r="H2268" i="21"/>
  <c r="J2267" i="21"/>
  <c r="I2267" i="21"/>
  <c r="F2268" i="21"/>
  <c r="D2269" i="21"/>
  <c r="E2268" i="21"/>
  <c r="M2268" i="21"/>
  <c r="K2268" i="21"/>
  <c r="H2269" i="21"/>
  <c r="L2268" i="21"/>
  <c r="I2268" i="21"/>
  <c r="J2268" i="21"/>
  <c r="Q2267" i="21"/>
  <c r="N2267" i="21"/>
  <c r="O2267" i="21"/>
  <c r="P2267" i="21"/>
  <c r="D2270" i="21"/>
  <c r="F2269" i="21"/>
  <c r="E2269" i="21"/>
  <c r="J2269" i="21"/>
  <c r="M2269" i="21"/>
  <c r="I2269" i="21"/>
  <c r="L2269" i="21"/>
  <c r="H2270" i="21"/>
  <c r="K2269" i="21"/>
  <c r="Q2268" i="21"/>
  <c r="N2268" i="21"/>
  <c r="P2268" i="21"/>
  <c r="O2268" i="21"/>
  <c r="E2270" i="21"/>
  <c r="F2270" i="21"/>
  <c r="D2271" i="21"/>
  <c r="Q2269" i="21"/>
  <c r="N2269" i="21"/>
  <c r="O2269" i="21"/>
  <c r="P2269" i="21"/>
  <c r="J2270" i="21"/>
  <c r="I2270" i="21"/>
  <c r="L2270" i="21"/>
  <c r="M2270" i="21"/>
  <c r="K2270" i="21"/>
  <c r="H2271" i="21"/>
  <c r="E2271" i="21"/>
  <c r="D2272" i="21"/>
  <c r="F2271" i="21"/>
  <c r="Q2270" i="21"/>
  <c r="N2270" i="21"/>
  <c r="O2270" i="21"/>
  <c r="P2270" i="21"/>
  <c r="L2271" i="21"/>
  <c r="K2271" i="21"/>
  <c r="H2272" i="21"/>
  <c r="J2271" i="21"/>
  <c r="M2271" i="21"/>
  <c r="I2271" i="21"/>
  <c r="D2273" i="21"/>
  <c r="F2272" i="21"/>
  <c r="E2272" i="21"/>
  <c r="M2272" i="21"/>
  <c r="L2272" i="21"/>
  <c r="H2273" i="21"/>
  <c r="K2272" i="21"/>
  <c r="J2272" i="21"/>
  <c r="I2272" i="21"/>
  <c r="Q2271" i="21"/>
  <c r="N2271" i="21"/>
  <c r="O2271" i="21"/>
  <c r="P2271" i="21"/>
  <c r="F2273" i="21"/>
  <c r="D2274" i="21"/>
  <c r="E2273" i="21"/>
  <c r="L2273" i="21"/>
  <c r="K2273" i="21"/>
  <c r="I2273" i="21"/>
  <c r="J2273" i="21"/>
  <c r="M2273" i="21"/>
  <c r="H2274" i="21"/>
  <c r="Q2272" i="21"/>
  <c r="N2272" i="21"/>
  <c r="O2272" i="21"/>
  <c r="P2272" i="21"/>
  <c r="F2274" i="21"/>
  <c r="E2274" i="21"/>
  <c r="D2275" i="21"/>
  <c r="Q2273" i="21"/>
  <c r="N2273" i="21"/>
  <c r="P2273" i="21"/>
  <c r="O2273" i="21"/>
  <c r="K2274" i="21"/>
  <c r="H2275" i="21"/>
  <c r="J2274" i="21"/>
  <c r="M2274" i="21"/>
  <c r="L2274" i="21"/>
  <c r="I2274" i="21"/>
  <c r="D2276" i="21"/>
  <c r="E2275" i="21"/>
  <c r="F2275" i="21"/>
  <c r="H2276" i="21"/>
  <c r="I2275" i="21"/>
  <c r="M2275" i="21"/>
  <c r="J2275" i="21"/>
  <c r="K2275" i="21"/>
  <c r="L2275" i="21"/>
  <c r="Q2274" i="21"/>
  <c r="N2274" i="21"/>
  <c r="O2274" i="21"/>
  <c r="P2274" i="21"/>
  <c r="E2276" i="21"/>
  <c r="F2276" i="21"/>
  <c r="D2277" i="21"/>
  <c r="M2276" i="21"/>
  <c r="L2276" i="21"/>
  <c r="J2276" i="21"/>
  <c r="I2276" i="21"/>
  <c r="H2277" i="21"/>
  <c r="K2276" i="21"/>
  <c r="Q2275" i="21"/>
  <c r="N2275" i="21"/>
  <c r="P2275" i="21"/>
  <c r="O2275" i="21"/>
  <c r="E2277" i="21"/>
  <c r="F2277" i="21"/>
  <c r="D2278" i="21"/>
  <c r="Q2276" i="21"/>
  <c r="N2276" i="21"/>
  <c r="O2276" i="21"/>
  <c r="P2276" i="21"/>
  <c r="L2277" i="21"/>
  <c r="I2277" i="21"/>
  <c r="H2278" i="21"/>
  <c r="K2277" i="21"/>
  <c r="J2277" i="21"/>
  <c r="M2277" i="21"/>
  <c r="F2278" i="21"/>
  <c r="D2279" i="21"/>
  <c r="E2278" i="21"/>
  <c r="Q2277" i="21"/>
  <c r="N2277" i="21"/>
  <c r="O2277" i="21"/>
  <c r="P2277" i="21"/>
  <c r="H2279" i="21"/>
  <c r="M2278" i="21"/>
  <c r="L2278" i="21"/>
  <c r="I2278" i="21"/>
  <c r="J2278" i="21"/>
  <c r="K2278" i="21"/>
  <c r="F2279" i="21"/>
  <c r="D2280" i="21"/>
  <c r="E2279" i="21"/>
  <c r="K2279" i="21"/>
  <c r="I2279" i="21"/>
  <c r="H2280" i="21"/>
  <c r="J2279" i="21"/>
  <c r="L2279" i="21"/>
  <c r="M2279" i="21"/>
  <c r="Q2278" i="21"/>
  <c r="N2278" i="21"/>
  <c r="O2278" i="21"/>
  <c r="P2278" i="21"/>
  <c r="D2281" i="21"/>
  <c r="E2280" i="21"/>
  <c r="F2280" i="21"/>
  <c r="Q2279" i="21"/>
  <c r="N2279" i="21"/>
  <c r="O2279" i="21"/>
  <c r="P2279" i="21"/>
  <c r="J2280" i="21"/>
  <c r="M2280" i="21"/>
  <c r="L2280" i="21"/>
  <c r="K2280" i="21"/>
  <c r="I2280" i="21"/>
  <c r="H2281" i="21"/>
  <c r="D2282" i="21"/>
  <c r="F2281" i="21"/>
  <c r="E2281" i="21"/>
  <c r="Q2280" i="21"/>
  <c r="N2280" i="21"/>
  <c r="O2280" i="21"/>
  <c r="P2280" i="21"/>
  <c r="M2281" i="21"/>
  <c r="J2281" i="21"/>
  <c r="L2281" i="21"/>
  <c r="I2281" i="21"/>
  <c r="K2281" i="21"/>
  <c r="H2282" i="21"/>
  <c r="F2282" i="21"/>
  <c r="D2283" i="21"/>
  <c r="E2282" i="21"/>
  <c r="Q2281" i="21"/>
  <c r="N2281" i="21"/>
  <c r="O2281" i="21"/>
  <c r="P2281" i="21"/>
  <c r="M2282" i="21"/>
  <c r="K2282" i="21"/>
  <c r="J2282" i="21"/>
  <c r="I2282" i="21"/>
  <c r="L2282" i="21"/>
  <c r="H2283" i="21"/>
  <c r="E2283" i="21"/>
  <c r="F2283" i="21"/>
  <c r="D2284" i="21"/>
  <c r="Q2282" i="21"/>
  <c r="N2282" i="21"/>
  <c r="O2282" i="21"/>
  <c r="P2282" i="21"/>
  <c r="K2283" i="21"/>
  <c r="H2284" i="21"/>
  <c r="L2283" i="21"/>
  <c r="M2283" i="21"/>
  <c r="I2283" i="21"/>
  <c r="J2283" i="21"/>
  <c r="E2284" i="21"/>
  <c r="D2285" i="21"/>
  <c r="F2284" i="21"/>
  <c r="L2284" i="21"/>
  <c r="M2284" i="21"/>
  <c r="H2285" i="21"/>
  <c r="K2284" i="21"/>
  <c r="J2284" i="21"/>
  <c r="I2284" i="21"/>
  <c r="Q2283" i="21"/>
  <c r="N2283" i="21"/>
  <c r="P2283" i="21"/>
  <c r="O2283" i="21"/>
  <c r="D2286" i="21"/>
  <c r="E2285" i="21"/>
  <c r="F2285" i="21"/>
  <c r="L2285" i="21"/>
  <c r="H2286" i="21"/>
  <c r="M2285" i="21"/>
  <c r="J2285" i="21"/>
  <c r="K2285" i="21"/>
  <c r="I2285" i="21"/>
  <c r="Q2284" i="21"/>
  <c r="N2284" i="21"/>
  <c r="O2284" i="21"/>
  <c r="P2284" i="21"/>
  <c r="D2287" i="21"/>
  <c r="F2286" i="21"/>
  <c r="E2286" i="21"/>
  <c r="K2286" i="21"/>
  <c r="J2286" i="21"/>
  <c r="I2286" i="21"/>
  <c r="M2286" i="21"/>
  <c r="L2286" i="21"/>
  <c r="H2287" i="21"/>
  <c r="Q2285" i="21"/>
  <c r="N2285" i="21"/>
  <c r="P2285" i="21"/>
  <c r="O2285" i="21"/>
  <c r="F2287" i="21"/>
  <c r="E2287" i="21"/>
  <c r="D2288" i="21"/>
  <c r="Q2286" i="21"/>
  <c r="N2286" i="21"/>
  <c r="P2286" i="21"/>
  <c r="O2286" i="21"/>
  <c r="M2287" i="21"/>
  <c r="L2287" i="21"/>
  <c r="H2288" i="21"/>
  <c r="K2287" i="21"/>
  <c r="J2287" i="21"/>
  <c r="I2287" i="21"/>
  <c r="D2289" i="21"/>
  <c r="F2288" i="21"/>
  <c r="E2288" i="21"/>
  <c r="J2288" i="21"/>
  <c r="I2288" i="21"/>
  <c r="K2288" i="21"/>
  <c r="L2288" i="21"/>
  <c r="M2288" i="21"/>
  <c r="H2289" i="21"/>
  <c r="Q2287" i="21"/>
  <c r="N2287" i="21"/>
  <c r="O2287" i="21"/>
  <c r="P2287" i="21"/>
  <c r="D2290" i="21"/>
  <c r="F2289" i="21"/>
  <c r="E2289" i="21"/>
  <c r="Q2288" i="21"/>
  <c r="N2288" i="21"/>
  <c r="O2288" i="21"/>
  <c r="P2288" i="21"/>
  <c r="L2289" i="21"/>
  <c r="M2289" i="21"/>
  <c r="K2289" i="21"/>
  <c r="J2289" i="21"/>
  <c r="H2290" i="21"/>
  <c r="I2289" i="21"/>
  <c r="E2290" i="21"/>
  <c r="D2291" i="21"/>
  <c r="F2290" i="21"/>
  <c r="L2290" i="21"/>
  <c r="K2290" i="21"/>
  <c r="J2290" i="21"/>
  <c r="H2291" i="21"/>
  <c r="M2290" i="21"/>
  <c r="I2290" i="21"/>
  <c r="Q2289" i="21"/>
  <c r="N2289" i="21"/>
  <c r="O2289" i="21"/>
  <c r="P2289" i="21"/>
  <c r="E2291" i="21"/>
  <c r="D2292" i="21"/>
  <c r="F2291" i="21"/>
  <c r="L2291" i="21"/>
  <c r="I2291" i="21"/>
  <c r="K2291" i="21"/>
  <c r="J2291" i="21"/>
  <c r="H2292" i="21"/>
  <c r="M2291" i="21"/>
  <c r="Q2290" i="21"/>
  <c r="N2290" i="21"/>
  <c r="O2290" i="21"/>
  <c r="P2290" i="21"/>
  <c r="E2292" i="21"/>
  <c r="F2292" i="21"/>
  <c r="D2293" i="21"/>
  <c r="Q2291" i="21"/>
  <c r="N2291" i="21"/>
  <c r="O2291" i="21"/>
  <c r="P2291" i="21"/>
  <c r="K2292" i="21"/>
  <c r="M2292" i="21"/>
  <c r="J2292" i="21"/>
  <c r="L2292" i="21"/>
  <c r="I2292" i="21"/>
  <c r="H2293" i="21"/>
  <c r="D2294" i="21"/>
  <c r="F2293" i="21"/>
  <c r="E2293" i="21"/>
  <c r="Q2292" i="21"/>
  <c r="N2292" i="21"/>
  <c r="O2292" i="21"/>
  <c r="P2292" i="21"/>
  <c r="L2293" i="21"/>
  <c r="J2293" i="21"/>
  <c r="H2294" i="21"/>
  <c r="K2293" i="21"/>
  <c r="I2293" i="21"/>
  <c r="M2293" i="21"/>
  <c r="D2295" i="21"/>
  <c r="E2294" i="21"/>
  <c r="F2294" i="21"/>
  <c r="J2294" i="21"/>
  <c r="I2294" i="21"/>
  <c r="K2294" i="21"/>
  <c r="L2294" i="21"/>
  <c r="H2295" i="21"/>
  <c r="M2294" i="21"/>
  <c r="Q2293" i="21"/>
  <c r="N2293" i="21"/>
  <c r="P2293" i="21"/>
  <c r="O2293" i="21"/>
  <c r="F2295" i="21"/>
  <c r="E2295" i="21"/>
  <c r="D2296" i="21"/>
  <c r="Q2294" i="21"/>
  <c r="N2294" i="21"/>
  <c r="O2294" i="21"/>
  <c r="P2294" i="21"/>
  <c r="M2295" i="21"/>
  <c r="H2296" i="21"/>
  <c r="J2295" i="21"/>
  <c r="L2295" i="21"/>
  <c r="I2295" i="21"/>
  <c r="K2295" i="21"/>
  <c r="D2297" i="21"/>
  <c r="E2296" i="21"/>
  <c r="F2296" i="21"/>
  <c r="H2297" i="21"/>
  <c r="M2296" i="21"/>
  <c r="I2296" i="21"/>
  <c r="K2296" i="21"/>
  <c r="J2296" i="21"/>
  <c r="L2296" i="21"/>
  <c r="Q2295" i="21"/>
  <c r="N2295" i="21"/>
  <c r="O2295" i="21"/>
  <c r="P2295" i="21"/>
  <c r="D2298" i="21"/>
  <c r="E2297" i="21"/>
  <c r="F2297" i="21"/>
  <c r="M2297" i="21"/>
  <c r="L2297" i="21"/>
  <c r="I2297" i="21"/>
  <c r="K2297" i="21"/>
  <c r="H2298" i="21"/>
  <c r="J2297" i="21"/>
  <c r="Q2296" i="21"/>
  <c r="N2296" i="21"/>
  <c r="O2296" i="21"/>
  <c r="P2296" i="21"/>
  <c r="E2298" i="21"/>
  <c r="F2298" i="21"/>
  <c r="D2299" i="21"/>
  <c r="Q2297" i="21"/>
  <c r="N2297" i="21"/>
  <c r="O2297" i="21"/>
  <c r="P2297" i="21"/>
  <c r="L2298" i="21"/>
  <c r="I2298" i="21"/>
  <c r="J2298" i="21"/>
  <c r="M2298" i="21"/>
  <c r="H2299" i="21"/>
  <c r="K2298" i="21"/>
  <c r="F2299" i="21"/>
  <c r="D2300" i="21"/>
  <c r="E2299" i="21"/>
  <c r="Q2298" i="21"/>
  <c r="N2298" i="21"/>
  <c r="O2298" i="21"/>
  <c r="P2298" i="21"/>
  <c r="K2299" i="21"/>
  <c r="I2299" i="21"/>
  <c r="J2299" i="21"/>
  <c r="L2299" i="21"/>
  <c r="M2299" i="21"/>
  <c r="H2300" i="21"/>
  <c r="D2301" i="21"/>
  <c r="F2300" i="21"/>
  <c r="E2300" i="21"/>
  <c r="Q2299" i="21"/>
  <c r="N2299" i="21"/>
  <c r="O2299" i="21"/>
  <c r="P2299" i="21"/>
  <c r="I2300" i="21"/>
  <c r="L2300" i="21"/>
  <c r="M2300" i="21"/>
  <c r="K2300" i="21"/>
  <c r="H2301" i="21"/>
  <c r="J2300" i="21"/>
  <c r="E2301" i="21"/>
  <c r="F2301" i="21"/>
  <c r="D2302" i="21"/>
  <c r="Q2300" i="21"/>
  <c r="N2300" i="21"/>
  <c r="P2300" i="21"/>
  <c r="O2300" i="21"/>
  <c r="H2302" i="21"/>
  <c r="I2301" i="21"/>
  <c r="J2301" i="21"/>
  <c r="M2301" i="21"/>
  <c r="L2301" i="21"/>
  <c r="K2301" i="21"/>
  <c r="F2302" i="21"/>
  <c r="D2303" i="21"/>
  <c r="E2302" i="21"/>
  <c r="L2302" i="21"/>
  <c r="I2302" i="21"/>
  <c r="K2302" i="21"/>
  <c r="M2302" i="21"/>
  <c r="H2303" i="21"/>
  <c r="J2302" i="21"/>
  <c r="Q2301" i="21"/>
  <c r="N2301" i="21"/>
  <c r="O2301" i="21"/>
  <c r="P2301" i="21"/>
  <c r="F2303" i="21"/>
  <c r="D2304" i="21"/>
  <c r="E2303" i="21"/>
  <c r="Q2302" i="21"/>
  <c r="N2302" i="21"/>
  <c r="P2302" i="21"/>
  <c r="O2302" i="21"/>
  <c r="J2303" i="21"/>
  <c r="L2303" i="21"/>
  <c r="I2303" i="21"/>
  <c r="H2304" i="21"/>
  <c r="K2303" i="21"/>
  <c r="M2303" i="21"/>
  <c r="E2304" i="21"/>
  <c r="F2304" i="21"/>
  <c r="D2305" i="21"/>
  <c r="Q2303" i="21"/>
  <c r="N2303" i="21"/>
  <c r="O2303" i="21"/>
  <c r="P2303" i="21"/>
  <c r="I2304" i="21"/>
  <c r="M2304" i="21"/>
  <c r="L2304" i="21"/>
  <c r="J2304" i="21"/>
  <c r="H2305" i="21"/>
  <c r="K2304" i="21"/>
  <c r="E2305" i="21"/>
  <c r="F2305" i="21"/>
  <c r="D2306" i="21"/>
  <c r="Q2304" i="21"/>
  <c r="N2304" i="21"/>
  <c r="P2304" i="21"/>
  <c r="O2304" i="21"/>
  <c r="M2305" i="21"/>
  <c r="I2305" i="21"/>
  <c r="H2306" i="21"/>
  <c r="K2305" i="21"/>
  <c r="J2305" i="21"/>
  <c r="L2305" i="21"/>
  <c r="E2306" i="21"/>
  <c r="D2307" i="21"/>
  <c r="F2306" i="21"/>
  <c r="Q2305" i="21"/>
  <c r="N2305" i="21"/>
  <c r="O2305" i="21"/>
  <c r="P2305" i="21"/>
  <c r="M2306" i="21"/>
  <c r="I2306" i="21"/>
  <c r="L2306" i="21"/>
  <c r="K2306" i="21"/>
  <c r="J2306" i="21"/>
  <c r="H2307" i="21"/>
  <c r="D2308" i="21"/>
  <c r="F2307" i="21"/>
  <c r="E2307" i="21"/>
  <c r="Q2306" i="21"/>
  <c r="N2306" i="21"/>
  <c r="O2306" i="21"/>
  <c r="P2306" i="21"/>
  <c r="M2307" i="21"/>
  <c r="H2308" i="21"/>
  <c r="I2307" i="21"/>
  <c r="L2307" i="21"/>
  <c r="K2307" i="21"/>
  <c r="J2307" i="21"/>
  <c r="D2309" i="21"/>
  <c r="F2308" i="21"/>
  <c r="E2308" i="21"/>
  <c r="H2309" i="21"/>
  <c r="M2308" i="21"/>
  <c r="L2308" i="21"/>
  <c r="K2308" i="21"/>
  <c r="I2308" i="21"/>
  <c r="J2308" i="21"/>
  <c r="Q2307" i="21"/>
  <c r="N2307" i="21"/>
  <c r="O2307" i="21"/>
  <c r="P2307" i="21"/>
  <c r="F2309" i="21"/>
  <c r="E2309" i="21"/>
  <c r="D2310" i="21"/>
  <c r="K2309" i="21"/>
  <c r="J2309" i="21"/>
  <c r="H2310" i="21"/>
  <c r="L2309" i="21"/>
  <c r="I2309" i="21"/>
  <c r="M2309" i="21"/>
  <c r="Q2308" i="21"/>
  <c r="N2308" i="21"/>
  <c r="P2308" i="21"/>
  <c r="O2308" i="21"/>
  <c r="F2310" i="21"/>
  <c r="D2311" i="21"/>
  <c r="E2310" i="21"/>
  <c r="L2310" i="21"/>
  <c r="K2310" i="21"/>
  <c r="M2310" i="21"/>
  <c r="J2310" i="21"/>
  <c r="I2310" i="21"/>
  <c r="H2311" i="21"/>
  <c r="Q2309" i="21"/>
  <c r="N2309" i="21"/>
  <c r="P2309" i="21"/>
  <c r="O2309" i="21"/>
  <c r="F2311" i="21"/>
  <c r="E2311" i="21"/>
  <c r="D2312" i="21"/>
  <c r="Q2310" i="21"/>
  <c r="N2310" i="21"/>
  <c r="O2310" i="21"/>
  <c r="P2310" i="21"/>
  <c r="I2311" i="21"/>
  <c r="M2311" i="21"/>
  <c r="L2311" i="21"/>
  <c r="J2311" i="21"/>
  <c r="K2311" i="21"/>
  <c r="H2312" i="21"/>
  <c r="E2312" i="21"/>
  <c r="D2313" i="21"/>
  <c r="F2312" i="21"/>
  <c r="Q2311" i="21"/>
  <c r="N2311" i="21"/>
  <c r="P2311" i="21"/>
  <c r="O2311" i="21"/>
  <c r="I2312" i="21"/>
  <c r="J2312" i="21"/>
  <c r="L2312" i="21"/>
  <c r="K2312" i="21"/>
  <c r="M2312" i="21"/>
  <c r="H2313" i="21"/>
  <c r="F2313" i="21"/>
  <c r="E2313" i="21"/>
  <c r="D2314" i="21"/>
  <c r="Q2312" i="21"/>
  <c r="N2312" i="21"/>
  <c r="O2312" i="21"/>
  <c r="P2312" i="21"/>
  <c r="M2313" i="21"/>
  <c r="I2313" i="21"/>
  <c r="J2313" i="21"/>
  <c r="K2313" i="21"/>
  <c r="L2313" i="21"/>
  <c r="H2314" i="21"/>
  <c r="D2315" i="21"/>
  <c r="F2314" i="21"/>
  <c r="E2314" i="21"/>
  <c r="Q2313" i="21"/>
  <c r="N2313" i="21"/>
  <c r="P2313" i="21"/>
  <c r="O2313" i="21"/>
  <c r="J2314" i="21"/>
  <c r="L2314" i="21"/>
  <c r="M2314" i="21"/>
  <c r="H2315" i="21"/>
  <c r="I2314" i="21"/>
  <c r="K2314" i="21"/>
  <c r="F2315" i="21"/>
  <c r="E2315" i="21"/>
  <c r="D2316" i="21"/>
  <c r="M2315" i="21"/>
  <c r="J2315" i="21"/>
  <c r="I2315" i="21"/>
  <c r="K2315" i="21"/>
  <c r="H2316" i="21"/>
  <c r="L2315" i="21"/>
  <c r="Q2314" i="21"/>
  <c r="N2314" i="21"/>
  <c r="P2314" i="21"/>
  <c r="O2314" i="21"/>
  <c r="D2317" i="21"/>
  <c r="E2316" i="21"/>
  <c r="F2316" i="21"/>
  <c r="Q2315" i="21"/>
  <c r="N2315" i="21"/>
  <c r="P2315" i="21"/>
  <c r="O2315" i="21"/>
  <c r="J2316" i="21"/>
  <c r="M2316" i="21"/>
  <c r="H2317" i="21"/>
  <c r="L2316" i="21"/>
  <c r="K2316" i="21"/>
  <c r="I2316" i="21"/>
  <c r="D2318" i="21"/>
  <c r="E2317" i="21"/>
  <c r="F2317" i="21"/>
  <c r="J2317" i="21"/>
  <c r="K2317" i="21"/>
  <c r="M2317" i="21"/>
  <c r="I2317" i="21"/>
  <c r="H2318" i="21"/>
  <c r="L2317" i="21"/>
  <c r="Q2316" i="21"/>
  <c r="N2316" i="21"/>
  <c r="P2316" i="21"/>
  <c r="O2316" i="21"/>
  <c r="E2318" i="21"/>
  <c r="D2319" i="21"/>
  <c r="F2318" i="21"/>
  <c r="Q2317" i="21"/>
  <c r="N2317" i="21"/>
  <c r="P2317" i="21"/>
  <c r="O2317" i="21"/>
  <c r="M2318" i="21"/>
  <c r="H2319" i="21"/>
  <c r="K2318" i="21"/>
  <c r="J2318" i="21"/>
  <c r="I2318" i="21"/>
  <c r="L2318" i="21"/>
  <c r="E2319" i="21"/>
  <c r="F2319" i="21"/>
  <c r="D2320" i="21"/>
  <c r="L2319" i="21"/>
  <c r="M2319" i="21"/>
  <c r="I2319" i="21"/>
  <c r="H2320" i="21"/>
  <c r="J2319" i="21"/>
  <c r="K2319" i="21"/>
  <c r="Q2318" i="21"/>
  <c r="N2318" i="21"/>
  <c r="O2318" i="21"/>
  <c r="P2318" i="21"/>
  <c r="F2320" i="21"/>
  <c r="D2321" i="21"/>
  <c r="E2320" i="21"/>
  <c r="Q2319" i="21"/>
  <c r="N2319" i="21"/>
  <c r="O2319" i="21"/>
  <c r="P2319" i="21"/>
  <c r="J2320" i="21"/>
  <c r="M2320" i="21"/>
  <c r="H2321" i="21"/>
  <c r="L2320" i="21"/>
  <c r="K2320" i="21"/>
  <c r="I2320" i="21"/>
  <c r="D2322" i="21"/>
  <c r="F2321" i="21"/>
  <c r="E2321" i="21"/>
  <c r="K2321" i="21"/>
  <c r="I2321" i="21"/>
  <c r="H2322" i="21"/>
  <c r="M2321" i="21"/>
  <c r="J2321" i="21"/>
  <c r="L2321" i="21"/>
  <c r="Q2320" i="21"/>
  <c r="N2320" i="21"/>
  <c r="P2320" i="21"/>
  <c r="O2320" i="21"/>
  <c r="F2322" i="21"/>
  <c r="E2322" i="21"/>
  <c r="D2323" i="21"/>
  <c r="Q2321" i="21"/>
  <c r="N2321" i="21"/>
  <c r="P2321" i="21"/>
  <c r="O2321" i="21"/>
  <c r="K2322" i="21"/>
  <c r="J2322" i="21"/>
  <c r="I2322" i="21"/>
  <c r="M2322" i="21"/>
  <c r="H2323" i="21"/>
  <c r="L2322" i="21"/>
  <c r="F2323" i="21"/>
  <c r="D2324" i="21"/>
  <c r="E2323" i="21"/>
  <c r="Q2322" i="21"/>
  <c r="N2322" i="21"/>
  <c r="O2322" i="21"/>
  <c r="P2322" i="21"/>
  <c r="M2323" i="21"/>
  <c r="H2324" i="21"/>
  <c r="L2323" i="21"/>
  <c r="I2323" i="21"/>
  <c r="K2323" i="21"/>
  <c r="J2323" i="21"/>
  <c r="E2324" i="21"/>
  <c r="F2324" i="21"/>
  <c r="D2325" i="21"/>
  <c r="K2324" i="21"/>
  <c r="I2324" i="21"/>
  <c r="L2324" i="21"/>
  <c r="M2324" i="21"/>
  <c r="J2324" i="21"/>
  <c r="H2325" i="21"/>
  <c r="Q2323" i="21"/>
  <c r="N2323" i="21"/>
  <c r="P2323" i="21"/>
  <c r="O2323" i="21"/>
  <c r="E2325" i="21"/>
  <c r="D2326" i="21"/>
  <c r="F2325" i="21"/>
  <c r="Q2324" i="21"/>
  <c r="N2324" i="21"/>
  <c r="P2324" i="21"/>
  <c r="O2324" i="21"/>
  <c r="J2325" i="21"/>
  <c r="I2325" i="21"/>
  <c r="K2325" i="21"/>
  <c r="L2325" i="21"/>
  <c r="H2326" i="21"/>
  <c r="M2325" i="21"/>
  <c r="D2327" i="21"/>
  <c r="F2326" i="21"/>
  <c r="E2326" i="21"/>
  <c r="Q2325" i="21"/>
  <c r="N2325" i="21"/>
  <c r="P2325" i="21"/>
  <c r="O2325" i="21"/>
  <c r="I2326" i="21"/>
  <c r="K2326" i="21"/>
  <c r="J2326" i="21"/>
  <c r="M2326" i="21"/>
  <c r="L2326" i="21"/>
  <c r="H2327" i="21"/>
  <c r="E2327" i="21"/>
  <c r="F2327" i="21"/>
  <c r="D2328" i="21"/>
  <c r="Q2326" i="21"/>
  <c r="N2326" i="21"/>
  <c r="P2326" i="21"/>
  <c r="O2326" i="21"/>
  <c r="I2327" i="21"/>
  <c r="K2327" i="21"/>
  <c r="L2327" i="21"/>
  <c r="J2327" i="21"/>
  <c r="H2328" i="21"/>
  <c r="M2327" i="21"/>
  <c r="F2328" i="21"/>
  <c r="E2328" i="21"/>
  <c r="D2329" i="21"/>
  <c r="Q2327" i="21"/>
  <c r="N2327" i="21"/>
  <c r="P2327" i="21"/>
  <c r="O2327" i="21"/>
  <c r="K2328" i="21"/>
  <c r="M2328" i="21"/>
  <c r="L2328" i="21"/>
  <c r="I2328" i="21"/>
  <c r="J2328" i="21"/>
  <c r="H2329" i="21"/>
  <c r="F2329" i="21"/>
  <c r="E2329" i="21"/>
  <c r="D2330" i="21"/>
  <c r="Q2328" i="21"/>
  <c r="N2328" i="21"/>
  <c r="P2328" i="21"/>
  <c r="O2328" i="21"/>
  <c r="K2329" i="21"/>
  <c r="I2329" i="21"/>
  <c r="J2329" i="21"/>
  <c r="L2329" i="21"/>
  <c r="M2329" i="21"/>
  <c r="H2330" i="21"/>
  <c r="E2330" i="21"/>
  <c r="F2330" i="21"/>
  <c r="D2331" i="21"/>
  <c r="Q2329" i="21"/>
  <c r="N2329" i="21"/>
  <c r="O2329" i="21"/>
  <c r="P2329" i="21"/>
  <c r="J2330" i="21"/>
  <c r="I2330" i="21"/>
  <c r="H2331" i="21"/>
  <c r="K2330" i="21"/>
  <c r="M2330" i="21"/>
  <c r="L2330" i="21"/>
  <c r="D2332" i="21"/>
  <c r="F2331" i="21"/>
  <c r="E2331" i="21"/>
  <c r="Q2330" i="21"/>
  <c r="N2330" i="21"/>
  <c r="P2330" i="21"/>
  <c r="O2330" i="21"/>
  <c r="J2331" i="21"/>
  <c r="M2331" i="21"/>
  <c r="H2332" i="21"/>
  <c r="I2331" i="21"/>
  <c r="L2331" i="21"/>
  <c r="K2331" i="21"/>
  <c r="D2333" i="21"/>
  <c r="E2332" i="21"/>
  <c r="F2332" i="21"/>
  <c r="M2332" i="21"/>
  <c r="L2332" i="21"/>
  <c r="K2332" i="21"/>
  <c r="I2332" i="21"/>
  <c r="J2332" i="21"/>
  <c r="H2333" i="21"/>
  <c r="Q2331" i="21"/>
  <c r="N2331" i="21"/>
  <c r="O2331" i="21"/>
  <c r="P2331" i="21"/>
  <c r="E2333" i="21"/>
  <c r="F2333" i="21"/>
  <c r="D2334" i="21"/>
  <c r="Q2332" i="21"/>
  <c r="N2332" i="21"/>
  <c r="P2332" i="21"/>
  <c r="O2332" i="21"/>
  <c r="L2333" i="21"/>
  <c r="K2333" i="21"/>
  <c r="M2333" i="21"/>
  <c r="J2333" i="21"/>
  <c r="H2334" i="21"/>
  <c r="I2333" i="21"/>
  <c r="D2335" i="21"/>
  <c r="E2334" i="21"/>
  <c r="F2334" i="21"/>
  <c r="K2334" i="21"/>
  <c r="J2334" i="21"/>
  <c r="M2334" i="21"/>
  <c r="L2334" i="21"/>
  <c r="H2335" i="21"/>
  <c r="I2334" i="21"/>
  <c r="Q2333" i="21"/>
  <c r="N2333" i="21"/>
  <c r="O2333" i="21"/>
  <c r="P2333" i="21"/>
  <c r="F2335" i="21"/>
  <c r="D2336" i="21"/>
  <c r="E2335" i="21"/>
  <c r="L2335" i="21"/>
  <c r="K2335" i="21"/>
  <c r="I2335" i="21"/>
  <c r="J2335" i="21"/>
  <c r="M2335" i="21"/>
  <c r="H2336" i="21"/>
  <c r="Q2334" i="21"/>
  <c r="N2334" i="21"/>
  <c r="O2334" i="21"/>
  <c r="P2334" i="21"/>
  <c r="E2336" i="21"/>
  <c r="F2336" i="21"/>
  <c r="D2337" i="21"/>
  <c r="Q2335" i="21"/>
  <c r="N2335" i="21"/>
  <c r="P2335" i="21"/>
  <c r="O2335" i="21"/>
  <c r="J2336" i="21"/>
  <c r="I2336" i="21"/>
  <c r="K2336" i="21"/>
  <c r="L2336" i="21"/>
  <c r="H2337" i="21"/>
  <c r="M2336" i="21"/>
  <c r="F2337" i="21"/>
  <c r="D2338" i="21"/>
  <c r="E2337" i="21"/>
  <c r="Q2336" i="21"/>
  <c r="N2336" i="21"/>
  <c r="P2336" i="21"/>
  <c r="O2336" i="21"/>
  <c r="M2337" i="21"/>
  <c r="I2337" i="21"/>
  <c r="K2337" i="21"/>
  <c r="L2337" i="21"/>
  <c r="H2338" i="21"/>
  <c r="J2337" i="21"/>
  <c r="D2339" i="21"/>
  <c r="E2338" i="21"/>
  <c r="F2338" i="21"/>
  <c r="Q2337" i="21"/>
  <c r="N2337" i="21"/>
  <c r="O2337" i="21"/>
  <c r="P2337" i="21"/>
  <c r="J2338" i="21"/>
  <c r="K2338" i="21"/>
  <c r="I2338" i="21"/>
  <c r="H2339" i="21"/>
  <c r="L2338" i="21"/>
  <c r="M2338" i="21"/>
  <c r="E2339" i="21"/>
  <c r="F2339" i="21"/>
  <c r="D2340" i="21"/>
  <c r="Q2338" i="21"/>
  <c r="N2338" i="21"/>
  <c r="O2338" i="21"/>
  <c r="P2338" i="21"/>
  <c r="I2339" i="21"/>
  <c r="J2339" i="21"/>
  <c r="H2340" i="21"/>
  <c r="L2339" i="21"/>
  <c r="K2339" i="21"/>
  <c r="M2339" i="21"/>
  <c r="D2341" i="21"/>
  <c r="F2340" i="21"/>
  <c r="E2340" i="21"/>
  <c r="Q2339" i="21"/>
  <c r="N2339" i="21"/>
  <c r="P2339" i="21"/>
  <c r="O2339" i="21"/>
  <c r="J2340" i="21"/>
  <c r="K2340" i="21"/>
  <c r="H2341" i="21"/>
  <c r="L2340" i="21"/>
  <c r="M2340" i="21"/>
  <c r="I2340" i="21"/>
  <c r="F2341" i="21"/>
  <c r="E2341" i="21"/>
  <c r="D2342" i="21"/>
  <c r="L2341" i="21"/>
  <c r="M2341" i="21"/>
  <c r="J2341" i="21"/>
  <c r="K2341" i="21"/>
  <c r="H2342" i="21"/>
  <c r="I2341" i="21"/>
  <c r="Q2340" i="21"/>
  <c r="N2340" i="21"/>
  <c r="O2340" i="21"/>
  <c r="P2340" i="21"/>
  <c r="E2342" i="21"/>
  <c r="D2343" i="21"/>
  <c r="F2342" i="21"/>
  <c r="I2342" i="21"/>
  <c r="H2343" i="21"/>
  <c r="J2342" i="21"/>
  <c r="K2342" i="21"/>
  <c r="M2342" i="21"/>
  <c r="L2342" i="21"/>
  <c r="Q2341" i="21"/>
  <c r="N2341" i="21"/>
  <c r="O2341" i="21"/>
  <c r="P2341" i="21"/>
  <c r="E2343" i="21"/>
  <c r="D2344" i="21"/>
  <c r="F2343" i="21"/>
  <c r="Q2342" i="21"/>
  <c r="N2342" i="21"/>
  <c r="P2342" i="21"/>
  <c r="O2342" i="21"/>
  <c r="I2343" i="21"/>
  <c r="L2343" i="21"/>
  <c r="J2343" i="21"/>
  <c r="K2343" i="21"/>
  <c r="H2344" i="21"/>
  <c r="M2343" i="21"/>
  <c r="D2345" i="21"/>
  <c r="F2344" i="21"/>
  <c r="E2344" i="21"/>
  <c r="Q2343" i="21"/>
  <c r="N2343" i="21"/>
  <c r="P2343" i="21"/>
  <c r="O2343" i="21"/>
  <c r="M2344" i="21"/>
  <c r="H2345" i="21"/>
  <c r="K2344" i="21"/>
  <c r="L2344" i="21"/>
  <c r="J2344" i="21"/>
  <c r="I2344" i="21"/>
  <c r="F2345" i="21"/>
  <c r="D2346" i="21"/>
  <c r="E2345" i="21"/>
  <c r="I2345" i="21"/>
  <c r="J2345" i="21"/>
  <c r="M2345" i="21"/>
  <c r="L2345" i="21"/>
  <c r="K2345" i="21"/>
  <c r="H2346" i="21"/>
  <c r="Q2344" i="21"/>
  <c r="N2344" i="21"/>
  <c r="P2344" i="21"/>
  <c r="O2344" i="21"/>
  <c r="D2347" i="21"/>
  <c r="E2346" i="21"/>
  <c r="F2346" i="21"/>
  <c r="Q2345" i="21"/>
  <c r="N2345" i="21"/>
  <c r="O2345" i="21"/>
  <c r="P2345" i="21"/>
  <c r="L2346" i="21"/>
  <c r="I2346" i="21"/>
  <c r="J2346" i="21"/>
  <c r="K2346" i="21"/>
  <c r="M2346" i="21"/>
  <c r="H2347" i="21"/>
  <c r="F2347" i="21"/>
  <c r="E2347" i="21"/>
  <c r="D2348" i="21"/>
  <c r="Q2346" i="21"/>
  <c r="N2346" i="21"/>
  <c r="O2346" i="21"/>
  <c r="P2346" i="21"/>
  <c r="I2347" i="21"/>
  <c r="K2347" i="21"/>
  <c r="L2347" i="21"/>
  <c r="H2348" i="21"/>
  <c r="M2347" i="21"/>
  <c r="J2347" i="21"/>
  <c r="D2349" i="21"/>
  <c r="E2348" i="21"/>
  <c r="F2348" i="21"/>
  <c r="Q2347" i="21"/>
  <c r="N2347" i="21"/>
  <c r="O2347" i="21"/>
  <c r="P2347" i="21"/>
  <c r="K2348" i="21"/>
  <c r="H2349" i="21"/>
  <c r="L2348" i="21"/>
  <c r="I2348" i="21"/>
  <c r="J2348" i="21"/>
  <c r="M2348" i="21"/>
  <c r="F2349" i="21"/>
  <c r="D2350" i="21"/>
  <c r="E2349" i="21"/>
  <c r="J2349" i="21"/>
  <c r="K2349" i="21"/>
  <c r="M2349" i="21"/>
  <c r="I2349" i="21"/>
  <c r="H2350" i="21"/>
  <c r="L2349" i="21"/>
  <c r="Q2348" i="21"/>
  <c r="N2348" i="21"/>
  <c r="O2348" i="21"/>
  <c r="P2348" i="21"/>
  <c r="F2350" i="21"/>
  <c r="E2350" i="21"/>
  <c r="D2351" i="21"/>
  <c r="Q2349" i="21"/>
  <c r="N2349" i="21"/>
  <c r="P2349" i="21"/>
  <c r="O2349" i="21"/>
  <c r="J2350" i="21"/>
  <c r="I2350" i="21"/>
  <c r="L2350" i="21"/>
  <c r="H2351" i="21"/>
  <c r="K2350" i="21"/>
  <c r="M2350" i="21"/>
  <c r="E2351" i="21"/>
  <c r="F2351" i="21"/>
  <c r="D2352" i="21"/>
  <c r="Q2350" i="21"/>
  <c r="N2350" i="21"/>
  <c r="O2350" i="21"/>
  <c r="P2350" i="21"/>
  <c r="J2351" i="21"/>
  <c r="I2351" i="21"/>
  <c r="K2351" i="21"/>
  <c r="M2351" i="21"/>
  <c r="L2351" i="21"/>
  <c r="H2352" i="21"/>
  <c r="F2352" i="21"/>
  <c r="E2352" i="21"/>
  <c r="D2353" i="21"/>
  <c r="Q2351" i="21"/>
  <c r="N2351" i="21"/>
  <c r="O2351" i="21"/>
  <c r="P2351" i="21"/>
  <c r="M2352" i="21"/>
  <c r="L2352" i="21"/>
  <c r="K2352" i="21"/>
  <c r="I2352" i="21"/>
  <c r="J2352" i="21"/>
  <c r="H2353" i="21"/>
  <c r="F2353" i="21"/>
  <c r="E2353" i="21"/>
  <c r="D2354" i="21"/>
  <c r="Q2352" i="21"/>
  <c r="N2352" i="21"/>
  <c r="P2352" i="21"/>
  <c r="O2352" i="21"/>
  <c r="I2353" i="21"/>
  <c r="L2353" i="21"/>
  <c r="K2353" i="21"/>
  <c r="M2353" i="21"/>
  <c r="H2354" i="21"/>
  <c r="J2353" i="21"/>
  <c r="D2355" i="21"/>
  <c r="F2354" i="21"/>
  <c r="E2354" i="21"/>
  <c r="Q2353" i="21"/>
  <c r="N2353" i="21"/>
  <c r="P2353" i="21"/>
  <c r="O2353" i="21"/>
  <c r="L2354" i="21"/>
  <c r="J2354" i="21"/>
  <c r="M2354" i="21"/>
  <c r="H2355" i="21"/>
  <c r="K2354" i="21"/>
  <c r="I2354" i="21"/>
  <c r="F2355" i="21"/>
  <c r="D2356" i="21"/>
  <c r="E2355" i="21"/>
  <c r="L2355" i="21"/>
  <c r="I2355" i="21"/>
  <c r="K2355" i="21"/>
  <c r="M2355" i="21"/>
  <c r="J2355" i="21"/>
  <c r="H2356" i="21"/>
  <c r="Q2354" i="21"/>
  <c r="N2354" i="21"/>
  <c r="P2354" i="21"/>
  <c r="O2354" i="21"/>
  <c r="D2357" i="21"/>
  <c r="E2356" i="21"/>
  <c r="F2356" i="21"/>
  <c r="Q2355" i="21"/>
  <c r="N2355" i="21"/>
  <c r="O2355" i="21"/>
  <c r="P2355" i="21"/>
  <c r="L2356" i="21"/>
  <c r="M2356" i="21"/>
  <c r="K2356" i="21"/>
  <c r="H2357" i="21"/>
  <c r="J2356" i="21"/>
  <c r="I2356" i="21"/>
  <c r="D2358" i="21"/>
  <c r="E2357" i="21"/>
  <c r="F2357" i="21"/>
  <c r="J2357" i="21"/>
  <c r="K2357" i="21"/>
  <c r="H2358" i="21"/>
  <c r="I2357" i="21"/>
  <c r="L2357" i="21"/>
  <c r="M2357" i="21"/>
  <c r="Q2356" i="21"/>
  <c r="N2356" i="21"/>
  <c r="O2356" i="21"/>
  <c r="P2356" i="21"/>
  <c r="D2359" i="21"/>
  <c r="E2358" i="21"/>
  <c r="F2358" i="21"/>
  <c r="M2358" i="21"/>
  <c r="L2358" i="21"/>
  <c r="H2359" i="21"/>
  <c r="K2358" i="21"/>
  <c r="I2358" i="21"/>
  <c r="J2358" i="21"/>
  <c r="Q2357" i="21"/>
  <c r="N2357" i="21"/>
  <c r="O2357" i="21"/>
  <c r="P2357" i="21"/>
  <c r="F2359" i="21"/>
  <c r="D2360" i="21"/>
  <c r="E2359" i="21"/>
  <c r="K2359" i="21"/>
  <c r="J2359" i="21"/>
  <c r="H2360" i="21"/>
  <c r="L2359" i="21"/>
  <c r="M2359" i="21"/>
  <c r="I2359" i="21"/>
  <c r="Q2358" i="21"/>
  <c r="N2358" i="21"/>
  <c r="O2358" i="21"/>
  <c r="P2358" i="21"/>
  <c r="E2360" i="21"/>
  <c r="F2360" i="21"/>
  <c r="D2361" i="21"/>
  <c r="H2361" i="21"/>
  <c r="K2360" i="21"/>
  <c r="L2360" i="21"/>
  <c r="J2360" i="21"/>
  <c r="I2360" i="21"/>
  <c r="M2360" i="21"/>
  <c r="Q2359" i="21"/>
  <c r="N2359" i="21"/>
  <c r="O2359" i="21"/>
  <c r="P2359" i="21"/>
  <c r="E2361" i="21"/>
  <c r="D2362" i="21"/>
  <c r="F2361" i="21"/>
  <c r="H2362" i="21"/>
  <c r="M2361" i="21"/>
  <c r="J2361" i="21"/>
  <c r="K2361" i="21"/>
  <c r="I2361" i="21"/>
  <c r="L2361" i="21"/>
  <c r="Q2360" i="21"/>
  <c r="N2360" i="21"/>
  <c r="O2360" i="21"/>
  <c r="P2360" i="21"/>
  <c r="D2363" i="21"/>
  <c r="F2362" i="21"/>
  <c r="E2362" i="21"/>
  <c r="I2362" i="21"/>
  <c r="M2362" i="21"/>
  <c r="J2362" i="21"/>
  <c r="L2362" i="21"/>
  <c r="K2362" i="21"/>
  <c r="H2363" i="21"/>
  <c r="Q2361" i="21"/>
  <c r="N2361" i="21"/>
  <c r="P2361" i="21"/>
  <c r="O2361" i="21"/>
  <c r="F2363" i="21"/>
  <c r="E2363" i="21"/>
  <c r="D2364" i="21"/>
  <c r="Q2362" i="21"/>
  <c r="N2362" i="21"/>
  <c r="O2362" i="21"/>
  <c r="P2362" i="21"/>
  <c r="I2363" i="21"/>
  <c r="H2364" i="21"/>
  <c r="L2363" i="21"/>
  <c r="K2363" i="21"/>
  <c r="J2363" i="21"/>
  <c r="M2363" i="21"/>
  <c r="D2365" i="21"/>
  <c r="F2364" i="21"/>
  <c r="E2364" i="21"/>
  <c r="Q2363" i="21"/>
  <c r="N2363" i="21"/>
  <c r="P2363" i="21"/>
  <c r="O2363" i="21"/>
  <c r="I2364" i="21"/>
  <c r="L2364" i="21"/>
  <c r="M2364" i="21"/>
  <c r="K2364" i="21"/>
  <c r="H2365" i="21"/>
  <c r="J2364" i="21"/>
  <c r="D2366" i="21"/>
  <c r="E2365" i="21"/>
  <c r="F2365" i="21"/>
  <c r="Q2364" i="21"/>
  <c r="N2364" i="21"/>
  <c r="P2364" i="21"/>
  <c r="O2364" i="21"/>
  <c r="K2365" i="21"/>
  <c r="J2365" i="21"/>
  <c r="L2365" i="21"/>
  <c r="I2365" i="21"/>
  <c r="M2365" i="21"/>
  <c r="H2366" i="21"/>
  <c r="F2366" i="21"/>
  <c r="E2366" i="21"/>
  <c r="D2367" i="21"/>
  <c r="Q2365" i="21"/>
  <c r="N2365" i="21"/>
  <c r="O2365" i="21"/>
  <c r="P2365" i="21"/>
  <c r="K2366" i="21"/>
  <c r="H2367" i="21"/>
  <c r="J2366" i="21"/>
  <c r="L2366" i="21"/>
  <c r="M2366" i="21"/>
  <c r="I2366" i="21"/>
  <c r="D2368" i="21"/>
  <c r="E2367" i="21"/>
  <c r="F2367" i="21"/>
  <c r="H2368" i="21"/>
  <c r="L2367" i="21"/>
  <c r="J2367" i="21"/>
  <c r="I2367" i="21"/>
  <c r="M2367" i="21"/>
  <c r="K2367" i="21"/>
  <c r="Q2366" i="21"/>
  <c r="N2366" i="21"/>
  <c r="P2366" i="21"/>
  <c r="O2366" i="21"/>
  <c r="F2368" i="21"/>
  <c r="D2369" i="21"/>
  <c r="E2368" i="21"/>
  <c r="I2368" i="21"/>
  <c r="L2368" i="21"/>
  <c r="J2368" i="21"/>
  <c r="H2369" i="21"/>
  <c r="K2368" i="21"/>
  <c r="M2368" i="21"/>
  <c r="Q2367" i="21"/>
  <c r="N2367" i="21"/>
  <c r="O2367" i="21"/>
  <c r="P2367" i="21"/>
  <c r="D2370" i="21"/>
  <c r="F2369" i="21"/>
  <c r="E2369" i="21"/>
  <c r="Q2368" i="21"/>
  <c r="N2368" i="21"/>
  <c r="P2368" i="21"/>
  <c r="O2368" i="21"/>
  <c r="K2369" i="21"/>
  <c r="I2369" i="21"/>
  <c r="J2369" i="21"/>
  <c r="M2369" i="21"/>
  <c r="L2369" i="21"/>
  <c r="H2370" i="21"/>
  <c r="D2371" i="21"/>
  <c r="E2370" i="21"/>
  <c r="F2370" i="21"/>
  <c r="Q2369" i="21"/>
  <c r="N2369" i="21"/>
  <c r="O2369" i="21"/>
  <c r="P2369" i="21"/>
  <c r="J2370" i="21"/>
  <c r="L2370" i="21"/>
  <c r="H2371" i="21"/>
  <c r="M2370" i="21"/>
  <c r="K2370" i="21"/>
  <c r="I2370" i="21"/>
  <c r="E2371" i="21"/>
  <c r="F2371" i="21"/>
  <c r="D2372" i="21"/>
  <c r="J2371" i="21"/>
  <c r="I2371" i="21"/>
  <c r="L2371" i="21"/>
  <c r="M2371" i="21"/>
  <c r="K2371" i="21"/>
  <c r="H2372" i="21"/>
  <c r="Q2370" i="21"/>
  <c r="N2370" i="21"/>
  <c r="P2370" i="21"/>
  <c r="O2370" i="21"/>
  <c r="F2372" i="21"/>
  <c r="E2372" i="21"/>
  <c r="D2373" i="21"/>
  <c r="Q2371" i="21"/>
  <c r="N2371" i="21"/>
  <c r="P2371" i="21"/>
  <c r="O2371" i="21"/>
  <c r="M2372" i="21"/>
  <c r="L2372" i="21"/>
  <c r="I2372" i="21"/>
  <c r="K2372" i="21"/>
  <c r="J2372" i="21"/>
  <c r="H2373" i="21"/>
  <c r="F2373" i="21"/>
  <c r="D2374" i="21"/>
  <c r="E2373" i="21"/>
  <c r="Q2372" i="21"/>
  <c r="N2372" i="21"/>
  <c r="O2372" i="21"/>
  <c r="P2372" i="21"/>
  <c r="I2373" i="21"/>
  <c r="J2373" i="21"/>
  <c r="K2373" i="21"/>
  <c r="H2374" i="21"/>
  <c r="L2373" i="21"/>
  <c r="M2373" i="21"/>
  <c r="F2374" i="21"/>
  <c r="E2374" i="21"/>
  <c r="D2375" i="21"/>
  <c r="Q2373" i="21"/>
  <c r="N2373" i="21"/>
  <c r="P2373" i="21"/>
  <c r="O2373" i="21"/>
  <c r="H2375" i="21"/>
  <c r="M2374" i="21"/>
  <c r="L2374" i="21"/>
  <c r="J2374" i="21"/>
  <c r="I2374" i="21"/>
  <c r="K2374" i="21"/>
  <c r="F2375" i="21"/>
  <c r="D2376" i="21"/>
  <c r="E2375" i="21"/>
  <c r="L2375" i="21"/>
  <c r="H2376" i="21"/>
  <c r="K2375" i="21"/>
  <c r="M2375" i="21"/>
  <c r="J2375" i="21"/>
  <c r="I2375" i="21"/>
  <c r="Q2374" i="21"/>
  <c r="N2374" i="21"/>
  <c r="P2374" i="21"/>
  <c r="O2374" i="21"/>
  <c r="E2376" i="21"/>
  <c r="D2377" i="21"/>
  <c r="F2376" i="21"/>
  <c r="M2376" i="21"/>
  <c r="L2376" i="21"/>
  <c r="I2376" i="21"/>
  <c r="K2376" i="21"/>
  <c r="J2376" i="21"/>
  <c r="H2377" i="21"/>
  <c r="Q2375" i="21"/>
  <c r="N2375" i="21"/>
  <c r="P2375" i="21"/>
  <c r="O2375" i="21"/>
  <c r="E2377" i="21"/>
  <c r="F2377" i="21"/>
  <c r="D2378" i="21"/>
  <c r="Q2376" i="21"/>
  <c r="N2376" i="21"/>
  <c r="P2376" i="21"/>
  <c r="O2376" i="21"/>
  <c r="L2377" i="21"/>
  <c r="K2377" i="21"/>
  <c r="I2377" i="21"/>
  <c r="M2377" i="21"/>
  <c r="H2378" i="21"/>
  <c r="J2377" i="21"/>
  <c r="E2378" i="21"/>
  <c r="D2379" i="21"/>
  <c r="F2378" i="21"/>
  <c r="Q2377" i="21"/>
  <c r="N2377" i="21"/>
  <c r="P2377" i="21"/>
  <c r="O2377" i="21"/>
  <c r="M2378" i="21"/>
  <c r="J2378" i="21"/>
  <c r="I2378" i="21"/>
  <c r="H2379" i="21"/>
  <c r="K2378" i="21"/>
  <c r="L2378" i="21"/>
  <c r="E2379" i="21"/>
  <c r="F2379" i="21"/>
  <c r="D2380" i="21"/>
  <c r="Q2378" i="21"/>
  <c r="N2378" i="21"/>
  <c r="O2378" i="21"/>
  <c r="P2378" i="21"/>
  <c r="L2379" i="21"/>
  <c r="M2379" i="21"/>
  <c r="I2379" i="21"/>
  <c r="H2380" i="21"/>
  <c r="J2379" i="21"/>
  <c r="K2379" i="21"/>
  <c r="E2380" i="21"/>
  <c r="F2380" i="21"/>
  <c r="D2381" i="21"/>
  <c r="Q2379" i="21"/>
  <c r="N2379" i="21"/>
  <c r="P2379" i="21"/>
  <c r="O2379" i="21"/>
  <c r="I2380" i="21"/>
  <c r="L2380" i="21"/>
  <c r="K2380" i="21"/>
  <c r="J2380" i="21"/>
  <c r="M2380" i="21"/>
  <c r="H2381" i="21"/>
  <c r="D2382" i="21"/>
  <c r="E2381" i="21"/>
  <c r="F2381" i="21"/>
  <c r="Q2380" i="21"/>
  <c r="N2380" i="21"/>
  <c r="O2380" i="21"/>
  <c r="P2380" i="21"/>
  <c r="M2381" i="21"/>
  <c r="J2381" i="21"/>
  <c r="K2381" i="21"/>
  <c r="I2381" i="21"/>
  <c r="L2381" i="21"/>
  <c r="H2382" i="21"/>
  <c r="D2383" i="21"/>
  <c r="F2382" i="21"/>
  <c r="E2382" i="21"/>
  <c r="Q2381" i="21"/>
  <c r="N2381" i="21"/>
  <c r="P2381" i="21"/>
  <c r="O2381" i="21"/>
  <c r="J2382" i="21"/>
  <c r="I2382" i="21"/>
  <c r="L2382" i="21"/>
  <c r="H2383" i="21"/>
  <c r="K2382" i="21"/>
  <c r="M2382" i="21"/>
  <c r="D2384" i="21"/>
  <c r="E2383" i="21"/>
  <c r="F2383" i="21"/>
  <c r="Q2382" i="21"/>
  <c r="N2382" i="21"/>
  <c r="O2382" i="21"/>
  <c r="P2382" i="21"/>
  <c r="K2383" i="21"/>
  <c r="I2383" i="21"/>
  <c r="M2383" i="21"/>
  <c r="L2383" i="21"/>
  <c r="H2384" i="21"/>
  <c r="J2383" i="21"/>
  <c r="F2384" i="21"/>
  <c r="D2385" i="21"/>
  <c r="E2384" i="21"/>
  <c r="Q2383" i="21"/>
  <c r="N2383" i="21"/>
  <c r="O2383" i="21"/>
  <c r="P2383" i="21"/>
  <c r="H2385" i="21"/>
  <c r="M2384" i="21"/>
  <c r="I2384" i="21"/>
  <c r="L2384" i="21"/>
  <c r="K2384" i="21"/>
  <c r="J2384" i="21"/>
  <c r="D2386" i="21"/>
  <c r="F2385" i="21"/>
  <c r="E2385" i="21"/>
  <c r="H2386" i="21"/>
  <c r="I2385" i="21"/>
  <c r="L2385" i="21"/>
  <c r="J2385" i="21"/>
  <c r="K2385" i="21"/>
  <c r="M2385" i="21"/>
  <c r="Q2384" i="21"/>
  <c r="N2384" i="21"/>
  <c r="P2384" i="21"/>
  <c r="O2384" i="21"/>
  <c r="E2386" i="21"/>
  <c r="F2386" i="21"/>
  <c r="D2387" i="21"/>
  <c r="L2386" i="21"/>
  <c r="J2386" i="21"/>
  <c r="I2386" i="21"/>
  <c r="K2386" i="21"/>
  <c r="H2387" i="21"/>
  <c r="M2386" i="21"/>
  <c r="Q2385" i="21"/>
  <c r="N2385" i="21"/>
  <c r="O2385" i="21"/>
  <c r="P2385" i="21"/>
  <c r="E2387" i="21"/>
  <c r="D2388" i="21"/>
  <c r="F2387" i="21"/>
  <c r="Q2386" i="21"/>
  <c r="N2386" i="21"/>
  <c r="O2386" i="21"/>
  <c r="P2386" i="21"/>
  <c r="M2387" i="21"/>
  <c r="H2388" i="21"/>
  <c r="J2387" i="21"/>
  <c r="K2387" i="21"/>
  <c r="L2387" i="21"/>
  <c r="I2387" i="21"/>
  <c r="D2389" i="21"/>
  <c r="E2388" i="21"/>
  <c r="F2388" i="21"/>
  <c r="K2388" i="21"/>
  <c r="J2388" i="21"/>
  <c r="L2388" i="21"/>
  <c r="M2388" i="21"/>
  <c r="H2389" i="21"/>
  <c r="I2388" i="21"/>
  <c r="Q2387" i="21"/>
  <c r="N2387" i="21"/>
  <c r="P2387" i="21"/>
  <c r="O2387" i="21"/>
  <c r="E2389" i="21"/>
  <c r="D2390" i="21"/>
  <c r="F2389" i="21"/>
  <c r="L2389" i="21"/>
  <c r="I2389" i="21"/>
  <c r="J2389" i="21"/>
  <c r="K2389" i="21"/>
  <c r="H2390" i="21"/>
  <c r="M2389" i="21"/>
  <c r="Q2388" i="21"/>
  <c r="N2388" i="21"/>
  <c r="P2388" i="21"/>
  <c r="O2388" i="21"/>
  <c r="F2390" i="21"/>
  <c r="D2391" i="21"/>
  <c r="E2390" i="21"/>
  <c r="Q2389" i="21"/>
  <c r="N2389" i="21"/>
  <c r="O2389" i="21"/>
  <c r="P2389" i="21"/>
  <c r="L2390" i="21"/>
  <c r="I2390" i="21"/>
  <c r="J2390" i="21"/>
  <c r="K2390" i="21"/>
  <c r="M2390" i="21"/>
  <c r="H2391" i="21"/>
  <c r="F2391" i="21"/>
  <c r="D2392" i="21"/>
  <c r="E2391" i="21"/>
  <c r="Q2390" i="21"/>
  <c r="N2390" i="21"/>
  <c r="O2390" i="21"/>
  <c r="P2390" i="21"/>
  <c r="K2391" i="21"/>
  <c r="L2391" i="21"/>
  <c r="J2391" i="21"/>
  <c r="I2391" i="21"/>
  <c r="M2391" i="21"/>
  <c r="H2392" i="21"/>
  <c r="E2392" i="21"/>
  <c r="D2393" i="21"/>
  <c r="F2392" i="21"/>
  <c r="Q2391" i="21"/>
  <c r="N2391" i="21"/>
  <c r="P2391" i="21"/>
  <c r="O2391" i="21"/>
  <c r="L2392" i="21"/>
  <c r="I2392" i="21"/>
  <c r="K2392" i="21"/>
  <c r="J2392" i="21"/>
  <c r="H2393" i="21"/>
  <c r="M2392" i="21"/>
  <c r="E2393" i="21"/>
  <c r="F2393" i="21"/>
  <c r="D2394" i="21"/>
  <c r="Q2392" i="21"/>
  <c r="N2392" i="21"/>
  <c r="O2392" i="21"/>
  <c r="P2392" i="21"/>
  <c r="L2393" i="21"/>
  <c r="I2393" i="21"/>
  <c r="H2394" i="21"/>
  <c r="K2393" i="21"/>
  <c r="M2393" i="21"/>
  <c r="J2393" i="21"/>
  <c r="F2394" i="21"/>
  <c r="E2394" i="21"/>
  <c r="D2395" i="21"/>
  <c r="Q2393" i="21"/>
  <c r="N2393" i="21"/>
  <c r="O2393" i="21"/>
  <c r="P2393" i="21"/>
  <c r="L2394" i="21"/>
  <c r="M2394" i="21"/>
  <c r="H2395" i="21"/>
  <c r="K2394" i="21"/>
  <c r="J2394" i="21"/>
  <c r="I2394" i="21"/>
  <c r="D2396" i="21"/>
  <c r="F2395" i="21"/>
  <c r="E2395" i="21"/>
  <c r="I2395" i="21"/>
  <c r="H2396" i="21"/>
  <c r="J2395" i="21"/>
  <c r="M2395" i="21"/>
  <c r="L2395" i="21"/>
  <c r="K2395" i="21"/>
  <c r="Q2394" i="21"/>
  <c r="N2394" i="21"/>
  <c r="P2394" i="21"/>
  <c r="O2394" i="21"/>
  <c r="D2397" i="21"/>
  <c r="E2396" i="21"/>
  <c r="F2396" i="21"/>
  <c r="Q2395" i="21"/>
  <c r="N2395" i="21"/>
  <c r="O2395" i="21"/>
  <c r="P2395" i="21"/>
  <c r="L2396" i="21"/>
  <c r="K2396" i="21"/>
  <c r="H2397" i="21"/>
  <c r="J2396" i="21"/>
  <c r="M2396" i="21"/>
  <c r="I2396" i="21"/>
  <c r="E2397" i="21"/>
  <c r="D2398" i="21"/>
  <c r="F2397" i="21"/>
  <c r="H2398" i="21"/>
  <c r="M2397" i="21"/>
  <c r="K2397" i="21"/>
  <c r="L2397" i="21"/>
  <c r="J2397" i="21"/>
  <c r="I2397" i="21"/>
  <c r="Q2396" i="21"/>
  <c r="N2396" i="21"/>
  <c r="O2396" i="21"/>
  <c r="P2396" i="21"/>
  <c r="E2398" i="21"/>
  <c r="D2399" i="21"/>
  <c r="F2398" i="21"/>
  <c r="I2398" i="21"/>
  <c r="H2399" i="21"/>
  <c r="M2398" i="21"/>
  <c r="K2398" i="21"/>
  <c r="L2398" i="21"/>
  <c r="J2398" i="21"/>
  <c r="Q2397" i="21"/>
  <c r="N2397" i="21"/>
  <c r="O2397" i="21"/>
  <c r="P2397" i="21"/>
  <c r="F2399" i="21"/>
  <c r="E2399" i="21"/>
  <c r="D2400" i="21"/>
  <c r="Q2398" i="21"/>
  <c r="N2398" i="21"/>
  <c r="P2398" i="21"/>
  <c r="O2398" i="21"/>
  <c r="I2399" i="21"/>
  <c r="K2399" i="21"/>
  <c r="J2399" i="21"/>
  <c r="H2400" i="21"/>
  <c r="L2399" i="21"/>
  <c r="M2399" i="21"/>
  <c r="E2400" i="21"/>
  <c r="D2401" i="21"/>
  <c r="F2400" i="21"/>
  <c r="Q2399" i="21"/>
  <c r="N2399" i="21"/>
  <c r="P2399" i="21"/>
  <c r="O2399" i="21"/>
  <c r="M2400" i="21"/>
  <c r="J2400" i="21"/>
  <c r="I2400" i="21"/>
  <c r="H2401" i="21"/>
  <c r="K2400" i="21"/>
  <c r="L2400" i="21"/>
  <c r="E2401" i="21"/>
  <c r="F2401" i="21"/>
  <c r="D2402" i="21"/>
  <c r="Q2400" i="21"/>
  <c r="N2400" i="21"/>
  <c r="O2400" i="21"/>
  <c r="P2400" i="21"/>
  <c r="H2402" i="21"/>
  <c r="L2401" i="21"/>
  <c r="K2401" i="21"/>
  <c r="M2401" i="21"/>
  <c r="J2401" i="21"/>
  <c r="I2401" i="21"/>
  <c r="D2403" i="21"/>
  <c r="E2402" i="21"/>
  <c r="F2402" i="21"/>
  <c r="K2402" i="21"/>
  <c r="M2402" i="21"/>
  <c r="L2402" i="21"/>
  <c r="J2402" i="21"/>
  <c r="I2402" i="21"/>
  <c r="H2403" i="21"/>
  <c r="Q2401" i="21"/>
  <c r="N2401" i="21"/>
  <c r="O2401" i="21"/>
  <c r="P2401" i="21"/>
  <c r="F2403" i="21"/>
  <c r="E2403" i="21"/>
  <c r="D2404" i="21"/>
  <c r="Q2402" i="21"/>
  <c r="N2402" i="21"/>
  <c r="O2402" i="21"/>
  <c r="P2402" i="21"/>
  <c r="M2403" i="21"/>
  <c r="H2404" i="21"/>
  <c r="I2403" i="21"/>
  <c r="J2403" i="21"/>
  <c r="K2403" i="21"/>
  <c r="L2403" i="21"/>
  <c r="E2404" i="21"/>
  <c r="D2405" i="21"/>
  <c r="F2404" i="21"/>
  <c r="J2404" i="21"/>
  <c r="K2404" i="21"/>
  <c r="L2404" i="21"/>
  <c r="M2404" i="21"/>
  <c r="H2405" i="21"/>
  <c r="I2404" i="21"/>
  <c r="Q2403" i="21"/>
  <c r="N2403" i="21"/>
  <c r="O2403" i="21"/>
  <c r="P2403" i="21"/>
  <c r="E2405" i="21"/>
  <c r="D2406" i="21"/>
  <c r="F2405" i="21"/>
  <c r="L2405" i="21"/>
  <c r="I2405" i="21"/>
  <c r="M2405" i="21"/>
  <c r="J2405" i="21"/>
  <c r="H2406" i="21"/>
  <c r="K2405" i="21"/>
  <c r="Q2404" i="21"/>
  <c r="N2404" i="21"/>
  <c r="O2404" i="21"/>
  <c r="P2404" i="21"/>
  <c r="D2407" i="21"/>
  <c r="E2406" i="21"/>
  <c r="F2406" i="21"/>
  <c r="Q2405" i="21"/>
  <c r="N2405" i="21"/>
  <c r="O2405" i="21"/>
  <c r="P2405" i="21"/>
  <c r="I2406" i="21"/>
  <c r="K2406" i="21"/>
  <c r="J2406" i="21"/>
  <c r="H2407" i="21"/>
  <c r="M2406" i="21"/>
  <c r="L2406" i="21"/>
  <c r="F2407" i="21"/>
  <c r="E2407" i="21"/>
  <c r="D2408" i="21"/>
  <c r="Q2406" i="21"/>
  <c r="N2406" i="21"/>
  <c r="P2406" i="21"/>
  <c r="O2406" i="21"/>
  <c r="K2407" i="21"/>
  <c r="M2407" i="21"/>
  <c r="I2407" i="21"/>
  <c r="H2408" i="21"/>
  <c r="L2407" i="21"/>
  <c r="J2407" i="21"/>
  <c r="F2408" i="21"/>
  <c r="D2409" i="21"/>
  <c r="E2408" i="21"/>
  <c r="Q2407" i="21"/>
  <c r="N2407" i="21"/>
  <c r="P2407" i="21"/>
  <c r="O2407" i="21"/>
  <c r="I2408" i="21"/>
  <c r="M2408" i="21"/>
  <c r="H2409" i="21"/>
  <c r="K2408" i="21"/>
  <c r="L2408" i="21"/>
  <c r="J2408" i="21"/>
  <c r="F2409" i="21"/>
  <c r="D2410" i="21"/>
  <c r="E2409" i="21"/>
  <c r="Q2408" i="21"/>
  <c r="N2408" i="21"/>
  <c r="O2408" i="21"/>
  <c r="P2408" i="21"/>
  <c r="L2409" i="21"/>
  <c r="H2410" i="21"/>
  <c r="K2409" i="21"/>
  <c r="J2409" i="21"/>
  <c r="M2409" i="21"/>
  <c r="I2409" i="21"/>
  <c r="E2410" i="21"/>
  <c r="F2410" i="21"/>
  <c r="D2411" i="21"/>
  <c r="M2410" i="21"/>
  <c r="H2411" i="21"/>
  <c r="K2410" i="21"/>
  <c r="L2410" i="21"/>
  <c r="I2410" i="21"/>
  <c r="J2410" i="21"/>
  <c r="Q2409" i="21"/>
  <c r="N2409" i="21"/>
  <c r="O2409" i="21"/>
  <c r="P2409" i="21"/>
  <c r="E2411" i="21"/>
  <c r="F2411" i="21"/>
  <c r="D2412" i="21"/>
  <c r="J2411" i="21"/>
  <c r="L2411" i="21"/>
  <c r="H2412" i="21"/>
  <c r="M2411" i="21"/>
  <c r="K2411" i="21"/>
  <c r="I2411" i="21"/>
  <c r="Q2410" i="21"/>
  <c r="N2410" i="21"/>
  <c r="P2410" i="21"/>
  <c r="O2410" i="21"/>
  <c r="E2412" i="21"/>
  <c r="F2412" i="21"/>
  <c r="D2413" i="21"/>
  <c r="K2412" i="21"/>
  <c r="H2413" i="21"/>
  <c r="J2412" i="21"/>
  <c r="L2412" i="21"/>
  <c r="I2412" i="21"/>
  <c r="M2412" i="21"/>
  <c r="Q2411" i="21"/>
  <c r="N2411" i="21"/>
  <c r="O2411" i="21"/>
  <c r="P2411" i="21"/>
  <c r="F2413" i="21"/>
  <c r="D2414" i="21"/>
  <c r="E2413" i="21"/>
  <c r="M2413" i="21"/>
  <c r="L2413" i="21"/>
  <c r="H2414" i="21"/>
  <c r="J2413" i="21"/>
  <c r="I2413" i="21"/>
  <c r="K2413" i="21"/>
  <c r="Q2412" i="21"/>
  <c r="N2412" i="21"/>
  <c r="O2412" i="21"/>
  <c r="P2412" i="21"/>
  <c r="E2414" i="21"/>
  <c r="D2415" i="21"/>
  <c r="F2414" i="21"/>
  <c r="H2415" i="21"/>
  <c r="I2414" i="21"/>
  <c r="M2414" i="21"/>
  <c r="K2414" i="21"/>
  <c r="J2414" i="21"/>
  <c r="L2414" i="21"/>
  <c r="Q2413" i="21"/>
  <c r="N2413" i="21"/>
  <c r="P2413" i="21"/>
  <c r="O2413" i="21"/>
  <c r="D2416" i="21"/>
  <c r="F2415" i="21"/>
  <c r="E2415" i="21"/>
  <c r="J2415" i="21"/>
  <c r="L2415" i="21"/>
  <c r="H2416" i="21"/>
  <c r="K2415" i="21"/>
  <c r="I2415" i="21"/>
  <c r="M2415" i="21"/>
  <c r="Q2414" i="21"/>
  <c r="N2414" i="21"/>
  <c r="O2414" i="21"/>
  <c r="P2414" i="21"/>
  <c r="D2417" i="21"/>
  <c r="F2416" i="21"/>
  <c r="E2416" i="21"/>
  <c r="K2416" i="21"/>
  <c r="L2416" i="21"/>
  <c r="H2417" i="21"/>
  <c r="J2416" i="21"/>
  <c r="M2416" i="21"/>
  <c r="I2416" i="21"/>
  <c r="Q2415" i="21"/>
  <c r="N2415" i="21"/>
  <c r="O2415" i="21"/>
  <c r="P2415" i="21"/>
  <c r="D2418" i="21"/>
  <c r="E2417" i="21"/>
  <c r="F2417" i="21"/>
  <c r="J2417" i="21"/>
  <c r="H2418" i="21"/>
  <c r="I2417" i="21"/>
  <c r="K2417" i="21"/>
  <c r="M2417" i="21"/>
  <c r="L2417" i="21"/>
  <c r="Q2416" i="21"/>
  <c r="N2416" i="21"/>
  <c r="O2416" i="21"/>
  <c r="P2416" i="21"/>
  <c r="D2419" i="21"/>
  <c r="F2418" i="21"/>
  <c r="E2418" i="21"/>
  <c r="J2418" i="21"/>
  <c r="H2419" i="21"/>
  <c r="L2418" i="21"/>
  <c r="I2418" i="21"/>
  <c r="K2418" i="21"/>
  <c r="M2418" i="21"/>
  <c r="Q2417" i="21"/>
  <c r="N2417" i="21"/>
  <c r="O2417" i="21"/>
  <c r="P2417" i="21"/>
  <c r="F2419" i="21"/>
  <c r="E2419" i="21"/>
  <c r="D2420" i="21"/>
  <c r="J2419" i="21"/>
  <c r="K2419" i="21"/>
  <c r="M2419" i="21"/>
  <c r="I2419" i="21"/>
  <c r="L2419" i="21"/>
  <c r="H2420" i="21"/>
  <c r="Q2418" i="21"/>
  <c r="N2418" i="21"/>
  <c r="P2418" i="21"/>
  <c r="O2418" i="21"/>
  <c r="F2420" i="21"/>
  <c r="E2420" i="21"/>
  <c r="D2421" i="21"/>
  <c r="Q2419" i="21"/>
  <c r="N2419" i="21"/>
  <c r="O2419" i="21"/>
  <c r="P2419" i="21"/>
  <c r="J2420" i="21"/>
  <c r="L2420" i="21"/>
  <c r="M2420" i="21"/>
  <c r="H2421" i="21"/>
  <c r="I2420" i="21"/>
  <c r="K2420" i="21"/>
  <c r="E2421" i="21"/>
  <c r="D2422" i="21"/>
  <c r="F2421" i="21"/>
  <c r="I2421" i="21"/>
  <c r="M2421" i="21"/>
  <c r="J2421" i="21"/>
  <c r="L2421" i="21"/>
  <c r="H2422" i="21"/>
  <c r="K2421" i="21"/>
  <c r="Q2420" i="21"/>
  <c r="N2420" i="21"/>
  <c r="O2420" i="21"/>
  <c r="P2420" i="21"/>
  <c r="D2423" i="21"/>
  <c r="F2422" i="21"/>
  <c r="E2422" i="21"/>
  <c r="Q2421" i="21"/>
  <c r="N2421" i="21"/>
  <c r="P2421" i="21"/>
  <c r="O2421" i="21"/>
  <c r="M2422" i="21"/>
  <c r="K2422" i="21"/>
  <c r="J2422" i="21"/>
  <c r="L2422" i="21"/>
  <c r="H2423" i="21"/>
  <c r="I2422" i="21"/>
  <c r="D2424" i="21"/>
  <c r="E2423" i="21"/>
  <c r="F2423" i="21"/>
  <c r="L2423" i="21"/>
  <c r="I2423" i="21"/>
  <c r="H2424" i="21"/>
  <c r="J2423" i="21"/>
  <c r="M2423" i="21"/>
  <c r="K2423" i="21"/>
  <c r="Q2422" i="21"/>
  <c r="N2422" i="21"/>
  <c r="P2422" i="21"/>
  <c r="O2422" i="21"/>
  <c r="D2425" i="21"/>
  <c r="E2424" i="21"/>
  <c r="F2424" i="21"/>
  <c r="Q2423" i="21"/>
  <c r="N2423" i="21"/>
  <c r="O2423" i="21"/>
  <c r="P2423" i="21"/>
  <c r="J2424" i="21"/>
  <c r="L2424" i="21"/>
  <c r="M2424" i="21"/>
  <c r="I2424" i="21"/>
  <c r="H2425" i="21"/>
  <c r="K2424" i="21"/>
  <c r="D2426" i="21"/>
  <c r="E2425" i="21"/>
  <c r="F2425" i="21"/>
  <c r="Q2424" i="21"/>
  <c r="N2424" i="21"/>
  <c r="P2424" i="21"/>
  <c r="O2424" i="21"/>
  <c r="H2426" i="21"/>
  <c r="K2425" i="21"/>
  <c r="M2425" i="21"/>
  <c r="J2425" i="21"/>
  <c r="L2425" i="21"/>
  <c r="I2425" i="21"/>
  <c r="F2426" i="21"/>
  <c r="E2426" i="21"/>
  <c r="D2427" i="21"/>
  <c r="L2426" i="21"/>
  <c r="H2427" i="21"/>
  <c r="K2426" i="21"/>
  <c r="I2426" i="21"/>
  <c r="J2426" i="21"/>
  <c r="M2426" i="21"/>
  <c r="Q2425" i="21"/>
  <c r="N2425" i="21"/>
  <c r="P2425" i="21"/>
  <c r="O2425" i="21"/>
  <c r="F2427" i="21"/>
  <c r="D2428" i="21"/>
  <c r="E2427" i="21"/>
  <c r="K2427" i="21"/>
  <c r="L2427" i="21"/>
  <c r="J2427" i="21"/>
  <c r="I2427" i="21"/>
  <c r="H2428" i="21"/>
  <c r="M2427" i="21"/>
  <c r="Q2426" i="21"/>
  <c r="N2426" i="21"/>
  <c r="O2426" i="21"/>
  <c r="P2426" i="21"/>
  <c r="E2428" i="21"/>
  <c r="D2429" i="21"/>
  <c r="F2428" i="21"/>
  <c r="Q2427" i="21"/>
  <c r="N2427" i="21"/>
  <c r="O2427" i="21"/>
  <c r="P2427" i="21"/>
  <c r="K2428" i="21"/>
  <c r="J2428" i="21"/>
  <c r="M2428" i="21"/>
  <c r="L2428" i="21"/>
  <c r="H2429" i="21"/>
  <c r="I2428" i="21"/>
  <c r="D2430" i="21"/>
  <c r="F2429" i="21"/>
  <c r="E2429" i="21"/>
  <c r="I2429" i="21"/>
  <c r="K2429" i="21"/>
  <c r="L2429" i="21"/>
  <c r="H2430" i="21"/>
  <c r="J2429" i="21"/>
  <c r="M2429" i="21"/>
  <c r="Q2428" i="21"/>
  <c r="N2428" i="21"/>
  <c r="P2428" i="21"/>
  <c r="O2428" i="21"/>
  <c r="F2430" i="21"/>
  <c r="D2431" i="21"/>
  <c r="E2430" i="21"/>
  <c r="Q2429" i="21"/>
  <c r="N2429" i="21"/>
  <c r="P2429" i="21"/>
  <c r="O2429" i="21"/>
  <c r="M2430" i="21"/>
  <c r="J2430" i="21"/>
  <c r="L2430" i="21"/>
  <c r="K2430" i="21"/>
  <c r="H2431" i="21"/>
  <c r="I2430" i="21"/>
  <c r="F2431" i="21"/>
  <c r="D2432" i="21"/>
  <c r="E2431" i="21"/>
  <c r="M2431" i="21"/>
  <c r="I2431" i="21"/>
  <c r="K2431" i="21"/>
  <c r="J2431" i="21"/>
  <c r="L2431" i="21"/>
  <c r="H2432" i="21"/>
  <c r="Q2430" i="21"/>
  <c r="N2430" i="21"/>
  <c r="P2430" i="21"/>
  <c r="O2430" i="21"/>
  <c r="D2433" i="21"/>
  <c r="E2432" i="21"/>
  <c r="F2432" i="21"/>
  <c r="Q2431" i="21"/>
  <c r="N2431" i="21"/>
  <c r="O2431" i="21"/>
  <c r="P2431" i="21"/>
  <c r="K2432" i="21"/>
  <c r="H2433" i="21"/>
  <c r="J2432" i="21"/>
  <c r="M2432" i="21"/>
  <c r="L2432" i="21"/>
  <c r="I2432" i="21"/>
  <c r="F2433" i="21"/>
  <c r="E2433" i="21"/>
  <c r="D2434" i="21"/>
  <c r="K2433" i="21"/>
  <c r="M2433" i="21"/>
  <c r="L2433" i="21"/>
  <c r="I2433" i="21"/>
  <c r="H2434" i="21"/>
  <c r="J2433" i="21"/>
  <c r="Q2432" i="21"/>
  <c r="N2432" i="21"/>
  <c r="P2432" i="21"/>
  <c r="O2432" i="21"/>
  <c r="E2434" i="21"/>
  <c r="F2434" i="21"/>
  <c r="D2435" i="21"/>
  <c r="Q2433" i="21"/>
  <c r="N2433" i="21"/>
  <c r="P2433" i="21"/>
  <c r="O2433" i="21"/>
  <c r="I2434" i="21"/>
  <c r="H2435" i="21"/>
  <c r="L2434" i="21"/>
  <c r="M2434" i="21"/>
  <c r="K2434" i="21"/>
  <c r="J2434" i="21"/>
  <c r="D2436" i="21"/>
  <c r="E2435" i="21"/>
  <c r="F2435" i="21"/>
  <c r="Q2434" i="21"/>
  <c r="N2434" i="21"/>
  <c r="P2434" i="21"/>
  <c r="O2434" i="21"/>
  <c r="I2435" i="21"/>
  <c r="K2435" i="21"/>
  <c r="L2435" i="21"/>
  <c r="H2436" i="21"/>
  <c r="M2435" i="21"/>
  <c r="J2435" i="21"/>
  <c r="E2436" i="21"/>
  <c r="F2436" i="21"/>
  <c r="D2437" i="21"/>
  <c r="Q2435" i="21"/>
  <c r="N2435" i="21"/>
  <c r="O2435" i="21"/>
  <c r="P2435" i="21"/>
  <c r="M2436" i="21"/>
  <c r="L2436" i="21"/>
  <c r="J2436" i="21"/>
  <c r="I2436" i="21"/>
  <c r="K2436" i="21"/>
  <c r="H2437" i="21"/>
  <c r="F2437" i="21"/>
  <c r="E2437" i="21"/>
  <c r="D2438" i="21"/>
  <c r="Q2436" i="21"/>
  <c r="N2436" i="21"/>
  <c r="P2436" i="21"/>
  <c r="O2436" i="21"/>
  <c r="I2437" i="21"/>
  <c r="J2437" i="21"/>
  <c r="M2437" i="21"/>
  <c r="K2437" i="21"/>
  <c r="H2438" i="21"/>
  <c r="L2437" i="21"/>
  <c r="D2439" i="21"/>
  <c r="E2438" i="21"/>
  <c r="F2438" i="21"/>
  <c r="Q2437" i="21"/>
  <c r="N2437" i="21"/>
  <c r="P2437" i="21"/>
  <c r="O2437" i="21"/>
  <c r="H2439" i="21"/>
  <c r="L2438" i="21"/>
  <c r="J2438" i="21"/>
  <c r="K2438" i="21"/>
  <c r="M2438" i="21"/>
  <c r="I2438" i="21"/>
  <c r="E2439" i="21"/>
  <c r="F2439" i="21"/>
  <c r="D2440" i="21"/>
  <c r="H2440" i="21"/>
  <c r="M2439" i="21"/>
  <c r="I2439" i="21"/>
  <c r="L2439" i="21"/>
  <c r="J2439" i="21"/>
  <c r="K2439" i="21"/>
  <c r="Q2438" i="21"/>
  <c r="N2438" i="21"/>
  <c r="P2438" i="21"/>
  <c r="O2438" i="21"/>
  <c r="F2440" i="21"/>
  <c r="E2440" i="21"/>
  <c r="D2441" i="21"/>
  <c r="H2441" i="21"/>
  <c r="M2440" i="21"/>
  <c r="K2440" i="21"/>
  <c r="I2440" i="21"/>
  <c r="L2440" i="21"/>
  <c r="J2440" i="21"/>
  <c r="Q2439" i="21"/>
  <c r="N2439" i="21"/>
  <c r="P2439" i="21"/>
  <c r="O2439" i="21"/>
  <c r="F2441" i="21"/>
  <c r="E2441" i="21"/>
  <c r="D2442" i="21"/>
  <c r="I2441" i="21"/>
  <c r="H2442" i="21"/>
  <c r="L2441" i="21"/>
  <c r="K2441" i="21"/>
  <c r="J2441" i="21"/>
  <c r="M2441" i="21"/>
  <c r="Q2440" i="21"/>
  <c r="N2440" i="21"/>
  <c r="P2440" i="21"/>
  <c r="O2440" i="21"/>
  <c r="D2443" i="21"/>
  <c r="F2442" i="21"/>
  <c r="E2442" i="21"/>
  <c r="Q2441" i="21"/>
  <c r="N2441" i="21"/>
  <c r="O2441" i="21"/>
  <c r="P2441" i="21"/>
  <c r="K2442" i="21"/>
  <c r="H2443" i="21"/>
  <c r="J2442" i="21"/>
  <c r="M2442" i="21"/>
  <c r="I2442" i="21"/>
  <c r="L2442" i="21"/>
  <c r="D2444" i="21"/>
  <c r="E2443" i="21"/>
  <c r="F2443" i="21"/>
  <c r="L2443" i="21"/>
  <c r="J2443" i="21"/>
  <c r="H2444" i="21"/>
  <c r="M2443" i="21"/>
  <c r="K2443" i="21"/>
  <c r="I2443" i="21"/>
  <c r="Q2442" i="21"/>
  <c r="N2442" i="21"/>
  <c r="P2442" i="21"/>
  <c r="O2442" i="21"/>
  <c r="F2444" i="21"/>
  <c r="E2444" i="21"/>
  <c r="D2445" i="21"/>
  <c r="H2445" i="21"/>
  <c r="I2444" i="21"/>
  <c r="M2444" i="21"/>
  <c r="J2444" i="21"/>
  <c r="L2444" i="21"/>
  <c r="K2444" i="21"/>
  <c r="Q2443" i="21"/>
  <c r="N2443" i="21"/>
  <c r="O2443" i="21"/>
  <c r="P2443" i="21"/>
  <c r="D2446" i="21"/>
  <c r="E2445" i="21"/>
  <c r="F2445" i="21"/>
  <c r="M2445" i="21"/>
  <c r="H2446" i="21"/>
  <c r="J2445" i="21"/>
  <c r="I2445" i="21"/>
  <c r="L2445" i="21"/>
  <c r="K2445" i="21"/>
  <c r="Q2444" i="21"/>
  <c r="N2444" i="21"/>
  <c r="P2444" i="21"/>
  <c r="O2444" i="21"/>
  <c r="E2446" i="21"/>
  <c r="F2446" i="21"/>
  <c r="D2447" i="21"/>
  <c r="I2446" i="21"/>
  <c r="L2446" i="21"/>
  <c r="M2446" i="21"/>
  <c r="J2446" i="21"/>
  <c r="H2447" i="21"/>
  <c r="K2446" i="21"/>
  <c r="Q2445" i="21"/>
  <c r="N2445" i="21"/>
  <c r="P2445" i="21"/>
  <c r="O2445" i="21"/>
  <c r="F2447" i="21"/>
  <c r="D2448" i="21"/>
  <c r="E2447" i="21"/>
  <c r="Q2446" i="21"/>
  <c r="N2446" i="21"/>
  <c r="P2446" i="21"/>
  <c r="O2446" i="21"/>
  <c r="K2447" i="21"/>
  <c r="J2447" i="21"/>
  <c r="I2447" i="21"/>
  <c r="H2448" i="21"/>
  <c r="M2447" i="21"/>
  <c r="L2447" i="21"/>
  <c r="D2449" i="21"/>
  <c r="F2448" i="21"/>
  <c r="E2448" i="21"/>
  <c r="Q2447" i="21"/>
  <c r="N2447" i="21"/>
  <c r="O2447" i="21"/>
  <c r="P2447" i="21"/>
  <c r="I2448" i="21"/>
  <c r="K2448" i="21"/>
  <c r="L2448" i="21"/>
  <c r="M2448" i="21"/>
  <c r="J2448" i="21"/>
  <c r="H2449" i="21"/>
  <c r="E2449" i="21"/>
  <c r="D2450" i="21"/>
  <c r="F2449" i="21"/>
  <c r="Q2448" i="21"/>
  <c r="N2448" i="21"/>
  <c r="O2448" i="21"/>
  <c r="P2448" i="21"/>
  <c r="K2449" i="21"/>
  <c r="I2449" i="21"/>
  <c r="H2450" i="21"/>
  <c r="M2449" i="21"/>
  <c r="J2449" i="21"/>
  <c r="L2449" i="21"/>
  <c r="F2450" i="21"/>
  <c r="D2451" i="21"/>
  <c r="E2450" i="21"/>
  <c r="Q2449" i="21"/>
  <c r="N2449" i="21"/>
  <c r="P2449" i="21"/>
  <c r="O2449" i="21"/>
  <c r="J2450" i="21"/>
  <c r="H2451" i="21"/>
  <c r="I2450" i="21"/>
  <c r="M2450" i="21"/>
  <c r="L2450" i="21"/>
  <c r="K2450" i="21"/>
  <c r="D2452" i="21"/>
  <c r="F2451" i="21"/>
  <c r="E2451" i="21"/>
  <c r="I2451" i="21"/>
  <c r="J2451" i="21"/>
  <c r="K2451" i="21"/>
  <c r="H2452" i="21"/>
  <c r="L2451" i="21"/>
  <c r="M2451" i="21"/>
  <c r="Q2450" i="21"/>
  <c r="N2450" i="21"/>
  <c r="P2450" i="21"/>
  <c r="O2450" i="21"/>
  <c r="F2452" i="21"/>
  <c r="D2453" i="21"/>
  <c r="E2452" i="21"/>
  <c r="Q2451" i="21"/>
  <c r="N2451" i="21"/>
  <c r="P2451" i="21"/>
  <c r="O2451" i="21"/>
  <c r="L2452" i="21"/>
  <c r="K2452" i="21"/>
  <c r="H2453" i="21"/>
  <c r="M2452" i="21"/>
  <c r="I2452" i="21"/>
  <c r="J2452" i="21"/>
  <c r="F2453" i="21"/>
  <c r="D2454" i="21"/>
  <c r="E2453" i="21"/>
  <c r="H2454" i="21"/>
  <c r="L2453" i="21"/>
  <c r="M2453" i="21"/>
  <c r="J2453" i="21"/>
  <c r="I2453" i="21"/>
  <c r="K2453" i="21"/>
  <c r="Q2452" i="21"/>
  <c r="N2452" i="21"/>
  <c r="O2452" i="21"/>
  <c r="P2452" i="21"/>
  <c r="D2455" i="21"/>
  <c r="F2454" i="21"/>
  <c r="E2454" i="21"/>
  <c r="J2454" i="21"/>
  <c r="I2454" i="21"/>
  <c r="L2454" i="21"/>
  <c r="M2454" i="21"/>
  <c r="H2455" i="21"/>
  <c r="K2454" i="21"/>
  <c r="Q2453" i="21"/>
  <c r="N2453" i="21"/>
  <c r="P2453" i="21"/>
  <c r="O2453" i="21"/>
  <c r="F2455" i="21"/>
  <c r="D2456" i="21"/>
  <c r="E2455" i="21"/>
  <c r="Q2454" i="21"/>
  <c r="N2454" i="21"/>
  <c r="O2454" i="21"/>
  <c r="P2454" i="21"/>
  <c r="K2455" i="21"/>
  <c r="I2455" i="21"/>
  <c r="M2455" i="21"/>
  <c r="H2456" i="21"/>
  <c r="J2455" i="21"/>
  <c r="L2455" i="21"/>
  <c r="D2457" i="21"/>
  <c r="E2456" i="21"/>
  <c r="F2456" i="21"/>
  <c r="Q2455" i="21"/>
  <c r="N2455" i="21"/>
  <c r="P2455" i="21"/>
  <c r="O2455" i="21"/>
  <c r="M2456" i="21"/>
  <c r="L2456" i="21"/>
  <c r="I2456" i="21"/>
  <c r="H2457" i="21"/>
  <c r="J2456" i="21"/>
  <c r="K2456" i="21"/>
  <c r="D2458" i="21"/>
  <c r="F2457" i="21"/>
  <c r="E2457" i="21"/>
  <c r="Q2456" i="21"/>
  <c r="N2456" i="21"/>
  <c r="P2456" i="21"/>
  <c r="O2456" i="21"/>
  <c r="J2457" i="21"/>
  <c r="L2457" i="21"/>
  <c r="K2457" i="21"/>
  <c r="H2458" i="21"/>
  <c r="I2457" i="21"/>
  <c r="M2457" i="21"/>
  <c r="D2459" i="21"/>
  <c r="E2458" i="21"/>
  <c r="F2458" i="21"/>
  <c r="J2458" i="21"/>
  <c r="M2458" i="21"/>
  <c r="H2459" i="21"/>
  <c r="K2458" i="21"/>
  <c r="L2458" i="21"/>
  <c r="I2458" i="21"/>
  <c r="Q2457" i="21"/>
  <c r="N2457" i="21"/>
  <c r="O2457" i="21"/>
  <c r="P2457" i="21"/>
  <c r="E2459" i="21"/>
  <c r="F2459" i="21"/>
  <c r="D2460" i="21"/>
  <c r="M2459" i="21"/>
  <c r="H2460" i="21"/>
  <c r="K2459" i="21"/>
  <c r="I2459" i="21"/>
  <c r="L2459" i="21"/>
  <c r="J2459" i="21"/>
  <c r="Q2458" i="21"/>
  <c r="N2458" i="21"/>
  <c r="O2458" i="21"/>
  <c r="P2458" i="21"/>
  <c r="F2460" i="21"/>
  <c r="E2460" i="21"/>
  <c r="D2461" i="21"/>
  <c r="H2461" i="21"/>
  <c r="L2460" i="21"/>
  <c r="J2460" i="21"/>
  <c r="M2460" i="21"/>
  <c r="I2460" i="21"/>
  <c r="K2460" i="21"/>
  <c r="Q2459" i="21"/>
  <c r="N2459" i="21"/>
  <c r="P2459" i="21"/>
  <c r="O2459" i="21"/>
  <c r="D2462" i="21"/>
  <c r="F2461" i="21"/>
  <c r="E2461" i="21"/>
  <c r="L2461" i="21"/>
  <c r="H2462" i="21"/>
  <c r="M2461" i="21"/>
  <c r="J2461" i="21"/>
  <c r="K2461" i="21"/>
  <c r="I2461" i="21"/>
  <c r="Q2460" i="21"/>
  <c r="N2460" i="21"/>
  <c r="O2460" i="21"/>
  <c r="P2460" i="21"/>
  <c r="D2463" i="21"/>
  <c r="E2462" i="21"/>
  <c r="F2462" i="21"/>
  <c r="L2462" i="21"/>
  <c r="J2462" i="21"/>
  <c r="K2462" i="21"/>
  <c r="H2463" i="21"/>
  <c r="M2462" i="21"/>
  <c r="I2462" i="21"/>
  <c r="Q2461" i="21"/>
  <c r="N2461" i="21"/>
  <c r="O2461" i="21"/>
  <c r="P2461" i="21"/>
  <c r="F2463" i="21"/>
  <c r="D2464" i="21"/>
  <c r="E2463" i="21"/>
  <c r="M2463" i="21"/>
  <c r="J2463" i="21"/>
  <c r="H2464" i="21"/>
  <c r="L2463" i="21"/>
  <c r="I2463" i="21"/>
  <c r="K2463" i="21"/>
  <c r="Q2462" i="21"/>
  <c r="N2462" i="21"/>
  <c r="O2462" i="21"/>
  <c r="P2462" i="21"/>
  <c r="F2464" i="21"/>
  <c r="D2465" i="21"/>
  <c r="E2464" i="21"/>
  <c r="L2464" i="21"/>
  <c r="I2464" i="21"/>
  <c r="M2464" i="21"/>
  <c r="J2464" i="21"/>
  <c r="K2464" i="21"/>
  <c r="H2465" i="21"/>
  <c r="Q2463" i="21"/>
  <c r="N2463" i="21"/>
  <c r="O2463" i="21"/>
  <c r="P2463" i="21"/>
  <c r="F2465" i="21"/>
  <c r="D2466" i="21"/>
  <c r="E2465" i="21"/>
  <c r="Q2464" i="21"/>
  <c r="N2464" i="21"/>
  <c r="P2464" i="21"/>
  <c r="O2464" i="21"/>
  <c r="J2465" i="21"/>
  <c r="I2465" i="21"/>
  <c r="K2465" i="21"/>
  <c r="L2465" i="21"/>
  <c r="H2466" i="21"/>
  <c r="M2465" i="21"/>
  <c r="E2466" i="21"/>
  <c r="F2466" i="21"/>
  <c r="D2467" i="21"/>
  <c r="Q2465" i="21"/>
  <c r="N2465" i="21"/>
  <c r="O2465" i="21"/>
  <c r="P2465" i="21"/>
  <c r="M2466" i="21"/>
  <c r="L2466" i="21"/>
  <c r="I2466" i="21"/>
  <c r="K2466" i="21"/>
  <c r="H2467" i="21"/>
  <c r="J2466" i="21"/>
  <c r="F2467" i="21"/>
  <c r="E2467" i="21"/>
  <c r="D2468" i="21"/>
  <c r="Q2466" i="21"/>
  <c r="N2466" i="21"/>
  <c r="P2466" i="21"/>
  <c r="O2466" i="21"/>
  <c r="H2468" i="21"/>
  <c r="M2467" i="21"/>
  <c r="L2467" i="21"/>
  <c r="J2467" i="21"/>
  <c r="K2467" i="21"/>
  <c r="I2467" i="21"/>
  <c r="E2468" i="21"/>
  <c r="F2468" i="21"/>
  <c r="D2469" i="21"/>
  <c r="M2468" i="21"/>
  <c r="K2468" i="21"/>
  <c r="L2468" i="21"/>
  <c r="H2469" i="21"/>
  <c r="I2468" i="21"/>
  <c r="J2468" i="21"/>
  <c r="Q2467" i="21"/>
  <c r="N2467" i="21"/>
  <c r="O2467" i="21"/>
  <c r="P2467" i="21"/>
  <c r="E2469" i="21"/>
  <c r="F2469" i="21"/>
  <c r="D2470" i="21"/>
  <c r="L2469" i="21"/>
  <c r="M2469" i="21"/>
  <c r="K2469" i="21"/>
  <c r="J2469" i="21"/>
  <c r="H2470" i="21"/>
  <c r="I2469" i="21"/>
  <c r="Q2468" i="21"/>
  <c r="N2468" i="21"/>
  <c r="P2468" i="21"/>
  <c r="O2468" i="21"/>
  <c r="E2470" i="21"/>
  <c r="D2471" i="21"/>
  <c r="F2470" i="21"/>
  <c r="I2470" i="21"/>
  <c r="L2470" i="21"/>
  <c r="J2470" i="21"/>
  <c r="K2470" i="21"/>
  <c r="H2471" i="21"/>
  <c r="M2470" i="21"/>
  <c r="Q2469" i="21"/>
  <c r="N2469" i="21"/>
  <c r="P2469" i="21"/>
  <c r="O2469" i="21"/>
  <c r="E2471" i="21"/>
  <c r="F2471" i="21"/>
  <c r="D2472" i="21"/>
  <c r="Q2470" i="21"/>
  <c r="N2470" i="21"/>
  <c r="O2470" i="21"/>
  <c r="P2470" i="21"/>
  <c r="M2471" i="21"/>
  <c r="L2471" i="21"/>
  <c r="K2471" i="21"/>
  <c r="H2472" i="21"/>
  <c r="I2471" i="21"/>
  <c r="J2471" i="21"/>
  <c r="F2472" i="21"/>
  <c r="D2473" i="21"/>
  <c r="E2472" i="21"/>
  <c r="L2472" i="21"/>
  <c r="K2472" i="21"/>
  <c r="M2472" i="21"/>
  <c r="I2472" i="21"/>
  <c r="J2472" i="21"/>
  <c r="H2473" i="21"/>
  <c r="Q2471" i="21"/>
  <c r="N2471" i="21"/>
  <c r="O2471" i="21"/>
  <c r="P2471" i="21"/>
  <c r="E2473" i="21"/>
  <c r="F2473" i="21"/>
  <c r="D2474" i="21"/>
  <c r="Q2472" i="21"/>
  <c r="N2472" i="21"/>
  <c r="P2472" i="21"/>
  <c r="O2472" i="21"/>
  <c r="J2473" i="21"/>
  <c r="M2473" i="21"/>
  <c r="H2474" i="21"/>
  <c r="L2473" i="21"/>
  <c r="I2473" i="21"/>
  <c r="K2473" i="21"/>
  <c r="F2474" i="21"/>
  <c r="E2474" i="21"/>
  <c r="D2475" i="21"/>
  <c r="M2474" i="21"/>
  <c r="K2474" i="21"/>
  <c r="J2474" i="21"/>
  <c r="I2474" i="21"/>
  <c r="H2475" i="21"/>
  <c r="L2474" i="21"/>
  <c r="Q2473" i="21"/>
  <c r="N2473" i="21"/>
  <c r="O2473" i="21"/>
  <c r="P2473" i="21"/>
  <c r="F2475" i="21"/>
  <c r="E2475" i="21"/>
  <c r="D2476" i="21"/>
  <c r="Q2474" i="21"/>
  <c r="N2474" i="21"/>
  <c r="P2474" i="21"/>
  <c r="O2474" i="21"/>
  <c r="L2475" i="21"/>
  <c r="M2475" i="21"/>
  <c r="H2476" i="21"/>
  <c r="J2475" i="21"/>
  <c r="I2475" i="21"/>
  <c r="K2475" i="21"/>
  <c r="E2476" i="21"/>
  <c r="F2476" i="21"/>
  <c r="D2477" i="21"/>
  <c r="K2476" i="21"/>
  <c r="I2476" i="21"/>
  <c r="M2476" i="21"/>
  <c r="H2477" i="21"/>
  <c r="L2476" i="21"/>
  <c r="J2476" i="21"/>
  <c r="Q2475" i="21"/>
  <c r="N2475" i="21"/>
  <c r="O2475" i="21"/>
  <c r="P2475" i="21"/>
  <c r="D2478" i="21"/>
  <c r="F2477" i="21"/>
  <c r="E2477" i="21"/>
  <c r="Q2476" i="21"/>
  <c r="N2476" i="21"/>
  <c r="P2476" i="21"/>
  <c r="O2476" i="21"/>
  <c r="I2477" i="21"/>
  <c r="J2477" i="21"/>
  <c r="L2477" i="21"/>
  <c r="K2477" i="21"/>
  <c r="H2478" i="21"/>
  <c r="M2477" i="21"/>
  <c r="E2478" i="21"/>
  <c r="D2479" i="21"/>
  <c r="F2478" i="21"/>
  <c r="Q2477" i="21"/>
  <c r="N2477" i="21"/>
  <c r="P2477" i="21"/>
  <c r="O2477" i="21"/>
  <c r="H2479" i="21"/>
  <c r="I2478" i="21"/>
  <c r="J2478" i="21"/>
  <c r="M2478" i="21"/>
  <c r="K2478" i="21"/>
  <c r="L2478" i="21"/>
  <c r="F2479" i="21"/>
  <c r="E2479" i="21"/>
  <c r="D2480" i="21"/>
  <c r="L2479" i="21"/>
  <c r="K2479" i="21"/>
  <c r="J2479" i="21"/>
  <c r="I2479" i="21"/>
  <c r="M2479" i="21"/>
  <c r="H2480" i="21"/>
  <c r="Q2478" i="21"/>
  <c r="N2478" i="21"/>
  <c r="O2478" i="21"/>
  <c r="P2478" i="21"/>
  <c r="F2480" i="21"/>
  <c r="E2480" i="21"/>
  <c r="D2481" i="21"/>
  <c r="Q2479" i="21"/>
  <c r="N2479" i="21"/>
  <c r="P2479" i="21"/>
  <c r="O2479" i="21"/>
  <c r="L2480" i="21"/>
  <c r="H2481" i="21"/>
  <c r="M2480" i="21"/>
  <c r="I2480" i="21"/>
  <c r="K2480" i="21"/>
  <c r="J2480" i="21"/>
  <c r="F2481" i="21"/>
  <c r="D2482" i="21"/>
  <c r="E2481" i="21"/>
  <c r="I2481" i="21"/>
  <c r="K2481" i="21"/>
  <c r="M2481" i="21"/>
  <c r="J2481" i="21"/>
  <c r="L2481" i="21"/>
  <c r="H2482" i="21"/>
  <c r="Q2480" i="21"/>
  <c r="N2480" i="21"/>
  <c r="P2480" i="21"/>
  <c r="O2480" i="21"/>
  <c r="F2482" i="21"/>
  <c r="E2482" i="21"/>
  <c r="D2483" i="21"/>
  <c r="Q2481" i="21"/>
  <c r="N2481" i="21"/>
  <c r="P2481" i="21"/>
  <c r="O2481" i="21"/>
  <c r="L2482" i="21"/>
  <c r="J2482" i="21"/>
  <c r="M2482" i="21"/>
  <c r="K2482" i="21"/>
  <c r="H2483" i="21"/>
  <c r="I2482" i="21"/>
  <c r="D2484" i="21"/>
  <c r="F2483" i="21"/>
  <c r="E2483" i="21"/>
  <c r="M2483" i="21"/>
  <c r="L2483" i="21"/>
  <c r="H2484" i="21"/>
  <c r="K2483" i="21"/>
  <c r="J2483" i="21"/>
  <c r="I2483" i="21"/>
  <c r="Q2482" i="21"/>
  <c r="N2482" i="21"/>
  <c r="O2482" i="21"/>
  <c r="P2482" i="21"/>
  <c r="F2484" i="21"/>
  <c r="D2485" i="21"/>
  <c r="E2484" i="21"/>
  <c r="H2485" i="21"/>
  <c r="J2484" i="21"/>
  <c r="M2484" i="21"/>
  <c r="I2484" i="21"/>
  <c r="K2484" i="21"/>
  <c r="L2484" i="21"/>
  <c r="Q2483" i="21"/>
  <c r="N2483" i="21"/>
  <c r="P2483" i="21"/>
  <c r="O2483" i="21"/>
  <c r="F2485" i="21"/>
  <c r="D2486" i="21"/>
  <c r="E2485" i="21"/>
  <c r="I2485" i="21"/>
  <c r="K2485" i="21"/>
  <c r="H2486" i="21"/>
  <c r="L2485" i="21"/>
  <c r="J2485" i="21"/>
  <c r="M2485" i="21"/>
  <c r="Q2484" i="21"/>
  <c r="N2484" i="21"/>
  <c r="O2484" i="21"/>
  <c r="P2484" i="21"/>
  <c r="E2486" i="21"/>
  <c r="D2487" i="21"/>
  <c r="F2486" i="21"/>
  <c r="Q2485" i="21"/>
  <c r="N2485" i="21"/>
  <c r="O2485" i="21"/>
  <c r="P2485" i="21"/>
  <c r="M2486" i="21"/>
  <c r="H2487" i="21"/>
  <c r="K2486" i="21"/>
  <c r="L2486" i="21"/>
  <c r="J2486" i="21"/>
  <c r="I2486" i="21"/>
  <c r="F2487" i="21"/>
  <c r="E2487" i="21"/>
  <c r="D2488" i="21"/>
  <c r="L2487" i="21"/>
  <c r="J2487" i="21"/>
  <c r="M2487" i="21"/>
  <c r="K2487" i="21"/>
  <c r="H2488" i="21"/>
  <c r="I2487" i="21"/>
  <c r="Q2486" i="21"/>
  <c r="N2486" i="21"/>
  <c r="O2486" i="21"/>
  <c r="P2486" i="21"/>
  <c r="F2488" i="21"/>
  <c r="E2488" i="21"/>
  <c r="D2489" i="21"/>
  <c r="J2488" i="21"/>
  <c r="I2488" i="21"/>
  <c r="L2488" i="21"/>
  <c r="H2489" i="21"/>
  <c r="M2488" i="21"/>
  <c r="K2488" i="21"/>
  <c r="Q2487" i="21"/>
  <c r="N2487" i="21"/>
  <c r="O2487" i="21"/>
  <c r="P2487" i="21"/>
  <c r="F2489" i="21"/>
  <c r="E2489" i="21"/>
  <c r="D2490" i="21"/>
  <c r="Q2488" i="21"/>
  <c r="N2488" i="21"/>
  <c r="O2488" i="21"/>
  <c r="P2488" i="21"/>
  <c r="I2489" i="21"/>
  <c r="H2490" i="21"/>
  <c r="J2489" i="21"/>
  <c r="M2489" i="21"/>
  <c r="K2489" i="21"/>
  <c r="L2489" i="21"/>
  <c r="E2490" i="21"/>
  <c r="D2491" i="21"/>
  <c r="F2490" i="21"/>
  <c r="Q2489" i="21"/>
  <c r="N2489" i="21"/>
  <c r="P2489" i="21"/>
  <c r="O2489" i="21"/>
  <c r="H2491" i="21"/>
  <c r="M2490" i="21"/>
  <c r="L2490" i="21"/>
  <c r="J2490" i="21"/>
  <c r="I2490" i="21"/>
  <c r="K2490" i="21"/>
  <c r="E2491" i="21"/>
  <c r="D2492" i="21"/>
  <c r="F2491" i="21"/>
  <c r="L2491" i="21"/>
  <c r="K2491" i="21"/>
  <c r="I2491" i="21"/>
  <c r="J2491" i="21"/>
  <c r="H2492" i="21"/>
  <c r="M2491" i="21"/>
  <c r="Q2490" i="21"/>
  <c r="N2490" i="21"/>
  <c r="P2490" i="21"/>
  <c r="O2490" i="21"/>
  <c r="E2492" i="21"/>
  <c r="D2493" i="21"/>
  <c r="F2492" i="21"/>
  <c r="Q2491" i="21"/>
  <c r="N2491" i="21"/>
  <c r="O2491" i="21"/>
  <c r="P2491" i="21"/>
  <c r="H2493" i="21"/>
  <c r="I2492" i="21"/>
  <c r="L2492" i="21"/>
  <c r="M2492" i="21"/>
  <c r="K2492" i="21"/>
  <c r="J2492" i="21"/>
  <c r="D2494" i="21"/>
  <c r="F2493" i="21"/>
  <c r="E2493" i="21"/>
  <c r="J2493" i="21"/>
  <c r="H2494" i="21"/>
  <c r="L2493" i="21"/>
  <c r="M2493" i="21"/>
  <c r="I2493" i="21"/>
  <c r="K2493" i="21"/>
  <c r="Q2492" i="21"/>
  <c r="N2492" i="21"/>
  <c r="O2492" i="21"/>
  <c r="P2492" i="21"/>
  <c r="E2494" i="21"/>
  <c r="D2495" i="21"/>
  <c r="F2494" i="21"/>
  <c r="I2494" i="21"/>
  <c r="M2494" i="21"/>
  <c r="J2494" i="21"/>
  <c r="K2494" i="21"/>
  <c r="H2495" i="21"/>
  <c r="L2494" i="21"/>
  <c r="Q2493" i="21"/>
  <c r="N2493" i="21"/>
  <c r="P2493" i="21"/>
  <c r="O2493" i="21"/>
  <c r="F2495" i="21"/>
  <c r="E2495" i="21"/>
  <c r="D2496" i="21"/>
  <c r="Q2494" i="21"/>
  <c r="N2494" i="21"/>
  <c r="P2494" i="21"/>
  <c r="O2494" i="21"/>
  <c r="M2495" i="21"/>
  <c r="K2495" i="21"/>
  <c r="I2495" i="21"/>
  <c r="H2496" i="21"/>
  <c r="J2495" i="21"/>
  <c r="L2495" i="21"/>
  <c r="D2497" i="21"/>
  <c r="F2496" i="21"/>
  <c r="E2496" i="21"/>
  <c r="Q2495" i="21"/>
  <c r="N2495" i="21"/>
  <c r="O2495" i="21"/>
  <c r="P2495" i="21"/>
  <c r="I2496" i="21"/>
  <c r="H2497" i="21"/>
  <c r="J2496" i="21"/>
  <c r="L2496" i="21"/>
  <c r="M2496" i="21"/>
  <c r="K2496" i="21"/>
  <c r="F2497" i="21"/>
  <c r="D2498" i="21"/>
  <c r="E2497" i="21"/>
  <c r="Q2496" i="21"/>
  <c r="N2496" i="21"/>
  <c r="O2496" i="21"/>
  <c r="P2496" i="21"/>
  <c r="J2497" i="21"/>
  <c r="K2497" i="21"/>
  <c r="L2497" i="21"/>
  <c r="I2497" i="21"/>
  <c r="H2498" i="21"/>
  <c r="M2497" i="21"/>
  <c r="D2499" i="21"/>
  <c r="F2498" i="21"/>
  <c r="E2498" i="21"/>
  <c r="Q2497" i="21"/>
  <c r="N2497" i="21"/>
  <c r="O2497" i="21"/>
  <c r="P2497" i="21"/>
  <c r="I2498" i="21"/>
  <c r="K2498" i="21"/>
  <c r="M2498" i="21"/>
  <c r="J2498" i="21"/>
  <c r="H2499" i="21"/>
  <c r="L2498" i="21"/>
  <c r="D2500" i="21"/>
  <c r="E2499" i="21"/>
  <c r="F2499" i="21"/>
  <c r="Q2498" i="21"/>
  <c r="N2498" i="21"/>
  <c r="P2498" i="21"/>
  <c r="O2498" i="21"/>
  <c r="H2500" i="21"/>
  <c r="L2499" i="21"/>
  <c r="K2499" i="21"/>
  <c r="J2499" i="21"/>
  <c r="M2499" i="21"/>
  <c r="I2499" i="21"/>
  <c r="D2501" i="21"/>
  <c r="F2500" i="21"/>
  <c r="E2500" i="21"/>
  <c r="K2500" i="21"/>
  <c r="L2500" i="21"/>
  <c r="M2500" i="21"/>
  <c r="H2501" i="21"/>
  <c r="I2500" i="21"/>
  <c r="J2500" i="21"/>
  <c r="Q2499" i="21"/>
  <c r="N2499" i="21"/>
  <c r="O2499" i="21"/>
  <c r="P2499" i="21"/>
  <c r="F2501" i="21"/>
  <c r="E2501" i="21"/>
  <c r="D2502" i="21"/>
  <c r="M2501" i="21"/>
  <c r="I2501" i="21"/>
  <c r="K2501" i="21"/>
  <c r="H2502" i="21"/>
  <c r="L2501" i="21"/>
  <c r="J2501" i="21"/>
  <c r="Q2500" i="21"/>
  <c r="N2500" i="21"/>
  <c r="O2500" i="21"/>
  <c r="P2500" i="21"/>
  <c r="E2502" i="21"/>
  <c r="D2503" i="21"/>
  <c r="F2502" i="21"/>
  <c r="Q2501" i="21"/>
  <c r="N2501" i="21"/>
  <c r="P2501" i="21"/>
  <c r="O2501" i="21"/>
  <c r="J2502" i="21"/>
  <c r="M2502" i="21"/>
  <c r="K2502" i="21"/>
  <c r="I2502" i="21"/>
  <c r="L2502" i="21"/>
  <c r="H2503" i="21"/>
  <c r="F2503" i="21"/>
  <c r="D2504" i="21"/>
  <c r="E2503" i="21"/>
  <c r="Q2502" i="21"/>
  <c r="N2502" i="21"/>
  <c r="P2502" i="21"/>
  <c r="O2502" i="21"/>
  <c r="J2503" i="21"/>
  <c r="L2503" i="21"/>
  <c r="H2504" i="21"/>
  <c r="M2503" i="21"/>
  <c r="K2503" i="21"/>
  <c r="I2503" i="21"/>
  <c r="D2505" i="21"/>
  <c r="F2504" i="21"/>
  <c r="E2504" i="21"/>
  <c r="K2504" i="21"/>
  <c r="J2504" i="21"/>
  <c r="I2504" i="21"/>
  <c r="M2504" i="21"/>
  <c r="H2505" i="21"/>
  <c r="L2504" i="21"/>
  <c r="Q2503" i="21"/>
  <c r="N2503" i="21"/>
  <c r="O2503" i="21"/>
  <c r="P2503" i="21"/>
  <c r="E2505" i="21"/>
  <c r="D2506" i="21"/>
  <c r="F2505" i="21"/>
  <c r="Q2504" i="21"/>
  <c r="N2504" i="21"/>
  <c r="O2504" i="21"/>
  <c r="P2504" i="21"/>
  <c r="M2505" i="21"/>
  <c r="L2505" i="21"/>
  <c r="H2506" i="21"/>
  <c r="I2505" i="21"/>
  <c r="J2505" i="21"/>
  <c r="K2505" i="21"/>
  <c r="E2506" i="21"/>
  <c r="F2506" i="21"/>
  <c r="D2507" i="21"/>
  <c r="K2506" i="21"/>
  <c r="H2507" i="21"/>
  <c r="M2506" i="21"/>
  <c r="I2506" i="21"/>
  <c r="L2506" i="21"/>
  <c r="J2506" i="21"/>
  <c r="Q2505" i="21"/>
  <c r="N2505" i="21"/>
  <c r="O2505" i="21"/>
  <c r="P2505" i="21"/>
  <c r="E2507" i="21"/>
  <c r="F2507" i="21"/>
  <c r="D2508" i="21"/>
  <c r="J2507" i="21"/>
  <c r="H2508" i="21"/>
  <c r="M2507" i="21"/>
  <c r="K2507" i="21"/>
  <c r="I2507" i="21"/>
  <c r="L2507" i="21"/>
  <c r="Q2506" i="21"/>
  <c r="N2506" i="21"/>
  <c r="P2506" i="21"/>
  <c r="O2506" i="21"/>
  <c r="D2509" i="21"/>
  <c r="F2508" i="21"/>
  <c r="E2508" i="21"/>
  <c r="L2508" i="21"/>
  <c r="J2508" i="21"/>
  <c r="H2509" i="21"/>
  <c r="I2508" i="21"/>
  <c r="K2508" i="21"/>
  <c r="M2508" i="21"/>
  <c r="Q2507" i="21"/>
  <c r="N2507" i="21"/>
  <c r="O2507" i="21"/>
  <c r="P2507" i="21"/>
  <c r="F2509" i="21"/>
  <c r="D2510" i="21"/>
  <c r="E2509" i="21"/>
  <c r="L2509" i="21"/>
  <c r="J2509" i="21"/>
  <c r="M2509" i="21"/>
  <c r="K2509" i="21"/>
  <c r="H2510" i="21"/>
  <c r="I2509" i="21"/>
  <c r="Q2508" i="21"/>
  <c r="N2508" i="21"/>
  <c r="P2508" i="21"/>
  <c r="O2508" i="21"/>
  <c r="F2510" i="21"/>
  <c r="D2511" i="21"/>
  <c r="E2510" i="21"/>
  <c r="M2510" i="21"/>
  <c r="J2510" i="21"/>
  <c r="H2511" i="21"/>
  <c r="I2510" i="21"/>
  <c r="K2510" i="21"/>
  <c r="L2510" i="21"/>
  <c r="Q2509" i="21"/>
  <c r="N2509" i="21"/>
  <c r="P2509" i="21"/>
  <c r="O2509" i="21"/>
  <c r="D2512" i="21"/>
  <c r="E2511" i="21"/>
  <c r="F2511" i="21"/>
  <c r="M2511" i="21"/>
  <c r="L2511" i="21"/>
  <c r="I2511" i="21"/>
  <c r="H2512" i="21"/>
  <c r="J2511" i="21"/>
  <c r="K2511" i="21"/>
  <c r="Q2510" i="21"/>
  <c r="N2510" i="21"/>
  <c r="O2510" i="21"/>
  <c r="P2510" i="21"/>
  <c r="F2512" i="21"/>
  <c r="D2513" i="21"/>
  <c r="E2512" i="21"/>
  <c r="Q2511" i="21"/>
  <c r="N2511" i="21"/>
  <c r="O2511" i="21"/>
  <c r="P2511" i="21"/>
  <c r="H2513" i="21"/>
  <c r="I2512" i="21"/>
  <c r="K2512" i="21"/>
  <c r="J2512" i="21"/>
  <c r="M2512" i="21"/>
  <c r="L2512" i="21"/>
  <c r="F2513" i="21"/>
  <c r="E2513" i="21"/>
  <c r="D2514" i="21"/>
  <c r="K2513" i="21"/>
  <c r="L2513" i="21"/>
  <c r="J2513" i="21"/>
  <c r="I2513" i="21"/>
  <c r="H2514" i="21"/>
  <c r="M2513" i="21"/>
  <c r="Q2512" i="21"/>
  <c r="N2512" i="21"/>
  <c r="O2512" i="21"/>
  <c r="P2512" i="21"/>
  <c r="D2515" i="21"/>
  <c r="E2514" i="21"/>
  <c r="F2514" i="21"/>
  <c r="Q2513" i="21"/>
  <c r="N2513" i="21"/>
  <c r="O2513" i="21"/>
  <c r="P2513" i="21"/>
  <c r="K2514" i="21"/>
  <c r="J2514" i="21"/>
  <c r="H2515" i="21"/>
  <c r="M2514" i="21"/>
  <c r="I2514" i="21"/>
  <c r="L2514" i="21"/>
  <c r="E2515" i="21"/>
  <c r="F2515" i="21"/>
  <c r="D2516" i="21"/>
  <c r="K2515" i="21"/>
  <c r="J2515" i="21"/>
  <c r="L2515" i="21"/>
  <c r="H2516" i="21"/>
  <c r="I2515" i="21"/>
  <c r="M2515" i="21"/>
  <c r="Q2514" i="21"/>
  <c r="N2514" i="21"/>
  <c r="P2514" i="21"/>
  <c r="O2514" i="21"/>
  <c r="E2516" i="21"/>
  <c r="D2517" i="21"/>
  <c r="F2516" i="21"/>
  <c r="H2517" i="21"/>
  <c r="K2516" i="21"/>
  <c r="L2516" i="21"/>
  <c r="J2516" i="21"/>
  <c r="I2516" i="21"/>
  <c r="M2516" i="21"/>
  <c r="Q2515" i="21"/>
  <c r="N2515" i="21"/>
  <c r="P2515" i="21"/>
  <c r="O2515" i="21"/>
  <c r="E2517" i="21"/>
  <c r="D2518" i="21"/>
  <c r="F2517" i="21"/>
  <c r="I2517" i="21"/>
  <c r="K2517" i="21"/>
  <c r="H2518" i="21"/>
  <c r="M2517" i="21"/>
  <c r="J2517" i="21"/>
  <c r="L2517" i="21"/>
  <c r="Q2516" i="21"/>
  <c r="N2516" i="21"/>
  <c r="P2516" i="21"/>
  <c r="O2516" i="21"/>
  <c r="F2518" i="21"/>
  <c r="D2519" i="21"/>
  <c r="E2518" i="21"/>
  <c r="Q2517" i="21"/>
  <c r="N2517" i="21"/>
  <c r="O2517" i="21"/>
  <c r="P2517" i="21"/>
  <c r="I2518" i="21"/>
  <c r="K2518" i="21"/>
  <c r="H2519" i="21"/>
  <c r="L2518" i="21"/>
  <c r="M2518" i="21"/>
  <c r="J2518" i="21"/>
  <c r="D2520" i="21"/>
  <c r="E2519" i="21"/>
  <c r="F2519" i="21"/>
  <c r="Q2518" i="21"/>
  <c r="N2518" i="21"/>
  <c r="O2518" i="21"/>
  <c r="P2518" i="21"/>
  <c r="H2520" i="21"/>
  <c r="J2519" i="21"/>
  <c r="L2519" i="21"/>
  <c r="K2519" i="21"/>
  <c r="M2519" i="21"/>
  <c r="I2519" i="21"/>
  <c r="D2521" i="21"/>
  <c r="E2520" i="21"/>
  <c r="F2520" i="21"/>
  <c r="I2520" i="21"/>
  <c r="K2520" i="21"/>
  <c r="H2521" i="21"/>
  <c r="J2520" i="21"/>
  <c r="L2520" i="21"/>
  <c r="M2520" i="21"/>
  <c r="Q2519" i="21"/>
  <c r="N2519" i="21"/>
  <c r="P2519" i="21"/>
  <c r="O2519" i="21"/>
  <c r="E2521" i="21"/>
  <c r="D2522" i="21"/>
  <c r="F2521" i="21"/>
  <c r="Q2520" i="21"/>
  <c r="N2520" i="21"/>
  <c r="O2520" i="21"/>
  <c r="P2520" i="21"/>
  <c r="K2521" i="21"/>
  <c r="I2521" i="21"/>
  <c r="H2522" i="21"/>
  <c r="M2521" i="21"/>
  <c r="L2521" i="21"/>
  <c r="J2521" i="21"/>
  <c r="D2523" i="21"/>
  <c r="F2522" i="21"/>
  <c r="E2522" i="21"/>
  <c r="Q2521" i="21"/>
  <c r="N2521" i="21"/>
  <c r="P2521" i="21"/>
  <c r="O2521" i="21"/>
  <c r="H2523" i="21"/>
  <c r="J2522" i="21"/>
  <c r="K2522" i="21"/>
  <c r="I2522" i="21"/>
  <c r="M2522" i="21"/>
  <c r="L2522" i="21"/>
  <c r="F2523" i="21"/>
  <c r="D2524" i="21"/>
  <c r="E2523" i="21"/>
  <c r="L2523" i="21"/>
  <c r="J2523" i="21"/>
  <c r="K2523" i="21"/>
  <c r="H2524" i="21"/>
  <c r="I2523" i="21"/>
  <c r="M2523" i="21"/>
  <c r="Q2522" i="21"/>
  <c r="N2522" i="21"/>
  <c r="O2522" i="21"/>
  <c r="P2522" i="21"/>
  <c r="E2524" i="21"/>
  <c r="F2524" i="21"/>
  <c r="D2525" i="21"/>
  <c r="H2525" i="21"/>
  <c r="L2524" i="21"/>
  <c r="K2524" i="21"/>
  <c r="I2524" i="21"/>
  <c r="J2524" i="21"/>
  <c r="M2524" i="21"/>
  <c r="Q2523" i="21"/>
  <c r="N2523" i="21"/>
  <c r="O2523" i="21"/>
  <c r="P2523" i="21"/>
  <c r="F2525" i="21"/>
  <c r="E2525" i="21"/>
  <c r="D2526" i="21"/>
  <c r="L2525" i="21"/>
  <c r="J2525" i="21"/>
  <c r="M2525" i="21"/>
  <c r="H2526" i="21"/>
  <c r="K2525" i="21"/>
  <c r="I2525" i="21"/>
  <c r="Q2524" i="21"/>
  <c r="N2524" i="21"/>
  <c r="O2524" i="21"/>
  <c r="P2524" i="21"/>
  <c r="D2527" i="21"/>
  <c r="F2526" i="21"/>
  <c r="E2526" i="21"/>
  <c r="K2526" i="21"/>
  <c r="J2526" i="21"/>
  <c r="H2527" i="21"/>
  <c r="M2526" i="21"/>
  <c r="I2526" i="21"/>
  <c r="L2526" i="21"/>
  <c r="Q2525" i="21"/>
  <c r="N2525" i="21"/>
  <c r="O2525" i="21"/>
  <c r="P2525" i="21"/>
  <c r="D2528" i="21"/>
  <c r="E2527" i="21"/>
  <c r="F2527" i="21"/>
  <c r="K2527" i="21"/>
  <c r="M2527" i="21"/>
  <c r="J2527" i="21"/>
  <c r="H2528" i="21"/>
  <c r="L2527" i="21"/>
  <c r="I2527" i="21"/>
  <c r="Q2526" i="21"/>
  <c r="N2526" i="21"/>
  <c r="P2526" i="21"/>
  <c r="O2526" i="21"/>
  <c r="F2528" i="21"/>
  <c r="E2528" i="21"/>
  <c r="D2529" i="21"/>
  <c r="M2528" i="21"/>
  <c r="J2528" i="21"/>
  <c r="H2529" i="21"/>
  <c r="L2528" i="21"/>
  <c r="K2528" i="21"/>
  <c r="I2528" i="21"/>
  <c r="Q2527" i="21"/>
  <c r="N2527" i="21"/>
  <c r="O2527" i="21"/>
  <c r="P2527" i="21"/>
  <c r="E2529" i="21"/>
  <c r="D2530" i="21"/>
  <c r="F2529" i="21"/>
  <c r="L2529" i="21"/>
  <c r="H2530" i="21"/>
  <c r="M2529" i="21"/>
  <c r="K2529" i="21"/>
  <c r="I2529" i="21"/>
  <c r="J2529" i="21"/>
  <c r="Q2528" i="21"/>
  <c r="N2528" i="21"/>
  <c r="O2528" i="21"/>
  <c r="P2528" i="21"/>
  <c r="E2530" i="21"/>
  <c r="D2531" i="21"/>
  <c r="F2530" i="21"/>
  <c r="H2531" i="21"/>
  <c r="I2530" i="21"/>
  <c r="K2530" i="21"/>
  <c r="L2530" i="21"/>
  <c r="M2530" i="21"/>
  <c r="J2530" i="21"/>
  <c r="Q2529" i="21"/>
  <c r="N2529" i="21"/>
  <c r="P2529" i="21"/>
  <c r="O2529" i="21"/>
  <c r="E2531" i="21"/>
  <c r="D2532" i="21"/>
  <c r="F2531" i="21"/>
  <c r="I2531" i="21"/>
  <c r="L2531" i="21"/>
  <c r="K2531" i="21"/>
  <c r="H2532" i="21"/>
  <c r="M2531" i="21"/>
  <c r="J2531" i="21"/>
  <c r="Q2530" i="21"/>
  <c r="N2530" i="21"/>
  <c r="P2530" i="21"/>
  <c r="O2530" i="21"/>
  <c r="F2532" i="21"/>
  <c r="E2532" i="21"/>
  <c r="D2533" i="21"/>
  <c r="Q2531" i="21"/>
  <c r="N2531" i="21"/>
  <c r="P2531" i="21"/>
  <c r="O2531" i="21"/>
  <c r="L2532" i="21"/>
  <c r="J2532" i="21"/>
  <c r="H2533" i="21"/>
  <c r="M2532" i="21"/>
  <c r="I2532" i="21"/>
  <c r="K2532" i="21"/>
  <c r="F2533" i="21"/>
  <c r="E2533" i="21"/>
  <c r="D2534" i="21"/>
  <c r="J2533" i="21"/>
  <c r="K2533" i="21"/>
  <c r="M2533" i="21"/>
  <c r="H2534" i="21"/>
  <c r="L2533" i="21"/>
  <c r="I2533" i="21"/>
  <c r="Q2532" i="21"/>
  <c r="N2532" i="21"/>
  <c r="P2532" i="21"/>
  <c r="O2532" i="21"/>
  <c r="E2534" i="21"/>
  <c r="F2534" i="21"/>
  <c r="D2535" i="21"/>
  <c r="I2534" i="21"/>
  <c r="M2534" i="21"/>
  <c r="K2534" i="21"/>
  <c r="L2534" i="21"/>
  <c r="J2534" i="21"/>
  <c r="H2535" i="21"/>
  <c r="Q2533" i="21"/>
  <c r="N2533" i="21"/>
  <c r="O2533" i="21"/>
  <c r="P2533" i="21"/>
  <c r="F2535" i="21"/>
  <c r="D2536" i="21"/>
  <c r="E2535" i="21"/>
  <c r="Q2534" i="21"/>
  <c r="N2534" i="21"/>
  <c r="O2534" i="21"/>
  <c r="P2534" i="21"/>
  <c r="L2535" i="21"/>
  <c r="M2535" i="21"/>
  <c r="H2536" i="21"/>
  <c r="J2535" i="21"/>
  <c r="K2535" i="21"/>
  <c r="I2535" i="21"/>
  <c r="F2536" i="21"/>
  <c r="D2537" i="21"/>
  <c r="E2536" i="21"/>
  <c r="M2536" i="21"/>
  <c r="L2536" i="21"/>
  <c r="J2536" i="21"/>
  <c r="I2536" i="21"/>
  <c r="H2537" i="21"/>
  <c r="K2536" i="21"/>
  <c r="Q2535" i="21"/>
  <c r="N2535" i="21"/>
  <c r="O2535" i="21"/>
  <c r="P2535" i="21"/>
  <c r="F2537" i="21"/>
  <c r="D2538" i="21"/>
  <c r="E2537" i="21"/>
  <c r="Q2536" i="21"/>
  <c r="N2536" i="21"/>
  <c r="O2536" i="21"/>
  <c r="P2536" i="21"/>
  <c r="I2537" i="21"/>
  <c r="K2537" i="21"/>
  <c r="J2537" i="21"/>
  <c r="M2537" i="21"/>
  <c r="H2538" i="21"/>
  <c r="L2537" i="21"/>
  <c r="F2538" i="21"/>
  <c r="E2538" i="21"/>
  <c r="D2539" i="21"/>
  <c r="Q2537" i="21"/>
  <c r="N2537" i="21"/>
  <c r="O2537" i="21"/>
  <c r="P2537" i="21"/>
  <c r="K2538" i="21"/>
  <c r="J2538" i="21"/>
  <c r="L2538" i="21"/>
  <c r="I2538" i="21"/>
  <c r="H2539" i="21"/>
  <c r="M2538" i="21"/>
  <c r="E2539" i="21"/>
  <c r="D2540" i="21"/>
  <c r="F2539" i="21"/>
  <c r="Q2538" i="21"/>
  <c r="N2538" i="21"/>
  <c r="O2538" i="21"/>
  <c r="P2538" i="21"/>
  <c r="K2539" i="21"/>
  <c r="H2540" i="21"/>
  <c r="J2539" i="21"/>
  <c r="I2539" i="21"/>
  <c r="M2539" i="21"/>
  <c r="L2539" i="21"/>
  <c r="D2541" i="21"/>
  <c r="F2540" i="21"/>
  <c r="E2540" i="21"/>
  <c r="M2540" i="21"/>
  <c r="K2540" i="21"/>
  <c r="L2540" i="21"/>
  <c r="I2540" i="21"/>
  <c r="H2541" i="21"/>
  <c r="J2540" i="21"/>
  <c r="Q2539" i="21"/>
  <c r="N2539" i="21"/>
  <c r="O2539" i="21"/>
  <c r="P2539" i="21"/>
  <c r="D2542" i="21"/>
  <c r="F2541" i="21"/>
  <c r="E2541" i="21"/>
  <c r="Q2540" i="21"/>
  <c r="N2540" i="21"/>
  <c r="P2540" i="21"/>
  <c r="O2540" i="21"/>
  <c r="K2541" i="21"/>
  <c r="I2541" i="21"/>
  <c r="J2541" i="21"/>
  <c r="H2542" i="21"/>
  <c r="L2541" i="21"/>
  <c r="M2541" i="21"/>
  <c r="E2542" i="21"/>
  <c r="F2542" i="21"/>
  <c r="D2543" i="21"/>
  <c r="Q2541" i="21"/>
  <c r="N2541" i="21"/>
  <c r="O2541" i="21"/>
  <c r="P2541" i="21"/>
  <c r="I2542" i="21"/>
  <c r="M2542" i="21"/>
  <c r="L2542" i="21"/>
  <c r="H2543" i="21"/>
  <c r="J2542" i="21"/>
  <c r="K2542" i="21"/>
  <c r="E2543" i="21"/>
  <c r="F2543" i="21"/>
  <c r="D2544" i="21"/>
  <c r="Q2542" i="21"/>
  <c r="N2542" i="21"/>
  <c r="O2542" i="21"/>
  <c r="P2542" i="21"/>
  <c r="J2543" i="21"/>
  <c r="I2543" i="21"/>
  <c r="L2543" i="21"/>
  <c r="K2543" i="21"/>
  <c r="H2544" i="21"/>
  <c r="M2543" i="21"/>
  <c r="E2544" i="21"/>
  <c r="F2544" i="21"/>
  <c r="D2545" i="21"/>
  <c r="Q2543" i="21"/>
  <c r="N2543" i="21"/>
  <c r="P2543" i="21"/>
  <c r="O2543" i="21"/>
  <c r="L2544" i="21"/>
  <c r="M2544" i="21"/>
  <c r="K2544" i="21"/>
  <c r="I2544" i="21"/>
  <c r="H2545" i="21"/>
  <c r="J2544" i="21"/>
  <c r="D2546" i="21"/>
  <c r="E2545" i="21"/>
  <c r="F2545" i="21"/>
  <c r="Q2544" i="21"/>
  <c r="N2544" i="21"/>
  <c r="O2544" i="21"/>
  <c r="P2544" i="21"/>
  <c r="M2545" i="21"/>
  <c r="H2546" i="21"/>
  <c r="L2545" i="21"/>
  <c r="J2545" i="21"/>
  <c r="I2545" i="21"/>
  <c r="K2545" i="21"/>
  <c r="E2546" i="21"/>
  <c r="D2547" i="21"/>
  <c r="F2546" i="21"/>
  <c r="I2546" i="21"/>
  <c r="K2546" i="21"/>
  <c r="H2547" i="21"/>
  <c r="L2546" i="21"/>
  <c r="M2546" i="21"/>
  <c r="J2546" i="21"/>
  <c r="Q2545" i="21"/>
  <c r="N2545" i="21"/>
  <c r="O2545" i="21"/>
  <c r="P2545" i="21"/>
  <c r="D2548" i="21"/>
  <c r="F2547" i="21"/>
  <c r="E2547" i="21"/>
  <c r="Q2546" i="21"/>
  <c r="N2546" i="21"/>
  <c r="P2546" i="21"/>
  <c r="O2546" i="21"/>
  <c r="M2547" i="21"/>
  <c r="K2547" i="21"/>
  <c r="L2547" i="21"/>
  <c r="J2547" i="21"/>
  <c r="H2548" i="21"/>
  <c r="I2547" i="21"/>
  <c r="D2549" i="21"/>
  <c r="F2548" i="21"/>
  <c r="E2548" i="21"/>
  <c r="M2548" i="21"/>
  <c r="I2548" i="21"/>
  <c r="J2548" i="21"/>
  <c r="H2549" i="21"/>
  <c r="L2548" i="21"/>
  <c r="K2548" i="21"/>
  <c r="Q2547" i="21"/>
  <c r="N2547" i="21"/>
  <c r="O2547" i="21"/>
  <c r="P2547" i="21"/>
  <c r="E2549" i="21"/>
  <c r="D2550" i="21"/>
  <c r="F2549" i="21"/>
  <c r="Q2548" i="21"/>
  <c r="N2548" i="21"/>
  <c r="O2548" i="21"/>
  <c r="P2548" i="21"/>
  <c r="I2549" i="21"/>
  <c r="L2549" i="21"/>
  <c r="H2550" i="21"/>
  <c r="J2549" i="21"/>
  <c r="M2549" i="21"/>
  <c r="K2549" i="21"/>
  <c r="E2550" i="21"/>
  <c r="D2551" i="21"/>
  <c r="F2550" i="21"/>
  <c r="Q2549" i="21"/>
  <c r="N2549" i="21"/>
  <c r="O2549" i="21"/>
  <c r="P2549" i="21"/>
  <c r="H2551" i="21"/>
  <c r="I2550" i="21"/>
  <c r="M2550" i="21"/>
  <c r="J2550" i="21"/>
  <c r="K2550" i="21"/>
  <c r="L2550" i="21"/>
  <c r="F2551" i="21"/>
  <c r="E2551" i="21"/>
  <c r="D2552" i="21"/>
  <c r="L2551" i="21"/>
  <c r="K2551" i="21"/>
  <c r="I2551" i="21"/>
  <c r="J2551" i="21"/>
  <c r="M2551" i="21"/>
  <c r="H2552" i="21"/>
  <c r="Q2550" i="21"/>
  <c r="N2550" i="21"/>
  <c r="P2550" i="21"/>
  <c r="O2550" i="21"/>
  <c r="E2552" i="21"/>
  <c r="D2553" i="21"/>
  <c r="F2552" i="21"/>
  <c r="Q2551" i="21"/>
  <c r="N2551" i="21"/>
  <c r="O2551" i="21"/>
  <c r="P2551" i="21"/>
  <c r="I2552" i="21"/>
  <c r="J2552" i="21"/>
  <c r="H2553" i="21"/>
  <c r="L2552" i="21"/>
  <c r="K2552" i="21"/>
  <c r="M2552" i="21"/>
  <c r="E2553" i="21"/>
  <c r="F2553" i="21"/>
  <c r="D2554" i="21"/>
  <c r="Q2552" i="21"/>
  <c r="N2552" i="21"/>
  <c r="O2552" i="21"/>
  <c r="P2552" i="21"/>
  <c r="I2553" i="21"/>
  <c r="M2553" i="21"/>
  <c r="H2554" i="21"/>
  <c r="J2553" i="21"/>
  <c r="L2553" i="21"/>
  <c r="K2553" i="21"/>
  <c r="D2555" i="21"/>
  <c r="E2554" i="21"/>
  <c r="F2554" i="21"/>
  <c r="Q2553" i="21"/>
  <c r="N2553" i="21"/>
  <c r="O2553" i="21"/>
  <c r="P2553" i="21"/>
  <c r="K2554" i="21"/>
  <c r="J2554" i="21"/>
  <c r="I2554" i="21"/>
  <c r="M2554" i="21"/>
  <c r="L2554" i="21"/>
  <c r="H2555" i="21"/>
  <c r="D2556" i="21"/>
  <c r="E2555" i="21"/>
  <c r="F2555" i="21"/>
  <c r="Q2554" i="21"/>
  <c r="N2554" i="21"/>
  <c r="P2554" i="21"/>
  <c r="O2554" i="21"/>
  <c r="L2555" i="21"/>
  <c r="K2555" i="21"/>
  <c r="M2555" i="21"/>
  <c r="I2555" i="21"/>
  <c r="J2555" i="21"/>
  <c r="H2556" i="21"/>
  <c r="F2556" i="21"/>
  <c r="E2556" i="21"/>
  <c r="D2557" i="21"/>
  <c r="Q2555" i="21"/>
  <c r="N2555" i="21"/>
  <c r="P2555" i="21"/>
  <c r="O2555" i="21"/>
  <c r="M2556" i="21"/>
  <c r="H2557" i="21"/>
  <c r="J2556" i="21"/>
  <c r="K2556" i="21"/>
  <c r="L2556" i="21"/>
  <c r="I2556" i="21"/>
  <c r="F2557" i="21"/>
  <c r="E2557" i="21"/>
  <c r="D2558" i="21"/>
  <c r="M2557" i="21"/>
  <c r="L2557" i="21"/>
  <c r="I2557" i="21"/>
  <c r="K2557" i="21"/>
  <c r="J2557" i="21"/>
  <c r="H2558" i="21"/>
  <c r="Q2556" i="21"/>
  <c r="N2556" i="21"/>
  <c r="O2556" i="21"/>
  <c r="P2556" i="21"/>
  <c r="D2559" i="21"/>
  <c r="E2558" i="21"/>
  <c r="F2558" i="21"/>
  <c r="Q2557" i="21"/>
  <c r="N2557" i="21"/>
  <c r="O2557" i="21"/>
  <c r="P2557" i="21"/>
  <c r="H2559" i="21"/>
  <c r="K2558" i="21"/>
  <c r="I2558" i="21"/>
  <c r="M2558" i="21"/>
  <c r="J2558" i="21"/>
  <c r="L2558" i="21"/>
  <c r="D2560" i="21"/>
  <c r="F2559" i="21"/>
  <c r="E2559" i="21"/>
  <c r="J2559" i="21"/>
  <c r="H2560" i="21"/>
  <c r="L2559" i="21"/>
  <c r="I2559" i="21"/>
  <c r="K2559" i="21"/>
  <c r="M2559" i="21"/>
  <c r="Q2558" i="21"/>
  <c r="N2558" i="21"/>
  <c r="P2558" i="21"/>
  <c r="O2558" i="21"/>
  <c r="D2561" i="21"/>
  <c r="E2560" i="21"/>
  <c r="F2560" i="21"/>
  <c r="M2560" i="21"/>
  <c r="J2560" i="21"/>
  <c r="I2560" i="21"/>
  <c r="K2560" i="21"/>
  <c r="L2560" i="21"/>
  <c r="H2561" i="21"/>
  <c r="Q2559" i="21"/>
  <c r="N2559" i="21"/>
  <c r="P2559" i="21"/>
  <c r="O2559" i="21"/>
  <c r="F2561" i="21"/>
  <c r="E2561" i="21"/>
  <c r="D2562" i="21"/>
  <c r="Q2560" i="21"/>
  <c r="N2560" i="21"/>
  <c r="P2560" i="21"/>
  <c r="O2560" i="21"/>
  <c r="J2561" i="21"/>
  <c r="L2561" i="21"/>
  <c r="K2561" i="21"/>
  <c r="H2562" i="21"/>
  <c r="M2561" i="21"/>
  <c r="I2561" i="21"/>
  <c r="D2563" i="21"/>
  <c r="E2562" i="21"/>
  <c r="F2562" i="21"/>
  <c r="K2562" i="21"/>
  <c r="I2562" i="21"/>
  <c r="L2562" i="21"/>
  <c r="J2562" i="21"/>
  <c r="M2562" i="21"/>
  <c r="H2563" i="21"/>
  <c r="Q2561" i="21"/>
  <c r="N2561" i="21"/>
  <c r="P2561" i="21"/>
  <c r="O2561" i="21"/>
  <c r="F2563" i="21"/>
  <c r="D2564" i="21"/>
  <c r="E2563" i="21"/>
  <c r="Q2562" i="21"/>
  <c r="N2562" i="21"/>
  <c r="P2562" i="21"/>
  <c r="O2562" i="21"/>
  <c r="J2563" i="21"/>
  <c r="I2563" i="21"/>
  <c r="K2563" i="21"/>
  <c r="M2563" i="21"/>
  <c r="L2563" i="21"/>
  <c r="H2564" i="21"/>
  <c r="F2564" i="21"/>
  <c r="E2564" i="21"/>
  <c r="D2565" i="21"/>
  <c r="Q2563" i="21"/>
  <c r="N2563" i="21"/>
  <c r="P2563" i="21"/>
  <c r="O2563" i="21"/>
  <c r="I2564" i="21"/>
  <c r="K2564" i="21"/>
  <c r="M2564" i="21"/>
  <c r="L2564" i="21"/>
  <c r="H2565" i="21"/>
  <c r="J2564" i="21"/>
  <c r="D2566" i="21"/>
  <c r="E2565" i="21"/>
  <c r="F2565" i="21"/>
  <c r="Q2564" i="21"/>
  <c r="N2564" i="21"/>
  <c r="P2564" i="21"/>
  <c r="O2564" i="21"/>
  <c r="L2565" i="21"/>
  <c r="K2565" i="21"/>
  <c r="J2565" i="21"/>
  <c r="H2566" i="21"/>
  <c r="I2565" i="21"/>
  <c r="M2565" i="21"/>
  <c r="D2567" i="21"/>
  <c r="F2566" i="21"/>
  <c r="E2566" i="21"/>
  <c r="J2566" i="21"/>
  <c r="M2566" i="21"/>
  <c r="K2566" i="21"/>
  <c r="H2567" i="21"/>
  <c r="I2566" i="21"/>
  <c r="L2566" i="21"/>
  <c r="Q2565" i="21"/>
  <c r="N2565" i="21"/>
  <c r="O2565" i="21"/>
  <c r="P2565" i="21"/>
  <c r="E2567" i="21"/>
  <c r="D2568" i="21"/>
  <c r="F2567" i="21"/>
  <c r="K2567" i="21"/>
  <c r="L2567" i="21"/>
  <c r="J2567" i="21"/>
  <c r="H2568" i="21"/>
  <c r="I2567" i="21"/>
  <c r="M2567" i="21"/>
  <c r="Q2566" i="21"/>
  <c r="N2566" i="21"/>
  <c r="O2566" i="21"/>
  <c r="P2566" i="21"/>
  <c r="D2569" i="21"/>
  <c r="E2568" i="21"/>
  <c r="F2568" i="21"/>
  <c r="K2568" i="21"/>
  <c r="J2568" i="21"/>
  <c r="L2568" i="21"/>
  <c r="M2568" i="21"/>
  <c r="I2568" i="21"/>
  <c r="H2569" i="21"/>
  <c r="Q2567" i="21"/>
  <c r="N2567" i="21"/>
  <c r="O2567" i="21"/>
  <c r="P2567" i="21"/>
  <c r="E2569" i="21"/>
  <c r="D2570" i="21"/>
  <c r="F2569" i="21"/>
  <c r="Q2568" i="21"/>
  <c r="N2568" i="21"/>
  <c r="P2568" i="21"/>
  <c r="O2568" i="21"/>
  <c r="J2569" i="21"/>
  <c r="K2569" i="21"/>
  <c r="L2569" i="21"/>
  <c r="M2569" i="21"/>
  <c r="H2570" i="21"/>
  <c r="I2569" i="21"/>
  <c r="D2571" i="21"/>
  <c r="F2570" i="21"/>
  <c r="E2570" i="21"/>
  <c r="L2570" i="21"/>
  <c r="I2570" i="21"/>
  <c r="J2570" i="21"/>
  <c r="K2570" i="21"/>
  <c r="H2571" i="21"/>
  <c r="M2570" i="21"/>
  <c r="Q2569" i="21"/>
  <c r="N2569" i="21"/>
  <c r="O2569" i="21"/>
  <c r="P2569" i="21"/>
  <c r="E2571" i="21"/>
  <c r="D2572" i="21"/>
  <c r="F2571" i="21"/>
  <c r="Q2570" i="21"/>
  <c r="N2570" i="21"/>
  <c r="P2570" i="21"/>
  <c r="O2570" i="21"/>
  <c r="J2571" i="21"/>
  <c r="K2571" i="21"/>
  <c r="I2571" i="21"/>
  <c r="M2571" i="21"/>
  <c r="H2572" i="21"/>
  <c r="L2571" i="21"/>
  <c r="D2573" i="21"/>
  <c r="E2572" i="21"/>
  <c r="F2572" i="21"/>
  <c r="Q2571" i="21"/>
  <c r="N2571" i="21"/>
  <c r="O2571" i="21"/>
  <c r="P2571" i="21"/>
  <c r="K2572" i="21"/>
  <c r="M2572" i="21"/>
  <c r="H2573" i="21"/>
  <c r="L2572" i="21"/>
  <c r="I2572" i="21"/>
  <c r="J2572" i="21"/>
  <c r="E2573" i="21"/>
  <c r="D2574" i="21"/>
  <c r="F2573" i="21"/>
  <c r="I2573" i="21"/>
  <c r="L2573" i="21"/>
  <c r="M2573" i="21"/>
  <c r="H2574" i="21"/>
  <c r="K2573" i="21"/>
  <c r="J2573" i="21"/>
  <c r="Q2572" i="21"/>
  <c r="N2572" i="21"/>
  <c r="P2572" i="21"/>
  <c r="O2572" i="21"/>
  <c r="E2574" i="21"/>
  <c r="F2574" i="21"/>
  <c r="D2575" i="21"/>
  <c r="Q2573" i="21"/>
  <c r="N2573" i="21"/>
  <c r="O2573" i="21"/>
  <c r="P2573" i="21"/>
  <c r="H2575" i="21"/>
  <c r="K2574" i="21"/>
  <c r="L2574" i="21"/>
  <c r="M2574" i="21"/>
  <c r="I2574" i="21"/>
  <c r="J2574" i="21"/>
  <c r="D2576" i="21"/>
  <c r="E2575" i="21"/>
  <c r="F2575" i="21"/>
  <c r="K2575" i="21"/>
  <c r="I2575" i="21"/>
  <c r="J2575" i="21"/>
  <c r="L2575" i="21"/>
  <c r="M2575" i="21"/>
  <c r="H2576" i="21"/>
  <c r="Q2574" i="21"/>
  <c r="N2574" i="21"/>
  <c r="P2574" i="21"/>
  <c r="O2574" i="21"/>
  <c r="F2576" i="21"/>
  <c r="E2576" i="21"/>
  <c r="D2577" i="21"/>
  <c r="Q2575" i="21"/>
  <c r="N2575" i="21"/>
  <c r="O2575" i="21"/>
  <c r="P2575" i="21"/>
  <c r="H2577" i="21"/>
  <c r="L2576" i="21"/>
  <c r="J2576" i="21"/>
  <c r="K2576" i="21"/>
  <c r="I2576" i="21"/>
  <c r="M2576" i="21"/>
  <c r="F2577" i="21"/>
  <c r="D2578" i="21"/>
  <c r="E2577" i="21"/>
  <c r="H2578" i="21"/>
  <c r="L2577" i="21"/>
  <c r="I2577" i="21"/>
  <c r="J2577" i="21"/>
  <c r="K2577" i="21"/>
  <c r="M2577" i="21"/>
  <c r="Q2576" i="21"/>
  <c r="N2576" i="21"/>
  <c r="P2576" i="21"/>
  <c r="O2576" i="21"/>
  <c r="E2578" i="21"/>
  <c r="F2578" i="21"/>
  <c r="D2579" i="21"/>
  <c r="I2578" i="21"/>
  <c r="H2579" i="21"/>
  <c r="M2578" i="21"/>
  <c r="L2578" i="21"/>
  <c r="J2578" i="21"/>
  <c r="K2578" i="21"/>
  <c r="Q2577" i="21"/>
  <c r="N2577" i="21"/>
  <c r="P2577" i="21"/>
  <c r="O2577" i="21"/>
  <c r="F2579" i="21"/>
  <c r="E2579" i="21"/>
  <c r="D2580" i="21"/>
  <c r="Q2578" i="21"/>
  <c r="N2578" i="21"/>
  <c r="P2578" i="21"/>
  <c r="O2578" i="21"/>
  <c r="H2580" i="21"/>
  <c r="J2579" i="21"/>
  <c r="M2579" i="21"/>
  <c r="I2579" i="21"/>
  <c r="K2579" i="21"/>
  <c r="L2579" i="21"/>
  <c r="E2580" i="21"/>
  <c r="D2581" i="21"/>
  <c r="F2580" i="21"/>
  <c r="H2581" i="21"/>
  <c r="M2580" i="21"/>
  <c r="I2580" i="21"/>
  <c r="L2580" i="21"/>
  <c r="K2580" i="21"/>
  <c r="J2580" i="21"/>
  <c r="Q2579" i="21"/>
  <c r="N2579" i="21"/>
  <c r="O2579" i="21"/>
  <c r="P2579" i="21"/>
  <c r="E2581" i="21"/>
  <c r="D2582" i="21"/>
  <c r="F2581" i="21"/>
  <c r="K2581" i="21"/>
  <c r="L2581" i="21"/>
  <c r="J2581" i="21"/>
  <c r="I2581" i="21"/>
  <c r="H2582" i="21"/>
  <c r="M2581" i="21"/>
  <c r="Q2580" i="21"/>
  <c r="N2580" i="21"/>
  <c r="P2580" i="21"/>
  <c r="O2580" i="21"/>
  <c r="F2582" i="21"/>
  <c r="D2583" i="21"/>
  <c r="E2582" i="21"/>
  <c r="Q2581" i="21"/>
  <c r="N2581" i="21"/>
  <c r="O2581" i="21"/>
  <c r="P2581" i="21"/>
  <c r="L2582" i="21"/>
  <c r="J2582" i="21"/>
  <c r="M2582" i="21"/>
  <c r="I2582" i="21"/>
  <c r="K2582" i="21"/>
  <c r="H2583" i="21"/>
  <c r="F2583" i="21"/>
  <c r="D2584" i="21"/>
  <c r="E2583" i="21"/>
  <c r="Q2582" i="21"/>
  <c r="N2582" i="21"/>
  <c r="P2582" i="21"/>
  <c r="O2582" i="21"/>
  <c r="K2583" i="21"/>
  <c r="M2583" i="21"/>
  <c r="L2583" i="21"/>
  <c r="J2583" i="21"/>
  <c r="H2584" i="21"/>
  <c r="I2583" i="21"/>
  <c r="E2584" i="21"/>
  <c r="F2584" i="21"/>
  <c r="D2585" i="21"/>
  <c r="I2584" i="21"/>
  <c r="H2585" i="21"/>
  <c r="L2584" i="21"/>
  <c r="M2584" i="21"/>
  <c r="J2584" i="21"/>
  <c r="K2584" i="21"/>
  <c r="Q2583" i="21"/>
  <c r="N2583" i="21"/>
  <c r="O2583" i="21"/>
  <c r="P2583" i="21"/>
  <c r="F2585" i="21"/>
  <c r="D2586" i="21"/>
  <c r="E2585" i="21"/>
  <c r="Q2584" i="21"/>
  <c r="N2584" i="21"/>
  <c r="P2584" i="21"/>
  <c r="O2584" i="21"/>
  <c r="I2585" i="21"/>
  <c r="M2585" i="21"/>
  <c r="K2585" i="21"/>
  <c r="L2585" i="21"/>
  <c r="H2586" i="21"/>
  <c r="J2585" i="21"/>
  <c r="D2587" i="21"/>
  <c r="F2586" i="21"/>
  <c r="E2586" i="21"/>
  <c r="Q2585" i="21"/>
  <c r="N2585" i="21"/>
  <c r="P2585" i="21"/>
  <c r="O2585" i="21"/>
  <c r="K2586" i="21"/>
  <c r="L2586" i="21"/>
  <c r="M2586" i="21"/>
  <c r="J2586" i="21"/>
  <c r="H2587" i="21"/>
  <c r="I2586" i="21"/>
  <c r="F2587" i="21"/>
  <c r="D2588" i="21"/>
  <c r="E2587" i="21"/>
  <c r="L2587" i="21"/>
  <c r="M2587" i="21"/>
  <c r="J2587" i="21"/>
  <c r="H2588" i="21"/>
  <c r="I2587" i="21"/>
  <c r="K2587" i="21"/>
  <c r="Q2586" i="21"/>
  <c r="N2586" i="21"/>
  <c r="P2586" i="21"/>
  <c r="O2586" i="21"/>
  <c r="D2589" i="21"/>
  <c r="E2588" i="21"/>
  <c r="F2588" i="21"/>
  <c r="H2589" i="21"/>
  <c r="L2588" i="21"/>
  <c r="J2588" i="21"/>
  <c r="M2588" i="21"/>
  <c r="I2588" i="21"/>
  <c r="K2588" i="21"/>
  <c r="Q2587" i="21"/>
  <c r="N2587" i="21"/>
  <c r="O2587" i="21"/>
  <c r="P2587" i="21"/>
  <c r="D2590" i="21"/>
  <c r="E2589" i="21"/>
  <c r="F2589" i="21"/>
  <c r="L2589" i="21"/>
  <c r="K2589" i="21"/>
  <c r="H2590" i="21"/>
  <c r="I2589" i="21"/>
  <c r="M2589" i="21"/>
  <c r="J2589" i="21"/>
  <c r="Q2588" i="21"/>
  <c r="N2588" i="21"/>
  <c r="P2588" i="21"/>
  <c r="O2588" i="21"/>
  <c r="D2591" i="21"/>
  <c r="E2590" i="21"/>
  <c r="F2590" i="21"/>
  <c r="J2590" i="21"/>
  <c r="K2590" i="21"/>
  <c r="M2590" i="21"/>
  <c r="L2590" i="21"/>
  <c r="H2591" i="21"/>
  <c r="I2590" i="21"/>
  <c r="Q2589" i="21"/>
  <c r="N2589" i="21"/>
  <c r="O2589" i="21"/>
  <c r="P2589" i="21"/>
  <c r="F2591" i="21"/>
  <c r="D2592" i="21"/>
  <c r="E2591" i="21"/>
  <c r="L2591" i="21"/>
  <c r="J2591" i="21"/>
  <c r="M2591" i="21"/>
  <c r="K2591" i="21"/>
  <c r="I2591" i="21"/>
  <c r="H2592" i="21"/>
  <c r="Q2590" i="21"/>
  <c r="N2590" i="21"/>
  <c r="P2590" i="21"/>
  <c r="O2590" i="21"/>
  <c r="D2593" i="21"/>
  <c r="F2592" i="21"/>
  <c r="E2592" i="21"/>
  <c r="Q2591" i="21"/>
  <c r="N2591" i="21"/>
  <c r="O2591" i="21"/>
  <c r="P2591" i="21"/>
  <c r="I2592" i="21"/>
  <c r="J2592" i="21"/>
  <c r="M2592" i="21"/>
  <c r="K2592" i="21"/>
  <c r="L2592" i="21"/>
  <c r="H2593" i="21"/>
  <c r="D2594" i="21"/>
  <c r="E2593" i="21"/>
  <c r="F2593" i="21"/>
  <c r="Q2592" i="21"/>
  <c r="N2592" i="21"/>
  <c r="O2592" i="21"/>
  <c r="P2592" i="21"/>
  <c r="L2593" i="21"/>
  <c r="K2593" i="21"/>
  <c r="J2593" i="21"/>
  <c r="H2594" i="21"/>
  <c r="I2593" i="21"/>
  <c r="M2593" i="21"/>
  <c r="F2594" i="21"/>
  <c r="D2595" i="21"/>
  <c r="E2594" i="21"/>
  <c r="I2594" i="21"/>
  <c r="H2595" i="21"/>
  <c r="L2594" i="21"/>
  <c r="M2594" i="21"/>
  <c r="K2594" i="21"/>
  <c r="J2594" i="21"/>
  <c r="Q2593" i="21"/>
  <c r="N2593" i="21"/>
  <c r="P2593" i="21"/>
  <c r="O2593" i="21"/>
  <c r="D2596" i="21"/>
  <c r="E2595" i="21"/>
  <c r="F2595" i="21"/>
  <c r="Q2594" i="21"/>
  <c r="N2594" i="21"/>
  <c r="O2594" i="21"/>
  <c r="P2594" i="21"/>
  <c r="H2596" i="21"/>
  <c r="J2595" i="21"/>
  <c r="K2595" i="21"/>
  <c r="L2595" i="21"/>
  <c r="M2595" i="21"/>
  <c r="I2595" i="21"/>
  <c r="D2597" i="21"/>
  <c r="E2596" i="21"/>
  <c r="F2596" i="21"/>
  <c r="K2596" i="21"/>
  <c r="J2596" i="21"/>
  <c r="L2596" i="21"/>
  <c r="I2596" i="21"/>
  <c r="H2597" i="21"/>
  <c r="M2596" i="21"/>
  <c r="Q2595" i="21"/>
  <c r="N2595" i="21"/>
  <c r="P2595" i="21"/>
  <c r="O2595" i="21"/>
  <c r="D2598" i="21"/>
  <c r="E2597" i="21"/>
  <c r="F2597" i="21"/>
  <c r="Q2596" i="21"/>
  <c r="N2596" i="21"/>
  <c r="P2596" i="21"/>
  <c r="O2596" i="21"/>
  <c r="L2597" i="21"/>
  <c r="M2597" i="21"/>
  <c r="K2597" i="21"/>
  <c r="J2597" i="21"/>
  <c r="H2598" i="21"/>
  <c r="I2597" i="21"/>
  <c r="D2599" i="21"/>
  <c r="F2598" i="21"/>
  <c r="E2598" i="21"/>
  <c r="J2598" i="21"/>
  <c r="L2598" i="21"/>
  <c r="I2598" i="21"/>
  <c r="H2599" i="21"/>
  <c r="K2598" i="21"/>
  <c r="M2598" i="21"/>
  <c r="Q2597" i="21"/>
  <c r="N2597" i="21"/>
  <c r="O2597" i="21"/>
  <c r="P2597" i="21"/>
  <c r="F2599" i="21"/>
  <c r="D2600" i="21"/>
  <c r="E2599" i="21"/>
  <c r="Q2598" i="21"/>
  <c r="N2598" i="21"/>
  <c r="O2598" i="21"/>
  <c r="P2598" i="21"/>
  <c r="I2599" i="21"/>
  <c r="H2600" i="21"/>
  <c r="K2599" i="21"/>
  <c r="L2599" i="21"/>
  <c r="J2599" i="21"/>
  <c r="M2599" i="21"/>
  <c r="F2600" i="21"/>
  <c r="E2600" i="21"/>
  <c r="D2601" i="21"/>
  <c r="Q2599" i="21"/>
  <c r="N2599" i="21"/>
  <c r="O2599" i="21"/>
  <c r="P2599" i="21"/>
  <c r="H2601" i="21"/>
  <c r="K2600" i="21"/>
  <c r="I2600" i="21"/>
  <c r="J2600" i="21"/>
  <c r="L2600" i="21"/>
  <c r="M2600" i="21"/>
  <c r="F2601" i="21"/>
  <c r="D2602" i="21"/>
  <c r="E2601" i="21"/>
  <c r="L2601" i="21"/>
  <c r="M2601" i="21"/>
  <c r="H2602" i="21"/>
  <c r="I2601" i="21"/>
  <c r="K2601" i="21"/>
  <c r="J2601" i="21"/>
  <c r="Q2600" i="21"/>
  <c r="N2600" i="21"/>
  <c r="O2600" i="21"/>
  <c r="P2600" i="21"/>
  <c r="D2603" i="21"/>
  <c r="F2602" i="21"/>
  <c r="E2602" i="21"/>
  <c r="M2602" i="21"/>
  <c r="I2602" i="21"/>
  <c r="J2602" i="21"/>
  <c r="L2602" i="21"/>
  <c r="H2603" i="21"/>
  <c r="K2602" i="21"/>
  <c r="Q2601" i="21"/>
  <c r="N2601" i="21"/>
  <c r="O2601" i="21"/>
  <c r="P2601" i="21"/>
  <c r="E2603" i="21"/>
  <c r="D2604" i="21"/>
  <c r="F2603" i="21"/>
  <c r="Q2602" i="21"/>
  <c r="N2602" i="21"/>
  <c r="P2602" i="21"/>
  <c r="O2602" i="21"/>
  <c r="I2603" i="21"/>
  <c r="K2603" i="21"/>
  <c r="J2603" i="21"/>
  <c r="H2604" i="21"/>
  <c r="M2603" i="21"/>
  <c r="L2603" i="21"/>
  <c r="D2605" i="21"/>
  <c r="E2604" i="21"/>
  <c r="F2604" i="21"/>
  <c r="Q2603" i="21"/>
  <c r="N2603" i="21"/>
  <c r="P2603" i="21"/>
  <c r="O2603" i="21"/>
  <c r="L2604" i="21"/>
  <c r="K2604" i="21"/>
  <c r="J2604" i="21"/>
  <c r="H2605" i="21"/>
  <c r="I2604" i="21"/>
  <c r="M2604" i="21"/>
  <c r="D2606" i="21"/>
  <c r="E2605" i="21"/>
  <c r="F2605" i="21"/>
  <c r="K2605" i="21"/>
  <c r="I2605" i="21"/>
  <c r="L2605" i="21"/>
  <c r="H2606" i="21"/>
  <c r="J2605" i="21"/>
  <c r="M2605" i="21"/>
  <c r="Q2604" i="21"/>
  <c r="N2604" i="21"/>
  <c r="P2604" i="21"/>
  <c r="O2604" i="21"/>
  <c r="D2607" i="21"/>
  <c r="E2606" i="21"/>
  <c r="F2606" i="21"/>
  <c r="Q2605" i="21"/>
  <c r="N2605" i="21"/>
  <c r="P2605" i="21"/>
  <c r="O2605" i="21"/>
  <c r="H2607" i="21"/>
  <c r="K2606" i="21"/>
  <c r="M2606" i="21"/>
  <c r="L2606" i="21"/>
  <c r="J2606" i="21"/>
  <c r="I2606" i="21"/>
  <c r="F2607" i="21"/>
  <c r="E2607" i="21"/>
  <c r="D2608" i="21"/>
  <c r="J2607" i="21"/>
  <c r="H2608" i="21"/>
  <c r="M2607" i="21"/>
  <c r="I2607" i="21"/>
  <c r="K2607" i="21"/>
  <c r="L2607" i="21"/>
  <c r="Q2606" i="21"/>
  <c r="N2606" i="21"/>
  <c r="P2606" i="21"/>
  <c r="O2606" i="21"/>
  <c r="D2609" i="21"/>
  <c r="E2608" i="21"/>
  <c r="F2608" i="21"/>
  <c r="L2608" i="21"/>
  <c r="M2608" i="21"/>
  <c r="I2608" i="21"/>
  <c r="H2609" i="21"/>
  <c r="K2608" i="21"/>
  <c r="J2608" i="21"/>
  <c r="Q2607" i="21"/>
  <c r="N2607" i="21"/>
  <c r="O2607" i="21"/>
  <c r="P2607" i="21"/>
  <c r="D2610" i="21"/>
  <c r="F2609" i="21"/>
  <c r="E2609" i="21"/>
  <c r="Q2608" i="21"/>
  <c r="N2608" i="21"/>
  <c r="O2608" i="21"/>
  <c r="P2608" i="21"/>
  <c r="J2609" i="21"/>
  <c r="I2609" i="21"/>
  <c r="L2609" i="21"/>
  <c r="K2609" i="21"/>
  <c r="M2609" i="21"/>
  <c r="H2610" i="21"/>
  <c r="E2610" i="21"/>
  <c r="F2610" i="21"/>
  <c r="D2611" i="21"/>
  <c r="Q2609" i="21"/>
  <c r="N2609" i="21"/>
  <c r="P2609" i="21"/>
  <c r="O2609" i="21"/>
  <c r="M2610" i="21"/>
  <c r="H2611" i="21"/>
  <c r="K2610" i="21"/>
  <c r="J2610" i="21"/>
  <c r="I2610" i="21"/>
  <c r="L2610" i="21"/>
  <c r="F2611" i="21"/>
  <c r="E2611" i="21"/>
  <c r="D2612" i="21"/>
  <c r="L2611" i="21"/>
  <c r="K2611" i="21"/>
  <c r="H2612" i="21"/>
  <c r="M2611" i="21"/>
  <c r="J2611" i="21"/>
  <c r="I2611" i="21"/>
  <c r="Q2610" i="21"/>
  <c r="N2610" i="21"/>
  <c r="P2610" i="21"/>
  <c r="O2610" i="21"/>
  <c r="F2612" i="21"/>
  <c r="E2612" i="21"/>
  <c r="D2613" i="21"/>
  <c r="H2613" i="21"/>
  <c r="L2612" i="21"/>
  <c r="J2612" i="21"/>
  <c r="I2612" i="21"/>
  <c r="K2612" i="21"/>
  <c r="M2612" i="21"/>
  <c r="Q2611" i="21"/>
  <c r="N2611" i="21"/>
  <c r="P2611" i="21"/>
  <c r="O2611" i="21"/>
  <c r="F2613" i="21"/>
  <c r="D2614" i="21"/>
  <c r="E2613" i="21"/>
  <c r="K2613" i="21"/>
  <c r="H2614" i="21"/>
  <c r="L2613" i="21"/>
  <c r="J2613" i="21"/>
  <c r="M2613" i="21"/>
  <c r="I2613" i="21"/>
  <c r="Q2612" i="21"/>
  <c r="N2612" i="21"/>
  <c r="P2612" i="21"/>
  <c r="O2612" i="21"/>
  <c r="D2615" i="21"/>
  <c r="F2614" i="21"/>
  <c r="E2614" i="21"/>
  <c r="H2615" i="21"/>
  <c r="K2614" i="21"/>
  <c r="M2614" i="21"/>
  <c r="J2614" i="21"/>
  <c r="L2614" i="21"/>
  <c r="I2614" i="21"/>
  <c r="Q2613" i="21"/>
  <c r="N2613" i="21"/>
  <c r="P2613" i="21"/>
  <c r="O2613" i="21"/>
  <c r="E2615" i="21"/>
  <c r="F2615" i="21"/>
  <c r="D2616" i="21"/>
  <c r="J2615" i="21"/>
  <c r="I2615" i="21"/>
  <c r="H2616" i="21"/>
  <c r="K2615" i="21"/>
  <c r="M2615" i="21"/>
  <c r="L2615" i="21"/>
  <c r="Q2614" i="21"/>
  <c r="N2614" i="21"/>
  <c r="P2614" i="21"/>
  <c r="O2614" i="21"/>
  <c r="D2617" i="21"/>
  <c r="E2616" i="21"/>
  <c r="F2616" i="21"/>
  <c r="Q2615" i="21"/>
  <c r="N2615" i="21"/>
  <c r="P2615" i="21"/>
  <c r="O2615" i="21"/>
  <c r="J2616" i="21"/>
  <c r="I2616" i="21"/>
  <c r="L2616" i="21"/>
  <c r="K2616" i="21"/>
  <c r="M2616" i="21"/>
  <c r="H2617" i="21"/>
  <c r="F2617" i="21"/>
  <c r="D2618" i="21"/>
  <c r="E2617" i="21"/>
  <c r="Q2616" i="21"/>
  <c r="N2616" i="21"/>
  <c r="O2616" i="21"/>
  <c r="P2616" i="21"/>
  <c r="J2617" i="21"/>
  <c r="L2617" i="21"/>
  <c r="H2618" i="21"/>
  <c r="K2617" i="21"/>
  <c r="M2617" i="21"/>
  <c r="I2617" i="21"/>
  <c r="E2618" i="21"/>
  <c r="D2619" i="21"/>
  <c r="F2618" i="21"/>
  <c r="H2619" i="21"/>
  <c r="J2618" i="21"/>
  <c r="K2618" i="21"/>
  <c r="M2618" i="21"/>
  <c r="L2618" i="21"/>
  <c r="I2618" i="21"/>
  <c r="Q2617" i="21"/>
  <c r="N2617" i="21"/>
  <c r="P2617" i="21"/>
  <c r="O2617" i="21"/>
  <c r="F2619" i="21"/>
  <c r="D2620" i="21"/>
  <c r="E2619" i="21"/>
  <c r="J2619" i="21"/>
  <c r="H2620" i="21"/>
  <c r="K2619" i="21"/>
  <c r="I2619" i="21"/>
  <c r="M2619" i="21"/>
  <c r="L2619" i="21"/>
  <c r="Q2618" i="21"/>
  <c r="N2618" i="21"/>
  <c r="P2618" i="21"/>
  <c r="O2618" i="21"/>
  <c r="E2620" i="21"/>
  <c r="D2621" i="21"/>
  <c r="F2620" i="21"/>
  <c r="M2620" i="21"/>
  <c r="L2620" i="21"/>
  <c r="J2620" i="21"/>
  <c r="K2620" i="21"/>
  <c r="I2620" i="21"/>
  <c r="H2621" i="21"/>
  <c r="Q2619" i="21"/>
  <c r="N2619" i="21"/>
  <c r="O2619" i="21"/>
  <c r="P2619" i="21"/>
  <c r="D2622" i="21"/>
  <c r="E2621" i="21"/>
  <c r="F2621" i="21"/>
  <c r="Q2620" i="21"/>
  <c r="N2620" i="21"/>
  <c r="O2620" i="21"/>
  <c r="P2620" i="21"/>
  <c r="J2621" i="21"/>
  <c r="K2621" i="21"/>
  <c r="I2621" i="21"/>
  <c r="H2622" i="21"/>
  <c r="M2621" i="21"/>
  <c r="L2621" i="21"/>
  <c r="E2622" i="21"/>
  <c r="D2623" i="21"/>
  <c r="F2622" i="21"/>
  <c r="Q2621" i="21"/>
  <c r="N2621" i="21"/>
  <c r="P2621" i="21"/>
  <c r="O2621" i="21"/>
  <c r="K2622" i="21"/>
  <c r="M2622" i="21"/>
  <c r="H2623" i="21"/>
  <c r="I2622" i="21"/>
  <c r="L2622" i="21"/>
  <c r="J2622" i="21"/>
  <c r="D2624" i="21"/>
  <c r="E2623" i="21"/>
  <c r="F2623" i="21"/>
  <c r="H2624" i="21"/>
  <c r="I2623" i="21"/>
  <c r="L2623" i="21"/>
  <c r="M2623" i="21"/>
  <c r="K2623" i="21"/>
  <c r="J2623" i="21"/>
  <c r="Q2622" i="21"/>
  <c r="N2622" i="21"/>
  <c r="P2622" i="21"/>
  <c r="O2622" i="21"/>
  <c r="F2624" i="21"/>
  <c r="E2624" i="21"/>
  <c r="D2625" i="21"/>
  <c r="M2624" i="21"/>
  <c r="K2624" i="21"/>
  <c r="J2624" i="21"/>
  <c r="L2624" i="21"/>
  <c r="I2624" i="21"/>
  <c r="H2625" i="21"/>
  <c r="Q2623" i="21"/>
  <c r="N2623" i="21"/>
  <c r="O2623" i="21"/>
  <c r="P2623" i="21"/>
  <c r="D2626" i="21"/>
  <c r="F2625" i="21"/>
  <c r="E2625" i="21"/>
  <c r="Q2624" i="21"/>
  <c r="N2624" i="21"/>
  <c r="P2624" i="21"/>
  <c r="O2624" i="21"/>
  <c r="J2625" i="21"/>
  <c r="I2625" i="21"/>
  <c r="K2625" i="21"/>
  <c r="L2625" i="21"/>
  <c r="M2625" i="21"/>
  <c r="H2626" i="21"/>
  <c r="E2626" i="21"/>
  <c r="D2627" i="21"/>
  <c r="F2626" i="21"/>
  <c r="Q2625" i="21"/>
  <c r="N2625" i="21"/>
  <c r="P2625" i="21"/>
  <c r="O2625" i="21"/>
  <c r="J2626" i="21"/>
  <c r="I2626" i="21"/>
  <c r="K2626" i="21"/>
  <c r="H2627" i="21"/>
  <c r="M2626" i="21"/>
  <c r="L2626" i="21"/>
  <c r="D2628" i="21"/>
  <c r="F2627" i="21"/>
  <c r="E2627" i="21"/>
  <c r="Q2626" i="21"/>
  <c r="N2626" i="21"/>
  <c r="O2626" i="21"/>
  <c r="P2626" i="21"/>
  <c r="H2628" i="21"/>
  <c r="M2627" i="21"/>
  <c r="I2627" i="21"/>
  <c r="K2627" i="21"/>
  <c r="J2627" i="21"/>
  <c r="L2627" i="21"/>
  <c r="E2628" i="21"/>
  <c r="D2629" i="21"/>
  <c r="F2628" i="21"/>
  <c r="L2628" i="21"/>
  <c r="K2628" i="21"/>
  <c r="I2628" i="21"/>
  <c r="J2628" i="21"/>
  <c r="H2629" i="21"/>
  <c r="M2628" i="21"/>
  <c r="Q2627" i="21"/>
  <c r="N2627" i="21"/>
  <c r="P2627" i="21"/>
  <c r="O2627" i="21"/>
  <c r="E2629" i="21"/>
  <c r="D2630" i="21"/>
  <c r="F2629" i="21"/>
  <c r="Q2628" i="21"/>
  <c r="N2628" i="21"/>
  <c r="O2628" i="21"/>
  <c r="P2628" i="21"/>
  <c r="M2629" i="21"/>
  <c r="I2629" i="21"/>
  <c r="J2629" i="21"/>
  <c r="L2629" i="21"/>
  <c r="H2630" i="21"/>
  <c r="K2629" i="21"/>
  <c r="D2631" i="21"/>
  <c r="F2630" i="21"/>
  <c r="E2630" i="21"/>
  <c r="Q2629" i="21"/>
  <c r="N2629" i="21"/>
  <c r="P2629" i="21"/>
  <c r="O2629" i="21"/>
  <c r="J2630" i="21"/>
  <c r="L2630" i="21"/>
  <c r="I2630" i="21"/>
  <c r="M2630" i="21"/>
  <c r="K2630" i="21"/>
  <c r="H2631" i="21"/>
  <c r="E2631" i="21"/>
  <c r="D2632" i="21"/>
  <c r="F2631" i="21"/>
  <c r="Q2630" i="21"/>
  <c r="N2630" i="21"/>
  <c r="P2630" i="21"/>
  <c r="O2630" i="21"/>
  <c r="L2631" i="21"/>
  <c r="I2631" i="21"/>
  <c r="J2631" i="21"/>
  <c r="K2631" i="21"/>
  <c r="H2632" i="21"/>
  <c r="M2631" i="21"/>
  <c r="F2632" i="21"/>
  <c r="E2632" i="21"/>
  <c r="D2633" i="21"/>
  <c r="Q2631" i="21"/>
  <c r="N2631" i="21"/>
  <c r="P2631" i="21"/>
  <c r="O2631" i="21"/>
  <c r="H2633" i="21"/>
  <c r="I2632" i="21"/>
  <c r="J2632" i="21"/>
  <c r="L2632" i="21"/>
  <c r="K2632" i="21"/>
  <c r="M2632" i="21"/>
  <c r="E2633" i="21"/>
  <c r="F2633" i="21"/>
  <c r="D2634" i="21"/>
  <c r="K2633" i="21"/>
  <c r="H2634" i="21"/>
  <c r="I2633" i="21"/>
  <c r="J2633" i="21"/>
  <c r="M2633" i="21"/>
  <c r="L2633" i="21"/>
  <c r="Q2632" i="21"/>
  <c r="N2632" i="21"/>
  <c r="O2632" i="21"/>
  <c r="P2632" i="21"/>
  <c r="D2635" i="21"/>
  <c r="F2634" i="21"/>
  <c r="E2634" i="21"/>
  <c r="M2634" i="21"/>
  <c r="K2634" i="21"/>
  <c r="J2634" i="21"/>
  <c r="H2635" i="21"/>
  <c r="I2634" i="21"/>
  <c r="L2634" i="21"/>
  <c r="Q2633" i="21"/>
  <c r="N2633" i="21"/>
  <c r="P2633" i="21"/>
  <c r="O2633" i="21"/>
  <c r="F2635" i="21"/>
  <c r="E2635" i="21"/>
  <c r="D2636" i="21"/>
  <c r="L2635" i="21"/>
  <c r="H2636" i="21"/>
  <c r="M2635" i="21"/>
  <c r="I2635" i="21"/>
  <c r="K2635" i="21"/>
  <c r="J2635" i="21"/>
  <c r="Q2634" i="21"/>
  <c r="N2634" i="21"/>
  <c r="P2634" i="21"/>
  <c r="O2634" i="21"/>
  <c r="E2636" i="21"/>
  <c r="F2636" i="21"/>
  <c r="D2637" i="21"/>
  <c r="M2636" i="21"/>
  <c r="I2636" i="21"/>
  <c r="J2636" i="21"/>
  <c r="H2637" i="21"/>
  <c r="K2636" i="21"/>
  <c r="L2636" i="21"/>
  <c r="Q2635" i="21"/>
  <c r="N2635" i="21"/>
  <c r="P2635" i="21"/>
  <c r="O2635" i="21"/>
  <c r="D2638" i="21"/>
  <c r="E2637" i="21"/>
  <c r="F2637" i="21"/>
  <c r="Q2636" i="21"/>
  <c r="N2636" i="21"/>
  <c r="O2636" i="21"/>
  <c r="P2636" i="21"/>
  <c r="I2637" i="21"/>
  <c r="J2637" i="21"/>
  <c r="M2637" i="21"/>
  <c r="L2637" i="21"/>
  <c r="H2638" i="21"/>
  <c r="K2637" i="21"/>
  <c r="D2639" i="21"/>
  <c r="E2638" i="21"/>
  <c r="F2638" i="21"/>
  <c r="Q2637" i="21"/>
  <c r="N2637" i="21"/>
  <c r="O2637" i="21"/>
  <c r="P2637" i="21"/>
  <c r="L2638" i="21"/>
  <c r="H2639" i="21"/>
  <c r="I2638" i="21"/>
  <c r="J2638" i="21"/>
  <c r="K2638" i="21"/>
  <c r="M2638" i="21"/>
  <c r="F2639" i="21"/>
  <c r="D2640" i="21"/>
  <c r="E2639" i="21"/>
  <c r="I2639" i="21"/>
  <c r="M2639" i="21"/>
  <c r="H2640" i="21"/>
  <c r="J2639" i="21"/>
  <c r="K2639" i="21"/>
  <c r="L2639" i="21"/>
  <c r="Q2638" i="21"/>
  <c r="N2638" i="21"/>
  <c r="O2638" i="21"/>
  <c r="P2638" i="21"/>
  <c r="F2640" i="21"/>
  <c r="D2641" i="21"/>
  <c r="E2640" i="21"/>
  <c r="Q2639" i="21"/>
  <c r="N2639" i="21"/>
  <c r="P2639" i="21"/>
  <c r="O2639" i="21"/>
  <c r="H2641" i="21"/>
  <c r="J2640" i="21"/>
  <c r="I2640" i="21"/>
  <c r="L2640" i="21"/>
  <c r="K2640" i="21"/>
  <c r="M2640" i="21"/>
  <c r="D2642" i="21"/>
  <c r="F2641" i="21"/>
  <c r="E2641" i="21"/>
  <c r="I2641" i="21"/>
  <c r="J2641" i="21"/>
  <c r="K2641" i="21"/>
  <c r="M2641" i="21"/>
  <c r="H2642" i="21"/>
  <c r="L2641" i="21"/>
  <c r="Q2640" i="21"/>
  <c r="N2640" i="21"/>
  <c r="O2640" i="21"/>
  <c r="P2640" i="21"/>
  <c r="D2643" i="21"/>
  <c r="E2642" i="21"/>
  <c r="F2642" i="21"/>
  <c r="Q2641" i="21"/>
  <c r="N2641" i="21"/>
  <c r="P2641" i="21"/>
  <c r="O2641" i="21"/>
  <c r="L2642" i="21"/>
  <c r="K2642" i="21"/>
  <c r="J2642" i="21"/>
  <c r="M2642" i="21"/>
  <c r="I2642" i="21"/>
  <c r="H2643" i="21"/>
  <c r="F2643" i="21"/>
  <c r="D2644" i="21"/>
  <c r="E2643" i="21"/>
  <c r="Q2642" i="21"/>
  <c r="N2642" i="21"/>
  <c r="P2642" i="21"/>
  <c r="O2642" i="21"/>
  <c r="M2643" i="21"/>
  <c r="H2644" i="21"/>
  <c r="L2643" i="21"/>
  <c r="K2643" i="21"/>
  <c r="J2643" i="21"/>
  <c r="I2643" i="21"/>
  <c r="F2644" i="21"/>
  <c r="D2645" i="21"/>
  <c r="E2644" i="21"/>
  <c r="K2644" i="21"/>
  <c r="M2644" i="21"/>
  <c r="L2644" i="21"/>
  <c r="H2645" i="21"/>
  <c r="J2644" i="21"/>
  <c r="I2644" i="21"/>
  <c r="Q2643" i="21"/>
  <c r="N2643" i="21"/>
  <c r="O2643" i="21"/>
  <c r="P2643" i="21"/>
  <c r="D2646" i="21"/>
  <c r="F2645" i="21"/>
  <c r="E2645" i="21"/>
  <c r="M2645" i="21"/>
  <c r="L2645" i="21"/>
  <c r="K2645" i="21"/>
  <c r="I2645" i="21"/>
  <c r="H2646" i="21"/>
  <c r="J2645" i="21"/>
  <c r="Q2644" i="21"/>
  <c r="N2644" i="21"/>
  <c r="O2644" i="21"/>
  <c r="P2644" i="21"/>
  <c r="E2646" i="21"/>
  <c r="D2647" i="21"/>
  <c r="F2646" i="21"/>
  <c r="Q2645" i="21"/>
  <c r="N2645" i="21"/>
  <c r="P2645" i="21"/>
  <c r="O2645" i="21"/>
  <c r="I2646" i="21"/>
  <c r="J2646" i="21"/>
  <c r="L2646" i="21"/>
  <c r="H2647" i="21"/>
  <c r="K2646" i="21"/>
  <c r="M2646" i="21"/>
  <c r="F2647" i="21"/>
  <c r="E2647" i="21"/>
  <c r="D2648" i="21"/>
  <c r="Q2646" i="21"/>
  <c r="N2646" i="21"/>
  <c r="P2646" i="21"/>
  <c r="O2646" i="21"/>
  <c r="K2647" i="21"/>
  <c r="I2647" i="21"/>
  <c r="L2647" i="21"/>
  <c r="J2647" i="21"/>
  <c r="M2647" i="21"/>
  <c r="H2648" i="21"/>
  <c r="D2649" i="21"/>
  <c r="F2648" i="21"/>
  <c r="E2648" i="21"/>
  <c r="Q2647" i="21"/>
  <c r="N2647" i="21"/>
  <c r="O2647" i="21"/>
  <c r="P2647" i="21"/>
  <c r="K2648" i="21"/>
  <c r="H2649" i="21"/>
  <c r="L2648" i="21"/>
  <c r="J2648" i="21"/>
  <c r="M2648" i="21"/>
  <c r="I2648" i="21"/>
  <c r="F2649" i="21"/>
  <c r="E2649" i="21"/>
  <c r="K2649" i="21"/>
  <c r="M2649" i="21"/>
  <c r="I2649" i="21"/>
  <c r="H2650" i="21"/>
  <c r="J2649" i="21"/>
  <c r="L2649" i="21"/>
  <c r="Q2648" i="21"/>
  <c r="N2648" i="21"/>
  <c r="P2648" i="21"/>
  <c r="O2648" i="21"/>
  <c r="Q2649" i="21"/>
  <c r="N2649" i="21"/>
  <c r="O2649" i="21"/>
  <c r="P2649" i="21"/>
  <c r="M2650" i="21"/>
  <c r="L2650" i="21"/>
  <c r="J2650" i="21"/>
  <c r="H2651" i="21"/>
  <c r="K2650" i="21"/>
  <c r="I2650" i="21"/>
  <c r="I2651" i="21"/>
  <c r="H2652" i="21"/>
  <c r="J2651" i="21"/>
  <c r="M2651" i="21"/>
  <c r="L2651" i="21"/>
  <c r="K2651" i="21"/>
  <c r="Q2650" i="21"/>
  <c r="N2650" i="21"/>
  <c r="O2650" i="21"/>
  <c r="P2650" i="21"/>
  <c r="Q2651" i="21"/>
  <c r="N2651" i="21"/>
  <c r="O2651" i="21"/>
  <c r="P2651" i="21"/>
  <c r="H2653" i="21"/>
  <c r="M2652" i="21"/>
  <c r="J2652" i="21"/>
  <c r="L2652" i="21"/>
  <c r="I2652" i="21"/>
  <c r="K2652" i="21"/>
  <c r="M2653" i="21"/>
  <c r="K2653" i="21"/>
  <c r="L2653" i="21"/>
  <c r="H2654" i="21"/>
  <c r="I2653" i="21"/>
  <c r="J2653" i="21"/>
  <c r="Q2652" i="21"/>
  <c r="N2652" i="21"/>
  <c r="P2652" i="21"/>
  <c r="O2652" i="21"/>
  <c r="H2655" i="21"/>
  <c r="M2654" i="21"/>
  <c r="L2654" i="21"/>
  <c r="I2654" i="21"/>
  <c r="J2654" i="21"/>
  <c r="K2654" i="21"/>
  <c r="Q2653" i="21"/>
  <c r="N2653" i="21"/>
  <c r="O2653" i="21"/>
  <c r="P2653" i="21"/>
  <c r="I2655" i="21"/>
  <c r="M2655" i="21"/>
  <c r="L2655" i="21"/>
  <c r="K2655" i="21"/>
  <c r="J2655" i="21"/>
  <c r="Q2654" i="21"/>
  <c r="N2654" i="21"/>
  <c r="O2654" i="21"/>
  <c r="P2654" i="21"/>
  <c r="Q2655" i="21"/>
  <c r="P2655" i="21"/>
  <c r="N2655" i="21"/>
  <c r="O2655" i="21"/>
  <c r="Q58" i="13" l="1"/>
  <c r="P58" i="13"/>
  <c r="P57" i="13"/>
  <c r="Q57" i="13"/>
  <c r="P33" i="29"/>
  <c r="P56" i="13"/>
  <c r="Q56" i="13"/>
  <c r="P55" i="13"/>
  <c r="Q55" i="13"/>
  <c r="P32" i="29"/>
  <c r="Q54" i="13"/>
  <c r="P54" i="13"/>
  <c r="P53" i="13"/>
  <c r="Q53" i="13"/>
  <c r="P31" i="29"/>
  <c r="Q52" i="13"/>
  <c r="P52" i="13"/>
  <c r="P51" i="13"/>
  <c r="Q51" i="13"/>
  <c r="P30" i="29"/>
  <c r="Q50" i="13"/>
  <c r="P50" i="13"/>
  <c r="Q49" i="13"/>
  <c r="P49" i="13"/>
  <c r="P29" i="29"/>
  <c r="P48" i="13"/>
  <c r="Q48" i="13"/>
  <c r="P47" i="13"/>
  <c r="Q47" i="13"/>
  <c r="P28" i="29"/>
  <c r="P46" i="13"/>
  <c r="Q46" i="13"/>
  <c r="P45" i="13"/>
  <c r="Q45" i="13"/>
  <c r="P27" i="29"/>
  <c r="Q44" i="13"/>
  <c r="P44" i="13"/>
  <c r="P43" i="13"/>
  <c r="Q43" i="13"/>
  <c r="P26" i="29"/>
  <c r="Q42" i="13"/>
  <c r="P42" i="13"/>
  <c r="Q41" i="13"/>
  <c r="P41" i="13"/>
  <c r="P25" i="29"/>
  <c r="Q40" i="13"/>
  <c r="P40" i="13"/>
  <c r="P39" i="13"/>
  <c r="Q39" i="13"/>
  <c r="P24" i="29"/>
  <c r="Q38" i="13"/>
  <c r="P38" i="13"/>
  <c r="P60" i="13"/>
  <c r="Q60" i="13"/>
  <c r="P37" i="13"/>
  <c r="Q37" i="13"/>
  <c r="P59" i="13"/>
  <c r="Q59" i="13"/>
  <c r="P23" i="29"/>
  <c r="Q36" i="13"/>
  <c r="P36" i="13"/>
  <c r="D12" i="26"/>
  <c r="D6" i="26"/>
  <c r="E3" i="29"/>
  <c r="E13" i="27"/>
  <c r="E6" i="29"/>
  <c r="E7" i="26"/>
  <c r="E11" i="28"/>
  <c r="E14" i="27"/>
  <c r="E6" i="28"/>
  <c r="E9" i="26"/>
  <c r="E8" i="13"/>
  <c r="E3" i="27"/>
  <c r="E8" i="26"/>
  <c r="E4" i="13"/>
  <c r="E4" i="26"/>
  <c r="E3" i="26"/>
  <c r="E13" i="13"/>
  <c r="E9" i="29"/>
  <c r="E4" i="29"/>
  <c r="E4" i="28"/>
  <c r="E3" i="28"/>
  <c r="E11" i="13"/>
  <c r="E12" i="27"/>
  <c r="E14" i="28"/>
  <c r="E3" i="13"/>
  <c r="E12" i="26"/>
  <c r="E4" i="27"/>
  <c r="E11" i="26"/>
  <c r="E8" i="27"/>
  <c r="E8" i="28"/>
  <c r="E9" i="28"/>
  <c r="E7" i="29"/>
  <c r="E5" i="28"/>
  <c r="E15" i="13"/>
  <c r="E5" i="13"/>
  <c r="E14" i="26"/>
  <c r="E7" i="27"/>
  <c r="E9" i="13"/>
  <c r="E16" i="27"/>
  <c r="E13" i="28"/>
  <c r="E11" i="27"/>
  <c r="E6" i="26"/>
  <c r="E5" i="26"/>
  <c r="E10" i="26"/>
  <c r="E15" i="27"/>
  <c r="E15" i="28"/>
  <c r="E16" i="28"/>
  <c r="E8" i="29"/>
  <c r="E5" i="29"/>
  <c r="E5" i="27"/>
  <c r="E14" i="13"/>
  <c r="E6" i="13"/>
  <c r="E10" i="27"/>
  <c r="E13" i="26"/>
  <c r="E7" i="13"/>
  <c r="E9" i="27"/>
  <c r="E16" i="26"/>
  <c r="E12" i="28"/>
  <c r="E6" i="27"/>
  <c r="E15" i="26"/>
  <c r="E10" i="13"/>
  <c r="E12" i="13"/>
  <c r="E7" i="28"/>
  <c r="E16" i="13"/>
  <c r="E10" i="28"/>
  <c r="D6" i="13"/>
  <c r="D12" i="13"/>
  <c r="D11" i="26"/>
  <c r="D10" i="26"/>
  <c r="Q35" i="13"/>
  <c r="P35" i="13"/>
  <c r="D11" i="13"/>
  <c r="D10" i="13"/>
  <c r="E1767" i="21"/>
  <c r="AA31" i="29"/>
  <c r="AA29" i="29"/>
  <c r="AA25" i="29"/>
  <c r="F8" i="21"/>
  <c r="AB111" i="26"/>
  <c r="R288" i="26"/>
  <c r="AB288" i="26" s="1"/>
  <c r="R313" i="26"/>
  <c r="AB313" i="26" s="1"/>
  <c r="T85" i="26"/>
  <c r="T156" i="26"/>
  <c r="T121" i="26"/>
  <c r="T356" i="26"/>
  <c r="R263" i="26"/>
  <c r="AB263" i="26" s="1"/>
  <c r="R355" i="26"/>
  <c r="AB355" i="26" s="1"/>
  <c r="T218" i="26"/>
  <c r="T314" i="26"/>
  <c r="T360" i="26"/>
  <c r="I14" i="27"/>
  <c r="G14" i="27"/>
  <c r="I3" i="26"/>
  <c r="G3" i="26"/>
  <c r="I14" i="28"/>
  <c r="G14" i="28"/>
  <c r="I13" i="28"/>
  <c r="G13" i="28"/>
  <c r="T46" i="26"/>
  <c r="T92" i="13"/>
  <c r="T30" i="27"/>
  <c r="H2656" i="21"/>
  <c r="J28" i="21"/>
  <c r="AA32" i="29"/>
  <c r="T53" i="13"/>
  <c r="S52" i="13"/>
  <c r="AA26" i="29"/>
  <c r="P6" i="21"/>
  <c r="AE101" i="13"/>
  <c r="S101" i="13" s="1"/>
  <c r="R298" i="26"/>
  <c r="AB298" i="26" s="1"/>
  <c r="R149" i="26"/>
  <c r="AB149" i="26" s="1"/>
  <c r="R81" i="26"/>
  <c r="AB81" i="26" s="1"/>
  <c r="T273" i="26"/>
  <c r="T195" i="26"/>
  <c r="T127" i="26"/>
  <c r="T145" i="26"/>
  <c r="T100" i="26"/>
  <c r="T225" i="26"/>
  <c r="T303" i="26"/>
  <c r="R322" i="26"/>
  <c r="AB322" i="26" s="1"/>
  <c r="T31" i="27"/>
  <c r="G6" i="28"/>
  <c r="I6" i="28"/>
  <c r="I13" i="13"/>
  <c r="G13" i="13"/>
  <c r="I3" i="13"/>
  <c r="G3" i="13"/>
  <c r="G5" i="28"/>
  <c r="I5" i="28"/>
  <c r="I11" i="27"/>
  <c r="G11" i="27"/>
  <c r="I10" i="28"/>
  <c r="G10" i="28"/>
  <c r="T77" i="26"/>
  <c r="T89" i="13"/>
  <c r="T49" i="26"/>
  <c r="I2656" i="21"/>
  <c r="J2656" i="21"/>
  <c r="AA33" i="29"/>
  <c r="R55" i="13"/>
  <c r="S54" i="13"/>
  <c r="AB188" i="26"/>
  <c r="AB78" i="26"/>
  <c r="S37" i="13"/>
  <c r="T398" i="26"/>
  <c r="R242" i="26"/>
  <c r="AB242" i="26" s="1"/>
  <c r="T116" i="26"/>
  <c r="R175" i="26"/>
  <c r="AB175" i="26" s="1"/>
  <c r="T269" i="26"/>
  <c r="T192" i="26"/>
  <c r="R83" i="26"/>
  <c r="AB83" i="26" s="1"/>
  <c r="T366" i="26"/>
  <c r="R26" i="28"/>
  <c r="T391" i="26"/>
  <c r="T65" i="26"/>
  <c r="I12" i="26"/>
  <c r="G12" i="26"/>
  <c r="I15" i="13"/>
  <c r="G15" i="13"/>
  <c r="I6" i="26"/>
  <c r="G6" i="26"/>
  <c r="G12" i="28"/>
  <c r="I12" i="28"/>
  <c r="T59" i="26"/>
  <c r="T68" i="26"/>
  <c r="T60" i="26"/>
  <c r="T50" i="26"/>
  <c r="N2656" i="21"/>
  <c r="L2656" i="21"/>
  <c r="AA27" i="29"/>
  <c r="F9" i="21"/>
  <c r="AB201" i="26"/>
  <c r="AB399" i="26"/>
  <c r="T260" i="26"/>
  <c r="T246" i="26"/>
  <c r="T126" i="26"/>
  <c r="T267" i="26"/>
  <c r="R110" i="26"/>
  <c r="AB110" i="26" s="1"/>
  <c r="R257" i="26"/>
  <c r="AB257" i="26" s="1"/>
  <c r="R186" i="26"/>
  <c r="AB186" i="26" s="1"/>
  <c r="R329" i="26"/>
  <c r="AB329" i="26" s="1"/>
  <c r="T240" i="26"/>
  <c r="R125" i="26"/>
  <c r="AB125" i="26" s="1"/>
  <c r="R87" i="26"/>
  <c r="AB87" i="26" s="1"/>
  <c r="G3" i="29"/>
  <c r="I3" i="29"/>
  <c r="I8" i="13"/>
  <c r="G8" i="13"/>
  <c r="I4" i="29"/>
  <c r="G4" i="29"/>
  <c r="I5" i="13"/>
  <c r="G5" i="13"/>
  <c r="G5" i="26"/>
  <c r="I5" i="26"/>
  <c r="I14" i="13"/>
  <c r="G14" i="13"/>
  <c r="T86" i="13"/>
  <c r="T51" i="26"/>
  <c r="T69" i="26"/>
  <c r="F1767" i="21"/>
  <c r="K2656" i="21"/>
  <c r="E22" i="21"/>
  <c r="AB189" i="26"/>
  <c r="AB79" i="26"/>
  <c r="T395" i="26"/>
  <c r="R217" i="26"/>
  <c r="AB217" i="26" s="1"/>
  <c r="T372" i="26"/>
  <c r="R333" i="26"/>
  <c r="AB333" i="26" s="1"/>
  <c r="T387" i="26"/>
  <c r="T389" i="26"/>
  <c r="T262" i="26"/>
  <c r="T363" i="26"/>
  <c r="R82" i="26"/>
  <c r="AB82" i="26" s="1"/>
  <c r="T401" i="26"/>
  <c r="I13" i="27"/>
  <c r="G13" i="27"/>
  <c r="I4" i="28"/>
  <c r="G4" i="28"/>
  <c r="G11" i="26"/>
  <c r="I11" i="26"/>
  <c r="G14" i="26"/>
  <c r="I14" i="26"/>
  <c r="I10" i="26"/>
  <c r="G10" i="26"/>
  <c r="I6" i="13"/>
  <c r="G6" i="13"/>
  <c r="I15" i="26"/>
  <c r="G15" i="26"/>
  <c r="T70" i="26"/>
  <c r="T63" i="13"/>
  <c r="T66" i="26"/>
  <c r="T61" i="26"/>
  <c r="D2650" i="21"/>
  <c r="M2656" i="21"/>
  <c r="H2657" i="21"/>
  <c r="H2658" i="21"/>
  <c r="M2658" i="21"/>
  <c r="J27" i="21"/>
  <c r="AA23" i="29"/>
  <c r="AB354" i="26"/>
  <c r="AB295" i="26"/>
  <c r="AA103" i="13"/>
  <c r="T103" i="13" s="1"/>
  <c r="R325" i="26"/>
  <c r="AB325" i="26" s="1"/>
  <c r="R109" i="26"/>
  <c r="AB109" i="26" s="1"/>
  <c r="T365" i="26"/>
  <c r="T176" i="26"/>
  <c r="R122" i="26"/>
  <c r="AB122" i="26" s="1"/>
  <c r="T166" i="26"/>
  <c r="T307" i="26"/>
  <c r="R285" i="26"/>
  <c r="AB285" i="26" s="1"/>
  <c r="R174" i="26"/>
  <c r="AB174" i="26" s="1"/>
  <c r="I6" i="29"/>
  <c r="G6" i="29"/>
  <c r="I8" i="26"/>
  <c r="G8" i="26"/>
  <c r="I3" i="28"/>
  <c r="G3" i="28"/>
  <c r="I8" i="27"/>
  <c r="G8" i="27"/>
  <c r="G7" i="27"/>
  <c r="I7" i="27"/>
  <c r="I15" i="27"/>
  <c r="G15" i="27"/>
  <c r="G10" i="27"/>
  <c r="I10" i="27"/>
  <c r="I10" i="13"/>
  <c r="G10" i="13"/>
  <c r="T54" i="26"/>
  <c r="T55" i="26"/>
  <c r="T90" i="13"/>
  <c r="T62" i="26"/>
  <c r="T79" i="13"/>
  <c r="D2651" i="21"/>
  <c r="P2656" i="21"/>
  <c r="O2656" i="21"/>
  <c r="K2657" i="21"/>
  <c r="I2658" i="21"/>
  <c r="AA28" i="29"/>
  <c r="AA24" i="29"/>
  <c r="AB134" i="26"/>
  <c r="AB190" i="26"/>
  <c r="T339" i="26"/>
  <c r="T164" i="26"/>
  <c r="T136" i="26"/>
  <c r="T334" i="26"/>
  <c r="T222" i="26"/>
  <c r="R168" i="26"/>
  <c r="AB168" i="26" s="1"/>
  <c r="R290" i="26"/>
  <c r="AB290" i="26" s="1"/>
  <c r="T376" i="26"/>
  <c r="T224" i="26"/>
  <c r="T203" i="26"/>
  <c r="R94" i="26"/>
  <c r="AB94" i="26" s="1"/>
  <c r="I7" i="26"/>
  <c r="G7" i="26"/>
  <c r="G4" i="13"/>
  <c r="I4" i="13"/>
  <c r="I11" i="13"/>
  <c r="G11" i="13"/>
  <c r="I8" i="28"/>
  <c r="G8" i="28"/>
  <c r="I15" i="28"/>
  <c r="G15" i="28"/>
  <c r="G13" i="26"/>
  <c r="I13" i="26"/>
  <c r="I12" i="13"/>
  <c r="G12" i="13"/>
  <c r="T66" i="13"/>
  <c r="T42" i="26"/>
  <c r="T78" i="13"/>
  <c r="D2652" i="21"/>
  <c r="D2653" i="21" s="1"/>
  <c r="F2650" i="21"/>
  <c r="Q2656" i="21"/>
  <c r="I2657" i="21"/>
  <c r="L2658" i="21"/>
  <c r="AA30" i="29"/>
  <c r="AB291" i="26"/>
  <c r="AB171" i="26"/>
  <c r="T259" i="26"/>
  <c r="T375" i="26"/>
  <c r="T146" i="26"/>
  <c r="R346" i="26"/>
  <c r="AB346" i="26" s="1"/>
  <c r="R255" i="26"/>
  <c r="AB255" i="26" s="1"/>
  <c r="T331" i="26"/>
  <c r="R318" i="26"/>
  <c r="AB318" i="26" s="1"/>
  <c r="R284" i="26"/>
  <c r="AB284" i="26" s="1"/>
  <c r="R169" i="26"/>
  <c r="AB169" i="26" s="1"/>
  <c r="T185" i="26"/>
  <c r="R170" i="26"/>
  <c r="AB170" i="26" s="1"/>
  <c r="G11" i="28"/>
  <c r="I11" i="28"/>
  <c r="I4" i="26"/>
  <c r="G4" i="26"/>
  <c r="I12" i="27"/>
  <c r="G12" i="27"/>
  <c r="G7" i="13"/>
  <c r="I7" i="13"/>
  <c r="I7" i="28"/>
  <c r="G7" i="28"/>
  <c r="T44" i="26"/>
  <c r="T75" i="13"/>
  <c r="T52" i="26"/>
  <c r="F2652" i="21"/>
  <c r="E2652" i="21"/>
  <c r="F2653" i="21"/>
  <c r="L2657" i="21"/>
  <c r="K2658" i="21"/>
  <c r="G8" i="29"/>
  <c r="I8" i="29"/>
  <c r="T52" i="13"/>
  <c r="R52" i="13"/>
  <c r="R101" i="13"/>
  <c r="AA101" i="13"/>
  <c r="T54" i="13"/>
  <c r="T37" i="13"/>
  <c r="R37" i="13"/>
  <c r="G5" i="29"/>
  <c r="I5" i="29"/>
  <c r="G7" i="29"/>
  <c r="I7" i="29"/>
  <c r="M2657" i="21"/>
  <c r="J2657" i="21"/>
  <c r="J2658" i="21"/>
  <c r="H2659" i="21"/>
  <c r="I3" i="27"/>
  <c r="G3" i="27"/>
  <c r="I6" i="27"/>
  <c r="G6" i="27"/>
  <c r="I4" i="27"/>
  <c r="G4" i="27"/>
  <c r="I5" i="27"/>
  <c r="G5" i="27"/>
  <c r="F2651" i="21"/>
  <c r="Q2658" i="21"/>
  <c r="O2658" i="21"/>
  <c r="P2658" i="21"/>
  <c r="N2658" i="21"/>
  <c r="D2654" i="21"/>
  <c r="E2653" i="21"/>
  <c r="O2657" i="21"/>
  <c r="N2657" i="21"/>
  <c r="Q2657" i="21"/>
  <c r="P2657" i="21"/>
  <c r="I2659" i="21"/>
  <c r="L2659" i="21"/>
  <c r="M2659" i="21"/>
  <c r="K2659" i="21"/>
  <c r="H2660" i="21"/>
  <c r="J2659" i="21"/>
  <c r="E2654" i="21"/>
  <c r="D2655" i="21"/>
  <c r="F2654" i="21"/>
  <c r="Q2659" i="21"/>
  <c r="O2659" i="21"/>
  <c r="N2659" i="21"/>
  <c r="P2659" i="21"/>
  <c r="I2660" i="21"/>
  <c r="M2660" i="21"/>
  <c r="L2660" i="21"/>
  <c r="K2660" i="21"/>
  <c r="J2660" i="21"/>
  <c r="H2661" i="21"/>
  <c r="D2656" i="21"/>
  <c r="E2655" i="21"/>
  <c r="F2655" i="21"/>
  <c r="O2660" i="21"/>
  <c r="N2660" i="21"/>
  <c r="P2660" i="21"/>
  <c r="Q2660" i="21"/>
  <c r="K2661" i="21"/>
  <c r="J2661" i="21"/>
  <c r="I2661" i="21"/>
  <c r="H2662" i="21"/>
  <c r="M2661" i="21"/>
  <c r="L2661" i="21"/>
  <c r="F2656" i="21"/>
  <c r="D2657" i="21"/>
  <c r="E2656" i="21"/>
  <c r="N2661" i="21"/>
  <c r="O2661" i="21"/>
  <c r="Q2661" i="21"/>
  <c r="P2661" i="21"/>
  <c r="L2662" i="21"/>
  <c r="J2662" i="21"/>
  <c r="H2663" i="21"/>
  <c r="I2662" i="21"/>
  <c r="M2662" i="21"/>
  <c r="K2662" i="21"/>
  <c r="E2657" i="21"/>
  <c r="D2658" i="21"/>
  <c r="F2657" i="21"/>
  <c r="M2663" i="21"/>
  <c r="L2663" i="21"/>
  <c r="K2663" i="21"/>
  <c r="J2663" i="21"/>
  <c r="I2663" i="21"/>
  <c r="H2664" i="21"/>
  <c r="N2662" i="21"/>
  <c r="P2662" i="21"/>
  <c r="Q2662" i="21"/>
  <c r="O2662" i="21"/>
  <c r="F2658" i="21"/>
  <c r="D2659" i="21"/>
  <c r="E2658" i="21"/>
  <c r="P2663" i="21"/>
  <c r="N2663" i="21"/>
  <c r="Q2663" i="21"/>
  <c r="O2663" i="21"/>
  <c r="H2665" i="21"/>
  <c r="J2664" i="21"/>
  <c r="I2664" i="21"/>
  <c r="M2664" i="21"/>
  <c r="L2664" i="21"/>
  <c r="K2664" i="21"/>
  <c r="E2659" i="21"/>
  <c r="D2660" i="21"/>
  <c r="F2659" i="21"/>
  <c r="L2665" i="21"/>
  <c r="J2665" i="21"/>
  <c r="K2665" i="21"/>
  <c r="H2666" i="21"/>
  <c r="M2665" i="21"/>
  <c r="I2665" i="21"/>
  <c r="Q2664" i="21"/>
  <c r="P2664" i="21"/>
  <c r="O2664" i="21"/>
  <c r="N2664" i="21"/>
  <c r="D2661" i="21"/>
  <c r="E2660" i="21"/>
  <c r="F2660" i="21"/>
  <c r="K2666" i="21"/>
  <c r="I2666" i="21"/>
  <c r="M2666" i="21"/>
  <c r="H2667" i="21"/>
  <c r="L2666" i="21"/>
  <c r="J2666" i="21"/>
  <c r="O2665" i="21"/>
  <c r="P2665" i="21"/>
  <c r="N2665" i="21"/>
  <c r="Q2665" i="21"/>
  <c r="D2662" i="21"/>
  <c r="E2661" i="21"/>
  <c r="F2661" i="21"/>
  <c r="N2666" i="21"/>
  <c r="Q2666" i="21"/>
  <c r="O2666" i="21"/>
  <c r="P2666" i="21"/>
  <c r="M2667" i="21"/>
  <c r="K2667" i="21"/>
  <c r="J2667" i="21"/>
  <c r="I2667" i="21"/>
  <c r="H2668" i="21"/>
  <c r="L2667" i="21"/>
  <c r="F2662" i="21"/>
  <c r="D2663" i="21"/>
  <c r="E2662" i="21"/>
  <c r="N2667" i="21"/>
  <c r="Q2667" i="21"/>
  <c r="O2667" i="21"/>
  <c r="P2667" i="21"/>
  <c r="L2668" i="21"/>
  <c r="K2668" i="21"/>
  <c r="J2668" i="21"/>
  <c r="H2669" i="21"/>
  <c r="I2668" i="21"/>
  <c r="M2668" i="21"/>
  <c r="D2664" i="21"/>
  <c r="E2663" i="21"/>
  <c r="F2663" i="21"/>
  <c r="L2669" i="21"/>
  <c r="H2670" i="21"/>
  <c r="K2669" i="21"/>
  <c r="J2669" i="21"/>
  <c r="M2669" i="21"/>
  <c r="I2669" i="21"/>
  <c r="O2668" i="21"/>
  <c r="P2668" i="21"/>
  <c r="N2668" i="21"/>
  <c r="Q2668" i="21"/>
  <c r="E2664" i="21"/>
  <c r="D2665" i="21"/>
  <c r="F2664" i="21"/>
  <c r="I2670" i="21"/>
  <c r="M2670" i="21"/>
  <c r="K2670" i="21"/>
  <c r="L2670" i="21"/>
  <c r="J2670" i="21"/>
  <c r="H2671" i="21"/>
  <c r="Q2669" i="21"/>
  <c r="O2669" i="21"/>
  <c r="P2669" i="21"/>
  <c r="N2669" i="21"/>
  <c r="E2665" i="21"/>
  <c r="D2666" i="21"/>
  <c r="F2665" i="21"/>
  <c r="N2670" i="21"/>
  <c r="P2670" i="21"/>
  <c r="Q2670" i="21"/>
  <c r="O2670" i="21"/>
  <c r="M2671" i="21"/>
  <c r="L2671" i="21"/>
  <c r="K2671" i="21"/>
  <c r="J2671" i="21"/>
  <c r="I2671" i="21"/>
  <c r="H2672" i="21"/>
  <c r="F2666" i="21"/>
  <c r="D2667" i="21"/>
  <c r="E2666" i="21"/>
  <c r="P2671" i="21"/>
  <c r="N2671" i="21"/>
  <c r="Q2671" i="21"/>
  <c r="O2671" i="21"/>
  <c r="H2673" i="21"/>
  <c r="J2672" i="21"/>
  <c r="I2672" i="21"/>
  <c r="M2672" i="21"/>
  <c r="L2672" i="21"/>
  <c r="K2672" i="21"/>
  <c r="E2667" i="21"/>
  <c r="D2668" i="21"/>
  <c r="F2667" i="21"/>
  <c r="L2673" i="21"/>
  <c r="K2673" i="21"/>
  <c r="J2673" i="21"/>
  <c r="H2674" i="21"/>
  <c r="M2673" i="21"/>
  <c r="I2673" i="21"/>
  <c r="N2672" i="21"/>
  <c r="Q2672" i="21"/>
  <c r="O2672" i="21"/>
  <c r="P2672" i="21"/>
  <c r="D2669" i="21"/>
  <c r="E2668" i="21"/>
  <c r="F2668" i="21"/>
  <c r="K2674" i="21"/>
  <c r="I2674" i="21"/>
  <c r="M2674" i="21"/>
  <c r="H2675" i="21"/>
  <c r="L2674" i="21"/>
  <c r="J2674" i="21"/>
  <c r="O2673" i="21"/>
  <c r="P2673" i="21"/>
  <c r="N2673" i="21"/>
  <c r="Q2673" i="21"/>
  <c r="D2670" i="21"/>
  <c r="F2669" i="21"/>
  <c r="E2669" i="21"/>
  <c r="N2674" i="21"/>
  <c r="P2674" i="21"/>
  <c r="Q2674" i="21"/>
  <c r="O2674" i="21"/>
  <c r="M2675" i="21"/>
  <c r="K2675" i="21"/>
  <c r="J2675" i="21"/>
  <c r="I2675" i="21"/>
  <c r="H2676" i="21"/>
  <c r="L2675" i="21"/>
  <c r="F2670" i="21"/>
  <c r="D2671" i="21"/>
  <c r="E2670" i="21"/>
  <c r="N2675" i="21"/>
  <c r="Q2675" i="21"/>
  <c r="O2675" i="21"/>
  <c r="P2675" i="21"/>
  <c r="L2676" i="21"/>
  <c r="K2676" i="21"/>
  <c r="J2676" i="21"/>
  <c r="H2677" i="21"/>
  <c r="I2676" i="21"/>
  <c r="M2676" i="21"/>
  <c r="D2672" i="21"/>
  <c r="E2671" i="21"/>
  <c r="F2671" i="21"/>
  <c r="L2677" i="21"/>
  <c r="H2678" i="21"/>
  <c r="K2677" i="21"/>
  <c r="J2677" i="21"/>
  <c r="M2677" i="21"/>
  <c r="I2677" i="21"/>
  <c r="O2676" i="21"/>
  <c r="P2676" i="21"/>
  <c r="N2676" i="21"/>
  <c r="Q2676" i="21"/>
  <c r="F2672" i="21"/>
  <c r="D2673" i="21"/>
  <c r="E2672" i="21"/>
  <c r="I2678" i="21"/>
  <c r="M2678" i="21"/>
  <c r="K2678" i="21"/>
  <c r="L2678" i="21"/>
  <c r="J2678" i="21"/>
  <c r="H2679" i="21"/>
  <c r="O2677" i="21"/>
  <c r="Q2677" i="21"/>
  <c r="P2677" i="21"/>
  <c r="N2677" i="21"/>
  <c r="F2673" i="21"/>
  <c r="D2674" i="21"/>
  <c r="E2673" i="21"/>
  <c r="N2678" i="21"/>
  <c r="P2678" i="21"/>
  <c r="Q2678" i="21"/>
  <c r="O2678" i="21"/>
  <c r="M2679" i="21"/>
  <c r="L2679" i="21"/>
  <c r="K2679" i="21"/>
  <c r="J2679" i="21"/>
  <c r="I2679" i="21"/>
  <c r="H2680" i="21"/>
  <c r="E2674" i="21"/>
  <c r="D2675" i="21"/>
  <c r="F2674" i="21"/>
  <c r="P2679" i="21"/>
  <c r="N2679" i="21"/>
  <c r="Q2679" i="21"/>
  <c r="O2679" i="21"/>
  <c r="H2681" i="21"/>
  <c r="J2680" i="21"/>
  <c r="I2680" i="21"/>
  <c r="M2680" i="21"/>
  <c r="L2680" i="21"/>
  <c r="K2680" i="21"/>
  <c r="E2675" i="21"/>
  <c r="D2676" i="21"/>
  <c r="F2675" i="21"/>
  <c r="L2681" i="21"/>
  <c r="K2681" i="21"/>
  <c r="J2681" i="21"/>
  <c r="H2682" i="21"/>
  <c r="M2681" i="21"/>
  <c r="I2681" i="21"/>
  <c r="Q2680" i="21"/>
  <c r="P2680" i="21"/>
  <c r="O2680" i="21"/>
  <c r="N2680" i="21"/>
  <c r="D2677" i="21"/>
  <c r="F2676" i="21"/>
  <c r="E2676" i="21"/>
  <c r="K2682" i="21"/>
  <c r="I2682" i="21"/>
  <c r="M2682" i="21"/>
  <c r="H2683" i="21"/>
  <c r="L2682" i="21"/>
  <c r="J2682" i="21"/>
  <c r="O2681" i="21"/>
  <c r="P2681" i="21"/>
  <c r="N2681" i="21"/>
  <c r="Q2681" i="21"/>
  <c r="D2678" i="21"/>
  <c r="E2677" i="21"/>
  <c r="F2677" i="21"/>
  <c r="N2682" i="21"/>
  <c r="Q2682" i="21"/>
  <c r="O2682" i="21"/>
  <c r="P2682" i="21"/>
  <c r="M2683" i="21"/>
  <c r="K2683" i="21"/>
  <c r="J2683" i="21"/>
  <c r="I2683" i="21"/>
  <c r="H2684" i="21"/>
  <c r="L2683" i="21"/>
  <c r="E2678" i="21"/>
  <c r="D2679" i="21"/>
  <c r="F2678" i="21"/>
  <c r="N2683" i="21"/>
  <c r="Q2683" i="21"/>
  <c r="O2683" i="21"/>
  <c r="P2683" i="21"/>
  <c r="L2684" i="21"/>
  <c r="K2684" i="21"/>
  <c r="J2684" i="21"/>
  <c r="H2685" i="21"/>
  <c r="I2684" i="21"/>
  <c r="M2684" i="21"/>
  <c r="D2680" i="21"/>
  <c r="E2679" i="21"/>
  <c r="F2679" i="21"/>
  <c r="L2685" i="21"/>
  <c r="H2686" i="21"/>
  <c r="K2685" i="21"/>
  <c r="J2685" i="21"/>
  <c r="M2685" i="21"/>
  <c r="I2685" i="21"/>
  <c r="O2684" i="21"/>
  <c r="P2684" i="21"/>
  <c r="N2684" i="21"/>
  <c r="Q2684" i="21"/>
  <c r="F2680" i="21"/>
  <c r="D2681" i="21"/>
  <c r="E2680" i="21"/>
  <c r="I2686" i="21"/>
  <c r="M2686" i="21"/>
  <c r="K2686" i="21"/>
  <c r="L2686" i="21"/>
  <c r="J2686" i="21"/>
  <c r="H2687" i="21"/>
  <c r="Q2685" i="21"/>
  <c r="O2685" i="21"/>
  <c r="P2685" i="21"/>
  <c r="N2685" i="21"/>
  <c r="E2681" i="21"/>
  <c r="D2682" i="21"/>
  <c r="F2681" i="21"/>
  <c r="N2686" i="21"/>
  <c r="P2686" i="21"/>
  <c r="Q2686" i="21"/>
  <c r="O2686" i="21"/>
  <c r="M2687" i="21"/>
  <c r="L2687" i="21"/>
  <c r="K2687" i="21"/>
  <c r="J2687" i="21"/>
  <c r="I2687" i="21"/>
  <c r="H2688" i="21"/>
  <c r="F2682" i="21"/>
  <c r="D2683" i="21"/>
  <c r="E2682" i="21"/>
  <c r="P2687" i="21"/>
  <c r="N2687" i="21"/>
  <c r="Q2687" i="21"/>
  <c r="O2687" i="21"/>
  <c r="H2689" i="21"/>
  <c r="J2688" i="21"/>
  <c r="I2688" i="21"/>
  <c r="M2688" i="21"/>
  <c r="L2688" i="21"/>
  <c r="K2688" i="21"/>
  <c r="E2683" i="21"/>
  <c r="D2684" i="21"/>
  <c r="F2683" i="21"/>
  <c r="L2689" i="21"/>
  <c r="K2689" i="21"/>
  <c r="J2689" i="21"/>
  <c r="H2690" i="21"/>
  <c r="M2689" i="21"/>
  <c r="I2689" i="21"/>
  <c r="N2688" i="21"/>
  <c r="Q2688" i="21"/>
  <c r="O2688" i="21"/>
  <c r="P2688" i="21"/>
  <c r="D2685" i="21"/>
  <c r="F2684" i="21"/>
  <c r="E2684" i="21"/>
  <c r="K2690" i="21"/>
  <c r="I2690" i="21"/>
  <c r="M2690" i="21"/>
  <c r="H2691" i="21"/>
  <c r="L2690" i="21"/>
  <c r="J2690" i="21"/>
  <c r="O2689" i="21"/>
  <c r="P2689" i="21"/>
  <c r="N2689" i="21"/>
  <c r="Q2689" i="21"/>
  <c r="D2686" i="21"/>
  <c r="E2685" i="21"/>
  <c r="F2685" i="21"/>
  <c r="N2690" i="21"/>
  <c r="P2690" i="21"/>
  <c r="Q2690" i="21"/>
  <c r="O2690" i="21"/>
  <c r="M2691" i="21"/>
  <c r="K2691" i="21"/>
  <c r="J2691" i="21"/>
  <c r="I2691" i="21"/>
  <c r="H2692" i="21"/>
  <c r="L2691" i="21"/>
  <c r="F2686" i="21"/>
  <c r="D2687" i="21"/>
  <c r="E2686" i="21"/>
  <c r="N2691" i="21"/>
  <c r="Q2691" i="21"/>
  <c r="O2691" i="21"/>
  <c r="P2691" i="21"/>
  <c r="L2692" i="21"/>
  <c r="K2692" i="21"/>
  <c r="J2692" i="21"/>
  <c r="H2693" i="21"/>
  <c r="I2692" i="21"/>
  <c r="M2692" i="21"/>
  <c r="D2688" i="21"/>
  <c r="E2687" i="21"/>
  <c r="F2687" i="21"/>
  <c r="L2693" i="21"/>
  <c r="H2694" i="21"/>
  <c r="K2693" i="21"/>
  <c r="J2693" i="21"/>
  <c r="M2693" i="21"/>
  <c r="I2693" i="21"/>
  <c r="O2692" i="21"/>
  <c r="P2692" i="21"/>
  <c r="N2692" i="21"/>
  <c r="Q2692" i="21"/>
  <c r="F2688" i="21"/>
  <c r="D2689" i="21"/>
  <c r="E2688" i="21"/>
  <c r="I2694" i="21"/>
  <c r="M2694" i="21"/>
  <c r="K2694" i="21"/>
  <c r="L2694" i="21"/>
  <c r="J2694" i="21"/>
  <c r="H2695" i="21"/>
  <c r="O2693" i="21"/>
  <c r="Q2693" i="21"/>
  <c r="P2693" i="21"/>
  <c r="N2693" i="21"/>
  <c r="E2689" i="21"/>
  <c r="D2690" i="21"/>
  <c r="F2689" i="21"/>
  <c r="N2694" i="21"/>
  <c r="P2694" i="21"/>
  <c r="Q2694" i="21"/>
  <c r="O2694" i="21"/>
  <c r="M2695" i="21"/>
  <c r="L2695" i="21"/>
  <c r="K2695" i="21"/>
  <c r="J2695" i="21"/>
  <c r="I2695" i="21"/>
  <c r="H2696" i="21"/>
  <c r="E2690" i="21"/>
  <c r="D2691" i="21"/>
  <c r="F2690" i="21"/>
  <c r="P2695" i="21"/>
  <c r="N2695" i="21"/>
  <c r="Q2695" i="21"/>
  <c r="O2695" i="21"/>
  <c r="H2697" i="21"/>
  <c r="J2696" i="21"/>
  <c r="I2696" i="21"/>
  <c r="M2696" i="21"/>
  <c r="L2696" i="21"/>
  <c r="K2696" i="21"/>
  <c r="F2691" i="21"/>
  <c r="D2692" i="21"/>
  <c r="E2691" i="21"/>
  <c r="L2697" i="21"/>
  <c r="K2697" i="21"/>
  <c r="J2697" i="21"/>
  <c r="H2698" i="21"/>
  <c r="M2697" i="21"/>
  <c r="I2697" i="21"/>
  <c r="Q2696" i="21"/>
  <c r="P2696" i="21"/>
  <c r="O2696" i="21"/>
  <c r="N2696" i="21"/>
  <c r="D2693" i="21"/>
  <c r="E2692" i="21"/>
  <c r="F2692" i="21"/>
  <c r="K2698" i="21"/>
  <c r="I2698" i="21"/>
  <c r="M2698" i="21"/>
  <c r="H2699" i="21"/>
  <c r="L2698" i="21"/>
  <c r="J2698" i="21"/>
  <c r="O2697" i="21"/>
  <c r="P2697" i="21"/>
  <c r="N2697" i="21"/>
  <c r="Q2697" i="21"/>
  <c r="D2694" i="21"/>
  <c r="F2693" i="21"/>
  <c r="E2693" i="21"/>
  <c r="N2698" i="21"/>
  <c r="Q2698" i="21"/>
  <c r="O2698" i="21"/>
  <c r="P2698" i="21"/>
  <c r="M2699" i="21"/>
  <c r="K2699" i="21"/>
  <c r="J2699" i="21"/>
  <c r="I2699" i="21"/>
  <c r="H2700" i="21"/>
  <c r="L2699" i="21"/>
  <c r="F2694" i="21"/>
  <c r="D2695" i="21"/>
  <c r="E2694" i="21"/>
  <c r="N2699" i="21"/>
  <c r="Q2699" i="21"/>
  <c r="O2699" i="21"/>
  <c r="P2699" i="21"/>
  <c r="L2700" i="21"/>
  <c r="K2700" i="21"/>
  <c r="J2700" i="21"/>
  <c r="H2701" i="21"/>
  <c r="I2700" i="21"/>
  <c r="M2700" i="21"/>
  <c r="D2696" i="21"/>
  <c r="F2695" i="21"/>
  <c r="E2695" i="21"/>
  <c r="L2701" i="21"/>
  <c r="H2702" i="21"/>
  <c r="K2701" i="21"/>
  <c r="J2701" i="21"/>
  <c r="M2701" i="21"/>
  <c r="I2701" i="21"/>
  <c r="O2700" i="21"/>
  <c r="P2700" i="21"/>
  <c r="N2700" i="21"/>
  <c r="Q2700" i="21"/>
  <c r="F2696" i="21"/>
  <c r="D2697" i="21"/>
  <c r="E2696" i="21"/>
  <c r="I2702" i="21"/>
  <c r="M2702" i="21"/>
  <c r="K2702" i="21"/>
  <c r="L2702" i="21"/>
  <c r="J2702" i="21"/>
  <c r="H2703" i="21"/>
  <c r="Q2701" i="21"/>
  <c r="O2701" i="21"/>
  <c r="P2701" i="21"/>
  <c r="N2701" i="21"/>
  <c r="E2697" i="21"/>
  <c r="D2698" i="21"/>
  <c r="F2697" i="21"/>
  <c r="N2702" i="21"/>
  <c r="P2702" i="21"/>
  <c r="Q2702" i="21"/>
  <c r="O2702" i="21"/>
  <c r="M2703" i="21"/>
  <c r="L2703" i="21"/>
  <c r="K2703" i="21"/>
  <c r="J2703" i="21"/>
  <c r="I2703" i="21"/>
  <c r="H2704" i="21"/>
  <c r="E2698" i="21"/>
  <c r="D2699" i="21"/>
  <c r="F2698" i="21"/>
  <c r="P2703" i="21"/>
  <c r="N2703" i="21"/>
  <c r="Q2703" i="21"/>
  <c r="O2703" i="21"/>
  <c r="H2705" i="21"/>
  <c r="J2704" i="21"/>
  <c r="I2704" i="21"/>
  <c r="M2704" i="21"/>
  <c r="L2704" i="21"/>
  <c r="K2704" i="21"/>
  <c r="F2699" i="21"/>
  <c r="D2700" i="21"/>
  <c r="E2699" i="21"/>
  <c r="L2705" i="21"/>
  <c r="K2705" i="21"/>
  <c r="J2705" i="21"/>
  <c r="H2706" i="21"/>
  <c r="M2705" i="21"/>
  <c r="I2705" i="21"/>
  <c r="N2704" i="21"/>
  <c r="Q2704" i="21"/>
  <c r="O2704" i="21"/>
  <c r="P2704" i="21"/>
  <c r="D2701" i="21"/>
  <c r="E2700" i="21"/>
  <c r="F2700" i="21"/>
  <c r="K2706" i="21"/>
  <c r="I2706" i="21"/>
  <c r="M2706" i="21"/>
  <c r="H2707" i="21"/>
  <c r="L2706" i="21"/>
  <c r="J2706" i="21"/>
  <c r="O2705" i="21"/>
  <c r="P2705" i="21"/>
  <c r="N2705" i="21"/>
  <c r="Q2705" i="21"/>
  <c r="D2702" i="21"/>
  <c r="F2701" i="21"/>
  <c r="E2701" i="21"/>
  <c r="N2706" i="21"/>
  <c r="P2706" i="21"/>
  <c r="Q2706" i="21"/>
  <c r="O2706" i="21"/>
  <c r="M2707" i="21"/>
  <c r="K2707" i="21"/>
  <c r="J2707" i="21"/>
  <c r="I2707" i="21"/>
  <c r="H2708" i="21"/>
  <c r="L2707" i="21"/>
  <c r="E2702" i="21"/>
  <c r="D2703" i="21"/>
  <c r="F2702" i="21"/>
  <c r="N2707" i="21"/>
  <c r="Q2707" i="21"/>
  <c r="O2707" i="21"/>
  <c r="P2707" i="21"/>
  <c r="L2708" i="21"/>
  <c r="K2708" i="21"/>
  <c r="J2708" i="21"/>
  <c r="H2709" i="21"/>
  <c r="I2708" i="21"/>
  <c r="M2708" i="21"/>
  <c r="D2704" i="21"/>
  <c r="E2703" i="21"/>
  <c r="F2703" i="21"/>
  <c r="H2710" i="21"/>
  <c r="L2709" i="21"/>
  <c r="K2709" i="21"/>
  <c r="J2709" i="21"/>
  <c r="M2709" i="21"/>
  <c r="I2709" i="21"/>
  <c r="O2708" i="21"/>
  <c r="P2708" i="21"/>
  <c r="N2708" i="21"/>
  <c r="Q2708" i="21"/>
  <c r="E2704" i="21"/>
  <c r="D2705" i="21"/>
  <c r="F2704" i="21"/>
  <c r="L2710" i="21"/>
  <c r="K2710" i="21"/>
  <c r="I2710" i="21"/>
  <c r="J2710" i="21"/>
  <c r="M2710" i="21"/>
  <c r="H2711" i="21"/>
  <c r="O2709" i="21"/>
  <c r="Q2709" i="21"/>
  <c r="P2709" i="21"/>
  <c r="N2709" i="21"/>
  <c r="E2705" i="21"/>
  <c r="D2706" i="21"/>
  <c r="F2705" i="21"/>
  <c r="O2710" i="21"/>
  <c r="Q2710" i="21"/>
  <c r="P2710" i="21"/>
  <c r="N2710" i="21"/>
  <c r="K2711" i="21"/>
  <c r="I2711" i="21"/>
  <c r="J2711" i="21"/>
  <c r="M2711" i="21"/>
  <c r="H2712" i="21"/>
  <c r="L2711" i="21"/>
  <c r="F2706" i="21"/>
  <c r="D2707" i="21"/>
  <c r="E2706" i="21"/>
  <c r="O2711" i="21"/>
  <c r="P2711" i="21"/>
  <c r="N2711" i="21"/>
  <c r="Q2711" i="21"/>
  <c r="M2712" i="21"/>
  <c r="L2712" i="21"/>
  <c r="K2712" i="21"/>
  <c r="H2713" i="21"/>
  <c r="J2712" i="21"/>
  <c r="I2712" i="21"/>
  <c r="E2707" i="21"/>
  <c r="D2708" i="21"/>
  <c r="F2707" i="21"/>
  <c r="H2714" i="21"/>
  <c r="M2713" i="21"/>
  <c r="I2713" i="21"/>
  <c r="L2713" i="21"/>
  <c r="K2713" i="21"/>
  <c r="J2713" i="21"/>
  <c r="P2712" i="21"/>
  <c r="O2712" i="21"/>
  <c r="N2712" i="21"/>
  <c r="Q2712" i="21"/>
  <c r="D2709" i="21"/>
  <c r="E2708" i="21"/>
  <c r="F2708" i="21"/>
  <c r="K2714" i="21"/>
  <c r="I2714" i="21"/>
  <c r="M2714" i="21"/>
  <c r="H2715" i="21"/>
  <c r="L2714" i="21"/>
  <c r="J2714" i="21"/>
  <c r="O2713" i="21"/>
  <c r="P2713" i="21"/>
  <c r="N2713" i="21"/>
  <c r="Q2713" i="21"/>
  <c r="D2710" i="21"/>
  <c r="F2709" i="21"/>
  <c r="E2709" i="21"/>
  <c r="N2714" i="21"/>
  <c r="Q2714" i="21"/>
  <c r="O2714" i="21"/>
  <c r="P2714" i="21"/>
  <c r="M2715" i="21"/>
  <c r="K2715" i="21"/>
  <c r="J2715" i="21"/>
  <c r="I2715" i="21"/>
  <c r="H2716" i="21"/>
  <c r="L2715" i="21"/>
  <c r="F2710" i="21"/>
  <c r="D2711" i="21"/>
  <c r="E2710" i="21"/>
  <c r="N2715" i="21"/>
  <c r="Q2715" i="21"/>
  <c r="O2715" i="21"/>
  <c r="P2715" i="21"/>
  <c r="L2716" i="21"/>
  <c r="K2716" i="21"/>
  <c r="J2716" i="21"/>
  <c r="H2717" i="21"/>
  <c r="I2716" i="21"/>
  <c r="M2716" i="21"/>
  <c r="D2712" i="21"/>
  <c r="E2711" i="21"/>
  <c r="F2711" i="21"/>
  <c r="L2717" i="21"/>
  <c r="H2718" i="21"/>
  <c r="K2717" i="21"/>
  <c r="J2717" i="21"/>
  <c r="M2717" i="21"/>
  <c r="I2717" i="21"/>
  <c r="O2716" i="21"/>
  <c r="P2716" i="21"/>
  <c r="N2716" i="21"/>
  <c r="Q2716" i="21"/>
  <c r="F2712" i="21"/>
  <c r="D2713" i="21"/>
  <c r="E2712" i="21"/>
  <c r="I2718" i="21"/>
  <c r="M2718" i="21"/>
  <c r="K2718" i="21"/>
  <c r="L2718" i="21"/>
  <c r="J2718" i="21"/>
  <c r="H2719" i="21"/>
  <c r="Q2717" i="21"/>
  <c r="O2717" i="21"/>
  <c r="P2717" i="21"/>
  <c r="N2717" i="21"/>
  <c r="F2713" i="21"/>
  <c r="D2714" i="21"/>
  <c r="E2713" i="21"/>
  <c r="N2718" i="21"/>
  <c r="P2718" i="21"/>
  <c r="Q2718" i="21"/>
  <c r="O2718" i="21"/>
  <c r="M2719" i="21"/>
  <c r="L2719" i="21"/>
  <c r="K2719" i="21"/>
  <c r="J2719" i="21"/>
  <c r="I2719" i="21"/>
  <c r="H2720" i="21"/>
  <c r="F2714" i="21"/>
  <c r="D2715" i="21"/>
  <c r="E2714" i="21"/>
  <c r="P2719" i="21"/>
  <c r="N2719" i="21"/>
  <c r="Q2719" i="21"/>
  <c r="O2719" i="21"/>
  <c r="H2721" i="21"/>
  <c r="I2720" i="21"/>
  <c r="J2720" i="21"/>
  <c r="M2720" i="21"/>
  <c r="L2720" i="21"/>
  <c r="K2720" i="21"/>
  <c r="E2715" i="21"/>
  <c r="D2716" i="21"/>
  <c r="F2715" i="21"/>
  <c r="L2721" i="21"/>
  <c r="K2721" i="21"/>
  <c r="I2721" i="21"/>
  <c r="J2721" i="21"/>
  <c r="H2722" i="21"/>
  <c r="M2721" i="21"/>
  <c r="P2720" i="21"/>
  <c r="N2720" i="21"/>
  <c r="O2720" i="21"/>
  <c r="Q2720" i="21"/>
  <c r="D2717" i="21"/>
  <c r="F2716" i="21"/>
  <c r="E2716" i="21"/>
  <c r="P2721" i="21"/>
  <c r="N2721" i="21"/>
  <c r="O2721" i="21"/>
  <c r="Q2721" i="21"/>
  <c r="L2722" i="21"/>
  <c r="K2722" i="21"/>
  <c r="J2722" i="21"/>
  <c r="H2723" i="21"/>
  <c r="M2722" i="21"/>
  <c r="I2722" i="21"/>
  <c r="D2718" i="21"/>
  <c r="F2717" i="21"/>
  <c r="E2717" i="21"/>
  <c r="I2723" i="21"/>
  <c r="M2723" i="21"/>
  <c r="L2723" i="21"/>
  <c r="K2723" i="21"/>
  <c r="J2723" i="21"/>
  <c r="H2724" i="21"/>
  <c r="N2722" i="21"/>
  <c r="P2722" i="21"/>
  <c r="Q2722" i="21"/>
  <c r="O2722" i="21"/>
  <c r="D2719" i="21"/>
  <c r="E2718" i="21"/>
  <c r="F2718" i="21"/>
  <c r="O2723" i="21"/>
  <c r="P2723" i="21"/>
  <c r="N2723" i="21"/>
  <c r="Q2723" i="21"/>
  <c r="L2724" i="21"/>
  <c r="J2724" i="21"/>
  <c r="H2725" i="21"/>
  <c r="K2724" i="21"/>
  <c r="I2724" i="21"/>
  <c r="M2724" i="21"/>
  <c r="D2720" i="21"/>
  <c r="E2719" i="21"/>
  <c r="F2719" i="21"/>
  <c r="K2725" i="21"/>
  <c r="J2725" i="21"/>
  <c r="M2725" i="21"/>
  <c r="I2725" i="21"/>
  <c r="L2725" i="21"/>
  <c r="H2726" i="21"/>
  <c r="Q2724" i="21"/>
  <c r="P2724" i="21"/>
  <c r="N2724" i="21"/>
  <c r="O2724" i="21"/>
  <c r="F2720" i="21"/>
  <c r="D2721" i="21"/>
  <c r="E2720" i="21"/>
  <c r="O2725" i="21"/>
  <c r="Q2725" i="21"/>
  <c r="P2725" i="21"/>
  <c r="N2725" i="21"/>
  <c r="I2726" i="21"/>
  <c r="M2726" i="21"/>
  <c r="K2726" i="21"/>
  <c r="L2726" i="21"/>
  <c r="J2726" i="21"/>
  <c r="H2727" i="21"/>
  <c r="E2721" i="21"/>
  <c r="D2722" i="21"/>
  <c r="F2721" i="21"/>
  <c r="Q2726" i="21"/>
  <c r="P2726" i="21"/>
  <c r="O2726" i="21"/>
  <c r="N2726" i="21"/>
  <c r="M2727" i="21"/>
  <c r="L2727" i="21"/>
  <c r="K2727" i="21"/>
  <c r="I2727" i="21"/>
  <c r="J2727" i="21"/>
  <c r="H2728" i="21"/>
  <c r="F2722" i="21"/>
  <c r="D2723" i="21"/>
  <c r="E2722" i="21"/>
  <c r="P2727" i="21"/>
  <c r="N2727" i="21"/>
  <c r="Q2727" i="21"/>
  <c r="O2727" i="21"/>
  <c r="H2729" i="21"/>
  <c r="I2728" i="21"/>
  <c r="J2728" i="21"/>
  <c r="M2728" i="21"/>
  <c r="L2728" i="21"/>
  <c r="K2728" i="21"/>
  <c r="E2723" i="21"/>
  <c r="D2724" i="21"/>
  <c r="F2723" i="21"/>
  <c r="I2729" i="21"/>
  <c r="L2729" i="21"/>
  <c r="K2729" i="21"/>
  <c r="J2729" i="21"/>
  <c r="H2730" i="21"/>
  <c r="M2729" i="21"/>
  <c r="N2728" i="21"/>
  <c r="Q2728" i="21"/>
  <c r="O2728" i="21"/>
  <c r="P2728" i="21"/>
  <c r="D2725" i="21"/>
  <c r="E2724" i="21"/>
  <c r="F2724" i="21"/>
  <c r="P2729" i="21"/>
  <c r="O2729" i="21"/>
  <c r="N2729" i="21"/>
  <c r="Q2729" i="21"/>
  <c r="L2730" i="21"/>
  <c r="M2730" i="21"/>
  <c r="K2730" i="21"/>
  <c r="H2731" i="21"/>
  <c r="J2730" i="21"/>
  <c r="I2730" i="21"/>
  <c r="D2726" i="21"/>
  <c r="E2725" i="21"/>
  <c r="F2725" i="21"/>
  <c r="I2731" i="21"/>
  <c r="M2731" i="21"/>
  <c r="L2731" i="21"/>
  <c r="K2731" i="21"/>
  <c r="J2731" i="21"/>
  <c r="H2732" i="21"/>
  <c r="N2730" i="21"/>
  <c r="Q2730" i="21"/>
  <c r="O2730" i="21"/>
  <c r="P2730" i="21"/>
  <c r="F2726" i="21"/>
  <c r="D2727" i="21"/>
  <c r="E2726" i="21"/>
  <c r="O2731" i="21"/>
  <c r="P2731" i="21"/>
  <c r="Q2731" i="21"/>
  <c r="N2731" i="21"/>
  <c r="L2732" i="21"/>
  <c r="K2732" i="21"/>
  <c r="H2733" i="21"/>
  <c r="J2732" i="21"/>
  <c r="I2732" i="21"/>
  <c r="M2732" i="21"/>
  <c r="D2728" i="21"/>
  <c r="F2727" i="21"/>
  <c r="E2727" i="21"/>
  <c r="K2733" i="21"/>
  <c r="J2733" i="21"/>
  <c r="M2733" i="21"/>
  <c r="I2733" i="21"/>
  <c r="H2734" i="21"/>
  <c r="L2733" i="21"/>
  <c r="Q2732" i="21"/>
  <c r="P2732" i="21"/>
  <c r="N2732" i="21"/>
  <c r="O2732" i="21"/>
  <c r="F2728" i="21"/>
  <c r="D2729" i="21"/>
  <c r="E2728" i="21"/>
  <c r="Q2733" i="21"/>
  <c r="O2733" i="21"/>
  <c r="P2733" i="21"/>
  <c r="N2733" i="21"/>
  <c r="I2734" i="21"/>
  <c r="M2734" i="21"/>
  <c r="K2734" i="21"/>
  <c r="L2734" i="21"/>
  <c r="J2734" i="21"/>
  <c r="H2735" i="21"/>
  <c r="F2729" i="21"/>
  <c r="D2730" i="21"/>
  <c r="E2729" i="21"/>
  <c r="N2734" i="21"/>
  <c r="P2734" i="21"/>
  <c r="O2734" i="21"/>
  <c r="Q2734" i="21"/>
  <c r="M2735" i="21"/>
  <c r="L2735" i="21"/>
  <c r="K2735" i="21"/>
  <c r="I2735" i="21"/>
  <c r="J2735" i="21"/>
  <c r="H2736" i="21"/>
  <c r="F2730" i="21"/>
  <c r="D2731" i="21"/>
  <c r="E2730" i="21"/>
  <c r="P2735" i="21"/>
  <c r="N2735" i="21"/>
  <c r="Q2735" i="21"/>
  <c r="O2735" i="21"/>
  <c r="H2737" i="21"/>
  <c r="I2736" i="21"/>
  <c r="J2736" i="21"/>
  <c r="M2736" i="21"/>
  <c r="L2736" i="21"/>
  <c r="K2736" i="21"/>
  <c r="F2731" i="21"/>
  <c r="D2732" i="21"/>
  <c r="E2731" i="21"/>
  <c r="I2737" i="21"/>
  <c r="L2737" i="21"/>
  <c r="K2737" i="21"/>
  <c r="J2737" i="21"/>
  <c r="H2738" i="21"/>
  <c r="M2737" i="21"/>
  <c r="N2736" i="21"/>
  <c r="P2736" i="21"/>
  <c r="O2736" i="21"/>
  <c r="Q2736" i="21"/>
  <c r="D2733" i="21"/>
  <c r="E2732" i="21"/>
  <c r="F2732" i="21"/>
  <c r="P2737" i="21"/>
  <c r="O2737" i="21"/>
  <c r="N2737" i="21"/>
  <c r="Q2737" i="21"/>
  <c r="L2738" i="21"/>
  <c r="K2738" i="21"/>
  <c r="J2738" i="21"/>
  <c r="M2738" i="21"/>
  <c r="H2739" i="21"/>
  <c r="I2738" i="21"/>
  <c r="D2734" i="21"/>
  <c r="F2733" i="21"/>
  <c r="E2733" i="21"/>
  <c r="I2739" i="21"/>
  <c r="M2739" i="21"/>
  <c r="L2739" i="21"/>
  <c r="K2739" i="21"/>
  <c r="J2739" i="21"/>
  <c r="H2740" i="21"/>
  <c r="N2738" i="21"/>
  <c r="P2738" i="21"/>
  <c r="Q2738" i="21"/>
  <c r="O2738" i="21"/>
  <c r="F2734" i="21"/>
  <c r="D2735" i="21"/>
  <c r="E2734" i="21"/>
  <c r="O2739" i="21"/>
  <c r="P2739" i="21"/>
  <c r="N2739" i="21"/>
  <c r="Q2739" i="21"/>
  <c r="L2740" i="21"/>
  <c r="K2740" i="21"/>
  <c r="H2741" i="21"/>
  <c r="J2740" i="21"/>
  <c r="I2740" i="21"/>
  <c r="M2740" i="21"/>
  <c r="D2736" i="21"/>
  <c r="E2735" i="21"/>
  <c r="F2735" i="21"/>
  <c r="K2741" i="21"/>
  <c r="J2741" i="21"/>
  <c r="M2741" i="21"/>
  <c r="I2741" i="21"/>
  <c r="H2742" i="21"/>
  <c r="L2741" i="21"/>
  <c r="Q2740" i="21"/>
  <c r="P2740" i="21"/>
  <c r="N2740" i="21"/>
  <c r="O2740" i="21"/>
  <c r="E2736" i="21"/>
  <c r="D2737" i="21"/>
  <c r="F2736" i="21"/>
  <c r="O2741" i="21"/>
  <c r="Q2741" i="21"/>
  <c r="P2741" i="21"/>
  <c r="N2741" i="21"/>
  <c r="I2742" i="21"/>
  <c r="M2742" i="21"/>
  <c r="K2742" i="21"/>
  <c r="L2742" i="21"/>
  <c r="J2742" i="21"/>
  <c r="H2743" i="21"/>
  <c r="F2737" i="21"/>
  <c r="D2738" i="21"/>
  <c r="E2737" i="21"/>
  <c r="N2742" i="21"/>
  <c r="P2742" i="21"/>
  <c r="O2742" i="21"/>
  <c r="Q2742" i="21"/>
  <c r="H2744" i="21"/>
  <c r="M2743" i="21"/>
  <c r="L2743" i="21"/>
  <c r="K2743" i="21"/>
  <c r="I2743" i="21"/>
  <c r="J2743" i="21"/>
  <c r="F2738" i="21"/>
  <c r="D2739" i="21"/>
  <c r="E2738" i="21"/>
  <c r="I2744" i="21"/>
  <c r="M2744" i="21"/>
  <c r="L2744" i="21"/>
  <c r="H2745" i="21"/>
  <c r="J2744" i="21"/>
  <c r="K2744" i="21"/>
  <c r="N2743" i="21"/>
  <c r="Q2743" i="21"/>
  <c r="O2743" i="21"/>
  <c r="P2743" i="21"/>
  <c r="E2739" i="21"/>
  <c r="D2740" i="21"/>
  <c r="F2739" i="21"/>
  <c r="N2744" i="21"/>
  <c r="P2744" i="21"/>
  <c r="O2744" i="21"/>
  <c r="Q2744" i="21"/>
  <c r="K2745" i="21"/>
  <c r="L2745" i="21"/>
  <c r="J2745" i="21"/>
  <c r="H2746" i="21"/>
  <c r="M2745" i="21"/>
  <c r="I2745" i="21"/>
  <c r="D2741" i="21"/>
  <c r="F2740" i="21"/>
  <c r="E2740" i="21"/>
  <c r="J2746" i="21"/>
  <c r="L2746" i="21"/>
  <c r="I2746" i="21"/>
  <c r="M2746" i="21"/>
  <c r="K2746" i="21"/>
  <c r="H2747" i="21"/>
  <c r="O2745" i="21"/>
  <c r="P2745" i="21"/>
  <c r="N2745" i="21"/>
  <c r="Q2745" i="21"/>
  <c r="D2742" i="21"/>
  <c r="F2741" i="21"/>
  <c r="E2741" i="21"/>
  <c r="N2746" i="21"/>
  <c r="Q2746" i="21"/>
  <c r="O2746" i="21"/>
  <c r="P2746" i="21"/>
  <c r="I2747" i="21"/>
  <c r="J2747" i="21"/>
  <c r="L2747" i="21"/>
  <c r="M2747" i="21"/>
  <c r="K2747" i="21"/>
  <c r="H2748" i="21"/>
  <c r="F2742" i="21"/>
  <c r="D2743" i="21"/>
  <c r="E2742" i="21"/>
  <c r="O2747" i="21"/>
  <c r="P2747" i="21"/>
  <c r="N2747" i="21"/>
  <c r="Q2747" i="21"/>
  <c r="M2748" i="21"/>
  <c r="J2748" i="21"/>
  <c r="H2749" i="21"/>
  <c r="L2748" i="21"/>
  <c r="I2748" i="21"/>
  <c r="K2748" i="21"/>
  <c r="D2744" i="21"/>
  <c r="F2743" i="21"/>
  <c r="E2743" i="21"/>
  <c r="I2749" i="21"/>
  <c r="K2749" i="21"/>
  <c r="J2749" i="21"/>
  <c r="M2749" i="21"/>
  <c r="H2750" i="21"/>
  <c r="L2749" i="21"/>
  <c r="Q2748" i="21"/>
  <c r="P2748" i="21"/>
  <c r="N2748" i="21"/>
  <c r="O2748" i="21"/>
  <c r="F2744" i="21"/>
  <c r="D2745" i="21"/>
  <c r="E2744" i="21"/>
  <c r="Q2749" i="21"/>
  <c r="O2749" i="21"/>
  <c r="P2749" i="21"/>
  <c r="N2749" i="21"/>
  <c r="I2750" i="21"/>
  <c r="M2750" i="21"/>
  <c r="K2750" i="21"/>
  <c r="L2750" i="21"/>
  <c r="J2750" i="21"/>
  <c r="H2751" i="21"/>
  <c r="D2746" i="21"/>
  <c r="F2745" i="21"/>
  <c r="E2745" i="21"/>
  <c r="P2750" i="21"/>
  <c r="O2750" i="21"/>
  <c r="N2750" i="21"/>
  <c r="Q2750" i="21"/>
  <c r="M2751" i="21"/>
  <c r="I2751" i="21"/>
  <c r="L2751" i="21"/>
  <c r="K2751" i="21"/>
  <c r="J2751" i="21"/>
  <c r="H2752" i="21"/>
  <c r="F2746" i="21"/>
  <c r="D2747" i="21"/>
  <c r="E2746" i="21"/>
  <c r="P2751" i="21"/>
  <c r="N2751" i="21"/>
  <c r="Q2751" i="21"/>
  <c r="O2751" i="21"/>
  <c r="H2753" i="21"/>
  <c r="J2752" i="21"/>
  <c r="K2752" i="21"/>
  <c r="I2752" i="21"/>
  <c r="M2752" i="21"/>
  <c r="L2752" i="21"/>
  <c r="E2747" i="21"/>
  <c r="D2748" i="21"/>
  <c r="F2747" i="21"/>
  <c r="L2753" i="21"/>
  <c r="M2753" i="21"/>
  <c r="J2753" i="21"/>
  <c r="H2754" i="21"/>
  <c r="I2753" i="21"/>
  <c r="K2753" i="21"/>
  <c r="N2752" i="21"/>
  <c r="Q2752" i="21"/>
  <c r="O2752" i="21"/>
  <c r="P2752" i="21"/>
  <c r="D2749" i="21"/>
  <c r="F2748" i="21"/>
  <c r="E2748" i="21"/>
  <c r="L2754" i="21"/>
  <c r="H2755" i="21"/>
  <c r="I2754" i="21"/>
  <c r="J2754" i="21"/>
  <c r="M2754" i="21"/>
  <c r="K2754" i="21"/>
  <c r="O2753" i="21"/>
  <c r="P2753" i="21"/>
  <c r="N2753" i="21"/>
  <c r="Q2753" i="21"/>
  <c r="D2750" i="21"/>
  <c r="F2749" i="21"/>
  <c r="E2749" i="21"/>
  <c r="I2755" i="21"/>
  <c r="L2755" i="21"/>
  <c r="M2755" i="21"/>
  <c r="H2756" i="21"/>
  <c r="K2755" i="21"/>
  <c r="J2755" i="21"/>
  <c r="N2754" i="21"/>
  <c r="P2754" i="21"/>
  <c r="Q2754" i="21"/>
  <c r="O2754" i="21"/>
  <c r="E2750" i="21"/>
  <c r="F2750" i="21"/>
  <c r="D2751" i="21"/>
  <c r="O2755" i="21"/>
  <c r="N2755" i="21"/>
  <c r="P2755" i="21"/>
  <c r="Q2755" i="21"/>
  <c r="K2756" i="21"/>
  <c r="M2756" i="21"/>
  <c r="H2757" i="21"/>
  <c r="L2756" i="21"/>
  <c r="J2756" i="21"/>
  <c r="I2756" i="21"/>
  <c r="E2751" i="21"/>
  <c r="F2751" i="21"/>
  <c r="D2752" i="21"/>
  <c r="J2757" i="21"/>
  <c r="M2757" i="21"/>
  <c r="L2757" i="21"/>
  <c r="H2758" i="21"/>
  <c r="I2757" i="21"/>
  <c r="K2757" i="21"/>
  <c r="Q2756" i="21"/>
  <c r="O2756" i="21"/>
  <c r="P2756" i="21"/>
  <c r="N2756" i="21"/>
  <c r="F2752" i="21"/>
  <c r="D2753" i="21"/>
  <c r="E2752" i="21"/>
  <c r="J2758" i="21"/>
  <c r="H2759" i="21"/>
  <c r="I2758" i="21"/>
  <c r="K2758" i="21"/>
  <c r="M2758" i="21"/>
  <c r="L2758" i="21"/>
  <c r="O2757" i="21"/>
  <c r="Q2757" i="21"/>
  <c r="P2757" i="21"/>
  <c r="N2757" i="21"/>
  <c r="E2753" i="21"/>
  <c r="D2754" i="21"/>
  <c r="F2753" i="21"/>
  <c r="I2759" i="21"/>
  <c r="H2760" i="21"/>
  <c r="J2759" i="21"/>
  <c r="L2759" i="21"/>
  <c r="K2759" i="21"/>
  <c r="M2759" i="21"/>
  <c r="P2758" i="21"/>
  <c r="O2758" i="21"/>
  <c r="N2758" i="21"/>
  <c r="Q2758" i="21"/>
  <c r="E2754" i="21"/>
  <c r="D2755" i="21"/>
  <c r="F2754" i="21"/>
  <c r="N2759" i="21"/>
  <c r="O2759" i="21"/>
  <c r="Q2759" i="21"/>
  <c r="P2759" i="21"/>
  <c r="H2761" i="21"/>
  <c r="L2760" i="21"/>
  <c r="K2760" i="21"/>
  <c r="J2760" i="21"/>
  <c r="I2760" i="21"/>
  <c r="M2760" i="21"/>
  <c r="E2755" i="21"/>
  <c r="F2755" i="21"/>
  <c r="D2756" i="21"/>
  <c r="M2761" i="21"/>
  <c r="J2761" i="21"/>
  <c r="H2762" i="21"/>
  <c r="L2761" i="21"/>
  <c r="K2761" i="21"/>
  <c r="I2761" i="21"/>
  <c r="O2760" i="21"/>
  <c r="P2760" i="21"/>
  <c r="N2760" i="21"/>
  <c r="Q2760" i="21"/>
  <c r="D2757" i="21"/>
  <c r="E2756" i="21"/>
  <c r="F2756" i="21"/>
  <c r="M2762" i="21"/>
  <c r="H2763" i="21"/>
  <c r="L2762" i="21"/>
  <c r="J2762" i="21"/>
  <c r="K2762" i="21"/>
  <c r="I2762" i="21"/>
  <c r="P2761" i="21"/>
  <c r="Q2761" i="21"/>
  <c r="O2761" i="21"/>
  <c r="N2761" i="21"/>
  <c r="D2758" i="21"/>
  <c r="F2757" i="21"/>
  <c r="E2757" i="21"/>
  <c r="J2763" i="21"/>
  <c r="M2763" i="21"/>
  <c r="L2763" i="21"/>
  <c r="H2764" i="21"/>
  <c r="K2763" i="21"/>
  <c r="I2763" i="21"/>
  <c r="N2762" i="21"/>
  <c r="Q2762" i="21"/>
  <c r="O2762" i="21"/>
  <c r="P2762" i="21"/>
  <c r="D2759" i="21"/>
  <c r="E2758" i="21"/>
  <c r="F2758" i="21"/>
  <c r="K2764" i="21"/>
  <c r="M2764" i="21"/>
  <c r="L2764" i="21"/>
  <c r="J2764" i="21"/>
  <c r="I2764" i="21"/>
  <c r="H2765" i="21"/>
  <c r="Q2763" i="21"/>
  <c r="N2763" i="21"/>
  <c r="O2763" i="21"/>
  <c r="P2763" i="21"/>
  <c r="F2759" i="21"/>
  <c r="D2760" i="21"/>
  <c r="E2759" i="21"/>
  <c r="N2764" i="21"/>
  <c r="Q2764" i="21"/>
  <c r="P2764" i="21"/>
  <c r="O2764" i="21"/>
  <c r="I2765" i="21"/>
  <c r="L2765" i="21"/>
  <c r="M2765" i="21"/>
  <c r="K2765" i="21"/>
  <c r="J2765" i="21"/>
  <c r="H2766" i="21"/>
  <c r="F2760" i="21"/>
  <c r="D2761" i="21"/>
  <c r="E2760" i="21"/>
  <c r="N2765" i="21"/>
  <c r="Q2765" i="21"/>
  <c r="O2765" i="21"/>
  <c r="P2765" i="21"/>
  <c r="J2766" i="21"/>
  <c r="H2767" i="21"/>
  <c r="K2766" i="21"/>
  <c r="M2766" i="21"/>
  <c r="L2766" i="21"/>
  <c r="I2766" i="21"/>
  <c r="E2761" i="21"/>
  <c r="D2762" i="21"/>
  <c r="F2761" i="21"/>
  <c r="J2767" i="21"/>
  <c r="L2767" i="21"/>
  <c r="K2767" i="21"/>
  <c r="I2767" i="21"/>
  <c r="M2767" i="21"/>
  <c r="H2768" i="21"/>
  <c r="O2766" i="21"/>
  <c r="Q2766" i="21"/>
  <c r="P2766" i="21"/>
  <c r="N2766" i="21"/>
  <c r="E2762" i="21"/>
  <c r="D2763" i="21"/>
  <c r="F2762" i="21"/>
  <c r="N2767" i="21"/>
  <c r="Q2767" i="21"/>
  <c r="O2767" i="21"/>
  <c r="P2767" i="21"/>
  <c r="L2768" i="21"/>
  <c r="H2769" i="21"/>
  <c r="K2768" i="21"/>
  <c r="J2768" i="21"/>
  <c r="I2768" i="21"/>
  <c r="M2768" i="21"/>
  <c r="E2763" i="21"/>
  <c r="F2763" i="21"/>
  <c r="D2764" i="21"/>
  <c r="M2769" i="21"/>
  <c r="L2769" i="21"/>
  <c r="K2769" i="21"/>
  <c r="J2769" i="21"/>
  <c r="H2770" i="21"/>
  <c r="I2769" i="21"/>
  <c r="N2768" i="21"/>
  <c r="P2768" i="21"/>
  <c r="Q2768" i="21"/>
  <c r="O2768" i="21"/>
  <c r="F2764" i="21"/>
  <c r="E2764" i="21"/>
  <c r="D2765" i="21"/>
  <c r="L2770" i="21"/>
  <c r="I2770" i="21"/>
  <c r="M2770" i="21"/>
  <c r="H2771" i="21"/>
  <c r="K2770" i="21"/>
  <c r="J2770" i="21"/>
  <c r="O2769" i="21"/>
  <c r="N2769" i="21"/>
  <c r="Q2769" i="21"/>
  <c r="P2769" i="21"/>
  <c r="D2766" i="21"/>
  <c r="E2765" i="21"/>
  <c r="F2765" i="21"/>
  <c r="Q2770" i="21"/>
  <c r="N2770" i="21"/>
  <c r="O2770" i="21"/>
  <c r="P2770" i="21"/>
  <c r="K2771" i="21"/>
  <c r="I2771" i="21"/>
  <c r="J2771" i="21"/>
  <c r="L2771" i="21"/>
  <c r="M2771" i="21"/>
  <c r="H2772" i="21"/>
  <c r="D2767" i="21"/>
  <c r="F2766" i="21"/>
  <c r="E2766" i="21"/>
  <c r="N2771" i="21"/>
  <c r="P2771" i="21"/>
  <c r="O2771" i="21"/>
  <c r="Q2771" i="21"/>
  <c r="H2773" i="21"/>
  <c r="M2772" i="21"/>
  <c r="L2772" i="21"/>
  <c r="J2772" i="21"/>
  <c r="I2772" i="21"/>
  <c r="K2772" i="21"/>
  <c r="E2767" i="21"/>
  <c r="F2767" i="21"/>
  <c r="D2768" i="21"/>
  <c r="J2773" i="21"/>
  <c r="L2773" i="21"/>
  <c r="M2773" i="21"/>
  <c r="K2773" i="21"/>
  <c r="H2774" i="21"/>
  <c r="I2773" i="21"/>
  <c r="O2772" i="21"/>
  <c r="N2772" i="21"/>
  <c r="P2772" i="21"/>
  <c r="Q2772" i="21"/>
  <c r="E2768" i="21"/>
  <c r="D2769" i="21"/>
  <c r="F2768" i="21"/>
  <c r="K2774" i="21"/>
  <c r="J2774" i="21"/>
  <c r="I2774" i="21"/>
  <c r="L2774" i="21"/>
  <c r="M2774" i="21"/>
  <c r="H2775" i="21"/>
  <c r="Q2773" i="21"/>
  <c r="N2773" i="21"/>
  <c r="P2773" i="21"/>
  <c r="O2773" i="21"/>
  <c r="F2769" i="21"/>
  <c r="E2769" i="21"/>
  <c r="D2770" i="21"/>
  <c r="Q2774" i="21"/>
  <c r="N2774" i="21"/>
  <c r="O2774" i="21"/>
  <c r="P2774" i="21"/>
  <c r="K2775" i="21"/>
  <c r="J2775" i="21"/>
  <c r="I2775" i="21"/>
  <c r="M2775" i="21"/>
  <c r="H2776" i="21"/>
  <c r="L2775" i="21"/>
  <c r="D2771" i="21"/>
  <c r="E2770" i="21"/>
  <c r="F2770" i="21"/>
  <c r="Q2775" i="21"/>
  <c r="P2775" i="21"/>
  <c r="N2775" i="21"/>
  <c r="O2775" i="21"/>
  <c r="I2776" i="21"/>
  <c r="L2776" i="21"/>
  <c r="K2776" i="21"/>
  <c r="J2776" i="21"/>
  <c r="H2777" i="21"/>
  <c r="M2776" i="21"/>
  <c r="E2771" i="21"/>
  <c r="D2772" i="21"/>
  <c r="F2771" i="21"/>
  <c r="N2776" i="21"/>
  <c r="Q2776" i="21"/>
  <c r="P2776" i="21"/>
  <c r="O2776" i="21"/>
  <c r="M2777" i="21"/>
  <c r="J2777" i="21"/>
  <c r="H2778" i="21"/>
  <c r="L2777" i="21"/>
  <c r="K2777" i="21"/>
  <c r="I2777" i="21"/>
  <c r="D2773" i="21"/>
  <c r="F2772" i="21"/>
  <c r="E2772" i="21"/>
  <c r="H2779" i="21"/>
  <c r="I2778" i="21"/>
  <c r="K2778" i="21"/>
  <c r="J2778" i="21"/>
  <c r="L2778" i="21"/>
  <c r="M2778" i="21"/>
  <c r="Q2777" i="21"/>
  <c r="P2777" i="21"/>
  <c r="N2777" i="21"/>
  <c r="O2777" i="21"/>
  <c r="D2774" i="21"/>
  <c r="F2773" i="21"/>
  <c r="E2773" i="21"/>
  <c r="K2779" i="21"/>
  <c r="M2779" i="21"/>
  <c r="L2779" i="21"/>
  <c r="J2779" i="21"/>
  <c r="I2779" i="21"/>
  <c r="H2780" i="21"/>
  <c r="Q2778" i="21"/>
  <c r="P2778" i="21"/>
  <c r="N2778" i="21"/>
  <c r="O2778" i="21"/>
  <c r="D2775" i="21"/>
  <c r="E2774" i="21"/>
  <c r="F2774" i="21"/>
  <c r="O2779" i="21"/>
  <c r="P2779" i="21"/>
  <c r="N2779" i="21"/>
  <c r="Q2779" i="21"/>
  <c r="J2780" i="21"/>
  <c r="M2780" i="21"/>
  <c r="L2780" i="21"/>
  <c r="H2781" i="21"/>
  <c r="I2780" i="21"/>
  <c r="K2780" i="21"/>
  <c r="F2775" i="21"/>
  <c r="E2775" i="21"/>
  <c r="D2776" i="21"/>
  <c r="K2781" i="21"/>
  <c r="L2781" i="21"/>
  <c r="M2781" i="21"/>
  <c r="I2781" i="21"/>
  <c r="J2781" i="21"/>
  <c r="H2782" i="21"/>
  <c r="N2780" i="21"/>
  <c r="Q2780" i="21"/>
  <c r="O2780" i="21"/>
  <c r="P2780" i="21"/>
  <c r="F2776" i="21"/>
  <c r="D2777" i="21"/>
  <c r="E2776" i="21"/>
  <c r="N2781" i="21"/>
  <c r="P2781" i="21"/>
  <c r="Q2781" i="21"/>
  <c r="O2781" i="21"/>
  <c r="J2782" i="21"/>
  <c r="I2782" i="21"/>
  <c r="K2782" i="21"/>
  <c r="M2782" i="21"/>
  <c r="L2782" i="21"/>
  <c r="H2783" i="21"/>
  <c r="E2777" i="21"/>
  <c r="F2777" i="21"/>
  <c r="D2778" i="21"/>
  <c r="N2782" i="21"/>
  <c r="Q2782" i="21"/>
  <c r="O2782" i="21"/>
  <c r="P2782" i="21"/>
  <c r="I2783" i="21"/>
  <c r="K2783" i="21"/>
  <c r="H2784" i="21"/>
  <c r="J2783" i="21"/>
  <c r="L2783" i="21"/>
  <c r="M2783" i="21"/>
  <c r="D2779" i="21"/>
  <c r="E2778" i="21"/>
  <c r="F2778" i="21"/>
  <c r="N2783" i="21"/>
  <c r="O2783" i="21"/>
  <c r="P2783" i="21"/>
  <c r="Q2783" i="21"/>
  <c r="H2785" i="21"/>
  <c r="M2784" i="21"/>
  <c r="K2784" i="21"/>
  <c r="J2784" i="21"/>
  <c r="L2784" i="21"/>
  <c r="I2784" i="21"/>
  <c r="E2779" i="21"/>
  <c r="D2780" i="21"/>
  <c r="F2779" i="21"/>
  <c r="K2785" i="21"/>
  <c r="I2785" i="21"/>
  <c r="M2785" i="21"/>
  <c r="H2786" i="21"/>
  <c r="J2785" i="21"/>
  <c r="L2785" i="21"/>
  <c r="N2784" i="21"/>
  <c r="Q2784" i="21"/>
  <c r="O2784" i="21"/>
  <c r="P2784" i="21"/>
  <c r="E2780" i="21"/>
  <c r="F2780" i="21"/>
  <c r="D2781" i="21"/>
  <c r="O2785" i="21"/>
  <c r="P2785" i="21"/>
  <c r="Q2785" i="21"/>
  <c r="N2785" i="21"/>
  <c r="K2786" i="21"/>
  <c r="I2786" i="21"/>
  <c r="M2786" i="21"/>
  <c r="H2787" i="21"/>
  <c r="J2786" i="21"/>
  <c r="L2786" i="21"/>
  <c r="D2782" i="21"/>
  <c r="E2781" i="21"/>
  <c r="F2781" i="21"/>
  <c r="N2786" i="21"/>
  <c r="Q2786" i="21"/>
  <c r="P2786" i="21"/>
  <c r="O2786" i="21"/>
  <c r="J2787" i="21"/>
  <c r="H2788" i="21"/>
  <c r="M2787" i="21"/>
  <c r="L2787" i="21"/>
  <c r="I2787" i="21"/>
  <c r="K2787" i="21"/>
  <c r="D2783" i="21"/>
  <c r="F2782" i="21"/>
  <c r="E2782" i="21"/>
  <c r="K2788" i="21"/>
  <c r="J2788" i="21"/>
  <c r="H2789" i="21"/>
  <c r="I2788" i="21"/>
  <c r="M2788" i="21"/>
  <c r="L2788" i="21"/>
  <c r="P2787" i="21"/>
  <c r="Q2787" i="21"/>
  <c r="N2787" i="21"/>
  <c r="O2787" i="21"/>
  <c r="E2783" i="21"/>
  <c r="D2784" i="21"/>
  <c r="F2783" i="21"/>
  <c r="L2789" i="21"/>
  <c r="I2789" i="21"/>
  <c r="K2789" i="21"/>
  <c r="M2789" i="21"/>
  <c r="J2789" i="21"/>
  <c r="H2790" i="21"/>
  <c r="N2788" i="21"/>
  <c r="O2788" i="21"/>
  <c r="Q2788" i="21"/>
  <c r="P2788" i="21"/>
  <c r="F2784" i="21"/>
  <c r="D2785" i="21"/>
  <c r="E2784" i="21"/>
  <c r="O2789" i="21"/>
  <c r="Q2789" i="21"/>
  <c r="N2789" i="21"/>
  <c r="P2789" i="21"/>
  <c r="K2790" i="21"/>
  <c r="M2790" i="21"/>
  <c r="L2790" i="21"/>
  <c r="H2791" i="21"/>
  <c r="J2790" i="21"/>
  <c r="I2790" i="21"/>
  <c r="F2785" i="21"/>
  <c r="E2785" i="21"/>
  <c r="D2786" i="21"/>
  <c r="J2791" i="21"/>
  <c r="L2791" i="21"/>
  <c r="I2791" i="21"/>
  <c r="K2791" i="21"/>
  <c r="H2792" i="21"/>
  <c r="M2791" i="21"/>
  <c r="N2790" i="21"/>
  <c r="Q2790" i="21"/>
  <c r="O2790" i="21"/>
  <c r="P2790" i="21"/>
  <c r="D2787" i="21"/>
  <c r="F2786" i="21"/>
  <c r="E2786" i="21"/>
  <c r="Q2791" i="21"/>
  <c r="N2791" i="21"/>
  <c r="O2791" i="21"/>
  <c r="P2791" i="21"/>
  <c r="K2792" i="21"/>
  <c r="J2792" i="21"/>
  <c r="H2793" i="21"/>
  <c r="I2792" i="21"/>
  <c r="L2792" i="21"/>
  <c r="M2792" i="21"/>
  <c r="E2787" i="21"/>
  <c r="D2788" i="21"/>
  <c r="F2787" i="21"/>
  <c r="J2793" i="21"/>
  <c r="L2793" i="21"/>
  <c r="K2793" i="21"/>
  <c r="H2794" i="21"/>
  <c r="I2793" i="21"/>
  <c r="M2793" i="21"/>
  <c r="O2792" i="21"/>
  <c r="N2792" i="21"/>
  <c r="Q2792" i="21"/>
  <c r="P2792" i="21"/>
  <c r="F2788" i="21"/>
  <c r="E2788" i="21"/>
  <c r="D2789" i="21"/>
  <c r="M2794" i="21"/>
  <c r="L2794" i="21"/>
  <c r="J2794" i="21"/>
  <c r="I2794" i="21"/>
  <c r="K2794" i="21"/>
  <c r="H2795" i="21"/>
  <c r="P2793" i="21"/>
  <c r="N2793" i="21"/>
  <c r="O2793" i="21"/>
  <c r="Q2793" i="21"/>
  <c r="D2790" i="21"/>
  <c r="E2789" i="21"/>
  <c r="F2789" i="21"/>
  <c r="N2794" i="21"/>
  <c r="O2794" i="21"/>
  <c r="Q2794" i="21"/>
  <c r="P2794" i="21"/>
  <c r="M2795" i="21"/>
  <c r="H2796" i="21"/>
  <c r="K2795" i="21"/>
  <c r="I2795" i="21"/>
  <c r="J2795" i="21"/>
  <c r="L2795" i="21"/>
  <c r="D2791" i="21"/>
  <c r="E2790" i="21"/>
  <c r="F2790" i="21"/>
  <c r="L2796" i="21"/>
  <c r="H2797" i="21"/>
  <c r="J2796" i="21"/>
  <c r="I2796" i="21"/>
  <c r="K2796" i="21"/>
  <c r="M2796" i="21"/>
  <c r="Q2795" i="21"/>
  <c r="P2795" i="21"/>
  <c r="O2795" i="21"/>
  <c r="N2795" i="21"/>
  <c r="F2791" i="21"/>
  <c r="D2792" i="21"/>
  <c r="E2791" i="21"/>
  <c r="J2797" i="21"/>
  <c r="L2797" i="21"/>
  <c r="K2797" i="21"/>
  <c r="I2797" i="21"/>
  <c r="M2797" i="21"/>
  <c r="H2798" i="21"/>
  <c r="O2796" i="21"/>
  <c r="N2796" i="21"/>
  <c r="Q2796" i="21"/>
  <c r="P2796" i="21"/>
  <c r="E2792" i="21"/>
  <c r="D2793" i="21"/>
  <c r="F2792" i="21"/>
  <c r="N2797" i="21"/>
  <c r="Q2797" i="21"/>
  <c r="O2797" i="21"/>
  <c r="P2797" i="21"/>
  <c r="L2798" i="21"/>
  <c r="K2798" i="21"/>
  <c r="H2799" i="21"/>
  <c r="M2798" i="21"/>
  <c r="J2798" i="21"/>
  <c r="I2798" i="21"/>
  <c r="D2794" i="21"/>
  <c r="E2793" i="21"/>
  <c r="F2793" i="21"/>
  <c r="M2799" i="21"/>
  <c r="J2799" i="21"/>
  <c r="I2799" i="21"/>
  <c r="L2799" i="21"/>
  <c r="H2800" i="21"/>
  <c r="K2799" i="21"/>
  <c r="N2798" i="21"/>
  <c r="O2798" i="21"/>
  <c r="Q2798" i="21"/>
  <c r="P2798" i="21"/>
  <c r="E2794" i="21"/>
  <c r="D2795" i="21"/>
  <c r="F2794" i="21"/>
  <c r="Q2799" i="21"/>
  <c r="N2799" i="21"/>
  <c r="O2799" i="21"/>
  <c r="P2799" i="21"/>
  <c r="M2800" i="21"/>
  <c r="K2800" i="21"/>
  <c r="I2800" i="21"/>
  <c r="J2800" i="21"/>
  <c r="L2800" i="21"/>
  <c r="H2801" i="21"/>
  <c r="F2795" i="21"/>
  <c r="D2796" i="21"/>
  <c r="E2795" i="21"/>
  <c r="O2800" i="21"/>
  <c r="Q2800" i="21"/>
  <c r="P2800" i="21"/>
  <c r="N2800" i="21"/>
  <c r="M2801" i="21"/>
  <c r="I2801" i="21"/>
  <c r="J2801" i="21"/>
  <c r="L2801" i="21"/>
  <c r="K2801" i="21"/>
  <c r="H2802" i="21"/>
  <c r="E2796" i="21"/>
  <c r="F2796" i="21"/>
  <c r="D2797" i="21"/>
  <c r="Q2801" i="21"/>
  <c r="N2801" i="21"/>
  <c r="O2801" i="21"/>
  <c r="P2801" i="21"/>
  <c r="L2802" i="21"/>
  <c r="H2803" i="21"/>
  <c r="J2802" i="21"/>
  <c r="I2802" i="21"/>
  <c r="M2802" i="21"/>
  <c r="K2802" i="21"/>
  <c r="E2797" i="21"/>
  <c r="D2798" i="21"/>
  <c r="F2797" i="21"/>
  <c r="J2803" i="21"/>
  <c r="K2803" i="21"/>
  <c r="M2803" i="21"/>
  <c r="L2803" i="21"/>
  <c r="H2804" i="21"/>
  <c r="I2803" i="21"/>
  <c r="P2802" i="21"/>
  <c r="O2802" i="21"/>
  <c r="N2802" i="21"/>
  <c r="Q2802" i="21"/>
  <c r="D2799" i="21"/>
  <c r="E2798" i="21"/>
  <c r="F2798" i="21"/>
  <c r="L2804" i="21"/>
  <c r="J2804" i="21"/>
  <c r="K2804" i="21"/>
  <c r="M2804" i="21"/>
  <c r="H2805" i="21"/>
  <c r="I2804" i="21"/>
  <c r="P2803" i="21"/>
  <c r="Q2803" i="21"/>
  <c r="N2803" i="21"/>
  <c r="O2803" i="21"/>
  <c r="E2799" i="21"/>
  <c r="D2800" i="21"/>
  <c r="F2799" i="21"/>
  <c r="H2806" i="21"/>
  <c r="K2805" i="21"/>
  <c r="J2805" i="21"/>
  <c r="M2805" i="21"/>
  <c r="I2805" i="21"/>
  <c r="L2805" i="21"/>
  <c r="N2804" i="21"/>
  <c r="P2804" i="21"/>
  <c r="O2804" i="21"/>
  <c r="Q2804" i="21"/>
  <c r="E2800" i="21"/>
  <c r="D2801" i="21"/>
  <c r="F2800" i="21"/>
  <c r="K2806" i="21"/>
  <c r="I2806" i="21"/>
  <c r="M2806" i="21"/>
  <c r="L2806" i="21"/>
  <c r="H2807" i="21"/>
  <c r="J2806" i="21"/>
  <c r="N2805" i="21"/>
  <c r="O2805" i="21"/>
  <c r="Q2805" i="21"/>
  <c r="P2805" i="21"/>
  <c r="F2801" i="21"/>
  <c r="D2802" i="21"/>
  <c r="E2801" i="21"/>
  <c r="Q2806" i="21"/>
  <c r="O2806" i="21"/>
  <c r="P2806" i="21"/>
  <c r="N2806" i="21"/>
  <c r="J2807" i="21"/>
  <c r="L2807" i="21"/>
  <c r="H2808" i="21"/>
  <c r="I2807" i="21"/>
  <c r="M2807" i="21"/>
  <c r="K2807" i="21"/>
  <c r="F2802" i="21"/>
  <c r="D2803" i="21"/>
  <c r="E2802" i="21"/>
  <c r="L2808" i="21"/>
  <c r="M2808" i="21"/>
  <c r="K2808" i="21"/>
  <c r="H2809" i="21"/>
  <c r="I2808" i="21"/>
  <c r="J2808" i="21"/>
  <c r="P2807" i="21"/>
  <c r="Q2807" i="21"/>
  <c r="N2807" i="21"/>
  <c r="O2807" i="21"/>
  <c r="F2803" i="21"/>
  <c r="D2804" i="21"/>
  <c r="E2803" i="21"/>
  <c r="I2809" i="21"/>
  <c r="H2810" i="21"/>
  <c r="L2809" i="21"/>
  <c r="K2809" i="21"/>
  <c r="J2809" i="21"/>
  <c r="M2809" i="21"/>
  <c r="Q2808" i="21"/>
  <c r="P2808" i="21"/>
  <c r="O2808" i="21"/>
  <c r="N2808" i="21"/>
  <c r="E2804" i="21"/>
  <c r="F2804" i="21"/>
  <c r="D2805" i="21"/>
  <c r="P2809" i="21"/>
  <c r="N2809" i="21"/>
  <c r="O2809" i="21"/>
  <c r="Q2809" i="21"/>
  <c r="K2810" i="21"/>
  <c r="L2810" i="21"/>
  <c r="I2810" i="21"/>
  <c r="J2810" i="21"/>
  <c r="M2810" i="21"/>
  <c r="H2811" i="21"/>
  <c r="F2805" i="21"/>
  <c r="D2806" i="21"/>
  <c r="E2805" i="21"/>
  <c r="Q2810" i="21"/>
  <c r="P2810" i="21"/>
  <c r="N2810" i="21"/>
  <c r="O2810" i="21"/>
  <c r="J2811" i="21"/>
  <c r="K2811" i="21"/>
  <c r="L2811" i="21"/>
  <c r="M2811" i="21"/>
  <c r="H2812" i="21"/>
  <c r="I2811" i="21"/>
  <c r="E2806" i="21"/>
  <c r="F2806" i="21"/>
  <c r="D2807" i="21"/>
  <c r="I2812" i="21"/>
  <c r="K2812" i="21"/>
  <c r="M2812" i="21"/>
  <c r="J2812" i="21"/>
  <c r="H2813" i="21"/>
  <c r="L2812" i="21"/>
  <c r="O2811" i="21"/>
  <c r="N2811" i="21"/>
  <c r="Q2811" i="21"/>
  <c r="P2811" i="21"/>
  <c r="F2807" i="21"/>
  <c r="D2808" i="21"/>
  <c r="E2807" i="21"/>
  <c r="Q2812" i="21"/>
  <c r="P2812" i="21"/>
  <c r="N2812" i="21"/>
  <c r="O2812" i="21"/>
  <c r="J2813" i="21"/>
  <c r="I2813" i="21"/>
  <c r="K2813" i="21"/>
  <c r="M2813" i="21"/>
  <c r="H2814" i="21"/>
  <c r="L2813" i="21"/>
  <c r="F2808" i="21"/>
  <c r="D2809" i="21"/>
  <c r="E2808" i="21"/>
  <c r="O2813" i="21"/>
  <c r="P2813" i="21"/>
  <c r="Q2813" i="21"/>
  <c r="N2813" i="21"/>
  <c r="K2814" i="21"/>
  <c r="H2815" i="21"/>
  <c r="J2814" i="21"/>
  <c r="L2814" i="21"/>
  <c r="M2814" i="21"/>
  <c r="I2814" i="21"/>
  <c r="F2809" i="21"/>
  <c r="E2809" i="21"/>
  <c r="D2810" i="21"/>
  <c r="M2815" i="21"/>
  <c r="I2815" i="21"/>
  <c r="L2815" i="21"/>
  <c r="H2816" i="21"/>
  <c r="J2815" i="21"/>
  <c r="K2815" i="21"/>
  <c r="O2814" i="21"/>
  <c r="P2814" i="21"/>
  <c r="N2814" i="21"/>
  <c r="Q2814" i="21"/>
  <c r="E2810" i="21"/>
  <c r="D2811" i="21"/>
  <c r="F2810" i="21"/>
  <c r="N2815" i="21"/>
  <c r="P2815" i="21"/>
  <c r="O2815" i="21"/>
  <c r="Q2815" i="21"/>
  <c r="J2816" i="21"/>
  <c r="I2816" i="21"/>
  <c r="L2816" i="21"/>
  <c r="H2817" i="21"/>
  <c r="K2816" i="21"/>
  <c r="M2816" i="21"/>
  <c r="D2812" i="21"/>
  <c r="F2811" i="21"/>
  <c r="E2811" i="21"/>
  <c r="O2816" i="21"/>
  <c r="N2816" i="21"/>
  <c r="P2816" i="21"/>
  <c r="Q2816" i="21"/>
  <c r="J2817" i="21"/>
  <c r="L2817" i="21"/>
  <c r="M2817" i="21"/>
  <c r="K2817" i="21"/>
  <c r="H2818" i="21"/>
  <c r="I2817" i="21"/>
  <c r="D2813" i="21"/>
  <c r="F2812" i="21"/>
  <c r="E2812" i="21"/>
  <c r="L2818" i="21"/>
  <c r="H2819" i="21"/>
  <c r="K2818" i="21"/>
  <c r="M2818" i="21"/>
  <c r="I2818" i="21"/>
  <c r="J2818" i="21"/>
  <c r="N2817" i="21"/>
  <c r="O2817" i="21"/>
  <c r="P2817" i="21"/>
  <c r="Q2817" i="21"/>
  <c r="D2814" i="21"/>
  <c r="E2813" i="21"/>
  <c r="F2813" i="21"/>
  <c r="L2819" i="21"/>
  <c r="J2819" i="21"/>
  <c r="M2819" i="21"/>
  <c r="H2820" i="21"/>
  <c r="I2819" i="21"/>
  <c r="K2819" i="21"/>
  <c r="Q2818" i="21"/>
  <c r="N2818" i="21"/>
  <c r="O2818" i="21"/>
  <c r="P2818" i="21"/>
  <c r="F2814" i="21"/>
  <c r="D2815" i="21"/>
  <c r="E2814" i="21"/>
  <c r="H2821" i="21"/>
  <c r="I2820" i="21"/>
  <c r="M2820" i="21"/>
  <c r="L2820" i="21"/>
  <c r="K2820" i="21"/>
  <c r="J2820" i="21"/>
  <c r="Q2819" i="21"/>
  <c r="O2819" i="21"/>
  <c r="P2819" i="21"/>
  <c r="N2819" i="21"/>
  <c r="D2816" i="21"/>
  <c r="F2815" i="21"/>
  <c r="E2815" i="21"/>
  <c r="M2821" i="21"/>
  <c r="I2821" i="21"/>
  <c r="K2821" i="21"/>
  <c r="H2822" i="21"/>
  <c r="L2821" i="21"/>
  <c r="J2821" i="21"/>
  <c r="Q2820" i="21"/>
  <c r="P2820" i="21"/>
  <c r="O2820" i="21"/>
  <c r="N2820" i="21"/>
  <c r="F2816" i="21"/>
  <c r="D2817" i="21"/>
  <c r="E2816" i="21"/>
  <c r="P2821" i="21"/>
  <c r="O2821" i="21"/>
  <c r="Q2821" i="21"/>
  <c r="N2821" i="21"/>
  <c r="J2822" i="21"/>
  <c r="H2823" i="21"/>
  <c r="M2822" i="21"/>
  <c r="I2822" i="21"/>
  <c r="K2822" i="21"/>
  <c r="L2822" i="21"/>
  <c r="F2817" i="21"/>
  <c r="E2817" i="21"/>
  <c r="D2818" i="21"/>
  <c r="H2824" i="21"/>
  <c r="J2823" i="21"/>
  <c r="L2823" i="21"/>
  <c r="K2823" i="21"/>
  <c r="M2823" i="21"/>
  <c r="I2823" i="21"/>
  <c r="Q2822" i="21"/>
  <c r="O2822" i="21"/>
  <c r="P2822" i="21"/>
  <c r="N2822" i="21"/>
  <c r="F2818" i="21"/>
  <c r="E2818" i="21"/>
  <c r="D2819" i="21"/>
  <c r="L2824" i="21"/>
  <c r="H2825" i="21"/>
  <c r="M2824" i="21"/>
  <c r="J2824" i="21"/>
  <c r="K2824" i="21"/>
  <c r="I2824" i="21"/>
  <c r="Q2823" i="21"/>
  <c r="P2823" i="21"/>
  <c r="O2823" i="21"/>
  <c r="N2823" i="21"/>
  <c r="D2820" i="21"/>
  <c r="E2819" i="21"/>
  <c r="F2819" i="21"/>
  <c r="M2825" i="21"/>
  <c r="K2825" i="21"/>
  <c r="H2826" i="21"/>
  <c r="J2825" i="21"/>
  <c r="I2825" i="21"/>
  <c r="L2825" i="21"/>
  <c r="N2824" i="21"/>
  <c r="Q2824" i="21"/>
  <c r="P2824" i="21"/>
  <c r="O2824" i="21"/>
  <c r="E2820" i="21"/>
  <c r="D2821" i="21"/>
  <c r="F2820" i="21"/>
  <c r="K2826" i="21"/>
  <c r="H2827" i="21"/>
  <c r="J2826" i="21"/>
  <c r="M2826" i="21"/>
  <c r="I2826" i="21"/>
  <c r="L2826" i="21"/>
  <c r="O2825" i="21"/>
  <c r="P2825" i="21"/>
  <c r="N2825" i="21"/>
  <c r="Q2825" i="21"/>
  <c r="D2822" i="21"/>
  <c r="F2821" i="21"/>
  <c r="E2821" i="21"/>
  <c r="I2827" i="21"/>
  <c r="H2828" i="21"/>
  <c r="J2827" i="21"/>
  <c r="K2827" i="21"/>
  <c r="L2827" i="21"/>
  <c r="M2827" i="21"/>
  <c r="O2826" i="21"/>
  <c r="P2826" i="21"/>
  <c r="Q2826" i="21"/>
  <c r="N2826" i="21"/>
  <c r="F2822" i="21"/>
  <c r="D2823" i="21"/>
  <c r="E2822" i="21"/>
  <c r="O2827" i="21"/>
  <c r="N2827" i="21"/>
  <c r="P2827" i="21"/>
  <c r="Q2827" i="21"/>
  <c r="J2828" i="21"/>
  <c r="K2828" i="21"/>
  <c r="H2829" i="21"/>
  <c r="I2828" i="21"/>
  <c r="L2828" i="21"/>
  <c r="M2828" i="21"/>
  <c r="E2823" i="21"/>
  <c r="F2823" i="21"/>
  <c r="D2824" i="21"/>
  <c r="J2829" i="21"/>
  <c r="L2829" i="21"/>
  <c r="I2829" i="21"/>
  <c r="H2830" i="21"/>
  <c r="M2829" i="21"/>
  <c r="K2829" i="21"/>
  <c r="O2828" i="21"/>
  <c r="Q2828" i="21"/>
  <c r="P2828" i="21"/>
  <c r="N2828" i="21"/>
  <c r="E2824" i="21"/>
  <c r="D2825" i="21"/>
  <c r="F2824" i="21"/>
  <c r="N2829" i="21"/>
  <c r="O2829" i="21"/>
  <c r="P2829" i="21"/>
  <c r="Q2829" i="21"/>
  <c r="I2830" i="21"/>
  <c r="K2830" i="21"/>
  <c r="M2830" i="21"/>
  <c r="L2830" i="21"/>
  <c r="H2831" i="21"/>
  <c r="J2830" i="21"/>
  <c r="F2825" i="21"/>
  <c r="E2825" i="21"/>
  <c r="D2826" i="21"/>
  <c r="N2830" i="21"/>
  <c r="O2830" i="21"/>
  <c r="P2830" i="21"/>
  <c r="Q2830" i="21"/>
  <c r="M2831" i="21"/>
  <c r="H2832" i="21"/>
  <c r="I2831" i="21"/>
  <c r="K2831" i="21"/>
  <c r="J2831" i="21"/>
  <c r="L2831" i="21"/>
  <c r="F2826" i="21"/>
  <c r="D2827" i="21"/>
  <c r="E2826" i="21"/>
  <c r="J2832" i="21"/>
  <c r="K2832" i="21"/>
  <c r="H2833" i="21"/>
  <c r="I2832" i="21"/>
  <c r="M2832" i="21"/>
  <c r="L2832" i="21"/>
  <c r="Q2831" i="21"/>
  <c r="O2831" i="21"/>
  <c r="N2831" i="21"/>
  <c r="P2831" i="21"/>
  <c r="D2828" i="21"/>
  <c r="E2827" i="21"/>
  <c r="F2827" i="21"/>
  <c r="K2833" i="21"/>
  <c r="H2834" i="21"/>
  <c r="M2833" i="21"/>
  <c r="I2833" i="21"/>
  <c r="L2833" i="21"/>
  <c r="J2833" i="21"/>
  <c r="P2832" i="21"/>
  <c r="Q2832" i="21"/>
  <c r="N2832" i="21"/>
  <c r="O2832" i="21"/>
  <c r="F2828" i="21"/>
  <c r="D2829" i="21"/>
  <c r="E2828" i="21"/>
  <c r="L2834" i="21"/>
  <c r="J2834" i="21"/>
  <c r="H2835" i="21"/>
  <c r="M2834" i="21"/>
  <c r="K2834" i="21"/>
  <c r="I2834" i="21"/>
  <c r="O2833" i="21"/>
  <c r="P2833" i="21"/>
  <c r="Q2833" i="21"/>
  <c r="N2833" i="21"/>
  <c r="D2830" i="21"/>
  <c r="E2829" i="21"/>
  <c r="F2829" i="21"/>
  <c r="M2835" i="21"/>
  <c r="H2836" i="21"/>
  <c r="I2835" i="21"/>
  <c r="J2835" i="21"/>
  <c r="K2835" i="21"/>
  <c r="L2835" i="21"/>
  <c r="Q2834" i="21"/>
  <c r="P2834" i="21"/>
  <c r="N2834" i="21"/>
  <c r="O2834" i="21"/>
  <c r="F2830" i="21"/>
  <c r="D2831" i="21"/>
  <c r="E2830" i="21"/>
  <c r="J2836" i="21"/>
  <c r="K2836" i="21"/>
  <c r="H2837" i="21"/>
  <c r="L2836" i="21"/>
  <c r="I2836" i="21"/>
  <c r="M2836" i="21"/>
  <c r="N2835" i="21"/>
  <c r="P2835" i="21"/>
  <c r="O2835" i="21"/>
  <c r="Q2835" i="21"/>
  <c r="E2831" i="21"/>
  <c r="F2831" i="21"/>
  <c r="D2832" i="21"/>
  <c r="K2837" i="21"/>
  <c r="L2837" i="21"/>
  <c r="I2837" i="21"/>
  <c r="H2838" i="21"/>
  <c r="M2837" i="21"/>
  <c r="J2837" i="21"/>
  <c r="Q2836" i="21"/>
  <c r="O2836" i="21"/>
  <c r="N2836" i="21"/>
  <c r="P2836" i="21"/>
  <c r="F2832" i="21"/>
  <c r="D2833" i="21"/>
  <c r="E2832" i="21"/>
  <c r="N2837" i="21"/>
  <c r="Q2837" i="21"/>
  <c r="P2837" i="21"/>
  <c r="O2837" i="21"/>
  <c r="I2838" i="21"/>
  <c r="M2838" i="21"/>
  <c r="H2839" i="21"/>
  <c r="J2838" i="21"/>
  <c r="K2838" i="21"/>
  <c r="L2838" i="21"/>
  <c r="D2834" i="21"/>
  <c r="F2833" i="21"/>
  <c r="E2833" i="21"/>
  <c r="O2838" i="21"/>
  <c r="P2838" i="21"/>
  <c r="N2838" i="21"/>
  <c r="Q2838" i="21"/>
  <c r="L2839" i="21"/>
  <c r="J2839" i="21"/>
  <c r="K2839" i="21"/>
  <c r="H2840" i="21"/>
  <c r="M2839" i="21"/>
  <c r="I2839" i="21"/>
  <c r="D2835" i="21"/>
  <c r="F2834" i="21"/>
  <c r="E2834" i="21"/>
  <c r="M2840" i="21"/>
  <c r="I2840" i="21"/>
  <c r="K2840" i="21"/>
  <c r="H2841" i="21"/>
  <c r="J2840" i="21"/>
  <c r="L2840" i="21"/>
  <c r="N2839" i="21"/>
  <c r="Q2839" i="21"/>
  <c r="P2839" i="21"/>
  <c r="O2839" i="21"/>
  <c r="D2836" i="21"/>
  <c r="E2835" i="21"/>
  <c r="F2835" i="21"/>
  <c r="Q2840" i="21"/>
  <c r="O2840" i="21"/>
  <c r="N2840" i="21"/>
  <c r="P2840" i="21"/>
  <c r="I2841" i="21"/>
  <c r="J2841" i="21"/>
  <c r="L2841" i="21"/>
  <c r="H2842" i="21"/>
  <c r="K2841" i="21"/>
  <c r="M2841" i="21"/>
  <c r="F2836" i="21"/>
  <c r="E2836" i="21"/>
  <c r="D2837" i="21"/>
  <c r="P2841" i="21"/>
  <c r="Q2841" i="21"/>
  <c r="N2841" i="21"/>
  <c r="O2841" i="21"/>
  <c r="J2842" i="21"/>
  <c r="M2842" i="21"/>
  <c r="L2842" i="21"/>
  <c r="K2842" i="21"/>
  <c r="I2842" i="21"/>
  <c r="H2843" i="21"/>
  <c r="D2838" i="21"/>
  <c r="F2837" i="21"/>
  <c r="E2837" i="21"/>
  <c r="O2842" i="21"/>
  <c r="N2842" i="21"/>
  <c r="Q2842" i="21"/>
  <c r="P2842" i="21"/>
  <c r="K2843" i="21"/>
  <c r="M2843" i="21"/>
  <c r="J2843" i="21"/>
  <c r="I2843" i="21"/>
  <c r="H2844" i="21"/>
  <c r="L2843" i="21"/>
  <c r="D2839" i="21"/>
  <c r="F2838" i="21"/>
  <c r="E2838" i="21"/>
  <c r="O2843" i="21"/>
  <c r="Q2843" i="21"/>
  <c r="P2843" i="21"/>
  <c r="N2843" i="21"/>
  <c r="M2844" i="21"/>
  <c r="J2844" i="21"/>
  <c r="K2844" i="21"/>
  <c r="I2844" i="21"/>
  <c r="H2845" i="21"/>
  <c r="L2844" i="21"/>
  <c r="D2840" i="21"/>
  <c r="F2839" i="21"/>
  <c r="E2839" i="21"/>
  <c r="P2844" i="21"/>
  <c r="Q2844" i="21"/>
  <c r="N2844" i="21"/>
  <c r="O2844" i="21"/>
  <c r="I2845" i="21"/>
  <c r="K2845" i="21"/>
  <c r="M2845" i="21"/>
  <c r="L2845" i="21"/>
  <c r="H2846" i="21"/>
  <c r="J2845" i="21"/>
  <c r="D2841" i="21"/>
  <c r="F2840" i="21"/>
  <c r="E2840" i="21"/>
  <c r="N2845" i="21"/>
  <c r="O2845" i="21"/>
  <c r="P2845" i="21"/>
  <c r="Q2845" i="21"/>
  <c r="I2846" i="21"/>
  <c r="M2846" i="21"/>
  <c r="H2847" i="21"/>
  <c r="J2846" i="21"/>
  <c r="K2846" i="21"/>
  <c r="L2846" i="21"/>
  <c r="F2841" i="21"/>
  <c r="D2842" i="21"/>
  <c r="E2841" i="21"/>
  <c r="O2846" i="21"/>
  <c r="N2846" i="21"/>
  <c r="Q2846" i="21"/>
  <c r="P2846" i="21"/>
  <c r="L2847" i="21"/>
  <c r="H2848" i="21"/>
  <c r="K2847" i="21"/>
  <c r="M2847" i="21"/>
  <c r="I2847" i="21"/>
  <c r="J2847" i="21"/>
  <c r="F2842" i="21"/>
  <c r="D2843" i="21"/>
  <c r="E2842" i="21"/>
  <c r="M2848" i="21"/>
  <c r="J2848" i="21"/>
  <c r="I2848" i="21"/>
  <c r="H2849" i="21"/>
  <c r="L2848" i="21"/>
  <c r="K2848" i="21"/>
  <c r="Q2847" i="21"/>
  <c r="P2847" i="21"/>
  <c r="O2847" i="21"/>
  <c r="N2847" i="21"/>
  <c r="F2843" i="21"/>
  <c r="E2843" i="21"/>
  <c r="D2844" i="21"/>
  <c r="P2848" i="21"/>
  <c r="N2848" i="21"/>
  <c r="Q2848" i="21"/>
  <c r="O2848" i="21"/>
  <c r="M2849" i="21"/>
  <c r="I2849" i="21"/>
  <c r="L2849" i="21"/>
  <c r="H2850" i="21"/>
  <c r="K2849" i="21"/>
  <c r="J2849" i="21"/>
  <c r="F2844" i="21"/>
  <c r="D2845" i="21"/>
  <c r="E2844" i="21"/>
  <c r="Q2849" i="21"/>
  <c r="N2849" i="21"/>
  <c r="P2849" i="21"/>
  <c r="O2849" i="21"/>
  <c r="H2851" i="21"/>
  <c r="M2850" i="21"/>
  <c r="J2850" i="21"/>
  <c r="I2850" i="21"/>
  <c r="L2850" i="21"/>
  <c r="K2850" i="21"/>
  <c r="E2845" i="21"/>
  <c r="D2846" i="21"/>
  <c r="F2845" i="21"/>
  <c r="M2851" i="21"/>
  <c r="L2851" i="21"/>
  <c r="H2852" i="21"/>
  <c r="J2851" i="21"/>
  <c r="K2851" i="21"/>
  <c r="I2851" i="21"/>
  <c r="N2850" i="21"/>
  <c r="Q2850" i="21"/>
  <c r="P2850" i="21"/>
  <c r="O2850" i="21"/>
  <c r="E2846" i="21"/>
  <c r="F2846" i="21"/>
  <c r="D2847" i="21"/>
  <c r="L2852" i="21"/>
  <c r="K2852" i="21"/>
  <c r="M2852" i="21"/>
  <c r="H2853" i="21"/>
  <c r="I2852" i="21"/>
  <c r="J2852" i="21"/>
  <c r="P2851" i="21"/>
  <c r="Q2851" i="21"/>
  <c r="O2851" i="21"/>
  <c r="N2851" i="21"/>
  <c r="F2847" i="21"/>
  <c r="D2848" i="21"/>
  <c r="E2847" i="21"/>
  <c r="J2853" i="21"/>
  <c r="I2853" i="21"/>
  <c r="L2853" i="21"/>
  <c r="H2854" i="21"/>
  <c r="M2853" i="21"/>
  <c r="K2853" i="21"/>
  <c r="P2852" i="21"/>
  <c r="O2852" i="21"/>
  <c r="Q2852" i="21"/>
  <c r="N2852" i="21"/>
  <c r="F2848" i="21"/>
  <c r="D2849" i="21"/>
  <c r="E2848" i="21"/>
  <c r="N2853" i="21"/>
  <c r="P2853" i="21"/>
  <c r="Q2853" i="21"/>
  <c r="O2853" i="21"/>
  <c r="I2854" i="21"/>
  <c r="K2854" i="21"/>
  <c r="L2854" i="21"/>
  <c r="M2854" i="21"/>
  <c r="J2854" i="21"/>
  <c r="H2855" i="21"/>
  <c r="F2849" i="21"/>
  <c r="E2849" i="21"/>
  <c r="D2850" i="21"/>
  <c r="N2854" i="21"/>
  <c r="Q2854" i="21"/>
  <c r="P2854" i="21"/>
  <c r="O2854" i="21"/>
  <c r="I2855" i="21"/>
  <c r="H2856" i="21"/>
  <c r="L2855" i="21"/>
  <c r="J2855" i="21"/>
  <c r="M2855" i="21"/>
  <c r="K2855" i="21"/>
  <c r="D2851" i="21"/>
  <c r="E2850" i="21"/>
  <c r="F2850" i="21"/>
  <c r="P2855" i="21"/>
  <c r="O2855" i="21"/>
  <c r="Q2855" i="21"/>
  <c r="N2855" i="21"/>
  <c r="I2856" i="21"/>
  <c r="K2856" i="21"/>
  <c r="J2856" i="21"/>
  <c r="L2856" i="21"/>
  <c r="H2857" i="21"/>
  <c r="M2856" i="21"/>
  <c r="E2851" i="21"/>
  <c r="D2852" i="21"/>
  <c r="F2851" i="21"/>
  <c r="N2856" i="21"/>
  <c r="O2856" i="21"/>
  <c r="P2856" i="21"/>
  <c r="Q2856" i="21"/>
  <c r="M2857" i="21"/>
  <c r="J2857" i="21"/>
  <c r="L2857" i="21"/>
  <c r="H2858" i="21"/>
  <c r="K2857" i="21"/>
  <c r="I2857" i="21"/>
  <c r="E2852" i="21"/>
  <c r="D2853" i="21"/>
  <c r="F2852" i="21"/>
  <c r="L2858" i="21"/>
  <c r="K2858" i="21"/>
  <c r="M2858" i="21"/>
  <c r="H2859" i="21"/>
  <c r="J2858" i="21"/>
  <c r="I2858" i="21"/>
  <c r="O2857" i="21"/>
  <c r="Q2857" i="21"/>
  <c r="N2857" i="21"/>
  <c r="P2857" i="21"/>
  <c r="F2853" i="21"/>
  <c r="D2854" i="21"/>
  <c r="E2853" i="21"/>
  <c r="L2859" i="21"/>
  <c r="J2859" i="21"/>
  <c r="K2859" i="21"/>
  <c r="H2860" i="21"/>
  <c r="I2859" i="21"/>
  <c r="M2859" i="21"/>
  <c r="P2858" i="21"/>
  <c r="N2858" i="21"/>
  <c r="O2858" i="21"/>
  <c r="Q2858" i="21"/>
  <c r="D2855" i="21"/>
  <c r="E2854" i="21"/>
  <c r="F2854" i="21"/>
  <c r="J2860" i="21"/>
  <c r="M2860" i="21"/>
  <c r="K2860" i="21"/>
  <c r="I2860" i="21"/>
  <c r="L2860" i="21"/>
  <c r="H2861" i="21"/>
  <c r="P2859" i="21"/>
  <c r="O2859" i="21"/>
  <c r="N2859" i="21"/>
  <c r="Q2859" i="21"/>
  <c r="D2856" i="21"/>
  <c r="E2855" i="21"/>
  <c r="F2855" i="21"/>
  <c r="N2860" i="21"/>
  <c r="Q2860" i="21"/>
  <c r="P2860" i="21"/>
  <c r="O2860" i="21"/>
  <c r="H2862" i="21"/>
  <c r="K2861" i="21"/>
  <c r="J2861" i="21"/>
  <c r="L2861" i="21"/>
  <c r="M2861" i="21"/>
  <c r="I2861" i="21"/>
  <c r="E2856" i="21"/>
  <c r="D2857" i="21"/>
  <c r="F2856" i="21"/>
  <c r="H2863" i="21"/>
  <c r="M2862" i="21"/>
  <c r="J2862" i="21"/>
  <c r="I2862" i="21"/>
  <c r="L2862" i="21"/>
  <c r="K2862" i="21"/>
  <c r="O2861" i="21"/>
  <c r="Q2861" i="21"/>
  <c r="N2861" i="21"/>
  <c r="P2861" i="21"/>
  <c r="E2857" i="21"/>
  <c r="F2857" i="21"/>
  <c r="D2858" i="21"/>
  <c r="H2864" i="21"/>
  <c r="I2863" i="21"/>
  <c r="M2863" i="21"/>
  <c r="L2863" i="21"/>
  <c r="J2863" i="21"/>
  <c r="K2863" i="21"/>
  <c r="Q2862" i="21"/>
  <c r="P2862" i="21"/>
  <c r="O2862" i="21"/>
  <c r="N2862" i="21"/>
  <c r="F2858" i="21"/>
  <c r="D2859" i="21"/>
  <c r="E2858" i="21"/>
  <c r="K2864" i="21"/>
  <c r="H2865" i="21"/>
  <c r="L2864" i="21"/>
  <c r="J2864" i="21"/>
  <c r="I2864" i="21"/>
  <c r="M2864" i="21"/>
  <c r="N2863" i="21"/>
  <c r="O2863" i="21"/>
  <c r="P2863" i="21"/>
  <c r="Q2863" i="21"/>
  <c r="E2859" i="21"/>
  <c r="D2860" i="21"/>
  <c r="F2859" i="21"/>
  <c r="H2866" i="21"/>
  <c r="L2865" i="21"/>
  <c r="K2865" i="21"/>
  <c r="M2865" i="21"/>
  <c r="I2865" i="21"/>
  <c r="J2865" i="21"/>
  <c r="Q2864" i="21"/>
  <c r="N2864" i="21"/>
  <c r="O2864" i="21"/>
  <c r="P2864" i="21"/>
  <c r="E2860" i="21"/>
  <c r="F2860" i="21"/>
  <c r="D2861" i="21"/>
  <c r="M2866" i="21"/>
  <c r="K2866" i="21"/>
  <c r="H2867" i="21"/>
  <c r="I2866" i="21"/>
  <c r="L2866" i="21"/>
  <c r="J2866" i="21"/>
  <c r="O2865" i="21"/>
  <c r="Q2865" i="21"/>
  <c r="P2865" i="21"/>
  <c r="N2865" i="21"/>
  <c r="E2861" i="21"/>
  <c r="D2862" i="21"/>
  <c r="F2861" i="21"/>
  <c r="M2867" i="21"/>
  <c r="H2868" i="21"/>
  <c r="K2867" i="21"/>
  <c r="I2867" i="21"/>
  <c r="L2867" i="21"/>
  <c r="J2867" i="21"/>
  <c r="P2866" i="21"/>
  <c r="N2866" i="21"/>
  <c r="Q2866" i="21"/>
  <c r="O2866" i="21"/>
  <c r="E2862" i="21"/>
  <c r="D2863" i="21"/>
  <c r="F2862" i="21"/>
  <c r="M2868" i="21"/>
  <c r="H2869" i="21"/>
  <c r="L2868" i="21"/>
  <c r="J2868" i="21"/>
  <c r="K2868" i="21"/>
  <c r="I2868" i="21"/>
  <c r="N2867" i="21"/>
  <c r="P2867" i="21"/>
  <c r="O2867" i="21"/>
  <c r="Q2867" i="21"/>
  <c r="F2863" i="21"/>
  <c r="D2864" i="21"/>
  <c r="E2863" i="21"/>
  <c r="M2869" i="21"/>
  <c r="L2869" i="21"/>
  <c r="J2869" i="21"/>
  <c r="I2869" i="21"/>
  <c r="H2870" i="21"/>
  <c r="K2869" i="21"/>
  <c r="N2868" i="21"/>
  <c r="O2868" i="21"/>
  <c r="P2868" i="21"/>
  <c r="Q2868" i="21"/>
  <c r="E2864" i="21"/>
  <c r="D2865" i="21"/>
  <c r="F2864" i="21"/>
  <c r="P2869" i="21"/>
  <c r="N2869" i="21"/>
  <c r="Q2869" i="21"/>
  <c r="O2869" i="21"/>
  <c r="L2870" i="21"/>
  <c r="H2871" i="21"/>
  <c r="I2870" i="21"/>
  <c r="J2870" i="21"/>
  <c r="M2870" i="21"/>
  <c r="K2870" i="21"/>
  <c r="F2865" i="21"/>
  <c r="E2865" i="21"/>
  <c r="D2866" i="21"/>
  <c r="I2871" i="21"/>
  <c r="K2871" i="21"/>
  <c r="J2871" i="21"/>
  <c r="H2872" i="21"/>
  <c r="M2871" i="21"/>
  <c r="L2871" i="21"/>
  <c r="Q2870" i="21"/>
  <c r="N2870" i="21"/>
  <c r="P2870" i="21"/>
  <c r="O2870" i="21"/>
  <c r="E2866" i="21"/>
  <c r="D2867" i="21"/>
  <c r="F2866" i="21"/>
  <c r="O2871" i="21"/>
  <c r="P2871" i="21"/>
  <c r="Q2871" i="21"/>
  <c r="N2871" i="21"/>
  <c r="M2872" i="21"/>
  <c r="J2872" i="21"/>
  <c r="I2872" i="21"/>
  <c r="L2872" i="21"/>
  <c r="H2873" i="21"/>
  <c r="K2872" i="21"/>
  <c r="E2867" i="21"/>
  <c r="D2868" i="21"/>
  <c r="F2867" i="21"/>
  <c r="P2872" i="21"/>
  <c r="O2872" i="21"/>
  <c r="N2872" i="21"/>
  <c r="Q2872" i="21"/>
  <c r="J2873" i="21"/>
  <c r="I2873" i="21"/>
  <c r="K2873" i="21"/>
  <c r="M2873" i="21"/>
  <c r="H2874" i="21"/>
  <c r="L2873" i="21"/>
  <c r="E2868" i="21"/>
  <c r="D2869" i="21"/>
  <c r="F2868" i="21"/>
  <c r="N2873" i="21"/>
  <c r="Q2873" i="21"/>
  <c r="P2873" i="21"/>
  <c r="O2873" i="21"/>
  <c r="J2874" i="21"/>
  <c r="K2874" i="21"/>
  <c r="H2875" i="21"/>
  <c r="M2874" i="21"/>
  <c r="L2874" i="21"/>
  <c r="I2874" i="21"/>
  <c r="D2870" i="21"/>
  <c r="E2869" i="21"/>
  <c r="F2869" i="21"/>
  <c r="I2875" i="21"/>
  <c r="K2875" i="21"/>
  <c r="M2875" i="21"/>
  <c r="J2875" i="21"/>
  <c r="H2876" i="21"/>
  <c r="L2875" i="21"/>
  <c r="O2874" i="21"/>
  <c r="N2874" i="21"/>
  <c r="Q2874" i="21"/>
  <c r="P2874" i="21"/>
  <c r="E2870" i="21"/>
  <c r="F2870" i="21"/>
  <c r="D2871" i="21"/>
  <c r="P2875" i="21"/>
  <c r="O2875" i="21"/>
  <c r="N2875" i="21"/>
  <c r="Q2875" i="21"/>
  <c r="K2876" i="21"/>
  <c r="M2876" i="21"/>
  <c r="L2876" i="21"/>
  <c r="H2877" i="21"/>
  <c r="I2876" i="21"/>
  <c r="J2876" i="21"/>
  <c r="D2872" i="21"/>
  <c r="E2871" i="21"/>
  <c r="F2871" i="21"/>
  <c r="K2877" i="21"/>
  <c r="L2877" i="21"/>
  <c r="H2878" i="21"/>
  <c r="M2877" i="21"/>
  <c r="I2877" i="21"/>
  <c r="J2877" i="21"/>
  <c r="O2876" i="21"/>
  <c r="Q2876" i="21"/>
  <c r="P2876" i="21"/>
  <c r="N2876" i="21"/>
  <c r="F2872" i="21"/>
  <c r="D2873" i="21"/>
  <c r="E2872" i="21"/>
  <c r="K2878" i="21"/>
  <c r="I2878" i="21"/>
  <c r="J2878" i="21"/>
  <c r="M2878" i="21"/>
  <c r="L2878" i="21"/>
  <c r="H2879" i="21"/>
  <c r="N2877" i="21"/>
  <c r="P2877" i="21"/>
  <c r="Q2877" i="21"/>
  <c r="O2877" i="21"/>
  <c r="E2873" i="21"/>
  <c r="D2874" i="21"/>
  <c r="F2873" i="21"/>
  <c r="N2878" i="21"/>
  <c r="O2878" i="21"/>
  <c r="P2878" i="21"/>
  <c r="Q2878" i="21"/>
  <c r="L2879" i="21"/>
  <c r="H2880" i="21"/>
  <c r="J2879" i="21"/>
  <c r="I2879" i="21"/>
  <c r="M2879" i="21"/>
  <c r="K2879" i="21"/>
  <c r="D2875" i="21"/>
  <c r="F2874" i="21"/>
  <c r="E2874" i="21"/>
  <c r="J2880" i="21"/>
  <c r="H2881" i="21"/>
  <c r="L2880" i="21"/>
  <c r="K2880" i="21"/>
  <c r="M2880" i="21"/>
  <c r="I2880" i="21"/>
  <c r="Q2879" i="21"/>
  <c r="O2879" i="21"/>
  <c r="P2879" i="21"/>
  <c r="N2879" i="21"/>
  <c r="D2876" i="21"/>
  <c r="F2875" i="21"/>
  <c r="E2875" i="21"/>
  <c r="L2881" i="21"/>
  <c r="J2881" i="21"/>
  <c r="M2881" i="21"/>
  <c r="I2881" i="21"/>
  <c r="K2881" i="21"/>
  <c r="H2882" i="21"/>
  <c r="N2880" i="21"/>
  <c r="P2880" i="21"/>
  <c r="O2880" i="21"/>
  <c r="Q2880" i="21"/>
  <c r="E2876" i="21"/>
  <c r="F2876" i="21"/>
  <c r="D2877" i="21"/>
  <c r="P2881" i="21"/>
  <c r="N2881" i="21"/>
  <c r="Q2881" i="21"/>
  <c r="O2881" i="21"/>
  <c r="K2882" i="21"/>
  <c r="J2882" i="21"/>
  <c r="I2882" i="21"/>
  <c r="H2883" i="21"/>
  <c r="M2882" i="21"/>
  <c r="L2882" i="21"/>
  <c r="F2877" i="21"/>
  <c r="D2878" i="21"/>
  <c r="E2877" i="21"/>
  <c r="O2882" i="21"/>
  <c r="Q2882" i="21"/>
  <c r="P2882" i="21"/>
  <c r="N2882" i="21"/>
  <c r="M2883" i="21"/>
  <c r="J2883" i="21"/>
  <c r="L2883" i="21"/>
  <c r="H2884" i="21"/>
  <c r="I2883" i="21"/>
  <c r="K2883" i="21"/>
  <c r="E2878" i="21"/>
  <c r="D2879" i="21"/>
  <c r="F2878" i="21"/>
  <c r="L2884" i="21"/>
  <c r="H2885" i="21"/>
  <c r="J2884" i="21"/>
  <c r="K2884" i="21"/>
  <c r="M2884" i="21"/>
  <c r="I2884" i="21"/>
  <c r="N2883" i="21"/>
  <c r="Q2883" i="21"/>
  <c r="O2883" i="21"/>
  <c r="P2883" i="21"/>
  <c r="E2879" i="21"/>
  <c r="D2880" i="21"/>
  <c r="F2879" i="21"/>
  <c r="M2885" i="21"/>
  <c r="I2885" i="21"/>
  <c r="H2886" i="21"/>
  <c r="L2885" i="21"/>
  <c r="J2885" i="21"/>
  <c r="K2885" i="21"/>
  <c r="O2884" i="21"/>
  <c r="Q2884" i="21"/>
  <c r="N2884" i="21"/>
  <c r="P2884" i="21"/>
  <c r="D2881" i="21"/>
  <c r="E2880" i="21"/>
  <c r="F2880" i="21"/>
  <c r="O2885" i="21"/>
  <c r="N2885" i="21"/>
  <c r="P2885" i="21"/>
  <c r="Q2885" i="21"/>
  <c r="M2886" i="21"/>
  <c r="I2886" i="21"/>
  <c r="H2887" i="21"/>
  <c r="L2886" i="21"/>
  <c r="K2886" i="21"/>
  <c r="J2886" i="21"/>
  <c r="D2882" i="21"/>
  <c r="E2881" i="21"/>
  <c r="F2881" i="21"/>
  <c r="Q2886" i="21"/>
  <c r="N2886" i="21"/>
  <c r="O2886" i="21"/>
  <c r="P2886" i="21"/>
  <c r="M2887" i="21"/>
  <c r="L2887" i="21"/>
  <c r="I2887" i="21"/>
  <c r="H2888" i="21"/>
  <c r="K2887" i="21"/>
  <c r="J2887" i="21"/>
  <c r="D2883" i="21"/>
  <c r="F2882" i="21"/>
  <c r="E2882" i="21"/>
  <c r="N2887" i="21"/>
  <c r="O2887" i="21"/>
  <c r="Q2887" i="21"/>
  <c r="P2887" i="21"/>
  <c r="H2889" i="21"/>
  <c r="I2888" i="21"/>
  <c r="M2888" i="21"/>
  <c r="K2888" i="21"/>
  <c r="J2888" i="21"/>
  <c r="L2888" i="21"/>
  <c r="F2883" i="21"/>
  <c r="D2884" i="21"/>
  <c r="E2883" i="21"/>
  <c r="J2889" i="21"/>
  <c r="L2889" i="21"/>
  <c r="K2889" i="21"/>
  <c r="M2889" i="21"/>
  <c r="H2890" i="21"/>
  <c r="I2889" i="21"/>
  <c r="P2888" i="21"/>
  <c r="O2888" i="21"/>
  <c r="N2888" i="21"/>
  <c r="Q2888" i="21"/>
  <c r="F2884" i="21"/>
  <c r="E2884" i="21"/>
  <c r="D2885" i="21"/>
  <c r="K2890" i="21"/>
  <c r="L2890" i="21"/>
  <c r="I2890" i="21"/>
  <c r="M2890" i="21"/>
  <c r="H2891" i="21"/>
  <c r="J2890" i="21"/>
  <c r="P2889" i="21"/>
  <c r="Q2889" i="21"/>
  <c r="O2889" i="21"/>
  <c r="N2889" i="21"/>
  <c r="D2886" i="21"/>
  <c r="E2885" i="21"/>
  <c r="F2885" i="21"/>
  <c r="Q2890" i="21"/>
  <c r="N2890" i="21"/>
  <c r="P2890" i="21"/>
  <c r="O2890" i="21"/>
  <c r="J2891" i="21"/>
  <c r="L2891" i="21"/>
  <c r="K2891" i="21"/>
  <c r="I2891" i="21"/>
  <c r="H2892" i="21"/>
  <c r="M2891" i="21"/>
  <c r="D2887" i="21"/>
  <c r="E2886" i="21"/>
  <c r="F2886" i="21"/>
  <c r="Q2891" i="21"/>
  <c r="N2891" i="21"/>
  <c r="P2891" i="21"/>
  <c r="O2891" i="21"/>
  <c r="J2892" i="21"/>
  <c r="K2892" i="21"/>
  <c r="M2892" i="21"/>
  <c r="I2892" i="21"/>
  <c r="H2893" i="21"/>
  <c r="L2892" i="21"/>
  <c r="F2887" i="21"/>
  <c r="D2888" i="21"/>
  <c r="E2887" i="21"/>
  <c r="Q2892" i="21"/>
  <c r="P2892" i="21"/>
  <c r="N2892" i="21"/>
  <c r="O2892" i="21"/>
  <c r="J2893" i="21"/>
  <c r="K2893" i="21"/>
  <c r="L2893" i="21"/>
  <c r="M2893" i="21"/>
  <c r="I2893" i="21"/>
  <c r="H2894" i="21"/>
  <c r="F2888" i="21"/>
  <c r="D2889" i="21"/>
  <c r="E2888" i="21"/>
  <c r="Q2893" i="21"/>
  <c r="P2893" i="21"/>
  <c r="N2893" i="21"/>
  <c r="O2893" i="21"/>
  <c r="K2894" i="21"/>
  <c r="J2894" i="21"/>
  <c r="H2895" i="21"/>
  <c r="L2894" i="21"/>
  <c r="M2894" i="21"/>
  <c r="I2894" i="21"/>
  <c r="D2890" i="21"/>
  <c r="E2889" i="21"/>
  <c r="F2889" i="21"/>
  <c r="J2895" i="21"/>
  <c r="M2895" i="21"/>
  <c r="K2895" i="21"/>
  <c r="I2895" i="21"/>
  <c r="L2895" i="21"/>
  <c r="H2896" i="21"/>
  <c r="Q2894" i="21"/>
  <c r="N2894" i="21"/>
  <c r="P2894" i="21"/>
  <c r="O2894" i="21"/>
  <c r="F2890" i="21"/>
  <c r="E2890" i="21"/>
  <c r="D2891" i="21"/>
  <c r="N2895" i="21"/>
  <c r="O2895" i="21"/>
  <c r="Q2895" i="21"/>
  <c r="P2895" i="21"/>
  <c r="I2896" i="21"/>
  <c r="L2896" i="21"/>
  <c r="J2896" i="21"/>
  <c r="H2897" i="21"/>
  <c r="K2896" i="21"/>
  <c r="M2896" i="21"/>
  <c r="F2891" i="21"/>
  <c r="D2892" i="21"/>
  <c r="E2891" i="21"/>
  <c r="P2896" i="21"/>
  <c r="Q2896" i="21"/>
  <c r="N2896" i="21"/>
  <c r="O2896" i="21"/>
  <c r="J2897" i="21"/>
  <c r="K2897" i="21"/>
  <c r="L2897" i="21"/>
  <c r="I2897" i="21"/>
  <c r="M2897" i="21"/>
  <c r="H2898" i="21"/>
  <c r="D2893" i="21"/>
  <c r="F2892" i="21"/>
  <c r="E2892" i="21"/>
  <c r="N2897" i="21"/>
  <c r="P2897" i="21"/>
  <c r="O2897" i="21"/>
  <c r="Q2897" i="21"/>
  <c r="L2898" i="21"/>
  <c r="K2898" i="21"/>
  <c r="H2899" i="21"/>
  <c r="M2898" i="21"/>
  <c r="I2898" i="21"/>
  <c r="J2898" i="21"/>
  <c r="E2893" i="21"/>
  <c r="D2894" i="21"/>
  <c r="F2893" i="21"/>
  <c r="M2899" i="21"/>
  <c r="J2899" i="21"/>
  <c r="H2900" i="21"/>
  <c r="L2899" i="21"/>
  <c r="I2899" i="21"/>
  <c r="K2899" i="21"/>
  <c r="N2898" i="21"/>
  <c r="P2898" i="21"/>
  <c r="O2898" i="21"/>
  <c r="Q2898" i="21"/>
  <c r="D2895" i="21"/>
  <c r="E2894" i="21"/>
  <c r="F2894" i="21"/>
  <c r="M2900" i="21"/>
  <c r="L2900" i="21"/>
  <c r="K2900" i="21"/>
  <c r="I2900" i="21"/>
  <c r="J2900" i="21"/>
  <c r="H2901" i="21"/>
  <c r="P2899" i="21"/>
  <c r="Q2899" i="21"/>
  <c r="O2899" i="21"/>
  <c r="N2899" i="21"/>
  <c r="F2895" i="21"/>
  <c r="E2895" i="21"/>
  <c r="D2896" i="21"/>
  <c r="O2900" i="21"/>
  <c r="P2900" i="21"/>
  <c r="Q2900" i="21"/>
  <c r="N2900" i="21"/>
  <c r="L2901" i="21"/>
  <c r="J2901" i="21"/>
  <c r="H2902" i="21"/>
  <c r="K2901" i="21"/>
  <c r="I2901" i="21"/>
  <c r="M2901" i="21"/>
  <c r="D2897" i="21"/>
  <c r="F2896" i="21"/>
  <c r="E2896" i="21"/>
  <c r="I2902" i="21"/>
  <c r="K2902" i="21"/>
  <c r="M2902" i="21"/>
  <c r="J2902" i="21"/>
  <c r="L2902" i="21"/>
  <c r="H2903" i="21"/>
  <c r="N2901" i="21"/>
  <c r="P2901" i="21"/>
  <c r="O2901" i="21"/>
  <c r="Q2901" i="21"/>
  <c r="D2898" i="21"/>
  <c r="F2897" i="21"/>
  <c r="E2897" i="21"/>
  <c r="P2902" i="21"/>
  <c r="N2902" i="21"/>
  <c r="O2902" i="21"/>
  <c r="Q2902" i="21"/>
  <c r="J2903" i="21"/>
  <c r="L2903" i="21"/>
  <c r="I2903" i="21"/>
  <c r="H2904" i="21"/>
  <c r="M2903" i="21"/>
  <c r="K2903" i="21"/>
  <c r="D2899" i="21"/>
  <c r="E2898" i="21"/>
  <c r="F2898" i="21"/>
  <c r="Q2903" i="21"/>
  <c r="P2903" i="21"/>
  <c r="N2903" i="21"/>
  <c r="O2903" i="21"/>
  <c r="L2904" i="21"/>
  <c r="M2904" i="21"/>
  <c r="J2904" i="21"/>
  <c r="K2904" i="21"/>
  <c r="I2904" i="21"/>
  <c r="H2905" i="21"/>
  <c r="F2899" i="21"/>
  <c r="E2899" i="21"/>
  <c r="D2900" i="21"/>
  <c r="N2904" i="21"/>
  <c r="Q2904" i="21"/>
  <c r="P2904" i="21"/>
  <c r="O2904" i="21"/>
  <c r="L2905" i="21"/>
  <c r="M2905" i="21"/>
  <c r="J2905" i="21"/>
  <c r="K2905" i="21"/>
  <c r="H2906" i="21"/>
  <c r="I2905" i="21"/>
  <c r="E2900" i="21"/>
  <c r="F2900" i="21"/>
  <c r="D2901" i="21"/>
  <c r="H2907" i="21"/>
  <c r="J2906" i="21"/>
  <c r="M2906" i="21"/>
  <c r="L2906" i="21"/>
  <c r="K2906" i="21"/>
  <c r="I2906" i="21"/>
  <c r="N2905" i="21"/>
  <c r="O2905" i="21"/>
  <c r="P2905" i="21"/>
  <c r="Q2905" i="21"/>
  <c r="F2901" i="21"/>
  <c r="D2902" i="21"/>
  <c r="E2901" i="21"/>
  <c r="J2907" i="21"/>
  <c r="K2907" i="21"/>
  <c r="L2907" i="21"/>
  <c r="H2908" i="21"/>
  <c r="M2907" i="21"/>
  <c r="I2907" i="21"/>
  <c r="P2906" i="21"/>
  <c r="Q2906" i="21"/>
  <c r="O2906" i="21"/>
  <c r="N2906" i="21"/>
  <c r="E2902" i="21"/>
  <c r="D2903" i="21"/>
  <c r="F2902" i="21"/>
  <c r="H2909" i="21"/>
  <c r="J2908" i="21"/>
  <c r="M2908" i="21"/>
  <c r="L2908" i="21"/>
  <c r="I2908" i="21"/>
  <c r="K2908" i="21"/>
  <c r="Q2907" i="21"/>
  <c r="P2907" i="21"/>
  <c r="N2907" i="21"/>
  <c r="O2907" i="21"/>
  <c r="F2903" i="21"/>
  <c r="D2904" i="21"/>
  <c r="E2903" i="21"/>
  <c r="K2909" i="21"/>
  <c r="H2910" i="21"/>
  <c r="I2909" i="21"/>
  <c r="L2909" i="21"/>
  <c r="J2909" i="21"/>
  <c r="M2909" i="21"/>
  <c r="Q2908" i="21"/>
  <c r="N2908" i="21"/>
  <c r="O2908" i="21"/>
  <c r="P2908" i="21"/>
  <c r="F2904" i="21"/>
  <c r="D2905" i="21"/>
  <c r="E2904" i="21"/>
  <c r="H2911" i="21"/>
  <c r="J2910" i="21"/>
  <c r="I2910" i="21"/>
  <c r="K2910" i="21"/>
  <c r="L2910" i="21"/>
  <c r="M2910" i="21"/>
  <c r="Q2909" i="21"/>
  <c r="N2909" i="21"/>
  <c r="P2909" i="21"/>
  <c r="O2909" i="21"/>
  <c r="F2905" i="21"/>
  <c r="E2905" i="21"/>
  <c r="D2906" i="21"/>
  <c r="K2911" i="21"/>
  <c r="M2911" i="21"/>
  <c r="I2911" i="21"/>
  <c r="H2912" i="21"/>
  <c r="J2911" i="21"/>
  <c r="L2911" i="21"/>
  <c r="N2910" i="21"/>
  <c r="P2910" i="21"/>
  <c r="O2910" i="21"/>
  <c r="Q2910" i="21"/>
  <c r="E2906" i="21"/>
  <c r="D2907" i="21"/>
  <c r="F2906" i="21"/>
  <c r="Q2911" i="21"/>
  <c r="N2911" i="21"/>
  <c r="P2911" i="21"/>
  <c r="O2911" i="21"/>
  <c r="J2912" i="21"/>
  <c r="I2912" i="21"/>
  <c r="H2913" i="21"/>
  <c r="K2912" i="21"/>
  <c r="L2912" i="21"/>
  <c r="M2912" i="21"/>
  <c r="D2908" i="21"/>
  <c r="E2907" i="21"/>
  <c r="F2907" i="21"/>
  <c r="N2912" i="21"/>
  <c r="Q2912" i="21"/>
  <c r="P2912" i="21"/>
  <c r="O2912" i="21"/>
  <c r="I2913" i="21"/>
  <c r="K2913" i="21"/>
  <c r="J2913" i="21"/>
  <c r="H2914" i="21"/>
  <c r="L2913" i="21"/>
  <c r="M2913" i="21"/>
  <c r="D2909" i="21"/>
  <c r="E2908" i="21"/>
  <c r="F2908" i="21"/>
  <c r="P2913" i="21"/>
  <c r="Q2913" i="21"/>
  <c r="N2913" i="21"/>
  <c r="O2913" i="21"/>
  <c r="I2914" i="21"/>
  <c r="K2914" i="21"/>
  <c r="H2915" i="21"/>
  <c r="M2914" i="21"/>
  <c r="J2914" i="21"/>
  <c r="L2914" i="21"/>
  <c r="E2909" i="21"/>
  <c r="D2910" i="21"/>
  <c r="F2909" i="21"/>
  <c r="P2914" i="21"/>
  <c r="O2914" i="21"/>
  <c r="Q2914" i="21"/>
  <c r="N2914" i="21"/>
  <c r="M2915" i="21"/>
  <c r="K2915" i="21"/>
  <c r="H2916" i="21"/>
  <c r="L2915" i="21"/>
  <c r="J2915" i="21"/>
  <c r="I2915" i="21"/>
  <c r="D2911" i="21"/>
  <c r="F2910" i="21"/>
  <c r="E2910" i="21"/>
  <c r="I2916" i="21"/>
  <c r="M2916" i="21"/>
  <c r="H2917" i="21"/>
  <c r="J2916" i="21"/>
  <c r="L2916" i="21"/>
  <c r="K2916" i="21"/>
  <c r="P2915" i="21"/>
  <c r="Q2915" i="21"/>
  <c r="O2915" i="21"/>
  <c r="N2915" i="21"/>
  <c r="D2912" i="21"/>
  <c r="E2911" i="21"/>
  <c r="F2911" i="21"/>
  <c r="Q2916" i="21"/>
  <c r="N2916" i="21"/>
  <c r="O2916" i="21"/>
  <c r="P2916" i="21"/>
  <c r="H2918" i="21"/>
  <c r="I2917" i="21"/>
  <c r="L2917" i="21"/>
  <c r="K2917" i="21"/>
  <c r="J2917" i="21"/>
  <c r="M2917" i="21"/>
  <c r="E2912" i="21"/>
  <c r="F2912" i="21"/>
  <c r="D2913" i="21"/>
  <c r="L2918" i="21"/>
  <c r="J2918" i="21"/>
  <c r="I2918" i="21"/>
  <c r="M2918" i="21"/>
  <c r="K2918" i="21"/>
  <c r="H2919" i="21"/>
  <c r="O2917" i="21"/>
  <c r="N2917" i="21"/>
  <c r="Q2917" i="21"/>
  <c r="P2917" i="21"/>
  <c r="D2914" i="21"/>
  <c r="E2913" i="21"/>
  <c r="F2913" i="21"/>
  <c r="N2918" i="21"/>
  <c r="P2918" i="21"/>
  <c r="Q2918" i="21"/>
  <c r="O2918" i="21"/>
  <c r="H2920" i="21"/>
  <c r="L2919" i="21"/>
  <c r="J2919" i="21"/>
  <c r="M2919" i="21"/>
  <c r="I2919" i="21"/>
  <c r="K2919" i="21"/>
  <c r="E2914" i="21"/>
  <c r="D2915" i="21"/>
  <c r="F2914" i="21"/>
  <c r="M2920" i="21"/>
  <c r="L2920" i="21"/>
  <c r="I2920" i="21"/>
  <c r="H2921" i="21"/>
  <c r="J2920" i="21"/>
  <c r="K2920" i="21"/>
  <c r="O2919" i="21"/>
  <c r="Q2919" i="21"/>
  <c r="N2919" i="21"/>
  <c r="P2919" i="21"/>
  <c r="D2916" i="21"/>
  <c r="E2915" i="21"/>
  <c r="F2915" i="21"/>
  <c r="P2920" i="21"/>
  <c r="Q2920" i="21"/>
  <c r="N2920" i="21"/>
  <c r="O2920" i="21"/>
  <c r="H2922" i="21"/>
  <c r="L2921" i="21"/>
  <c r="K2921" i="21"/>
  <c r="M2921" i="21"/>
  <c r="I2921" i="21"/>
  <c r="J2921" i="21"/>
  <c r="E2916" i="21"/>
  <c r="F2916" i="21"/>
  <c r="D2917" i="21"/>
  <c r="H2923" i="21"/>
  <c r="J2922" i="21"/>
  <c r="K2922" i="21"/>
  <c r="M2922" i="21"/>
  <c r="L2922" i="21"/>
  <c r="I2922" i="21"/>
  <c r="N2921" i="21"/>
  <c r="Q2921" i="21"/>
  <c r="P2921" i="21"/>
  <c r="O2921" i="21"/>
  <c r="D2918" i="21"/>
  <c r="F2917" i="21"/>
  <c r="E2917" i="21"/>
  <c r="M2923" i="21"/>
  <c r="K2923" i="21"/>
  <c r="J2923" i="21"/>
  <c r="H2924" i="21"/>
  <c r="I2923" i="21"/>
  <c r="L2923" i="21"/>
  <c r="N2922" i="21"/>
  <c r="O2922" i="21"/>
  <c r="P2922" i="21"/>
  <c r="Q2922" i="21"/>
  <c r="F2918" i="21"/>
  <c r="D2919" i="21"/>
  <c r="E2918" i="21"/>
  <c r="H2925" i="21"/>
  <c r="M2924" i="21"/>
  <c r="L2924" i="21"/>
  <c r="J2924" i="21"/>
  <c r="K2924" i="21"/>
  <c r="I2924" i="21"/>
  <c r="Q2923" i="21"/>
  <c r="O2923" i="21"/>
  <c r="P2923" i="21"/>
  <c r="N2923" i="21"/>
  <c r="F2919" i="21"/>
  <c r="D2920" i="21"/>
  <c r="E2919" i="21"/>
  <c r="L2925" i="21"/>
  <c r="I2925" i="21"/>
  <c r="H2926" i="21"/>
  <c r="M2925" i="21"/>
  <c r="K2925" i="21"/>
  <c r="J2925" i="21"/>
  <c r="Q2924" i="21"/>
  <c r="O2924" i="21"/>
  <c r="P2924" i="21"/>
  <c r="N2924" i="21"/>
  <c r="E2920" i="21"/>
  <c r="D2921" i="21"/>
  <c r="F2920" i="21"/>
  <c r="O2925" i="21"/>
  <c r="P2925" i="21"/>
  <c r="Q2925" i="21"/>
  <c r="N2925" i="21"/>
  <c r="M2926" i="21"/>
  <c r="K2926" i="21"/>
  <c r="L2926" i="21"/>
  <c r="J2926" i="21"/>
  <c r="H2927" i="21"/>
  <c r="I2926" i="21"/>
  <c r="F2921" i="21"/>
  <c r="E2921" i="21"/>
  <c r="D2922" i="21"/>
  <c r="K2927" i="21"/>
  <c r="M2927" i="21"/>
  <c r="J2927" i="21"/>
  <c r="H2928" i="21"/>
  <c r="L2927" i="21"/>
  <c r="I2927" i="21"/>
  <c r="Q2926" i="21"/>
  <c r="O2926" i="21"/>
  <c r="P2926" i="21"/>
  <c r="N2926" i="21"/>
  <c r="D2923" i="21"/>
  <c r="E2922" i="21"/>
  <c r="F2922" i="21"/>
  <c r="K2928" i="21"/>
  <c r="I2928" i="21"/>
  <c r="H2929" i="21"/>
  <c r="J2928" i="21"/>
  <c r="M2928" i="21"/>
  <c r="L2928" i="21"/>
  <c r="O2927" i="21"/>
  <c r="N2927" i="21"/>
  <c r="Q2927" i="21"/>
  <c r="P2927" i="21"/>
  <c r="F2923" i="21"/>
  <c r="D2924" i="21"/>
  <c r="E2923" i="21"/>
  <c r="O2928" i="21"/>
  <c r="N2928" i="21"/>
  <c r="P2928" i="21"/>
  <c r="Q2928" i="21"/>
  <c r="I2929" i="21"/>
  <c r="M2929" i="21"/>
  <c r="J2929" i="21"/>
  <c r="H2930" i="21"/>
  <c r="L2929" i="21"/>
  <c r="K2929" i="21"/>
  <c r="D2925" i="21"/>
  <c r="F2924" i="21"/>
  <c r="E2924" i="21"/>
  <c r="P2929" i="21"/>
  <c r="O2929" i="21"/>
  <c r="N2929" i="21"/>
  <c r="Q2929" i="21"/>
  <c r="H2931" i="21"/>
  <c r="K2930" i="21"/>
  <c r="M2930" i="21"/>
  <c r="L2930" i="21"/>
  <c r="J2930" i="21"/>
  <c r="I2930" i="21"/>
  <c r="D2926" i="21"/>
  <c r="E2925" i="21"/>
  <c r="F2925" i="21"/>
  <c r="K2931" i="21"/>
  <c r="I2931" i="21"/>
  <c r="J2931" i="21"/>
  <c r="H2932" i="21"/>
  <c r="L2931" i="21"/>
  <c r="M2931" i="21"/>
  <c r="P2930" i="21"/>
  <c r="N2930" i="21"/>
  <c r="Q2930" i="21"/>
  <c r="O2930" i="21"/>
  <c r="F2926" i="21"/>
  <c r="D2927" i="21"/>
  <c r="E2926" i="21"/>
  <c r="P2931" i="21"/>
  <c r="Q2931" i="21"/>
  <c r="N2931" i="21"/>
  <c r="O2931" i="21"/>
  <c r="K2932" i="21"/>
  <c r="M2932" i="21"/>
  <c r="I2932" i="21"/>
  <c r="J2932" i="21"/>
  <c r="L2932" i="21"/>
  <c r="H2933" i="21"/>
  <c r="D2928" i="21"/>
  <c r="E2927" i="21"/>
  <c r="F2927" i="21"/>
  <c r="Q2932" i="21"/>
  <c r="O2932" i="21"/>
  <c r="N2932" i="21"/>
  <c r="P2932" i="21"/>
  <c r="I2933" i="21"/>
  <c r="M2933" i="21"/>
  <c r="H2934" i="21"/>
  <c r="J2933" i="21"/>
  <c r="L2933" i="21"/>
  <c r="K2933" i="21"/>
  <c r="E2928" i="21"/>
  <c r="D2929" i="21"/>
  <c r="F2928" i="21"/>
  <c r="P2933" i="21"/>
  <c r="O2933" i="21"/>
  <c r="Q2933" i="21"/>
  <c r="N2933" i="21"/>
  <c r="M2934" i="21"/>
  <c r="H2935" i="21"/>
  <c r="J2934" i="21"/>
  <c r="I2934" i="21"/>
  <c r="L2934" i="21"/>
  <c r="K2934" i="21"/>
  <c r="F2929" i="21"/>
  <c r="E2929" i="21"/>
  <c r="D2930" i="21"/>
  <c r="L2935" i="21"/>
  <c r="K2935" i="21"/>
  <c r="H2936" i="21"/>
  <c r="J2935" i="21"/>
  <c r="I2935" i="21"/>
  <c r="M2935" i="21"/>
  <c r="O2934" i="21"/>
  <c r="P2934" i="21"/>
  <c r="Q2934" i="21"/>
  <c r="N2934" i="21"/>
  <c r="F2930" i="21"/>
  <c r="D2931" i="21"/>
  <c r="E2930" i="21"/>
  <c r="I2936" i="21"/>
  <c r="L2936" i="21"/>
  <c r="J2936" i="21"/>
  <c r="H2937" i="21"/>
  <c r="M2936" i="21"/>
  <c r="K2936" i="21"/>
  <c r="Q2935" i="21"/>
  <c r="N2935" i="21"/>
  <c r="P2935" i="21"/>
  <c r="O2935" i="21"/>
  <c r="D2932" i="21"/>
  <c r="F2931" i="21"/>
  <c r="E2931" i="21"/>
  <c r="Q2936" i="21"/>
  <c r="P2936" i="21"/>
  <c r="N2936" i="21"/>
  <c r="O2936" i="21"/>
  <c r="M2937" i="21"/>
  <c r="J2937" i="21"/>
  <c r="K2937" i="21"/>
  <c r="L2937" i="21"/>
  <c r="H2938" i="21"/>
  <c r="I2937" i="21"/>
  <c r="D2933" i="21"/>
  <c r="F2932" i="21"/>
  <c r="E2932" i="21"/>
  <c r="H2939" i="21"/>
  <c r="I2938" i="21"/>
  <c r="K2938" i="21"/>
  <c r="J2938" i="21"/>
  <c r="M2938" i="21"/>
  <c r="L2938" i="21"/>
  <c r="N2937" i="21"/>
  <c r="P2937" i="21"/>
  <c r="Q2937" i="21"/>
  <c r="O2937" i="21"/>
  <c r="D2934" i="21"/>
  <c r="E2933" i="21"/>
  <c r="F2933" i="21"/>
  <c r="H2940" i="21"/>
  <c r="M2939" i="21"/>
  <c r="L2939" i="21"/>
  <c r="I2939" i="21"/>
  <c r="K2939" i="21"/>
  <c r="J2939" i="21"/>
  <c r="Q2938" i="21"/>
  <c r="O2938" i="21"/>
  <c r="P2938" i="21"/>
  <c r="N2938" i="21"/>
  <c r="F2934" i="21"/>
  <c r="E2934" i="21"/>
  <c r="D2935" i="21"/>
  <c r="I2940" i="21"/>
  <c r="L2940" i="21"/>
  <c r="H2941" i="21"/>
  <c r="M2940" i="21"/>
  <c r="J2940" i="21"/>
  <c r="K2940" i="21"/>
  <c r="O2939" i="21"/>
  <c r="P2939" i="21"/>
  <c r="N2939" i="21"/>
  <c r="Q2939" i="21"/>
  <c r="F2935" i="21"/>
  <c r="D2936" i="21"/>
  <c r="E2935" i="21"/>
  <c r="P2940" i="21"/>
  <c r="N2940" i="21"/>
  <c r="Q2940" i="21"/>
  <c r="O2940" i="21"/>
  <c r="J2941" i="21"/>
  <c r="K2941" i="21"/>
  <c r="I2941" i="21"/>
  <c r="M2941" i="21"/>
  <c r="H2942" i="21"/>
  <c r="L2941" i="21"/>
  <c r="E2936" i="21"/>
  <c r="F2936" i="21"/>
  <c r="D2937" i="21"/>
  <c r="P2941" i="21"/>
  <c r="O2941" i="21"/>
  <c r="Q2941" i="21"/>
  <c r="N2941" i="21"/>
  <c r="L2942" i="21"/>
  <c r="H2943" i="21"/>
  <c r="M2942" i="21"/>
  <c r="I2942" i="21"/>
  <c r="K2942" i="21"/>
  <c r="J2942" i="21"/>
  <c r="E2937" i="21"/>
  <c r="D2938" i="21"/>
  <c r="F2937" i="21"/>
  <c r="K2943" i="21"/>
  <c r="L2943" i="21"/>
  <c r="M2943" i="21"/>
  <c r="H2944" i="21"/>
  <c r="I2943" i="21"/>
  <c r="J2943" i="21"/>
  <c r="N2942" i="21"/>
  <c r="O2942" i="21"/>
  <c r="Q2942" i="21"/>
  <c r="P2942" i="21"/>
  <c r="D2939" i="21"/>
  <c r="F2938" i="21"/>
  <c r="E2938" i="21"/>
  <c r="M2944" i="21"/>
  <c r="H2945" i="21"/>
  <c r="K2944" i="21"/>
  <c r="L2944" i="21"/>
  <c r="I2944" i="21"/>
  <c r="J2944" i="21"/>
  <c r="O2943" i="21"/>
  <c r="Q2943" i="21"/>
  <c r="N2943" i="21"/>
  <c r="P2943" i="21"/>
  <c r="F2939" i="21"/>
  <c r="D2940" i="21"/>
  <c r="E2939" i="21"/>
  <c r="J2945" i="21"/>
  <c r="H2946" i="21"/>
  <c r="M2945" i="21"/>
  <c r="L2945" i="21"/>
  <c r="K2945" i="21"/>
  <c r="I2945" i="21"/>
  <c r="P2944" i="21"/>
  <c r="N2944" i="21"/>
  <c r="Q2944" i="21"/>
  <c r="O2944" i="21"/>
  <c r="D2941" i="21"/>
  <c r="F2940" i="21"/>
  <c r="E2940" i="21"/>
  <c r="L2946" i="21"/>
  <c r="H2947" i="21"/>
  <c r="J2946" i="21"/>
  <c r="M2946" i="21"/>
  <c r="K2946" i="21"/>
  <c r="I2946" i="21"/>
  <c r="Q2945" i="21"/>
  <c r="N2945" i="21"/>
  <c r="O2945" i="21"/>
  <c r="P2945" i="21"/>
  <c r="D2942" i="21"/>
  <c r="E2941" i="21"/>
  <c r="F2941" i="21"/>
  <c r="J2947" i="21"/>
  <c r="H2948" i="21"/>
  <c r="I2947" i="21"/>
  <c r="M2947" i="21"/>
  <c r="L2947" i="21"/>
  <c r="K2947" i="21"/>
  <c r="Q2946" i="21"/>
  <c r="O2946" i="21"/>
  <c r="N2946" i="21"/>
  <c r="P2946" i="21"/>
  <c r="D2943" i="21"/>
  <c r="F2942" i="21"/>
  <c r="E2942" i="21"/>
  <c r="L2948" i="21"/>
  <c r="K2948" i="21"/>
  <c r="M2948" i="21"/>
  <c r="H2949" i="21"/>
  <c r="I2948" i="21"/>
  <c r="J2948" i="21"/>
  <c r="P2947" i="21"/>
  <c r="O2947" i="21"/>
  <c r="N2947" i="21"/>
  <c r="Q2947" i="21"/>
  <c r="F2943" i="21"/>
  <c r="D2944" i="21"/>
  <c r="E2943" i="21"/>
  <c r="M2949" i="21"/>
  <c r="H2950" i="21"/>
  <c r="I2949" i="21"/>
  <c r="K2949" i="21"/>
  <c r="J2949" i="21"/>
  <c r="L2949" i="21"/>
  <c r="Q2948" i="21"/>
  <c r="P2948" i="21"/>
  <c r="O2948" i="21"/>
  <c r="N2948" i="21"/>
  <c r="D2945" i="21"/>
  <c r="E2944" i="21"/>
  <c r="F2944" i="21"/>
  <c r="I2950" i="21"/>
  <c r="H2951" i="21"/>
  <c r="K2950" i="21"/>
  <c r="L2950" i="21"/>
  <c r="M2950" i="21"/>
  <c r="J2950" i="21"/>
  <c r="N2949" i="21"/>
  <c r="P2949" i="21"/>
  <c r="O2949" i="21"/>
  <c r="Q2949" i="21"/>
  <c r="F2945" i="21"/>
  <c r="E2945" i="21"/>
  <c r="D2946" i="21"/>
  <c r="N2950" i="21"/>
  <c r="Q2950" i="21"/>
  <c r="P2950" i="21"/>
  <c r="O2950" i="21"/>
  <c r="L2951" i="21"/>
  <c r="J2951" i="21"/>
  <c r="I2951" i="21"/>
  <c r="H2952" i="21"/>
  <c r="K2951" i="21"/>
  <c r="M2951" i="21"/>
  <c r="D2947" i="21"/>
  <c r="F2946" i="21"/>
  <c r="E2946" i="21"/>
  <c r="P2951" i="21"/>
  <c r="Q2951" i="21"/>
  <c r="O2951" i="21"/>
  <c r="N2951" i="21"/>
  <c r="H2953" i="21"/>
  <c r="L2952" i="21"/>
  <c r="K2952" i="21"/>
  <c r="I2952" i="21"/>
  <c r="M2952" i="21"/>
  <c r="J2952" i="21"/>
  <c r="D2948" i="21"/>
  <c r="E2947" i="21"/>
  <c r="F2947" i="21"/>
  <c r="H2954" i="21"/>
  <c r="K2953" i="21"/>
  <c r="L2953" i="21"/>
  <c r="M2953" i="21"/>
  <c r="J2953" i="21"/>
  <c r="I2953" i="21"/>
  <c r="P2952" i="21"/>
  <c r="Q2952" i="21"/>
  <c r="N2952" i="21"/>
  <c r="O2952" i="21"/>
  <c r="D2949" i="21"/>
  <c r="E2948" i="21"/>
  <c r="F2948" i="21"/>
  <c r="J2954" i="21"/>
  <c r="H2955" i="21"/>
  <c r="I2954" i="21"/>
  <c r="M2954" i="21"/>
  <c r="K2954" i="21"/>
  <c r="L2954" i="21"/>
  <c r="P2953" i="21"/>
  <c r="Q2953" i="21"/>
  <c r="N2953" i="21"/>
  <c r="O2953" i="21"/>
  <c r="E2949" i="21"/>
  <c r="D2950" i="21"/>
  <c r="F2949" i="21"/>
  <c r="J2955" i="21"/>
  <c r="H2956" i="21"/>
  <c r="M2955" i="21"/>
  <c r="K2955" i="21"/>
  <c r="L2955" i="21"/>
  <c r="I2955" i="21"/>
  <c r="P2954" i="21"/>
  <c r="O2954" i="21"/>
  <c r="Q2954" i="21"/>
  <c r="N2954" i="21"/>
  <c r="D2951" i="21"/>
  <c r="F2950" i="21"/>
  <c r="E2950" i="21"/>
  <c r="M2956" i="21"/>
  <c r="K2956" i="21"/>
  <c r="H2957" i="21"/>
  <c r="J2956" i="21"/>
  <c r="I2956" i="21"/>
  <c r="L2956" i="21"/>
  <c r="N2955" i="21"/>
  <c r="P2955" i="21"/>
  <c r="Q2955" i="21"/>
  <c r="O2955" i="21"/>
  <c r="F2951" i="21"/>
  <c r="D2952" i="21"/>
  <c r="E2951" i="21"/>
  <c r="I2957" i="21"/>
  <c r="K2957" i="21"/>
  <c r="J2957" i="21"/>
  <c r="M2957" i="21"/>
  <c r="L2957" i="21"/>
  <c r="H2958" i="21"/>
  <c r="N2956" i="21"/>
  <c r="P2956" i="21"/>
  <c r="Q2956" i="21"/>
  <c r="O2956" i="21"/>
  <c r="F2952" i="21"/>
  <c r="E2952" i="21"/>
  <c r="D2953" i="21"/>
  <c r="N2957" i="21"/>
  <c r="Q2957" i="21"/>
  <c r="O2957" i="21"/>
  <c r="P2957" i="21"/>
  <c r="K2958" i="21"/>
  <c r="L2958" i="21"/>
  <c r="H2959" i="21"/>
  <c r="M2958" i="21"/>
  <c r="J2958" i="21"/>
  <c r="I2958" i="21"/>
  <c r="E2953" i="21"/>
  <c r="D2954" i="21"/>
  <c r="F2953" i="21"/>
  <c r="M2959" i="21"/>
  <c r="L2959" i="21"/>
  <c r="I2959" i="21"/>
  <c r="J2959" i="21"/>
  <c r="K2959" i="21"/>
  <c r="H2960" i="21"/>
  <c r="N2958" i="21"/>
  <c r="P2958" i="21"/>
  <c r="Q2958" i="21"/>
  <c r="O2958" i="21"/>
  <c r="E2954" i="21"/>
  <c r="F2954" i="21"/>
  <c r="D2955" i="21"/>
  <c r="N2959" i="21"/>
  <c r="P2959" i="21"/>
  <c r="O2959" i="21"/>
  <c r="Q2959" i="21"/>
  <c r="I2960" i="21"/>
  <c r="L2960" i="21"/>
  <c r="H2961" i="21"/>
  <c r="M2960" i="21"/>
  <c r="K2960" i="21"/>
  <c r="J2960" i="21"/>
  <c r="F2955" i="21"/>
  <c r="D2956" i="21"/>
  <c r="E2955" i="21"/>
  <c r="N2960" i="21"/>
  <c r="Q2960" i="21"/>
  <c r="O2960" i="21"/>
  <c r="P2960" i="21"/>
  <c r="I2961" i="21"/>
  <c r="H2962" i="21"/>
  <c r="K2961" i="21"/>
  <c r="L2961" i="21"/>
  <c r="M2961" i="21"/>
  <c r="J2961" i="21"/>
  <c r="E2956" i="21"/>
  <c r="F2956" i="21"/>
  <c r="D2957" i="21"/>
  <c r="Q2961" i="21"/>
  <c r="P2961" i="21"/>
  <c r="N2961" i="21"/>
  <c r="O2961" i="21"/>
  <c r="L2962" i="21"/>
  <c r="K2962" i="21"/>
  <c r="M2962" i="21"/>
  <c r="H2963" i="21"/>
  <c r="I2962" i="21"/>
  <c r="J2962" i="21"/>
  <c r="F2957" i="21"/>
  <c r="D2958" i="21"/>
  <c r="E2957" i="21"/>
  <c r="I2963" i="21"/>
  <c r="M2963" i="21"/>
  <c r="H2964" i="21"/>
  <c r="J2963" i="21"/>
  <c r="L2963" i="21"/>
  <c r="K2963" i="21"/>
  <c r="N2962" i="21"/>
  <c r="P2962" i="21"/>
  <c r="Q2962" i="21"/>
  <c r="O2962" i="21"/>
  <c r="F2958" i="21"/>
  <c r="D2959" i="21"/>
  <c r="E2958" i="21"/>
  <c r="O2963" i="21"/>
  <c r="N2963" i="21"/>
  <c r="P2963" i="21"/>
  <c r="Q2963" i="21"/>
  <c r="M2964" i="21"/>
  <c r="H2965" i="21"/>
  <c r="L2964" i="21"/>
  <c r="J2964" i="21"/>
  <c r="K2964" i="21"/>
  <c r="I2964" i="21"/>
  <c r="F2959" i="21"/>
  <c r="E2959" i="21"/>
  <c r="D2960" i="21"/>
  <c r="H2966" i="21"/>
  <c r="J2965" i="21"/>
  <c r="I2965" i="21"/>
  <c r="K2965" i="21"/>
  <c r="M2965" i="21"/>
  <c r="L2965" i="21"/>
  <c r="Q2964" i="21"/>
  <c r="O2964" i="21"/>
  <c r="N2964" i="21"/>
  <c r="P2964" i="21"/>
  <c r="D2961" i="21"/>
  <c r="E2960" i="21"/>
  <c r="F2960" i="21"/>
  <c r="L2966" i="21"/>
  <c r="H2967" i="21"/>
  <c r="K2966" i="21"/>
  <c r="I2966" i="21"/>
  <c r="M2966" i="21"/>
  <c r="J2966" i="21"/>
  <c r="O2965" i="21"/>
  <c r="P2965" i="21"/>
  <c r="N2965" i="21"/>
  <c r="Q2965" i="21"/>
  <c r="E2961" i="21"/>
  <c r="F2961" i="21"/>
  <c r="D2962" i="21"/>
  <c r="I2967" i="21"/>
  <c r="M2967" i="21"/>
  <c r="L2967" i="21"/>
  <c r="J2967" i="21"/>
  <c r="H2968" i="21"/>
  <c r="K2967" i="21"/>
  <c r="Q2966" i="21"/>
  <c r="P2966" i="21"/>
  <c r="O2966" i="21"/>
  <c r="N2966" i="21"/>
  <c r="F2962" i="21"/>
  <c r="D2963" i="21"/>
  <c r="E2962" i="21"/>
  <c r="O2967" i="21"/>
  <c r="N2967" i="21"/>
  <c r="P2967" i="21"/>
  <c r="Q2967" i="21"/>
  <c r="K2968" i="21"/>
  <c r="I2968" i="21"/>
  <c r="J2968" i="21"/>
  <c r="H2969" i="21"/>
  <c r="M2968" i="21"/>
  <c r="L2968" i="21"/>
  <c r="F2963" i="21"/>
  <c r="E2963" i="21"/>
  <c r="D2964" i="21"/>
  <c r="P2968" i="21"/>
  <c r="N2968" i="21"/>
  <c r="O2968" i="21"/>
  <c r="Q2968" i="21"/>
  <c r="M2969" i="21"/>
  <c r="K2969" i="21"/>
  <c r="J2969" i="21"/>
  <c r="L2969" i="21"/>
  <c r="H2970" i="21"/>
  <c r="I2969" i="21"/>
  <c r="D2965" i="21"/>
  <c r="F2964" i="21"/>
  <c r="E2964" i="21"/>
  <c r="M2970" i="21"/>
  <c r="I2970" i="21"/>
  <c r="J2970" i="21"/>
  <c r="H2971" i="21"/>
  <c r="L2970" i="21"/>
  <c r="K2970" i="21"/>
  <c r="P2969" i="21"/>
  <c r="N2969" i="21"/>
  <c r="Q2969" i="21"/>
  <c r="O2969" i="21"/>
  <c r="F2965" i="21"/>
  <c r="E2965" i="21"/>
  <c r="D2966" i="21"/>
  <c r="P2970" i="21"/>
  <c r="Q2970" i="21"/>
  <c r="O2970" i="21"/>
  <c r="N2970" i="21"/>
  <c r="H2972" i="21"/>
  <c r="M2971" i="21"/>
  <c r="K2971" i="21"/>
  <c r="I2971" i="21"/>
  <c r="J2971" i="21"/>
  <c r="L2971" i="21"/>
  <c r="E2966" i="21"/>
  <c r="F2966" i="21"/>
  <c r="D2967" i="21"/>
  <c r="I2972" i="21"/>
  <c r="K2972" i="21"/>
  <c r="H2973" i="21"/>
  <c r="L2972" i="21"/>
  <c r="M2972" i="21"/>
  <c r="J2972" i="21"/>
  <c r="Q2971" i="21"/>
  <c r="O2971" i="21"/>
  <c r="N2971" i="21"/>
  <c r="P2971" i="21"/>
  <c r="F2967" i="21"/>
  <c r="E2967" i="21"/>
  <c r="D2968" i="21"/>
  <c r="Q2972" i="21"/>
  <c r="P2972" i="21"/>
  <c r="O2972" i="21"/>
  <c r="N2972" i="21"/>
  <c r="I2973" i="21"/>
  <c r="H2974" i="21"/>
  <c r="M2973" i="21"/>
  <c r="J2973" i="21"/>
  <c r="K2973" i="21"/>
  <c r="L2973" i="21"/>
  <c r="D2969" i="21"/>
  <c r="F2968" i="21"/>
  <c r="E2968" i="21"/>
  <c r="P2973" i="21"/>
  <c r="N2973" i="21"/>
  <c r="O2973" i="21"/>
  <c r="Q2973" i="21"/>
  <c r="M2974" i="21"/>
  <c r="J2974" i="21"/>
  <c r="L2974" i="21"/>
  <c r="K2974" i="21"/>
  <c r="I2974" i="21"/>
  <c r="H2975" i="21"/>
  <c r="E2969" i="21"/>
  <c r="F2969" i="21"/>
  <c r="D2970" i="21"/>
  <c r="P2974" i="21"/>
  <c r="N2974" i="21"/>
  <c r="O2974" i="21"/>
  <c r="Q2974" i="21"/>
  <c r="J2975" i="21"/>
  <c r="L2975" i="21"/>
  <c r="I2975" i="21"/>
  <c r="H2976" i="21"/>
  <c r="K2975" i="21"/>
  <c r="M2975" i="21"/>
  <c r="F2970" i="21"/>
  <c r="D2971" i="21"/>
  <c r="E2970" i="21"/>
  <c r="Q2975" i="21"/>
  <c r="P2975" i="21"/>
  <c r="O2975" i="21"/>
  <c r="N2975" i="21"/>
  <c r="L2976" i="21"/>
  <c r="H2977" i="21"/>
  <c r="M2976" i="21"/>
  <c r="I2976" i="21"/>
  <c r="K2976" i="21"/>
  <c r="J2976" i="21"/>
  <c r="E2971" i="21"/>
  <c r="D2972" i="21"/>
  <c r="F2971" i="21"/>
  <c r="K2977" i="21"/>
  <c r="L2977" i="21"/>
  <c r="M2977" i="21"/>
  <c r="H2978" i="21"/>
  <c r="J2977" i="21"/>
  <c r="I2977" i="21"/>
  <c r="N2976" i="21"/>
  <c r="Q2976" i="21"/>
  <c r="P2976" i="21"/>
  <c r="O2976" i="21"/>
  <c r="E2972" i="21"/>
  <c r="D2973" i="21"/>
  <c r="F2972" i="21"/>
  <c r="L2978" i="21"/>
  <c r="J2978" i="21"/>
  <c r="K2978" i="21"/>
  <c r="H2979" i="21"/>
  <c r="M2978" i="21"/>
  <c r="I2978" i="21"/>
  <c r="P2977" i="21"/>
  <c r="N2977" i="21"/>
  <c r="Q2977" i="21"/>
  <c r="O2977" i="21"/>
  <c r="F2973" i="21"/>
  <c r="E2973" i="21"/>
  <c r="D2974" i="21"/>
  <c r="J2979" i="21"/>
  <c r="H2980" i="21"/>
  <c r="M2979" i="21"/>
  <c r="I2979" i="21"/>
  <c r="L2979" i="21"/>
  <c r="K2979" i="21"/>
  <c r="N2978" i="21"/>
  <c r="Q2978" i="21"/>
  <c r="P2978" i="21"/>
  <c r="O2978" i="21"/>
  <c r="E2974" i="21"/>
  <c r="F2974" i="21"/>
  <c r="D2975" i="21"/>
  <c r="L2980" i="21"/>
  <c r="K2980" i="21"/>
  <c r="M2980" i="21"/>
  <c r="H2981" i="21"/>
  <c r="J2980" i="21"/>
  <c r="I2980" i="21"/>
  <c r="N2979" i="21"/>
  <c r="P2979" i="21"/>
  <c r="O2979" i="21"/>
  <c r="Q2979" i="21"/>
  <c r="E2975" i="21"/>
  <c r="F2975" i="21"/>
  <c r="D2976" i="21"/>
  <c r="J2981" i="21"/>
  <c r="K2981" i="21"/>
  <c r="I2981" i="21"/>
  <c r="H2982" i="21"/>
  <c r="L2981" i="21"/>
  <c r="M2981" i="21"/>
  <c r="Q2980" i="21"/>
  <c r="N2980" i="21"/>
  <c r="O2980" i="21"/>
  <c r="P2980" i="21"/>
  <c r="D2977" i="21"/>
  <c r="F2976" i="21"/>
  <c r="E2976" i="21"/>
  <c r="Q2981" i="21"/>
  <c r="N2981" i="21"/>
  <c r="P2981" i="21"/>
  <c r="O2981" i="21"/>
  <c r="I2982" i="21"/>
  <c r="J2982" i="21"/>
  <c r="L2982" i="21"/>
  <c r="K2982" i="21"/>
  <c r="H2983" i="21"/>
  <c r="M2982" i="21"/>
  <c r="D2978" i="21"/>
  <c r="F2977" i="21"/>
  <c r="E2977" i="21"/>
  <c r="N2982" i="21"/>
  <c r="P2982" i="21"/>
  <c r="O2982" i="21"/>
  <c r="Q2982" i="21"/>
  <c r="I2983" i="21"/>
  <c r="L2983" i="21"/>
  <c r="K2983" i="21"/>
  <c r="H2984" i="21"/>
  <c r="M2983" i="21"/>
  <c r="J2983" i="21"/>
  <c r="F2978" i="21"/>
  <c r="D2979" i="21"/>
  <c r="E2978" i="21"/>
  <c r="Q2983" i="21"/>
  <c r="O2983" i="21"/>
  <c r="P2983" i="21"/>
  <c r="N2983" i="21"/>
  <c r="L2984" i="21"/>
  <c r="M2984" i="21"/>
  <c r="H2985" i="21"/>
  <c r="K2984" i="21"/>
  <c r="I2984" i="21"/>
  <c r="J2984" i="21"/>
  <c r="F2979" i="21"/>
  <c r="D2980" i="21"/>
  <c r="E2979" i="21"/>
  <c r="L2985" i="21"/>
  <c r="I2985" i="21"/>
  <c r="K2985" i="21"/>
  <c r="J2985" i="21"/>
  <c r="H2986" i="21"/>
  <c r="M2985" i="21"/>
  <c r="N2984" i="21"/>
  <c r="P2984" i="21"/>
  <c r="Q2984" i="21"/>
  <c r="O2984" i="21"/>
  <c r="F2980" i="21"/>
  <c r="D2981" i="21"/>
  <c r="E2980" i="21"/>
  <c r="Q2985" i="21"/>
  <c r="N2985" i="21"/>
  <c r="O2985" i="21"/>
  <c r="P2985" i="21"/>
  <c r="H2987" i="21"/>
  <c r="J2986" i="21"/>
  <c r="L2986" i="21"/>
  <c r="I2986" i="21"/>
  <c r="M2986" i="21"/>
  <c r="K2986" i="21"/>
  <c r="E2981" i="21"/>
  <c r="D2982" i="21"/>
  <c r="F2981" i="21"/>
  <c r="H2988" i="21"/>
  <c r="L2987" i="21"/>
  <c r="J2987" i="21"/>
  <c r="I2987" i="21"/>
  <c r="K2987" i="21"/>
  <c r="M2987" i="21"/>
  <c r="N2986" i="21"/>
  <c r="Q2986" i="21"/>
  <c r="P2986" i="21"/>
  <c r="O2986" i="21"/>
  <c r="F2982" i="21"/>
  <c r="E2982" i="21"/>
  <c r="D2983" i="21"/>
  <c r="I2988" i="21"/>
  <c r="L2988" i="21"/>
  <c r="H2989" i="21"/>
  <c r="M2988" i="21"/>
  <c r="K2988" i="21"/>
  <c r="J2988" i="21"/>
  <c r="P2987" i="21"/>
  <c r="N2987" i="21"/>
  <c r="O2987" i="21"/>
  <c r="Q2987" i="21"/>
  <c r="D2984" i="21"/>
  <c r="E2983" i="21"/>
  <c r="F2983" i="21"/>
  <c r="Q2988" i="21"/>
  <c r="P2988" i="21"/>
  <c r="N2988" i="21"/>
  <c r="O2988" i="21"/>
  <c r="H2990" i="21"/>
  <c r="K2989" i="21"/>
  <c r="L2989" i="21"/>
  <c r="I2989" i="21"/>
  <c r="J2989" i="21"/>
  <c r="M2989" i="21"/>
  <c r="D2985" i="21"/>
  <c r="E2984" i="21"/>
  <c r="F2984" i="21"/>
  <c r="J2990" i="21"/>
  <c r="K2990" i="21"/>
  <c r="L2990" i="21"/>
  <c r="M2990" i="21"/>
  <c r="I2990" i="21"/>
  <c r="H2991" i="21"/>
  <c r="N2989" i="21"/>
  <c r="Q2989" i="21"/>
  <c r="P2989" i="21"/>
  <c r="O2989" i="21"/>
  <c r="E2985" i="21"/>
  <c r="F2985" i="21"/>
  <c r="D2986" i="21"/>
  <c r="P2990" i="21"/>
  <c r="O2990" i="21"/>
  <c r="N2990" i="21"/>
  <c r="Q2990" i="21"/>
  <c r="I2991" i="21"/>
  <c r="L2991" i="21"/>
  <c r="H2992" i="21"/>
  <c r="K2991" i="21"/>
  <c r="M2991" i="21"/>
  <c r="J2991" i="21"/>
  <c r="F2986" i="21"/>
  <c r="D2987" i="21"/>
  <c r="E2986" i="21"/>
  <c r="O2991" i="21"/>
  <c r="Q2991" i="21"/>
  <c r="N2991" i="21"/>
  <c r="P2991" i="21"/>
  <c r="J2992" i="21"/>
  <c r="K2992" i="21"/>
  <c r="H2993" i="21"/>
  <c r="I2992" i="21"/>
  <c r="M2992" i="21"/>
  <c r="L2992" i="21"/>
  <c r="F2987" i="21"/>
  <c r="E2987" i="21"/>
  <c r="D2988" i="21"/>
  <c r="L2993" i="21"/>
  <c r="M2993" i="21"/>
  <c r="J2993" i="21"/>
  <c r="H2994" i="21"/>
  <c r="I2993" i="21"/>
  <c r="K2993" i="21"/>
  <c r="Q2992" i="21"/>
  <c r="N2992" i="21"/>
  <c r="O2992" i="21"/>
  <c r="P2992" i="21"/>
  <c r="E2988" i="21"/>
  <c r="D2989" i="21"/>
  <c r="F2988" i="21"/>
  <c r="L2994" i="21"/>
  <c r="K2994" i="21"/>
  <c r="M2994" i="21"/>
  <c r="I2994" i="21"/>
  <c r="H2995" i="21"/>
  <c r="J2994" i="21"/>
  <c r="Q2993" i="21"/>
  <c r="P2993" i="21"/>
  <c r="N2993" i="21"/>
  <c r="O2993" i="21"/>
  <c r="F2989" i="21"/>
  <c r="E2989" i="21"/>
  <c r="D2990" i="21"/>
  <c r="P2994" i="21"/>
  <c r="N2994" i="21"/>
  <c r="Q2994" i="21"/>
  <c r="O2994" i="21"/>
  <c r="I2995" i="21"/>
  <c r="H2996" i="21"/>
  <c r="K2995" i="21"/>
  <c r="M2995" i="21"/>
  <c r="L2995" i="21"/>
  <c r="J2995" i="21"/>
  <c r="F2990" i="21"/>
  <c r="D2991" i="21"/>
  <c r="E2990" i="21"/>
  <c r="Q2995" i="21"/>
  <c r="O2995" i="21"/>
  <c r="N2995" i="21"/>
  <c r="P2995" i="21"/>
  <c r="I2996" i="21"/>
  <c r="M2996" i="21"/>
  <c r="J2996" i="21"/>
  <c r="K2996" i="21"/>
  <c r="L2996" i="21"/>
  <c r="H2997" i="21"/>
  <c r="D2992" i="21"/>
  <c r="F2991" i="21"/>
  <c r="E2991" i="21"/>
  <c r="O2996" i="21"/>
  <c r="N2996" i="21"/>
  <c r="P2996" i="21"/>
  <c r="Q2996" i="21"/>
  <c r="K2997" i="21"/>
  <c r="J2997" i="21"/>
  <c r="L2997" i="21"/>
  <c r="I2997" i="21"/>
  <c r="H2998" i="21"/>
  <c r="M2997" i="21"/>
  <c r="E2992" i="21"/>
  <c r="F2992" i="21"/>
  <c r="D2993" i="21"/>
  <c r="N2997" i="21"/>
  <c r="Q2997" i="21"/>
  <c r="P2997" i="21"/>
  <c r="O2997" i="21"/>
  <c r="H2999" i="21"/>
  <c r="L2998" i="21"/>
  <c r="K2998" i="21"/>
  <c r="M2998" i="21"/>
  <c r="J2998" i="21"/>
  <c r="I2998" i="21"/>
  <c r="F2993" i="21"/>
  <c r="D2994" i="21"/>
  <c r="E2993" i="21"/>
  <c r="L2999" i="21"/>
  <c r="J2999" i="21"/>
  <c r="I2999" i="21"/>
  <c r="H3000" i="21"/>
  <c r="M2999" i="21"/>
  <c r="K2999" i="21"/>
  <c r="N2998" i="21"/>
  <c r="P2998" i="21"/>
  <c r="Q2998" i="21"/>
  <c r="O2998" i="21"/>
  <c r="F2994" i="21"/>
  <c r="D2995" i="21"/>
  <c r="E2994" i="21"/>
  <c r="N2999" i="21"/>
  <c r="O2999" i="21"/>
  <c r="P2999" i="21"/>
  <c r="Q2999" i="21"/>
  <c r="J3000" i="21"/>
  <c r="K3000" i="21"/>
  <c r="H3001" i="21"/>
  <c r="M3000" i="21"/>
  <c r="I3000" i="21"/>
  <c r="L3000" i="21"/>
  <c r="F2995" i="21"/>
  <c r="E2995" i="21"/>
  <c r="D2996" i="21"/>
  <c r="H3002" i="21"/>
  <c r="L3001" i="21"/>
  <c r="K3001" i="21"/>
  <c r="M3001" i="21"/>
  <c r="I3001" i="21"/>
  <c r="J3001" i="21"/>
  <c r="Q3000" i="21"/>
  <c r="P3000" i="21"/>
  <c r="N3000" i="21"/>
  <c r="O3000" i="21"/>
  <c r="E2996" i="21"/>
  <c r="D2997" i="21"/>
  <c r="F2996" i="21"/>
  <c r="L3002" i="21"/>
  <c r="J3002" i="21"/>
  <c r="K3002" i="21"/>
  <c r="I3002" i="21"/>
  <c r="M3002" i="21"/>
  <c r="H3003" i="21"/>
  <c r="O3001" i="21"/>
  <c r="N3001" i="21"/>
  <c r="P3001" i="21"/>
  <c r="Q3001" i="21"/>
  <c r="F2997" i="21"/>
  <c r="D2998" i="21"/>
  <c r="E2997" i="21"/>
  <c r="Q3002" i="21"/>
  <c r="O3002" i="21"/>
  <c r="P3002" i="21"/>
  <c r="N3002" i="21"/>
  <c r="I3003" i="21"/>
  <c r="L3003" i="21"/>
  <c r="H3004" i="21"/>
  <c r="K3003" i="21"/>
  <c r="J3003" i="21"/>
  <c r="M3003" i="21"/>
  <c r="E2998" i="21"/>
  <c r="D2999" i="21"/>
  <c r="F2998" i="21"/>
  <c r="O3003" i="21"/>
  <c r="P3003" i="21"/>
  <c r="N3003" i="21"/>
  <c r="Q3003" i="21"/>
  <c r="H3005" i="21"/>
  <c r="K3004" i="21"/>
  <c r="J3004" i="21"/>
  <c r="M3004" i="21"/>
  <c r="L3004" i="21"/>
  <c r="I3004" i="21"/>
  <c r="D3000" i="21"/>
  <c r="E2999" i="21"/>
  <c r="F2999" i="21"/>
  <c r="H3006" i="21"/>
  <c r="M3005" i="21"/>
  <c r="K3005" i="21"/>
  <c r="J3005" i="21"/>
  <c r="I3005" i="21"/>
  <c r="L3005" i="21"/>
  <c r="N3004" i="21"/>
  <c r="Q3004" i="21"/>
  <c r="P3004" i="21"/>
  <c r="O3004" i="21"/>
  <c r="D3001" i="21"/>
  <c r="E3000" i="21"/>
  <c r="F3000" i="21"/>
  <c r="M3006" i="21"/>
  <c r="L3006" i="21"/>
  <c r="I3006" i="21"/>
  <c r="J3006" i="21"/>
  <c r="K3006" i="21"/>
  <c r="H3007" i="21"/>
  <c r="P3005" i="21"/>
  <c r="N3005" i="21"/>
  <c r="O3005" i="21"/>
  <c r="Q3005" i="21"/>
  <c r="E3001" i="21"/>
  <c r="D3002" i="21"/>
  <c r="F3001" i="21"/>
  <c r="O3006" i="21"/>
  <c r="N3006" i="21"/>
  <c r="P3006" i="21"/>
  <c r="Q3006" i="21"/>
  <c r="L3007" i="21"/>
  <c r="I3007" i="21"/>
  <c r="H3008" i="21"/>
  <c r="J3007" i="21"/>
  <c r="M3007" i="21"/>
  <c r="K3007" i="21"/>
  <c r="E3002" i="21"/>
  <c r="D3003" i="21"/>
  <c r="F3002" i="21"/>
  <c r="Q3007" i="21"/>
  <c r="O3007" i="21"/>
  <c r="P3007" i="21"/>
  <c r="N3007" i="21"/>
  <c r="K3008" i="21"/>
  <c r="H3009" i="21"/>
  <c r="M3008" i="21"/>
  <c r="L3008" i="21"/>
  <c r="J3008" i="21"/>
  <c r="I3008" i="21"/>
  <c r="D3004" i="21"/>
  <c r="E3003" i="21"/>
  <c r="F3003" i="21"/>
  <c r="K3009" i="21"/>
  <c r="H3010" i="21"/>
  <c r="M3009" i="21"/>
  <c r="J3009" i="21"/>
  <c r="L3009" i="21"/>
  <c r="I3009" i="21"/>
  <c r="P3008" i="21"/>
  <c r="N3008" i="21"/>
  <c r="O3008" i="21"/>
  <c r="Q3008" i="21"/>
  <c r="D3005" i="21"/>
  <c r="E3004" i="21"/>
  <c r="F3004" i="21"/>
  <c r="L3010" i="21"/>
  <c r="J3010" i="21"/>
  <c r="I3010" i="21"/>
  <c r="K3010" i="21"/>
  <c r="M3010" i="21"/>
  <c r="H3011" i="21"/>
  <c r="Q3009" i="21"/>
  <c r="N3009" i="21"/>
  <c r="P3009" i="21"/>
  <c r="O3009" i="21"/>
  <c r="F3005" i="21"/>
  <c r="E3005" i="21"/>
  <c r="D3006" i="21"/>
  <c r="N3010" i="21"/>
  <c r="O3010" i="21"/>
  <c r="P3010" i="21"/>
  <c r="Q3010" i="21"/>
  <c r="K3011" i="21"/>
  <c r="L3011" i="21"/>
  <c r="H3012" i="21"/>
  <c r="J3011" i="21"/>
  <c r="M3011" i="21"/>
  <c r="I3011" i="21"/>
  <c r="E3006" i="21"/>
  <c r="F3006" i="21"/>
  <c r="D3007" i="21"/>
  <c r="H3013" i="21"/>
  <c r="I3012" i="21"/>
  <c r="M3012" i="21"/>
  <c r="K3012" i="21"/>
  <c r="L3012" i="21"/>
  <c r="J3012" i="21"/>
  <c r="P3011" i="21"/>
  <c r="N3011" i="21"/>
  <c r="Q3011" i="21"/>
  <c r="O3011" i="21"/>
  <c r="F3007" i="21"/>
  <c r="E3007" i="21"/>
  <c r="D3008" i="21"/>
  <c r="K3013" i="21"/>
  <c r="L3013" i="21"/>
  <c r="J3013" i="21"/>
  <c r="M3013" i="21"/>
  <c r="H3014" i="21"/>
  <c r="I3013" i="21"/>
  <c r="Q3012" i="21"/>
  <c r="O3012" i="21"/>
  <c r="N3012" i="21"/>
  <c r="P3012" i="21"/>
  <c r="F3008" i="21"/>
  <c r="E3008" i="21"/>
  <c r="D3009" i="21"/>
  <c r="J3014" i="21"/>
  <c r="L3014" i="21"/>
  <c r="K3014" i="21"/>
  <c r="I3014" i="21"/>
  <c r="H3015" i="21"/>
  <c r="M3014" i="21"/>
  <c r="Q3013" i="21"/>
  <c r="N3013" i="21"/>
  <c r="P3013" i="21"/>
  <c r="O3013" i="21"/>
  <c r="F3009" i="21"/>
  <c r="E3009" i="21"/>
  <c r="D3010" i="21"/>
  <c r="P3014" i="21"/>
  <c r="N3014" i="21"/>
  <c r="Q3014" i="21"/>
  <c r="O3014" i="21"/>
  <c r="K3015" i="21"/>
  <c r="I3015" i="21"/>
  <c r="L3015" i="21"/>
  <c r="M3015" i="21"/>
  <c r="J3015" i="21"/>
  <c r="H3016" i="21"/>
  <c r="D3011" i="21"/>
  <c r="F3010" i="21"/>
  <c r="E3010" i="21"/>
  <c r="N3015" i="21"/>
  <c r="P3015" i="21"/>
  <c r="Q3015" i="21"/>
  <c r="O3015" i="21"/>
  <c r="I3016" i="21"/>
  <c r="J3016" i="21"/>
  <c r="M3016" i="21"/>
  <c r="L3016" i="21"/>
  <c r="H3017" i="21"/>
  <c r="K3016" i="21"/>
  <c r="D3012" i="21"/>
  <c r="F3011" i="21"/>
  <c r="E3011" i="21"/>
  <c r="O3016" i="21"/>
  <c r="Q3016" i="21"/>
  <c r="P3016" i="21"/>
  <c r="N3016" i="21"/>
  <c r="K3017" i="21"/>
  <c r="L3017" i="21"/>
  <c r="J3017" i="21"/>
  <c r="H3018" i="21"/>
  <c r="I3017" i="21"/>
  <c r="M3017" i="21"/>
  <c r="F3012" i="21"/>
  <c r="E3012" i="21"/>
  <c r="D3013" i="21"/>
  <c r="J3018" i="21"/>
  <c r="M3018" i="21"/>
  <c r="H3019" i="21"/>
  <c r="K3018" i="21"/>
  <c r="I3018" i="21"/>
  <c r="L3018" i="21"/>
  <c r="P3017" i="21"/>
  <c r="O3017" i="21"/>
  <c r="N3017" i="21"/>
  <c r="Q3017" i="21"/>
  <c r="F3013" i="21"/>
  <c r="D3014" i="21"/>
  <c r="E3013" i="21"/>
  <c r="L3019" i="21"/>
  <c r="M3019" i="21"/>
  <c r="I3019" i="21"/>
  <c r="K3019" i="21"/>
  <c r="H3020" i="21"/>
  <c r="J3019" i="21"/>
  <c r="N3018" i="21"/>
  <c r="O3018" i="21"/>
  <c r="P3018" i="21"/>
  <c r="Q3018" i="21"/>
  <c r="E3014" i="21"/>
  <c r="F3014" i="21"/>
  <c r="D3015" i="21"/>
  <c r="P3019" i="21"/>
  <c r="N3019" i="21"/>
  <c r="O3019" i="21"/>
  <c r="Q3019" i="21"/>
  <c r="I3020" i="21"/>
  <c r="H3021" i="21"/>
  <c r="M3020" i="21"/>
  <c r="J3020" i="21"/>
  <c r="K3020" i="21"/>
  <c r="L3020" i="21"/>
  <c r="E3015" i="21"/>
  <c r="D3016" i="21"/>
  <c r="F3015" i="21"/>
  <c r="P3020" i="21"/>
  <c r="N3020" i="21"/>
  <c r="Q3020" i="21"/>
  <c r="O3020" i="21"/>
  <c r="H3022" i="21"/>
  <c r="I3021" i="21"/>
  <c r="K3021" i="21"/>
  <c r="M3021" i="21"/>
  <c r="L3021" i="21"/>
  <c r="J3021" i="21"/>
  <c r="E3016" i="21"/>
  <c r="F3016" i="21"/>
  <c r="D3017" i="21"/>
  <c r="L3022" i="21"/>
  <c r="I3022" i="21"/>
  <c r="K3022" i="21"/>
  <c r="H3023" i="21"/>
  <c r="J3022" i="21"/>
  <c r="M3022" i="21"/>
  <c r="N3021" i="21"/>
  <c r="P3021" i="21"/>
  <c r="O3021" i="21"/>
  <c r="Q3021" i="21"/>
  <c r="F3017" i="21"/>
  <c r="E3017" i="21"/>
  <c r="D3018" i="21"/>
  <c r="N3022" i="21"/>
  <c r="Q3022" i="21"/>
  <c r="O3022" i="21"/>
  <c r="P3022" i="21"/>
  <c r="I3023" i="21"/>
  <c r="M3023" i="21"/>
  <c r="L3023" i="21"/>
  <c r="H3024" i="21"/>
  <c r="K3023" i="21"/>
  <c r="J3023" i="21"/>
  <c r="E3018" i="21"/>
  <c r="F3018" i="21"/>
  <c r="D3019" i="21"/>
  <c r="P3023" i="21"/>
  <c r="N3023" i="21"/>
  <c r="Q3023" i="21"/>
  <c r="O3023" i="21"/>
  <c r="H3025" i="21"/>
  <c r="M3024" i="21"/>
  <c r="L3024" i="21"/>
  <c r="I3024" i="21"/>
  <c r="J3024" i="21"/>
  <c r="K3024" i="21"/>
  <c r="E3019" i="21"/>
  <c r="D3020" i="21"/>
  <c r="F3019" i="21"/>
  <c r="I3025" i="21"/>
  <c r="H3026" i="21"/>
  <c r="J3025" i="21"/>
  <c r="M3025" i="21"/>
  <c r="K3025" i="21"/>
  <c r="L3025" i="21"/>
  <c r="P3024" i="21"/>
  <c r="N3024" i="21"/>
  <c r="Q3024" i="21"/>
  <c r="O3024" i="21"/>
  <c r="D3021" i="21"/>
  <c r="E3020" i="21"/>
  <c r="F3020" i="21"/>
  <c r="Q3025" i="21"/>
  <c r="O3025" i="21"/>
  <c r="N3025" i="21"/>
  <c r="P3025" i="21"/>
  <c r="K3026" i="21"/>
  <c r="J3026" i="21"/>
  <c r="M3026" i="21"/>
  <c r="H3027" i="21"/>
  <c r="L3026" i="21"/>
  <c r="I3026" i="21"/>
  <c r="D3022" i="21"/>
  <c r="E3021" i="21"/>
  <c r="F3021" i="21"/>
  <c r="J3027" i="21"/>
  <c r="I3027" i="21"/>
  <c r="K3027" i="21"/>
  <c r="H3028" i="21"/>
  <c r="M3027" i="21"/>
  <c r="L3027" i="21"/>
  <c r="Q3026" i="21"/>
  <c r="O3026" i="21"/>
  <c r="P3026" i="21"/>
  <c r="N3026" i="21"/>
  <c r="E3022" i="21"/>
  <c r="F3022" i="21"/>
  <c r="D3023" i="21"/>
  <c r="Q3027" i="21"/>
  <c r="O3027" i="21"/>
  <c r="N3027" i="21"/>
  <c r="P3027" i="21"/>
  <c r="L3028" i="21"/>
  <c r="M3028" i="21"/>
  <c r="I3028" i="21"/>
  <c r="J3028" i="21"/>
  <c r="H3029" i="21"/>
  <c r="K3028" i="21"/>
  <c r="D3024" i="21"/>
  <c r="F3023" i="21"/>
  <c r="E3023" i="21"/>
  <c r="P3028" i="21"/>
  <c r="N3028" i="21"/>
  <c r="Q3028" i="21"/>
  <c r="O3028" i="21"/>
  <c r="H3030" i="21"/>
  <c r="L3029" i="21"/>
  <c r="J3029" i="21"/>
  <c r="K3029" i="21"/>
  <c r="I3029" i="21"/>
  <c r="M3029" i="21"/>
  <c r="E3024" i="21"/>
  <c r="D3025" i="21"/>
  <c r="F3024" i="21"/>
  <c r="I3030" i="21"/>
  <c r="J3030" i="21"/>
  <c r="H3031" i="21"/>
  <c r="M3030" i="21"/>
  <c r="K3030" i="21"/>
  <c r="L3030" i="21"/>
  <c r="P3029" i="21"/>
  <c r="Q3029" i="21"/>
  <c r="O3029" i="21"/>
  <c r="N3029" i="21"/>
  <c r="D3026" i="21"/>
  <c r="E3025" i="21"/>
  <c r="F3025" i="21"/>
  <c r="O3030" i="21"/>
  <c r="N3030" i="21"/>
  <c r="Q3030" i="21"/>
  <c r="P3030" i="21"/>
  <c r="K3031" i="21"/>
  <c r="H3032" i="21"/>
  <c r="J3031" i="21"/>
  <c r="L3031" i="21"/>
  <c r="I3031" i="21"/>
  <c r="M3031" i="21"/>
  <c r="F3026" i="21"/>
  <c r="E3026" i="21"/>
  <c r="D3027" i="21"/>
  <c r="L3032" i="21"/>
  <c r="K3032" i="21"/>
  <c r="J3032" i="21"/>
  <c r="H3033" i="21"/>
  <c r="I3032" i="21"/>
  <c r="M3032" i="21"/>
  <c r="N3031" i="21"/>
  <c r="O3031" i="21"/>
  <c r="Q3031" i="21"/>
  <c r="P3031" i="21"/>
  <c r="D3028" i="21"/>
  <c r="F3027" i="21"/>
  <c r="E3027" i="21"/>
  <c r="I3033" i="21"/>
  <c r="L3033" i="21"/>
  <c r="M3033" i="21"/>
  <c r="J3033" i="21"/>
  <c r="K3033" i="21"/>
  <c r="H3034" i="21"/>
  <c r="O3032" i="21"/>
  <c r="Q3032" i="21"/>
  <c r="N3032" i="21"/>
  <c r="P3032" i="21"/>
  <c r="D3029" i="21"/>
  <c r="F3028" i="21"/>
  <c r="E3028" i="21"/>
  <c r="N3033" i="21"/>
  <c r="Q3033" i="21"/>
  <c r="O3033" i="21"/>
  <c r="P3033" i="21"/>
  <c r="I3034" i="21"/>
  <c r="H3035" i="21"/>
  <c r="M3034" i="21"/>
  <c r="J3034" i="21"/>
  <c r="K3034" i="21"/>
  <c r="L3034" i="21"/>
  <c r="F3029" i="21"/>
  <c r="E3029" i="21"/>
  <c r="D3030" i="21"/>
  <c r="N3034" i="21"/>
  <c r="Q3034" i="21"/>
  <c r="P3034" i="21"/>
  <c r="O3034" i="21"/>
  <c r="J3035" i="21"/>
  <c r="L3035" i="21"/>
  <c r="H3036" i="21"/>
  <c r="M3035" i="21"/>
  <c r="K3035" i="21"/>
  <c r="I3035" i="21"/>
  <c r="E3030" i="21"/>
  <c r="F3030" i="21"/>
  <c r="D3031" i="21"/>
  <c r="K3036" i="21"/>
  <c r="L3036" i="21"/>
  <c r="I3036" i="21"/>
  <c r="J3036" i="21"/>
  <c r="H3037" i="21"/>
  <c r="M3036" i="21"/>
  <c r="N3035" i="21"/>
  <c r="P3035" i="21"/>
  <c r="O3035" i="21"/>
  <c r="Q3035" i="21"/>
  <c r="D3032" i="21"/>
  <c r="F3031" i="21"/>
  <c r="E3031" i="21"/>
  <c r="O3036" i="21"/>
  <c r="N3036" i="21"/>
  <c r="Q3036" i="21"/>
  <c r="P3036" i="21"/>
  <c r="K3037" i="21"/>
  <c r="M3037" i="21"/>
  <c r="I3037" i="21"/>
  <c r="H3038" i="21"/>
  <c r="L3037" i="21"/>
  <c r="J3037" i="21"/>
  <c r="D3033" i="21"/>
  <c r="F3032" i="21"/>
  <c r="E3032" i="21"/>
  <c r="P3037" i="21"/>
  <c r="N3037" i="21"/>
  <c r="Q3037" i="21"/>
  <c r="O3037" i="21"/>
  <c r="M3038" i="21"/>
  <c r="L3038" i="21"/>
  <c r="H3039" i="21"/>
  <c r="J3038" i="21"/>
  <c r="I3038" i="21"/>
  <c r="K3038" i="21"/>
  <c r="D3034" i="21"/>
  <c r="E3033" i="21"/>
  <c r="F3033" i="21"/>
  <c r="I3039" i="21"/>
  <c r="K3039" i="21"/>
  <c r="J3039" i="21"/>
  <c r="L3039" i="21"/>
  <c r="M3039" i="21"/>
  <c r="H3040" i="21"/>
  <c r="O3038" i="21"/>
  <c r="N3038" i="21"/>
  <c r="P3038" i="21"/>
  <c r="Q3038" i="21"/>
  <c r="E3034" i="21"/>
  <c r="F3034" i="21"/>
  <c r="D3035" i="21"/>
  <c r="Q3039" i="21"/>
  <c r="N3039" i="21"/>
  <c r="O3039" i="21"/>
  <c r="P3039" i="21"/>
  <c r="J3040" i="21"/>
  <c r="L3040" i="21"/>
  <c r="I3040" i="21"/>
  <c r="H3041" i="21"/>
  <c r="M3040" i="21"/>
  <c r="K3040" i="21"/>
  <c r="D3036" i="21"/>
  <c r="F3035" i="21"/>
  <c r="E3035" i="21"/>
  <c r="N3040" i="21"/>
  <c r="O3040" i="21"/>
  <c r="P3040" i="21"/>
  <c r="Q3040" i="21"/>
  <c r="I3041" i="21"/>
  <c r="K3041" i="21"/>
  <c r="H3042" i="21"/>
  <c r="L3041" i="21"/>
  <c r="J3041" i="21"/>
  <c r="M3041" i="21"/>
  <c r="E3036" i="21"/>
  <c r="D3037" i="21"/>
  <c r="F3036" i="21"/>
  <c r="O3041" i="21"/>
  <c r="Q3041" i="21"/>
  <c r="P3041" i="21"/>
  <c r="N3041" i="21"/>
  <c r="M3042" i="21"/>
  <c r="K3042" i="21"/>
  <c r="J3042" i="21"/>
  <c r="H3043" i="21"/>
  <c r="I3042" i="21"/>
  <c r="L3042" i="21"/>
  <c r="E3037" i="21"/>
  <c r="F3037" i="21"/>
  <c r="D3038" i="21"/>
  <c r="M3043" i="21"/>
  <c r="J3043" i="21"/>
  <c r="I3043" i="21"/>
  <c r="L3043" i="21"/>
  <c r="H3044" i="21"/>
  <c r="K3043" i="21"/>
  <c r="N3042" i="21"/>
  <c r="O3042" i="21"/>
  <c r="Q3042" i="21"/>
  <c r="P3042" i="21"/>
  <c r="E3038" i="21"/>
  <c r="F3038" i="21"/>
  <c r="D3039" i="21"/>
  <c r="O3043" i="21"/>
  <c r="Q3043" i="21"/>
  <c r="N3043" i="21"/>
  <c r="P3043" i="21"/>
  <c r="I3044" i="21"/>
  <c r="L3044" i="21"/>
  <c r="K3044" i="21"/>
  <c r="M3044" i="21"/>
  <c r="J3044" i="21"/>
  <c r="H3045" i="21"/>
  <c r="D3040" i="21"/>
  <c r="E3039" i="21"/>
  <c r="F3039" i="21"/>
  <c r="N3044" i="21"/>
  <c r="O3044" i="21"/>
  <c r="P3044" i="21"/>
  <c r="Q3044" i="21"/>
  <c r="L3045" i="21"/>
  <c r="K3045" i="21"/>
  <c r="I3045" i="21"/>
  <c r="J3045" i="21"/>
  <c r="H3046" i="21"/>
  <c r="M3045" i="21"/>
  <c r="D3041" i="21"/>
  <c r="E3040" i="21"/>
  <c r="F3040" i="21"/>
  <c r="N3045" i="21"/>
  <c r="O3045" i="21"/>
  <c r="P3045" i="21"/>
  <c r="Q3045" i="21"/>
  <c r="H3047" i="21"/>
  <c r="I3046" i="21"/>
  <c r="L3046" i="21"/>
  <c r="J3046" i="21"/>
  <c r="M3046" i="21"/>
  <c r="K3046" i="21"/>
  <c r="F3041" i="21"/>
  <c r="E3041" i="21"/>
  <c r="D3042" i="21"/>
  <c r="I3047" i="21"/>
  <c r="L3047" i="21"/>
  <c r="M3047" i="21"/>
  <c r="J3047" i="21"/>
  <c r="H3048" i="21"/>
  <c r="K3047" i="21"/>
  <c r="P3046" i="21"/>
  <c r="N3046" i="21"/>
  <c r="O3046" i="21"/>
  <c r="Q3046" i="21"/>
  <c r="D3043" i="21"/>
  <c r="F3042" i="21"/>
  <c r="E3042" i="21"/>
  <c r="P3047" i="21"/>
  <c r="O3047" i="21"/>
  <c r="Q3047" i="21"/>
  <c r="N3047" i="21"/>
  <c r="J3048" i="21"/>
  <c r="L3048" i="21"/>
  <c r="K3048" i="21"/>
  <c r="H3049" i="21"/>
  <c r="I3048" i="21"/>
  <c r="M3048" i="21"/>
  <c r="D3044" i="21"/>
  <c r="E3043" i="21"/>
  <c r="F3043" i="21"/>
  <c r="I3049" i="21"/>
  <c r="L3049" i="21"/>
  <c r="K3049" i="21"/>
  <c r="J3049" i="21"/>
  <c r="H3050" i="21"/>
  <c r="M3049" i="21"/>
  <c r="Q3048" i="21"/>
  <c r="P3048" i="21"/>
  <c r="O3048" i="21"/>
  <c r="N3048" i="21"/>
  <c r="F3044" i="21"/>
  <c r="D3045" i="21"/>
  <c r="E3044" i="21"/>
  <c r="O3049" i="21"/>
  <c r="N3049" i="21"/>
  <c r="P3049" i="21"/>
  <c r="Q3049" i="21"/>
  <c r="K3050" i="21"/>
  <c r="I3050" i="21"/>
  <c r="M3050" i="21"/>
  <c r="L3050" i="21"/>
  <c r="H3051" i="21"/>
  <c r="J3050" i="21"/>
  <c r="F3045" i="21"/>
  <c r="E3045" i="21"/>
  <c r="D3046" i="21"/>
  <c r="Q3050" i="21"/>
  <c r="N3050" i="21"/>
  <c r="P3050" i="21"/>
  <c r="O3050" i="21"/>
  <c r="K3051" i="21"/>
  <c r="J3051" i="21"/>
  <c r="L3051" i="21"/>
  <c r="H3052" i="21"/>
  <c r="M3051" i="21"/>
  <c r="I3051" i="21"/>
  <c r="E3046" i="21"/>
  <c r="F3046" i="21"/>
  <c r="D3047" i="21"/>
  <c r="H3053" i="21"/>
  <c r="J3052" i="21"/>
  <c r="L3052" i="21"/>
  <c r="K3052" i="21"/>
  <c r="I3052" i="21"/>
  <c r="M3052" i="21"/>
  <c r="Q3051" i="21"/>
  <c r="P3051" i="21"/>
  <c r="O3051" i="21"/>
  <c r="N3051" i="21"/>
  <c r="D3048" i="21"/>
  <c r="F3047" i="21"/>
  <c r="E3047" i="21"/>
  <c r="H3054" i="21"/>
  <c r="J3053" i="21"/>
  <c r="I3053" i="21"/>
  <c r="L3053" i="21"/>
  <c r="K3053" i="21"/>
  <c r="M3053" i="21"/>
  <c r="N3052" i="21"/>
  <c r="Q3052" i="21"/>
  <c r="O3052" i="21"/>
  <c r="P3052" i="21"/>
  <c r="D3049" i="21"/>
  <c r="F3048" i="21"/>
  <c r="E3048" i="21"/>
  <c r="M3054" i="21"/>
  <c r="I3054" i="21"/>
  <c r="J3054" i="21"/>
  <c r="L3054" i="21"/>
  <c r="K3054" i="21"/>
  <c r="H3055" i="21"/>
  <c r="N3053" i="21"/>
  <c r="Q3053" i="21"/>
  <c r="P3053" i="21"/>
  <c r="O3053" i="21"/>
  <c r="F3049" i="21"/>
  <c r="D3050" i="21"/>
  <c r="E3049" i="21"/>
  <c r="P3054" i="21"/>
  <c r="N3054" i="21"/>
  <c r="Q3054" i="21"/>
  <c r="O3054" i="21"/>
  <c r="J3055" i="21"/>
  <c r="I3055" i="21"/>
  <c r="L3055" i="21"/>
  <c r="M3055" i="21"/>
  <c r="H3056" i="21"/>
  <c r="K3055" i="21"/>
  <c r="F3050" i="21"/>
  <c r="D3051" i="21"/>
  <c r="E3050" i="21"/>
  <c r="O3055" i="21"/>
  <c r="Q3055" i="21"/>
  <c r="P3055" i="21"/>
  <c r="N3055" i="21"/>
  <c r="J3056" i="21"/>
  <c r="L3056" i="21"/>
  <c r="H3057" i="21"/>
  <c r="I3056" i="21"/>
  <c r="M3056" i="21"/>
  <c r="K3056" i="21"/>
  <c r="E3051" i="21"/>
  <c r="F3051" i="21"/>
  <c r="D3052" i="21"/>
  <c r="J3057" i="21"/>
  <c r="M3057" i="21"/>
  <c r="L3057" i="21"/>
  <c r="H3058" i="21"/>
  <c r="I3057" i="21"/>
  <c r="K3057" i="21"/>
  <c r="O3056" i="21"/>
  <c r="Q3056" i="21"/>
  <c r="N3056" i="21"/>
  <c r="P3056" i="21"/>
  <c r="E3052" i="21"/>
  <c r="D3053" i="21"/>
  <c r="F3052" i="21"/>
  <c r="L3058" i="21"/>
  <c r="M3058" i="21"/>
  <c r="J3058" i="21"/>
  <c r="I3058" i="21"/>
  <c r="K3058" i="21"/>
  <c r="H3059" i="21"/>
  <c r="Q3057" i="21"/>
  <c r="P3057" i="21"/>
  <c r="N3057" i="21"/>
  <c r="O3057" i="21"/>
  <c r="D3054" i="21"/>
  <c r="E3053" i="21"/>
  <c r="F3053" i="21"/>
  <c r="Q3058" i="21"/>
  <c r="O3058" i="21"/>
  <c r="P3058" i="21"/>
  <c r="N3058" i="21"/>
  <c r="M3059" i="21"/>
  <c r="I3059" i="21"/>
  <c r="J3059" i="21"/>
  <c r="K3059" i="21"/>
  <c r="H3060" i="21"/>
  <c r="L3059" i="21"/>
  <c r="E3054" i="21"/>
  <c r="D3055" i="21"/>
  <c r="F3054" i="21"/>
  <c r="O3059" i="21"/>
  <c r="Q3059" i="21"/>
  <c r="P3059" i="21"/>
  <c r="N3059" i="21"/>
  <c r="K3060" i="21"/>
  <c r="L3060" i="21"/>
  <c r="J3060" i="21"/>
  <c r="I3060" i="21"/>
  <c r="H3061" i="21"/>
  <c r="M3060" i="21"/>
  <c r="D3056" i="21"/>
  <c r="F3055" i="21"/>
  <c r="E3055" i="21"/>
  <c r="Q3060" i="21"/>
  <c r="P3060" i="21"/>
  <c r="N3060" i="21"/>
  <c r="O3060" i="21"/>
  <c r="M3061" i="21"/>
  <c r="H3062" i="21"/>
  <c r="I3061" i="21"/>
  <c r="J3061" i="21"/>
  <c r="L3061" i="21"/>
  <c r="K3061" i="21"/>
  <c r="F3056" i="21"/>
  <c r="D3057" i="21"/>
  <c r="E3056" i="21"/>
  <c r="K3062" i="21"/>
  <c r="J3062" i="21"/>
  <c r="I3062" i="21"/>
  <c r="H3063" i="21"/>
  <c r="L3062" i="21"/>
  <c r="M3062" i="21"/>
  <c r="O3061" i="21"/>
  <c r="P3061" i="21"/>
  <c r="Q3061" i="21"/>
  <c r="N3061" i="21"/>
  <c r="D3058" i="21"/>
  <c r="F3057" i="21"/>
  <c r="E3057" i="21"/>
  <c r="N3062" i="21"/>
  <c r="Q3062" i="21"/>
  <c r="O3062" i="21"/>
  <c r="P3062" i="21"/>
  <c r="K3063" i="21"/>
  <c r="I3063" i="21"/>
  <c r="M3063" i="21"/>
  <c r="L3063" i="21"/>
  <c r="J3063" i="21"/>
  <c r="H3064" i="21"/>
  <c r="F3058" i="21"/>
  <c r="D3059" i="21"/>
  <c r="E3058" i="21"/>
  <c r="N3063" i="21"/>
  <c r="Q3063" i="21"/>
  <c r="P3063" i="21"/>
  <c r="O3063" i="21"/>
  <c r="H3065" i="21"/>
  <c r="I3064" i="21"/>
  <c r="K3064" i="21"/>
  <c r="M3064" i="21"/>
  <c r="J3064" i="21"/>
  <c r="L3064" i="21"/>
  <c r="D3060" i="21"/>
  <c r="E3059" i="21"/>
  <c r="F3059" i="21"/>
  <c r="I3065" i="21"/>
  <c r="J3065" i="21"/>
  <c r="M3065" i="21"/>
  <c r="L3065" i="21"/>
  <c r="K3065" i="21"/>
  <c r="H3066" i="21"/>
  <c r="N3064" i="21"/>
  <c r="P3064" i="21"/>
  <c r="O3064" i="21"/>
  <c r="Q3064" i="21"/>
  <c r="E3060" i="21"/>
  <c r="D3061" i="21"/>
  <c r="F3060" i="21"/>
  <c r="O3065" i="21"/>
  <c r="Q3065" i="21"/>
  <c r="N3065" i="21"/>
  <c r="P3065" i="21"/>
  <c r="K3066" i="21"/>
  <c r="J3066" i="21"/>
  <c r="I3066" i="21"/>
  <c r="L3066" i="21"/>
  <c r="H3067" i="21"/>
  <c r="M3066" i="21"/>
  <c r="D3062" i="21"/>
  <c r="E3061" i="21"/>
  <c r="F3061" i="21"/>
  <c r="O3066" i="21"/>
  <c r="Q3066" i="21"/>
  <c r="P3066" i="21"/>
  <c r="N3066" i="21"/>
  <c r="J3067" i="21"/>
  <c r="H3068" i="21"/>
  <c r="L3067" i="21"/>
  <c r="K3067" i="21"/>
  <c r="M3067" i="21"/>
  <c r="I3067" i="21"/>
  <c r="E3062" i="21"/>
  <c r="D3063" i="21"/>
  <c r="F3062" i="21"/>
  <c r="K3068" i="21"/>
  <c r="J3068" i="21"/>
  <c r="I3068" i="21"/>
  <c r="L3068" i="21"/>
  <c r="H3069" i="21"/>
  <c r="M3068" i="21"/>
  <c r="P3067" i="21"/>
  <c r="O3067" i="21"/>
  <c r="N3067" i="21"/>
  <c r="Q3067" i="21"/>
  <c r="D3064" i="21"/>
  <c r="E3063" i="21"/>
  <c r="F3063" i="21"/>
  <c r="O3068" i="21"/>
  <c r="P3068" i="21"/>
  <c r="Q3068" i="21"/>
  <c r="N3068" i="21"/>
  <c r="L3069" i="21"/>
  <c r="I3069" i="21"/>
  <c r="J3069" i="21"/>
  <c r="H3070" i="21"/>
  <c r="M3069" i="21"/>
  <c r="K3069" i="21"/>
  <c r="D3065" i="21"/>
  <c r="F3064" i="21"/>
  <c r="E3064" i="21"/>
  <c r="O3069" i="21"/>
  <c r="Q3069" i="21"/>
  <c r="P3069" i="21"/>
  <c r="N3069" i="21"/>
  <c r="J3070" i="21"/>
  <c r="K3070" i="21"/>
  <c r="L3070" i="21"/>
  <c r="H3071" i="21"/>
  <c r="M3070" i="21"/>
  <c r="I3070" i="21"/>
  <c r="F3065" i="21"/>
  <c r="E3065" i="21"/>
  <c r="D3066" i="21"/>
  <c r="J3071" i="21"/>
  <c r="I3071" i="21"/>
  <c r="H3072" i="21"/>
  <c r="M3071" i="21"/>
  <c r="L3071" i="21"/>
  <c r="K3071" i="21"/>
  <c r="P3070" i="21"/>
  <c r="O3070" i="21"/>
  <c r="N3070" i="21"/>
  <c r="Q3070" i="21"/>
  <c r="F3066" i="21"/>
  <c r="D3067" i="21"/>
  <c r="E3066" i="21"/>
  <c r="N3071" i="21"/>
  <c r="O3071" i="21"/>
  <c r="Q3071" i="21"/>
  <c r="P3071" i="21"/>
  <c r="H3073" i="21"/>
  <c r="K3072" i="21"/>
  <c r="J3072" i="21"/>
  <c r="I3072" i="21"/>
  <c r="L3072" i="21"/>
  <c r="M3072" i="21"/>
  <c r="D3068" i="21"/>
  <c r="E3067" i="21"/>
  <c r="F3067" i="21"/>
  <c r="L3073" i="21"/>
  <c r="I3073" i="21"/>
  <c r="K3073" i="21"/>
  <c r="J3073" i="21"/>
  <c r="H3074" i="21"/>
  <c r="M3073" i="21"/>
  <c r="O3072" i="21"/>
  <c r="N3072" i="21"/>
  <c r="P3072" i="21"/>
  <c r="Q3072" i="21"/>
  <c r="D3069" i="21"/>
  <c r="F3068" i="21"/>
  <c r="E3068" i="21"/>
  <c r="N3073" i="21"/>
  <c r="Q3073" i="21"/>
  <c r="O3073" i="21"/>
  <c r="P3073" i="21"/>
  <c r="L3074" i="21"/>
  <c r="K3074" i="21"/>
  <c r="H3075" i="21"/>
  <c r="M3074" i="21"/>
  <c r="J3074" i="21"/>
  <c r="I3074" i="21"/>
  <c r="D3070" i="21"/>
  <c r="E3069" i="21"/>
  <c r="F3069" i="21"/>
  <c r="L3075" i="21"/>
  <c r="J3075" i="21"/>
  <c r="I3075" i="21"/>
  <c r="K3075" i="21"/>
  <c r="M3075" i="21"/>
  <c r="H3076" i="21"/>
  <c r="Q3074" i="21"/>
  <c r="N3074" i="21"/>
  <c r="P3074" i="21"/>
  <c r="O3074" i="21"/>
  <c r="E3070" i="21"/>
  <c r="F3070" i="21"/>
  <c r="D3071" i="21"/>
  <c r="O3075" i="21"/>
  <c r="Q3075" i="21"/>
  <c r="N3075" i="21"/>
  <c r="P3075" i="21"/>
  <c r="J3076" i="21"/>
  <c r="M3076" i="21"/>
  <c r="I3076" i="21"/>
  <c r="K3076" i="21"/>
  <c r="L3076" i="21"/>
  <c r="H3077" i="21"/>
  <c r="D3072" i="21"/>
  <c r="E3071" i="21"/>
  <c r="F3071" i="21"/>
  <c r="Q3076" i="21"/>
  <c r="O3076" i="21"/>
  <c r="N3076" i="21"/>
  <c r="P3076" i="21"/>
  <c r="J3077" i="21"/>
  <c r="K3077" i="21"/>
  <c r="I3077" i="21"/>
  <c r="M3077" i="21"/>
  <c r="L3077" i="21"/>
  <c r="H3078" i="21"/>
  <c r="F3072" i="21"/>
  <c r="D3073" i="21"/>
  <c r="E3072" i="21"/>
  <c r="Q3077" i="21"/>
  <c r="O3077" i="21"/>
  <c r="N3077" i="21"/>
  <c r="P3077" i="21"/>
  <c r="H3079" i="21"/>
  <c r="I3078" i="21"/>
  <c r="M3078" i="21"/>
  <c r="L3078" i="21"/>
  <c r="K3078" i="21"/>
  <c r="J3078" i="21"/>
  <c r="E3073" i="21"/>
  <c r="F3073" i="21"/>
  <c r="D3074" i="21"/>
  <c r="H3080" i="21"/>
  <c r="K3079" i="21"/>
  <c r="L3079" i="21"/>
  <c r="J3079" i="21"/>
  <c r="M3079" i="21"/>
  <c r="I3079" i="21"/>
  <c r="N3078" i="21"/>
  <c r="Q3078" i="21"/>
  <c r="O3078" i="21"/>
  <c r="P3078" i="21"/>
  <c r="F3074" i="21"/>
  <c r="E3074" i="21"/>
  <c r="D3075" i="21"/>
  <c r="I3080" i="21"/>
  <c r="M3080" i="21"/>
  <c r="K3080" i="21"/>
  <c r="J3080" i="21"/>
  <c r="H3081" i="21"/>
  <c r="L3080" i="21"/>
  <c r="O3079" i="21"/>
  <c r="N3079" i="21"/>
  <c r="Q3079" i="21"/>
  <c r="P3079" i="21"/>
  <c r="D3076" i="21"/>
  <c r="F3075" i="21"/>
  <c r="E3075" i="21"/>
  <c r="O3080" i="21"/>
  <c r="Q3080" i="21"/>
  <c r="N3080" i="21"/>
  <c r="P3080" i="21"/>
  <c r="L3081" i="21"/>
  <c r="H3082" i="21"/>
  <c r="J3081" i="21"/>
  <c r="I3081" i="21"/>
  <c r="K3081" i="21"/>
  <c r="M3081" i="21"/>
  <c r="E3076" i="21"/>
  <c r="D3077" i="21"/>
  <c r="F3076" i="21"/>
  <c r="K3082" i="21"/>
  <c r="J3082" i="21"/>
  <c r="H3083" i="21"/>
  <c r="I3082" i="21"/>
  <c r="M3082" i="21"/>
  <c r="L3082" i="21"/>
  <c r="O3081" i="21"/>
  <c r="Q3081" i="21"/>
  <c r="P3081" i="21"/>
  <c r="N3081" i="21"/>
  <c r="E3077" i="21"/>
  <c r="F3077" i="21"/>
  <c r="D3078" i="21"/>
  <c r="K3083" i="21"/>
  <c r="H3084" i="21"/>
  <c r="L3083" i="21"/>
  <c r="J3083" i="21"/>
  <c r="I3083" i="21"/>
  <c r="M3083" i="21"/>
  <c r="N3082" i="21"/>
  <c r="Q3082" i="21"/>
  <c r="O3082" i="21"/>
  <c r="P3082" i="21"/>
  <c r="F3078" i="21"/>
  <c r="E3078" i="21"/>
  <c r="D3079" i="21"/>
  <c r="M3084" i="21"/>
  <c r="L3084" i="21"/>
  <c r="H3085" i="21"/>
  <c r="I3084" i="21"/>
  <c r="J3084" i="21"/>
  <c r="K3084" i="21"/>
  <c r="O3083" i="21"/>
  <c r="P3083" i="21"/>
  <c r="N3083" i="21"/>
  <c r="Q3083" i="21"/>
  <c r="F3079" i="21"/>
  <c r="E3079" i="21"/>
  <c r="D3080" i="21"/>
  <c r="H3086" i="21"/>
  <c r="K3085" i="21"/>
  <c r="I3085" i="21"/>
  <c r="M3085" i="21"/>
  <c r="L3085" i="21"/>
  <c r="J3085" i="21"/>
  <c r="P3084" i="21"/>
  <c r="N3084" i="21"/>
  <c r="Q3084" i="21"/>
  <c r="O3084" i="21"/>
  <c r="F3080" i="21"/>
  <c r="E3080" i="21"/>
  <c r="D3081" i="21"/>
  <c r="I3086" i="21"/>
  <c r="H3087" i="21"/>
  <c r="L3086" i="21"/>
  <c r="M3086" i="21"/>
  <c r="J3086" i="21"/>
  <c r="K3086" i="21"/>
  <c r="N3085" i="21"/>
  <c r="O3085" i="21"/>
  <c r="Q3085" i="21"/>
  <c r="P3085" i="21"/>
  <c r="F3081" i="21"/>
  <c r="D3082" i="21"/>
  <c r="E3081" i="21"/>
  <c r="N3086" i="21"/>
  <c r="O3086" i="21"/>
  <c r="Q3086" i="21"/>
  <c r="P3086" i="21"/>
  <c r="J3087" i="21"/>
  <c r="L3087" i="21"/>
  <c r="M3087" i="21"/>
  <c r="K3087" i="21"/>
  <c r="H3088" i="21"/>
  <c r="I3087" i="21"/>
  <c r="E3082" i="21"/>
  <c r="D3083" i="21"/>
  <c r="F3082" i="21"/>
  <c r="L3088" i="21"/>
  <c r="I3088" i="21"/>
  <c r="J3088" i="21"/>
  <c r="K3088" i="21"/>
  <c r="H3089" i="21"/>
  <c r="M3088" i="21"/>
  <c r="P3087" i="21"/>
  <c r="O3087" i="21"/>
  <c r="N3087" i="21"/>
  <c r="Q3087" i="21"/>
  <c r="D3084" i="21"/>
  <c r="E3083" i="21"/>
  <c r="F3083" i="21"/>
  <c r="Q3088" i="21"/>
  <c r="P3088" i="21"/>
  <c r="O3088" i="21"/>
  <c r="N3088" i="21"/>
  <c r="M3089" i="21"/>
  <c r="J3089" i="21"/>
  <c r="L3089" i="21"/>
  <c r="H3090" i="21"/>
  <c r="K3089" i="21"/>
  <c r="I3089" i="21"/>
  <c r="F3084" i="21"/>
  <c r="E3084" i="21"/>
  <c r="D3085" i="21"/>
  <c r="K3090" i="21"/>
  <c r="L3090" i="21"/>
  <c r="I3090" i="21"/>
  <c r="M3090" i="21"/>
  <c r="H3091" i="21"/>
  <c r="J3090" i="21"/>
  <c r="N3089" i="21"/>
  <c r="Q3089" i="21"/>
  <c r="P3089" i="21"/>
  <c r="O3089" i="21"/>
  <c r="D3086" i="21"/>
  <c r="F3085" i="21"/>
  <c r="E3085" i="21"/>
  <c r="P3090" i="21"/>
  <c r="N3090" i="21"/>
  <c r="Q3090" i="21"/>
  <c r="O3090" i="21"/>
  <c r="J3091" i="21"/>
  <c r="L3091" i="21"/>
  <c r="I3091" i="21"/>
  <c r="K3091" i="21"/>
  <c r="H3092" i="21"/>
  <c r="M3091" i="21"/>
  <c r="E3086" i="21"/>
  <c r="F3086" i="21"/>
  <c r="D3087" i="21"/>
  <c r="N3091" i="21"/>
  <c r="P3091" i="21"/>
  <c r="Q3091" i="21"/>
  <c r="O3091" i="21"/>
  <c r="I3092" i="21"/>
  <c r="H3093" i="21"/>
  <c r="J3092" i="21"/>
  <c r="L3092" i="21"/>
  <c r="K3092" i="21"/>
  <c r="M3092" i="21"/>
  <c r="F3087" i="21"/>
  <c r="E3087" i="21"/>
  <c r="D3088" i="21"/>
  <c r="Q3092" i="21"/>
  <c r="O3092" i="21"/>
  <c r="N3092" i="21"/>
  <c r="P3092" i="21"/>
  <c r="K3093" i="21"/>
  <c r="L3093" i="21"/>
  <c r="H3094" i="21"/>
  <c r="I3093" i="21"/>
  <c r="M3093" i="21"/>
  <c r="J3093" i="21"/>
  <c r="D3089" i="21"/>
  <c r="F3088" i="21"/>
  <c r="E3088" i="21"/>
  <c r="K3094" i="21"/>
  <c r="I3094" i="21"/>
  <c r="J3094" i="21"/>
  <c r="M3094" i="21"/>
  <c r="H3095" i="21"/>
  <c r="L3094" i="21"/>
  <c r="N3093" i="21"/>
  <c r="Q3093" i="21"/>
  <c r="O3093" i="21"/>
  <c r="P3093" i="21"/>
  <c r="D3090" i="21"/>
  <c r="F3089" i="21"/>
  <c r="E3089" i="21"/>
  <c r="O3094" i="21"/>
  <c r="P3094" i="21"/>
  <c r="N3094" i="21"/>
  <c r="Q3094" i="21"/>
  <c r="M3095" i="21"/>
  <c r="K3095" i="21"/>
  <c r="L3095" i="21"/>
  <c r="I3095" i="21"/>
  <c r="J3095" i="21"/>
  <c r="H3096" i="21"/>
  <c r="D3091" i="21"/>
  <c r="E3090" i="21"/>
  <c r="F3090" i="21"/>
  <c r="N3095" i="21"/>
  <c r="P3095" i="21"/>
  <c r="Q3095" i="21"/>
  <c r="O3095" i="21"/>
  <c r="J3096" i="21"/>
  <c r="K3096" i="21"/>
  <c r="H3097" i="21"/>
  <c r="M3096" i="21"/>
  <c r="I3096" i="21"/>
  <c r="L3096" i="21"/>
  <c r="D3092" i="21"/>
  <c r="F3091" i="21"/>
  <c r="E3091" i="21"/>
  <c r="J3097" i="21"/>
  <c r="I3097" i="21"/>
  <c r="H3098" i="21"/>
  <c r="K3097" i="21"/>
  <c r="L3097" i="21"/>
  <c r="M3097" i="21"/>
  <c r="O3096" i="21"/>
  <c r="Q3096" i="21"/>
  <c r="N3096" i="21"/>
  <c r="P3096" i="21"/>
  <c r="D3093" i="21"/>
  <c r="E3092" i="21"/>
  <c r="F3092" i="21"/>
  <c r="Q3097" i="21"/>
  <c r="O3097" i="21"/>
  <c r="N3097" i="21"/>
  <c r="P3097" i="21"/>
  <c r="K3098" i="21"/>
  <c r="M3098" i="21"/>
  <c r="J3098" i="21"/>
  <c r="L3098" i="21"/>
  <c r="H3099" i="21"/>
  <c r="I3098" i="21"/>
  <c r="F3093" i="21"/>
  <c r="E3093" i="21"/>
  <c r="D3094" i="21"/>
  <c r="M3099" i="21"/>
  <c r="I3099" i="21"/>
  <c r="K3099" i="21"/>
  <c r="J3099" i="21"/>
  <c r="L3099" i="21"/>
  <c r="H3100" i="21"/>
  <c r="O3098" i="21"/>
  <c r="N3098" i="21"/>
  <c r="Q3098" i="21"/>
  <c r="P3098" i="21"/>
  <c r="F3094" i="21"/>
  <c r="D3095" i="21"/>
  <c r="E3094" i="21"/>
  <c r="N3099" i="21"/>
  <c r="O3099" i="21"/>
  <c r="Q3099" i="21"/>
  <c r="P3099" i="21"/>
  <c r="M3100" i="21"/>
  <c r="J3100" i="21"/>
  <c r="L3100" i="21"/>
  <c r="H3101" i="21"/>
  <c r="I3100" i="21"/>
  <c r="K3100" i="21"/>
  <c r="E3095" i="21"/>
  <c r="D3096" i="21"/>
  <c r="F3095" i="21"/>
  <c r="M3101" i="21"/>
  <c r="J3101" i="21"/>
  <c r="K3101" i="21"/>
  <c r="H3102" i="21"/>
  <c r="L3101" i="21"/>
  <c r="I3101" i="21"/>
  <c r="P3100" i="21"/>
  <c r="Q3100" i="21"/>
  <c r="O3100" i="21"/>
  <c r="N3100" i="21"/>
  <c r="E3096" i="21"/>
  <c r="F3096" i="21"/>
  <c r="D3097" i="21"/>
  <c r="I3102" i="21"/>
  <c r="M3102" i="21"/>
  <c r="L3102" i="21"/>
  <c r="J3102" i="21"/>
  <c r="H3103" i="21"/>
  <c r="K3102" i="21"/>
  <c r="O3101" i="21"/>
  <c r="N3101" i="21"/>
  <c r="P3101" i="21"/>
  <c r="Q3101" i="21"/>
  <c r="E3097" i="21"/>
  <c r="D3098" i="21"/>
  <c r="F3097" i="21"/>
  <c r="O3102" i="21"/>
  <c r="N3102" i="21"/>
  <c r="P3102" i="21"/>
  <c r="Q3102" i="21"/>
  <c r="I3103" i="21"/>
  <c r="M3103" i="21"/>
  <c r="J3103" i="21"/>
  <c r="H3104" i="21"/>
  <c r="L3103" i="21"/>
  <c r="K3103" i="21"/>
  <c r="F3098" i="21"/>
  <c r="D3099" i="21"/>
  <c r="E3098" i="21"/>
  <c r="O3103" i="21"/>
  <c r="Q3103" i="21"/>
  <c r="P3103" i="21"/>
  <c r="N3103" i="21"/>
  <c r="J3104" i="21"/>
  <c r="K3104" i="21"/>
  <c r="H3105" i="21"/>
  <c r="M3104" i="21"/>
  <c r="I3104" i="21"/>
  <c r="L3104" i="21"/>
  <c r="F3099" i="21"/>
  <c r="D3100" i="21"/>
  <c r="E3099" i="21"/>
  <c r="J3105" i="21"/>
  <c r="I3105" i="21"/>
  <c r="L3105" i="21"/>
  <c r="H3106" i="21"/>
  <c r="K3105" i="21"/>
  <c r="M3105" i="21"/>
  <c r="Q3104" i="21"/>
  <c r="N3104" i="21"/>
  <c r="P3104" i="21"/>
  <c r="O3104" i="21"/>
  <c r="F3100" i="21"/>
  <c r="E3100" i="21"/>
  <c r="D3101" i="21"/>
  <c r="N3105" i="21"/>
  <c r="P3105" i="21"/>
  <c r="O3105" i="21"/>
  <c r="Q3105" i="21"/>
  <c r="H3107" i="21"/>
  <c r="I3106" i="21"/>
  <c r="K3106" i="21"/>
  <c r="M3106" i="21"/>
  <c r="L3106" i="21"/>
  <c r="J3106" i="21"/>
  <c r="F3101" i="21"/>
  <c r="D3102" i="21"/>
  <c r="E3101" i="21"/>
  <c r="I3107" i="21"/>
  <c r="L3107" i="21"/>
  <c r="H3108" i="21"/>
  <c r="M3107" i="21"/>
  <c r="K3107" i="21"/>
  <c r="J3107" i="21"/>
  <c r="P3106" i="21"/>
  <c r="N3106" i="21"/>
  <c r="Q3106" i="21"/>
  <c r="O3106" i="21"/>
  <c r="D3103" i="21"/>
  <c r="F3102" i="21"/>
  <c r="E3102" i="21"/>
  <c r="Q3107" i="21"/>
  <c r="P3107" i="21"/>
  <c r="O3107" i="21"/>
  <c r="N3107" i="21"/>
  <c r="K3108" i="21"/>
  <c r="J3108" i="21"/>
  <c r="L3108" i="21"/>
  <c r="M3108" i="21"/>
  <c r="H3109" i="21"/>
  <c r="I3108" i="21"/>
  <c r="F3103" i="21"/>
  <c r="E3103" i="21"/>
  <c r="D3104" i="21"/>
  <c r="L3109" i="21"/>
  <c r="I3109" i="21"/>
  <c r="M3109" i="21"/>
  <c r="J3109" i="21"/>
  <c r="K3109" i="21"/>
  <c r="H3110" i="21"/>
  <c r="P3108" i="21"/>
  <c r="O3108" i="21"/>
  <c r="Q3108" i="21"/>
  <c r="N3108" i="21"/>
  <c r="D3105" i="21"/>
  <c r="F3104" i="21"/>
  <c r="E3104" i="21"/>
  <c r="Q3109" i="21"/>
  <c r="P3109" i="21"/>
  <c r="O3109" i="21"/>
  <c r="N3109" i="21"/>
  <c r="K3110" i="21"/>
  <c r="H3111" i="21"/>
  <c r="M3110" i="21"/>
  <c r="L3110" i="21"/>
  <c r="J3110" i="21"/>
  <c r="I3110" i="21"/>
  <c r="E3105" i="21"/>
  <c r="F3105" i="21"/>
  <c r="D3106" i="21"/>
  <c r="L3111" i="21"/>
  <c r="J3111" i="21"/>
  <c r="H3112" i="21"/>
  <c r="M3111" i="21"/>
  <c r="K3111" i="21"/>
  <c r="I3111" i="21"/>
  <c r="O3110" i="21"/>
  <c r="N3110" i="21"/>
  <c r="P3110" i="21"/>
  <c r="Q3110" i="21"/>
  <c r="E3106" i="21"/>
  <c r="F3106" i="21"/>
  <c r="D3107" i="21"/>
  <c r="H3113" i="21"/>
  <c r="I3112" i="21"/>
  <c r="M3112" i="21"/>
  <c r="K3112" i="21"/>
  <c r="L3112" i="21"/>
  <c r="J3112" i="21"/>
  <c r="Q3111" i="21"/>
  <c r="N3111" i="21"/>
  <c r="P3111" i="21"/>
  <c r="O3111" i="21"/>
  <c r="E3107" i="21"/>
  <c r="F3107" i="21"/>
  <c r="D3108" i="21"/>
  <c r="H3114" i="21"/>
  <c r="L3113" i="21"/>
  <c r="J3113" i="21"/>
  <c r="K3113" i="21"/>
  <c r="M3113" i="21"/>
  <c r="I3113" i="21"/>
  <c r="Q3112" i="21"/>
  <c r="N3112" i="21"/>
  <c r="P3112" i="21"/>
  <c r="O3112" i="21"/>
  <c r="F3108" i="21"/>
  <c r="E3108" i="21"/>
  <c r="D3109" i="21"/>
  <c r="M3114" i="21"/>
  <c r="L3114" i="21"/>
  <c r="H3115" i="21"/>
  <c r="I3114" i="21"/>
  <c r="K3114" i="21"/>
  <c r="J3114" i="21"/>
  <c r="O3113" i="21"/>
  <c r="Q3113" i="21"/>
  <c r="N3113" i="21"/>
  <c r="P3113" i="21"/>
  <c r="F3109" i="21"/>
  <c r="E3109" i="21"/>
  <c r="D3110" i="21"/>
  <c r="H3116" i="21"/>
  <c r="K3115" i="21"/>
  <c r="M3115" i="21"/>
  <c r="L3115" i="21"/>
  <c r="J3115" i="21"/>
  <c r="I3115" i="21"/>
  <c r="Q3114" i="21"/>
  <c r="N3114" i="21"/>
  <c r="O3114" i="21"/>
  <c r="P3114" i="21"/>
  <c r="D3111" i="21"/>
  <c r="E3110" i="21"/>
  <c r="F3110" i="21"/>
  <c r="K3116" i="21"/>
  <c r="L3116" i="21"/>
  <c r="M3116" i="21"/>
  <c r="H3117" i="21"/>
  <c r="I3116" i="21"/>
  <c r="J3116" i="21"/>
  <c r="Q3115" i="21"/>
  <c r="O3115" i="21"/>
  <c r="N3115" i="21"/>
  <c r="P3115" i="21"/>
  <c r="D3112" i="21"/>
  <c r="E3111" i="21"/>
  <c r="F3111" i="21"/>
  <c r="K3117" i="21"/>
  <c r="I3117" i="21"/>
  <c r="L3117" i="21"/>
  <c r="H3118" i="21"/>
  <c r="J3117" i="21"/>
  <c r="M3117" i="21"/>
  <c r="Q3116" i="21"/>
  <c r="N3116" i="21"/>
  <c r="O3116" i="21"/>
  <c r="P3116" i="21"/>
  <c r="F3112" i="21"/>
  <c r="D3113" i="21"/>
  <c r="E3112" i="21"/>
  <c r="O3117" i="21"/>
  <c r="Q3117" i="21"/>
  <c r="N3117" i="21"/>
  <c r="P3117" i="21"/>
  <c r="J3118" i="21"/>
  <c r="I3118" i="21"/>
  <c r="L3118" i="21"/>
  <c r="K3118" i="21"/>
  <c r="M3118" i="21"/>
  <c r="H3119" i="21"/>
  <c r="D3114" i="21"/>
  <c r="F3113" i="21"/>
  <c r="E3113" i="21"/>
  <c r="N3118" i="21"/>
  <c r="Q3118" i="21"/>
  <c r="P3118" i="21"/>
  <c r="O3118" i="21"/>
  <c r="M3119" i="21"/>
  <c r="J3119" i="21"/>
  <c r="L3119" i="21"/>
  <c r="I3119" i="21"/>
  <c r="K3119" i="21"/>
  <c r="H3120" i="21"/>
  <c r="E3114" i="21"/>
  <c r="D3115" i="21"/>
  <c r="F3114" i="21"/>
  <c r="O3119" i="21"/>
  <c r="Q3119" i="21"/>
  <c r="N3119" i="21"/>
  <c r="P3119" i="21"/>
  <c r="M3120" i="21"/>
  <c r="H3121" i="21"/>
  <c r="K3120" i="21"/>
  <c r="L3120" i="21"/>
  <c r="I3120" i="21"/>
  <c r="J3120" i="21"/>
  <c r="F3115" i="21"/>
  <c r="E3115" i="21"/>
  <c r="D3116" i="21"/>
  <c r="I3121" i="21"/>
  <c r="L3121" i="21"/>
  <c r="K3121" i="21"/>
  <c r="J3121" i="21"/>
  <c r="M3121" i="21"/>
  <c r="H3122" i="21"/>
  <c r="N3120" i="21"/>
  <c r="P3120" i="21"/>
  <c r="Q3120" i="21"/>
  <c r="O3120" i="21"/>
  <c r="D3117" i="21"/>
  <c r="E3116" i="21"/>
  <c r="F3116" i="21"/>
  <c r="P3121" i="21"/>
  <c r="O3121" i="21"/>
  <c r="N3121" i="21"/>
  <c r="Q3121" i="21"/>
  <c r="K3122" i="21"/>
  <c r="I3122" i="21"/>
  <c r="H3123" i="21"/>
  <c r="M3122" i="21"/>
  <c r="J3122" i="21"/>
  <c r="L3122" i="21"/>
  <c r="E3117" i="21"/>
  <c r="F3117" i="21"/>
  <c r="D3118" i="21"/>
  <c r="Q3122" i="21"/>
  <c r="O3122" i="21"/>
  <c r="P3122" i="21"/>
  <c r="N3122" i="21"/>
  <c r="M3123" i="21"/>
  <c r="L3123" i="21"/>
  <c r="J3123" i="21"/>
  <c r="K3123" i="21"/>
  <c r="H3124" i="21"/>
  <c r="I3123" i="21"/>
  <c r="D3119" i="21"/>
  <c r="F3118" i="21"/>
  <c r="E3118" i="21"/>
  <c r="J3124" i="21"/>
  <c r="H3125" i="21"/>
  <c r="I3124" i="21"/>
  <c r="K3124" i="21"/>
  <c r="M3124" i="21"/>
  <c r="L3124" i="21"/>
  <c r="O3123" i="21"/>
  <c r="P3123" i="21"/>
  <c r="N3123" i="21"/>
  <c r="Q3123" i="21"/>
  <c r="D3120" i="21"/>
  <c r="F3119" i="21"/>
  <c r="E3119" i="21"/>
  <c r="J3125" i="21"/>
  <c r="K3125" i="21"/>
  <c r="I3125" i="21"/>
  <c r="L3125" i="21"/>
  <c r="M3125" i="21"/>
  <c r="H3126" i="21"/>
  <c r="N3124" i="21"/>
  <c r="O3124" i="21"/>
  <c r="Q3124" i="21"/>
  <c r="P3124" i="21"/>
  <c r="D3121" i="21"/>
  <c r="F3120" i="21"/>
  <c r="E3120" i="21"/>
  <c r="N3125" i="21"/>
  <c r="O3125" i="21"/>
  <c r="P3125" i="21"/>
  <c r="Q3125" i="21"/>
  <c r="H3127" i="21"/>
  <c r="L3126" i="21"/>
  <c r="M3126" i="21"/>
  <c r="K3126" i="21"/>
  <c r="J3126" i="21"/>
  <c r="I3126" i="21"/>
  <c r="F3121" i="21"/>
  <c r="E3121" i="21"/>
  <c r="D3122" i="21"/>
  <c r="L3127" i="21"/>
  <c r="K3127" i="21"/>
  <c r="H3128" i="21"/>
  <c r="I3127" i="21"/>
  <c r="J3127" i="21"/>
  <c r="M3127" i="21"/>
  <c r="N3126" i="21"/>
  <c r="P3126" i="21"/>
  <c r="Q3126" i="21"/>
  <c r="O3126" i="21"/>
  <c r="F3122" i="21"/>
  <c r="E3122" i="21"/>
  <c r="D3123" i="21"/>
  <c r="M3128" i="21"/>
  <c r="I3128" i="21"/>
  <c r="H3129" i="21"/>
  <c r="K3128" i="21"/>
  <c r="L3128" i="21"/>
  <c r="J3128" i="21"/>
  <c r="Q3127" i="21"/>
  <c r="O3127" i="21"/>
  <c r="N3127" i="21"/>
  <c r="P3127" i="21"/>
  <c r="E3123" i="21"/>
  <c r="F3123" i="21"/>
  <c r="D3124" i="21"/>
  <c r="N3128" i="21"/>
  <c r="O3128" i="21"/>
  <c r="P3128" i="21"/>
  <c r="Q3128" i="21"/>
  <c r="H3130" i="21"/>
  <c r="K3129" i="21"/>
  <c r="J3129" i="21"/>
  <c r="L3129" i="21"/>
  <c r="I3129" i="21"/>
  <c r="M3129" i="21"/>
  <c r="F3124" i="21"/>
  <c r="D3125" i="21"/>
  <c r="E3124" i="21"/>
  <c r="I3130" i="21"/>
  <c r="L3130" i="21"/>
  <c r="H3131" i="21"/>
  <c r="K3130" i="21"/>
  <c r="M3130" i="21"/>
  <c r="J3130" i="21"/>
  <c r="P3129" i="21"/>
  <c r="Q3129" i="21"/>
  <c r="O3129" i="21"/>
  <c r="N3129" i="21"/>
  <c r="E3125" i="21"/>
  <c r="D3126" i="21"/>
  <c r="F3125" i="21"/>
  <c r="P3130" i="21"/>
  <c r="N3130" i="21"/>
  <c r="Q3130" i="21"/>
  <c r="O3130" i="21"/>
  <c r="K3131" i="21"/>
  <c r="J3131" i="21"/>
  <c r="I3131" i="21"/>
  <c r="H3132" i="21"/>
  <c r="M3131" i="21"/>
  <c r="L3131" i="21"/>
  <c r="D3127" i="21"/>
  <c r="F3126" i="21"/>
  <c r="E3126" i="21"/>
  <c r="O3131" i="21"/>
  <c r="N3131" i="21"/>
  <c r="P3131" i="21"/>
  <c r="Q3131" i="21"/>
  <c r="J3132" i="21"/>
  <c r="K3132" i="21"/>
  <c r="M3132" i="21"/>
  <c r="L3132" i="21"/>
  <c r="I3132" i="21"/>
  <c r="H3133" i="21"/>
  <c r="D3128" i="21"/>
  <c r="E3127" i="21"/>
  <c r="F3127" i="21"/>
  <c r="Q3132" i="21"/>
  <c r="N3132" i="21"/>
  <c r="P3132" i="21"/>
  <c r="O3132" i="21"/>
  <c r="H3134" i="21"/>
  <c r="L3133" i="21"/>
  <c r="J3133" i="21"/>
  <c r="M3133" i="21"/>
  <c r="K3133" i="21"/>
  <c r="I3133" i="21"/>
  <c r="E3128" i="21"/>
  <c r="F3128" i="21"/>
  <c r="D3129" i="21"/>
  <c r="J3134" i="21"/>
  <c r="I3134" i="21"/>
  <c r="K3134" i="21"/>
  <c r="L3134" i="21"/>
  <c r="M3134" i="21"/>
  <c r="H3135" i="21"/>
  <c r="N3133" i="21"/>
  <c r="Q3133" i="21"/>
  <c r="P3133" i="21"/>
  <c r="O3133" i="21"/>
  <c r="E3129" i="21"/>
  <c r="F3129" i="21"/>
  <c r="D3130" i="21"/>
  <c r="O3134" i="21"/>
  <c r="P3134" i="21"/>
  <c r="N3134" i="21"/>
  <c r="Q3134" i="21"/>
  <c r="H3136" i="21"/>
  <c r="I3135" i="21"/>
  <c r="L3135" i="21"/>
  <c r="M3135" i="21"/>
  <c r="J3135" i="21"/>
  <c r="K3135" i="21"/>
  <c r="E3130" i="21"/>
  <c r="D3131" i="21"/>
  <c r="F3130" i="21"/>
  <c r="I3136" i="21"/>
  <c r="J3136" i="21"/>
  <c r="L3136" i="21"/>
  <c r="M3136" i="21"/>
  <c r="K3136" i="21"/>
  <c r="H3137" i="21"/>
  <c r="N3135" i="21"/>
  <c r="P3135" i="21"/>
  <c r="O3135" i="21"/>
  <c r="Q3135" i="21"/>
  <c r="E3131" i="21"/>
  <c r="F3131" i="21"/>
  <c r="D3132" i="21"/>
  <c r="Q3136" i="21"/>
  <c r="O3136" i="21"/>
  <c r="N3136" i="21"/>
  <c r="P3136" i="21"/>
  <c r="H3138" i="21"/>
  <c r="L3137" i="21"/>
  <c r="M3137" i="21"/>
  <c r="I3137" i="21"/>
  <c r="K3137" i="21"/>
  <c r="J3137" i="21"/>
  <c r="D3133" i="21"/>
  <c r="E3132" i="21"/>
  <c r="F3132" i="21"/>
  <c r="J3138" i="21"/>
  <c r="K3138" i="21"/>
  <c r="M3138" i="21"/>
  <c r="I3138" i="21"/>
  <c r="H3139" i="21"/>
  <c r="L3138" i="21"/>
  <c r="P3137" i="21"/>
  <c r="N3137" i="21"/>
  <c r="Q3137" i="21"/>
  <c r="O3137" i="21"/>
  <c r="D3134" i="21"/>
  <c r="F3133" i="21"/>
  <c r="E3133" i="21"/>
  <c r="Q3138" i="21"/>
  <c r="N3138" i="21"/>
  <c r="O3138" i="21"/>
  <c r="P3138" i="21"/>
  <c r="K3139" i="21"/>
  <c r="M3139" i="21"/>
  <c r="I3139" i="21"/>
  <c r="H3140" i="21"/>
  <c r="J3139" i="21"/>
  <c r="L3139" i="21"/>
  <c r="E3134" i="21"/>
  <c r="F3134" i="21"/>
  <c r="D3135" i="21"/>
  <c r="O3139" i="21"/>
  <c r="P3139" i="21"/>
  <c r="Q3139" i="21"/>
  <c r="N3139" i="21"/>
  <c r="M3140" i="21"/>
  <c r="J3140" i="21"/>
  <c r="K3140" i="21"/>
  <c r="I3140" i="21"/>
  <c r="L3140" i="21"/>
  <c r="H3141" i="21"/>
  <c r="F3135" i="21"/>
  <c r="E3135" i="21"/>
  <c r="D3136" i="21"/>
  <c r="O3140" i="21"/>
  <c r="N3140" i="21"/>
  <c r="P3140" i="21"/>
  <c r="Q3140" i="21"/>
  <c r="J3141" i="21"/>
  <c r="K3141" i="21"/>
  <c r="L3141" i="21"/>
  <c r="H3142" i="21"/>
  <c r="I3141" i="21"/>
  <c r="M3141" i="21"/>
  <c r="E3136" i="21"/>
  <c r="D3137" i="21"/>
  <c r="F3136" i="21"/>
  <c r="J3142" i="21"/>
  <c r="I3142" i="21"/>
  <c r="H3143" i="21"/>
  <c r="L3142" i="21"/>
  <c r="M3142" i="21"/>
  <c r="K3142" i="21"/>
  <c r="P3141" i="21"/>
  <c r="Q3141" i="21"/>
  <c r="O3141" i="21"/>
  <c r="N3141" i="21"/>
  <c r="E3137" i="21"/>
  <c r="F3137" i="21"/>
  <c r="D3138" i="21"/>
  <c r="P3142" i="21"/>
  <c r="Q3142" i="21"/>
  <c r="N3142" i="21"/>
  <c r="O3142" i="21"/>
  <c r="M3143" i="21"/>
  <c r="I3143" i="21"/>
  <c r="L3143" i="21"/>
  <c r="H3144" i="21"/>
  <c r="K3143" i="21"/>
  <c r="J3143" i="21"/>
  <c r="E3138" i="21"/>
  <c r="D3139" i="21"/>
  <c r="F3138" i="21"/>
  <c r="O3143" i="21"/>
  <c r="N3143" i="21"/>
  <c r="P3143" i="21"/>
  <c r="Q3143" i="21"/>
  <c r="I3144" i="21"/>
  <c r="H3145" i="21"/>
  <c r="J3144" i="21"/>
  <c r="L3144" i="21"/>
  <c r="M3144" i="21"/>
  <c r="K3144" i="21"/>
  <c r="F3139" i="21"/>
  <c r="E3139" i="21"/>
  <c r="D3140" i="21"/>
  <c r="Q3144" i="21"/>
  <c r="N3144" i="21"/>
  <c r="O3144" i="21"/>
  <c r="P3144" i="21"/>
  <c r="L3145" i="21"/>
  <c r="I3145" i="21"/>
  <c r="H3146" i="21"/>
  <c r="M3145" i="21"/>
  <c r="J3145" i="21"/>
  <c r="K3145" i="21"/>
  <c r="D3141" i="21"/>
  <c r="E3140" i="21"/>
  <c r="F3140" i="21"/>
  <c r="P3145" i="21"/>
  <c r="Q3145" i="21"/>
  <c r="O3145" i="21"/>
  <c r="N3145" i="21"/>
  <c r="H3147" i="21"/>
  <c r="M3146" i="21"/>
  <c r="K3146" i="21"/>
  <c r="I3146" i="21"/>
  <c r="L3146" i="21"/>
  <c r="J3146" i="21"/>
  <c r="D3142" i="21"/>
  <c r="E3141" i="21"/>
  <c r="F3141" i="21"/>
  <c r="J3147" i="21"/>
  <c r="I3147" i="21"/>
  <c r="M3147" i="21"/>
  <c r="K3147" i="21"/>
  <c r="L3147" i="21"/>
  <c r="H3148" i="21"/>
  <c r="P3146" i="21"/>
  <c r="Q3146" i="21"/>
  <c r="N3146" i="21"/>
  <c r="O3146" i="21"/>
  <c r="E3142" i="21"/>
  <c r="D3143" i="21"/>
  <c r="F3142" i="21"/>
  <c r="Q3147" i="21"/>
  <c r="O3147" i="21"/>
  <c r="P3147" i="21"/>
  <c r="N3147" i="21"/>
  <c r="J3148" i="21"/>
  <c r="I3148" i="21"/>
  <c r="L3148" i="21"/>
  <c r="K3148" i="21"/>
  <c r="M3148" i="21"/>
  <c r="H3149" i="21"/>
  <c r="F3143" i="21"/>
  <c r="E3143" i="21"/>
  <c r="D3144" i="21"/>
  <c r="Q3148" i="21"/>
  <c r="O3148" i="21"/>
  <c r="P3148" i="21"/>
  <c r="N3148" i="21"/>
  <c r="L3149" i="21"/>
  <c r="I3149" i="21"/>
  <c r="J3149" i="21"/>
  <c r="K3149" i="21"/>
  <c r="H3150" i="21"/>
  <c r="M3149" i="21"/>
  <c r="E3144" i="21"/>
  <c r="D3145" i="21"/>
  <c r="F3144" i="21"/>
  <c r="Q3149" i="21"/>
  <c r="O3149" i="21"/>
  <c r="N3149" i="21"/>
  <c r="P3149" i="21"/>
  <c r="H3151" i="21"/>
  <c r="M3150" i="21"/>
  <c r="K3150" i="21"/>
  <c r="I3150" i="21"/>
  <c r="L3150" i="21"/>
  <c r="J3150" i="21"/>
  <c r="E3145" i="21"/>
  <c r="F3145" i="21"/>
  <c r="D3146" i="21"/>
  <c r="H3152" i="21"/>
  <c r="I3151" i="21"/>
  <c r="L3151" i="21"/>
  <c r="K3151" i="21"/>
  <c r="J3151" i="21"/>
  <c r="M3151" i="21"/>
  <c r="O3150" i="21"/>
  <c r="P3150" i="21"/>
  <c r="Q3150" i="21"/>
  <c r="N3150" i="21"/>
  <c r="F3146" i="21"/>
  <c r="E3146" i="21"/>
  <c r="D3147" i="21"/>
  <c r="H3153" i="21"/>
  <c r="I3152" i="21"/>
  <c r="J3152" i="21"/>
  <c r="M3152" i="21"/>
  <c r="K3152" i="21"/>
  <c r="L3152" i="21"/>
  <c r="P3151" i="21"/>
  <c r="Q3151" i="21"/>
  <c r="N3151" i="21"/>
  <c r="O3151" i="21"/>
  <c r="D3148" i="21"/>
  <c r="E3147" i="21"/>
  <c r="F3147" i="21"/>
  <c r="H3154" i="21"/>
  <c r="I3153" i="21"/>
  <c r="J3153" i="21"/>
  <c r="K3153" i="21"/>
  <c r="M3153" i="21"/>
  <c r="L3153" i="21"/>
  <c r="Q3152" i="21"/>
  <c r="N3152" i="21"/>
  <c r="O3152" i="21"/>
  <c r="P3152" i="21"/>
  <c r="E3148" i="21"/>
  <c r="F3148" i="21"/>
  <c r="D3149" i="21"/>
  <c r="M3154" i="21"/>
  <c r="H3155" i="21"/>
  <c r="L3154" i="21"/>
  <c r="J3154" i="21"/>
  <c r="K3154" i="21"/>
  <c r="I3154" i="21"/>
  <c r="O3153" i="21"/>
  <c r="P3153" i="21"/>
  <c r="N3153" i="21"/>
  <c r="Q3153" i="21"/>
  <c r="D3150" i="21"/>
  <c r="F3149" i="21"/>
  <c r="E3149" i="21"/>
  <c r="J3155" i="21"/>
  <c r="H3156" i="21"/>
  <c r="K3155" i="21"/>
  <c r="L3155" i="21"/>
  <c r="I3155" i="21"/>
  <c r="M3155" i="21"/>
  <c r="Q3154" i="21"/>
  <c r="O3154" i="21"/>
  <c r="N3154" i="21"/>
  <c r="P3154" i="21"/>
  <c r="D3151" i="21"/>
  <c r="E3150" i="21"/>
  <c r="F3150" i="21"/>
  <c r="L3156" i="21"/>
  <c r="H3157" i="21"/>
  <c r="J3156" i="21"/>
  <c r="I3156" i="21"/>
  <c r="K3156" i="21"/>
  <c r="M3156" i="21"/>
  <c r="N3155" i="21"/>
  <c r="Q3155" i="21"/>
  <c r="O3155" i="21"/>
  <c r="P3155" i="21"/>
  <c r="F3151" i="21"/>
  <c r="D3152" i="21"/>
  <c r="E3151" i="21"/>
  <c r="I3157" i="21"/>
  <c r="K3157" i="21"/>
  <c r="H3158" i="21"/>
  <c r="L3157" i="21"/>
  <c r="J3157" i="21"/>
  <c r="M3157" i="21"/>
  <c r="P3156" i="21"/>
  <c r="Q3156" i="21"/>
  <c r="N3156" i="21"/>
  <c r="O3156" i="21"/>
  <c r="D3153" i="21"/>
  <c r="F3152" i="21"/>
  <c r="E3152" i="21"/>
  <c r="P3157" i="21"/>
  <c r="N3157" i="21"/>
  <c r="Q3157" i="21"/>
  <c r="O3157" i="21"/>
  <c r="K3158" i="21"/>
  <c r="H3159" i="21"/>
  <c r="J3158" i="21"/>
  <c r="I3158" i="21"/>
  <c r="L3158" i="21"/>
  <c r="M3158" i="21"/>
  <c r="F3153" i="21"/>
  <c r="E3153" i="21"/>
  <c r="D3154" i="21"/>
  <c r="K3159" i="21"/>
  <c r="J3159" i="21"/>
  <c r="H3160" i="21"/>
  <c r="I3159" i="21"/>
  <c r="M3159" i="21"/>
  <c r="L3159" i="21"/>
  <c r="O3158" i="21"/>
  <c r="N3158" i="21"/>
  <c r="P3158" i="21"/>
  <c r="Q3158" i="21"/>
  <c r="E3154" i="21"/>
  <c r="D3155" i="21"/>
  <c r="F3154" i="21"/>
  <c r="L3160" i="21"/>
  <c r="H3161" i="21"/>
  <c r="M3160" i="21"/>
  <c r="J3160" i="21"/>
  <c r="I3160" i="21"/>
  <c r="K3160" i="21"/>
  <c r="P3159" i="21"/>
  <c r="Q3159" i="21"/>
  <c r="N3159" i="21"/>
  <c r="O3159" i="21"/>
  <c r="D3156" i="21"/>
  <c r="E3155" i="21"/>
  <c r="F3155" i="21"/>
  <c r="L3161" i="21"/>
  <c r="H3162" i="21"/>
  <c r="M3161" i="21"/>
  <c r="K3161" i="21"/>
  <c r="I3161" i="21"/>
  <c r="J3161" i="21"/>
  <c r="N3160" i="21"/>
  <c r="O3160" i="21"/>
  <c r="Q3160" i="21"/>
  <c r="P3160" i="21"/>
  <c r="E3156" i="21"/>
  <c r="F3156" i="21"/>
  <c r="D3157" i="21"/>
  <c r="M3162" i="21"/>
  <c r="H3163" i="21"/>
  <c r="L3162" i="21"/>
  <c r="J3162" i="21"/>
  <c r="K3162" i="21"/>
  <c r="I3162" i="21"/>
  <c r="N3161" i="21"/>
  <c r="O3161" i="21"/>
  <c r="P3161" i="21"/>
  <c r="Q3161" i="21"/>
  <c r="E3157" i="21"/>
  <c r="D3158" i="21"/>
  <c r="F3157" i="21"/>
  <c r="I3163" i="21"/>
  <c r="M3163" i="21"/>
  <c r="H3164" i="21"/>
  <c r="J3163" i="21"/>
  <c r="K3163" i="21"/>
  <c r="L3163" i="21"/>
  <c r="Q3162" i="21"/>
  <c r="P3162" i="21"/>
  <c r="O3162" i="21"/>
  <c r="N3162" i="21"/>
  <c r="E3158" i="21"/>
  <c r="D3159" i="21"/>
  <c r="F3158" i="21"/>
  <c r="P3163" i="21"/>
  <c r="O3163" i="21"/>
  <c r="Q3163" i="21"/>
  <c r="N3163" i="21"/>
  <c r="K3164" i="21"/>
  <c r="H3165" i="21"/>
  <c r="L3164" i="21"/>
  <c r="M3164" i="21"/>
  <c r="J3164" i="21"/>
  <c r="I3164" i="21"/>
  <c r="E3159" i="21"/>
  <c r="D3160" i="21"/>
  <c r="F3159" i="21"/>
  <c r="L3165" i="21"/>
  <c r="H3166" i="21"/>
  <c r="K3165" i="21"/>
  <c r="I3165" i="21"/>
  <c r="M3165" i="21"/>
  <c r="J3165" i="21"/>
  <c r="P3164" i="21"/>
  <c r="N3164" i="21"/>
  <c r="O3164" i="21"/>
  <c r="Q3164" i="21"/>
  <c r="F3160" i="21"/>
  <c r="D3161" i="21"/>
  <c r="E3160" i="21"/>
  <c r="J3166" i="21"/>
  <c r="I3166" i="21"/>
  <c r="H3167" i="21"/>
  <c r="M3166" i="21"/>
  <c r="K3166" i="21"/>
  <c r="L3166" i="21"/>
  <c r="N3165" i="21"/>
  <c r="Q3165" i="21"/>
  <c r="P3165" i="21"/>
  <c r="O3165" i="21"/>
  <c r="F3161" i="21"/>
  <c r="E3161" i="21"/>
  <c r="D3162" i="21"/>
  <c r="P3166" i="21"/>
  <c r="N3166" i="21"/>
  <c r="Q3166" i="21"/>
  <c r="O3166" i="21"/>
  <c r="I3167" i="21"/>
  <c r="K3167" i="21"/>
  <c r="L3167" i="21"/>
  <c r="H3168" i="21"/>
  <c r="J3167" i="21"/>
  <c r="M3167" i="21"/>
  <c r="E3162" i="21"/>
  <c r="D3163" i="21"/>
  <c r="F3162" i="21"/>
  <c r="Q3167" i="21"/>
  <c r="P3167" i="21"/>
  <c r="N3167" i="21"/>
  <c r="O3167" i="21"/>
  <c r="M3168" i="21"/>
  <c r="L3168" i="21"/>
  <c r="K3168" i="21"/>
  <c r="H3169" i="21"/>
  <c r="I3168" i="21"/>
  <c r="J3168" i="21"/>
  <c r="D3164" i="21"/>
  <c r="E3163" i="21"/>
  <c r="F3163" i="21"/>
  <c r="M3169" i="21"/>
  <c r="K3169" i="21"/>
  <c r="I3169" i="21"/>
  <c r="J3169" i="21"/>
  <c r="H3170" i="21"/>
  <c r="L3169" i="21"/>
  <c r="Q3168" i="21"/>
  <c r="O3168" i="21"/>
  <c r="N3168" i="21"/>
  <c r="P3168" i="21"/>
  <c r="E3164" i="21"/>
  <c r="D3165" i="21"/>
  <c r="F3164" i="21"/>
  <c r="N3169" i="21"/>
  <c r="Q3169" i="21"/>
  <c r="O3169" i="21"/>
  <c r="P3169" i="21"/>
  <c r="L3170" i="21"/>
  <c r="J3170" i="21"/>
  <c r="M3170" i="21"/>
  <c r="K3170" i="21"/>
  <c r="H3171" i="21"/>
  <c r="I3170" i="21"/>
  <c r="E3165" i="21"/>
  <c r="F3165" i="21"/>
  <c r="D3166" i="21"/>
  <c r="L3171" i="21"/>
  <c r="H3172" i="21"/>
  <c r="I3171" i="21"/>
  <c r="M3171" i="21"/>
  <c r="K3171" i="21"/>
  <c r="J3171" i="21"/>
  <c r="P3170" i="21"/>
  <c r="N3170" i="21"/>
  <c r="Q3170" i="21"/>
  <c r="O3170" i="21"/>
  <c r="E3166" i="21"/>
  <c r="D3167" i="21"/>
  <c r="F3166" i="21"/>
  <c r="I3172" i="21"/>
  <c r="J3172" i="21"/>
  <c r="L3172" i="21"/>
  <c r="K3172" i="21"/>
  <c r="M3172" i="21"/>
  <c r="H3173" i="21"/>
  <c r="Q3171" i="21"/>
  <c r="O3171" i="21"/>
  <c r="N3171" i="21"/>
  <c r="P3171" i="21"/>
  <c r="E3167" i="21"/>
  <c r="D3168" i="21"/>
  <c r="F3167" i="21"/>
  <c r="N3172" i="21"/>
  <c r="P3172" i="21"/>
  <c r="Q3172" i="21"/>
  <c r="O3172" i="21"/>
  <c r="K3173" i="21"/>
  <c r="H3174" i="21"/>
  <c r="J3173" i="21"/>
  <c r="M3173" i="21"/>
  <c r="L3173" i="21"/>
  <c r="I3173" i="21"/>
  <c r="E3168" i="21"/>
  <c r="F3168" i="21"/>
  <c r="D3169" i="21"/>
  <c r="I3174" i="21"/>
  <c r="H3175" i="21"/>
  <c r="J3174" i="21"/>
  <c r="M3174" i="21"/>
  <c r="L3174" i="21"/>
  <c r="K3174" i="21"/>
  <c r="P3173" i="21"/>
  <c r="O3173" i="21"/>
  <c r="Q3173" i="21"/>
  <c r="N3173" i="21"/>
  <c r="F3169" i="21"/>
  <c r="E3169" i="21"/>
  <c r="D3170" i="21"/>
  <c r="O3174" i="21"/>
  <c r="N3174" i="21"/>
  <c r="P3174" i="21"/>
  <c r="Q3174" i="21"/>
  <c r="J3175" i="21"/>
  <c r="I3175" i="21"/>
  <c r="M3175" i="21"/>
  <c r="L3175" i="21"/>
  <c r="H3176" i="21"/>
  <c r="K3175" i="21"/>
  <c r="E3170" i="21"/>
  <c r="D3171" i="21"/>
  <c r="F3170" i="21"/>
  <c r="P3175" i="21"/>
  <c r="N3175" i="21"/>
  <c r="Q3175" i="21"/>
  <c r="O3175" i="21"/>
  <c r="M3176" i="21"/>
  <c r="K3176" i="21"/>
  <c r="J3176" i="21"/>
  <c r="I3176" i="21"/>
  <c r="L3176" i="21"/>
  <c r="H3177" i="21"/>
  <c r="F3171" i="21"/>
  <c r="D3172" i="21"/>
  <c r="E3171" i="21"/>
  <c r="P3176" i="21"/>
  <c r="O3176" i="21"/>
  <c r="Q3176" i="21"/>
  <c r="N3176" i="21"/>
  <c r="J3177" i="21"/>
  <c r="I3177" i="21"/>
  <c r="K3177" i="21"/>
  <c r="M3177" i="21"/>
  <c r="H3178" i="21"/>
  <c r="L3177" i="21"/>
  <c r="D3173" i="21"/>
  <c r="F3172" i="21"/>
  <c r="E3172" i="21"/>
  <c r="P3177" i="21"/>
  <c r="N3177" i="21"/>
  <c r="O3177" i="21"/>
  <c r="Q3177" i="21"/>
  <c r="L3178" i="21"/>
  <c r="H3179" i="21"/>
  <c r="J3178" i="21"/>
  <c r="I3178" i="21"/>
  <c r="M3178" i="21"/>
  <c r="K3178" i="21"/>
  <c r="E3173" i="21"/>
  <c r="D3174" i="21"/>
  <c r="F3173" i="21"/>
  <c r="H3180" i="21"/>
  <c r="K3179" i="21"/>
  <c r="I3179" i="21"/>
  <c r="J3179" i="21"/>
  <c r="M3179" i="21"/>
  <c r="L3179" i="21"/>
  <c r="O3178" i="21"/>
  <c r="Q3178" i="21"/>
  <c r="N3178" i="21"/>
  <c r="P3178" i="21"/>
  <c r="E3174" i="21"/>
  <c r="D3175" i="21"/>
  <c r="F3174" i="21"/>
  <c r="L3180" i="21"/>
  <c r="J3180" i="21"/>
  <c r="H3181" i="21"/>
  <c r="M3180" i="21"/>
  <c r="I3180" i="21"/>
  <c r="K3180" i="21"/>
  <c r="N3179" i="21"/>
  <c r="P3179" i="21"/>
  <c r="Q3179" i="21"/>
  <c r="O3179" i="21"/>
  <c r="E3175" i="21"/>
  <c r="D3176" i="21"/>
  <c r="F3175" i="21"/>
  <c r="I3181" i="21"/>
  <c r="K3181" i="21"/>
  <c r="M3181" i="21"/>
  <c r="H3182" i="21"/>
  <c r="J3181" i="21"/>
  <c r="L3181" i="21"/>
  <c r="O3180" i="21"/>
  <c r="Q3180" i="21"/>
  <c r="N3180" i="21"/>
  <c r="P3180" i="21"/>
  <c r="D3177" i="21"/>
  <c r="F3176" i="21"/>
  <c r="E3176" i="21"/>
  <c r="N3181" i="21"/>
  <c r="Q3181" i="21"/>
  <c r="O3181" i="21"/>
  <c r="P3181" i="21"/>
  <c r="L3182" i="21"/>
  <c r="K3182" i="21"/>
  <c r="H3183" i="21"/>
  <c r="J3182" i="21"/>
  <c r="M3182" i="21"/>
  <c r="I3182" i="21"/>
  <c r="E3177" i="21"/>
  <c r="F3177" i="21"/>
  <c r="D3178" i="21"/>
  <c r="J3183" i="21"/>
  <c r="I3183" i="21"/>
  <c r="K3183" i="21"/>
  <c r="H3184" i="21"/>
  <c r="L3183" i="21"/>
  <c r="M3183" i="21"/>
  <c r="O3182" i="21"/>
  <c r="Q3182" i="21"/>
  <c r="P3182" i="21"/>
  <c r="N3182" i="21"/>
  <c r="F3178" i="21"/>
  <c r="D3179" i="21"/>
  <c r="E3178" i="21"/>
  <c r="O3183" i="21"/>
  <c r="P3183" i="21"/>
  <c r="N3183" i="21"/>
  <c r="Q3183" i="21"/>
  <c r="H3185" i="21"/>
  <c r="I3184" i="21"/>
  <c r="K3184" i="21"/>
  <c r="L3184" i="21"/>
  <c r="M3184" i="21"/>
  <c r="J3184" i="21"/>
  <c r="E3179" i="21"/>
  <c r="D3180" i="21"/>
  <c r="F3179" i="21"/>
  <c r="I3185" i="21"/>
  <c r="H3186" i="21"/>
  <c r="L3185" i="21"/>
  <c r="K3185" i="21"/>
  <c r="J3185" i="21"/>
  <c r="M3185" i="21"/>
  <c r="Q3184" i="21"/>
  <c r="P3184" i="21"/>
  <c r="O3184" i="21"/>
  <c r="N3184" i="21"/>
  <c r="F3180" i="21"/>
  <c r="D3181" i="21"/>
  <c r="E3180" i="21"/>
  <c r="P3185" i="21"/>
  <c r="Q3185" i="21"/>
  <c r="N3185" i="21"/>
  <c r="O3185" i="21"/>
  <c r="L3186" i="21"/>
  <c r="J3186" i="21"/>
  <c r="H3187" i="21"/>
  <c r="I3186" i="21"/>
  <c r="K3186" i="21"/>
  <c r="M3186" i="21"/>
  <c r="D3182" i="21"/>
  <c r="F3181" i="21"/>
  <c r="E3181" i="21"/>
  <c r="I3187" i="21"/>
  <c r="K3187" i="21"/>
  <c r="L3187" i="21"/>
  <c r="J3187" i="21"/>
  <c r="H3188" i="21"/>
  <c r="M3187" i="21"/>
  <c r="Q3186" i="21"/>
  <c r="P3186" i="21"/>
  <c r="O3186" i="21"/>
  <c r="N3186" i="21"/>
  <c r="F3182" i="21"/>
  <c r="D3183" i="21"/>
  <c r="E3182" i="21"/>
  <c r="O3187" i="21"/>
  <c r="Q3187" i="21"/>
  <c r="P3187" i="21"/>
  <c r="N3187" i="21"/>
  <c r="J3188" i="21"/>
  <c r="M3188" i="21"/>
  <c r="K3188" i="21"/>
  <c r="H3189" i="21"/>
  <c r="I3188" i="21"/>
  <c r="L3188" i="21"/>
  <c r="F3183" i="21"/>
  <c r="E3183" i="21"/>
  <c r="D3184" i="21"/>
  <c r="H3190" i="21"/>
  <c r="I3189" i="21"/>
  <c r="J3189" i="21"/>
  <c r="M3189" i="21"/>
  <c r="K3189" i="21"/>
  <c r="L3189" i="21"/>
  <c r="O3188" i="21"/>
  <c r="P3188" i="21"/>
  <c r="N3188" i="21"/>
  <c r="Q3188" i="21"/>
  <c r="E3184" i="21"/>
  <c r="D3185" i="21"/>
  <c r="F3184" i="21"/>
  <c r="M3190" i="21"/>
  <c r="I3190" i="21"/>
  <c r="K3190" i="21"/>
  <c r="L3190" i="21"/>
  <c r="J3190" i="21"/>
  <c r="H3191" i="21"/>
  <c r="N3189" i="21"/>
  <c r="O3189" i="21"/>
  <c r="Q3189" i="21"/>
  <c r="P3189" i="21"/>
  <c r="F3185" i="21"/>
  <c r="E3185" i="21"/>
  <c r="D3186" i="21"/>
  <c r="O3190" i="21"/>
  <c r="P3190" i="21"/>
  <c r="N3190" i="21"/>
  <c r="Q3190" i="21"/>
  <c r="M3191" i="21"/>
  <c r="J3191" i="21"/>
  <c r="K3191" i="21"/>
  <c r="I3191" i="21"/>
  <c r="H3192" i="21"/>
  <c r="L3191" i="21"/>
  <c r="D3187" i="21"/>
  <c r="F3186" i="21"/>
  <c r="E3186" i="21"/>
  <c r="N3191" i="21"/>
  <c r="Q3191" i="21"/>
  <c r="P3191" i="21"/>
  <c r="O3191" i="21"/>
  <c r="M3192" i="21"/>
  <c r="H3193" i="21"/>
  <c r="K3192" i="21"/>
  <c r="I3192" i="21"/>
  <c r="L3192" i="21"/>
  <c r="J3192" i="21"/>
  <c r="E3187" i="21"/>
  <c r="F3187" i="21"/>
  <c r="D3188" i="21"/>
  <c r="M3193" i="21"/>
  <c r="H3194" i="21"/>
  <c r="J3193" i="21"/>
  <c r="K3193" i="21"/>
  <c r="L3193" i="21"/>
  <c r="I3193" i="21"/>
  <c r="P3192" i="21"/>
  <c r="O3192" i="21"/>
  <c r="N3192" i="21"/>
  <c r="Q3192" i="21"/>
  <c r="F3188" i="21"/>
  <c r="D3189" i="21"/>
  <c r="E3188" i="21"/>
  <c r="M3194" i="21"/>
  <c r="I3194" i="21"/>
  <c r="J3194" i="21"/>
  <c r="L3194" i="21"/>
  <c r="K3194" i="21"/>
  <c r="H3195" i="21"/>
  <c r="N3193" i="21"/>
  <c r="Q3193" i="21"/>
  <c r="O3193" i="21"/>
  <c r="P3193" i="21"/>
  <c r="E3189" i="21"/>
  <c r="F3189" i="21"/>
  <c r="D3190" i="21"/>
  <c r="N3194" i="21"/>
  <c r="Q3194" i="21"/>
  <c r="P3194" i="21"/>
  <c r="O3194" i="21"/>
  <c r="M3195" i="21"/>
  <c r="L3195" i="21"/>
  <c r="I3195" i="21"/>
  <c r="J3195" i="21"/>
  <c r="K3195" i="21"/>
  <c r="H3196" i="21"/>
  <c r="D3191" i="21"/>
  <c r="F3190" i="21"/>
  <c r="E3190" i="21"/>
  <c r="N3195" i="21"/>
  <c r="P3195" i="21"/>
  <c r="Q3195" i="21"/>
  <c r="O3195" i="21"/>
  <c r="H3197" i="21"/>
  <c r="L3196" i="21"/>
  <c r="M3196" i="21"/>
  <c r="I3196" i="21"/>
  <c r="J3196" i="21"/>
  <c r="K3196" i="21"/>
  <c r="E3191" i="21"/>
  <c r="D3192" i="21"/>
  <c r="F3191" i="21"/>
  <c r="M3197" i="21"/>
  <c r="H3198" i="21"/>
  <c r="L3197" i="21"/>
  <c r="K3197" i="21"/>
  <c r="J3197" i="21"/>
  <c r="I3197" i="21"/>
  <c r="O3196" i="21"/>
  <c r="P3196" i="21"/>
  <c r="N3196" i="21"/>
  <c r="Q3196" i="21"/>
  <c r="E3192" i="21"/>
  <c r="F3192" i="21"/>
  <c r="D3193" i="21"/>
  <c r="L3198" i="21"/>
  <c r="K3198" i="21"/>
  <c r="H3199" i="21"/>
  <c r="J3198" i="21"/>
  <c r="I3198" i="21"/>
  <c r="M3198" i="21"/>
  <c r="O3197" i="21"/>
  <c r="Q3197" i="21"/>
  <c r="P3197" i="21"/>
  <c r="N3197" i="21"/>
  <c r="E3193" i="21"/>
  <c r="D3194" i="21"/>
  <c r="F3193" i="21"/>
  <c r="L3199" i="21"/>
  <c r="H3200" i="21"/>
  <c r="K3199" i="21"/>
  <c r="M3199" i="21"/>
  <c r="J3199" i="21"/>
  <c r="I3199" i="21"/>
  <c r="P3198" i="21"/>
  <c r="Q3198" i="21"/>
  <c r="O3198" i="21"/>
  <c r="N3198" i="21"/>
  <c r="F3194" i="21"/>
  <c r="E3194" i="21"/>
  <c r="D3195" i="21"/>
  <c r="K3200" i="21"/>
  <c r="J3200" i="21"/>
  <c r="I3200" i="21"/>
  <c r="H3201" i="21"/>
  <c r="M3200" i="21"/>
  <c r="L3200" i="21"/>
  <c r="N3199" i="21"/>
  <c r="P3199" i="21"/>
  <c r="Q3199" i="21"/>
  <c r="O3199" i="21"/>
  <c r="F3195" i="21"/>
  <c r="D3196" i="21"/>
  <c r="E3195" i="21"/>
  <c r="O3200" i="21"/>
  <c r="Q3200" i="21"/>
  <c r="P3200" i="21"/>
  <c r="N3200" i="21"/>
  <c r="L3201" i="21"/>
  <c r="H3202" i="21"/>
  <c r="J3201" i="21"/>
  <c r="M3201" i="21"/>
  <c r="I3201" i="21"/>
  <c r="K3201" i="21"/>
  <c r="E3196" i="21"/>
  <c r="D3197" i="21"/>
  <c r="F3196" i="21"/>
  <c r="I3202" i="21"/>
  <c r="K3202" i="21"/>
  <c r="J3202" i="21"/>
  <c r="H3203" i="21"/>
  <c r="M3202" i="21"/>
  <c r="L3202" i="21"/>
  <c r="O3201" i="21"/>
  <c r="N3201" i="21"/>
  <c r="Q3201" i="21"/>
  <c r="P3201" i="21"/>
  <c r="D3198" i="21"/>
  <c r="E3197" i="21"/>
  <c r="F3197" i="21"/>
  <c r="P3202" i="21"/>
  <c r="O3202" i="21"/>
  <c r="N3202" i="21"/>
  <c r="Q3202" i="21"/>
  <c r="J3203" i="21"/>
  <c r="H3204" i="21"/>
  <c r="M3203" i="21"/>
  <c r="I3203" i="21"/>
  <c r="K3203" i="21"/>
  <c r="L3203" i="21"/>
  <c r="D3199" i="21"/>
  <c r="F3198" i="21"/>
  <c r="E3198" i="21"/>
  <c r="M3204" i="21"/>
  <c r="I3204" i="21"/>
  <c r="J3204" i="21"/>
  <c r="K3204" i="21"/>
  <c r="L3204" i="21"/>
  <c r="H3205" i="21"/>
  <c r="N3203" i="21"/>
  <c r="O3203" i="21"/>
  <c r="Q3203" i="21"/>
  <c r="P3203" i="21"/>
  <c r="F3199" i="21"/>
  <c r="E3199" i="21"/>
  <c r="D3200" i="21"/>
  <c r="O3204" i="21"/>
  <c r="P3204" i="21"/>
  <c r="N3204" i="21"/>
  <c r="Q3204" i="21"/>
  <c r="K3205" i="21"/>
  <c r="I3205" i="21"/>
  <c r="L3205" i="21"/>
  <c r="M3205" i="21"/>
  <c r="J3205" i="21"/>
  <c r="H3206" i="21"/>
  <c r="D3201" i="21"/>
  <c r="F3200" i="21"/>
  <c r="E3200" i="21"/>
  <c r="P3205" i="21"/>
  <c r="O3205" i="21"/>
  <c r="Q3205" i="21"/>
  <c r="N3205" i="21"/>
  <c r="L3206" i="21"/>
  <c r="M3206" i="21"/>
  <c r="K3206" i="21"/>
  <c r="I3206" i="21"/>
  <c r="H3207" i="21"/>
  <c r="J3206" i="21"/>
  <c r="F3201" i="21"/>
  <c r="E3201" i="21"/>
  <c r="D3202" i="21"/>
  <c r="P3206" i="21"/>
  <c r="N3206" i="21"/>
  <c r="O3206" i="21"/>
  <c r="Q3206" i="21"/>
  <c r="M3207" i="21"/>
  <c r="K3207" i="21"/>
  <c r="J3207" i="21"/>
  <c r="H3208" i="21"/>
  <c r="I3207" i="21"/>
  <c r="L3207" i="21"/>
  <c r="F3202" i="21"/>
  <c r="E3202" i="21"/>
  <c r="D3203" i="21"/>
  <c r="H3209" i="21"/>
  <c r="J3208" i="21"/>
  <c r="I3208" i="21"/>
  <c r="L3208" i="21"/>
  <c r="K3208" i="21"/>
  <c r="M3208" i="21"/>
  <c r="P3207" i="21"/>
  <c r="N3207" i="21"/>
  <c r="Q3207" i="21"/>
  <c r="O3207" i="21"/>
  <c r="F3203" i="21"/>
  <c r="E3203" i="21"/>
  <c r="D3204" i="21"/>
  <c r="M3209" i="21"/>
  <c r="J3209" i="21"/>
  <c r="I3209" i="21"/>
  <c r="H3210" i="21"/>
  <c r="L3209" i="21"/>
  <c r="K3209" i="21"/>
  <c r="O3208" i="21"/>
  <c r="N3208" i="21"/>
  <c r="P3208" i="21"/>
  <c r="Q3208" i="21"/>
  <c r="D3205" i="21"/>
  <c r="F3204" i="21"/>
  <c r="E3204" i="21"/>
  <c r="P3209" i="21"/>
  <c r="N3209" i="21"/>
  <c r="Q3209" i="21"/>
  <c r="O3209" i="21"/>
  <c r="K3210" i="21"/>
  <c r="M3210" i="21"/>
  <c r="I3210" i="21"/>
  <c r="J3210" i="21"/>
  <c r="H3211" i="21"/>
  <c r="L3210" i="21"/>
  <c r="D3206" i="21"/>
  <c r="F3205" i="21"/>
  <c r="E3205" i="21"/>
  <c r="P3210" i="21"/>
  <c r="Q3210" i="21"/>
  <c r="N3210" i="21"/>
  <c r="O3210" i="21"/>
  <c r="L3211" i="21"/>
  <c r="J3211" i="21"/>
  <c r="M3211" i="21"/>
  <c r="H3212" i="21"/>
  <c r="K3211" i="21"/>
  <c r="I3211" i="21"/>
  <c r="F3206" i="21"/>
  <c r="D3207" i="21"/>
  <c r="E3206" i="21"/>
  <c r="K3212" i="21"/>
  <c r="I3212" i="21"/>
  <c r="J3212" i="21"/>
  <c r="L3212" i="21"/>
  <c r="H3213" i="21"/>
  <c r="M3212" i="21"/>
  <c r="P3211" i="21"/>
  <c r="Q3211" i="21"/>
  <c r="O3211" i="21"/>
  <c r="N3211" i="21"/>
  <c r="F3207" i="21"/>
  <c r="D3208" i="21"/>
  <c r="E3207" i="21"/>
  <c r="N3212" i="21"/>
  <c r="P3212" i="21"/>
  <c r="O3212" i="21"/>
  <c r="Q3212" i="21"/>
  <c r="M3213" i="21"/>
  <c r="J3213" i="21"/>
  <c r="I3213" i="21"/>
  <c r="K3213" i="21"/>
  <c r="L3213" i="21"/>
  <c r="H3214" i="21"/>
  <c r="E3208" i="21"/>
  <c r="F3208" i="21"/>
  <c r="D3209" i="21"/>
  <c r="Q3213" i="21"/>
  <c r="N3213" i="21"/>
  <c r="O3213" i="21"/>
  <c r="P3213" i="21"/>
  <c r="K3214" i="21"/>
  <c r="H3215" i="21"/>
  <c r="J3214" i="21"/>
  <c r="M3214" i="21"/>
  <c r="I3214" i="21"/>
  <c r="L3214" i="21"/>
  <c r="F3209" i="21"/>
  <c r="E3209" i="21"/>
  <c r="D3210" i="21"/>
  <c r="H3216" i="21"/>
  <c r="I3215" i="21"/>
  <c r="L3215" i="21"/>
  <c r="J3215" i="21"/>
  <c r="M3215" i="21"/>
  <c r="K3215" i="21"/>
  <c r="P3214" i="21"/>
  <c r="N3214" i="21"/>
  <c r="O3214" i="21"/>
  <c r="Q3214" i="21"/>
  <c r="E3210" i="21"/>
  <c r="D3211" i="21"/>
  <c r="F3210" i="21"/>
  <c r="J3216" i="21"/>
  <c r="L3216" i="21"/>
  <c r="M3216" i="21"/>
  <c r="I3216" i="21"/>
  <c r="K3216" i="21"/>
  <c r="H3217" i="21"/>
  <c r="Q3215" i="21"/>
  <c r="N3215" i="21"/>
  <c r="P3215" i="21"/>
  <c r="O3215" i="21"/>
  <c r="F3211" i="21"/>
  <c r="D3212" i="21"/>
  <c r="E3211" i="21"/>
  <c r="Q3216" i="21"/>
  <c r="N3216" i="21"/>
  <c r="P3216" i="21"/>
  <c r="O3216" i="21"/>
  <c r="L3217" i="21"/>
  <c r="I3217" i="21"/>
  <c r="M3217" i="21"/>
  <c r="K3217" i="21"/>
  <c r="H3218" i="21"/>
  <c r="J3217" i="21"/>
  <c r="E3212" i="21"/>
  <c r="D3213" i="21"/>
  <c r="F3212" i="21"/>
  <c r="Q3217" i="21"/>
  <c r="O3217" i="21"/>
  <c r="N3217" i="21"/>
  <c r="P3217" i="21"/>
  <c r="L3218" i="21"/>
  <c r="H3219" i="21"/>
  <c r="M3218" i="21"/>
  <c r="K3218" i="21"/>
  <c r="I3218" i="21"/>
  <c r="J3218" i="21"/>
  <c r="E3213" i="21"/>
  <c r="F3213" i="21"/>
  <c r="D3214" i="21"/>
  <c r="J3219" i="21"/>
  <c r="H3220" i="21"/>
  <c r="M3219" i="21"/>
  <c r="L3219" i="21"/>
  <c r="K3219" i="21"/>
  <c r="I3219" i="21"/>
  <c r="N3218" i="21"/>
  <c r="O3218" i="21"/>
  <c r="P3218" i="21"/>
  <c r="Q3218" i="21"/>
  <c r="E3214" i="21"/>
  <c r="D3215" i="21"/>
  <c r="F3214" i="21"/>
  <c r="J3220" i="21"/>
  <c r="M3220" i="21"/>
  <c r="H3221" i="21"/>
  <c r="K3220" i="21"/>
  <c r="I3220" i="21"/>
  <c r="L3220" i="21"/>
  <c r="Q3219" i="21"/>
  <c r="N3219" i="21"/>
  <c r="P3219" i="21"/>
  <c r="O3219" i="21"/>
  <c r="F3215" i="21"/>
  <c r="D3216" i="21"/>
  <c r="E3215" i="21"/>
  <c r="H3222" i="21"/>
  <c r="I3221" i="21"/>
  <c r="K3221" i="21"/>
  <c r="J3221" i="21"/>
  <c r="M3221" i="21"/>
  <c r="L3221" i="21"/>
  <c r="P3220" i="21"/>
  <c r="N3220" i="21"/>
  <c r="Q3220" i="21"/>
  <c r="O3220" i="21"/>
  <c r="D3217" i="21"/>
  <c r="F3216" i="21"/>
  <c r="E3216" i="21"/>
  <c r="H3223" i="21"/>
  <c r="K3222" i="21"/>
  <c r="I3222" i="21"/>
  <c r="L3222" i="21"/>
  <c r="M3222" i="21"/>
  <c r="J3222" i="21"/>
  <c r="P3221" i="21"/>
  <c r="N3221" i="21"/>
  <c r="O3221" i="21"/>
  <c r="Q3221" i="21"/>
  <c r="D3218" i="21"/>
  <c r="E3217" i="21"/>
  <c r="F3217" i="21"/>
  <c r="J3223" i="21"/>
  <c r="K3223" i="21"/>
  <c r="H3224" i="21"/>
  <c r="M3223" i="21"/>
  <c r="L3223" i="21"/>
  <c r="I3223" i="21"/>
  <c r="O3222" i="21"/>
  <c r="Q3222" i="21"/>
  <c r="N3222" i="21"/>
  <c r="P3222" i="21"/>
  <c r="E3218" i="21"/>
  <c r="F3218" i="21"/>
  <c r="D3219" i="21"/>
  <c r="J3224" i="21"/>
  <c r="I3224" i="21"/>
  <c r="M3224" i="21"/>
  <c r="L3224" i="21"/>
  <c r="K3224" i="21"/>
  <c r="H3225" i="21"/>
  <c r="N3223" i="21"/>
  <c r="P3223" i="21"/>
  <c r="Q3223" i="21"/>
  <c r="O3223" i="21"/>
  <c r="F3219" i="21"/>
  <c r="E3219" i="21"/>
  <c r="D3220" i="21"/>
  <c r="O3224" i="21"/>
  <c r="P3224" i="21"/>
  <c r="Q3224" i="21"/>
  <c r="N3224" i="21"/>
  <c r="I3225" i="21"/>
  <c r="K3225" i="21"/>
  <c r="M3225" i="21"/>
  <c r="J3225" i="21"/>
  <c r="L3225" i="21"/>
  <c r="H3226" i="21"/>
  <c r="F3220" i="21"/>
  <c r="D3221" i="21"/>
  <c r="E3220" i="21"/>
  <c r="P3225" i="21"/>
  <c r="O3225" i="21"/>
  <c r="N3225" i="21"/>
  <c r="Q3225" i="21"/>
  <c r="K3226" i="21"/>
  <c r="I3226" i="21"/>
  <c r="L3226" i="21"/>
  <c r="M3226" i="21"/>
  <c r="J3226" i="21"/>
  <c r="H3227" i="21"/>
  <c r="E3221" i="21"/>
  <c r="D3222" i="21"/>
  <c r="F3221" i="21"/>
  <c r="N3226" i="21"/>
  <c r="P3226" i="21"/>
  <c r="O3226" i="21"/>
  <c r="Q3226" i="21"/>
  <c r="H3228" i="21"/>
  <c r="K3227" i="21"/>
  <c r="J3227" i="21"/>
  <c r="M3227" i="21"/>
  <c r="L3227" i="21"/>
  <c r="I3227" i="21"/>
  <c r="E3222" i="21"/>
  <c r="D3223" i="21"/>
  <c r="F3222" i="21"/>
  <c r="L3228" i="21"/>
  <c r="K3228" i="21"/>
  <c r="J3228" i="21"/>
  <c r="M3228" i="21"/>
  <c r="I3228" i="21"/>
  <c r="H3229" i="21"/>
  <c r="O3227" i="21"/>
  <c r="Q3227" i="21"/>
  <c r="N3227" i="21"/>
  <c r="P3227" i="21"/>
  <c r="F3223" i="21"/>
  <c r="E3223" i="21"/>
  <c r="D3224" i="21"/>
  <c r="P3228" i="21"/>
  <c r="O3228" i="21"/>
  <c r="Q3228" i="21"/>
  <c r="N3228" i="21"/>
  <c r="L3229" i="21"/>
  <c r="J3229" i="21"/>
  <c r="K3229" i="21"/>
  <c r="I3229" i="21"/>
  <c r="M3229" i="21"/>
  <c r="H3230" i="21"/>
  <c r="D3225" i="21"/>
  <c r="E3224" i="21"/>
  <c r="F3224" i="21"/>
  <c r="P3229" i="21"/>
  <c r="N3229" i="21"/>
  <c r="O3229" i="21"/>
  <c r="Q3229" i="21"/>
  <c r="L3230" i="21"/>
  <c r="M3230" i="21"/>
  <c r="J3230" i="21"/>
  <c r="H3231" i="21"/>
  <c r="I3230" i="21"/>
  <c r="K3230" i="21"/>
  <c r="D3226" i="21"/>
  <c r="F3225" i="21"/>
  <c r="E3225" i="21"/>
  <c r="H3232" i="21"/>
  <c r="L3231" i="21"/>
  <c r="M3231" i="21"/>
  <c r="K3231" i="21"/>
  <c r="J3231" i="21"/>
  <c r="I3231" i="21"/>
  <c r="N3230" i="21"/>
  <c r="Q3230" i="21"/>
  <c r="O3230" i="21"/>
  <c r="P3230" i="21"/>
  <c r="D3227" i="21"/>
  <c r="E3226" i="21"/>
  <c r="F3226" i="21"/>
  <c r="K3232" i="21"/>
  <c r="J3232" i="21"/>
  <c r="M3232" i="21"/>
  <c r="H3233" i="21"/>
  <c r="L3232" i="21"/>
  <c r="I3232" i="21"/>
  <c r="Q3231" i="21"/>
  <c r="O3231" i="21"/>
  <c r="P3231" i="21"/>
  <c r="N3231" i="21"/>
  <c r="D3228" i="21"/>
  <c r="E3227" i="21"/>
  <c r="F3227" i="21"/>
  <c r="M3233" i="21"/>
  <c r="K3233" i="21"/>
  <c r="J3233" i="21"/>
  <c r="I3233" i="21"/>
  <c r="L3233" i="21"/>
  <c r="H3234" i="21"/>
  <c r="Q3232" i="21"/>
  <c r="P3232" i="21"/>
  <c r="N3232" i="21"/>
  <c r="O3232" i="21"/>
  <c r="E3228" i="21"/>
  <c r="D3229" i="21"/>
  <c r="F3228" i="21"/>
  <c r="N3233" i="21"/>
  <c r="O3233" i="21"/>
  <c r="Q3233" i="21"/>
  <c r="P3233" i="21"/>
  <c r="H3235" i="21"/>
  <c r="J3234" i="21"/>
  <c r="I3234" i="21"/>
  <c r="M3234" i="21"/>
  <c r="L3234" i="21"/>
  <c r="K3234" i="21"/>
  <c r="D3230" i="21"/>
  <c r="E3229" i="21"/>
  <c r="F3229" i="21"/>
  <c r="K3235" i="21"/>
  <c r="J3235" i="21"/>
  <c r="I3235" i="21"/>
  <c r="M3235" i="21"/>
  <c r="L3235" i="21"/>
  <c r="H3236" i="21"/>
  <c r="P3234" i="21"/>
  <c r="N3234" i="21"/>
  <c r="Q3234" i="21"/>
  <c r="O3234" i="21"/>
  <c r="D3231" i="21"/>
  <c r="F3230" i="21"/>
  <c r="E3230" i="21"/>
  <c r="Q3235" i="21"/>
  <c r="P3235" i="21"/>
  <c r="N3235" i="21"/>
  <c r="O3235" i="21"/>
  <c r="L3236" i="21"/>
  <c r="K3236" i="21"/>
  <c r="H3237" i="21"/>
  <c r="M3236" i="21"/>
  <c r="J3236" i="21"/>
  <c r="I3236" i="21"/>
  <c r="D3232" i="21"/>
  <c r="E3231" i="21"/>
  <c r="F3231" i="21"/>
  <c r="M3237" i="21"/>
  <c r="I3237" i="21"/>
  <c r="K3237" i="21"/>
  <c r="J3237" i="21"/>
  <c r="L3237" i="21"/>
  <c r="H3238" i="21"/>
  <c r="O3236" i="21"/>
  <c r="N3236" i="21"/>
  <c r="P3236" i="21"/>
  <c r="Q3236" i="21"/>
  <c r="E3232" i="21"/>
  <c r="F3232" i="21"/>
  <c r="D3233" i="21"/>
  <c r="Q3237" i="21"/>
  <c r="P3237" i="21"/>
  <c r="O3237" i="21"/>
  <c r="N3237" i="21"/>
  <c r="J3238" i="21"/>
  <c r="H3239" i="21"/>
  <c r="L3238" i="21"/>
  <c r="M3238" i="21"/>
  <c r="K3238" i="21"/>
  <c r="I3238" i="21"/>
  <c r="D3234" i="21"/>
  <c r="E3233" i="21"/>
  <c r="F3233" i="21"/>
  <c r="H3240" i="21"/>
  <c r="I3239" i="21"/>
  <c r="K3239" i="21"/>
  <c r="M3239" i="21"/>
  <c r="L3239" i="21"/>
  <c r="J3239" i="21"/>
  <c r="P3238" i="21"/>
  <c r="N3238" i="21"/>
  <c r="O3238" i="21"/>
  <c r="Q3238" i="21"/>
  <c r="E3234" i="21"/>
  <c r="F3234" i="21"/>
  <c r="D3235" i="21"/>
  <c r="I3240" i="21"/>
  <c r="L3240" i="21"/>
  <c r="J3240" i="21"/>
  <c r="M3240" i="21"/>
  <c r="H3241" i="21"/>
  <c r="K3240" i="21"/>
  <c r="N3239" i="21"/>
  <c r="Q3239" i="21"/>
  <c r="O3239" i="21"/>
  <c r="P3239" i="21"/>
  <c r="D3236" i="21"/>
  <c r="E3235" i="21"/>
  <c r="F3235" i="21"/>
  <c r="Q3240" i="21"/>
  <c r="P3240" i="21"/>
  <c r="N3240" i="21"/>
  <c r="O3240" i="21"/>
  <c r="M3241" i="21"/>
  <c r="L3241" i="21"/>
  <c r="I3241" i="21"/>
  <c r="H3242" i="21"/>
  <c r="J3241" i="21"/>
  <c r="K3241" i="21"/>
  <c r="E3236" i="21"/>
  <c r="D3237" i="21"/>
  <c r="F3236" i="21"/>
  <c r="P3241" i="21"/>
  <c r="Q3241" i="21"/>
  <c r="N3241" i="21"/>
  <c r="O3241" i="21"/>
  <c r="L3242" i="21"/>
  <c r="K3242" i="21"/>
  <c r="I3242" i="21"/>
  <c r="J3242" i="21"/>
  <c r="H3243" i="21"/>
  <c r="M3242" i="21"/>
  <c r="D3238" i="21"/>
  <c r="E3237" i="21"/>
  <c r="F3237" i="21"/>
  <c r="P3242" i="21"/>
  <c r="N3242" i="21"/>
  <c r="Q3242" i="21"/>
  <c r="O3242" i="21"/>
  <c r="J3243" i="21"/>
  <c r="H3244" i="21"/>
  <c r="K3243" i="21"/>
  <c r="L3243" i="21"/>
  <c r="M3243" i="21"/>
  <c r="I3243" i="21"/>
  <c r="D3239" i="21"/>
  <c r="F3238" i="21"/>
  <c r="E3238" i="21"/>
  <c r="K3244" i="21"/>
  <c r="M3244" i="21"/>
  <c r="L3244" i="21"/>
  <c r="H3245" i="21"/>
  <c r="I3244" i="21"/>
  <c r="J3244" i="21"/>
  <c r="Q3243" i="21"/>
  <c r="O3243" i="21"/>
  <c r="N3243" i="21"/>
  <c r="P3243" i="21"/>
  <c r="F3239" i="21"/>
  <c r="E3239" i="21"/>
  <c r="D3240" i="21"/>
  <c r="H3246" i="21"/>
  <c r="J3245" i="21"/>
  <c r="I3245" i="21"/>
  <c r="M3245" i="21"/>
  <c r="L3245" i="21"/>
  <c r="K3245" i="21"/>
  <c r="N3244" i="21"/>
  <c r="O3244" i="21"/>
  <c r="P3244" i="21"/>
  <c r="Q3244" i="21"/>
  <c r="D3241" i="21"/>
  <c r="E3240" i="21"/>
  <c r="F3240" i="21"/>
  <c r="I3246" i="21"/>
  <c r="J3246" i="21"/>
  <c r="L3246" i="21"/>
  <c r="M3246" i="21"/>
  <c r="H3247" i="21"/>
  <c r="K3246" i="21"/>
  <c r="P3245" i="21"/>
  <c r="O3245" i="21"/>
  <c r="N3245" i="21"/>
  <c r="Q3245" i="21"/>
  <c r="F3241" i="21"/>
  <c r="D3242" i="21"/>
  <c r="E3241" i="21"/>
  <c r="P3246" i="21"/>
  <c r="Q3246" i="21"/>
  <c r="N3246" i="21"/>
  <c r="O3246" i="21"/>
  <c r="I3247" i="21"/>
  <c r="K3247" i="21"/>
  <c r="L3247" i="21"/>
  <c r="H3248" i="21"/>
  <c r="J3247" i="21"/>
  <c r="M3247" i="21"/>
  <c r="F3242" i="21"/>
  <c r="D3243" i="21"/>
  <c r="E3242" i="21"/>
  <c r="O3247" i="21"/>
  <c r="N3247" i="21"/>
  <c r="P3247" i="21"/>
  <c r="Q3247" i="21"/>
  <c r="L3248" i="21"/>
  <c r="M3248" i="21"/>
  <c r="I3248" i="21"/>
  <c r="H3249" i="21"/>
  <c r="K3248" i="21"/>
  <c r="J3248" i="21"/>
  <c r="F3243" i="21"/>
  <c r="D3244" i="21"/>
  <c r="E3243" i="21"/>
  <c r="P3248" i="21"/>
  <c r="O3248" i="21"/>
  <c r="Q3248" i="21"/>
  <c r="N3248" i="21"/>
  <c r="K3249" i="21"/>
  <c r="L3249" i="21"/>
  <c r="M3249" i="21"/>
  <c r="I3249" i="21"/>
  <c r="H3250" i="21"/>
  <c r="J3249" i="21"/>
  <c r="D3245" i="21"/>
  <c r="F3244" i="21"/>
  <c r="E3244" i="21"/>
  <c r="N3249" i="21"/>
  <c r="Q3249" i="21"/>
  <c r="P3249" i="21"/>
  <c r="O3249" i="21"/>
  <c r="K3250" i="21"/>
  <c r="L3250" i="21"/>
  <c r="M3250" i="21"/>
  <c r="H3251" i="21"/>
  <c r="I3250" i="21"/>
  <c r="J3250" i="21"/>
  <c r="F3245" i="21"/>
  <c r="E3245" i="21"/>
  <c r="D3246" i="21"/>
  <c r="J3251" i="21"/>
  <c r="L3251" i="21"/>
  <c r="H3252" i="21"/>
  <c r="I3251" i="21"/>
  <c r="M3251" i="21"/>
  <c r="K3251" i="21"/>
  <c r="N3250" i="21"/>
  <c r="Q3250" i="21"/>
  <c r="P3250" i="21"/>
  <c r="O3250" i="21"/>
  <c r="E3246" i="21"/>
  <c r="F3246" i="21"/>
  <c r="D3247" i="21"/>
  <c r="H3253" i="21"/>
  <c r="M3252" i="21"/>
  <c r="I3252" i="21"/>
  <c r="K3252" i="21"/>
  <c r="J3252" i="21"/>
  <c r="L3252" i="21"/>
  <c r="O3251" i="21"/>
  <c r="N3251" i="21"/>
  <c r="Q3251" i="21"/>
  <c r="P3251" i="21"/>
  <c r="D3248" i="21"/>
  <c r="E3247" i="21"/>
  <c r="F3247" i="21"/>
  <c r="J3253" i="21"/>
  <c r="M3253" i="21"/>
  <c r="I3253" i="21"/>
  <c r="K3253" i="21"/>
  <c r="L3253" i="21"/>
  <c r="H3254" i="21"/>
  <c r="Q3252" i="21"/>
  <c r="N3252" i="21"/>
  <c r="O3252" i="21"/>
  <c r="P3252" i="21"/>
  <c r="D3249" i="21"/>
  <c r="F3248" i="21"/>
  <c r="E3248" i="21"/>
  <c r="N3253" i="21"/>
  <c r="Q3253" i="21"/>
  <c r="P3253" i="21"/>
  <c r="O3253" i="21"/>
  <c r="M3254" i="21"/>
  <c r="J3254" i="21"/>
  <c r="H3255" i="21"/>
  <c r="I3254" i="21"/>
  <c r="L3254" i="21"/>
  <c r="K3254" i="21"/>
  <c r="E3249" i="21"/>
  <c r="D3250" i="21"/>
  <c r="F3249" i="21"/>
  <c r="J3255" i="21"/>
  <c r="L3255" i="21"/>
  <c r="M3255" i="21"/>
  <c r="K3255" i="21"/>
  <c r="H3256" i="21"/>
  <c r="I3255" i="21"/>
  <c r="O3254" i="21"/>
  <c r="P3254" i="21"/>
  <c r="N3254" i="21"/>
  <c r="Q3254" i="21"/>
  <c r="F3250" i="21"/>
  <c r="E3250" i="21"/>
  <c r="D3251" i="21"/>
  <c r="L3256" i="21"/>
  <c r="J3256" i="21"/>
  <c r="I3256" i="21"/>
  <c r="K3256" i="21"/>
  <c r="H3257" i="21"/>
  <c r="M3256" i="21"/>
  <c r="N3255" i="21"/>
  <c r="Q3255" i="21"/>
  <c r="P3255" i="21"/>
  <c r="O3255" i="21"/>
  <c r="E3251" i="21"/>
  <c r="F3251" i="21"/>
  <c r="D3252" i="21"/>
  <c r="Q3256" i="21"/>
  <c r="O3256" i="21"/>
  <c r="P3256" i="21"/>
  <c r="N3256" i="21"/>
  <c r="L3257" i="21"/>
  <c r="M3257" i="21"/>
  <c r="J3257" i="21"/>
  <c r="H3258" i="21"/>
  <c r="I3257" i="21"/>
  <c r="K3257" i="21"/>
  <c r="E3252" i="21"/>
  <c r="D3253" i="21"/>
  <c r="F3252" i="21"/>
  <c r="H3259" i="21"/>
  <c r="K3258" i="21"/>
  <c r="M3258" i="21"/>
  <c r="I3258" i="21"/>
  <c r="L3258" i="21"/>
  <c r="J3258" i="21"/>
  <c r="Q3257" i="21"/>
  <c r="O3257" i="21"/>
  <c r="N3257" i="21"/>
  <c r="P3257" i="21"/>
  <c r="D3254" i="21"/>
  <c r="E3253" i="21"/>
  <c r="F3253" i="21"/>
  <c r="K3259" i="21"/>
  <c r="I3259" i="21"/>
  <c r="J3259" i="21"/>
  <c r="H3260" i="21"/>
  <c r="L3259" i="21"/>
  <c r="M3259" i="21"/>
  <c r="O3258" i="21"/>
  <c r="N3258" i="21"/>
  <c r="P3258" i="21"/>
  <c r="Q3258" i="21"/>
  <c r="D3255" i="21"/>
  <c r="F3254" i="21"/>
  <c r="E3254" i="21"/>
  <c r="P3259" i="21"/>
  <c r="O3259" i="21"/>
  <c r="N3259" i="21"/>
  <c r="Q3259" i="21"/>
  <c r="L3260" i="21"/>
  <c r="K3260" i="21"/>
  <c r="H3261" i="21"/>
  <c r="M3260" i="21"/>
  <c r="I3260" i="21"/>
  <c r="J3260" i="21"/>
  <c r="E3255" i="21"/>
  <c r="F3255" i="21"/>
  <c r="D3256" i="21"/>
  <c r="M3261" i="21"/>
  <c r="I3261" i="21"/>
  <c r="H3262" i="21"/>
  <c r="J3261" i="21"/>
  <c r="L3261" i="21"/>
  <c r="K3261" i="21"/>
  <c r="N3260" i="21"/>
  <c r="Q3260" i="21"/>
  <c r="P3260" i="21"/>
  <c r="O3260" i="21"/>
  <c r="D3257" i="21"/>
  <c r="E3256" i="21"/>
  <c r="F3256" i="21"/>
  <c r="O3261" i="21"/>
  <c r="P3261" i="21"/>
  <c r="N3261" i="21"/>
  <c r="Q3261" i="21"/>
  <c r="J3262" i="21"/>
  <c r="M3262" i="21"/>
  <c r="K3262" i="21"/>
  <c r="H3263" i="21"/>
  <c r="I3262" i="21"/>
  <c r="L3262" i="21"/>
  <c r="E3257" i="21"/>
  <c r="D3258" i="21"/>
  <c r="F3257" i="21"/>
  <c r="I3263" i="21"/>
  <c r="K3263" i="21"/>
  <c r="H3264" i="21"/>
  <c r="M3263" i="21"/>
  <c r="L3263" i="21"/>
  <c r="J3263" i="21"/>
  <c r="O3262" i="21"/>
  <c r="P3262" i="21"/>
  <c r="N3262" i="21"/>
  <c r="Q3262" i="21"/>
  <c r="E3258" i="21"/>
  <c r="D3259" i="21"/>
  <c r="F3258" i="21"/>
  <c r="O3263" i="21"/>
  <c r="Q3263" i="21"/>
  <c r="P3263" i="21"/>
  <c r="N3263" i="21"/>
  <c r="I3264" i="21"/>
  <c r="J3264" i="21"/>
  <c r="K3264" i="21"/>
  <c r="M3264" i="21"/>
  <c r="H3265" i="21"/>
  <c r="L3264" i="21"/>
  <c r="D3260" i="21"/>
  <c r="F3259" i="21"/>
  <c r="E3259" i="21"/>
  <c r="P3264" i="21"/>
  <c r="O3264" i="21"/>
  <c r="Q3264" i="21"/>
  <c r="N3264" i="21"/>
  <c r="M3265" i="21"/>
  <c r="H3266" i="21"/>
  <c r="I3265" i="21"/>
  <c r="L3265" i="21"/>
  <c r="J3265" i="21"/>
  <c r="K3265" i="21"/>
  <c r="E3260" i="21"/>
  <c r="F3260" i="21"/>
  <c r="D3261" i="21"/>
  <c r="M3266" i="21"/>
  <c r="H3267" i="21"/>
  <c r="I3266" i="21"/>
  <c r="L3266" i="21"/>
  <c r="K3266" i="21"/>
  <c r="J3266" i="21"/>
  <c r="N3265" i="21"/>
  <c r="O3265" i="21"/>
  <c r="P3265" i="21"/>
  <c r="Q3265" i="21"/>
  <c r="D3262" i="21"/>
  <c r="E3261" i="21"/>
  <c r="F3261" i="21"/>
  <c r="M3267" i="21"/>
  <c r="I3267" i="21"/>
  <c r="H3268" i="21"/>
  <c r="L3267" i="21"/>
  <c r="J3267" i="21"/>
  <c r="K3267" i="21"/>
  <c r="Q3266" i="21"/>
  <c r="P3266" i="21"/>
  <c r="N3266" i="21"/>
  <c r="O3266" i="21"/>
  <c r="E3262" i="21"/>
  <c r="D3263" i="21"/>
  <c r="F3262" i="21"/>
  <c r="O3267" i="21"/>
  <c r="N3267" i="21"/>
  <c r="P3267" i="21"/>
  <c r="Q3267" i="21"/>
  <c r="J3268" i="21"/>
  <c r="H3269" i="21"/>
  <c r="K3268" i="21"/>
  <c r="I3268" i="21"/>
  <c r="L3268" i="21"/>
  <c r="M3268" i="21"/>
  <c r="E3263" i="21"/>
  <c r="D3264" i="21"/>
  <c r="F3263" i="21"/>
  <c r="J3269" i="21"/>
  <c r="L3269" i="21"/>
  <c r="M3269" i="21"/>
  <c r="H3270" i="21"/>
  <c r="I3269" i="21"/>
  <c r="K3269" i="21"/>
  <c r="O3268" i="21"/>
  <c r="Q3268" i="21"/>
  <c r="N3268" i="21"/>
  <c r="P3268" i="21"/>
  <c r="E3264" i="21"/>
  <c r="D3265" i="21"/>
  <c r="F3264" i="21"/>
  <c r="K3270" i="21"/>
  <c r="M3270" i="21"/>
  <c r="H3271" i="21"/>
  <c r="I3270" i="21"/>
  <c r="J3270" i="21"/>
  <c r="L3270" i="21"/>
  <c r="N3269" i="21"/>
  <c r="P3269" i="21"/>
  <c r="Q3269" i="21"/>
  <c r="O3269" i="21"/>
  <c r="D3266" i="21"/>
  <c r="F3265" i="21"/>
  <c r="E3265" i="21"/>
  <c r="J3271" i="21"/>
  <c r="H3272" i="21"/>
  <c r="L3271" i="21"/>
  <c r="I3271" i="21"/>
  <c r="M3271" i="21"/>
  <c r="K3271" i="21"/>
  <c r="O3270" i="21"/>
  <c r="N3270" i="21"/>
  <c r="P3270" i="21"/>
  <c r="Q3270" i="21"/>
  <c r="F3266" i="21"/>
  <c r="D3267" i="21"/>
  <c r="E3266" i="21"/>
  <c r="K3272" i="21"/>
  <c r="J3272" i="21"/>
  <c r="I3272" i="21"/>
  <c r="H3273" i="21"/>
  <c r="L3272" i="21"/>
  <c r="M3272" i="21"/>
  <c r="Q3271" i="21"/>
  <c r="O3271" i="21"/>
  <c r="P3271" i="21"/>
  <c r="N3271" i="21"/>
  <c r="F3267" i="21"/>
  <c r="D3268" i="21"/>
  <c r="E3267" i="21"/>
  <c r="Q3272" i="21"/>
  <c r="N3272" i="21"/>
  <c r="O3272" i="21"/>
  <c r="P3272" i="21"/>
  <c r="H3274" i="21"/>
  <c r="M3273" i="21"/>
  <c r="L3273" i="21"/>
  <c r="K3273" i="21"/>
  <c r="J3273" i="21"/>
  <c r="I3273" i="21"/>
  <c r="F3268" i="21"/>
  <c r="E3268" i="21"/>
  <c r="D3269" i="21"/>
  <c r="H3275" i="21"/>
  <c r="M3274" i="21"/>
  <c r="L3274" i="21"/>
  <c r="J3274" i="21"/>
  <c r="K3274" i="21"/>
  <c r="I3274" i="21"/>
  <c r="O3273" i="21"/>
  <c r="Q3273" i="21"/>
  <c r="P3273" i="21"/>
  <c r="N3273" i="21"/>
  <c r="F3269" i="21"/>
  <c r="E3269" i="21"/>
  <c r="D3270" i="21"/>
  <c r="H3276" i="21"/>
  <c r="I3275" i="21"/>
  <c r="M3275" i="21"/>
  <c r="J3275" i="21"/>
  <c r="L3275" i="21"/>
  <c r="K3275" i="21"/>
  <c r="O3274" i="21"/>
  <c r="P3274" i="21"/>
  <c r="Q3274" i="21"/>
  <c r="N3274" i="21"/>
  <c r="F3270" i="21"/>
  <c r="E3270" i="21"/>
  <c r="D3271" i="21"/>
  <c r="L3276" i="21"/>
  <c r="M3276" i="21"/>
  <c r="H3277" i="21"/>
  <c r="K3276" i="21"/>
  <c r="I3276" i="21"/>
  <c r="J3276" i="21"/>
  <c r="Q3275" i="21"/>
  <c r="N3275" i="21"/>
  <c r="O3275" i="21"/>
  <c r="P3275" i="21"/>
  <c r="F3271" i="21"/>
  <c r="E3271" i="21"/>
  <c r="D3272" i="21"/>
  <c r="M3277" i="21"/>
  <c r="K3277" i="21"/>
  <c r="H3278" i="21"/>
  <c r="L3277" i="21"/>
  <c r="J3277" i="21"/>
  <c r="I3277" i="21"/>
  <c r="Q3276" i="21"/>
  <c r="N3276" i="21"/>
  <c r="O3276" i="21"/>
  <c r="P3276" i="21"/>
  <c r="E3272" i="21"/>
  <c r="D3273" i="21"/>
  <c r="F3272" i="21"/>
  <c r="L3278" i="21"/>
  <c r="I3278" i="21"/>
  <c r="K3278" i="21"/>
  <c r="M3278" i="21"/>
  <c r="J3278" i="21"/>
  <c r="H3279" i="21"/>
  <c r="Q3277" i="21"/>
  <c r="O3277" i="21"/>
  <c r="P3277" i="21"/>
  <c r="N3277" i="21"/>
  <c r="D3274" i="21"/>
  <c r="E3273" i="21"/>
  <c r="F3273" i="21"/>
  <c r="P3278" i="21"/>
  <c r="N3278" i="21"/>
  <c r="O3278" i="21"/>
  <c r="Q3278" i="21"/>
  <c r="K3279" i="21"/>
  <c r="J3279" i="21"/>
  <c r="M3279" i="21"/>
  <c r="I3279" i="21"/>
  <c r="H3280" i="21"/>
  <c r="L3279" i="21"/>
  <c r="E3274" i="21"/>
  <c r="D3275" i="21"/>
  <c r="F3274" i="21"/>
  <c r="N3279" i="21"/>
  <c r="O3279" i="21"/>
  <c r="P3279" i="21"/>
  <c r="Q3279" i="21"/>
  <c r="J3280" i="21"/>
  <c r="K3280" i="21"/>
  <c r="H3281" i="21"/>
  <c r="M3280" i="21"/>
  <c r="L3280" i="21"/>
  <c r="I3280" i="21"/>
  <c r="D3276" i="21"/>
  <c r="F3275" i="21"/>
  <c r="E3275" i="21"/>
  <c r="L3281" i="21"/>
  <c r="H3282" i="21"/>
  <c r="M3281" i="21"/>
  <c r="I3281" i="21"/>
  <c r="K3281" i="21"/>
  <c r="J3281" i="21"/>
  <c r="Q3280" i="21"/>
  <c r="N3280" i="21"/>
  <c r="O3280" i="21"/>
  <c r="P3280" i="21"/>
  <c r="D3277" i="21"/>
  <c r="F3276" i="21"/>
  <c r="E3276" i="21"/>
  <c r="M3282" i="21"/>
  <c r="J3282" i="21"/>
  <c r="I3282" i="21"/>
  <c r="K3282" i="21"/>
  <c r="L3282" i="21"/>
  <c r="H3283" i="21"/>
  <c r="P3281" i="21"/>
  <c r="O3281" i="21"/>
  <c r="N3281" i="21"/>
  <c r="Q3281" i="21"/>
  <c r="F3277" i="21"/>
  <c r="E3277" i="21"/>
  <c r="D3278" i="21"/>
  <c r="P3282" i="21"/>
  <c r="Q3282" i="21"/>
  <c r="N3282" i="21"/>
  <c r="O3282" i="21"/>
  <c r="H3284" i="21"/>
  <c r="M3283" i="21"/>
  <c r="J3283" i="21"/>
  <c r="L3283" i="21"/>
  <c r="I3283" i="21"/>
  <c r="K3283" i="21"/>
  <c r="D3279" i="21"/>
  <c r="F3278" i="21"/>
  <c r="E3278" i="21"/>
  <c r="I3284" i="21"/>
  <c r="L3284" i="21"/>
  <c r="M3284" i="21"/>
  <c r="H3285" i="21"/>
  <c r="J3284" i="21"/>
  <c r="K3284" i="21"/>
  <c r="O3283" i="21"/>
  <c r="Q3283" i="21"/>
  <c r="N3283" i="21"/>
  <c r="P3283" i="21"/>
  <c r="F3279" i="21"/>
  <c r="E3279" i="21"/>
  <c r="D3280" i="21"/>
  <c r="N3284" i="21"/>
  <c r="P3284" i="21"/>
  <c r="O3284" i="21"/>
  <c r="Q3284" i="21"/>
  <c r="L3285" i="21"/>
  <c r="K3285" i="21"/>
  <c r="H3286" i="21"/>
  <c r="J3285" i="21"/>
  <c r="I3285" i="21"/>
  <c r="M3285" i="21"/>
  <c r="E3280" i="21"/>
  <c r="D3281" i="21"/>
  <c r="F3280" i="21"/>
  <c r="H3287" i="21"/>
  <c r="I3286" i="21"/>
  <c r="K3286" i="21"/>
  <c r="J3286" i="21"/>
  <c r="M3286" i="21"/>
  <c r="L3286" i="21"/>
  <c r="O3285" i="21"/>
  <c r="P3285" i="21"/>
  <c r="N3285" i="21"/>
  <c r="Q3285" i="21"/>
  <c r="D3282" i="21"/>
  <c r="E3281" i="21"/>
  <c r="F3281" i="21"/>
  <c r="L3287" i="21"/>
  <c r="J3287" i="21"/>
  <c r="I3287" i="21"/>
  <c r="M3287" i="21"/>
  <c r="K3287" i="21"/>
  <c r="H3288" i="21"/>
  <c r="O3286" i="21"/>
  <c r="N3286" i="21"/>
  <c r="Q3286" i="21"/>
  <c r="P3286" i="21"/>
  <c r="D3283" i="21"/>
  <c r="E3282" i="21"/>
  <c r="F3282" i="21"/>
  <c r="P3287" i="21"/>
  <c r="N3287" i="21"/>
  <c r="Q3287" i="21"/>
  <c r="O3287" i="21"/>
  <c r="M3288" i="21"/>
  <c r="I3288" i="21"/>
  <c r="J3288" i="21"/>
  <c r="L3288" i="21"/>
  <c r="H3289" i="21"/>
  <c r="K3288" i="21"/>
  <c r="E3283" i="21"/>
  <c r="F3283" i="21"/>
  <c r="D3284" i="21"/>
  <c r="Q3288" i="21"/>
  <c r="P3288" i="21"/>
  <c r="N3288" i="21"/>
  <c r="O3288" i="21"/>
  <c r="I3289" i="21"/>
  <c r="L3289" i="21"/>
  <c r="K3289" i="21"/>
  <c r="M3289" i="21"/>
  <c r="H3290" i="21"/>
  <c r="J3289" i="21"/>
  <c r="D3285" i="21"/>
  <c r="F3284" i="21"/>
  <c r="E3284" i="21"/>
  <c r="O3289" i="21"/>
  <c r="P3289" i="21"/>
  <c r="Q3289" i="21"/>
  <c r="N3289" i="21"/>
  <c r="I3290" i="21"/>
  <c r="M3290" i="21"/>
  <c r="J3290" i="21"/>
  <c r="L3290" i="21"/>
  <c r="H3291" i="21"/>
  <c r="K3290" i="21"/>
  <c r="E3285" i="21"/>
  <c r="F3285" i="21"/>
  <c r="D3286" i="21"/>
  <c r="Q3290" i="21"/>
  <c r="P3290" i="21"/>
  <c r="O3290" i="21"/>
  <c r="N3290" i="21"/>
  <c r="L3291" i="21"/>
  <c r="M3291" i="21"/>
  <c r="I3291" i="21"/>
  <c r="H3292" i="21"/>
  <c r="K3291" i="21"/>
  <c r="J3291" i="21"/>
  <c r="F3286" i="21"/>
  <c r="D3287" i="21"/>
  <c r="E3286" i="21"/>
  <c r="P3291" i="21"/>
  <c r="Q3291" i="21"/>
  <c r="N3291" i="21"/>
  <c r="O3291" i="21"/>
  <c r="I3292" i="21"/>
  <c r="K3292" i="21"/>
  <c r="H3293" i="21"/>
  <c r="M3292" i="21"/>
  <c r="L3292" i="21"/>
  <c r="J3292" i="21"/>
  <c r="E3287" i="21"/>
  <c r="F3287" i="21"/>
  <c r="D3288" i="21"/>
  <c r="N3292" i="21"/>
  <c r="Q3292" i="21"/>
  <c r="P3292" i="21"/>
  <c r="O3292" i="21"/>
  <c r="H3294" i="21"/>
  <c r="I3293" i="21"/>
  <c r="M3293" i="21"/>
  <c r="K3293" i="21"/>
  <c r="L3293" i="21"/>
  <c r="J3293" i="21"/>
  <c r="E3288" i="21"/>
  <c r="F3288" i="21"/>
  <c r="D3289" i="21"/>
  <c r="H3295" i="21"/>
  <c r="J3294" i="21"/>
  <c r="L3294" i="21"/>
  <c r="K3294" i="21"/>
  <c r="I3294" i="21"/>
  <c r="M3294" i="21"/>
  <c r="P3293" i="21"/>
  <c r="N3293" i="21"/>
  <c r="O3293" i="21"/>
  <c r="Q3293" i="21"/>
  <c r="D3290" i="21"/>
  <c r="F3289" i="21"/>
  <c r="E3289" i="21"/>
  <c r="L3295" i="21"/>
  <c r="J3295" i="21"/>
  <c r="M3295" i="21"/>
  <c r="I3295" i="21"/>
  <c r="K3295" i="21"/>
  <c r="H3296" i="21"/>
  <c r="Q3294" i="21"/>
  <c r="O3294" i="21"/>
  <c r="P3294" i="21"/>
  <c r="N3294" i="21"/>
  <c r="E3290" i="21"/>
  <c r="D3291" i="21"/>
  <c r="F3290" i="21"/>
  <c r="N3295" i="21"/>
  <c r="P3295" i="21"/>
  <c r="Q3295" i="21"/>
  <c r="O3295" i="21"/>
  <c r="H3297" i="21"/>
  <c r="M3296" i="21"/>
  <c r="K3296" i="21"/>
  <c r="I3296" i="21"/>
  <c r="J3296" i="21"/>
  <c r="L3296" i="21"/>
  <c r="D3292" i="21"/>
  <c r="F3291" i="21"/>
  <c r="E3291" i="21"/>
  <c r="K3297" i="21"/>
  <c r="M3297" i="21"/>
  <c r="I3297" i="21"/>
  <c r="H3298" i="21"/>
  <c r="L3297" i="21"/>
  <c r="J3297" i="21"/>
  <c r="P3296" i="21"/>
  <c r="O3296" i="21"/>
  <c r="Q3296" i="21"/>
  <c r="N3296" i="21"/>
  <c r="D3293" i="21"/>
  <c r="E3292" i="21"/>
  <c r="F3292" i="21"/>
  <c r="P3297" i="21"/>
  <c r="O3297" i="21"/>
  <c r="Q3297" i="21"/>
  <c r="N3297" i="21"/>
  <c r="K3298" i="21"/>
  <c r="J3298" i="21"/>
  <c r="I3298" i="21"/>
  <c r="H3299" i="21"/>
  <c r="M3298" i="21"/>
  <c r="L3298" i="21"/>
  <c r="E3293" i="21"/>
  <c r="F3293" i="21"/>
  <c r="D3294" i="21"/>
  <c r="N3298" i="21"/>
  <c r="Q3298" i="21"/>
  <c r="P3298" i="21"/>
  <c r="O3298" i="21"/>
  <c r="M3299" i="21"/>
  <c r="I3299" i="21"/>
  <c r="H3300" i="21"/>
  <c r="J3299" i="21"/>
  <c r="L3299" i="21"/>
  <c r="K3299" i="21"/>
  <c r="D3295" i="21"/>
  <c r="E3294" i="21"/>
  <c r="F3294" i="21"/>
  <c r="N3299" i="21"/>
  <c r="P3299" i="21"/>
  <c r="Q3299" i="21"/>
  <c r="O3299" i="21"/>
  <c r="K3300" i="21"/>
  <c r="M3300" i="21"/>
  <c r="H3301" i="21"/>
  <c r="I3300" i="21"/>
  <c r="J3300" i="21"/>
  <c r="L3300" i="21"/>
  <c r="E3295" i="21"/>
  <c r="F3295" i="21"/>
  <c r="D3296" i="21"/>
  <c r="K3301" i="21"/>
  <c r="M3301" i="21"/>
  <c r="H3302" i="21"/>
  <c r="I3301" i="21"/>
  <c r="L3301" i="21"/>
  <c r="J3301" i="21"/>
  <c r="O3300" i="21"/>
  <c r="P3300" i="21"/>
  <c r="Q3300" i="21"/>
  <c r="N3300" i="21"/>
  <c r="E3296" i="21"/>
  <c r="D3297" i="21"/>
  <c r="F3296" i="21"/>
  <c r="M3302" i="21"/>
  <c r="J3302" i="21"/>
  <c r="I3302" i="21"/>
  <c r="L3302" i="21"/>
  <c r="H3303" i="21"/>
  <c r="K3302" i="21"/>
  <c r="O3301" i="21"/>
  <c r="N3301" i="21"/>
  <c r="Q3301" i="21"/>
  <c r="P3301" i="21"/>
  <c r="D3298" i="21"/>
  <c r="E3297" i="21"/>
  <c r="F3297" i="21"/>
  <c r="Q3302" i="21"/>
  <c r="O3302" i="21"/>
  <c r="P3302" i="21"/>
  <c r="N3302" i="21"/>
  <c r="M3303" i="21"/>
  <c r="H3304" i="21"/>
  <c r="I3303" i="21"/>
  <c r="K3303" i="21"/>
  <c r="J3303" i="21"/>
  <c r="L3303" i="21"/>
  <c r="D3299" i="21"/>
  <c r="F3298" i="21"/>
  <c r="E3298" i="21"/>
  <c r="K3304" i="21"/>
  <c r="L3304" i="21"/>
  <c r="M3304" i="21"/>
  <c r="J3304" i="21"/>
  <c r="H3305" i="21"/>
  <c r="I3304" i="21"/>
  <c r="Q3303" i="21"/>
  <c r="P3303" i="21"/>
  <c r="O3303" i="21"/>
  <c r="N3303" i="21"/>
  <c r="F3299" i="21"/>
  <c r="E3299" i="21"/>
  <c r="D3300" i="21"/>
  <c r="H3306" i="21"/>
  <c r="I3305" i="21"/>
  <c r="L3305" i="21"/>
  <c r="K3305" i="21"/>
  <c r="J3305" i="21"/>
  <c r="M3305" i="21"/>
  <c r="O3304" i="21"/>
  <c r="P3304" i="21"/>
  <c r="Q3304" i="21"/>
  <c r="N3304" i="21"/>
  <c r="D3301" i="21"/>
  <c r="F3300" i="21"/>
  <c r="E3300" i="21"/>
  <c r="K3306" i="21"/>
  <c r="I3306" i="21"/>
  <c r="H3307" i="21"/>
  <c r="J3306" i="21"/>
  <c r="M3306" i="21"/>
  <c r="L3306" i="21"/>
  <c r="N3305" i="21"/>
  <c r="P3305" i="21"/>
  <c r="O3305" i="21"/>
  <c r="Q3305" i="21"/>
  <c r="E3301" i="21"/>
  <c r="F3301" i="21"/>
  <c r="D3302" i="21"/>
  <c r="N3306" i="21"/>
  <c r="Q3306" i="21"/>
  <c r="O3306" i="21"/>
  <c r="P3306" i="21"/>
  <c r="M3307" i="21"/>
  <c r="L3307" i="21"/>
  <c r="K3307" i="21"/>
  <c r="J3307" i="21"/>
  <c r="H3308" i="21"/>
  <c r="I3307" i="21"/>
  <c r="D3303" i="21"/>
  <c r="F3302" i="21"/>
  <c r="E3302" i="21"/>
  <c r="K3308" i="21"/>
  <c r="I3308" i="21"/>
  <c r="H3309" i="21"/>
  <c r="L3308" i="21"/>
  <c r="J3308" i="21"/>
  <c r="M3308" i="21"/>
  <c r="Q3307" i="21"/>
  <c r="N3307" i="21"/>
  <c r="P3307" i="21"/>
  <c r="O3307" i="21"/>
  <c r="F3303" i="21"/>
  <c r="D3304" i="21"/>
  <c r="E3303" i="21"/>
  <c r="N3308" i="21"/>
  <c r="P3308" i="21"/>
  <c r="O3308" i="21"/>
  <c r="Q3308" i="21"/>
  <c r="J3309" i="21"/>
  <c r="M3309" i="21"/>
  <c r="I3309" i="21"/>
  <c r="H3310" i="21"/>
  <c r="L3309" i="21"/>
  <c r="K3309" i="21"/>
  <c r="E3304" i="21"/>
  <c r="F3304" i="21"/>
  <c r="D3305" i="21"/>
  <c r="N3309" i="21"/>
  <c r="P3309" i="21"/>
  <c r="Q3309" i="21"/>
  <c r="O3309" i="21"/>
  <c r="K3310" i="21"/>
  <c r="J3310" i="21"/>
  <c r="H3311" i="21"/>
  <c r="M3310" i="21"/>
  <c r="L3310" i="21"/>
  <c r="I3310" i="21"/>
  <c r="D3306" i="21"/>
  <c r="E3305" i="21"/>
  <c r="F3305" i="21"/>
  <c r="K3311" i="21"/>
  <c r="H3312" i="21"/>
  <c r="J3311" i="21"/>
  <c r="M3311" i="21"/>
  <c r="I3311" i="21"/>
  <c r="L3311" i="21"/>
  <c r="O3310" i="21"/>
  <c r="P3310" i="21"/>
  <c r="Q3310" i="21"/>
  <c r="N3310" i="21"/>
  <c r="D3307" i="21"/>
  <c r="E3306" i="21"/>
  <c r="F3306" i="21"/>
  <c r="I3312" i="21"/>
  <c r="H3313" i="21"/>
  <c r="L3312" i="21"/>
  <c r="J3312" i="21"/>
  <c r="K3312" i="21"/>
  <c r="M3312" i="21"/>
  <c r="Q3311" i="21"/>
  <c r="N3311" i="21"/>
  <c r="P3311" i="21"/>
  <c r="O3311" i="21"/>
  <c r="F3307" i="21"/>
  <c r="E3307" i="21"/>
  <c r="D3308" i="21"/>
  <c r="O3312" i="21"/>
  <c r="N3312" i="21"/>
  <c r="Q3312" i="21"/>
  <c r="P3312" i="21"/>
  <c r="I3313" i="21"/>
  <c r="L3313" i="21"/>
  <c r="H3314" i="21"/>
  <c r="K3313" i="21"/>
  <c r="M3313" i="21"/>
  <c r="J3313" i="21"/>
  <c r="E3308" i="21"/>
  <c r="F3308" i="21"/>
  <c r="D3309" i="21"/>
  <c r="O3313" i="21"/>
  <c r="Q3313" i="21"/>
  <c r="N3313" i="21"/>
  <c r="P3313" i="21"/>
  <c r="J3314" i="21"/>
  <c r="I3314" i="21"/>
  <c r="L3314" i="21"/>
  <c r="K3314" i="21"/>
  <c r="H3315" i="21"/>
  <c r="M3314" i="21"/>
  <c r="D3310" i="21"/>
  <c r="F3309" i="21"/>
  <c r="E3309" i="21"/>
  <c r="N3314" i="21"/>
  <c r="Q3314" i="21"/>
  <c r="O3314" i="21"/>
  <c r="P3314" i="21"/>
  <c r="H3316" i="21"/>
  <c r="K3315" i="21"/>
  <c r="L3315" i="21"/>
  <c r="J3315" i="21"/>
  <c r="I3315" i="21"/>
  <c r="M3315" i="21"/>
  <c r="E3310" i="21"/>
  <c r="F3310" i="21"/>
  <c r="D3311" i="21"/>
  <c r="I3316" i="21"/>
  <c r="L3316" i="21"/>
  <c r="M3316" i="21"/>
  <c r="J3316" i="21"/>
  <c r="K3316" i="21"/>
  <c r="H3317" i="21"/>
  <c r="Q3315" i="21"/>
  <c r="P3315" i="21"/>
  <c r="O3315" i="21"/>
  <c r="N3315" i="21"/>
  <c r="F3311" i="21"/>
  <c r="D3312" i="21"/>
  <c r="E3311" i="21"/>
  <c r="Q3316" i="21"/>
  <c r="N3316" i="21"/>
  <c r="O3316" i="21"/>
  <c r="P3316" i="21"/>
  <c r="L3317" i="21"/>
  <c r="M3317" i="21"/>
  <c r="K3317" i="21"/>
  <c r="J3317" i="21"/>
  <c r="I3317" i="21"/>
  <c r="H3318" i="21"/>
  <c r="F3312" i="21"/>
  <c r="E3312" i="21"/>
  <c r="D3313" i="21"/>
  <c r="N3317" i="21"/>
  <c r="Q3317" i="21"/>
  <c r="P3317" i="21"/>
  <c r="O3317" i="21"/>
  <c r="H3319" i="21"/>
  <c r="K3318" i="21"/>
  <c r="M3318" i="21"/>
  <c r="J3318" i="21"/>
  <c r="L3318" i="21"/>
  <c r="I3318" i="21"/>
  <c r="E3313" i="21"/>
  <c r="D3314" i="21"/>
  <c r="F3313" i="21"/>
  <c r="K3319" i="21"/>
  <c r="J3319" i="21"/>
  <c r="I3319" i="21"/>
  <c r="H3320" i="21"/>
  <c r="M3319" i="21"/>
  <c r="L3319" i="21"/>
  <c r="Q3318" i="21"/>
  <c r="N3318" i="21"/>
  <c r="P3318" i="21"/>
  <c r="O3318" i="21"/>
  <c r="D3315" i="21"/>
  <c r="F3314" i="21"/>
  <c r="E3314" i="21"/>
  <c r="N3319" i="21"/>
  <c r="Q3319" i="21"/>
  <c r="O3319" i="21"/>
  <c r="P3319" i="21"/>
  <c r="I3320" i="21"/>
  <c r="L3320" i="21"/>
  <c r="K3320" i="21"/>
  <c r="M3320" i="21"/>
  <c r="J3320" i="21"/>
  <c r="H3321" i="21"/>
  <c r="D3316" i="21"/>
  <c r="E3315" i="21"/>
  <c r="F3315" i="21"/>
  <c r="P3320" i="21"/>
  <c r="N3320" i="21"/>
  <c r="Q3320" i="21"/>
  <c r="O3320" i="21"/>
  <c r="L3321" i="21"/>
  <c r="I3321" i="21"/>
  <c r="H3322" i="21"/>
  <c r="M3321" i="21"/>
  <c r="J3321" i="21"/>
  <c r="K3321" i="21"/>
  <c r="E3316" i="21"/>
  <c r="D3317" i="21"/>
  <c r="F3316" i="21"/>
  <c r="O3321" i="21"/>
  <c r="Q3321" i="21"/>
  <c r="N3321" i="21"/>
  <c r="P3321" i="21"/>
  <c r="L3322" i="21"/>
  <c r="K3322" i="21"/>
  <c r="H3323" i="21"/>
  <c r="J3322" i="21"/>
  <c r="M3322" i="21"/>
  <c r="I3322" i="21"/>
  <c r="D3318" i="21"/>
  <c r="E3317" i="21"/>
  <c r="F3317" i="21"/>
  <c r="K3323" i="21"/>
  <c r="H3324" i="21"/>
  <c r="J3323" i="21"/>
  <c r="I3323" i="21"/>
  <c r="L3323" i="21"/>
  <c r="M3323" i="21"/>
  <c r="O3322" i="21"/>
  <c r="P3322" i="21"/>
  <c r="Q3322" i="21"/>
  <c r="N3322" i="21"/>
  <c r="F3318" i="21"/>
  <c r="D3319" i="21"/>
  <c r="E3318" i="21"/>
  <c r="K3324" i="21"/>
  <c r="M3324" i="21"/>
  <c r="H3325" i="21"/>
  <c r="L3324" i="21"/>
  <c r="J3324" i="21"/>
  <c r="I3324" i="21"/>
  <c r="O3323" i="21"/>
  <c r="Q3323" i="21"/>
  <c r="N3323" i="21"/>
  <c r="P3323" i="21"/>
  <c r="F3319" i="21"/>
  <c r="D3320" i="21"/>
  <c r="E3319" i="21"/>
  <c r="M3325" i="21"/>
  <c r="I3325" i="21"/>
  <c r="K3325" i="21"/>
  <c r="L3325" i="21"/>
  <c r="H3326" i="21"/>
  <c r="J3325" i="21"/>
  <c r="P3324" i="21"/>
  <c r="Q3324" i="21"/>
  <c r="N3324" i="21"/>
  <c r="O3324" i="21"/>
  <c r="E3320" i="21"/>
  <c r="D3321" i="21"/>
  <c r="F3320" i="21"/>
  <c r="Q3325" i="21"/>
  <c r="O3325" i="21"/>
  <c r="N3325" i="21"/>
  <c r="P3325" i="21"/>
  <c r="L3326" i="21"/>
  <c r="M3326" i="21"/>
  <c r="J3326" i="21"/>
  <c r="K3326" i="21"/>
  <c r="H3327" i="21"/>
  <c r="I3326" i="21"/>
  <c r="D3322" i="21"/>
  <c r="F3321" i="21"/>
  <c r="E3321" i="21"/>
  <c r="M3327" i="21"/>
  <c r="L3327" i="21"/>
  <c r="H3328" i="21"/>
  <c r="K3327" i="21"/>
  <c r="J3327" i="21"/>
  <c r="I3327" i="21"/>
  <c r="P3326" i="21"/>
  <c r="O3326" i="21"/>
  <c r="N3326" i="21"/>
  <c r="Q3326" i="21"/>
  <c r="D3323" i="21"/>
  <c r="F3322" i="21"/>
  <c r="E3322" i="21"/>
  <c r="H3329" i="21"/>
  <c r="K3328" i="21"/>
  <c r="I3328" i="21"/>
  <c r="J3328" i="21"/>
  <c r="M3328" i="21"/>
  <c r="L3328" i="21"/>
  <c r="O3327" i="21"/>
  <c r="N3327" i="21"/>
  <c r="Q3327" i="21"/>
  <c r="P3327" i="21"/>
  <c r="D3324" i="21"/>
  <c r="E3323" i="21"/>
  <c r="F3323" i="21"/>
  <c r="L3329" i="21"/>
  <c r="K3329" i="21"/>
  <c r="M3329" i="21"/>
  <c r="I3329" i="21"/>
  <c r="H3330" i="21"/>
  <c r="J3329" i="21"/>
  <c r="Q3328" i="21"/>
  <c r="P3328" i="21"/>
  <c r="N3328" i="21"/>
  <c r="O3328" i="21"/>
  <c r="D3325" i="21"/>
  <c r="F3324" i="21"/>
  <c r="E3324" i="21"/>
  <c r="O3329" i="21"/>
  <c r="Q3329" i="21"/>
  <c r="P3329" i="21"/>
  <c r="N3329" i="21"/>
  <c r="H3331" i="21"/>
  <c r="K3330" i="21"/>
  <c r="I3330" i="21"/>
  <c r="J3330" i="21"/>
  <c r="M3330" i="21"/>
  <c r="L3330" i="21"/>
  <c r="F3325" i="21"/>
  <c r="E3325" i="21"/>
  <c r="D3326" i="21"/>
  <c r="I3331" i="21"/>
  <c r="M3331" i="21"/>
  <c r="H3332" i="21"/>
  <c r="L3331" i="21"/>
  <c r="J3331" i="21"/>
  <c r="K3331" i="21"/>
  <c r="N3330" i="21"/>
  <c r="P3330" i="21"/>
  <c r="Q3330" i="21"/>
  <c r="O3330" i="21"/>
  <c r="F3326" i="21"/>
  <c r="E3326" i="21"/>
  <c r="D3327" i="21"/>
  <c r="O3331" i="21"/>
  <c r="P3331" i="21"/>
  <c r="N3331" i="21"/>
  <c r="Q3331" i="21"/>
  <c r="H3333" i="21"/>
  <c r="I3332" i="21"/>
  <c r="K3332" i="21"/>
  <c r="L3332" i="21"/>
  <c r="M3332" i="21"/>
  <c r="J3332" i="21"/>
  <c r="F3327" i="21"/>
  <c r="D3328" i="21"/>
  <c r="E3327" i="21"/>
  <c r="I3333" i="21"/>
  <c r="J3333" i="21"/>
  <c r="K3333" i="21"/>
  <c r="L3333" i="21"/>
  <c r="M3333" i="21"/>
  <c r="H3334" i="21"/>
  <c r="O3332" i="21"/>
  <c r="N3332" i="21"/>
  <c r="Q3332" i="21"/>
  <c r="P3332" i="21"/>
  <c r="E3328" i="21"/>
  <c r="D3329" i="21"/>
  <c r="F3328" i="21"/>
  <c r="O3333" i="21"/>
  <c r="N3333" i="21"/>
  <c r="P3333" i="21"/>
  <c r="Q3333" i="21"/>
  <c r="J3334" i="21"/>
  <c r="I3334" i="21"/>
  <c r="H3335" i="21"/>
  <c r="M3334" i="21"/>
  <c r="K3334" i="21"/>
  <c r="L3334" i="21"/>
  <c r="D3330" i="21"/>
  <c r="E3329" i="21"/>
  <c r="F3329" i="21"/>
  <c r="Q3334" i="21"/>
  <c r="P3334" i="21"/>
  <c r="N3334" i="21"/>
  <c r="O3334" i="21"/>
  <c r="H3336" i="21"/>
  <c r="L3335" i="21"/>
  <c r="K3335" i="21"/>
  <c r="M3335" i="21"/>
  <c r="J3335" i="21"/>
  <c r="I3335" i="21"/>
  <c r="D3331" i="21"/>
  <c r="F3330" i="21"/>
  <c r="E3330" i="21"/>
  <c r="J3336" i="21"/>
  <c r="M3336" i="21"/>
  <c r="L3336" i="21"/>
  <c r="K3336" i="21"/>
  <c r="I3336" i="21"/>
  <c r="H3337" i="21"/>
  <c r="N3335" i="21"/>
  <c r="Q3335" i="21"/>
  <c r="O3335" i="21"/>
  <c r="P3335" i="21"/>
  <c r="E3331" i="21"/>
  <c r="D3332" i="21"/>
  <c r="F3331" i="21"/>
  <c r="Q3336" i="21"/>
  <c r="N3336" i="21"/>
  <c r="O3336" i="21"/>
  <c r="P3336" i="21"/>
  <c r="J3337" i="21"/>
  <c r="I3337" i="21"/>
  <c r="L3337" i="21"/>
  <c r="H3338" i="21"/>
  <c r="K3337" i="21"/>
  <c r="M3337" i="21"/>
  <c r="F3332" i="21"/>
  <c r="D3333" i="21"/>
  <c r="E3332" i="21"/>
  <c r="P3337" i="21"/>
  <c r="Q3337" i="21"/>
  <c r="N3337" i="21"/>
  <c r="O3337" i="21"/>
  <c r="J3338" i="21"/>
  <c r="H3339" i="21"/>
  <c r="L3338" i="21"/>
  <c r="M3338" i="21"/>
  <c r="I3338" i="21"/>
  <c r="K3338" i="21"/>
  <c r="D3334" i="21"/>
  <c r="F3333" i="21"/>
  <c r="E3333" i="21"/>
  <c r="H3340" i="21"/>
  <c r="M3339" i="21"/>
  <c r="K3339" i="21"/>
  <c r="J3339" i="21"/>
  <c r="L3339" i="21"/>
  <c r="I3339" i="21"/>
  <c r="Q3338" i="21"/>
  <c r="O3338" i="21"/>
  <c r="P3338" i="21"/>
  <c r="N3338" i="21"/>
  <c r="F3334" i="21"/>
  <c r="D3335" i="21"/>
  <c r="E3334" i="21"/>
  <c r="J3340" i="21"/>
  <c r="K3340" i="21"/>
  <c r="M3340" i="21"/>
  <c r="H3341" i="21"/>
  <c r="L3340" i="21"/>
  <c r="I3340" i="21"/>
  <c r="P3339" i="21"/>
  <c r="Q3339" i="21"/>
  <c r="N3339" i="21"/>
  <c r="O3339" i="21"/>
  <c r="E3335" i="21"/>
  <c r="D3336" i="21"/>
  <c r="F3335" i="21"/>
  <c r="K3341" i="21"/>
  <c r="J3341" i="21"/>
  <c r="L3341" i="21"/>
  <c r="H3342" i="21"/>
  <c r="M3341" i="21"/>
  <c r="I3341" i="21"/>
  <c r="N3340" i="21"/>
  <c r="O3340" i="21"/>
  <c r="P3340" i="21"/>
  <c r="Q3340" i="21"/>
  <c r="D3337" i="21"/>
  <c r="E3336" i="21"/>
  <c r="F3336" i="21"/>
  <c r="I3342" i="21"/>
  <c r="M3342" i="21"/>
  <c r="J3342" i="21"/>
  <c r="L3342" i="21"/>
  <c r="H3343" i="21"/>
  <c r="K3342" i="21"/>
  <c r="O3341" i="21"/>
  <c r="P3341" i="21"/>
  <c r="N3341" i="21"/>
  <c r="Q3341" i="21"/>
  <c r="D3338" i="21"/>
  <c r="E3337" i="21"/>
  <c r="F3337" i="21"/>
  <c r="Q3342" i="21"/>
  <c r="O3342" i="21"/>
  <c r="N3342" i="21"/>
  <c r="P3342" i="21"/>
  <c r="I3343" i="21"/>
  <c r="H3344" i="21"/>
  <c r="M3343" i="21"/>
  <c r="K3343" i="21"/>
  <c r="L3343" i="21"/>
  <c r="J3343" i="21"/>
  <c r="D3339" i="21"/>
  <c r="E3338" i="21"/>
  <c r="F3338" i="21"/>
  <c r="N3343" i="21"/>
  <c r="P3343" i="21"/>
  <c r="O3343" i="21"/>
  <c r="Q3343" i="21"/>
  <c r="J3344" i="21"/>
  <c r="H3345" i="21"/>
  <c r="L3344" i="21"/>
  <c r="M3344" i="21"/>
  <c r="I3344" i="21"/>
  <c r="K3344" i="21"/>
  <c r="F3339" i="21"/>
  <c r="D3340" i="21"/>
  <c r="E3339" i="21"/>
  <c r="H3346" i="21"/>
  <c r="L3345" i="21"/>
  <c r="K3345" i="21"/>
  <c r="M3345" i="21"/>
  <c r="I3345" i="21"/>
  <c r="J3345" i="21"/>
  <c r="N3344" i="21"/>
  <c r="O3344" i="21"/>
  <c r="P3344" i="21"/>
  <c r="Q3344" i="21"/>
  <c r="D3341" i="21"/>
  <c r="F3340" i="21"/>
  <c r="E3340" i="21"/>
  <c r="J3346" i="21"/>
  <c r="M3346" i="21"/>
  <c r="H3347" i="21"/>
  <c r="I3346" i="21"/>
  <c r="L3346" i="21"/>
  <c r="K3346" i="21"/>
  <c r="P3345" i="21"/>
  <c r="O3345" i="21"/>
  <c r="N3345" i="21"/>
  <c r="Q3345" i="21"/>
  <c r="D3342" i="21"/>
  <c r="F3341" i="21"/>
  <c r="E3341" i="21"/>
  <c r="I3347" i="21"/>
  <c r="J3347" i="21"/>
  <c r="K3347" i="21"/>
  <c r="M3347" i="21"/>
  <c r="L3347" i="21"/>
  <c r="H3348" i="21"/>
  <c r="Q3346" i="21"/>
  <c r="O3346" i="21"/>
  <c r="N3346" i="21"/>
  <c r="P3346" i="21"/>
  <c r="F3342" i="21"/>
  <c r="D3343" i="21"/>
  <c r="E3342" i="21"/>
  <c r="O3347" i="21"/>
  <c r="N3347" i="21"/>
  <c r="P3347" i="21"/>
  <c r="Q3347" i="21"/>
  <c r="I3348" i="21"/>
  <c r="H3349" i="21"/>
  <c r="L3348" i="21"/>
  <c r="K3348" i="21"/>
  <c r="J3348" i="21"/>
  <c r="M3348" i="21"/>
  <c r="F3343" i="21"/>
  <c r="D3344" i="21"/>
  <c r="E3343" i="21"/>
  <c r="N3348" i="21"/>
  <c r="O3348" i="21"/>
  <c r="Q3348" i="21"/>
  <c r="P3348" i="21"/>
  <c r="L3349" i="21"/>
  <c r="M3349" i="21"/>
  <c r="H3350" i="21"/>
  <c r="J3349" i="21"/>
  <c r="K3349" i="21"/>
  <c r="I3349" i="21"/>
  <c r="F3344" i="21"/>
  <c r="D3345" i="21"/>
  <c r="E3344" i="21"/>
  <c r="K3350" i="21"/>
  <c r="J3350" i="21"/>
  <c r="H3351" i="21"/>
  <c r="I3350" i="21"/>
  <c r="L3350" i="21"/>
  <c r="M3350" i="21"/>
  <c r="P3349" i="21"/>
  <c r="Q3349" i="21"/>
  <c r="O3349" i="21"/>
  <c r="N3349" i="21"/>
  <c r="D3346" i="21"/>
  <c r="F3345" i="21"/>
  <c r="E3345" i="21"/>
  <c r="J3351" i="21"/>
  <c r="L3351" i="21"/>
  <c r="M3351" i="21"/>
  <c r="I3351" i="21"/>
  <c r="K3351" i="21"/>
  <c r="H3352" i="21"/>
  <c r="N3350" i="21"/>
  <c r="P3350" i="21"/>
  <c r="Q3350" i="21"/>
  <c r="O3350" i="21"/>
  <c r="D3347" i="21"/>
  <c r="E3346" i="21"/>
  <c r="F3346" i="21"/>
  <c r="O3351" i="21"/>
  <c r="Q3351" i="21"/>
  <c r="N3351" i="21"/>
  <c r="P3351" i="21"/>
  <c r="L3352" i="21"/>
  <c r="H3353" i="21"/>
  <c r="M3352" i="21"/>
  <c r="K3352" i="21"/>
  <c r="J3352" i="21"/>
  <c r="I3352" i="21"/>
  <c r="F3347" i="21"/>
  <c r="D3348" i="21"/>
  <c r="E3347" i="21"/>
  <c r="M3353" i="21"/>
  <c r="I3353" i="21"/>
  <c r="J3353" i="21"/>
  <c r="H3354" i="21"/>
  <c r="L3353" i="21"/>
  <c r="K3353" i="21"/>
  <c r="O3352" i="21"/>
  <c r="Q3352" i="21"/>
  <c r="P3352" i="21"/>
  <c r="N3352" i="21"/>
  <c r="D3349" i="21"/>
  <c r="F3348" i="21"/>
  <c r="E3348" i="21"/>
  <c r="N3353" i="21"/>
  <c r="P3353" i="21"/>
  <c r="Q3353" i="21"/>
  <c r="O3353" i="21"/>
  <c r="K3354" i="21"/>
  <c r="H3355" i="21"/>
  <c r="L3354" i="21"/>
  <c r="I3354" i="21"/>
  <c r="J3354" i="21"/>
  <c r="M3354" i="21"/>
  <c r="F3349" i="21"/>
  <c r="E3349" i="21"/>
  <c r="D3350" i="21"/>
  <c r="H3356" i="21"/>
  <c r="I3355" i="21"/>
  <c r="J3355" i="21"/>
  <c r="L3355" i="21"/>
  <c r="M3355" i="21"/>
  <c r="K3355" i="21"/>
  <c r="N3354" i="21"/>
  <c r="Q3354" i="21"/>
  <c r="O3354" i="21"/>
  <c r="P3354" i="21"/>
  <c r="D3351" i="21"/>
  <c r="F3350" i="21"/>
  <c r="E3350" i="21"/>
  <c r="M3356" i="21"/>
  <c r="K3356" i="21"/>
  <c r="I3356" i="21"/>
  <c r="H3357" i="21"/>
  <c r="J3356" i="21"/>
  <c r="L3356" i="21"/>
  <c r="O3355" i="21"/>
  <c r="Q3355" i="21"/>
  <c r="N3355" i="21"/>
  <c r="P3355" i="21"/>
  <c r="F3351" i="21"/>
  <c r="D3352" i="21"/>
  <c r="E3351" i="21"/>
  <c r="O3356" i="21"/>
  <c r="P3356" i="21"/>
  <c r="Q3356" i="21"/>
  <c r="N3356" i="21"/>
  <c r="M3357" i="21"/>
  <c r="I3357" i="21"/>
  <c r="L3357" i="21"/>
  <c r="K3357" i="21"/>
  <c r="H3358" i="21"/>
  <c r="J3357" i="21"/>
  <c r="D3353" i="21"/>
  <c r="E3352" i="21"/>
  <c r="F3352" i="21"/>
  <c r="Q3357" i="21"/>
  <c r="O3357" i="21"/>
  <c r="N3357" i="21"/>
  <c r="P3357" i="21"/>
  <c r="J3358" i="21"/>
  <c r="L3358" i="21"/>
  <c r="K3358" i="21"/>
  <c r="H3359" i="21"/>
  <c r="M3358" i="21"/>
  <c r="I3358" i="21"/>
  <c r="D3354" i="21"/>
  <c r="E3353" i="21"/>
  <c r="F3353" i="21"/>
  <c r="H3360" i="21"/>
  <c r="J3359" i="21"/>
  <c r="M3359" i="21"/>
  <c r="I3359" i="21"/>
  <c r="K3359" i="21"/>
  <c r="L3359" i="21"/>
  <c r="P3358" i="21"/>
  <c r="Q3358" i="21"/>
  <c r="N3358" i="21"/>
  <c r="O3358" i="21"/>
  <c r="D3355" i="21"/>
  <c r="F3354" i="21"/>
  <c r="E3354" i="21"/>
  <c r="I3360" i="21"/>
  <c r="H3361" i="21"/>
  <c r="J3360" i="21"/>
  <c r="K3360" i="21"/>
  <c r="M3360" i="21"/>
  <c r="L3360" i="21"/>
  <c r="N3359" i="21"/>
  <c r="Q3359" i="21"/>
  <c r="O3359" i="21"/>
  <c r="P3359" i="21"/>
  <c r="F3355" i="21"/>
  <c r="D3356" i="21"/>
  <c r="E3355" i="21"/>
  <c r="Q3360" i="21"/>
  <c r="N3360" i="21"/>
  <c r="P3360" i="21"/>
  <c r="O3360" i="21"/>
  <c r="M3361" i="21"/>
  <c r="I3361" i="21"/>
  <c r="H3362" i="21"/>
  <c r="J3361" i="21"/>
  <c r="L3361" i="21"/>
  <c r="K3361" i="21"/>
  <c r="D3357" i="21"/>
  <c r="E3356" i="21"/>
  <c r="F3356" i="21"/>
  <c r="P3361" i="21"/>
  <c r="Q3361" i="21"/>
  <c r="N3361" i="21"/>
  <c r="O3361" i="21"/>
  <c r="J3362" i="21"/>
  <c r="K3362" i="21"/>
  <c r="L3362" i="21"/>
  <c r="H3363" i="21"/>
  <c r="I3362" i="21"/>
  <c r="M3362" i="21"/>
  <c r="F3357" i="21"/>
  <c r="D3358" i="21"/>
  <c r="E3357" i="21"/>
  <c r="M3363" i="21"/>
  <c r="J3363" i="21"/>
  <c r="I3363" i="21"/>
  <c r="L3363" i="21"/>
  <c r="H3364" i="21"/>
  <c r="K3363" i="21"/>
  <c r="P3362" i="21"/>
  <c r="Q3362" i="21"/>
  <c r="N3362" i="21"/>
  <c r="O3362" i="21"/>
  <c r="F3358" i="21"/>
  <c r="E3358" i="21"/>
  <c r="D3359" i="21"/>
  <c r="O3363" i="21"/>
  <c r="Q3363" i="21"/>
  <c r="P3363" i="21"/>
  <c r="N3363" i="21"/>
  <c r="I3364" i="21"/>
  <c r="H3365" i="21"/>
  <c r="K3364" i="21"/>
  <c r="J3364" i="21"/>
  <c r="M3364" i="21"/>
  <c r="L3364" i="21"/>
  <c r="F3359" i="21"/>
  <c r="D3360" i="21"/>
  <c r="E3359" i="21"/>
  <c r="N3364" i="21"/>
  <c r="Q3364" i="21"/>
  <c r="O3364" i="21"/>
  <c r="P3364" i="21"/>
  <c r="H3366" i="21"/>
  <c r="I3365" i="21"/>
  <c r="L3365" i="21"/>
  <c r="M3365" i="21"/>
  <c r="K3365" i="21"/>
  <c r="J3365" i="21"/>
  <c r="E3360" i="21"/>
  <c r="D3361" i="21"/>
  <c r="F3360" i="21"/>
  <c r="J3366" i="21"/>
  <c r="K3366" i="21"/>
  <c r="L3366" i="21"/>
  <c r="I3366" i="21"/>
  <c r="M3366" i="21"/>
  <c r="H3367" i="21"/>
  <c r="Q3365" i="21"/>
  <c r="O3365" i="21"/>
  <c r="P3365" i="21"/>
  <c r="N3365" i="21"/>
  <c r="D3362" i="21"/>
  <c r="F3361" i="21"/>
  <c r="E3361" i="21"/>
  <c r="N3366" i="21"/>
  <c r="O3366" i="21"/>
  <c r="Q3366" i="21"/>
  <c r="P3366" i="21"/>
  <c r="H3368" i="21"/>
  <c r="I3367" i="21"/>
  <c r="L3367" i="21"/>
  <c r="J3367" i="21"/>
  <c r="K3367" i="21"/>
  <c r="M3367" i="21"/>
  <c r="E3362" i="21"/>
  <c r="D3363" i="21"/>
  <c r="F3362" i="21"/>
  <c r="K3368" i="21"/>
  <c r="M3368" i="21"/>
  <c r="L3368" i="21"/>
  <c r="J3368" i="21"/>
  <c r="H3369" i="21"/>
  <c r="I3368" i="21"/>
  <c r="Q3367" i="21"/>
  <c r="O3367" i="21"/>
  <c r="N3367" i="21"/>
  <c r="P3367" i="21"/>
  <c r="E3363" i="21"/>
  <c r="D3364" i="21"/>
  <c r="F3363" i="21"/>
  <c r="M3369" i="21"/>
  <c r="K3369" i="21"/>
  <c r="H3370" i="21"/>
  <c r="J3369" i="21"/>
  <c r="L3369" i="21"/>
  <c r="I3369" i="21"/>
  <c r="P3368" i="21"/>
  <c r="Q3368" i="21"/>
  <c r="O3368" i="21"/>
  <c r="N3368" i="21"/>
  <c r="D3365" i="21"/>
  <c r="F3364" i="21"/>
  <c r="E3364" i="21"/>
  <c r="H3371" i="21"/>
  <c r="L3370" i="21"/>
  <c r="M3370" i="21"/>
  <c r="J3370" i="21"/>
  <c r="I3370" i="21"/>
  <c r="K3370" i="21"/>
  <c r="N3369" i="21"/>
  <c r="P3369" i="21"/>
  <c r="Q3369" i="21"/>
  <c r="O3369" i="21"/>
  <c r="E3365" i="21"/>
  <c r="F3365" i="21"/>
  <c r="D3366" i="21"/>
  <c r="K3371" i="21"/>
  <c r="I3371" i="21"/>
  <c r="M3371" i="21"/>
  <c r="H3372" i="21"/>
  <c r="J3371" i="21"/>
  <c r="L3371" i="21"/>
  <c r="O3370" i="21"/>
  <c r="Q3370" i="21"/>
  <c r="P3370" i="21"/>
  <c r="N3370" i="21"/>
  <c r="F3366" i="21"/>
  <c r="E3366" i="21"/>
  <c r="D3367" i="21"/>
  <c r="O3371" i="21"/>
  <c r="Q3371" i="21"/>
  <c r="P3371" i="21"/>
  <c r="N3371" i="21"/>
  <c r="M3372" i="21"/>
  <c r="K3372" i="21"/>
  <c r="I3372" i="21"/>
  <c r="J3372" i="21"/>
  <c r="H3373" i="21"/>
  <c r="L3372" i="21"/>
  <c r="F3367" i="21"/>
  <c r="D3368" i="21"/>
  <c r="E3367" i="21"/>
  <c r="O3372" i="21"/>
  <c r="Q3372" i="21"/>
  <c r="P3372" i="21"/>
  <c r="N3372" i="21"/>
  <c r="J3373" i="21"/>
  <c r="M3373" i="21"/>
  <c r="H3374" i="21"/>
  <c r="K3373" i="21"/>
  <c r="I3373" i="21"/>
  <c r="L3373" i="21"/>
  <c r="F3368" i="21"/>
  <c r="E3368" i="21"/>
  <c r="D3369" i="21"/>
  <c r="H3375" i="21"/>
  <c r="M3374" i="21"/>
  <c r="I3374" i="21"/>
  <c r="K3374" i="21"/>
  <c r="L3374" i="21"/>
  <c r="J3374" i="21"/>
  <c r="N3373" i="21"/>
  <c r="P3373" i="21"/>
  <c r="Q3373" i="21"/>
  <c r="O3373" i="21"/>
  <c r="F3369" i="21"/>
  <c r="E3369" i="21"/>
  <c r="D3370" i="21"/>
  <c r="K3375" i="21"/>
  <c r="I3375" i="21"/>
  <c r="L3375" i="21"/>
  <c r="M3375" i="21"/>
  <c r="J3375" i="21"/>
  <c r="H3376" i="21"/>
  <c r="P3374" i="21"/>
  <c r="Q3374" i="21"/>
  <c r="N3374" i="21"/>
  <c r="O3374" i="21"/>
  <c r="D3371" i="21"/>
  <c r="F3370" i="21"/>
  <c r="E3370" i="21"/>
  <c r="N3375" i="21"/>
  <c r="O3375" i="21"/>
  <c r="Q3375" i="21"/>
  <c r="P3375" i="21"/>
  <c r="L3376" i="21"/>
  <c r="M3376" i="21"/>
  <c r="I3376" i="21"/>
  <c r="J3376" i="21"/>
  <c r="K3376" i="21"/>
  <c r="H3377" i="21"/>
  <c r="F3371" i="21"/>
  <c r="E3371" i="21"/>
  <c r="D3372" i="21"/>
  <c r="Q3376" i="21"/>
  <c r="P3376" i="21"/>
  <c r="O3376" i="21"/>
  <c r="N3376" i="21"/>
  <c r="L3377" i="21"/>
  <c r="H3378" i="21"/>
  <c r="I3377" i="21"/>
  <c r="K3377" i="21"/>
  <c r="M3377" i="21"/>
  <c r="J3377" i="21"/>
  <c r="F3372" i="21"/>
  <c r="E3372" i="21"/>
  <c r="D3373" i="21"/>
  <c r="H3379" i="21"/>
  <c r="I3378" i="21"/>
  <c r="L3378" i="21"/>
  <c r="J3378" i="21"/>
  <c r="K3378" i="21"/>
  <c r="M3378" i="21"/>
  <c r="N3377" i="21"/>
  <c r="Q3377" i="21"/>
  <c r="O3377" i="21"/>
  <c r="P3377" i="21"/>
  <c r="E3373" i="21"/>
  <c r="F3373" i="21"/>
  <c r="D3374" i="21"/>
  <c r="M3379" i="21"/>
  <c r="J3379" i="21"/>
  <c r="H3380" i="21"/>
  <c r="L3379" i="21"/>
  <c r="I3379" i="21"/>
  <c r="K3379" i="21"/>
  <c r="N3378" i="21"/>
  <c r="P3378" i="21"/>
  <c r="Q3378" i="21"/>
  <c r="O3378" i="21"/>
  <c r="F3374" i="21"/>
  <c r="E3374" i="21"/>
  <c r="D3375" i="21"/>
  <c r="I3380" i="21"/>
  <c r="H3381" i="21"/>
  <c r="J3380" i="21"/>
  <c r="K3380" i="21"/>
  <c r="M3380" i="21"/>
  <c r="L3380" i="21"/>
  <c r="O3379" i="21"/>
  <c r="Q3379" i="21"/>
  <c r="N3379" i="21"/>
  <c r="P3379" i="21"/>
  <c r="E3375" i="21"/>
  <c r="D3376" i="21"/>
  <c r="F3375" i="21"/>
  <c r="Q3380" i="21"/>
  <c r="O3380" i="21"/>
  <c r="N3380" i="21"/>
  <c r="P3380" i="21"/>
  <c r="M3381" i="21"/>
  <c r="L3381" i="21"/>
  <c r="H3382" i="21"/>
  <c r="I3381" i="21"/>
  <c r="J3381" i="21"/>
  <c r="K3381" i="21"/>
  <c r="F3376" i="21"/>
  <c r="E3376" i="21"/>
  <c r="D3377" i="21"/>
  <c r="K3382" i="21"/>
  <c r="M3382" i="21"/>
  <c r="J3382" i="21"/>
  <c r="H3383" i="21"/>
  <c r="L3382" i="21"/>
  <c r="I3382" i="21"/>
  <c r="P3381" i="21"/>
  <c r="O3381" i="21"/>
  <c r="Q3381" i="21"/>
  <c r="N3381" i="21"/>
  <c r="F3377" i="21"/>
  <c r="D3378" i="21"/>
  <c r="E3377" i="21"/>
  <c r="L3383" i="21"/>
  <c r="H3384" i="21"/>
  <c r="M3383" i="21"/>
  <c r="I3383" i="21"/>
  <c r="K3383" i="21"/>
  <c r="J3383" i="21"/>
  <c r="Q3382" i="21"/>
  <c r="P3382" i="21"/>
  <c r="O3382" i="21"/>
  <c r="N3382" i="21"/>
  <c r="D3379" i="21"/>
  <c r="F3378" i="21"/>
  <c r="E3378" i="21"/>
  <c r="I3384" i="21"/>
  <c r="K3384" i="21"/>
  <c r="H3385" i="21"/>
  <c r="M3384" i="21"/>
  <c r="J3384" i="21"/>
  <c r="L3384" i="21"/>
  <c r="P3383" i="21"/>
  <c r="O3383" i="21"/>
  <c r="Q3383" i="21"/>
  <c r="N3383" i="21"/>
  <c r="F3379" i="21"/>
  <c r="E3379" i="21"/>
  <c r="D3380" i="21"/>
  <c r="P3384" i="21"/>
  <c r="Q3384" i="21"/>
  <c r="O3384" i="21"/>
  <c r="N3384" i="21"/>
  <c r="K3385" i="21"/>
  <c r="I3385" i="21"/>
  <c r="M3385" i="21"/>
  <c r="J3385" i="21"/>
  <c r="H3386" i="21"/>
  <c r="L3385" i="21"/>
  <c r="E3380" i="21"/>
  <c r="D3381" i="21"/>
  <c r="F3380" i="21"/>
  <c r="Q3385" i="21"/>
  <c r="O3385" i="21"/>
  <c r="N3385" i="21"/>
  <c r="P3385" i="21"/>
  <c r="I3386" i="21"/>
  <c r="K3386" i="21"/>
  <c r="J3386" i="21"/>
  <c r="M3386" i="21"/>
  <c r="H3387" i="21"/>
  <c r="L3386" i="21"/>
  <c r="E3381" i="21"/>
  <c r="F3381" i="21"/>
  <c r="D3382" i="21"/>
  <c r="O3386" i="21"/>
  <c r="Q3386" i="21"/>
  <c r="N3386" i="21"/>
  <c r="P3386" i="21"/>
  <c r="M3387" i="21"/>
  <c r="H3388" i="21"/>
  <c r="J3387" i="21"/>
  <c r="L3387" i="21"/>
  <c r="K3387" i="21"/>
  <c r="I3387" i="21"/>
  <c r="D3383" i="21"/>
  <c r="F3382" i="21"/>
  <c r="E3382" i="21"/>
  <c r="I3388" i="21"/>
  <c r="L3388" i="21"/>
  <c r="J3388" i="21"/>
  <c r="M3388" i="21"/>
  <c r="H3389" i="21"/>
  <c r="K3388" i="21"/>
  <c r="O3387" i="21"/>
  <c r="N3387" i="21"/>
  <c r="Q3387" i="21"/>
  <c r="P3387" i="21"/>
  <c r="F3383" i="21"/>
  <c r="D3384" i="21"/>
  <c r="E3383" i="21"/>
  <c r="Q3388" i="21"/>
  <c r="O3388" i="21"/>
  <c r="N3388" i="21"/>
  <c r="P3388" i="21"/>
  <c r="K3389" i="21"/>
  <c r="M3389" i="21"/>
  <c r="L3389" i="21"/>
  <c r="J3389" i="21"/>
  <c r="H3390" i="21"/>
  <c r="I3389" i="21"/>
  <c r="D3385" i="21"/>
  <c r="F3384" i="21"/>
  <c r="E3384" i="21"/>
  <c r="H3391" i="21"/>
  <c r="J3390" i="21"/>
  <c r="I3390" i="21"/>
  <c r="L3390" i="21"/>
  <c r="M3390" i="21"/>
  <c r="K3390" i="21"/>
  <c r="N3389" i="21"/>
  <c r="Q3389" i="21"/>
  <c r="O3389" i="21"/>
  <c r="P3389" i="21"/>
  <c r="D3386" i="21"/>
  <c r="F3385" i="21"/>
  <c r="E3385" i="21"/>
  <c r="M3391" i="21"/>
  <c r="K3391" i="21"/>
  <c r="L3391" i="21"/>
  <c r="I3391" i="21"/>
  <c r="H3392" i="21"/>
  <c r="J3391" i="21"/>
  <c r="P3390" i="21"/>
  <c r="Q3390" i="21"/>
  <c r="O3390" i="21"/>
  <c r="N3390" i="21"/>
  <c r="D3387" i="21"/>
  <c r="F3386" i="21"/>
  <c r="E3386" i="21"/>
  <c r="Q3391" i="21"/>
  <c r="P3391" i="21"/>
  <c r="O3391" i="21"/>
  <c r="N3391" i="21"/>
  <c r="H3393" i="21"/>
  <c r="L3392" i="21"/>
  <c r="M3392" i="21"/>
  <c r="J3392" i="21"/>
  <c r="K3392" i="21"/>
  <c r="I3392" i="21"/>
  <c r="F3387" i="21"/>
  <c r="E3387" i="21"/>
  <c r="D3388" i="21"/>
  <c r="I3393" i="21"/>
  <c r="K3393" i="21"/>
  <c r="J3393" i="21"/>
  <c r="H3394" i="21"/>
  <c r="L3393" i="21"/>
  <c r="M3393" i="21"/>
  <c r="P3392" i="21"/>
  <c r="O3392" i="21"/>
  <c r="N3392" i="21"/>
  <c r="Q3392" i="21"/>
  <c r="D3389" i="21"/>
  <c r="F3388" i="21"/>
  <c r="E3388" i="21"/>
  <c r="P3393" i="21"/>
  <c r="N3393" i="21"/>
  <c r="Q3393" i="21"/>
  <c r="O3393" i="21"/>
  <c r="J3394" i="21"/>
  <c r="L3394" i="21"/>
  <c r="M3394" i="21"/>
  <c r="K3394" i="21"/>
  <c r="I3394" i="21"/>
  <c r="H3395" i="21"/>
  <c r="F3389" i="21"/>
  <c r="D3390" i="21"/>
  <c r="E3389" i="21"/>
  <c r="N3394" i="21"/>
  <c r="O3394" i="21"/>
  <c r="P3394" i="21"/>
  <c r="Q3394" i="21"/>
  <c r="H3396" i="21"/>
  <c r="L3395" i="21"/>
  <c r="K3395" i="21"/>
  <c r="J3395" i="21"/>
  <c r="I3395" i="21"/>
  <c r="M3395" i="21"/>
  <c r="E3390" i="21"/>
  <c r="F3390" i="21"/>
  <c r="D3391" i="21"/>
  <c r="I3396" i="21"/>
  <c r="H3397" i="21"/>
  <c r="K3396" i="21"/>
  <c r="J3396" i="21"/>
  <c r="L3396" i="21"/>
  <c r="M3396" i="21"/>
  <c r="O3395" i="21"/>
  <c r="N3395" i="21"/>
  <c r="Q3395" i="21"/>
  <c r="P3395" i="21"/>
  <c r="F3391" i="21"/>
  <c r="D3392" i="21"/>
  <c r="E3391" i="21"/>
  <c r="Q3396" i="21"/>
  <c r="N3396" i="21"/>
  <c r="P3396" i="21"/>
  <c r="O3396" i="21"/>
  <c r="M3397" i="21"/>
  <c r="H3398" i="21"/>
  <c r="K3397" i="21"/>
  <c r="J3397" i="21"/>
  <c r="I3397" i="21"/>
  <c r="L3397" i="21"/>
  <c r="F3392" i="21"/>
  <c r="D3393" i="21"/>
  <c r="E3392" i="21"/>
  <c r="L3398" i="21"/>
  <c r="I3398" i="21"/>
  <c r="M3398" i="21"/>
  <c r="K3398" i="21"/>
  <c r="H3399" i="21"/>
  <c r="J3398" i="21"/>
  <c r="O3397" i="21"/>
  <c r="N3397" i="21"/>
  <c r="Q3397" i="21"/>
  <c r="P3397" i="21"/>
  <c r="F3393" i="21"/>
  <c r="E3393" i="21"/>
  <c r="D3394" i="21"/>
  <c r="O3398" i="21"/>
  <c r="Q3398" i="21"/>
  <c r="P3398" i="21"/>
  <c r="N3398" i="21"/>
  <c r="M3399" i="21"/>
  <c r="I3399" i="21"/>
  <c r="L3399" i="21"/>
  <c r="K3399" i="21"/>
  <c r="H3400" i="21"/>
  <c r="J3399" i="21"/>
  <c r="E3394" i="21"/>
  <c r="D3395" i="21"/>
  <c r="F3394" i="21"/>
  <c r="P3399" i="21"/>
  <c r="Q3399" i="21"/>
  <c r="N3399" i="21"/>
  <c r="O3399" i="21"/>
  <c r="I3400" i="21"/>
  <c r="L3400" i="21"/>
  <c r="M3400" i="21"/>
  <c r="H3401" i="21"/>
  <c r="K3400" i="21"/>
  <c r="J3400" i="21"/>
  <c r="E3395" i="21"/>
  <c r="F3395" i="21"/>
  <c r="D3396" i="21"/>
  <c r="P3400" i="21"/>
  <c r="N3400" i="21"/>
  <c r="O3400" i="21"/>
  <c r="Q3400" i="21"/>
  <c r="M3401" i="21"/>
  <c r="I3401" i="21"/>
  <c r="J3401" i="21"/>
  <c r="L3401" i="21"/>
  <c r="K3401" i="21"/>
  <c r="H3402" i="21"/>
  <c r="E3396" i="21"/>
  <c r="F3396" i="21"/>
  <c r="D3397" i="21"/>
  <c r="N3401" i="21"/>
  <c r="Q3401" i="21"/>
  <c r="P3401" i="21"/>
  <c r="O3401" i="21"/>
  <c r="L3402" i="21"/>
  <c r="K3402" i="21"/>
  <c r="J3402" i="21"/>
  <c r="M3402" i="21"/>
  <c r="H3403" i="21"/>
  <c r="I3402" i="21"/>
  <c r="F3397" i="21"/>
  <c r="D3398" i="21"/>
  <c r="E3397" i="21"/>
  <c r="K3403" i="21"/>
  <c r="M3403" i="21"/>
  <c r="L3403" i="21"/>
  <c r="I3403" i="21"/>
  <c r="H3404" i="21"/>
  <c r="J3403" i="21"/>
  <c r="Q3402" i="21"/>
  <c r="P3402" i="21"/>
  <c r="N3402" i="21"/>
  <c r="O3402" i="21"/>
  <c r="F3398" i="21"/>
  <c r="D3399" i="21"/>
  <c r="E3398" i="21"/>
  <c r="O3403" i="21"/>
  <c r="P3403" i="21"/>
  <c r="N3403" i="21"/>
  <c r="Q3403" i="21"/>
  <c r="M3404" i="21"/>
  <c r="H3405" i="21"/>
  <c r="L3404" i="21"/>
  <c r="K3404" i="21"/>
  <c r="I3404" i="21"/>
  <c r="J3404" i="21"/>
  <c r="D3400" i="21"/>
  <c r="E3399" i="21"/>
  <c r="F3399" i="21"/>
  <c r="H3406" i="21"/>
  <c r="I3405" i="21"/>
  <c r="K3405" i="21"/>
  <c r="M3405" i="21"/>
  <c r="L3405" i="21"/>
  <c r="J3405" i="21"/>
  <c r="N3404" i="21"/>
  <c r="Q3404" i="21"/>
  <c r="O3404" i="21"/>
  <c r="P3404" i="21"/>
  <c r="D3401" i="21"/>
  <c r="E3400" i="21"/>
  <c r="F3400" i="21"/>
  <c r="J3406" i="21"/>
  <c r="M3406" i="21"/>
  <c r="I3406" i="21"/>
  <c r="L3406" i="21"/>
  <c r="K3406" i="21"/>
  <c r="H3407" i="21"/>
  <c r="O3405" i="21"/>
  <c r="P3405" i="21"/>
  <c r="Q3405" i="21"/>
  <c r="N3405" i="21"/>
  <c r="D3402" i="21"/>
  <c r="E3401" i="21"/>
  <c r="F3401" i="21"/>
  <c r="Q3406" i="21"/>
  <c r="P3406" i="21"/>
  <c r="O3406" i="21"/>
  <c r="N3406" i="21"/>
  <c r="H3408" i="21"/>
  <c r="L3407" i="21"/>
  <c r="J3407" i="21"/>
  <c r="K3407" i="21"/>
  <c r="M3407" i="21"/>
  <c r="I3407" i="21"/>
  <c r="F3402" i="21"/>
  <c r="D3403" i="21"/>
  <c r="E3402" i="21"/>
  <c r="H3409" i="21"/>
  <c r="L3408" i="21"/>
  <c r="M3408" i="21"/>
  <c r="I3408" i="21"/>
  <c r="K3408" i="21"/>
  <c r="J3408" i="21"/>
  <c r="N3407" i="21"/>
  <c r="P3407" i="21"/>
  <c r="Q3407" i="21"/>
  <c r="O3407" i="21"/>
  <c r="E3403" i="21"/>
  <c r="D3404" i="21"/>
  <c r="F3403" i="21"/>
  <c r="H3410" i="21"/>
  <c r="M3409" i="21"/>
  <c r="J3409" i="21"/>
  <c r="I3409" i="21"/>
  <c r="K3409" i="21"/>
  <c r="L3409" i="21"/>
  <c r="N3408" i="21"/>
  <c r="Q3408" i="21"/>
  <c r="P3408" i="21"/>
  <c r="O3408" i="21"/>
  <c r="F3404" i="21"/>
  <c r="D3405" i="21"/>
  <c r="E3404" i="21"/>
  <c r="J3410" i="21"/>
  <c r="L3410" i="21"/>
  <c r="K3410" i="21"/>
  <c r="H3411" i="21"/>
  <c r="I3410" i="21"/>
  <c r="M3410" i="21"/>
  <c r="O3409" i="21"/>
  <c r="N3409" i="21"/>
  <c r="P3409" i="21"/>
  <c r="Q3409" i="21"/>
  <c r="D3406" i="21"/>
  <c r="E3405" i="21"/>
  <c r="F3405" i="21"/>
  <c r="M3411" i="21"/>
  <c r="K3411" i="21"/>
  <c r="I3411" i="21"/>
  <c r="J3411" i="21"/>
  <c r="L3411" i="21"/>
  <c r="H3412" i="21"/>
  <c r="O3410" i="21"/>
  <c r="N3410" i="21"/>
  <c r="P3410" i="21"/>
  <c r="Q3410" i="21"/>
  <c r="D3407" i="21"/>
  <c r="E3406" i="21"/>
  <c r="F3406" i="21"/>
  <c r="N3411" i="21"/>
  <c r="Q3411" i="21"/>
  <c r="O3411" i="21"/>
  <c r="P3411" i="21"/>
  <c r="M3412" i="21"/>
  <c r="L3412" i="21"/>
  <c r="I3412" i="21"/>
  <c r="K3412" i="21"/>
  <c r="J3412" i="21"/>
  <c r="H3413" i="21"/>
  <c r="F3407" i="21"/>
  <c r="E3407" i="21"/>
  <c r="D3408" i="21"/>
  <c r="O3412" i="21"/>
  <c r="Q3412" i="21"/>
  <c r="N3412" i="21"/>
  <c r="P3412" i="21"/>
  <c r="L3413" i="21"/>
  <c r="K3413" i="21"/>
  <c r="I3413" i="21"/>
  <c r="H3414" i="21"/>
  <c r="M3413" i="21"/>
  <c r="J3413" i="21"/>
  <c r="F3408" i="21"/>
  <c r="D3409" i="21"/>
  <c r="E3408" i="21"/>
  <c r="O3413" i="21"/>
  <c r="Q3413" i="21"/>
  <c r="N3413" i="21"/>
  <c r="P3413" i="21"/>
  <c r="H3415" i="21"/>
  <c r="M3414" i="21"/>
  <c r="J3414" i="21"/>
  <c r="I3414" i="21"/>
  <c r="L3414" i="21"/>
  <c r="K3414" i="21"/>
  <c r="D3410" i="21"/>
  <c r="E3409" i="21"/>
  <c r="F3409" i="21"/>
  <c r="K3415" i="21"/>
  <c r="H3416" i="21"/>
  <c r="J3415" i="21"/>
  <c r="I3415" i="21"/>
  <c r="M3415" i="21"/>
  <c r="L3415" i="21"/>
  <c r="Q3414" i="21"/>
  <c r="O3414" i="21"/>
  <c r="P3414" i="21"/>
  <c r="N3414" i="21"/>
  <c r="D3411" i="21"/>
  <c r="E3410" i="21"/>
  <c r="F3410" i="21"/>
  <c r="K3416" i="21"/>
  <c r="I3416" i="21"/>
  <c r="L3416" i="21"/>
  <c r="M3416" i="21"/>
  <c r="H3417" i="21"/>
  <c r="J3416" i="21"/>
  <c r="P3415" i="21"/>
  <c r="Q3415" i="21"/>
  <c r="O3415" i="21"/>
  <c r="N3415" i="21"/>
  <c r="E3411" i="21"/>
  <c r="D3412" i="21"/>
  <c r="F3411" i="21"/>
  <c r="Q3416" i="21"/>
  <c r="N3416" i="21"/>
  <c r="P3416" i="21"/>
  <c r="O3416" i="21"/>
  <c r="L3417" i="21"/>
  <c r="M3417" i="21"/>
  <c r="I3417" i="21"/>
  <c r="K3417" i="21"/>
  <c r="H3418" i="21"/>
  <c r="J3417" i="21"/>
  <c r="E3412" i="21"/>
  <c r="D3413" i="21"/>
  <c r="F3412" i="21"/>
  <c r="N3417" i="21"/>
  <c r="O3417" i="21"/>
  <c r="P3417" i="21"/>
  <c r="Q3417" i="21"/>
  <c r="H3419" i="21"/>
  <c r="J3418" i="21"/>
  <c r="M3418" i="21"/>
  <c r="K3418" i="21"/>
  <c r="L3418" i="21"/>
  <c r="I3418" i="21"/>
  <c r="E3413" i="21"/>
  <c r="F3413" i="21"/>
  <c r="D3414" i="21"/>
  <c r="H3420" i="21"/>
  <c r="J3419" i="21"/>
  <c r="K3419" i="21"/>
  <c r="M3419" i="21"/>
  <c r="I3419" i="21"/>
  <c r="L3419" i="21"/>
  <c r="P3418" i="21"/>
  <c r="N3418" i="21"/>
  <c r="O3418" i="21"/>
  <c r="Q3418" i="21"/>
  <c r="E3414" i="21"/>
  <c r="D3415" i="21"/>
  <c r="F3414" i="21"/>
  <c r="K3420" i="21"/>
  <c r="I3420" i="21"/>
  <c r="L3420" i="21"/>
  <c r="H3421" i="21"/>
  <c r="J3420" i="21"/>
  <c r="M3420" i="21"/>
  <c r="O3419" i="21"/>
  <c r="P3419" i="21"/>
  <c r="N3419" i="21"/>
  <c r="Q3419" i="21"/>
  <c r="D3416" i="21"/>
  <c r="F3415" i="21"/>
  <c r="E3415" i="21"/>
  <c r="N3420" i="21"/>
  <c r="P3420" i="21"/>
  <c r="Q3420" i="21"/>
  <c r="O3420" i="21"/>
  <c r="L3421" i="21"/>
  <c r="H3422" i="21"/>
  <c r="K3421" i="21"/>
  <c r="J3421" i="21"/>
  <c r="M3421" i="21"/>
  <c r="I3421" i="21"/>
  <c r="E3416" i="21"/>
  <c r="D3417" i="21"/>
  <c r="F3416" i="21"/>
  <c r="M3422" i="21"/>
  <c r="J3422" i="21"/>
  <c r="H3423" i="21"/>
  <c r="I3422" i="21"/>
  <c r="K3422" i="21"/>
  <c r="L3422" i="21"/>
  <c r="O3421" i="21"/>
  <c r="N3421" i="21"/>
  <c r="P3421" i="21"/>
  <c r="Q3421" i="21"/>
  <c r="D3418" i="21"/>
  <c r="E3417" i="21"/>
  <c r="F3417" i="21"/>
  <c r="K3423" i="21"/>
  <c r="H3424" i="21"/>
  <c r="M3423" i="21"/>
  <c r="J3423" i="21"/>
  <c r="L3423" i="21"/>
  <c r="I3423" i="21"/>
  <c r="O3422" i="21"/>
  <c r="N3422" i="21"/>
  <c r="P3422" i="21"/>
  <c r="Q3422" i="21"/>
  <c r="D3419" i="21"/>
  <c r="E3418" i="21"/>
  <c r="F3418" i="21"/>
  <c r="L3424" i="21"/>
  <c r="H3425" i="21"/>
  <c r="K3424" i="21"/>
  <c r="J3424" i="21"/>
  <c r="I3424" i="21"/>
  <c r="M3424" i="21"/>
  <c r="P3423" i="21"/>
  <c r="Q3423" i="21"/>
  <c r="N3423" i="21"/>
  <c r="O3423" i="21"/>
  <c r="F3419" i="21"/>
  <c r="D3420" i="21"/>
  <c r="E3419" i="21"/>
  <c r="M3425" i="21"/>
  <c r="I3425" i="21"/>
  <c r="K3425" i="21"/>
  <c r="J3425" i="21"/>
  <c r="H3426" i="21"/>
  <c r="L3425" i="21"/>
  <c r="N3424" i="21"/>
  <c r="Q3424" i="21"/>
  <c r="P3424" i="21"/>
  <c r="O3424" i="21"/>
  <c r="D3421" i="21"/>
  <c r="F3420" i="21"/>
  <c r="E3420" i="21"/>
  <c r="Q3425" i="21"/>
  <c r="P3425" i="21"/>
  <c r="O3425" i="21"/>
  <c r="N3425" i="21"/>
  <c r="K3426" i="21"/>
  <c r="M3426" i="21"/>
  <c r="I3426" i="21"/>
  <c r="H3427" i="21"/>
  <c r="L3426" i="21"/>
  <c r="J3426" i="21"/>
  <c r="F3421" i="21"/>
  <c r="E3421" i="21"/>
  <c r="D3422" i="21"/>
  <c r="N3426" i="21"/>
  <c r="O3426" i="21"/>
  <c r="Q3426" i="21"/>
  <c r="P3426" i="21"/>
  <c r="I3427" i="21"/>
  <c r="M3427" i="21"/>
  <c r="H3428" i="21"/>
  <c r="L3427" i="21"/>
  <c r="K3427" i="21"/>
  <c r="J3427" i="21"/>
  <c r="D3423" i="21"/>
  <c r="E3422" i="21"/>
  <c r="F3422" i="21"/>
  <c r="O3427" i="21"/>
  <c r="N3427" i="21"/>
  <c r="P3427" i="21"/>
  <c r="Q3427" i="21"/>
  <c r="I3428" i="21"/>
  <c r="K3428" i="21"/>
  <c r="M3428" i="21"/>
  <c r="H3429" i="21"/>
  <c r="L3428" i="21"/>
  <c r="J3428" i="21"/>
  <c r="F3423" i="21"/>
  <c r="D3424" i="21"/>
  <c r="E3423" i="21"/>
  <c r="P3428" i="21"/>
  <c r="Q3428" i="21"/>
  <c r="N3428" i="21"/>
  <c r="O3428" i="21"/>
  <c r="K3429" i="21"/>
  <c r="M3429" i="21"/>
  <c r="I3429" i="21"/>
  <c r="L3429" i="21"/>
  <c r="H3430" i="21"/>
  <c r="J3429" i="21"/>
  <c r="E3424" i="21"/>
  <c r="D3425" i="21"/>
  <c r="F3424" i="21"/>
  <c r="P3429" i="21"/>
  <c r="O3429" i="21"/>
  <c r="N3429" i="21"/>
  <c r="Q3429" i="21"/>
  <c r="I3430" i="21"/>
  <c r="M3430" i="21"/>
  <c r="L3430" i="21"/>
  <c r="H3431" i="21"/>
  <c r="K3430" i="21"/>
  <c r="J3430" i="21"/>
  <c r="D3426" i="21"/>
  <c r="F3425" i="21"/>
  <c r="E3425" i="21"/>
  <c r="N3430" i="21"/>
  <c r="Q3430" i="21"/>
  <c r="P3430" i="21"/>
  <c r="O3430" i="21"/>
  <c r="K3431" i="21"/>
  <c r="H3432" i="21"/>
  <c r="I3431" i="21"/>
  <c r="M3431" i="21"/>
  <c r="J3431" i="21"/>
  <c r="L3431" i="21"/>
  <c r="E3426" i="21"/>
  <c r="D3427" i="21"/>
  <c r="F3426" i="21"/>
  <c r="J3432" i="21"/>
  <c r="I3432" i="21"/>
  <c r="M3432" i="21"/>
  <c r="K3432" i="21"/>
  <c r="H3433" i="21"/>
  <c r="L3432" i="21"/>
  <c r="N3431" i="21"/>
  <c r="P3431" i="21"/>
  <c r="O3431" i="21"/>
  <c r="Q3431" i="21"/>
  <c r="F3427" i="21"/>
  <c r="E3427" i="21"/>
  <c r="D3428" i="21"/>
  <c r="P3432" i="21"/>
  <c r="N3432" i="21"/>
  <c r="Q3432" i="21"/>
  <c r="O3432" i="21"/>
  <c r="M3433" i="21"/>
  <c r="H3434" i="21"/>
  <c r="J3433" i="21"/>
  <c r="K3433" i="21"/>
  <c r="I3433" i="21"/>
  <c r="L3433" i="21"/>
  <c r="F3428" i="21"/>
  <c r="D3429" i="21"/>
  <c r="E3428" i="21"/>
  <c r="M3434" i="21"/>
  <c r="K3434" i="21"/>
  <c r="J3434" i="21"/>
  <c r="L3434" i="21"/>
  <c r="H3435" i="21"/>
  <c r="I3434" i="21"/>
  <c r="N3433" i="21"/>
  <c r="Q3433" i="21"/>
  <c r="P3433" i="21"/>
  <c r="O3433" i="21"/>
  <c r="F3429" i="21"/>
  <c r="D3430" i="21"/>
  <c r="E3429" i="21"/>
  <c r="K3435" i="21"/>
  <c r="I3435" i="21"/>
  <c r="L3435" i="21"/>
  <c r="M3435" i="21"/>
  <c r="J3435" i="21"/>
  <c r="H3436" i="21"/>
  <c r="N3434" i="21"/>
  <c r="Q3434" i="21"/>
  <c r="O3434" i="21"/>
  <c r="P3434" i="21"/>
  <c r="E3430" i="21"/>
  <c r="F3430" i="21"/>
  <c r="D3431" i="21"/>
  <c r="O3435" i="21"/>
  <c r="N3435" i="21"/>
  <c r="Q3435" i="21"/>
  <c r="P3435" i="21"/>
  <c r="J3436" i="21"/>
  <c r="M3436" i="21"/>
  <c r="L3436" i="21"/>
  <c r="K3436" i="21"/>
  <c r="I3436" i="21"/>
  <c r="H3437" i="21"/>
  <c r="D3432" i="21"/>
  <c r="F3431" i="21"/>
  <c r="E3431" i="21"/>
  <c r="Q3436" i="21"/>
  <c r="O3436" i="21"/>
  <c r="N3436" i="21"/>
  <c r="P3436" i="21"/>
  <c r="J3437" i="21"/>
  <c r="M3437" i="21"/>
  <c r="L3437" i="21"/>
  <c r="H3438" i="21"/>
  <c r="I3437" i="21"/>
  <c r="K3437" i="21"/>
  <c r="E3432" i="21"/>
  <c r="D3433" i="21"/>
  <c r="F3432" i="21"/>
  <c r="H3439" i="21"/>
  <c r="K3438" i="21"/>
  <c r="L3438" i="21"/>
  <c r="I3438" i="21"/>
  <c r="M3438" i="21"/>
  <c r="J3438" i="21"/>
  <c r="P3437" i="21"/>
  <c r="O3437" i="21"/>
  <c r="N3437" i="21"/>
  <c r="Q3437" i="21"/>
  <c r="E3433" i="21"/>
  <c r="F3433" i="21"/>
  <c r="D3434" i="21"/>
  <c r="M3439" i="21"/>
  <c r="J3439" i="21"/>
  <c r="K3439" i="21"/>
  <c r="H3440" i="21"/>
  <c r="L3439" i="21"/>
  <c r="I3439" i="21"/>
  <c r="P3438" i="21"/>
  <c r="N3438" i="21"/>
  <c r="O3438" i="21"/>
  <c r="Q3438" i="21"/>
  <c r="D3435" i="21"/>
  <c r="E3434" i="21"/>
  <c r="F3434" i="21"/>
  <c r="K3440" i="21"/>
  <c r="J3440" i="21"/>
  <c r="M3440" i="21"/>
  <c r="H3441" i="21"/>
  <c r="I3440" i="21"/>
  <c r="L3440" i="21"/>
  <c r="Q3439" i="21"/>
  <c r="O3439" i="21"/>
  <c r="P3439" i="21"/>
  <c r="N3439" i="21"/>
  <c r="E3435" i="21"/>
  <c r="F3435" i="21"/>
  <c r="D3436" i="21"/>
  <c r="I3441" i="21"/>
  <c r="L3441" i="21"/>
  <c r="J3441" i="21"/>
  <c r="K3441" i="21"/>
  <c r="H3442" i="21"/>
  <c r="M3441" i="21"/>
  <c r="N3440" i="21"/>
  <c r="P3440" i="21"/>
  <c r="O3440" i="21"/>
  <c r="Q3440" i="21"/>
  <c r="E3436" i="21"/>
  <c r="D3437" i="21"/>
  <c r="F3436" i="21"/>
  <c r="N3441" i="21"/>
  <c r="Q3441" i="21"/>
  <c r="P3441" i="21"/>
  <c r="O3441" i="21"/>
  <c r="J3442" i="21"/>
  <c r="H3443" i="21"/>
  <c r="K3442" i="21"/>
  <c r="M3442" i="21"/>
  <c r="I3442" i="21"/>
  <c r="L3442" i="21"/>
  <c r="E3437" i="21"/>
  <c r="F3437" i="21"/>
  <c r="D3438" i="21"/>
  <c r="M3443" i="21"/>
  <c r="K3443" i="21"/>
  <c r="L3443" i="21"/>
  <c r="J3443" i="21"/>
  <c r="H3444" i="21"/>
  <c r="I3443" i="21"/>
  <c r="N3442" i="21"/>
  <c r="O3442" i="21"/>
  <c r="P3442" i="21"/>
  <c r="Q3442" i="21"/>
  <c r="E3438" i="21"/>
  <c r="F3438" i="21"/>
  <c r="D3439" i="21"/>
  <c r="I3444" i="21"/>
  <c r="K3444" i="21"/>
  <c r="M3444" i="21"/>
  <c r="H3445" i="21"/>
  <c r="L3444" i="21"/>
  <c r="J3444" i="21"/>
  <c r="O3443" i="21"/>
  <c r="N3443" i="21"/>
  <c r="P3443" i="21"/>
  <c r="Q3443" i="21"/>
  <c r="E3439" i="21"/>
  <c r="F3439" i="21"/>
  <c r="D3440" i="21"/>
  <c r="N3444" i="21"/>
  <c r="Q3444" i="21"/>
  <c r="P3444" i="21"/>
  <c r="O3444" i="21"/>
  <c r="L3445" i="21"/>
  <c r="H3446" i="21"/>
  <c r="M3445" i="21"/>
  <c r="I3445" i="21"/>
  <c r="K3445" i="21"/>
  <c r="J3445" i="21"/>
  <c r="F3440" i="21"/>
  <c r="E3440" i="21"/>
  <c r="D3441" i="21"/>
  <c r="M3446" i="21"/>
  <c r="I3446" i="21"/>
  <c r="K3446" i="21"/>
  <c r="H3447" i="21"/>
  <c r="J3446" i="21"/>
  <c r="L3446" i="21"/>
  <c r="P3445" i="21"/>
  <c r="O3445" i="21"/>
  <c r="N3445" i="21"/>
  <c r="Q3445" i="21"/>
  <c r="E3441" i="21"/>
  <c r="D3442" i="21"/>
  <c r="F3441" i="21"/>
  <c r="Q3446" i="21"/>
  <c r="O3446" i="21"/>
  <c r="N3446" i="21"/>
  <c r="P3446" i="21"/>
  <c r="I3447" i="21"/>
  <c r="J3447" i="21"/>
  <c r="L3447" i="21"/>
  <c r="M3447" i="21"/>
  <c r="K3447" i="21"/>
  <c r="H3448" i="21"/>
  <c r="E3442" i="21"/>
  <c r="F3442" i="21"/>
  <c r="D3443" i="21"/>
  <c r="O3447" i="21"/>
  <c r="P3447" i="21"/>
  <c r="Q3447" i="21"/>
  <c r="N3447" i="21"/>
  <c r="L3448" i="21"/>
  <c r="K3448" i="21"/>
  <c r="M3448" i="21"/>
  <c r="I3448" i="21"/>
  <c r="J3448" i="21"/>
  <c r="H3449" i="21"/>
  <c r="D3444" i="21"/>
  <c r="F3443" i="21"/>
  <c r="E3443" i="21"/>
  <c r="P3448" i="21"/>
  <c r="N3448" i="21"/>
  <c r="Q3448" i="21"/>
  <c r="O3448" i="21"/>
  <c r="I3449" i="21"/>
  <c r="J3449" i="21"/>
  <c r="H3450" i="21"/>
  <c r="L3449" i="21"/>
  <c r="K3449" i="21"/>
  <c r="M3449" i="21"/>
  <c r="F3444" i="21"/>
  <c r="E3444" i="21"/>
  <c r="D3445" i="21"/>
  <c r="P3449" i="21"/>
  <c r="N3449" i="21"/>
  <c r="Q3449" i="21"/>
  <c r="O3449" i="21"/>
  <c r="L3450" i="21"/>
  <c r="H3451" i="21"/>
  <c r="K3450" i="21"/>
  <c r="M3450" i="21"/>
  <c r="J3450" i="21"/>
  <c r="I3450" i="21"/>
  <c r="E3445" i="21"/>
  <c r="D3446" i="21"/>
  <c r="F3445" i="21"/>
  <c r="K3451" i="21"/>
  <c r="I3451" i="21"/>
  <c r="M3451" i="21"/>
  <c r="J3451" i="21"/>
  <c r="H3452" i="21"/>
  <c r="L3451" i="21"/>
  <c r="P3450" i="21"/>
  <c r="Q3450" i="21"/>
  <c r="N3450" i="21"/>
  <c r="O3450" i="21"/>
  <c r="D3447" i="21"/>
  <c r="E3446" i="21"/>
  <c r="F3446" i="21"/>
  <c r="O3451" i="21"/>
  <c r="Q3451" i="21"/>
  <c r="P3451" i="21"/>
  <c r="N3451" i="21"/>
  <c r="L3452" i="21"/>
  <c r="M3452" i="21"/>
  <c r="J3452" i="21"/>
  <c r="K3452" i="21"/>
  <c r="H3453" i="21"/>
  <c r="I3452" i="21"/>
  <c r="D3448" i="21"/>
  <c r="E3447" i="21"/>
  <c r="F3447" i="21"/>
  <c r="M3453" i="21"/>
  <c r="I3453" i="21"/>
  <c r="J3453" i="21"/>
  <c r="L3453" i="21"/>
  <c r="H3454" i="21"/>
  <c r="K3453" i="21"/>
  <c r="N3452" i="21"/>
  <c r="Q3452" i="21"/>
  <c r="O3452" i="21"/>
  <c r="P3452" i="21"/>
  <c r="F3448" i="21"/>
  <c r="E3448" i="21"/>
  <c r="D3449" i="21"/>
  <c r="N3453" i="21"/>
  <c r="P3453" i="21"/>
  <c r="O3453" i="21"/>
  <c r="Q3453" i="21"/>
  <c r="H3455" i="21"/>
  <c r="K3454" i="21"/>
  <c r="I3454" i="21"/>
  <c r="J3454" i="21"/>
  <c r="M3454" i="21"/>
  <c r="L3454" i="21"/>
  <c r="E3449" i="21"/>
  <c r="F3449" i="21"/>
  <c r="D3450" i="21"/>
  <c r="K3455" i="21"/>
  <c r="L3455" i="21"/>
  <c r="I3455" i="21"/>
  <c r="J3455" i="21"/>
  <c r="M3455" i="21"/>
  <c r="H3456" i="21"/>
  <c r="Q3454" i="21"/>
  <c r="N3454" i="21"/>
  <c r="P3454" i="21"/>
  <c r="O3454" i="21"/>
  <c r="F3450" i="21"/>
  <c r="D3451" i="21"/>
  <c r="E3450" i="21"/>
  <c r="Q3455" i="21"/>
  <c r="N3455" i="21"/>
  <c r="O3455" i="21"/>
  <c r="P3455" i="21"/>
  <c r="L3456" i="21"/>
  <c r="K3456" i="21"/>
  <c r="I3456" i="21"/>
  <c r="H3457" i="21"/>
  <c r="M3456" i="21"/>
  <c r="J3456" i="21"/>
  <c r="F3451" i="21"/>
  <c r="D3452" i="21"/>
  <c r="E3451" i="21"/>
  <c r="Q3456" i="21"/>
  <c r="P3456" i="21"/>
  <c r="N3456" i="21"/>
  <c r="O3456" i="21"/>
  <c r="H3458" i="21"/>
  <c r="K3457" i="21"/>
  <c r="M3457" i="21"/>
  <c r="J3457" i="21"/>
  <c r="I3457" i="21"/>
  <c r="L3457" i="21"/>
  <c r="E3452" i="21"/>
  <c r="F3452" i="21"/>
  <c r="D3453" i="21"/>
  <c r="I3458" i="21"/>
  <c r="J3458" i="21"/>
  <c r="L3458" i="21"/>
  <c r="M3458" i="21"/>
  <c r="K3458" i="21"/>
  <c r="H3459" i="21"/>
  <c r="Q3457" i="21"/>
  <c r="O3457" i="21"/>
  <c r="N3457" i="21"/>
  <c r="P3457" i="21"/>
  <c r="F3453" i="21"/>
  <c r="E3453" i="21"/>
  <c r="D3454" i="21"/>
  <c r="N3458" i="21"/>
  <c r="O3458" i="21"/>
  <c r="Q3458" i="21"/>
  <c r="P3458" i="21"/>
  <c r="M3459" i="21"/>
  <c r="K3459" i="21"/>
  <c r="H3460" i="21"/>
  <c r="L3459" i="21"/>
  <c r="I3459" i="21"/>
  <c r="J3459" i="21"/>
  <c r="F3454" i="21"/>
  <c r="E3454" i="21"/>
  <c r="D3455" i="21"/>
  <c r="K3460" i="21"/>
  <c r="I3460" i="21"/>
  <c r="M3460" i="21"/>
  <c r="J3460" i="21"/>
  <c r="L3460" i="21"/>
  <c r="H3461" i="21"/>
  <c r="O3459" i="21"/>
  <c r="Q3459" i="21"/>
  <c r="N3459" i="21"/>
  <c r="P3459" i="21"/>
  <c r="F3455" i="21"/>
  <c r="E3455" i="21"/>
  <c r="D3456" i="21"/>
  <c r="O3460" i="21"/>
  <c r="P3460" i="21"/>
  <c r="Q3460" i="21"/>
  <c r="N3460" i="21"/>
  <c r="L3461" i="21"/>
  <c r="K3461" i="21"/>
  <c r="I3461" i="21"/>
  <c r="M3461" i="21"/>
  <c r="J3461" i="21"/>
  <c r="H3462" i="21"/>
  <c r="D3457" i="21"/>
  <c r="E3456" i="21"/>
  <c r="F3456" i="21"/>
  <c r="O3461" i="21"/>
  <c r="P3461" i="21"/>
  <c r="Q3461" i="21"/>
  <c r="N3461" i="21"/>
  <c r="K3462" i="21"/>
  <c r="H3463" i="21"/>
  <c r="I3462" i="21"/>
  <c r="J3462" i="21"/>
  <c r="L3462" i="21"/>
  <c r="M3462" i="21"/>
  <c r="F3457" i="21"/>
  <c r="E3457" i="21"/>
  <c r="D3458" i="21"/>
  <c r="H3464" i="21"/>
  <c r="M3463" i="21"/>
  <c r="J3463" i="21"/>
  <c r="K3463" i="21"/>
  <c r="I3463" i="21"/>
  <c r="L3463" i="21"/>
  <c r="O3462" i="21"/>
  <c r="N3462" i="21"/>
  <c r="P3462" i="21"/>
  <c r="Q3462" i="21"/>
  <c r="D3459" i="21"/>
  <c r="E3458" i="21"/>
  <c r="F3458" i="21"/>
  <c r="L3464" i="21"/>
  <c r="J3464" i="21"/>
  <c r="I3464" i="21"/>
  <c r="M3464" i="21"/>
  <c r="K3464" i="21"/>
  <c r="H3465" i="21"/>
  <c r="P3463" i="21"/>
  <c r="Q3463" i="21"/>
  <c r="N3463" i="21"/>
  <c r="O3463" i="21"/>
  <c r="D3460" i="21"/>
  <c r="E3459" i="21"/>
  <c r="F3459" i="21"/>
  <c r="O3464" i="21"/>
  <c r="Q3464" i="21"/>
  <c r="P3464" i="21"/>
  <c r="N3464" i="21"/>
  <c r="I3465" i="21"/>
  <c r="L3465" i="21"/>
  <c r="H3466" i="21"/>
  <c r="K3465" i="21"/>
  <c r="M3465" i="21"/>
  <c r="J3465" i="21"/>
  <c r="F3460" i="21"/>
  <c r="D3461" i="21"/>
  <c r="E3460" i="21"/>
  <c r="N3465" i="21"/>
  <c r="O3465" i="21"/>
  <c r="Q3465" i="21"/>
  <c r="P3465" i="21"/>
  <c r="H3467" i="21"/>
  <c r="L3466" i="21"/>
  <c r="M3466" i="21"/>
  <c r="I3466" i="21"/>
  <c r="K3466" i="21"/>
  <c r="J3466" i="21"/>
  <c r="F3461" i="21"/>
  <c r="E3461" i="21"/>
  <c r="D3462" i="21"/>
  <c r="J3467" i="21"/>
  <c r="K3467" i="21"/>
  <c r="L3467" i="21"/>
  <c r="H3468" i="21"/>
  <c r="I3467" i="21"/>
  <c r="M3467" i="21"/>
  <c r="Q3466" i="21"/>
  <c r="N3466" i="21"/>
  <c r="P3466" i="21"/>
  <c r="O3466" i="21"/>
  <c r="F3462" i="21"/>
  <c r="D3463" i="21"/>
  <c r="E3462" i="21"/>
  <c r="I3468" i="21"/>
  <c r="J3468" i="21"/>
  <c r="K3468" i="21"/>
  <c r="L3468" i="21"/>
  <c r="H3469" i="21"/>
  <c r="M3468" i="21"/>
  <c r="P3467" i="21"/>
  <c r="O3467" i="21"/>
  <c r="Q3467" i="21"/>
  <c r="N3467" i="21"/>
  <c r="D3464" i="21"/>
  <c r="F3463" i="21"/>
  <c r="E3463" i="21"/>
  <c r="Q3468" i="21"/>
  <c r="N3468" i="21"/>
  <c r="O3468" i="21"/>
  <c r="P3468" i="21"/>
  <c r="I3469" i="21"/>
  <c r="H3470" i="21"/>
  <c r="J3469" i="21"/>
  <c r="K3469" i="21"/>
  <c r="L3469" i="21"/>
  <c r="M3469" i="21"/>
  <c r="D3465" i="21"/>
  <c r="F3464" i="21"/>
  <c r="E3464" i="21"/>
  <c r="P3469" i="21"/>
  <c r="O3469" i="21"/>
  <c r="Q3469" i="21"/>
  <c r="N3469" i="21"/>
  <c r="M3470" i="21"/>
  <c r="I3470" i="21"/>
  <c r="L3470" i="21"/>
  <c r="J3470" i="21"/>
  <c r="H3471" i="21"/>
  <c r="K3470" i="21"/>
  <c r="F3465" i="21"/>
  <c r="E3465" i="21"/>
  <c r="D3466" i="21"/>
  <c r="N3470" i="21"/>
  <c r="P3470" i="21"/>
  <c r="O3470" i="21"/>
  <c r="Q3470" i="21"/>
  <c r="M3471" i="21"/>
  <c r="J3471" i="21"/>
  <c r="H3472" i="21"/>
  <c r="L3471" i="21"/>
  <c r="K3471" i="21"/>
  <c r="I3471" i="21"/>
  <c r="E3466" i="21"/>
  <c r="D3467" i="21"/>
  <c r="F3466" i="21"/>
  <c r="H3473" i="21"/>
  <c r="I3472" i="21"/>
  <c r="L3472" i="21"/>
  <c r="J3472" i="21"/>
  <c r="K3472" i="21"/>
  <c r="M3472" i="21"/>
  <c r="O3471" i="21"/>
  <c r="P3471" i="21"/>
  <c r="N3471" i="21"/>
  <c r="Q3471" i="21"/>
  <c r="F3467" i="21"/>
  <c r="E3467" i="21"/>
  <c r="D3468" i="21"/>
  <c r="J3473" i="21"/>
  <c r="K3473" i="21"/>
  <c r="H3474" i="21"/>
  <c r="M3473" i="21"/>
  <c r="I3473" i="21"/>
  <c r="L3473" i="21"/>
  <c r="P3472" i="21"/>
  <c r="N3472" i="21"/>
  <c r="O3472" i="21"/>
  <c r="Q3472" i="21"/>
  <c r="D3469" i="21"/>
  <c r="E3468" i="21"/>
  <c r="F3468" i="21"/>
  <c r="L3474" i="21"/>
  <c r="M3474" i="21"/>
  <c r="J3474" i="21"/>
  <c r="K3474" i="21"/>
  <c r="I3474" i="21"/>
  <c r="H3475" i="21"/>
  <c r="O3473" i="21"/>
  <c r="P3473" i="21"/>
  <c r="N3473" i="21"/>
  <c r="Q3473" i="21"/>
  <c r="D3470" i="21"/>
  <c r="F3469" i="21"/>
  <c r="E3469" i="21"/>
  <c r="Q3474" i="21"/>
  <c r="O3474" i="21"/>
  <c r="N3474" i="21"/>
  <c r="P3474" i="21"/>
  <c r="K3475" i="21"/>
  <c r="J3475" i="21"/>
  <c r="M3475" i="21"/>
  <c r="I3475" i="21"/>
  <c r="L3475" i="21"/>
  <c r="H3476" i="21"/>
  <c r="F3470" i="21"/>
  <c r="D3471" i="21"/>
  <c r="E3470" i="21"/>
  <c r="N3475" i="21"/>
  <c r="P3475" i="21"/>
  <c r="O3475" i="21"/>
  <c r="Q3475" i="21"/>
  <c r="K3476" i="21"/>
  <c r="H3477" i="21"/>
  <c r="J3476" i="21"/>
  <c r="L3476" i="21"/>
  <c r="M3476" i="21"/>
  <c r="I3476" i="21"/>
  <c r="D3472" i="21"/>
  <c r="E3471" i="21"/>
  <c r="F3471" i="21"/>
  <c r="I3477" i="21"/>
  <c r="J3477" i="21"/>
  <c r="K3477" i="21"/>
  <c r="H3478" i="21"/>
  <c r="M3477" i="21"/>
  <c r="L3477" i="21"/>
  <c r="P3476" i="21"/>
  <c r="N3476" i="21"/>
  <c r="Q3476" i="21"/>
  <c r="O3476" i="21"/>
  <c r="D3473" i="21"/>
  <c r="E3472" i="21"/>
  <c r="F3472" i="21"/>
  <c r="P3477" i="21"/>
  <c r="N3477" i="21"/>
  <c r="Q3477" i="21"/>
  <c r="O3477" i="21"/>
  <c r="M3478" i="21"/>
  <c r="K3478" i="21"/>
  <c r="J3478" i="21"/>
  <c r="H3479" i="21"/>
  <c r="I3478" i="21"/>
  <c r="L3478" i="21"/>
  <c r="F3473" i="21"/>
  <c r="D3474" i="21"/>
  <c r="E3473" i="21"/>
  <c r="J3479" i="21"/>
  <c r="L3479" i="21"/>
  <c r="K3479" i="21"/>
  <c r="I3479" i="21"/>
  <c r="H3480" i="21"/>
  <c r="M3479" i="21"/>
  <c r="P3478" i="21"/>
  <c r="O3478" i="21"/>
  <c r="N3478" i="21"/>
  <c r="Q3478" i="21"/>
  <c r="F3474" i="21"/>
  <c r="D3475" i="21"/>
  <c r="E3474" i="21"/>
  <c r="P3479" i="21"/>
  <c r="N3479" i="21"/>
  <c r="Q3479" i="21"/>
  <c r="O3479" i="21"/>
  <c r="L3480" i="21"/>
  <c r="K3480" i="21"/>
  <c r="M3480" i="21"/>
  <c r="J3480" i="21"/>
  <c r="H3481" i="21"/>
  <c r="I3480" i="21"/>
  <c r="D3476" i="21"/>
  <c r="E3475" i="21"/>
  <c r="F3475" i="21"/>
  <c r="I3481" i="21"/>
  <c r="K3481" i="21"/>
  <c r="M3481" i="21"/>
  <c r="J3481" i="21"/>
  <c r="H3482" i="21"/>
  <c r="L3481" i="21"/>
  <c r="P3480" i="21"/>
  <c r="N3480" i="21"/>
  <c r="Q3480" i="21"/>
  <c r="O3480" i="21"/>
  <c r="D3477" i="21"/>
  <c r="F3476" i="21"/>
  <c r="E3476" i="21"/>
  <c r="P3481" i="21"/>
  <c r="O3481" i="21"/>
  <c r="N3481" i="21"/>
  <c r="Q3481" i="21"/>
  <c r="J3482" i="21"/>
  <c r="M3482" i="21"/>
  <c r="H3483" i="21"/>
  <c r="I3482" i="21"/>
  <c r="K3482" i="21"/>
  <c r="L3482" i="21"/>
  <c r="E3477" i="21"/>
  <c r="D3478" i="21"/>
  <c r="F3477" i="21"/>
  <c r="M3483" i="21"/>
  <c r="H3484" i="21"/>
  <c r="I3483" i="21"/>
  <c r="J3483" i="21"/>
  <c r="K3483" i="21"/>
  <c r="L3483" i="21"/>
  <c r="Q3482" i="21"/>
  <c r="P3482" i="21"/>
  <c r="O3482" i="21"/>
  <c r="N3482" i="21"/>
  <c r="D3479" i="21"/>
  <c r="F3478" i="21"/>
  <c r="E3478" i="21"/>
  <c r="J3484" i="21"/>
  <c r="L3484" i="21"/>
  <c r="M3484" i="21"/>
  <c r="K3484" i="21"/>
  <c r="I3484" i="21"/>
  <c r="H3485" i="21"/>
  <c r="P3483" i="21"/>
  <c r="O3483" i="21"/>
  <c r="Q3483" i="21"/>
  <c r="N3483" i="21"/>
  <c r="F3479" i="21"/>
  <c r="D3480" i="21"/>
  <c r="E3479" i="21"/>
  <c r="P3484" i="21"/>
  <c r="O3484" i="21"/>
  <c r="N3484" i="21"/>
  <c r="Q3484" i="21"/>
  <c r="I3485" i="21"/>
  <c r="M3485" i="21"/>
  <c r="J3485" i="21"/>
  <c r="L3485" i="21"/>
  <c r="H3486" i="21"/>
  <c r="K3485" i="21"/>
  <c r="F3480" i="21"/>
  <c r="E3480" i="21"/>
  <c r="D3481" i="21"/>
  <c r="N3485" i="21"/>
  <c r="Q3485" i="21"/>
  <c r="O3485" i="21"/>
  <c r="P3485" i="21"/>
  <c r="J3486" i="21"/>
  <c r="I3486" i="21"/>
  <c r="K3486" i="21"/>
  <c r="M3486" i="21"/>
  <c r="H3487" i="21"/>
  <c r="L3486" i="21"/>
  <c r="F3481" i="21"/>
  <c r="D3482" i="21"/>
  <c r="E3481" i="21"/>
  <c r="N3486" i="21"/>
  <c r="P3486" i="21"/>
  <c r="Q3486" i="21"/>
  <c r="O3486" i="21"/>
  <c r="J3487" i="21"/>
  <c r="K3487" i="21"/>
  <c r="I3487" i="21"/>
  <c r="H3488" i="21"/>
  <c r="L3487" i="21"/>
  <c r="M3487" i="21"/>
  <c r="E3482" i="21"/>
  <c r="F3482" i="21"/>
  <c r="D3483" i="21"/>
  <c r="P3487" i="21"/>
  <c r="N3487" i="21"/>
  <c r="O3487" i="21"/>
  <c r="Q3487" i="21"/>
  <c r="M3488" i="21"/>
  <c r="H3489" i="21"/>
  <c r="I3488" i="21"/>
  <c r="L3488" i="21"/>
  <c r="K3488" i="21"/>
  <c r="J3488" i="21"/>
  <c r="E3483" i="21"/>
  <c r="D3484" i="21"/>
  <c r="F3483" i="21"/>
  <c r="M3489" i="21"/>
  <c r="H3490" i="21"/>
  <c r="L3489" i="21"/>
  <c r="I3489" i="21"/>
  <c r="K3489" i="21"/>
  <c r="J3489" i="21"/>
  <c r="Q3488" i="21"/>
  <c r="P3488" i="21"/>
  <c r="N3488" i="21"/>
  <c r="O3488" i="21"/>
  <c r="E3484" i="21"/>
  <c r="F3484" i="21"/>
  <c r="D3485" i="21"/>
  <c r="M3490" i="21"/>
  <c r="I3490" i="21"/>
  <c r="H3491" i="21"/>
  <c r="L3490" i="21"/>
  <c r="K3490" i="21"/>
  <c r="J3490" i="21"/>
  <c r="Q3489" i="21"/>
  <c r="O3489" i="21"/>
  <c r="P3489" i="21"/>
  <c r="N3489" i="21"/>
  <c r="F3485" i="21"/>
  <c r="D3486" i="21"/>
  <c r="E3485" i="21"/>
  <c r="N3490" i="21"/>
  <c r="P3490" i="21"/>
  <c r="O3490" i="21"/>
  <c r="Q3490" i="21"/>
  <c r="M3491" i="21"/>
  <c r="H3492" i="21"/>
  <c r="J3491" i="21"/>
  <c r="I3491" i="21"/>
  <c r="K3491" i="21"/>
  <c r="L3491" i="21"/>
  <c r="F3486" i="21"/>
  <c r="D3487" i="21"/>
  <c r="E3486" i="21"/>
  <c r="M3492" i="21"/>
  <c r="H3493" i="21"/>
  <c r="I3492" i="21"/>
  <c r="J3492" i="21"/>
  <c r="K3492" i="21"/>
  <c r="L3492" i="21"/>
  <c r="Q3491" i="21"/>
  <c r="O3491" i="21"/>
  <c r="P3491" i="21"/>
  <c r="N3491" i="21"/>
  <c r="E3487" i="21"/>
  <c r="D3488" i="21"/>
  <c r="F3487" i="21"/>
  <c r="H3494" i="21"/>
  <c r="M3493" i="21"/>
  <c r="L3493" i="21"/>
  <c r="K3493" i="21"/>
  <c r="J3493" i="21"/>
  <c r="I3493" i="21"/>
  <c r="P3492" i="21"/>
  <c r="Q3492" i="21"/>
  <c r="O3492" i="21"/>
  <c r="N3492" i="21"/>
  <c r="E3488" i="21"/>
  <c r="F3488" i="21"/>
  <c r="D3489" i="21"/>
  <c r="I3494" i="21"/>
  <c r="K3494" i="21"/>
  <c r="J3494" i="21"/>
  <c r="L3494" i="21"/>
  <c r="H3495" i="21"/>
  <c r="M3494" i="21"/>
  <c r="N3493" i="21"/>
  <c r="Q3493" i="21"/>
  <c r="O3493" i="21"/>
  <c r="P3493" i="21"/>
  <c r="E3489" i="21"/>
  <c r="D3490" i="21"/>
  <c r="F3489" i="21"/>
  <c r="N3494" i="21"/>
  <c r="O3494" i="21"/>
  <c r="P3494" i="21"/>
  <c r="Q3494" i="21"/>
  <c r="M3495" i="21"/>
  <c r="H3496" i="21"/>
  <c r="L3495" i="21"/>
  <c r="J3495" i="21"/>
  <c r="I3495" i="21"/>
  <c r="K3495" i="21"/>
  <c r="E3490" i="21"/>
  <c r="F3490" i="21"/>
  <c r="D3491" i="21"/>
  <c r="L3496" i="21"/>
  <c r="I3496" i="21"/>
  <c r="M3496" i="21"/>
  <c r="K3496" i="21"/>
  <c r="J3496" i="21"/>
  <c r="H3497" i="21"/>
  <c r="P3495" i="21"/>
  <c r="Q3495" i="21"/>
  <c r="O3495" i="21"/>
  <c r="N3495" i="21"/>
  <c r="D3492" i="21"/>
  <c r="F3491" i="21"/>
  <c r="E3491" i="21"/>
  <c r="N3496" i="21"/>
  <c r="P3496" i="21"/>
  <c r="Q3496" i="21"/>
  <c r="O3496" i="21"/>
  <c r="M3497" i="21"/>
  <c r="L3497" i="21"/>
  <c r="I3497" i="21"/>
  <c r="K3497" i="21"/>
  <c r="H3498" i="21"/>
  <c r="J3497" i="21"/>
  <c r="D3493" i="21"/>
  <c r="E3492" i="21"/>
  <c r="F3492" i="21"/>
  <c r="Q3497" i="21"/>
  <c r="N3497" i="21"/>
  <c r="O3497" i="21"/>
  <c r="P3497" i="21"/>
  <c r="I3498" i="21"/>
  <c r="K3498" i="21"/>
  <c r="L3498" i="21"/>
  <c r="J3498" i="21"/>
  <c r="H3499" i="21"/>
  <c r="M3498" i="21"/>
  <c r="F3493" i="21"/>
  <c r="E3493" i="21"/>
  <c r="D3494" i="21"/>
  <c r="Q3498" i="21"/>
  <c r="P3498" i="21"/>
  <c r="N3498" i="21"/>
  <c r="O3498" i="21"/>
  <c r="H3500" i="21"/>
  <c r="I3499" i="21"/>
  <c r="L3499" i="21"/>
  <c r="K3499" i="21"/>
  <c r="J3499" i="21"/>
  <c r="M3499" i="21"/>
  <c r="D3495" i="21"/>
  <c r="F3494" i="21"/>
  <c r="E3494" i="21"/>
  <c r="L3500" i="21"/>
  <c r="M3500" i="21"/>
  <c r="H3501" i="21"/>
  <c r="I3500" i="21"/>
  <c r="J3500" i="21"/>
  <c r="K3500" i="21"/>
  <c r="Q3499" i="21"/>
  <c r="O3499" i="21"/>
  <c r="P3499" i="21"/>
  <c r="N3499" i="21"/>
  <c r="F3495" i="21"/>
  <c r="E3495" i="21"/>
  <c r="D3496" i="21"/>
  <c r="L3501" i="21"/>
  <c r="K3501" i="21"/>
  <c r="M3501" i="21"/>
  <c r="H3502" i="21"/>
  <c r="J3501" i="21"/>
  <c r="I3501" i="21"/>
  <c r="Q3500" i="21"/>
  <c r="P3500" i="21"/>
  <c r="N3500" i="21"/>
  <c r="O3500" i="21"/>
  <c r="F3496" i="21"/>
  <c r="E3496" i="21"/>
  <c r="D3497" i="21"/>
  <c r="M3502" i="21"/>
  <c r="I3502" i="21"/>
  <c r="L3502" i="21"/>
  <c r="H3503" i="21"/>
  <c r="J3502" i="21"/>
  <c r="K3502" i="21"/>
  <c r="P3501" i="21"/>
  <c r="Q3501" i="21"/>
  <c r="O3501" i="21"/>
  <c r="N3501" i="21"/>
  <c r="E3497" i="21"/>
  <c r="D3498" i="21"/>
  <c r="F3497" i="21"/>
  <c r="N3502" i="21"/>
  <c r="Q3502" i="21"/>
  <c r="P3502" i="21"/>
  <c r="O3502" i="21"/>
  <c r="H3504" i="21"/>
  <c r="K3503" i="21"/>
  <c r="M3503" i="21"/>
  <c r="I3503" i="21"/>
  <c r="J3503" i="21"/>
  <c r="L3503" i="21"/>
  <c r="E3498" i="21"/>
  <c r="F3498" i="21"/>
  <c r="D3499" i="21"/>
  <c r="H3505" i="21"/>
  <c r="L3504" i="21"/>
  <c r="K3504" i="21"/>
  <c r="I3504" i="21"/>
  <c r="M3504" i="21"/>
  <c r="J3504" i="21"/>
  <c r="N3503" i="21"/>
  <c r="P3503" i="21"/>
  <c r="O3503" i="21"/>
  <c r="Q3503" i="21"/>
  <c r="F3499" i="21"/>
  <c r="D3500" i="21"/>
  <c r="E3499" i="21"/>
  <c r="J3505" i="21"/>
  <c r="I3505" i="21"/>
  <c r="K3505" i="21"/>
  <c r="M3505" i="21"/>
  <c r="H3506" i="21"/>
  <c r="L3505" i="21"/>
  <c r="P3504" i="21"/>
  <c r="O3504" i="21"/>
  <c r="Q3504" i="21"/>
  <c r="N3504" i="21"/>
  <c r="F3500" i="21"/>
  <c r="E3500" i="21"/>
  <c r="D3501" i="21"/>
  <c r="O3505" i="21"/>
  <c r="N3505" i="21"/>
  <c r="P3505" i="21"/>
  <c r="Q3505" i="21"/>
  <c r="M3506" i="21"/>
  <c r="I3506" i="21"/>
  <c r="L3506" i="21"/>
  <c r="J3506" i="21"/>
  <c r="K3506" i="21"/>
  <c r="H3507" i="21"/>
  <c r="D3502" i="21"/>
  <c r="E3501" i="21"/>
  <c r="F3501" i="21"/>
  <c r="N3506" i="21"/>
  <c r="Q3506" i="21"/>
  <c r="O3506" i="21"/>
  <c r="P3506" i="21"/>
  <c r="K3507" i="21"/>
  <c r="J3507" i="21"/>
  <c r="I3507" i="21"/>
  <c r="L3507" i="21"/>
  <c r="M3507" i="21"/>
  <c r="H3508" i="21"/>
  <c r="D3503" i="21"/>
  <c r="F3502" i="21"/>
  <c r="E3502" i="21"/>
  <c r="O3507" i="21"/>
  <c r="P3507" i="21"/>
  <c r="N3507" i="21"/>
  <c r="Q3507" i="21"/>
  <c r="M3508" i="21"/>
  <c r="K3508" i="21"/>
  <c r="J3508" i="21"/>
  <c r="H3509" i="21"/>
  <c r="L3508" i="21"/>
  <c r="I3508" i="21"/>
  <c r="D3504" i="21"/>
  <c r="F3503" i="21"/>
  <c r="E3503" i="21"/>
  <c r="I3509" i="21"/>
  <c r="L3509" i="21"/>
  <c r="M3509" i="21"/>
  <c r="K3509" i="21"/>
  <c r="H3510" i="21"/>
  <c r="J3509" i="21"/>
  <c r="O3508" i="21"/>
  <c r="P3508" i="21"/>
  <c r="Q3508" i="21"/>
  <c r="N3508" i="21"/>
  <c r="F3504" i="21"/>
  <c r="E3504" i="21"/>
  <c r="D3505" i="21"/>
  <c r="P3509" i="21"/>
  <c r="N3509" i="21"/>
  <c r="O3509" i="21"/>
  <c r="Q3509" i="21"/>
  <c r="M3510" i="21"/>
  <c r="K3510" i="21"/>
  <c r="I3510" i="21"/>
  <c r="J3510" i="21"/>
  <c r="L3510" i="21"/>
  <c r="H3511" i="21"/>
  <c r="D3506" i="21"/>
  <c r="E3505" i="21"/>
  <c r="F3505" i="21"/>
  <c r="Q3510" i="21"/>
  <c r="N3510" i="21"/>
  <c r="P3510" i="21"/>
  <c r="O3510" i="21"/>
  <c r="J3511" i="21"/>
  <c r="L3511" i="21"/>
  <c r="K3511" i="21"/>
  <c r="H3512" i="21"/>
  <c r="M3511" i="21"/>
  <c r="I3511" i="21"/>
  <c r="D3507" i="21"/>
  <c r="F3506" i="21"/>
  <c r="E3506" i="21"/>
  <c r="M3512" i="21"/>
  <c r="J3512" i="21"/>
  <c r="I3512" i="21"/>
  <c r="L3512" i="21"/>
  <c r="K3512" i="21"/>
  <c r="H3513" i="21"/>
  <c r="P3511" i="21"/>
  <c r="N3511" i="21"/>
  <c r="O3511" i="21"/>
  <c r="Q3511" i="21"/>
  <c r="E3507" i="21"/>
  <c r="F3507" i="21"/>
  <c r="D3508" i="21"/>
  <c r="N3512" i="21"/>
  <c r="O3512" i="21"/>
  <c r="Q3512" i="21"/>
  <c r="P3512" i="21"/>
  <c r="K3513" i="21"/>
  <c r="J3513" i="21"/>
  <c r="M3513" i="21"/>
  <c r="H3514" i="21"/>
  <c r="I3513" i="21"/>
  <c r="L3513" i="21"/>
  <c r="D3509" i="21"/>
  <c r="E3508" i="21"/>
  <c r="F3508" i="21"/>
  <c r="I3514" i="21"/>
  <c r="L3514" i="21"/>
  <c r="M3514" i="21"/>
  <c r="H3515" i="21"/>
  <c r="K3514" i="21"/>
  <c r="J3514" i="21"/>
  <c r="Q3513" i="21"/>
  <c r="N3513" i="21"/>
  <c r="P3513" i="21"/>
  <c r="O3513" i="21"/>
  <c r="F3509" i="21"/>
  <c r="E3509" i="21"/>
  <c r="D3510" i="21"/>
  <c r="P3514" i="21"/>
  <c r="Q3514" i="21"/>
  <c r="N3514" i="21"/>
  <c r="O3514" i="21"/>
  <c r="M3515" i="21"/>
  <c r="K3515" i="21"/>
  <c r="I3515" i="21"/>
  <c r="L3515" i="21"/>
  <c r="J3515" i="21"/>
  <c r="H3516" i="21"/>
  <c r="F3510" i="21"/>
  <c r="D3511" i="21"/>
  <c r="E3510" i="21"/>
  <c r="N3515" i="21"/>
  <c r="O3515" i="21"/>
  <c r="Q3515" i="21"/>
  <c r="P3515" i="21"/>
  <c r="I3516" i="21"/>
  <c r="H3517" i="21"/>
  <c r="K3516" i="21"/>
  <c r="J3516" i="21"/>
  <c r="M3516" i="21"/>
  <c r="L3516" i="21"/>
  <c r="E3511" i="21"/>
  <c r="F3511" i="21"/>
  <c r="D3512" i="21"/>
  <c r="O3516" i="21"/>
  <c r="N3516" i="21"/>
  <c r="Q3516" i="21"/>
  <c r="P3516" i="21"/>
  <c r="H3518" i="21"/>
  <c r="M3517" i="21"/>
  <c r="K3517" i="21"/>
  <c r="I3517" i="21"/>
  <c r="J3517" i="21"/>
  <c r="L3517" i="21"/>
  <c r="F3512" i="21"/>
  <c r="D3513" i="21"/>
  <c r="E3512" i="21"/>
  <c r="L3518" i="21"/>
  <c r="I3518" i="21"/>
  <c r="K3518" i="21"/>
  <c r="J3518" i="21"/>
  <c r="H3519" i="21"/>
  <c r="M3518" i="21"/>
  <c r="P3517" i="21"/>
  <c r="N3517" i="21"/>
  <c r="O3517" i="21"/>
  <c r="Q3517" i="21"/>
  <c r="E3513" i="21"/>
  <c r="D3514" i="21"/>
  <c r="F3513" i="21"/>
  <c r="O3518" i="21"/>
  <c r="N3518" i="21"/>
  <c r="Q3518" i="21"/>
  <c r="P3518" i="21"/>
  <c r="L3519" i="21"/>
  <c r="I3519" i="21"/>
  <c r="H3520" i="21"/>
  <c r="K3519" i="21"/>
  <c r="M3519" i="21"/>
  <c r="J3519" i="21"/>
  <c r="D3515" i="21"/>
  <c r="E3514" i="21"/>
  <c r="F3514" i="21"/>
  <c r="N3519" i="21"/>
  <c r="P3519" i="21"/>
  <c r="Q3519" i="21"/>
  <c r="O3519" i="21"/>
  <c r="M3520" i="21"/>
  <c r="J3520" i="21"/>
  <c r="K3520" i="21"/>
  <c r="L3520" i="21"/>
  <c r="I3520" i="21"/>
  <c r="H3521" i="21"/>
  <c r="E3515" i="21"/>
  <c r="D3516" i="21"/>
  <c r="F3515" i="21"/>
  <c r="P3520" i="21"/>
  <c r="N3520" i="21"/>
  <c r="Q3520" i="21"/>
  <c r="O3520" i="21"/>
  <c r="I3521" i="21"/>
  <c r="H3522" i="21"/>
  <c r="L3521" i="21"/>
  <c r="J3521" i="21"/>
  <c r="M3521" i="21"/>
  <c r="K3521" i="21"/>
  <c r="F3516" i="21"/>
  <c r="D3517" i="21"/>
  <c r="E3516" i="21"/>
  <c r="N3521" i="21"/>
  <c r="O3521" i="21"/>
  <c r="P3521" i="21"/>
  <c r="Q3521" i="21"/>
  <c r="I3522" i="21"/>
  <c r="L3522" i="21"/>
  <c r="K3522" i="21"/>
  <c r="J3522" i="21"/>
  <c r="M3522" i="21"/>
  <c r="H3523" i="21"/>
  <c r="F3517" i="21"/>
  <c r="D3518" i="21"/>
  <c r="E3517" i="21"/>
  <c r="O3522" i="21"/>
  <c r="P3522" i="21"/>
  <c r="N3522" i="21"/>
  <c r="Q3522" i="21"/>
  <c r="I3523" i="21"/>
  <c r="H3524" i="21"/>
  <c r="J3523" i="21"/>
  <c r="M3523" i="21"/>
  <c r="L3523" i="21"/>
  <c r="K3523" i="21"/>
  <c r="D3519" i="21"/>
  <c r="F3518" i="21"/>
  <c r="E3518" i="21"/>
  <c r="Q3523" i="21"/>
  <c r="O3523" i="21"/>
  <c r="P3523" i="21"/>
  <c r="N3523" i="21"/>
  <c r="H3525" i="21"/>
  <c r="M3524" i="21"/>
  <c r="J3524" i="21"/>
  <c r="I3524" i="21"/>
  <c r="K3524" i="21"/>
  <c r="L3524" i="21"/>
  <c r="E3519" i="21"/>
  <c r="D3520" i="21"/>
  <c r="F3519" i="21"/>
  <c r="K3525" i="21"/>
  <c r="L3525" i="21"/>
  <c r="I3525" i="21"/>
  <c r="H3526" i="21"/>
  <c r="J3525" i="21"/>
  <c r="M3525" i="21"/>
  <c r="O3524" i="21"/>
  <c r="Q3524" i="21"/>
  <c r="P3524" i="21"/>
  <c r="N3524" i="21"/>
  <c r="F3520" i="21"/>
  <c r="D3521" i="21"/>
  <c r="E3520" i="21"/>
  <c r="P3525" i="21"/>
  <c r="N3525" i="21"/>
  <c r="Q3525" i="21"/>
  <c r="O3525" i="21"/>
  <c r="I3526" i="21"/>
  <c r="L3526" i="21"/>
  <c r="J3526" i="21"/>
  <c r="K3526" i="21"/>
  <c r="M3526" i="21"/>
  <c r="H3527" i="21"/>
  <c r="D3522" i="21"/>
  <c r="E3521" i="21"/>
  <c r="F3521" i="21"/>
  <c r="N3526" i="21"/>
  <c r="O3526" i="21"/>
  <c r="P3526" i="21"/>
  <c r="Q3526" i="21"/>
  <c r="M3527" i="21"/>
  <c r="K3527" i="21"/>
  <c r="L3527" i="21"/>
  <c r="J3527" i="21"/>
  <c r="I3527" i="21"/>
  <c r="H3528" i="21"/>
  <c r="E3522" i="21"/>
  <c r="F3522" i="21"/>
  <c r="D3523" i="21"/>
  <c r="P3527" i="21"/>
  <c r="O3527" i="21"/>
  <c r="Q3527" i="21"/>
  <c r="N3527" i="21"/>
  <c r="K3528" i="21"/>
  <c r="H3529" i="21"/>
  <c r="L3528" i="21"/>
  <c r="I3528" i="21"/>
  <c r="M3528" i="21"/>
  <c r="J3528" i="21"/>
  <c r="F3523" i="21"/>
  <c r="D3524" i="21"/>
  <c r="E3523" i="21"/>
  <c r="H3530" i="21"/>
  <c r="M3529" i="21"/>
  <c r="J3529" i="21"/>
  <c r="L3529" i="21"/>
  <c r="I3529" i="21"/>
  <c r="K3529" i="21"/>
  <c r="P3528" i="21"/>
  <c r="N3528" i="21"/>
  <c r="O3528" i="21"/>
  <c r="Q3528" i="21"/>
  <c r="E3524" i="21"/>
  <c r="D3525" i="21"/>
  <c r="F3524" i="21"/>
  <c r="J3530" i="21"/>
  <c r="I3530" i="21"/>
  <c r="L3530" i="21"/>
  <c r="H3531" i="21"/>
  <c r="M3530" i="21"/>
  <c r="K3530" i="21"/>
  <c r="N3529" i="21"/>
  <c r="O3529" i="21"/>
  <c r="Q3529" i="21"/>
  <c r="P3529" i="21"/>
  <c r="E3525" i="21"/>
  <c r="D3526" i="21"/>
  <c r="F3525" i="21"/>
  <c r="O3530" i="21"/>
  <c r="P3530" i="21"/>
  <c r="N3530" i="21"/>
  <c r="Q3530" i="21"/>
  <c r="I3531" i="21"/>
  <c r="M3531" i="21"/>
  <c r="H3532" i="21"/>
  <c r="J3531" i="21"/>
  <c r="K3531" i="21"/>
  <c r="L3531" i="21"/>
  <c r="E3526" i="21"/>
  <c r="F3526" i="21"/>
  <c r="D3527" i="21"/>
  <c r="N3531" i="21"/>
  <c r="O3531" i="21"/>
  <c r="Q3531" i="21"/>
  <c r="P3531" i="21"/>
  <c r="H3533" i="21"/>
  <c r="J3532" i="21"/>
  <c r="M3532" i="21"/>
  <c r="L3532" i="21"/>
  <c r="K3532" i="21"/>
  <c r="I3532" i="21"/>
  <c r="E3527" i="21"/>
  <c r="F3527" i="21"/>
  <c r="D3528" i="21"/>
  <c r="M3533" i="21"/>
  <c r="H3534" i="21"/>
  <c r="L3533" i="21"/>
  <c r="K3533" i="21"/>
  <c r="J3533" i="21"/>
  <c r="I3533" i="21"/>
  <c r="N3532" i="21"/>
  <c r="O3532" i="21"/>
  <c r="P3532" i="21"/>
  <c r="Q3532" i="21"/>
  <c r="E3528" i="21"/>
  <c r="D3529" i="21"/>
  <c r="F3528" i="21"/>
  <c r="H3535" i="21"/>
  <c r="J3534" i="21"/>
  <c r="M3534" i="21"/>
  <c r="I3534" i="21"/>
  <c r="K3534" i="21"/>
  <c r="L3534" i="21"/>
  <c r="P3533" i="21"/>
  <c r="Q3533" i="21"/>
  <c r="O3533" i="21"/>
  <c r="N3533" i="21"/>
  <c r="F3529" i="21"/>
  <c r="D3530" i="21"/>
  <c r="E3529" i="21"/>
  <c r="H3536" i="21"/>
  <c r="K3535" i="21"/>
  <c r="J3535" i="21"/>
  <c r="I3535" i="21"/>
  <c r="L3535" i="21"/>
  <c r="M3535" i="21"/>
  <c r="N3534" i="21"/>
  <c r="Q3534" i="21"/>
  <c r="O3534" i="21"/>
  <c r="P3534" i="21"/>
  <c r="F3530" i="21"/>
  <c r="D3531" i="21"/>
  <c r="E3530" i="21"/>
  <c r="K3536" i="21"/>
  <c r="H3537" i="21"/>
  <c r="J3536" i="21"/>
  <c r="L3536" i="21"/>
  <c r="M3536" i="21"/>
  <c r="I3536" i="21"/>
  <c r="P3535" i="21"/>
  <c r="O3535" i="21"/>
  <c r="Q3535" i="21"/>
  <c r="N3535" i="21"/>
  <c r="E3531" i="21"/>
  <c r="F3531" i="21"/>
  <c r="J3537" i="21"/>
  <c r="M3537" i="21"/>
  <c r="L3537" i="21"/>
  <c r="K3537" i="21"/>
  <c r="I3537" i="21"/>
  <c r="G9" i="26"/>
  <c r="I9" i="27"/>
  <c r="I9" i="26"/>
  <c r="G9" i="13"/>
  <c r="I9" i="28"/>
  <c r="G9" i="27"/>
  <c r="G9" i="28"/>
  <c r="I9" i="13"/>
  <c r="Q3536" i="21"/>
  <c r="P3536" i="21"/>
  <c r="O3536" i="21"/>
  <c r="N3536" i="21"/>
  <c r="Q3537" i="21"/>
  <c r="P3537" i="21"/>
  <c r="N3537" i="21"/>
  <c r="O3537" i="21"/>
  <c r="I16" i="28"/>
  <c r="G16" i="28"/>
  <c r="I16" i="26"/>
  <c r="G16" i="26"/>
  <c r="G16" i="13"/>
  <c r="I16" i="13"/>
  <c r="I16" i="27"/>
  <c r="G16" i="27"/>
  <c r="H5" i="27" l="1"/>
  <c r="J5" i="27"/>
  <c r="K5" i="27" s="1"/>
  <c r="H4" i="27"/>
  <c r="J4" i="27"/>
  <c r="K4" i="27" s="1"/>
  <c r="H6" i="27"/>
  <c r="J6" i="27"/>
  <c r="K6" i="27" s="1"/>
  <c r="H3" i="27"/>
  <c r="J3" i="27"/>
  <c r="K3" i="27" s="1"/>
  <c r="J7" i="29"/>
  <c r="H7" i="29"/>
  <c r="J5" i="29"/>
  <c r="H5" i="29"/>
  <c r="H7" i="28"/>
  <c r="J7" i="28"/>
  <c r="K7" i="28" s="1"/>
  <c r="J7" i="13"/>
  <c r="K7" i="13" s="1"/>
  <c r="H7" i="13"/>
  <c r="H12" i="27"/>
  <c r="J12" i="27"/>
  <c r="H4" i="26"/>
  <c r="J4" i="26"/>
  <c r="K4" i="26" s="1"/>
  <c r="J11" i="28"/>
  <c r="H11" i="28"/>
  <c r="H12" i="13"/>
  <c r="K12" i="13" s="1"/>
  <c r="J12" i="13"/>
  <c r="J13" i="26"/>
  <c r="H13" i="26"/>
  <c r="H15" i="28"/>
  <c r="J15" i="28"/>
  <c r="K15" i="28" s="1"/>
  <c r="H8" i="28"/>
  <c r="J8" i="28"/>
  <c r="K8" i="28" s="1"/>
  <c r="H11" i="13"/>
  <c r="K11" i="13" s="1"/>
  <c r="J11" i="13"/>
  <c r="J4" i="13"/>
  <c r="H4" i="13"/>
  <c r="H7" i="26"/>
  <c r="J7" i="26"/>
  <c r="K7" i="26" s="1"/>
  <c r="H10" i="13"/>
  <c r="J10" i="13"/>
  <c r="K10" i="13" s="1"/>
  <c r="J10" i="27"/>
  <c r="H10" i="27"/>
  <c r="H15" i="27"/>
  <c r="J15" i="27"/>
  <c r="K15" i="27" s="1"/>
  <c r="J7" i="27"/>
  <c r="H7" i="27"/>
  <c r="H8" i="27"/>
  <c r="J8" i="27"/>
  <c r="K8" i="27" s="1"/>
  <c r="H3" i="28"/>
  <c r="J3" i="28"/>
  <c r="K3" i="28" s="1"/>
  <c r="H8" i="26"/>
  <c r="J8" i="26"/>
  <c r="K8" i="26" s="1"/>
  <c r="H6" i="29"/>
  <c r="J6" i="29"/>
  <c r="K6" i="29" s="1"/>
  <c r="H15" i="26"/>
  <c r="J15" i="26"/>
  <c r="K15" i="26" s="1"/>
  <c r="H6" i="13"/>
  <c r="J6" i="13"/>
  <c r="K6" i="13" s="1"/>
  <c r="H10" i="26"/>
  <c r="J10" i="26"/>
  <c r="K10" i="26" s="1"/>
  <c r="J14" i="26"/>
  <c r="H14" i="26"/>
  <c r="K14" i="26" s="1"/>
  <c r="J11" i="26"/>
  <c r="K11" i="26" s="1"/>
  <c r="H11" i="26"/>
  <c r="H4" i="28"/>
  <c r="J4" i="28"/>
  <c r="K4" i="28" s="1"/>
  <c r="H13" i="27"/>
  <c r="J13" i="27"/>
  <c r="K13" i="27" s="1"/>
  <c r="H14" i="13"/>
  <c r="J14" i="13"/>
  <c r="J5" i="26"/>
  <c r="H5" i="26"/>
  <c r="H5" i="13"/>
  <c r="J5" i="13"/>
  <c r="K5" i="13" s="1"/>
  <c r="H4" i="29"/>
  <c r="J4" i="29"/>
  <c r="K4" i="29" s="1"/>
  <c r="H8" i="13"/>
  <c r="J8" i="13"/>
  <c r="K8" i="13" s="1"/>
  <c r="J3" i="29"/>
  <c r="H3" i="29"/>
  <c r="J12" i="28"/>
  <c r="H12" i="28"/>
  <c r="H6" i="26"/>
  <c r="J6" i="26"/>
  <c r="K6" i="26" s="1"/>
  <c r="H15" i="13"/>
  <c r="J15" i="13"/>
  <c r="K15" i="13" s="1"/>
  <c r="H12" i="26"/>
  <c r="J12" i="26"/>
  <c r="H10" i="28"/>
  <c r="J10" i="28"/>
  <c r="H11" i="27"/>
  <c r="J11" i="27"/>
  <c r="J5" i="28"/>
  <c r="H5" i="28"/>
  <c r="H3" i="13"/>
  <c r="J3" i="13"/>
  <c r="H13" i="13"/>
  <c r="J13" i="13"/>
  <c r="J6" i="28"/>
  <c r="H6" i="28"/>
  <c r="H13" i="28"/>
  <c r="J13" i="28"/>
  <c r="K13" i="28" s="1"/>
  <c r="H14" i="28"/>
  <c r="K14" i="28" s="1"/>
  <c r="J14" i="28"/>
  <c r="H3" i="26"/>
  <c r="J3" i="26"/>
  <c r="K3" i="26" s="1"/>
  <c r="H14" i="27"/>
  <c r="J14" i="27"/>
  <c r="K14" i="27" s="1"/>
  <c r="D13" i="13"/>
  <c r="D7" i="13"/>
  <c r="D13" i="26"/>
  <c r="D7" i="26"/>
  <c r="K12" i="27"/>
  <c r="H8" i="29"/>
  <c r="J8" i="29"/>
  <c r="K8" i="29" s="1"/>
  <c r="K14" i="13"/>
  <c r="K13" i="13"/>
  <c r="K11" i="28"/>
  <c r="K12" i="26"/>
  <c r="K10" i="28"/>
  <c r="K13" i="26"/>
  <c r="K12" i="28"/>
  <c r="H9" i="28"/>
  <c r="H16" i="28"/>
  <c r="H9" i="27"/>
  <c r="H16" i="27"/>
  <c r="J16" i="28"/>
  <c r="J16" i="13"/>
  <c r="H16" i="13"/>
  <c r="H9" i="26"/>
  <c r="J9" i="26"/>
  <c r="J9" i="27"/>
  <c r="J9" i="13"/>
  <c r="H9" i="13"/>
  <c r="J16" i="27"/>
  <c r="H16" i="26"/>
  <c r="J16" i="26"/>
  <c r="J9" i="28"/>
  <c r="R54" i="13"/>
  <c r="T101" i="13"/>
  <c r="E2651" i="21"/>
  <c r="E2650" i="21"/>
  <c r="D3532" i="21"/>
  <c r="F3532" i="21"/>
  <c r="E3532" i="21"/>
  <c r="K5" i="26" l="1"/>
  <c r="K7" i="27"/>
  <c r="K6" i="28"/>
  <c r="D14" i="13"/>
  <c r="D8" i="13"/>
  <c r="K5" i="28"/>
  <c r="K4" i="13"/>
  <c r="K3" i="29"/>
  <c r="K11" i="27"/>
  <c r="K5" i="29"/>
  <c r="D14" i="26"/>
  <c r="D8" i="26"/>
  <c r="K3" i="13"/>
  <c r="K10" i="27"/>
  <c r="K7" i="29"/>
  <c r="K16" i="26"/>
  <c r="K16" i="27"/>
  <c r="K9" i="27"/>
  <c r="K9" i="26"/>
  <c r="K9" i="28"/>
  <c r="K16" i="13"/>
  <c r="K9" i="13"/>
  <c r="K16" i="28"/>
  <c r="D3533" i="21"/>
  <c r="E3533" i="21"/>
  <c r="D3534" i="21"/>
  <c r="F3533" i="21"/>
  <c r="D3535" i="21"/>
  <c r="E3534" i="21"/>
  <c r="F3534" i="21"/>
  <c r="D3536" i="21"/>
  <c r="E3535" i="21"/>
  <c r="F3535" i="21"/>
  <c r="F3536" i="21"/>
  <c r="E3536" i="21"/>
  <c r="I9" i="29"/>
  <c r="G9" i="29"/>
  <c r="D15" i="13" l="1"/>
  <c r="D9" i="13"/>
  <c r="D16" i="13" s="1"/>
  <c r="D9" i="26"/>
  <c r="D16" i="26" s="1"/>
  <c r="D15" i="26"/>
  <c r="J9" i="29"/>
  <c r="H9" i="29"/>
  <c r="D3537" i="21"/>
  <c r="E3537" i="21"/>
  <c r="F3537" i="21"/>
  <c r="K9" i="29" l="1"/>
  <c r="D7" i="22" l="1"/>
  <c r="V29" i="28"/>
  <c r="V31" i="28"/>
  <c r="V32" i="28"/>
  <c r="V25" i="28"/>
  <c r="V26" i="28"/>
  <c r="V34" i="28"/>
  <c r="V28" i="28"/>
  <c r="V30" i="28"/>
  <c r="V24" i="28"/>
  <c r="V33" i="28"/>
  <c r="V27" i="28"/>
  <c r="V35" i="28"/>
  <c r="V23" i="28"/>
  <c r="V36" i="13"/>
  <c r="V44" i="13"/>
  <c r="V52" i="13"/>
  <c r="V60" i="13"/>
  <c r="V37" i="13"/>
  <c r="V45" i="13"/>
  <c r="V53" i="13"/>
  <c r="V38" i="13"/>
  <c r="V46" i="13"/>
  <c r="V54" i="13"/>
  <c r="V39" i="13"/>
  <c r="V47" i="13"/>
  <c r="V55" i="13"/>
  <c r="V40" i="13"/>
  <c r="V48" i="13"/>
  <c r="V56" i="13"/>
  <c r="V41" i="13"/>
  <c r="V49" i="13"/>
  <c r="V57" i="13"/>
  <c r="V42" i="13"/>
  <c r="V50" i="13"/>
  <c r="V58" i="13"/>
  <c r="V43" i="13"/>
  <c r="V51" i="13"/>
  <c r="V59" i="13"/>
  <c r="V23" i="26"/>
  <c r="V25" i="26"/>
  <c r="V33" i="26"/>
  <c r="V26" i="26"/>
  <c r="V34" i="26"/>
  <c r="V27" i="26"/>
  <c r="V35" i="26"/>
  <c r="V28" i="26"/>
  <c r="V36" i="26"/>
  <c r="V29" i="26"/>
  <c r="V37" i="26"/>
  <c r="V30" i="26"/>
  <c r="V38" i="26"/>
  <c r="V31" i="26"/>
  <c r="V39" i="26"/>
  <c r="V24" i="26"/>
  <c r="V32" i="26"/>
  <c r="V40" i="26"/>
  <c r="V23" i="13"/>
  <c r="V27" i="13"/>
  <c r="V28" i="13"/>
  <c r="V29" i="13"/>
  <c r="V30" i="13"/>
  <c r="V31" i="13"/>
  <c r="V24" i="13"/>
  <c r="V32" i="13"/>
  <c r="V25" i="13"/>
  <c r="V33" i="13"/>
  <c r="V26" i="13"/>
  <c r="V34" i="13"/>
  <c r="V35" i="13"/>
  <c r="U237" i="26"/>
  <c r="V292" i="26"/>
  <c r="U63" i="26"/>
  <c r="U52" i="29"/>
  <c r="V68" i="29"/>
  <c r="V364" i="26"/>
  <c r="U27" i="28"/>
  <c r="U298" i="26"/>
  <c r="U302" i="26"/>
  <c r="U39" i="27"/>
  <c r="U321" i="26"/>
  <c r="V90" i="26"/>
  <c r="V61" i="29"/>
  <c r="V61" i="26"/>
  <c r="U212" i="26"/>
  <c r="V270" i="26"/>
  <c r="V42" i="26"/>
  <c r="U268" i="26"/>
  <c r="V60" i="29"/>
  <c r="V67" i="13"/>
  <c r="U350" i="26"/>
  <c r="U76" i="26"/>
  <c r="U341" i="26"/>
  <c r="U311" i="26"/>
  <c r="V275" i="26"/>
  <c r="V369" i="26"/>
  <c r="U38" i="13"/>
  <c r="U163" i="26"/>
  <c r="V40" i="27"/>
  <c r="U33" i="27"/>
  <c r="V27" i="29"/>
  <c r="U68" i="29"/>
  <c r="U86" i="26"/>
  <c r="V198" i="26"/>
  <c r="U31" i="27"/>
  <c r="U42" i="29"/>
  <c r="V171" i="26"/>
  <c r="V44" i="27"/>
  <c r="V68" i="13"/>
  <c r="U217" i="26"/>
  <c r="V305" i="26"/>
  <c r="U49" i="13"/>
  <c r="V74" i="26"/>
  <c r="V151" i="26"/>
  <c r="V189" i="26"/>
  <c r="V53" i="27"/>
  <c r="U44" i="26"/>
  <c r="U50" i="13"/>
  <c r="V125" i="26"/>
  <c r="V93" i="26"/>
  <c r="U25" i="13"/>
  <c r="V236" i="26"/>
  <c r="U82" i="13"/>
  <c r="U55" i="27"/>
  <c r="U172" i="26"/>
  <c r="U320" i="26"/>
  <c r="U297" i="26"/>
  <c r="V48" i="27"/>
  <c r="V230" i="26"/>
  <c r="U327" i="26"/>
  <c r="U255" i="26"/>
  <c r="U25" i="27"/>
  <c r="V102" i="13"/>
  <c r="U31" i="28"/>
  <c r="V252" i="26"/>
  <c r="V155" i="26"/>
  <c r="U111" i="26"/>
  <c r="V132" i="26"/>
  <c r="U249" i="26"/>
  <c r="V66" i="13"/>
  <c r="V52" i="27"/>
  <c r="V101" i="26"/>
  <c r="U23" i="13"/>
  <c r="V348" i="26"/>
  <c r="V363" i="26"/>
  <c r="U73" i="26"/>
  <c r="U29" i="13"/>
  <c r="U94" i="13"/>
  <c r="U46" i="27"/>
  <c r="V186" i="26"/>
  <c r="V260" i="26"/>
  <c r="U196" i="26"/>
  <c r="U159" i="26"/>
  <c r="V97" i="26"/>
  <c r="V212" i="26"/>
  <c r="U357" i="26"/>
  <c r="V139" i="26"/>
  <c r="U95" i="13"/>
  <c r="U277" i="26"/>
  <c r="U47" i="13"/>
  <c r="V250" i="26"/>
  <c r="V303" i="26"/>
  <c r="V65" i="13"/>
  <c r="U373" i="26"/>
  <c r="U221" i="26"/>
  <c r="U44" i="27"/>
  <c r="V38" i="29"/>
  <c r="U314" i="26"/>
  <c r="V129" i="26"/>
  <c r="V353" i="26"/>
  <c r="U270" i="26"/>
  <c r="U232" i="26"/>
  <c r="U39" i="29"/>
  <c r="U45" i="29"/>
  <c r="U244" i="26"/>
  <c r="U378" i="26"/>
  <c r="U31" i="29"/>
  <c r="U161" i="26"/>
  <c r="U74" i="26"/>
  <c r="U33" i="13"/>
  <c r="V382" i="26"/>
  <c r="U49" i="27"/>
  <c r="V220" i="26"/>
  <c r="V347" i="26"/>
  <c r="V196" i="26"/>
  <c r="V209" i="26"/>
  <c r="U376" i="26"/>
  <c r="V340" i="26"/>
  <c r="U106" i="26"/>
  <c r="U242" i="26"/>
  <c r="V371" i="26"/>
  <c r="U69" i="29"/>
  <c r="V117" i="26"/>
  <c r="V150" i="26"/>
  <c r="U27" i="27"/>
  <c r="U104" i="13"/>
  <c r="V201" i="26"/>
  <c r="U37" i="13"/>
  <c r="U91" i="26"/>
  <c r="V281" i="26"/>
  <c r="V317" i="26"/>
  <c r="U284" i="26"/>
  <c r="U25" i="29"/>
  <c r="U282" i="26"/>
  <c r="V140" i="26"/>
  <c r="U25" i="28"/>
  <c r="V332" i="26"/>
  <c r="U75" i="26"/>
  <c r="U96" i="26"/>
  <c r="V64" i="26"/>
  <c r="V311" i="26"/>
  <c r="U203" i="26"/>
  <c r="U251" i="26"/>
  <c r="U230" i="26"/>
  <c r="V331" i="26"/>
  <c r="V184" i="26"/>
  <c r="U52" i="26"/>
  <c r="V98" i="26"/>
  <c r="V162" i="26"/>
  <c r="U337" i="26"/>
  <c r="V356" i="26"/>
  <c r="U280" i="26"/>
  <c r="U226" i="26"/>
  <c r="V153" i="26"/>
  <c r="V96" i="13"/>
  <c r="U214" i="26"/>
  <c r="V52" i="26"/>
  <c r="V72" i="13"/>
  <c r="V110" i="26"/>
  <c r="U143" i="26"/>
  <c r="U23" i="28"/>
  <c r="U59" i="13"/>
  <c r="U55" i="29"/>
  <c r="U89" i="26"/>
  <c r="U37" i="26"/>
  <c r="V44" i="29"/>
  <c r="V301" i="26"/>
  <c r="U110" i="26"/>
  <c r="V54" i="29"/>
  <c r="U116" i="26"/>
  <c r="V299" i="26"/>
  <c r="V400" i="26"/>
  <c r="U194" i="26"/>
  <c r="U45" i="27"/>
  <c r="V24" i="27"/>
  <c r="V147" i="26"/>
  <c r="U34" i="27"/>
  <c r="V375" i="26"/>
  <c r="U42" i="26"/>
  <c r="U46" i="13"/>
  <c r="U47" i="27"/>
  <c r="U51" i="26"/>
  <c r="U269" i="26"/>
  <c r="U42" i="13"/>
  <c r="V165" i="26"/>
  <c r="V102" i="26"/>
  <c r="U173" i="26"/>
  <c r="U293" i="26"/>
  <c r="U70" i="26"/>
  <c r="U394" i="26"/>
  <c r="V401" i="26"/>
  <c r="U27" i="26"/>
  <c r="V310" i="26"/>
  <c r="V282" i="26"/>
  <c r="V76" i="26"/>
  <c r="U26" i="28"/>
  <c r="V142" i="26"/>
  <c r="U313" i="26"/>
  <c r="V56" i="27"/>
  <c r="V70" i="13"/>
  <c r="V308" i="26"/>
  <c r="V190" i="26"/>
  <c r="U30" i="26"/>
  <c r="U34" i="13"/>
  <c r="U202" i="26"/>
  <c r="V273" i="26"/>
  <c r="V379" i="26"/>
  <c r="V246" i="26"/>
  <c r="U48" i="27"/>
  <c r="V48" i="29"/>
  <c r="V204" i="26"/>
  <c r="V302" i="26"/>
  <c r="U85" i="13"/>
  <c r="U133" i="26"/>
  <c r="U93" i="26"/>
  <c r="U24" i="27"/>
  <c r="U62" i="13"/>
  <c r="U153" i="26"/>
  <c r="V152" i="26"/>
  <c r="U37" i="29"/>
  <c r="U74" i="13"/>
  <c r="V62" i="13"/>
  <c r="V47" i="29"/>
  <c r="U34" i="29"/>
  <c r="U151" i="26"/>
  <c r="U36" i="13"/>
  <c r="V289" i="26"/>
  <c r="V307" i="26"/>
  <c r="U262" i="26"/>
  <c r="V205" i="26"/>
  <c r="U215" i="26"/>
  <c r="V64" i="13"/>
  <c r="V174" i="26"/>
  <c r="V47" i="27"/>
  <c r="V233" i="26"/>
  <c r="U389" i="26"/>
  <c r="U95" i="26"/>
  <c r="V82" i="26"/>
  <c r="U187" i="26"/>
  <c r="U60" i="26"/>
  <c r="U267" i="26"/>
  <c r="V396" i="26"/>
  <c r="U296" i="26"/>
  <c r="V352" i="26"/>
  <c r="V213" i="26"/>
  <c r="U181" i="26"/>
  <c r="V206" i="26"/>
  <c r="U92" i="26"/>
  <c r="U113" i="26"/>
  <c r="V362" i="26"/>
  <c r="U205" i="26"/>
  <c r="V28" i="29"/>
  <c r="U315" i="26"/>
  <c r="U88" i="26"/>
  <c r="U92" i="13"/>
  <c r="V108" i="26"/>
  <c r="U222" i="26"/>
  <c r="U57" i="29"/>
  <c r="U64" i="13"/>
  <c r="U56" i="29"/>
  <c r="V323" i="26"/>
  <c r="V269" i="26"/>
  <c r="V243" i="26"/>
  <c r="U208" i="26"/>
  <c r="V85" i="26"/>
  <c r="V222" i="26"/>
  <c r="U308" i="26"/>
  <c r="U198" i="26"/>
  <c r="U63" i="29"/>
  <c r="V99" i="26"/>
  <c r="V41" i="27"/>
  <c r="U48" i="13"/>
  <c r="V392" i="26"/>
  <c r="U170" i="26"/>
  <c r="U65" i="13"/>
  <c r="U68" i="13"/>
  <c r="V329" i="26"/>
  <c r="V195" i="26"/>
  <c r="U329" i="26"/>
  <c r="V43" i="27"/>
  <c r="U400" i="26"/>
  <c r="V133" i="26"/>
  <c r="U27" i="13"/>
  <c r="U49" i="29"/>
  <c r="V354" i="26"/>
  <c r="U61" i="27"/>
  <c r="U81" i="26"/>
  <c r="U61" i="13"/>
  <c r="U395" i="26"/>
  <c r="V378" i="26"/>
  <c r="U57" i="26"/>
  <c r="U361" i="26"/>
  <c r="U175" i="26"/>
  <c r="U358" i="26"/>
  <c r="V366" i="26"/>
  <c r="U28" i="28"/>
  <c r="U29" i="26"/>
  <c r="U210" i="26"/>
  <c r="V179" i="26"/>
  <c r="U264" i="26"/>
  <c r="U45" i="26"/>
  <c r="U292" i="26"/>
  <c r="U53" i="29"/>
  <c r="V41" i="29"/>
  <c r="V373" i="26"/>
  <c r="V91" i="26"/>
  <c r="V326" i="26"/>
  <c r="V154" i="26"/>
  <c r="U30" i="27"/>
  <c r="U43" i="27"/>
  <c r="U69" i="13"/>
  <c r="U99" i="26"/>
  <c r="U135" i="26"/>
  <c r="V357" i="26"/>
  <c r="U386" i="26"/>
  <c r="V339" i="26"/>
  <c r="U185" i="26"/>
  <c r="V295" i="26"/>
  <c r="U67" i="29"/>
  <c r="V358" i="26"/>
  <c r="V65" i="27"/>
  <c r="U372" i="26"/>
  <c r="U93" i="13"/>
  <c r="U246" i="26"/>
  <c r="U48" i="29"/>
  <c r="U328" i="26"/>
  <c r="V296" i="26"/>
  <c r="V46" i="26"/>
  <c r="V182" i="26"/>
  <c r="V149" i="26"/>
  <c r="V97" i="13"/>
  <c r="U345" i="26"/>
  <c r="V187" i="26"/>
  <c r="V227" i="26"/>
  <c r="V215" i="26"/>
  <c r="U41" i="26"/>
  <c r="U40" i="29"/>
  <c r="U29" i="28"/>
  <c r="V42" i="27"/>
  <c r="V207" i="26"/>
  <c r="U84" i="26"/>
  <c r="V278" i="26"/>
  <c r="V43" i="26"/>
  <c r="U344" i="26"/>
  <c r="V377" i="26"/>
  <c r="V312" i="26"/>
  <c r="V395" i="26"/>
  <c r="U71" i="26"/>
  <c r="V180" i="26"/>
  <c r="V72" i="26"/>
  <c r="U103" i="13"/>
  <c r="V191" i="26"/>
  <c r="U38" i="29"/>
  <c r="U43" i="13"/>
  <c r="U59" i="29"/>
  <c r="U398" i="26"/>
  <c r="U43" i="29"/>
  <c r="U146" i="26"/>
  <c r="U69" i="26"/>
  <c r="U368" i="26"/>
  <c r="V29" i="29"/>
  <c r="V73" i="26"/>
  <c r="V320" i="26"/>
  <c r="U86" i="13"/>
  <c r="V283" i="26"/>
  <c r="V177" i="26"/>
  <c r="U39" i="26"/>
  <c r="U191" i="26"/>
  <c r="U72" i="13"/>
  <c r="V126" i="26"/>
  <c r="V61" i="27"/>
  <c r="U87" i="26"/>
  <c r="V75" i="13"/>
  <c r="V37" i="29"/>
  <c r="U326" i="26"/>
  <c r="U228" i="26"/>
  <c r="U258" i="26"/>
  <c r="V41" i="26"/>
  <c r="U317" i="26"/>
  <c r="U31" i="26"/>
  <c r="U67" i="13"/>
  <c r="U58" i="29"/>
  <c r="V333" i="26"/>
  <c r="V96" i="26"/>
  <c r="U47" i="26"/>
  <c r="U162" i="26"/>
  <c r="U90" i="13"/>
  <c r="U342" i="26"/>
  <c r="U44" i="29"/>
  <c r="U63" i="13"/>
  <c r="V86" i="26"/>
  <c r="U109" i="26"/>
  <c r="U275" i="26"/>
  <c r="V45" i="29"/>
  <c r="U100" i="13"/>
  <c r="U77" i="13"/>
  <c r="V94" i="13"/>
  <c r="V64" i="27"/>
  <c r="U90" i="26"/>
  <c r="V59" i="26"/>
  <c r="U303" i="26"/>
  <c r="V46" i="27"/>
  <c r="V107" i="26"/>
  <c r="V79" i="13"/>
  <c r="U134" i="26"/>
  <c r="U67" i="27"/>
  <c r="U53" i="27"/>
  <c r="U158" i="26"/>
  <c r="U370" i="26"/>
  <c r="U61" i="26"/>
  <c r="V52" i="29"/>
  <c r="U239" i="26"/>
  <c r="U397" i="26"/>
  <c r="U40" i="27"/>
  <c r="U374" i="26"/>
  <c r="V47" i="26"/>
  <c r="V221" i="26"/>
  <c r="V69" i="13"/>
  <c r="V46" i="29"/>
  <c r="U379" i="26"/>
  <c r="U334" i="26"/>
  <c r="V297" i="26"/>
  <c r="V73" i="13"/>
  <c r="V330" i="26"/>
  <c r="V327" i="26"/>
  <c r="V58" i="26"/>
  <c r="V335" i="26"/>
  <c r="V319" i="26"/>
  <c r="V59" i="27"/>
  <c r="U105" i="26"/>
  <c r="U97" i="13"/>
  <c r="U364" i="26"/>
  <c r="V346" i="26"/>
  <c r="U375" i="26"/>
  <c r="U391" i="26"/>
  <c r="U56" i="26"/>
  <c r="V316" i="26"/>
  <c r="U396" i="26"/>
  <c r="V259" i="26"/>
  <c r="V350" i="26"/>
  <c r="U81" i="13"/>
  <c r="U271" i="26"/>
  <c r="V216" i="26"/>
  <c r="U213" i="26"/>
  <c r="V361" i="26"/>
  <c r="U50" i="26"/>
  <c r="V345" i="26"/>
  <c r="V286" i="26"/>
  <c r="U58" i="27"/>
  <c r="U307" i="26"/>
  <c r="V390" i="26"/>
  <c r="V225" i="26"/>
  <c r="V338" i="26"/>
  <c r="V40" i="29"/>
  <c r="V175" i="26"/>
  <c r="U274" i="26"/>
  <c r="U60" i="13"/>
  <c r="V35" i="27"/>
  <c r="U192" i="26"/>
  <c r="U59" i="26"/>
  <c r="U39" i="13"/>
  <c r="U285" i="26"/>
  <c r="V92" i="13"/>
  <c r="U290" i="26"/>
  <c r="V218" i="26"/>
  <c r="U36" i="27"/>
  <c r="V98" i="13"/>
  <c r="V88" i="26"/>
  <c r="V71" i="26"/>
  <c r="U168" i="26"/>
  <c r="V313" i="26"/>
  <c r="V173" i="26"/>
  <c r="U312" i="26"/>
  <c r="U64" i="29"/>
  <c r="V266" i="26"/>
  <c r="U52" i="13"/>
  <c r="U252" i="26"/>
  <c r="U132" i="26"/>
  <c r="V58" i="27"/>
  <c r="V103" i="26"/>
  <c r="U356" i="26"/>
  <c r="V101" i="13"/>
  <c r="U240" i="26"/>
  <c r="U288" i="26"/>
  <c r="U218" i="26"/>
  <c r="V211" i="26"/>
  <c r="U365" i="26"/>
  <c r="V387" i="26"/>
  <c r="U142" i="26"/>
  <c r="U235" i="26"/>
  <c r="V71" i="13"/>
  <c r="U276" i="26"/>
  <c r="V235" i="26"/>
  <c r="U26" i="26"/>
  <c r="V264" i="26"/>
  <c r="U52" i="27"/>
  <c r="V271" i="26"/>
  <c r="V31" i="27"/>
  <c r="U138" i="26"/>
  <c r="U26" i="27"/>
  <c r="U176" i="26"/>
  <c r="U136" i="26"/>
  <c r="V26" i="29"/>
  <c r="U197" i="26"/>
  <c r="U53" i="26"/>
  <c r="V314" i="26"/>
  <c r="U99" i="13"/>
  <c r="U150" i="26"/>
  <c r="U35" i="27"/>
  <c r="V61" i="13"/>
  <c r="V256" i="26"/>
  <c r="V258" i="26"/>
  <c r="V389" i="26"/>
  <c r="U219" i="26"/>
  <c r="V280" i="26"/>
  <c r="U347" i="26"/>
  <c r="V76" i="13"/>
  <c r="V87" i="13"/>
  <c r="V336" i="26"/>
  <c r="V200" i="26"/>
  <c r="U98" i="26"/>
  <c r="V290" i="26"/>
  <c r="U77" i="26"/>
  <c r="V397" i="26"/>
  <c r="U193" i="26"/>
  <c r="V143" i="26"/>
  <c r="V78" i="13"/>
  <c r="U69" i="27"/>
  <c r="U195" i="26"/>
  <c r="U199" i="26"/>
  <c r="V163" i="26"/>
  <c r="V23" i="27"/>
  <c r="U33" i="29"/>
  <c r="U384" i="26"/>
  <c r="V193" i="26"/>
  <c r="U50" i="27"/>
  <c r="V115" i="26"/>
  <c r="U55" i="26"/>
  <c r="U144" i="26"/>
  <c r="V123" i="26"/>
  <c r="V245" i="26"/>
  <c r="U85" i="26"/>
  <c r="V367" i="26"/>
  <c r="U243" i="26"/>
  <c r="V262" i="26"/>
  <c r="V56" i="29"/>
  <c r="U156" i="26"/>
  <c r="V105" i="26"/>
  <c r="V355" i="26"/>
  <c r="U23" i="29"/>
  <c r="V81" i="13"/>
  <c r="V244" i="26"/>
  <c r="U40" i="26"/>
  <c r="U71" i="13"/>
  <c r="U148" i="26"/>
  <c r="U351" i="26"/>
  <c r="V318" i="26"/>
  <c r="V272" i="26"/>
  <c r="V145" i="26"/>
  <c r="V251" i="26"/>
  <c r="U84" i="13"/>
  <c r="U160" i="26"/>
  <c r="V68" i="26"/>
  <c r="U24" i="28"/>
  <c r="V294" i="26"/>
  <c r="U54" i="29"/>
  <c r="U24" i="29"/>
  <c r="V360" i="26"/>
  <c r="U83" i="26"/>
  <c r="V183" i="26"/>
  <c r="V263" i="26"/>
  <c r="V279" i="26"/>
  <c r="V62" i="29"/>
  <c r="V35" i="29"/>
  <c r="U330" i="26"/>
  <c r="U36" i="29"/>
  <c r="V45" i="27"/>
  <c r="U177" i="26"/>
  <c r="V255" i="26"/>
  <c r="V247" i="26"/>
  <c r="U377" i="26"/>
  <c r="U46" i="29"/>
  <c r="V172" i="26"/>
  <c r="U32" i="13"/>
  <c r="U220" i="26"/>
  <c r="U281" i="26"/>
  <c r="U306" i="26"/>
  <c r="V381" i="26"/>
  <c r="U294" i="26"/>
  <c r="U41" i="13"/>
  <c r="U304" i="26"/>
  <c r="U66" i="29"/>
  <c r="V372" i="26"/>
  <c r="U343" i="26"/>
  <c r="V25" i="27"/>
  <c r="U42" i="27"/>
  <c r="V49" i="29"/>
  <c r="U201" i="26"/>
  <c r="V87" i="26"/>
  <c r="U383" i="26"/>
  <c r="U291" i="26"/>
  <c r="V99" i="13"/>
  <c r="U331" i="26"/>
  <c r="U70" i="13"/>
  <c r="V75" i="26"/>
  <c r="V67" i="29"/>
  <c r="V192" i="26"/>
  <c r="V284" i="26"/>
  <c r="U26" i="29"/>
  <c r="U171" i="26"/>
  <c r="V121" i="26"/>
  <c r="V66" i="27"/>
  <c r="V167" i="26"/>
  <c r="V80" i="26"/>
  <c r="U35" i="29"/>
  <c r="U68" i="26"/>
  <c r="V34" i="29"/>
  <c r="U336" i="26"/>
  <c r="U248" i="26"/>
  <c r="V29" i="27"/>
  <c r="U286" i="26"/>
  <c r="V178" i="26"/>
  <c r="V66" i="29"/>
  <c r="V131" i="26"/>
  <c r="V124" i="26"/>
  <c r="U56" i="13"/>
  <c r="V113" i="26"/>
  <c r="U80" i="13"/>
  <c r="U68" i="27"/>
  <c r="U338" i="26"/>
  <c r="U79" i="26"/>
  <c r="U72" i="26"/>
  <c r="V300" i="26"/>
  <c r="U89" i="13"/>
  <c r="V306" i="26"/>
  <c r="U323" i="26"/>
  <c r="U178" i="26"/>
  <c r="V188" i="26"/>
  <c r="U362" i="26"/>
  <c r="V31" i="29"/>
  <c r="U128" i="26"/>
  <c r="V217" i="26"/>
  <c r="V288" i="26"/>
  <c r="U305" i="26"/>
  <c r="U206" i="26"/>
  <c r="U335" i="26"/>
  <c r="V91" i="13"/>
  <c r="U76" i="13"/>
  <c r="U359" i="26"/>
  <c r="U50" i="29"/>
  <c r="U38" i="27"/>
  <c r="V54" i="26"/>
  <c r="V100" i="26"/>
  <c r="U44" i="13"/>
  <c r="V65" i="29"/>
  <c r="V267" i="26"/>
  <c r="V69" i="27"/>
  <c r="V351" i="26"/>
  <c r="U354" i="26"/>
  <c r="V365" i="26"/>
  <c r="V51" i="27"/>
  <c r="U165" i="26"/>
  <c r="U61" i="29"/>
  <c r="U211" i="26"/>
  <c r="U58" i="13"/>
  <c r="V234" i="26"/>
  <c r="V30" i="27"/>
  <c r="V57" i="27"/>
  <c r="V128" i="26"/>
  <c r="U346" i="26"/>
  <c r="U45" i="13"/>
  <c r="U233" i="26"/>
  <c r="V341" i="26"/>
  <c r="U387" i="26"/>
  <c r="U34" i="26"/>
  <c r="V376" i="26"/>
  <c r="U340" i="26"/>
  <c r="U324" i="26"/>
  <c r="U32" i="29"/>
  <c r="U64" i="26"/>
  <c r="V298" i="26"/>
  <c r="V37" i="27"/>
  <c r="V239" i="26"/>
  <c r="V226" i="26"/>
  <c r="V28" i="27"/>
  <c r="V197" i="26"/>
  <c r="V50" i="27"/>
  <c r="V83" i="26"/>
  <c r="V156" i="26"/>
  <c r="V50" i="26"/>
  <c r="V63" i="26"/>
  <c r="U103" i="26"/>
  <c r="U224" i="26"/>
  <c r="V106" i="26"/>
  <c r="V391" i="26"/>
  <c r="U65" i="29"/>
  <c r="U352" i="26"/>
  <c r="V370" i="26"/>
  <c r="U32" i="26"/>
  <c r="V27" i="27"/>
  <c r="U253" i="26"/>
  <c r="U64" i="27"/>
  <c r="U83" i="13"/>
  <c r="V104" i="13"/>
  <c r="U227" i="26"/>
  <c r="V89" i="13"/>
  <c r="V77" i="13"/>
  <c r="U140" i="26"/>
  <c r="V32" i="27"/>
  <c r="U40" i="13"/>
  <c r="V141" i="26"/>
  <c r="V231" i="26"/>
  <c r="U58" i="26"/>
  <c r="V80" i="13"/>
  <c r="U261" i="26"/>
  <c r="U231" i="26"/>
  <c r="V241" i="26"/>
  <c r="V55" i="27"/>
  <c r="U51" i="13"/>
  <c r="V83" i="13"/>
  <c r="V214" i="26"/>
  <c r="U130" i="26"/>
  <c r="V59" i="29"/>
  <c r="U272" i="26"/>
  <c r="U273" i="26"/>
  <c r="U29" i="27"/>
  <c r="U259" i="26"/>
  <c r="V344" i="26"/>
  <c r="V384" i="26"/>
  <c r="V81" i="26"/>
  <c r="U147" i="26"/>
  <c r="U114" i="26"/>
  <c r="V64" i="29"/>
  <c r="V53" i="29"/>
  <c r="V385" i="26"/>
  <c r="U310" i="26"/>
  <c r="V36" i="29"/>
  <c r="U37" i="27"/>
  <c r="U152" i="26"/>
  <c r="U119" i="26"/>
  <c r="V62" i="26"/>
  <c r="V368" i="26"/>
  <c r="V380" i="26"/>
  <c r="V57" i="26"/>
  <c r="U80" i="26"/>
  <c r="V43" i="29"/>
  <c r="U101" i="26"/>
  <c r="V248" i="26"/>
  <c r="U127" i="26"/>
  <c r="V51" i="26"/>
  <c r="U34" i="28"/>
  <c r="U141" i="26"/>
  <c r="V304" i="26"/>
  <c r="U121" i="26"/>
  <c r="U32" i="28"/>
  <c r="V287" i="26"/>
  <c r="U131" i="26"/>
  <c r="V111" i="26"/>
  <c r="V33" i="27"/>
  <c r="U28" i="27"/>
  <c r="V100" i="13"/>
  <c r="U30" i="13"/>
  <c r="U299" i="26"/>
  <c r="V70" i="27"/>
  <c r="U23" i="26"/>
  <c r="V60" i="27"/>
  <c r="U145" i="26"/>
  <c r="U104" i="26"/>
  <c r="U79" i="13"/>
  <c r="U318" i="26"/>
  <c r="V67" i="27"/>
  <c r="V95" i="13"/>
  <c r="U24" i="13"/>
  <c r="V25" i="29"/>
  <c r="V208" i="26"/>
  <c r="V144" i="26"/>
  <c r="V277" i="26"/>
  <c r="V337" i="26"/>
  <c r="V160" i="26"/>
  <c r="U51" i="29"/>
  <c r="U117" i="26"/>
  <c r="V159" i="26"/>
  <c r="V57" i="29"/>
  <c r="U67" i="26"/>
  <c r="U108" i="26"/>
  <c r="U33" i="26"/>
  <c r="U102" i="13"/>
  <c r="V157" i="26"/>
  <c r="U325" i="26"/>
  <c r="U283" i="26"/>
  <c r="U28" i="29"/>
  <c r="V388" i="26"/>
  <c r="U184" i="26"/>
  <c r="U256" i="26"/>
  <c r="U122" i="26"/>
  <c r="U98" i="13"/>
  <c r="V309" i="26"/>
  <c r="U107" i="26"/>
  <c r="U124" i="26"/>
  <c r="U41" i="27"/>
  <c r="U390" i="26"/>
  <c r="U57" i="27"/>
  <c r="V223" i="26"/>
  <c r="V293" i="26"/>
  <c r="U63" i="27"/>
  <c r="V393" i="26"/>
  <c r="U369" i="26"/>
  <c r="V170" i="26"/>
  <c r="U380" i="26"/>
  <c r="V62" i="27"/>
  <c r="U254" i="26"/>
  <c r="U401" i="26"/>
  <c r="V276" i="26"/>
  <c r="U245" i="26"/>
  <c r="U62" i="27"/>
  <c r="V137" i="26"/>
  <c r="V63" i="27"/>
  <c r="V254" i="26"/>
  <c r="V112" i="26"/>
  <c r="V210" i="26"/>
  <c r="U35" i="13"/>
  <c r="U225" i="26"/>
  <c r="U179" i="26"/>
  <c r="V122" i="26"/>
  <c r="V32" i="29"/>
  <c r="V48" i="26"/>
  <c r="V39" i="29"/>
  <c r="V93" i="13"/>
  <c r="U70" i="27"/>
  <c r="V194" i="26"/>
  <c r="U57" i="13"/>
  <c r="V349" i="26"/>
  <c r="V148" i="26"/>
  <c r="V328" i="26"/>
  <c r="U23" i="27"/>
  <c r="U266" i="26"/>
  <c r="V94" i="26"/>
  <c r="V23" i="29"/>
  <c r="U126" i="26"/>
  <c r="U169" i="26"/>
  <c r="U155" i="26"/>
  <c r="V84" i="26"/>
  <c r="V24" i="29"/>
  <c r="V399" i="26"/>
  <c r="V120" i="26"/>
  <c r="V127" i="26"/>
  <c r="U190" i="26"/>
  <c r="U355" i="26"/>
  <c r="U27" i="29"/>
  <c r="V116" i="26"/>
  <c r="V321" i="26"/>
  <c r="U53" i="13"/>
  <c r="V394" i="26"/>
  <c r="V92" i="26"/>
  <c r="V45" i="26"/>
  <c r="U360" i="26"/>
  <c r="U87" i="13"/>
  <c r="V109" i="26"/>
  <c r="U392" i="26"/>
  <c r="U36" i="26"/>
  <c r="U180" i="26"/>
  <c r="V114" i="26"/>
  <c r="V169" i="26"/>
  <c r="U28" i="26"/>
  <c r="V67" i="26"/>
  <c r="V185" i="26"/>
  <c r="U167" i="26"/>
  <c r="V146" i="26"/>
  <c r="U97" i="26"/>
  <c r="U316" i="26"/>
  <c r="U100" i="26"/>
  <c r="U371" i="26"/>
  <c r="U200" i="26"/>
  <c r="V50" i="29"/>
  <c r="V324" i="26"/>
  <c r="U62" i="26"/>
  <c r="U349" i="26"/>
  <c r="U43" i="26"/>
  <c r="V325" i="26"/>
  <c r="U31" i="13"/>
  <c r="V56" i="26"/>
  <c r="U189" i="26"/>
  <c r="U118" i="26"/>
  <c r="U29" i="29"/>
  <c r="V103" i="13"/>
  <c r="V136" i="26"/>
  <c r="U309" i="26"/>
  <c r="U30" i="28"/>
  <c r="V224" i="26"/>
  <c r="V383" i="26"/>
  <c r="U60" i="27"/>
  <c r="V158" i="26"/>
  <c r="V164" i="26"/>
  <c r="V90" i="13"/>
  <c r="V84" i="13"/>
  <c r="V202" i="26"/>
  <c r="V53" i="26"/>
  <c r="U96" i="13"/>
  <c r="U49" i="26"/>
  <c r="V69" i="26"/>
  <c r="U28" i="13"/>
  <c r="V82" i="13"/>
  <c r="V398" i="26"/>
  <c r="U88" i="13"/>
  <c r="U250" i="26"/>
  <c r="U188" i="26"/>
  <c r="U333" i="26"/>
  <c r="V42" i="29"/>
  <c r="V44" i="26"/>
  <c r="V138" i="26"/>
  <c r="U279" i="26"/>
  <c r="U125" i="26"/>
  <c r="U183" i="26"/>
  <c r="V219" i="26"/>
  <c r="U247" i="26"/>
  <c r="U223" i="26"/>
  <c r="U25" i="26"/>
  <c r="V79" i="26"/>
  <c r="U73" i="13"/>
  <c r="V257" i="26"/>
  <c r="U123" i="26"/>
  <c r="V228" i="26"/>
  <c r="V55" i="26"/>
  <c r="U236" i="26"/>
  <c r="U295" i="26"/>
  <c r="V86" i="13"/>
  <c r="U174" i="26"/>
  <c r="U385" i="26"/>
  <c r="V70" i="26"/>
  <c r="U381" i="26"/>
  <c r="V74" i="13"/>
  <c r="V242" i="26"/>
  <c r="V238" i="26"/>
  <c r="U367" i="26"/>
  <c r="U78" i="13"/>
  <c r="V63" i="13"/>
  <c r="U149" i="26"/>
  <c r="U115" i="26"/>
  <c r="V265" i="26"/>
  <c r="U260" i="26"/>
  <c r="U388" i="26"/>
  <c r="U234" i="26"/>
  <c r="U101" i="13"/>
  <c r="V253" i="26"/>
  <c r="U265" i="26"/>
  <c r="V181" i="26"/>
  <c r="U30" i="29"/>
  <c r="V58" i="29"/>
  <c r="V161" i="26"/>
  <c r="U301" i="26"/>
  <c r="U82" i="26"/>
  <c r="V77" i="26"/>
  <c r="V249" i="26"/>
  <c r="V261" i="26"/>
  <c r="U257" i="26"/>
  <c r="V166" i="26"/>
  <c r="V291" i="26"/>
  <c r="U216" i="26"/>
  <c r="U300" i="26"/>
  <c r="V39" i="27"/>
  <c r="V49" i="26"/>
  <c r="V285" i="26"/>
  <c r="V78" i="26"/>
  <c r="U62" i="29"/>
  <c r="U56" i="27"/>
  <c r="V342" i="26"/>
  <c r="U154" i="26"/>
  <c r="V51" i="29"/>
  <c r="U102" i="26"/>
  <c r="V85" i="13"/>
  <c r="U382" i="26"/>
  <c r="U182" i="26"/>
  <c r="U322" i="26"/>
  <c r="V176" i="26"/>
  <c r="U353" i="26"/>
  <c r="U66" i="26"/>
  <c r="U48" i="26"/>
  <c r="U137" i="26"/>
  <c r="V229" i="26"/>
  <c r="U78" i="26"/>
  <c r="V199" i="26"/>
  <c r="U332" i="26"/>
  <c r="V343" i="26"/>
  <c r="V334" i="26"/>
  <c r="U75" i="13"/>
  <c r="U47" i="29"/>
  <c r="U54" i="26"/>
  <c r="U65" i="27"/>
  <c r="U241" i="26"/>
  <c r="U166" i="26"/>
  <c r="V66" i="26"/>
  <c r="U66" i="13"/>
  <c r="V95" i="26"/>
  <c r="V135" i="26"/>
  <c r="V104" i="26"/>
  <c r="V203" i="26"/>
  <c r="U287" i="26"/>
  <c r="V134" i="26"/>
  <c r="V36" i="27"/>
  <c r="U186" i="26"/>
  <c r="V89" i="26"/>
  <c r="U38" i="26"/>
  <c r="U35" i="26"/>
  <c r="U55" i="13"/>
  <c r="V63" i="29"/>
  <c r="V88" i="13"/>
  <c r="U157" i="26"/>
  <c r="V232" i="26"/>
  <c r="U94" i="26"/>
  <c r="V240" i="26"/>
  <c r="U35" i="28"/>
  <c r="V34" i="27"/>
  <c r="V33" i="29"/>
  <c r="V119" i="26"/>
  <c r="U348" i="26"/>
  <c r="U41" i="29"/>
  <c r="U33" i="28"/>
  <c r="U51" i="27"/>
  <c r="U120" i="26"/>
  <c r="V315" i="26"/>
  <c r="U229" i="26"/>
  <c r="V60" i="26"/>
  <c r="U54" i="13"/>
  <c r="V237" i="26"/>
  <c r="V268" i="26"/>
  <c r="U139" i="26"/>
  <c r="U46" i="26"/>
  <c r="U238" i="26"/>
  <c r="V374" i="26"/>
  <c r="V69" i="29"/>
  <c r="V118" i="26"/>
  <c r="U91" i="13"/>
  <c r="U263" i="26"/>
  <c r="U289" i="26"/>
  <c r="V30" i="29"/>
  <c r="U32" i="27"/>
  <c r="U319" i="26"/>
  <c r="V359" i="26"/>
  <c r="V130" i="26"/>
  <c r="U278" i="26"/>
  <c r="U54" i="27"/>
  <c r="V168" i="26"/>
  <c r="U399" i="26"/>
  <c r="U66" i="27"/>
  <c r="U339" i="26"/>
  <c r="U393" i="26"/>
  <c r="V26" i="27"/>
  <c r="V38" i="27"/>
  <c r="V386" i="26"/>
  <c r="V54" i="27"/>
  <c r="U60" i="29"/>
  <c r="U65" i="26"/>
  <c r="V65" i="26"/>
  <c r="U112" i="26"/>
  <c r="V55" i="29"/>
  <c r="V68" i="27"/>
  <c r="U59" i="27"/>
  <c r="V322" i="26"/>
  <c r="U24" i="26"/>
  <c r="U363" i="26"/>
  <c r="U209" i="26"/>
  <c r="U366" i="26"/>
  <c r="U164" i="26"/>
  <c r="V274" i="26"/>
  <c r="U204" i="26"/>
  <c r="V49" i="27"/>
  <c r="U129" i="26"/>
  <c r="U207" i="26"/>
  <c r="U26" i="13"/>
  <c r="X26" i="13" l="1"/>
  <c r="Y26" i="13" s="1"/>
  <c r="X207" i="26"/>
  <c r="Y207" i="26" s="1"/>
  <c r="X129" i="26"/>
  <c r="Y129" i="26" s="1"/>
  <c r="W49" i="27"/>
  <c r="X204" i="26"/>
  <c r="Y204" i="26" s="1"/>
  <c r="W274" i="26"/>
  <c r="X164" i="26"/>
  <c r="Y164" i="26" s="1"/>
  <c r="X366" i="26"/>
  <c r="Y366" i="26" s="1"/>
  <c r="X209" i="26"/>
  <c r="Y209" i="26" s="1"/>
  <c r="X363" i="26"/>
  <c r="Y363" i="26" s="1"/>
  <c r="X24" i="26"/>
  <c r="Y24" i="26" s="1"/>
  <c r="W322" i="26"/>
  <c r="X59" i="27"/>
  <c r="Y59" i="27" s="1"/>
  <c r="W68" i="27"/>
  <c r="W55" i="29"/>
  <c r="X112" i="26"/>
  <c r="Y112" i="26" s="1"/>
  <c r="W65" i="26"/>
  <c r="X65" i="26"/>
  <c r="Y65" i="26" s="1"/>
  <c r="X60" i="29"/>
  <c r="Y60" i="29" s="1"/>
  <c r="W54" i="27"/>
  <c r="W386" i="26"/>
  <c r="W38" i="27"/>
  <c r="W26" i="27"/>
  <c r="X393" i="26"/>
  <c r="Y393" i="26" s="1"/>
  <c r="X339" i="26"/>
  <c r="Y339" i="26" s="1"/>
  <c r="X66" i="27"/>
  <c r="Y66" i="27" s="1"/>
  <c r="X399" i="26"/>
  <c r="Y399" i="26" s="1"/>
  <c r="W168" i="26"/>
  <c r="X54" i="27"/>
  <c r="Y54" i="27" s="1"/>
  <c r="X278" i="26"/>
  <c r="Y278" i="26" s="1"/>
  <c r="W130" i="26"/>
  <c r="W359" i="26"/>
  <c r="X319" i="26"/>
  <c r="Y319" i="26" s="1"/>
  <c r="X32" i="27"/>
  <c r="Y32" i="27" s="1"/>
  <c r="W57" i="13"/>
  <c r="W30" i="29"/>
  <c r="X289" i="26"/>
  <c r="Y289" i="26" s="1"/>
  <c r="X263" i="26"/>
  <c r="Y263" i="26" s="1"/>
  <c r="X91" i="13"/>
  <c r="Y91" i="13" s="1"/>
  <c r="W118" i="26"/>
  <c r="W69" i="29"/>
  <c r="W374" i="26"/>
  <c r="X238" i="26"/>
  <c r="Y238" i="26" s="1"/>
  <c r="X46" i="26"/>
  <c r="Y46" i="26" s="1"/>
  <c r="X139" i="26"/>
  <c r="Y139" i="26" s="1"/>
  <c r="W268" i="26"/>
  <c r="W237" i="26"/>
  <c r="X54" i="13"/>
  <c r="Y54" i="13" s="1"/>
  <c r="W60" i="26"/>
  <c r="X229" i="26"/>
  <c r="Y229" i="26" s="1"/>
  <c r="W315" i="26"/>
  <c r="X120" i="26"/>
  <c r="Y120" i="26" s="1"/>
  <c r="X51" i="27"/>
  <c r="Y51" i="27" s="1"/>
  <c r="X33" i="28"/>
  <c r="Y33" i="28" s="1"/>
  <c r="X41" i="29"/>
  <c r="Y41" i="29" s="1"/>
  <c r="W39" i="13"/>
  <c r="X348" i="26"/>
  <c r="Y348" i="26" s="1"/>
  <c r="W119" i="26"/>
  <c r="W33" i="29"/>
  <c r="W34" i="27"/>
  <c r="X35" i="28"/>
  <c r="Y35" i="28" s="1"/>
  <c r="W240" i="26"/>
  <c r="X94" i="26"/>
  <c r="Y94" i="26" s="1"/>
  <c r="W232" i="26"/>
  <c r="X157" i="26"/>
  <c r="Y157" i="26" s="1"/>
  <c r="W88" i="13"/>
  <c r="W63" i="29"/>
  <c r="X55" i="13"/>
  <c r="Y55" i="13" s="1"/>
  <c r="X35" i="26"/>
  <c r="Y35" i="26" s="1"/>
  <c r="X38" i="26"/>
  <c r="Y38" i="26" s="1"/>
  <c r="W89" i="26"/>
  <c r="W31" i="26"/>
  <c r="X186" i="26"/>
  <c r="Y186" i="26" s="1"/>
  <c r="W36" i="27"/>
  <c r="W134" i="26"/>
  <c r="X287" i="26"/>
  <c r="Y287" i="26" s="1"/>
  <c r="W203" i="26"/>
  <c r="W104" i="26"/>
  <c r="W135" i="26"/>
  <c r="W95" i="26"/>
  <c r="X66" i="13"/>
  <c r="Y66" i="13" s="1"/>
  <c r="W66" i="26"/>
  <c r="X166" i="26"/>
  <c r="Y166" i="26" s="1"/>
  <c r="W60" i="13"/>
  <c r="X241" i="26"/>
  <c r="Y241" i="26" s="1"/>
  <c r="X65" i="27"/>
  <c r="Y65" i="27" s="1"/>
  <c r="X54" i="26"/>
  <c r="Y54" i="26" s="1"/>
  <c r="X47" i="29"/>
  <c r="Y47" i="29" s="1"/>
  <c r="X75" i="13"/>
  <c r="Y75" i="13" s="1"/>
  <c r="W334" i="26"/>
  <c r="W343" i="26"/>
  <c r="X332" i="26"/>
  <c r="Y332" i="26" s="1"/>
  <c r="W199" i="26"/>
  <c r="X78" i="26"/>
  <c r="Y78" i="26" s="1"/>
  <c r="W229" i="26"/>
  <c r="X137" i="26"/>
  <c r="Y137" i="26" s="1"/>
  <c r="X48" i="26"/>
  <c r="Y48" i="26" s="1"/>
  <c r="X66" i="26"/>
  <c r="Y66" i="26" s="1"/>
  <c r="X353" i="26"/>
  <c r="Y353" i="26" s="1"/>
  <c r="W176" i="26"/>
  <c r="X322" i="26"/>
  <c r="Y322" i="26" s="1"/>
  <c r="X182" i="26"/>
  <c r="Y182" i="26" s="1"/>
  <c r="X382" i="26"/>
  <c r="Y382" i="26" s="1"/>
  <c r="W85" i="13"/>
  <c r="X102" i="26"/>
  <c r="Y102" i="26" s="1"/>
  <c r="W51" i="29"/>
  <c r="X154" i="26"/>
  <c r="Y154" i="26" s="1"/>
  <c r="W40" i="13"/>
  <c r="W342" i="26"/>
  <c r="X56" i="27"/>
  <c r="Y56" i="27" s="1"/>
  <c r="X62" i="29"/>
  <c r="Y62" i="29" s="1"/>
  <c r="W78" i="26"/>
  <c r="W285" i="26"/>
  <c r="W49" i="26"/>
  <c r="W39" i="27"/>
  <c r="X300" i="26"/>
  <c r="Y300" i="26" s="1"/>
  <c r="X216" i="26"/>
  <c r="Y216" i="26" s="1"/>
  <c r="W291" i="26"/>
  <c r="W166" i="26"/>
  <c r="X257" i="26"/>
  <c r="Y257" i="26" s="1"/>
  <c r="W261" i="26"/>
  <c r="W249" i="26"/>
  <c r="W77" i="26"/>
  <c r="X82" i="26"/>
  <c r="Y82" i="26" s="1"/>
  <c r="X301" i="26"/>
  <c r="Y301" i="26" s="1"/>
  <c r="W161" i="26"/>
  <c r="W58" i="29"/>
  <c r="X30" i="29"/>
  <c r="Y30" i="29" s="1"/>
  <c r="W181" i="26"/>
  <c r="X265" i="26"/>
  <c r="Y265" i="26" s="1"/>
  <c r="W253" i="26"/>
  <c r="X101" i="13"/>
  <c r="Y101" i="13" s="1"/>
  <c r="X234" i="26"/>
  <c r="Y234" i="26" s="1"/>
  <c r="X388" i="26"/>
  <c r="Y388" i="26" s="1"/>
  <c r="X260" i="26"/>
  <c r="Y260" i="26" s="1"/>
  <c r="W265" i="26"/>
  <c r="X115" i="26"/>
  <c r="Y115" i="26" s="1"/>
  <c r="X149" i="26"/>
  <c r="Y149" i="26" s="1"/>
  <c r="W63" i="13"/>
  <c r="X78" i="13"/>
  <c r="Y78" i="13" s="1"/>
  <c r="X367" i="26"/>
  <c r="Y367" i="26" s="1"/>
  <c r="W238" i="26"/>
  <c r="W242" i="26"/>
  <c r="W74" i="13"/>
  <c r="X381" i="26"/>
  <c r="Y381" i="26" s="1"/>
  <c r="W70" i="26"/>
  <c r="X385" i="26"/>
  <c r="Y385" i="26" s="1"/>
  <c r="X174" i="26"/>
  <c r="Y174" i="26" s="1"/>
  <c r="W86" i="13"/>
  <c r="X295" i="26"/>
  <c r="Y295" i="26" s="1"/>
  <c r="X236" i="26"/>
  <c r="Y236" i="26" s="1"/>
  <c r="W55" i="26"/>
  <c r="W56" i="13"/>
  <c r="W228" i="26"/>
  <c r="X123" i="26"/>
  <c r="Y123" i="26" s="1"/>
  <c r="W257" i="26"/>
  <c r="X73" i="13"/>
  <c r="Y73" i="13" s="1"/>
  <c r="W26" i="28"/>
  <c r="W79" i="26"/>
  <c r="X25" i="26"/>
  <c r="Y25" i="26" s="1"/>
  <c r="X223" i="26"/>
  <c r="Y223" i="26" s="1"/>
  <c r="X247" i="26"/>
  <c r="Y247" i="26" s="1"/>
  <c r="W219" i="26"/>
  <c r="X183" i="26"/>
  <c r="Y183" i="26" s="1"/>
  <c r="X125" i="26"/>
  <c r="Y125" i="26" s="1"/>
  <c r="X279" i="26"/>
  <c r="Y279" i="26" s="1"/>
  <c r="W138" i="26"/>
  <c r="W44" i="26"/>
  <c r="W42" i="29"/>
  <c r="X333" i="26"/>
  <c r="Y333" i="26" s="1"/>
  <c r="X188" i="26"/>
  <c r="Y188" i="26" s="1"/>
  <c r="X250" i="26"/>
  <c r="Y250" i="26" s="1"/>
  <c r="X88" i="13"/>
  <c r="Y88" i="13" s="1"/>
  <c r="W398" i="26"/>
  <c r="W82" i="13"/>
  <c r="X28" i="13"/>
  <c r="Y28" i="13" s="1"/>
  <c r="W69" i="26"/>
  <c r="X49" i="26"/>
  <c r="Y49" i="26" s="1"/>
  <c r="X96" i="13"/>
  <c r="Y96" i="13" s="1"/>
  <c r="W53" i="26"/>
  <c r="W202" i="26"/>
  <c r="W84" i="13"/>
  <c r="W90" i="13"/>
  <c r="W164" i="26"/>
  <c r="W158" i="26"/>
  <c r="W37" i="26"/>
  <c r="X60" i="27"/>
  <c r="Y60" i="27" s="1"/>
  <c r="W383" i="26"/>
  <c r="W224" i="26"/>
  <c r="X30" i="28"/>
  <c r="Y30" i="28" s="1"/>
  <c r="X309" i="26"/>
  <c r="Y309" i="26" s="1"/>
  <c r="W136" i="26"/>
  <c r="W103" i="13"/>
  <c r="X29" i="29"/>
  <c r="Y29" i="29" s="1"/>
  <c r="X118" i="26"/>
  <c r="Y118" i="26" s="1"/>
  <c r="X189" i="26"/>
  <c r="Y189" i="26" s="1"/>
  <c r="W56" i="26"/>
  <c r="W32" i="28"/>
  <c r="X31" i="13"/>
  <c r="Y31" i="13" s="1"/>
  <c r="W325" i="26"/>
  <c r="X43" i="26"/>
  <c r="Y43" i="26" s="1"/>
  <c r="X349" i="26"/>
  <c r="Y349" i="26" s="1"/>
  <c r="X62" i="26"/>
  <c r="Y62" i="26" s="1"/>
  <c r="W324" i="26"/>
  <c r="W50" i="29"/>
  <c r="X200" i="26"/>
  <c r="Y200" i="26" s="1"/>
  <c r="X371" i="26"/>
  <c r="Y371" i="26" s="1"/>
  <c r="X100" i="26"/>
  <c r="Y100" i="26" s="1"/>
  <c r="X316" i="26"/>
  <c r="Y316" i="26" s="1"/>
  <c r="X97" i="26"/>
  <c r="Y97" i="26" s="1"/>
  <c r="W146" i="26"/>
  <c r="X167" i="26"/>
  <c r="Y167" i="26" s="1"/>
  <c r="W185" i="26"/>
  <c r="W67" i="26"/>
  <c r="X28" i="26"/>
  <c r="Y28" i="26" s="1"/>
  <c r="W169" i="26"/>
  <c r="W114" i="26"/>
  <c r="X180" i="26"/>
  <c r="Y180" i="26" s="1"/>
  <c r="X36" i="26"/>
  <c r="Y36" i="26" s="1"/>
  <c r="X392" i="26"/>
  <c r="Y392" i="26" s="1"/>
  <c r="W109" i="26"/>
  <c r="X87" i="13"/>
  <c r="Y87" i="13" s="1"/>
  <c r="X360" i="26"/>
  <c r="Y360" i="26" s="1"/>
  <c r="W29" i="28"/>
  <c r="W45" i="26"/>
  <c r="W92" i="26"/>
  <c r="W394" i="26"/>
  <c r="X53" i="13"/>
  <c r="Y53" i="13" s="1"/>
  <c r="W321" i="26"/>
  <c r="W116" i="26"/>
  <c r="X27" i="29"/>
  <c r="Y27" i="29" s="1"/>
  <c r="X355" i="26"/>
  <c r="Y355" i="26" s="1"/>
  <c r="W26" i="26"/>
  <c r="X190" i="26"/>
  <c r="Y190" i="26" s="1"/>
  <c r="W127" i="26"/>
  <c r="W120" i="26"/>
  <c r="W41" i="13"/>
  <c r="W399" i="26"/>
  <c r="W24" i="29"/>
  <c r="W84" i="26"/>
  <c r="X155" i="26"/>
  <c r="Y155" i="26" s="1"/>
  <c r="X169" i="26"/>
  <c r="Y169" i="26" s="1"/>
  <c r="X126" i="26"/>
  <c r="Y126" i="26" s="1"/>
  <c r="W23" i="29"/>
  <c r="W94" i="26"/>
  <c r="X266" i="26"/>
  <c r="Y266" i="26" s="1"/>
  <c r="X23" i="27"/>
  <c r="Y23" i="27" s="1"/>
  <c r="W328" i="26"/>
  <c r="W148" i="26"/>
  <c r="W349" i="26"/>
  <c r="X57" i="13"/>
  <c r="Y57" i="13" s="1"/>
  <c r="W194" i="26"/>
  <c r="X70" i="27"/>
  <c r="Y70" i="27" s="1"/>
  <c r="W93" i="13"/>
  <c r="W39" i="29"/>
  <c r="W48" i="26"/>
  <c r="W32" i="29"/>
  <c r="W122" i="26"/>
  <c r="X179" i="26"/>
  <c r="Y179" i="26" s="1"/>
  <c r="X225" i="26"/>
  <c r="Y225" i="26" s="1"/>
  <c r="X35" i="13"/>
  <c r="Y35" i="13" s="1"/>
  <c r="W210" i="26"/>
  <c r="W112" i="26"/>
  <c r="W254" i="26"/>
  <c r="W63" i="27"/>
  <c r="W137" i="26"/>
  <c r="X62" i="27"/>
  <c r="Y62" i="27" s="1"/>
  <c r="X245" i="26"/>
  <c r="Y245" i="26" s="1"/>
  <c r="W276" i="26"/>
  <c r="X401" i="26"/>
  <c r="Y401" i="26" s="1"/>
  <c r="X254" i="26"/>
  <c r="Y254" i="26" s="1"/>
  <c r="W62" i="27"/>
  <c r="X380" i="26"/>
  <c r="Y380" i="26" s="1"/>
  <c r="W170" i="26"/>
  <c r="X369" i="26"/>
  <c r="Y369" i="26" s="1"/>
  <c r="W393" i="26"/>
  <c r="X63" i="27"/>
  <c r="Y63" i="27" s="1"/>
  <c r="W293" i="26"/>
  <c r="W31" i="28"/>
  <c r="W223" i="26"/>
  <c r="W23" i="28"/>
  <c r="X57" i="27"/>
  <c r="Y57" i="27" s="1"/>
  <c r="X390" i="26"/>
  <c r="Y390" i="26" s="1"/>
  <c r="X41" i="27"/>
  <c r="Y41" i="27" s="1"/>
  <c r="X124" i="26"/>
  <c r="Y124" i="26" s="1"/>
  <c r="X107" i="26"/>
  <c r="Y107" i="26" s="1"/>
  <c r="W35" i="13"/>
  <c r="W309" i="26"/>
  <c r="X98" i="13"/>
  <c r="Y98" i="13" s="1"/>
  <c r="X122" i="26"/>
  <c r="Y122" i="26" s="1"/>
  <c r="X256" i="26"/>
  <c r="Y256" i="26" s="1"/>
  <c r="X184" i="26"/>
  <c r="Y184" i="26" s="1"/>
  <c r="W388" i="26"/>
  <c r="X28" i="29"/>
  <c r="Y28" i="29" s="1"/>
  <c r="X283" i="26"/>
  <c r="Y283" i="26" s="1"/>
  <c r="X325" i="26"/>
  <c r="Y325" i="26" s="1"/>
  <c r="W157" i="26"/>
  <c r="X102" i="13"/>
  <c r="Y102" i="13" s="1"/>
  <c r="X33" i="26"/>
  <c r="Y33" i="26" s="1"/>
  <c r="X108" i="26"/>
  <c r="Y108" i="26" s="1"/>
  <c r="X67" i="26"/>
  <c r="Y67" i="26" s="1"/>
  <c r="W46" i="13"/>
  <c r="W57" i="29"/>
  <c r="W159" i="26"/>
  <c r="X117" i="26"/>
  <c r="Y117" i="26" s="1"/>
  <c r="X51" i="29"/>
  <c r="Y51" i="29" s="1"/>
  <c r="W160" i="26"/>
  <c r="W337" i="26"/>
  <c r="W277" i="26"/>
  <c r="W144" i="26"/>
  <c r="W208" i="26"/>
  <c r="W25" i="29"/>
  <c r="X24" i="13"/>
  <c r="Y24" i="13" s="1"/>
  <c r="W95" i="13"/>
  <c r="W67" i="27"/>
  <c r="X318" i="26"/>
  <c r="Y318" i="26" s="1"/>
  <c r="X79" i="13"/>
  <c r="Y79" i="13" s="1"/>
  <c r="X104" i="26"/>
  <c r="Y104" i="26" s="1"/>
  <c r="X145" i="26"/>
  <c r="Y145" i="26" s="1"/>
  <c r="W60" i="27"/>
  <c r="X23" i="26"/>
  <c r="Y23" i="26" s="1"/>
  <c r="W70" i="27"/>
  <c r="X299" i="26"/>
  <c r="Y299" i="26" s="1"/>
  <c r="X30" i="13"/>
  <c r="Y30" i="13" s="1"/>
  <c r="W100" i="13"/>
  <c r="X28" i="27"/>
  <c r="Y28" i="27" s="1"/>
  <c r="W33" i="27"/>
  <c r="W111" i="26"/>
  <c r="X131" i="26"/>
  <c r="Y131" i="26" s="1"/>
  <c r="W287" i="26"/>
  <c r="X32" i="28"/>
  <c r="Y32" i="28" s="1"/>
  <c r="X121" i="26"/>
  <c r="Y121" i="26" s="1"/>
  <c r="W304" i="26"/>
  <c r="X141" i="26"/>
  <c r="Y141" i="26" s="1"/>
  <c r="X34" i="28"/>
  <c r="Y34" i="28" s="1"/>
  <c r="W51" i="26"/>
  <c r="X127" i="26"/>
  <c r="Y127" i="26" s="1"/>
  <c r="W248" i="26"/>
  <c r="X101" i="26"/>
  <c r="Y101" i="26" s="1"/>
  <c r="W43" i="29"/>
  <c r="X80" i="26"/>
  <c r="Y80" i="26" s="1"/>
  <c r="W57" i="26"/>
  <c r="W380" i="26"/>
  <c r="W368" i="26"/>
  <c r="W62" i="26"/>
  <c r="X119" i="26"/>
  <c r="Y119" i="26" s="1"/>
  <c r="W47" i="13"/>
  <c r="X152" i="26"/>
  <c r="Y152" i="26" s="1"/>
  <c r="X37" i="27"/>
  <c r="Y37" i="27" s="1"/>
  <c r="W36" i="29"/>
  <c r="X310" i="26"/>
  <c r="Y310" i="26" s="1"/>
  <c r="W385" i="26"/>
  <c r="W36" i="26"/>
  <c r="W53" i="29"/>
  <c r="W64" i="29"/>
  <c r="X114" i="26"/>
  <c r="Y114" i="26" s="1"/>
  <c r="X147" i="26"/>
  <c r="Y147" i="26" s="1"/>
  <c r="W81" i="26"/>
  <c r="W384" i="26"/>
  <c r="W344" i="26"/>
  <c r="X259" i="26"/>
  <c r="Y259" i="26" s="1"/>
  <c r="X29" i="27"/>
  <c r="Y29" i="27" s="1"/>
  <c r="W25" i="28"/>
  <c r="X273" i="26"/>
  <c r="Y273" i="26" s="1"/>
  <c r="X272" i="26"/>
  <c r="Y272" i="26" s="1"/>
  <c r="W59" i="29"/>
  <c r="X130" i="26"/>
  <c r="Y130" i="26" s="1"/>
  <c r="W214" i="26"/>
  <c r="W83" i="13"/>
  <c r="X51" i="13"/>
  <c r="Y51" i="13" s="1"/>
  <c r="W55" i="27"/>
  <c r="W241" i="26"/>
  <c r="X231" i="26"/>
  <c r="Y231" i="26" s="1"/>
  <c r="X261" i="26"/>
  <c r="Y261" i="26" s="1"/>
  <c r="W80" i="13"/>
  <c r="X58" i="26"/>
  <c r="Y58" i="26" s="1"/>
  <c r="W231" i="26"/>
  <c r="W141" i="26"/>
  <c r="X40" i="13"/>
  <c r="Y40" i="13" s="1"/>
  <c r="W32" i="27"/>
  <c r="X140" i="26"/>
  <c r="Y140" i="26" s="1"/>
  <c r="W77" i="13"/>
  <c r="W89" i="13"/>
  <c r="X227" i="26"/>
  <c r="Y227" i="26" s="1"/>
  <c r="W104" i="13"/>
  <c r="X83" i="13"/>
  <c r="Y83" i="13" s="1"/>
  <c r="X64" i="27"/>
  <c r="Y64" i="27" s="1"/>
  <c r="X253" i="26"/>
  <c r="Y253" i="26" s="1"/>
  <c r="W27" i="27"/>
  <c r="X32" i="26"/>
  <c r="Y32" i="26" s="1"/>
  <c r="W370" i="26"/>
  <c r="X352" i="26"/>
  <c r="Y352" i="26" s="1"/>
  <c r="X65" i="29"/>
  <c r="Y65" i="29" s="1"/>
  <c r="W391" i="26"/>
  <c r="W106" i="26"/>
  <c r="X224" i="26"/>
  <c r="Y224" i="26" s="1"/>
  <c r="X103" i="26"/>
  <c r="Y103" i="26" s="1"/>
  <c r="W63" i="26"/>
  <c r="W50" i="26"/>
  <c r="W156" i="26"/>
  <c r="W83" i="26"/>
  <c r="W50" i="27"/>
  <c r="W197" i="26"/>
  <c r="W28" i="27"/>
  <c r="W226" i="26"/>
  <c r="W239" i="26"/>
  <c r="W37" i="27"/>
  <c r="W298" i="26"/>
  <c r="X64" i="26"/>
  <c r="Y64" i="26" s="1"/>
  <c r="X32" i="29"/>
  <c r="Y32" i="29" s="1"/>
  <c r="X324" i="26"/>
  <c r="Y324" i="26" s="1"/>
  <c r="X340" i="26"/>
  <c r="Y340" i="26" s="1"/>
  <c r="W376" i="26"/>
  <c r="X34" i="26"/>
  <c r="Y34" i="26" s="1"/>
  <c r="X387" i="26"/>
  <c r="Y387" i="26" s="1"/>
  <c r="W341" i="26"/>
  <c r="X233" i="26"/>
  <c r="Y233" i="26" s="1"/>
  <c r="X45" i="13"/>
  <c r="Y45" i="13" s="1"/>
  <c r="X346" i="26"/>
  <c r="Y346" i="26" s="1"/>
  <c r="W128" i="26"/>
  <c r="W57" i="27"/>
  <c r="W30" i="27"/>
  <c r="W234" i="26"/>
  <c r="X58" i="13"/>
  <c r="Y58" i="13" s="1"/>
  <c r="W36" i="13"/>
  <c r="X211" i="26"/>
  <c r="Y211" i="26" s="1"/>
  <c r="X61" i="29"/>
  <c r="Y61" i="29" s="1"/>
  <c r="X165" i="26"/>
  <c r="Y165" i="26" s="1"/>
  <c r="W51" i="27"/>
  <c r="W365" i="26"/>
  <c r="X354" i="26"/>
  <c r="Y354" i="26" s="1"/>
  <c r="W351" i="26"/>
  <c r="W69" i="27"/>
  <c r="W267" i="26"/>
  <c r="W65" i="29"/>
  <c r="X44" i="13"/>
  <c r="Y44" i="13" s="1"/>
  <c r="W100" i="26"/>
  <c r="W54" i="26"/>
  <c r="X38" i="27"/>
  <c r="Y38" i="27" s="1"/>
  <c r="X50" i="29"/>
  <c r="Y50" i="29" s="1"/>
  <c r="X359" i="26"/>
  <c r="Y359" i="26" s="1"/>
  <c r="X76" i="13"/>
  <c r="Y76" i="13" s="1"/>
  <c r="W91" i="13"/>
  <c r="X335" i="26"/>
  <c r="Y335" i="26" s="1"/>
  <c r="X206" i="26"/>
  <c r="Y206" i="26" s="1"/>
  <c r="X305" i="26"/>
  <c r="Y305" i="26" s="1"/>
  <c r="W288" i="26"/>
  <c r="W217" i="26"/>
  <c r="W24" i="26"/>
  <c r="X128" i="26"/>
  <c r="Y128" i="26" s="1"/>
  <c r="W31" i="29"/>
  <c r="X362" i="26"/>
  <c r="Y362" i="26" s="1"/>
  <c r="W188" i="26"/>
  <c r="X178" i="26"/>
  <c r="Y178" i="26" s="1"/>
  <c r="X323" i="26"/>
  <c r="Y323" i="26" s="1"/>
  <c r="W306" i="26"/>
  <c r="W30" i="26"/>
  <c r="X89" i="13"/>
  <c r="Y89" i="13" s="1"/>
  <c r="W300" i="26"/>
  <c r="X72" i="26"/>
  <c r="Y72" i="26" s="1"/>
  <c r="X79" i="26"/>
  <c r="Y79" i="26" s="1"/>
  <c r="X338" i="26"/>
  <c r="Y338" i="26" s="1"/>
  <c r="X68" i="27"/>
  <c r="Y68" i="27" s="1"/>
  <c r="X80" i="13"/>
  <c r="Y80" i="13" s="1"/>
  <c r="W113" i="26"/>
  <c r="X56" i="13"/>
  <c r="Y56" i="13" s="1"/>
  <c r="W124" i="26"/>
  <c r="W131" i="26"/>
  <c r="W66" i="29"/>
  <c r="W178" i="26"/>
  <c r="X286" i="26"/>
  <c r="Y286" i="26" s="1"/>
  <c r="W29" i="27"/>
  <c r="X248" i="26"/>
  <c r="Y248" i="26" s="1"/>
  <c r="X336" i="26"/>
  <c r="Y336" i="26" s="1"/>
  <c r="W34" i="29"/>
  <c r="X68" i="26"/>
  <c r="Y68" i="26" s="1"/>
  <c r="X35" i="29"/>
  <c r="Y35" i="29" s="1"/>
  <c r="W80" i="26"/>
  <c r="W167" i="26"/>
  <c r="W66" i="27"/>
  <c r="W121" i="26"/>
  <c r="X171" i="26"/>
  <c r="Y171" i="26" s="1"/>
  <c r="X26" i="29"/>
  <c r="Y26" i="29" s="1"/>
  <c r="W284" i="26"/>
  <c r="W192" i="26"/>
  <c r="W67" i="29"/>
  <c r="W75" i="26"/>
  <c r="X70" i="13"/>
  <c r="Y70" i="13" s="1"/>
  <c r="X331" i="26"/>
  <c r="Y331" i="26" s="1"/>
  <c r="W99" i="13"/>
  <c r="W37" i="13"/>
  <c r="X291" i="26"/>
  <c r="Y291" i="26" s="1"/>
  <c r="X383" i="26"/>
  <c r="Y383" i="26" s="1"/>
  <c r="W87" i="26"/>
  <c r="X201" i="26"/>
  <c r="Y201" i="26" s="1"/>
  <c r="W49" i="29"/>
  <c r="X42" i="27"/>
  <c r="Y42" i="27" s="1"/>
  <c r="W25" i="27"/>
  <c r="X343" i="26"/>
  <c r="Y343" i="26" s="1"/>
  <c r="W372" i="26"/>
  <c r="X66" i="29"/>
  <c r="Y66" i="29" s="1"/>
  <c r="X304" i="26"/>
  <c r="Y304" i="26" s="1"/>
  <c r="X41" i="13"/>
  <c r="Y41" i="13" s="1"/>
  <c r="X294" i="26"/>
  <c r="Y294" i="26" s="1"/>
  <c r="W381" i="26"/>
  <c r="X306" i="26"/>
  <c r="Y306" i="26" s="1"/>
  <c r="X281" i="26"/>
  <c r="Y281" i="26" s="1"/>
  <c r="X220" i="26"/>
  <c r="Y220" i="26" s="1"/>
  <c r="X32" i="13"/>
  <c r="Y32" i="13" s="1"/>
  <c r="W33" i="28"/>
  <c r="W172" i="26"/>
  <c r="W26" i="13"/>
  <c r="W50" i="13"/>
  <c r="X46" i="29"/>
  <c r="Y46" i="29" s="1"/>
  <c r="W33" i="13"/>
  <c r="X377" i="26"/>
  <c r="Y377" i="26" s="1"/>
  <c r="W247" i="26"/>
  <c r="W255" i="26"/>
  <c r="X177" i="26"/>
  <c r="Y177" i="26" s="1"/>
  <c r="W45" i="27"/>
  <c r="X36" i="29"/>
  <c r="Y36" i="29" s="1"/>
  <c r="X330" i="26"/>
  <c r="Y330" i="26" s="1"/>
  <c r="W35" i="29"/>
  <c r="W29" i="13"/>
  <c r="W62" i="29"/>
  <c r="W279" i="26"/>
  <c r="W263" i="26"/>
  <c r="W183" i="26"/>
  <c r="X83" i="26"/>
  <c r="Y83" i="26" s="1"/>
  <c r="W360" i="26"/>
  <c r="X24" i="29"/>
  <c r="Y24" i="29" s="1"/>
  <c r="X54" i="29"/>
  <c r="Y54" i="29" s="1"/>
  <c r="W294" i="26"/>
  <c r="W48" i="13"/>
  <c r="X24" i="28"/>
  <c r="Y24" i="28" s="1"/>
  <c r="W68" i="26"/>
  <c r="X160" i="26"/>
  <c r="Y160" i="26" s="1"/>
  <c r="X84" i="13"/>
  <c r="Y84" i="13" s="1"/>
  <c r="W251" i="26"/>
  <c r="W145" i="26"/>
  <c r="W272" i="26"/>
  <c r="W318" i="26"/>
  <c r="X351" i="26"/>
  <c r="Y351" i="26" s="1"/>
  <c r="X148" i="26"/>
  <c r="Y148" i="26" s="1"/>
  <c r="X71" i="13"/>
  <c r="Y71" i="13" s="1"/>
  <c r="X40" i="26"/>
  <c r="Y40" i="26" s="1"/>
  <c r="W43" i="13"/>
  <c r="W244" i="26"/>
  <c r="W81" i="13"/>
  <c r="X23" i="29"/>
  <c r="Y23" i="29" s="1"/>
  <c r="W355" i="26"/>
  <c r="W105" i="26"/>
  <c r="X156" i="26"/>
  <c r="Y156" i="26" s="1"/>
  <c r="W56" i="29"/>
  <c r="W262" i="26"/>
  <c r="X243" i="26"/>
  <c r="Y243" i="26" s="1"/>
  <c r="W44" i="13"/>
  <c r="W367" i="26"/>
  <c r="X85" i="26"/>
  <c r="Y85" i="26" s="1"/>
  <c r="W245" i="26"/>
  <c r="W123" i="26"/>
  <c r="X144" i="26"/>
  <c r="Y144" i="26" s="1"/>
  <c r="X55" i="26"/>
  <c r="Y55" i="26" s="1"/>
  <c r="W115" i="26"/>
  <c r="X50" i="27"/>
  <c r="Y50" i="27" s="1"/>
  <c r="W193" i="26"/>
  <c r="X384" i="26"/>
  <c r="Y384" i="26" s="1"/>
  <c r="X33" i="29"/>
  <c r="Y33" i="29" s="1"/>
  <c r="W23" i="27"/>
  <c r="W163" i="26"/>
  <c r="X199" i="26"/>
  <c r="Y199" i="26" s="1"/>
  <c r="X195" i="26"/>
  <c r="Y195" i="26" s="1"/>
  <c r="X69" i="27"/>
  <c r="Y69" i="27" s="1"/>
  <c r="W78" i="13"/>
  <c r="W143" i="26"/>
  <c r="X193" i="26"/>
  <c r="Y193" i="26" s="1"/>
  <c r="W397" i="26"/>
  <c r="X77" i="26"/>
  <c r="Y77" i="26" s="1"/>
  <c r="W290" i="26"/>
  <c r="X98" i="26"/>
  <c r="Y98" i="26" s="1"/>
  <c r="W200" i="26"/>
  <c r="W336" i="26"/>
  <c r="W87" i="13"/>
  <c r="W76" i="13"/>
  <c r="X347" i="26"/>
  <c r="Y347" i="26" s="1"/>
  <c r="W280" i="26"/>
  <c r="X219" i="26"/>
  <c r="Y219" i="26" s="1"/>
  <c r="W389" i="26"/>
  <c r="W258" i="26"/>
  <c r="W256" i="26"/>
  <c r="W61" i="13"/>
  <c r="X35" i="27"/>
  <c r="Y35" i="27" s="1"/>
  <c r="X150" i="26"/>
  <c r="Y150" i="26" s="1"/>
  <c r="X99" i="13"/>
  <c r="Y99" i="13" s="1"/>
  <c r="W314" i="26"/>
  <c r="X53" i="26"/>
  <c r="Y53" i="26" s="1"/>
  <c r="X197" i="26"/>
  <c r="Y197" i="26" s="1"/>
  <c r="W26" i="29"/>
  <c r="X136" i="26"/>
  <c r="Y136" i="26" s="1"/>
  <c r="X176" i="26"/>
  <c r="Y176" i="26" s="1"/>
  <c r="X26" i="27"/>
  <c r="Y26" i="27" s="1"/>
  <c r="X138" i="26"/>
  <c r="Y138" i="26" s="1"/>
  <c r="W31" i="27"/>
  <c r="W271" i="26"/>
  <c r="X52" i="27"/>
  <c r="Y52" i="27" s="1"/>
  <c r="W264" i="26"/>
  <c r="X26" i="26"/>
  <c r="Y26" i="26" s="1"/>
  <c r="W235" i="26"/>
  <c r="X276" i="26"/>
  <c r="Y276" i="26" s="1"/>
  <c r="W71" i="13"/>
  <c r="W29" i="26"/>
  <c r="X235" i="26"/>
  <c r="Y235" i="26" s="1"/>
  <c r="X142" i="26"/>
  <c r="Y142" i="26" s="1"/>
  <c r="W387" i="26"/>
  <c r="W32" i="13"/>
  <c r="X365" i="26"/>
  <c r="Y365" i="26" s="1"/>
  <c r="W211" i="26"/>
  <c r="X218" i="26"/>
  <c r="Y218" i="26" s="1"/>
  <c r="W23" i="26"/>
  <c r="W32" i="26"/>
  <c r="X288" i="26"/>
  <c r="Y288" i="26" s="1"/>
  <c r="X240" i="26"/>
  <c r="Y240" i="26" s="1"/>
  <c r="W101" i="13"/>
  <c r="X356" i="26"/>
  <c r="Y356" i="26" s="1"/>
  <c r="W103" i="26"/>
  <c r="W58" i="27"/>
  <c r="X132" i="26"/>
  <c r="Y132" i="26" s="1"/>
  <c r="X252" i="26"/>
  <c r="Y252" i="26" s="1"/>
  <c r="X52" i="13"/>
  <c r="Y52" i="13" s="1"/>
  <c r="W266" i="26"/>
  <c r="X64" i="29"/>
  <c r="Y64" i="29" s="1"/>
  <c r="X312" i="26"/>
  <c r="Y312" i="26" s="1"/>
  <c r="W173" i="26"/>
  <c r="W313" i="26"/>
  <c r="X168" i="26"/>
  <c r="Y168" i="26" s="1"/>
  <c r="W71" i="26"/>
  <c r="W88" i="26"/>
  <c r="W98" i="13"/>
  <c r="X36" i="27"/>
  <c r="Y36" i="27" s="1"/>
  <c r="W218" i="26"/>
  <c r="X290" i="26"/>
  <c r="Y290" i="26" s="1"/>
  <c r="W92" i="13"/>
  <c r="X285" i="26"/>
  <c r="Y285" i="26" s="1"/>
  <c r="X39" i="13"/>
  <c r="Y39" i="13" s="1"/>
  <c r="X59" i="26"/>
  <c r="Y59" i="26" s="1"/>
  <c r="X192" i="26"/>
  <c r="Y192" i="26" s="1"/>
  <c r="W35" i="27"/>
  <c r="X60" i="13"/>
  <c r="Y60" i="13" s="1"/>
  <c r="X274" i="26"/>
  <c r="Y274" i="26" s="1"/>
  <c r="W175" i="26"/>
  <c r="W30" i="13"/>
  <c r="W40" i="29"/>
  <c r="W338" i="26"/>
  <c r="W225" i="26"/>
  <c r="W390" i="26"/>
  <c r="X307" i="26"/>
  <c r="Y307" i="26" s="1"/>
  <c r="X58" i="27"/>
  <c r="Y58" i="27" s="1"/>
  <c r="W286" i="26"/>
  <c r="W345" i="26"/>
  <c r="X50" i="26"/>
  <c r="Y50" i="26" s="1"/>
  <c r="W361" i="26"/>
  <c r="X213" i="26"/>
  <c r="Y213" i="26" s="1"/>
  <c r="W216" i="26"/>
  <c r="X271" i="26"/>
  <c r="Y271" i="26" s="1"/>
  <c r="X81" i="13"/>
  <c r="Y81" i="13" s="1"/>
  <c r="W350" i="26"/>
  <c r="W53" i="13"/>
  <c r="W259" i="26"/>
  <c r="X396" i="26"/>
  <c r="Y396" i="26" s="1"/>
  <c r="W316" i="26"/>
  <c r="W25" i="26"/>
  <c r="X56" i="26"/>
  <c r="Y56" i="26" s="1"/>
  <c r="X391" i="26"/>
  <c r="Y391" i="26" s="1"/>
  <c r="X375" i="26"/>
  <c r="Y375" i="26" s="1"/>
  <c r="W346" i="26"/>
  <c r="X364" i="26"/>
  <c r="Y364" i="26" s="1"/>
  <c r="X97" i="13"/>
  <c r="Y97" i="13" s="1"/>
  <c r="X105" i="26"/>
  <c r="Y105" i="26" s="1"/>
  <c r="W59" i="27"/>
  <c r="W319" i="26"/>
  <c r="W335" i="26"/>
  <c r="W58" i="26"/>
  <c r="W327" i="26"/>
  <c r="W330" i="26"/>
  <c r="W73" i="13"/>
  <c r="W297" i="26"/>
  <c r="X334" i="26"/>
  <c r="Y334" i="26" s="1"/>
  <c r="X379" i="26"/>
  <c r="Y379" i="26" s="1"/>
  <c r="W46" i="29"/>
  <c r="W69" i="13"/>
  <c r="W221" i="26"/>
  <c r="W47" i="26"/>
  <c r="X374" i="26"/>
  <c r="Y374" i="26" s="1"/>
  <c r="X40" i="27"/>
  <c r="Y40" i="27" s="1"/>
  <c r="X397" i="26"/>
  <c r="Y397" i="26" s="1"/>
  <c r="X239" i="26"/>
  <c r="Y239" i="26" s="1"/>
  <c r="W54" i="13"/>
  <c r="W52" i="29"/>
  <c r="X61" i="26"/>
  <c r="Y61" i="26" s="1"/>
  <c r="X370" i="26"/>
  <c r="Y370" i="26" s="1"/>
  <c r="X158" i="26"/>
  <c r="Y158" i="26" s="1"/>
  <c r="X53" i="27"/>
  <c r="Y53" i="27" s="1"/>
  <c r="X67" i="27"/>
  <c r="Y67" i="27" s="1"/>
  <c r="X134" i="26"/>
  <c r="Y134" i="26" s="1"/>
  <c r="W79" i="13"/>
  <c r="W107" i="26"/>
  <c r="W46" i="27"/>
  <c r="X303" i="26"/>
  <c r="Y303" i="26" s="1"/>
  <c r="W59" i="26"/>
  <c r="X90" i="26"/>
  <c r="Y90" i="26" s="1"/>
  <c r="W64" i="27"/>
  <c r="W94" i="13"/>
  <c r="X77" i="13"/>
  <c r="Y77" i="13" s="1"/>
  <c r="X100" i="13"/>
  <c r="Y100" i="13" s="1"/>
  <c r="W45" i="29"/>
  <c r="W38" i="13"/>
  <c r="X275" i="26"/>
  <c r="Y275" i="26" s="1"/>
  <c r="X109" i="26"/>
  <c r="Y109" i="26" s="1"/>
  <c r="W86" i="26"/>
  <c r="X63" i="13"/>
  <c r="Y63" i="13" s="1"/>
  <c r="X44" i="29"/>
  <c r="Y44" i="29" s="1"/>
  <c r="X342" i="26"/>
  <c r="Y342" i="26" s="1"/>
  <c r="X90" i="13"/>
  <c r="Y90" i="13" s="1"/>
  <c r="X162" i="26"/>
  <c r="Y162" i="26" s="1"/>
  <c r="X47" i="26"/>
  <c r="Y47" i="26" s="1"/>
  <c r="W96" i="26"/>
  <c r="W333" i="26"/>
  <c r="X58" i="29"/>
  <c r="Y58" i="29" s="1"/>
  <c r="X67" i="13"/>
  <c r="Y67" i="13" s="1"/>
  <c r="X31" i="26"/>
  <c r="Y31" i="26" s="1"/>
  <c r="X317" i="26"/>
  <c r="Y317" i="26" s="1"/>
  <c r="W40" i="26"/>
  <c r="W41" i="26"/>
  <c r="X258" i="26"/>
  <c r="Y258" i="26" s="1"/>
  <c r="X228" i="26"/>
  <c r="Y228" i="26" s="1"/>
  <c r="X326" i="26"/>
  <c r="Y326" i="26" s="1"/>
  <c r="W37" i="29"/>
  <c r="W75" i="13"/>
  <c r="X87" i="26"/>
  <c r="Y87" i="26" s="1"/>
  <c r="W61" i="27"/>
  <c r="W126" i="26"/>
  <c r="X72" i="13"/>
  <c r="Y72" i="13" s="1"/>
  <c r="X191" i="26"/>
  <c r="Y191" i="26" s="1"/>
  <c r="X39" i="26"/>
  <c r="Y39" i="26" s="1"/>
  <c r="W177" i="26"/>
  <c r="W283" i="26"/>
  <c r="X86" i="13"/>
  <c r="Y86" i="13" s="1"/>
  <c r="W320" i="26"/>
  <c r="W73" i="26"/>
  <c r="W29" i="29"/>
  <c r="X368" i="26"/>
  <c r="Y368" i="26" s="1"/>
  <c r="X69" i="26"/>
  <c r="Y69" i="26" s="1"/>
  <c r="X146" i="26"/>
  <c r="Y146" i="26" s="1"/>
  <c r="X43" i="29"/>
  <c r="Y43" i="29" s="1"/>
  <c r="X398" i="26"/>
  <c r="Y398" i="26" s="1"/>
  <c r="X59" i="29"/>
  <c r="Y59" i="29" s="1"/>
  <c r="X43" i="13"/>
  <c r="Y43" i="13" s="1"/>
  <c r="X38" i="29"/>
  <c r="Y38" i="29" s="1"/>
  <c r="W191" i="26"/>
  <c r="X103" i="13"/>
  <c r="Y103" i="13" s="1"/>
  <c r="W72" i="26"/>
  <c r="W180" i="26"/>
  <c r="X71" i="26"/>
  <c r="Y71" i="26" s="1"/>
  <c r="W395" i="26"/>
  <c r="W312" i="26"/>
  <c r="W377" i="26"/>
  <c r="W52" i="13"/>
  <c r="X344" i="26"/>
  <c r="Y344" i="26" s="1"/>
  <c r="W43" i="26"/>
  <c r="W34" i="26"/>
  <c r="W278" i="26"/>
  <c r="X84" i="26"/>
  <c r="Y84" i="26" s="1"/>
  <c r="W207" i="26"/>
  <c r="W42" i="27"/>
  <c r="X29" i="28"/>
  <c r="Y29" i="28" s="1"/>
  <c r="X40" i="29"/>
  <c r="Y40" i="29" s="1"/>
  <c r="X41" i="26"/>
  <c r="Y41" i="26" s="1"/>
  <c r="W215" i="26"/>
  <c r="W227" i="26"/>
  <c r="W187" i="26"/>
  <c r="X345" i="26"/>
  <c r="Y345" i="26" s="1"/>
  <c r="W97" i="13"/>
  <c r="W149" i="26"/>
  <c r="W182" i="26"/>
  <c r="W46" i="26"/>
  <c r="W296" i="26"/>
  <c r="X328" i="26"/>
  <c r="Y328" i="26" s="1"/>
  <c r="X48" i="29"/>
  <c r="Y48" i="29" s="1"/>
  <c r="X246" i="26"/>
  <c r="Y246" i="26" s="1"/>
  <c r="X93" i="13"/>
  <c r="Y93" i="13" s="1"/>
  <c r="X372" i="26"/>
  <c r="Y372" i="26" s="1"/>
  <c r="W65" i="27"/>
  <c r="W358" i="26"/>
  <c r="X67" i="29"/>
  <c r="Y67" i="29" s="1"/>
  <c r="W295" i="26"/>
  <c r="X185" i="26"/>
  <c r="Y185" i="26" s="1"/>
  <c r="W339" i="26"/>
  <c r="X386" i="26"/>
  <c r="Y386" i="26" s="1"/>
  <c r="W357" i="26"/>
  <c r="W27" i="13"/>
  <c r="X135" i="26"/>
  <c r="Y135" i="26" s="1"/>
  <c r="X99" i="26"/>
  <c r="Y99" i="26" s="1"/>
  <c r="X69" i="13"/>
  <c r="Y69" i="13" s="1"/>
  <c r="X43" i="27"/>
  <c r="Y43" i="27" s="1"/>
  <c r="X30" i="27"/>
  <c r="Y30" i="27" s="1"/>
  <c r="W154" i="26"/>
  <c r="W326" i="26"/>
  <c r="W91" i="26"/>
  <c r="W373" i="26"/>
  <c r="W41" i="29"/>
  <c r="X53" i="29"/>
  <c r="Y53" i="29" s="1"/>
  <c r="X292" i="26"/>
  <c r="Y292" i="26" s="1"/>
  <c r="X45" i="26"/>
  <c r="Y45" i="26" s="1"/>
  <c r="X264" i="26"/>
  <c r="Y264" i="26" s="1"/>
  <c r="W179" i="26"/>
  <c r="X210" i="26"/>
  <c r="Y210" i="26" s="1"/>
  <c r="X29" i="26"/>
  <c r="Y29" i="26" s="1"/>
  <c r="X28" i="28"/>
  <c r="Y28" i="28" s="1"/>
  <c r="W27" i="26"/>
  <c r="W366" i="26"/>
  <c r="X358" i="26"/>
  <c r="Y358" i="26" s="1"/>
  <c r="X175" i="26"/>
  <c r="Y175" i="26" s="1"/>
  <c r="X361" i="26"/>
  <c r="Y361" i="26" s="1"/>
  <c r="X57" i="26"/>
  <c r="Y57" i="26" s="1"/>
  <c r="W378" i="26"/>
  <c r="X395" i="26"/>
  <c r="Y395" i="26" s="1"/>
  <c r="X61" i="13"/>
  <c r="Y61" i="13" s="1"/>
  <c r="X81" i="26"/>
  <c r="Y81" i="26" s="1"/>
  <c r="X61" i="27"/>
  <c r="Y61" i="27" s="1"/>
  <c r="W354" i="26"/>
  <c r="X49" i="29"/>
  <c r="Y49" i="29" s="1"/>
  <c r="X27" i="13"/>
  <c r="Y27" i="13" s="1"/>
  <c r="W133" i="26"/>
  <c r="W42" i="13"/>
  <c r="X400" i="26"/>
  <c r="Y400" i="26" s="1"/>
  <c r="W43" i="27"/>
  <c r="X329" i="26"/>
  <c r="Y329" i="26" s="1"/>
  <c r="W25" i="13"/>
  <c r="W195" i="26"/>
  <c r="W329" i="26"/>
  <c r="X68" i="13"/>
  <c r="Y68" i="13" s="1"/>
  <c r="X65" i="13"/>
  <c r="Y65" i="13" s="1"/>
  <c r="X170" i="26"/>
  <c r="Y170" i="26" s="1"/>
  <c r="W392" i="26"/>
  <c r="X48" i="13"/>
  <c r="Y48" i="13" s="1"/>
  <c r="W41" i="27"/>
  <c r="W99" i="26"/>
  <c r="X63" i="29"/>
  <c r="Y63" i="29" s="1"/>
  <c r="X198" i="26"/>
  <c r="Y198" i="26" s="1"/>
  <c r="X308" i="26"/>
  <c r="Y308" i="26" s="1"/>
  <c r="W222" i="26"/>
  <c r="W85" i="26"/>
  <c r="X208" i="26"/>
  <c r="Y208" i="26" s="1"/>
  <c r="W243" i="26"/>
  <c r="W269" i="26"/>
  <c r="W323" i="26"/>
  <c r="X56" i="29"/>
  <c r="Y56" i="29" s="1"/>
  <c r="X64" i="13"/>
  <c r="Y64" i="13" s="1"/>
  <c r="X57" i="29"/>
  <c r="Y57" i="29" s="1"/>
  <c r="X222" i="26"/>
  <c r="Y222" i="26" s="1"/>
  <c r="W108" i="26"/>
  <c r="X92" i="13"/>
  <c r="Y92" i="13" s="1"/>
  <c r="X88" i="26"/>
  <c r="Y88" i="26" s="1"/>
  <c r="X315" i="26"/>
  <c r="Y315" i="26" s="1"/>
  <c r="W28" i="29"/>
  <c r="W24" i="28"/>
  <c r="X205" i="26"/>
  <c r="Y205" i="26" s="1"/>
  <c r="W362" i="26"/>
  <c r="X113" i="26"/>
  <c r="Y113" i="26" s="1"/>
  <c r="X92" i="26"/>
  <c r="Y92" i="26" s="1"/>
  <c r="W206" i="26"/>
  <c r="X181" i="26"/>
  <c r="Y181" i="26" s="1"/>
  <c r="W213" i="26"/>
  <c r="W352" i="26"/>
  <c r="X296" i="26"/>
  <c r="Y296" i="26" s="1"/>
  <c r="W396" i="26"/>
  <c r="X267" i="26"/>
  <c r="Y267" i="26" s="1"/>
  <c r="X60" i="26"/>
  <c r="Y60" i="26" s="1"/>
  <c r="W28" i="28"/>
  <c r="X187" i="26"/>
  <c r="Y187" i="26" s="1"/>
  <c r="W82" i="26"/>
  <c r="X95" i="26"/>
  <c r="Y95" i="26" s="1"/>
  <c r="X389" i="26"/>
  <c r="Y389" i="26" s="1"/>
  <c r="W233" i="26"/>
  <c r="W47" i="27"/>
  <c r="W174" i="26"/>
  <c r="W64" i="13"/>
  <c r="X215" i="26"/>
  <c r="Y215" i="26" s="1"/>
  <c r="W205" i="26"/>
  <c r="X262" i="26"/>
  <c r="Y262" i="26" s="1"/>
  <c r="W307" i="26"/>
  <c r="W289" i="26"/>
  <c r="X36" i="13"/>
  <c r="Y36" i="13" s="1"/>
  <c r="X151" i="26"/>
  <c r="Y151" i="26" s="1"/>
  <c r="X34" i="29"/>
  <c r="Y34" i="29" s="1"/>
  <c r="W34" i="13"/>
  <c r="W47" i="29"/>
  <c r="W62" i="13"/>
  <c r="X74" i="13"/>
  <c r="Y74" i="13" s="1"/>
  <c r="X37" i="29"/>
  <c r="Y37" i="29" s="1"/>
  <c r="W152" i="26"/>
  <c r="X153" i="26"/>
  <c r="Y153" i="26" s="1"/>
  <c r="X62" i="13"/>
  <c r="Y62" i="13" s="1"/>
  <c r="W28" i="26"/>
  <c r="X24" i="27"/>
  <c r="Y24" i="27" s="1"/>
  <c r="X93" i="26"/>
  <c r="Y93" i="26" s="1"/>
  <c r="X133" i="26"/>
  <c r="Y133" i="26" s="1"/>
  <c r="X85" i="13"/>
  <c r="Y85" i="13" s="1"/>
  <c r="W302" i="26"/>
  <c r="W204" i="26"/>
  <c r="W48" i="29"/>
  <c r="X48" i="27"/>
  <c r="Y48" i="27" s="1"/>
  <c r="W246" i="26"/>
  <c r="W379" i="26"/>
  <c r="W273" i="26"/>
  <c r="X202" i="26"/>
  <c r="Y202" i="26" s="1"/>
  <c r="X34" i="13"/>
  <c r="Y34" i="13" s="1"/>
  <c r="X30" i="26"/>
  <c r="Y30" i="26" s="1"/>
  <c r="W190" i="26"/>
  <c r="W308" i="26"/>
  <c r="W39" i="26"/>
  <c r="W70" i="13"/>
  <c r="W56" i="27"/>
  <c r="X313" i="26"/>
  <c r="Y313" i="26" s="1"/>
  <c r="W142" i="26"/>
  <c r="X26" i="28"/>
  <c r="Y26" i="28" s="1"/>
  <c r="W76" i="26"/>
  <c r="W282" i="26"/>
  <c r="W310" i="26"/>
  <c r="X27" i="26"/>
  <c r="Y27" i="26" s="1"/>
  <c r="W401" i="26"/>
  <c r="X394" i="26"/>
  <c r="Y394" i="26" s="1"/>
  <c r="X70" i="26"/>
  <c r="Y70" i="26" s="1"/>
  <c r="X293" i="26"/>
  <c r="Y293" i="26" s="1"/>
  <c r="X173" i="26"/>
  <c r="Y173" i="26" s="1"/>
  <c r="W102" i="26"/>
  <c r="W165" i="26"/>
  <c r="X42" i="13"/>
  <c r="Y42" i="13" s="1"/>
  <c r="X269" i="26"/>
  <c r="Y269" i="26" s="1"/>
  <c r="X51" i="26"/>
  <c r="Y51" i="26" s="1"/>
  <c r="X47" i="27"/>
  <c r="Y47" i="27" s="1"/>
  <c r="X46" i="13"/>
  <c r="Y46" i="13" s="1"/>
  <c r="X42" i="26"/>
  <c r="Y42" i="26" s="1"/>
  <c r="W375" i="26"/>
  <c r="X34" i="27"/>
  <c r="Y34" i="27" s="1"/>
  <c r="W27" i="28"/>
  <c r="W147" i="26"/>
  <c r="W24" i="27"/>
  <c r="X45" i="27"/>
  <c r="Y45" i="27" s="1"/>
  <c r="X194" i="26"/>
  <c r="Y194" i="26" s="1"/>
  <c r="W400" i="26"/>
  <c r="W299" i="26"/>
  <c r="W30" i="28"/>
  <c r="X116" i="26"/>
  <c r="Y116" i="26" s="1"/>
  <c r="W54" i="29"/>
  <c r="X110" i="26"/>
  <c r="Y110" i="26" s="1"/>
  <c r="W301" i="26"/>
  <c r="W44" i="29"/>
  <c r="X37" i="26"/>
  <c r="Y37" i="26" s="1"/>
  <c r="X89" i="26"/>
  <c r="Y89" i="26" s="1"/>
  <c r="X55" i="29"/>
  <c r="Y55" i="29" s="1"/>
  <c r="X59" i="13"/>
  <c r="Y59" i="13" s="1"/>
  <c r="X23" i="28"/>
  <c r="Y23" i="28" s="1"/>
  <c r="X143" i="26"/>
  <c r="Y143" i="26" s="1"/>
  <c r="W110" i="26"/>
  <c r="W72" i="13"/>
  <c r="W52" i="26"/>
  <c r="X214" i="26"/>
  <c r="Y214" i="26" s="1"/>
  <c r="W96" i="13"/>
  <c r="W153" i="26"/>
  <c r="X226" i="26"/>
  <c r="Y226" i="26" s="1"/>
  <c r="W24" i="13"/>
  <c r="W45" i="13"/>
  <c r="X280" i="26"/>
  <c r="Y280" i="26" s="1"/>
  <c r="W356" i="26"/>
  <c r="X337" i="26"/>
  <c r="Y337" i="26" s="1"/>
  <c r="W162" i="26"/>
  <c r="W98" i="26"/>
  <c r="X52" i="26"/>
  <c r="Y52" i="26" s="1"/>
  <c r="W184" i="26"/>
  <c r="W331" i="26"/>
  <c r="X230" i="26"/>
  <c r="Y230" i="26" s="1"/>
  <c r="X251" i="26"/>
  <c r="Y251" i="26" s="1"/>
  <c r="X203" i="26"/>
  <c r="Y203" i="26" s="1"/>
  <c r="W311" i="26"/>
  <c r="W64" i="26"/>
  <c r="X96" i="26"/>
  <c r="Y96" i="26" s="1"/>
  <c r="X75" i="26"/>
  <c r="Y75" i="26" s="1"/>
  <c r="W332" i="26"/>
  <c r="X25" i="28"/>
  <c r="Y25" i="28" s="1"/>
  <c r="W140" i="26"/>
  <c r="X282" i="26"/>
  <c r="Y282" i="26" s="1"/>
  <c r="W59" i="13"/>
  <c r="X25" i="29"/>
  <c r="Y25" i="29" s="1"/>
  <c r="X284" i="26"/>
  <c r="Y284" i="26" s="1"/>
  <c r="W317" i="26"/>
  <c r="W281" i="26"/>
  <c r="X91" i="26"/>
  <c r="Y91" i="26" s="1"/>
  <c r="X37" i="13"/>
  <c r="Y37" i="13" s="1"/>
  <c r="W23" i="13"/>
  <c r="W201" i="26"/>
  <c r="X104" i="13"/>
  <c r="Y104" i="13" s="1"/>
  <c r="X27" i="27"/>
  <c r="Y27" i="27" s="1"/>
  <c r="W150" i="26"/>
  <c r="W117" i="26"/>
  <c r="X69" i="29"/>
  <c r="Y69" i="29" s="1"/>
  <c r="W371" i="26"/>
  <c r="X242" i="26"/>
  <c r="Y242" i="26" s="1"/>
  <c r="X106" i="26"/>
  <c r="Y106" i="26" s="1"/>
  <c r="W340" i="26"/>
  <c r="X376" i="26"/>
  <c r="Y376" i="26" s="1"/>
  <c r="W209" i="26"/>
  <c r="W196" i="26"/>
  <c r="W347" i="26"/>
  <c r="W220" i="26"/>
  <c r="X49" i="27"/>
  <c r="Y49" i="27" s="1"/>
  <c r="W382" i="26"/>
  <c r="W35" i="26"/>
  <c r="X33" i="13"/>
  <c r="Y33" i="13" s="1"/>
  <c r="X74" i="26"/>
  <c r="Y74" i="26" s="1"/>
  <c r="X161" i="26"/>
  <c r="Y161" i="26" s="1"/>
  <c r="X31" i="29"/>
  <c r="Y31" i="29" s="1"/>
  <c r="X378" i="26"/>
  <c r="Y378" i="26" s="1"/>
  <c r="X244" i="26"/>
  <c r="Y244" i="26" s="1"/>
  <c r="X45" i="29"/>
  <c r="Y45" i="29" s="1"/>
  <c r="X39" i="29"/>
  <c r="Y39" i="29" s="1"/>
  <c r="X232" i="26"/>
  <c r="Y232" i="26" s="1"/>
  <c r="W51" i="13"/>
  <c r="X270" i="26"/>
  <c r="Y270" i="26" s="1"/>
  <c r="W353" i="26"/>
  <c r="W129" i="26"/>
  <c r="X314" i="26"/>
  <c r="Y314" i="26" s="1"/>
  <c r="W34" i="28"/>
  <c r="W38" i="29"/>
  <c r="X44" i="27"/>
  <c r="Y44" i="27" s="1"/>
  <c r="X221" i="26"/>
  <c r="Y221" i="26" s="1"/>
  <c r="X373" i="26"/>
  <c r="Y373" i="26" s="1"/>
  <c r="W65" i="13"/>
  <c r="W303" i="26"/>
  <c r="W250" i="26"/>
  <c r="X47" i="13"/>
  <c r="Y47" i="13" s="1"/>
  <c r="X277" i="26"/>
  <c r="Y277" i="26" s="1"/>
  <c r="X95" i="13"/>
  <c r="Y95" i="13" s="1"/>
  <c r="W139" i="26"/>
  <c r="X357" i="26"/>
  <c r="Y357" i="26" s="1"/>
  <c r="W55" i="13"/>
  <c r="W212" i="26"/>
  <c r="W97" i="26"/>
  <c r="X159" i="26"/>
  <c r="Y159" i="26" s="1"/>
  <c r="X196" i="26"/>
  <c r="Y196" i="26" s="1"/>
  <c r="W49" i="13"/>
  <c r="W260" i="26"/>
  <c r="W186" i="26"/>
  <c r="X46" i="27"/>
  <c r="Y46" i="27" s="1"/>
  <c r="X94" i="13"/>
  <c r="Y94" i="13" s="1"/>
  <c r="X29" i="13"/>
  <c r="Y29" i="13" s="1"/>
  <c r="X73" i="26"/>
  <c r="Y73" i="26" s="1"/>
  <c r="W58" i="13"/>
  <c r="W363" i="26"/>
  <c r="W348" i="26"/>
  <c r="X23" i="13"/>
  <c r="Y23" i="13" s="1"/>
  <c r="W101" i="26"/>
  <c r="W52" i="27"/>
  <c r="W66" i="13"/>
  <c r="X249" i="26"/>
  <c r="Y249" i="26" s="1"/>
  <c r="W132" i="26"/>
  <c r="X111" i="26"/>
  <c r="Y111" i="26" s="1"/>
  <c r="W155" i="26"/>
  <c r="W252" i="26"/>
  <c r="X31" i="28"/>
  <c r="Y31" i="28" s="1"/>
  <c r="W102" i="13"/>
  <c r="X25" i="27"/>
  <c r="Y25" i="27" s="1"/>
  <c r="X255" i="26"/>
  <c r="Y255" i="26" s="1"/>
  <c r="X327" i="26"/>
  <c r="Y327" i="26" s="1"/>
  <c r="W230" i="26"/>
  <c r="W48" i="27"/>
  <c r="X297" i="26"/>
  <c r="Y297" i="26" s="1"/>
  <c r="X320" i="26"/>
  <c r="Y320" i="26" s="1"/>
  <c r="X172" i="26"/>
  <c r="Y172" i="26" s="1"/>
  <c r="X55" i="27"/>
  <c r="Y55" i="27" s="1"/>
  <c r="X82" i="13"/>
  <c r="Y82" i="13" s="1"/>
  <c r="W236" i="26"/>
  <c r="X25" i="13"/>
  <c r="Y25" i="13" s="1"/>
  <c r="W93" i="26"/>
  <c r="W125" i="26"/>
  <c r="X50" i="13"/>
  <c r="Y50" i="13" s="1"/>
  <c r="X44" i="26"/>
  <c r="Y44" i="26" s="1"/>
  <c r="W53" i="27"/>
  <c r="W189" i="26"/>
  <c r="W151" i="26"/>
  <c r="W74" i="26"/>
  <c r="X49" i="13"/>
  <c r="Y49" i="13" s="1"/>
  <c r="W305" i="26"/>
  <c r="X217" i="26"/>
  <c r="Y217" i="26" s="1"/>
  <c r="W68" i="13"/>
  <c r="W44" i="27"/>
  <c r="W171" i="26"/>
  <c r="X42" i="29"/>
  <c r="Y42" i="29" s="1"/>
  <c r="W31" i="13"/>
  <c r="X31" i="27"/>
  <c r="Y31" i="27" s="1"/>
  <c r="W198" i="26"/>
  <c r="X86" i="26"/>
  <c r="Y86" i="26" s="1"/>
  <c r="W28" i="13"/>
  <c r="X68" i="29"/>
  <c r="Y68" i="29" s="1"/>
  <c r="W27" i="29"/>
  <c r="X33" i="27"/>
  <c r="Y33" i="27" s="1"/>
  <c r="W40" i="27"/>
  <c r="X163" i="26"/>
  <c r="Y163" i="26" s="1"/>
  <c r="X38" i="13"/>
  <c r="Y38" i="13" s="1"/>
  <c r="W369" i="26"/>
  <c r="W275" i="26"/>
  <c r="X311" i="26"/>
  <c r="Y311" i="26" s="1"/>
  <c r="X341" i="26"/>
  <c r="Y341" i="26" s="1"/>
  <c r="X76" i="26"/>
  <c r="Y76" i="26" s="1"/>
  <c r="W38" i="26"/>
  <c r="X350" i="26"/>
  <c r="Y350" i="26" s="1"/>
  <c r="W33" i="26"/>
  <c r="W67" i="13"/>
  <c r="W60" i="29"/>
  <c r="X268" i="26"/>
  <c r="Y268" i="26" s="1"/>
  <c r="W42" i="26"/>
  <c r="W270" i="26"/>
  <c r="X212" i="26"/>
  <c r="Y212" i="26" s="1"/>
  <c r="W61" i="26"/>
  <c r="W61" i="29"/>
  <c r="W90" i="26"/>
  <c r="W35" i="28"/>
  <c r="X321" i="26"/>
  <c r="Y321" i="26" s="1"/>
  <c r="X39" i="27"/>
  <c r="Y39" i="27" s="1"/>
  <c r="X302" i="26"/>
  <c r="Y302" i="26" s="1"/>
  <c r="X298" i="26"/>
  <c r="Y298" i="26" s="1"/>
  <c r="X27" i="28"/>
  <c r="Y27" i="28" s="1"/>
  <c r="W364" i="26"/>
  <c r="W68" i="29"/>
  <c r="X52" i="29"/>
  <c r="Y52" i="29" s="1"/>
  <c r="X63" i="26"/>
  <c r="Y63" i="26" s="1"/>
  <c r="W292" i="26"/>
  <c r="X237" i="26"/>
  <c r="Y237" i="26" s="1"/>
  <c r="J6" i="22" l="1"/>
  <c r="I6" i="22"/>
  <c r="K6" i="22"/>
  <c r="M6" i="22"/>
  <c r="L6" i="22"/>
  <c r="J5" i="22" l="1"/>
  <c r="J7" i="22"/>
  <c r="I5" i="22"/>
  <c r="I7" i="22"/>
  <c r="L5" i="22"/>
  <c r="L7" i="22"/>
  <c r="M5" i="22"/>
  <c r="M7" i="22"/>
  <c r="K5" i="22"/>
  <c r="K7" i="22"/>
</calcChain>
</file>

<file path=xl/sharedStrings.xml><?xml version="1.0" encoding="utf-8"?>
<sst xmlns="http://schemas.openxmlformats.org/spreadsheetml/2006/main" count="5220" uniqueCount="159">
  <si>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</si>
  <si>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</si>
  <si>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</si>
  <si>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</si>
  <si>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</si>
  <si>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</si>
  <si>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</si>
  <si>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</si>
  <si>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</si>
  <si>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</si>
  <si>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</si>
  <si>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</si>
  <si>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</si>
  <si>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</si>
  <si>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</si>
  <si>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</si>
  <si>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</si>
  <si>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</si>
  <si>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</si>
  <si>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</si>
  <si>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</si>
  <si>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</si>
  <si>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</si>
  <si>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</si>
  <si>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</si>
  <si>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</si>
  <si>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</si>
  <si>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</si>
  <si>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</si>
  <si>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</si>
  <si>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</si>
  <si>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</si>
  <si>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</si>
  <si>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</si>
  <si>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</si>
  <si>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</si>
  <si>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</si>
  <si>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</si>
  <si>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</si>
  <si>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</si>
  <si>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</si>
  <si>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</si>
  <si>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</si>
  <si>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</si>
  <si>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</si>
  <si>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</si>
  <si>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</si>
  <si>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</si>
  <si>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</si>
  <si>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</si>
  <si>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</si>
  <si>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</si>
  <si>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</si>
  <si>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</si>
  <si>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</si>
  <si>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</si>
  <si>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</si>
  <si>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</si>
  <si>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</si>
  <si>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</si>
  <si>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</si>
  <si>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</si>
  <si>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</si>
  <si>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</si>
  <si>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</si>
  <si>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</si>
  <si>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</si>
  <si>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</si>
  <si>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</si>
  <si>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</si>
  <si>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</si>
  <si>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</si>
  <si>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</si>
  <si>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</si>
  <si>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</si>
  <si>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</si>
  <si>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</si>
  <si>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</si>
  <si>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</si>
  <si>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</si>
  <si>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</si>
  <si>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</si>
  <si>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</si>
  <si>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</si>
  <si>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</si>
  <si>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</si>
  <si>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</si>
  <si>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</si>
  <si>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</si>
  <si>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</si>
  <si>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</si>
  <si>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</si>
  <si>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</si>
  <si>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</si>
  <si>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</si>
  <si>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</si>
  <si>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</si>
  <si>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</si>
  <si>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</si>
  <si>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</si>
  <si>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</si>
  <si>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</si>
  <si>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</si>
  <si>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</si>
  <si>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</si>
  <si>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</si>
  <si>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</si>
  <si>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</si>
  <si>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</si>
  <si>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</si>
  <si>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</si>
  <si>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</si>
  <si>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</si>
  <si>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</si>
  <si>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</si>
  <si>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</si>
  <si>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</si>
  <si>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</si>
  <si>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</si>
  <si>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</si>
  <si>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</si>
  <si>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</si>
  <si>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</si>
  <si>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</si>
  <si>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</si>
  <si>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</si>
  <si>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</si>
  <si>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</si>
  <si>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</si>
  <si>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</si>
  <si>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</si>
  <si>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</si>
  <si>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</si>
  <si>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</si>
  <si>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</si>
  <si>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</si>
  <si>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</si>
  <si>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</si>
  <si>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</si>
  <si>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</si>
  <si>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</si>
  <si>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</si>
  <si>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</si>
  <si>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</si>
  <si>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</si>
  <si>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</si>
  <si>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</si>
  <si>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EUR</t>
  </si>
  <si>
    <t>TARGET</t>
  </si>
  <si>
    <t>Eonia</t>
  </si>
  <si>
    <t>ibor</t>
  </si>
  <si>
    <t>EON</t>
  </si>
  <si>
    <t>ECB</t>
  </si>
  <si>
    <t>Error(bps)</t>
  </si>
  <si>
    <t>30/360 (Bond Basis)</t>
  </si>
  <si>
    <t>FWDSW</t>
  </si>
  <si>
    <t>6M Swap</t>
  </si>
  <si>
    <t>ECB OIS</t>
  </si>
  <si>
    <t>6M Fwd 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</si>
</sst>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214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173" fontId="9" fillId="9" borderId="23" xfId="1" applyNumberFormat="1" applyFont="1" applyFill="1" applyBorder="1" applyAlignment="1">
      <alignment horizontal="center" vertical="center"/>
    </xf>
    <xf numFmtId="169" fontId="9" fillId="0" borderId="23" xfId="1" applyNumberFormat="1" applyFont="1" applyFill="1" applyBorder="1"/>
    <xf numFmtId="166" fontId="9" fillId="0" borderId="23" xfId="1" applyNumberFormat="1" applyFont="1" applyFill="1" applyBorder="1"/>
    <xf numFmtId="2" fontId="9" fillId="0" borderId="23" xfId="1" applyNumberFormat="1" applyFont="1" applyFill="1" applyBorder="1" applyAlignment="1">
      <alignment horizontal="right"/>
    </xf>
    <xf numFmtId="173" fontId="9" fillId="9" borderId="22" xfId="1" applyNumberFormat="1" applyFont="1" applyFill="1" applyBorder="1" applyAlignment="1">
      <alignment horizontal="center" vertical="center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23" xfId="1" applyFont="1" applyFill="1" applyBorder="1"/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22" xfId="1" applyFont="1" applyFill="1" applyBorder="1"/>
    <xf numFmtId="169" fontId="9" fillId="3" borderId="22" xfId="1" applyNumberFormat="1" applyFont="1" applyFill="1" applyBorder="1"/>
    <xf numFmtId="166" fontId="9" fillId="3" borderId="22" xfId="1" applyNumberFormat="1" applyFont="1" applyFill="1" applyBorder="1"/>
    <xf numFmtId="2" fontId="9" fillId="3" borderId="22" xfId="1" applyNumberFormat="1" applyFont="1" applyFill="1" applyBorder="1" applyAlignment="1">
      <alignment horizontal="right"/>
    </xf>
    <xf numFmtId="173" fontId="9" fillId="10" borderId="23" xfId="1" applyNumberFormat="1" applyFont="1" applyFill="1" applyBorder="1" applyAlignment="1">
      <alignment horizontal="center" vertical="center"/>
    </xf>
    <xf numFmtId="0" fontId="9" fillId="8" borderId="23" xfId="1" applyFont="1" applyFill="1" applyBorder="1"/>
    <xf numFmtId="169" fontId="9" fillId="8" borderId="23" xfId="1" applyNumberFormat="1" applyFont="1" applyFill="1" applyBorder="1"/>
    <xf numFmtId="166" fontId="9" fillId="8" borderId="23" xfId="1" applyNumberFormat="1" applyFont="1" applyFill="1" applyBorder="1"/>
    <xf numFmtId="2" fontId="9" fillId="8" borderId="23" xfId="1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 applyProtection="1">
      <alignment horizontal="center"/>
      <protection locked="0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-2.49999999997641E-3</c:v>
                </c:pt>
                <c:pt idx="1">
                  <c:v>-2.5000000001762501E-3</c:v>
                </c:pt>
                <c:pt idx="2">
                  <c:v>-2.4769593395168599E-3</c:v>
                </c:pt>
                <c:pt idx="3">
                  <c:v>-2.4216145862965277E-3</c:v>
                </c:pt>
                <c:pt idx="4">
                  <c:v>-2.3590444735255289E-3</c:v>
                </c:pt>
                <c:pt idx="5">
                  <c:v>-2.2456528645731222E-3</c:v>
                </c:pt>
                <c:pt idx="6">
                  <c:v>-2.2391143560085425E-3</c:v>
                </c:pt>
                <c:pt idx="7">
                  <c:v>-2.2613086669176496E-3</c:v>
                </c:pt>
                <c:pt idx="8">
                  <c:v>-2.2840449434990973E-3</c:v>
                </c:pt>
                <c:pt idx="9">
                  <c:v>-1.4540631705295404E-3</c:v>
                </c:pt>
                <c:pt idx="10">
                  <c:v>-2.306649027583596E-3</c:v>
                </c:pt>
                <c:pt idx="11">
                  <c:v>-2.2899280854726811E-3</c:v>
                </c:pt>
                <c:pt idx="12">
                  <c:v>-2.2752230416500652E-3</c:v>
                </c:pt>
                <c:pt idx="13">
                  <c:v>-2.2632657206367313E-3</c:v>
                </c:pt>
                <c:pt idx="14">
                  <c:v>-2.2521551874365997E-3</c:v>
                </c:pt>
                <c:pt idx="15">
                  <c:v>-2.2565796315943132E-3</c:v>
                </c:pt>
                <c:pt idx="16">
                  <c:v>-2.2632165350611189E-3</c:v>
                </c:pt>
                <c:pt idx="17">
                  <c:v>-2.2700491407023904E-3</c:v>
                </c:pt>
                <c:pt idx="18">
                  <c:v>-2.2769134056987994E-3</c:v>
                </c:pt>
                <c:pt idx="19">
                  <c:v>-2.2899126895348232E-3</c:v>
                </c:pt>
                <c:pt idx="20">
                  <c:v>-2.3014062129211865E-3</c:v>
                </c:pt>
                <c:pt idx="21">
                  <c:v>-2.3059681396375709E-3</c:v>
                </c:pt>
                <c:pt idx="22">
                  <c:v>-2.3095774712711403E-3</c:v>
                </c:pt>
                <c:pt idx="23">
                  <c:v>-2.3122985700574361E-3</c:v>
                </c:pt>
                <c:pt idx="24">
                  <c:v>-2.3177008367847307E-3</c:v>
                </c:pt>
                <c:pt idx="25">
                  <c:v>-2.3234805031968619E-3</c:v>
                </c:pt>
                <c:pt idx="26">
                  <c:v>-2.3265072212330651E-3</c:v>
                </c:pt>
                <c:pt idx="27">
                  <c:v>-2.3296028873964758E-3</c:v>
                </c:pt>
                <c:pt idx="28">
                  <c:v>-2.3327557285846012E-3</c:v>
                </c:pt>
                <c:pt idx="29">
                  <c:v>-2.3391779302750493E-3</c:v>
                </c:pt>
                <c:pt idx="30">
                  <c:v>-2.3457033848517383E-3</c:v>
                </c:pt>
                <c:pt idx="31">
                  <c:v>-2.3489655070640936E-3</c:v>
                </c:pt>
                <c:pt idx="32">
                  <c:v>-2.3522141665255347E-3</c:v>
                </c:pt>
                <c:pt idx="33">
                  <c:v>-2.3554375904133451E-3</c:v>
                </c:pt>
                <c:pt idx="34">
                  <c:v>-2.3617259607311425E-3</c:v>
                </c:pt>
                <c:pt idx="35">
                  <c:v>-2.3678434704965667E-3</c:v>
                </c:pt>
                <c:pt idx="36">
                  <c:v>-2.3707641220171993E-3</c:v>
                </c:pt>
                <c:pt idx="37">
                  <c:v>-2.3735889001086363E-3</c:v>
                </c:pt>
                <c:pt idx="38">
                  <c:v>-2.376306031948161E-3</c:v>
                </c:pt>
                <c:pt idx="39">
                  <c:v>-2.3813068579814356E-3</c:v>
                </c:pt>
                <c:pt idx="40">
                  <c:v>-2.3858626372552649E-3</c:v>
                </c:pt>
                <c:pt idx="41">
                  <c:v>-2.3878649434561083E-3</c:v>
                </c:pt>
                <c:pt idx="42">
                  <c:v>-2.3896889655095066E-3</c:v>
                </c:pt>
                <c:pt idx="43">
                  <c:v>-2.3913229306327111E-3</c:v>
                </c:pt>
                <c:pt idx="44">
                  <c:v>-2.3938825543323716E-3</c:v>
                </c:pt>
                <c:pt idx="45">
                  <c:v>-2.3957991528256173E-3</c:v>
                </c:pt>
                <c:pt idx="46">
                  <c:v>-2.3967735664154333E-3</c:v>
                </c:pt>
                <c:pt idx="47">
                  <c:v>-2.3979793272266292E-3</c:v>
                </c:pt>
                <c:pt idx="48">
                  <c:v>-2.3994316234299262E-3</c:v>
                </c:pt>
                <c:pt idx="49">
                  <c:v>-2.4032178987898334E-3</c:v>
                </c:pt>
                <c:pt idx="50">
                  <c:v>-1.6160134827902795E-3</c:v>
                </c:pt>
                <c:pt idx="51">
                  <c:v>-2.4109227245405762E-3</c:v>
                </c:pt>
                <c:pt idx="52">
                  <c:v>-2.4141731864402161E-3</c:v>
                </c:pt>
                <c:pt idx="53">
                  <c:v>-2.4177765014465891E-3</c:v>
                </c:pt>
                <c:pt idx="54">
                  <c:v>-2.4262188980150867E-3</c:v>
                </c:pt>
                <c:pt idx="55">
                  <c:v>-2.4360220572328117E-3</c:v>
                </c:pt>
                <c:pt idx="56">
                  <c:v>-2.4416174611729957E-3</c:v>
                </c:pt>
                <c:pt idx="57">
                  <c:v>-2.4476568477238558E-3</c:v>
                </c:pt>
                <c:pt idx="58">
                  <c:v>-2.454155404776337E-3</c:v>
                </c:pt>
                <c:pt idx="59">
                  <c:v>-2.4687420994151665E-3</c:v>
                </c:pt>
                <c:pt idx="60">
                  <c:v>-2.4850451047342403E-3</c:v>
                </c:pt>
                <c:pt idx="61">
                  <c:v>-2.4940673386142365E-3</c:v>
                </c:pt>
                <c:pt idx="62">
                  <c:v>-2.5035381577032112E-3</c:v>
                </c:pt>
                <c:pt idx="63">
                  <c:v>-2.5130569500175781E-3</c:v>
                </c:pt>
                <c:pt idx="64">
                  <c:v>-2.5318468531043692E-3</c:v>
                </c:pt>
                <c:pt idx="65">
                  <c:v>-2.5503843062235632E-3</c:v>
                </c:pt>
                <c:pt idx="66">
                  <c:v>-2.559471004097702E-3</c:v>
                </c:pt>
                <c:pt idx="67">
                  <c:v>-2.5684363705069657E-3</c:v>
                </c:pt>
                <c:pt idx="68">
                  <c:v>-2.5942828309348798E-3</c:v>
                </c:pt>
                <c:pt idx="69">
                  <c:v>-2.6190289000727063E-3</c:v>
                </c:pt>
                <c:pt idx="70">
                  <c:v>-2.6268190928835367E-3</c:v>
                </c:pt>
                <c:pt idx="71">
                  <c:v>-2.63439485318262E-3</c:v>
                </c:pt>
                <c:pt idx="72">
                  <c:v>-2.6487539233288615E-3</c:v>
                </c:pt>
                <c:pt idx="73">
                  <c:v>-2.6623208209208826E-3</c:v>
                </c:pt>
                <c:pt idx="74">
                  <c:v>-2.6686498563766037E-3</c:v>
                </c:pt>
                <c:pt idx="75">
                  <c:v>-2.6746946341749123E-3</c:v>
                </c:pt>
                <c:pt idx="76">
                  <c:v>-2.6804435165050933E-3</c:v>
                </c:pt>
                <c:pt idx="77">
                  <c:v>-2.6908766622124602E-3</c:v>
                </c:pt>
                <c:pt idx="78">
                  <c:v>-2.7002473416049E-3</c:v>
                </c:pt>
                <c:pt idx="79">
                  <c:v>-2.7043421839501036E-3</c:v>
                </c:pt>
                <c:pt idx="80">
                  <c:v>-2.708071305321802E-3</c:v>
                </c:pt>
                <c:pt idx="81">
                  <c:v>-2.7114230683888962E-3</c:v>
                </c:pt>
                <c:pt idx="82">
                  <c:v>-2.7167900427604863E-3</c:v>
                </c:pt>
                <c:pt idx="83">
                  <c:v>-2.7208237857934137E-3</c:v>
                </c:pt>
                <c:pt idx="84">
                  <c:v>-2.7221141934141713E-3</c:v>
                </c:pt>
                <c:pt idx="85">
                  <c:v>-2.7229574173048832E-3</c:v>
                </c:pt>
                <c:pt idx="86">
                  <c:v>-2.7233418197747383E-3</c:v>
                </c:pt>
                <c:pt idx="87">
                  <c:v>-2.7225024426202893E-3</c:v>
                </c:pt>
                <c:pt idx="88">
                  <c:v>-2.7200584632680602E-3</c:v>
                </c:pt>
                <c:pt idx="89">
                  <c:v>-2.7179741947502833E-3</c:v>
                </c:pt>
                <c:pt idx="90">
                  <c:v>-2.7154616207614168E-3</c:v>
                </c:pt>
                <c:pt idx="91">
                  <c:v>-2.712916506202312E-3</c:v>
                </c:pt>
                <c:pt idx="92">
                  <c:v>-2.7080592252781699E-3</c:v>
                </c:pt>
                <c:pt idx="93">
                  <c:v>-2.7035283523479947E-3</c:v>
                </c:pt>
                <c:pt idx="94">
                  <c:v>-2.7014117359858147E-3</c:v>
                </c:pt>
                <c:pt idx="95">
                  <c:v>-2.6994002265467998E-3</c:v>
                </c:pt>
                <c:pt idx="96">
                  <c:v>-2.6975002936158177E-3</c:v>
                </c:pt>
                <c:pt idx="97">
                  <c:v>-2.6940845330747365E-3</c:v>
                </c:pt>
                <c:pt idx="98">
                  <c:v>-2.691145708677567E-3</c:v>
                </c:pt>
                <c:pt idx="99">
                  <c:v>-2.6899006950653614E-3</c:v>
                </c:pt>
                <c:pt idx="100">
                  <c:v>-2.6888060729124419E-3</c:v>
                </c:pt>
                <c:pt idx="101">
                  <c:v>-2.6878683112041557E-3</c:v>
                </c:pt>
                <c:pt idx="102">
                  <c:v>-2.6865279538856868E-3</c:v>
                </c:pt>
                <c:pt idx="103">
                  <c:v>-2.6858152541597846E-3</c:v>
                </c:pt>
                <c:pt idx="104">
                  <c:v>-2.685758833251839E-3</c:v>
                </c:pt>
                <c:pt idx="105">
                  <c:v>-2.6858980878596839E-3</c:v>
                </c:pt>
                <c:pt idx="106">
                  <c:v>-2.6862394873683471E-3</c:v>
                </c:pt>
                <c:pt idx="107">
                  <c:v>-2.6876083834581621E-3</c:v>
                </c:pt>
                <c:pt idx="108">
                  <c:v>-2.6897559170757646E-3</c:v>
                </c:pt>
                <c:pt idx="109">
                  <c:v>-2.6912050783467478E-3</c:v>
                </c:pt>
                <c:pt idx="110">
                  <c:v>-2.6928951994698025E-3</c:v>
                </c:pt>
                <c:pt idx="111">
                  <c:v>-2.6948327496700841E-3</c:v>
                </c:pt>
                <c:pt idx="112">
                  <c:v>-2.6995447159938735E-3</c:v>
                </c:pt>
                <c:pt idx="113">
                  <c:v>-2.7051866245475509E-3</c:v>
                </c:pt>
                <c:pt idx="114">
                  <c:v>-2.7084583575121002E-3</c:v>
                </c:pt>
                <c:pt idx="115">
                  <c:v>-2.7120163346250337E-3</c:v>
                </c:pt>
                <c:pt idx="116">
                  <c:v>-2.7158670250715389E-3</c:v>
                </c:pt>
                <c:pt idx="117">
                  <c:v>-2.7245558422439586E-3</c:v>
                </c:pt>
                <c:pt idx="118">
                  <c:v>-2.7343263024182107E-3</c:v>
                </c:pt>
                <c:pt idx="119">
                  <c:v>-2.7397375965909632E-3</c:v>
                </c:pt>
                <c:pt idx="120">
                  <c:v>-2.7454155825523685E-3</c:v>
                </c:pt>
                <c:pt idx="121">
                  <c:v>-2.751104420513073E-3</c:v>
                </c:pt>
                <c:pt idx="122">
                  <c:v>-2.7622713094332951E-3</c:v>
                </c:pt>
                <c:pt idx="123">
                  <c:v>-2.7732788837786515E-3</c:v>
                </c:pt>
                <c:pt idx="124">
                  <c:v>-2.7786651641203974E-3</c:v>
                </c:pt>
                <c:pt idx="125">
                  <c:v>-2.7839836651200045E-3</c:v>
                </c:pt>
                <c:pt idx="126">
                  <c:v>-2.7892319639954977E-3</c:v>
                </c:pt>
                <c:pt idx="127">
                  <c:v>-2.7994606716896797E-3</c:v>
                </c:pt>
                <c:pt idx="128">
                  <c:v>-2.8094746850149122E-3</c:v>
                </c:pt>
                <c:pt idx="129">
                  <c:v>-2.8143356334187075E-3</c:v>
                </c:pt>
                <c:pt idx="130">
                  <c:v>-2.8191118436460272E-3</c:v>
                </c:pt>
                <c:pt idx="131">
                  <c:v>-2.8238008932346403E-3</c:v>
                </c:pt>
                <c:pt idx="132">
                  <c:v>-2.8328540511246558E-3</c:v>
                </c:pt>
                <c:pt idx="133">
                  <c:v>-2.841637030881472E-3</c:v>
                </c:pt>
                <c:pt idx="134">
                  <c:v>-2.845853936865872E-3</c:v>
                </c:pt>
                <c:pt idx="135">
                  <c:v>-2.8499691461192356E-3</c:v>
                </c:pt>
                <c:pt idx="136">
                  <c:v>-2.8539802361793321E-3</c:v>
                </c:pt>
                <c:pt idx="137">
                  <c:v>-2.8616204910747456E-3</c:v>
                </c:pt>
                <c:pt idx="138">
                  <c:v>-2.8689349492871941E-3</c:v>
                </c:pt>
                <c:pt idx="139">
                  <c:v>-2.8723891026505299E-3</c:v>
                </c:pt>
                <c:pt idx="140">
                  <c:v>-2.8757246006883008E-3</c:v>
                </c:pt>
                <c:pt idx="141">
                  <c:v>-2.8789390207384358E-3</c:v>
                </c:pt>
                <c:pt idx="142">
                  <c:v>-2.8849290351962154E-3</c:v>
                </c:pt>
                <c:pt idx="143">
                  <c:v>-2.8905374683008134E-3</c:v>
                </c:pt>
                <c:pt idx="144">
                  <c:v>-2.8931101588813846E-3</c:v>
                </c:pt>
                <c:pt idx="145">
                  <c:v>-2.8955472352221179E-3</c:v>
                </c:pt>
                <c:pt idx="146">
                  <c:v>-2.8978462752204948E-3</c:v>
                </c:pt>
                <c:pt idx="147">
                  <c:v>-2.9019487270920408E-3</c:v>
                </c:pt>
                <c:pt idx="148">
                  <c:v>-2.9056136160710011E-3</c:v>
                </c:pt>
                <c:pt idx="149">
                  <c:v>-2.9071861333074267E-3</c:v>
                </c:pt>
                <c:pt idx="150">
                  <c:v>-2.90860607802923E-3</c:v>
                </c:pt>
                <c:pt idx="151">
                  <c:v>-2.909871027614308E-3</c:v>
                </c:pt>
                <c:pt idx="152">
                  <c:v>-2.9118486098989038E-3</c:v>
                </c:pt>
                <c:pt idx="153">
                  <c:v>-2.9133324205465883E-3</c:v>
                </c:pt>
                <c:pt idx="154">
                  <c:v>-2.9137860541572635E-3</c:v>
                </c:pt>
                <c:pt idx="155">
                  <c:v>-2.9141009754463099E-3</c:v>
                </c:pt>
                <c:pt idx="156">
                  <c:v>-2.9143991369418032E-3</c:v>
                </c:pt>
                <c:pt idx="157">
                  <c:v>-2.9150221987972458E-3</c:v>
                </c:pt>
                <c:pt idx="158">
                  <c:v>-2.9157472083163327E-3</c:v>
                </c:pt>
                <c:pt idx="159">
                  <c:v>-2.9161274791311698E-3</c:v>
                </c:pt>
                <c:pt idx="160">
                  <c:v>-2.9165268099395902E-3</c:v>
                </c:pt>
                <c:pt idx="161">
                  <c:v>-2.9169460797584534E-3</c:v>
                </c:pt>
                <c:pt idx="162">
                  <c:v>-2.9178318309108775E-3</c:v>
                </c:pt>
                <c:pt idx="163">
                  <c:v>-2.9188401386281981E-3</c:v>
                </c:pt>
                <c:pt idx="164">
                  <c:v>-2.9193722948672729E-3</c:v>
                </c:pt>
                <c:pt idx="165">
                  <c:v>-2.9199296662962837E-3</c:v>
                </c:pt>
                <c:pt idx="166">
                  <c:v>-2.9205131324117062E-3</c:v>
                </c:pt>
                <c:pt idx="167">
                  <c:v>-2.9217477300758077E-3</c:v>
                </c:pt>
                <c:pt idx="168">
                  <c:v>-2.9231255295503189E-3</c:v>
                </c:pt>
                <c:pt idx="169">
                  <c:v>-2.9238526587871405E-3</c:v>
                </c:pt>
                <c:pt idx="170">
                  <c:v>-2.9246111585701229E-3</c:v>
                </c:pt>
                <c:pt idx="171">
                  <c:v>-2.9254019084357097E-3</c:v>
                </c:pt>
                <c:pt idx="172">
                  <c:v>-2.927071505283152E-3</c:v>
                </c:pt>
                <c:pt idx="173">
                  <c:v>-2.9289049947767154E-3</c:v>
                </c:pt>
                <c:pt idx="174">
                  <c:v>-2.929870184664729E-3</c:v>
                </c:pt>
                <c:pt idx="175">
                  <c:v>-2.9308729007349044E-3</c:v>
                </c:pt>
                <c:pt idx="176">
                  <c:v>-2.9319140220041007E-3</c:v>
                </c:pt>
                <c:pt idx="177">
                  <c:v>-2.9341047653375085E-3</c:v>
                </c:pt>
                <c:pt idx="178">
                  <c:v>-2.9364801481612801E-3</c:v>
                </c:pt>
                <c:pt idx="179">
                  <c:v>-2.9377264866337072E-3</c:v>
                </c:pt>
                <c:pt idx="180">
                  <c:v>-2.9390165062848084E-3</c:v>
                </c:pt>
                <c:pt idx="181">
                  <c:v>-2.9403510870107397E-3</c:v>
                </c:pt>
                <c:pt idx="182">
                  <c:v>-2.9431491188836034E-3</c:v>
                </c:pt>
                <c:pt idx="183">
                  <c:v>-2.9461526036778096E-3</c:v>
                </c:pt>
                <c:pt idx="184">
                  <c:v>-2.9477231782681912E-3</c:v>
                </c:pt>
                <c:pt idx="185">
                  <c:v>-2.9493435894734077E-3</c:v>
                </c:pt>
                <c:pt idx="186">
                  <c:v>-2.9510147169498069E-3</c:v>
                </c:pt>
                <c:pt idx="187">
                  <c:v>-2.9545061744995493E-3</c:v>
                </c:pt>
                <c:pt idx="188">
                  <c:v>-2.9582239749803563E-3</c:v>
                </c:pt>
                <c:pt idx="189">
                  <c:v>-2.9601618732622015E-3</c:v>
                </c:pt>
                <c:pt idx="190">
                  <c:v>-2.9621400825385891E-3</c:v>
                </c:pt>
                <c:pt idx="191">
                  <c:v>-2.9640962981281049E-3</c:v>
                </c:pt>
                <c:pt idx="192">
                  <c:v>-2.9678565653989963E-3</c:v>
                </c:pt>
                <c:pt idx="193">
                  <c:v>-2.9715355752824024E-3</c:v>
                </c:pt>
                <c:pt idx="194">
                  <c:v>-2.9732965021667113E-3</c:v>
                </c:pt>
                <c:pt idx="195">
                  <c:v>-2.9750168736519811E-3</c:v>
                </c:pt>
                <c:pt idx="196">
                  <c:v>-2.9766961906574352E-3</c:v>
                </c:pt>
                <c:pt idx="197">
                  <c:v>-2.9798908134637259E-3</c:v>
                </c:pt>
                <c:pt idx="198">
                  <c:v>-2.982992927869077E-3</c:v>
                </c:pt>
                <c:pt idx="199">
                  <c:v>-2.9844594835060079E-3</c:v>
                </c:pt>
                <c:pt idx="200">
                  <c:v>-2.985881989139294E-3</c:v>
                </c:pt>
                <c:pt idx="201">
                  <c:v>-2.9872599456481908E-3</c:v>
                </c:pt>
                <c:pt idx="202">
                  <c:v>-2.9898400339911646E-3</c:v>
                </c:pt>
                <c:pt idx="203">
                  <c:v>-2.9923162955869387E-3</c:v>
                </c:pt>
                <c:pt idx="204">
                  <c:v>-2.9934640178241878E-3</c:v>
                </c:pt>
                <c:pt idx="205">
                  <c:v>-2.9945641958128988E-3</c:v>
                </c:pt>
                <c:pt idx="206">
                  <c:v>-2.9956163298328065E-3</c:v>
                </c:pt>
                <c:pt idx="207">
                  <c:v>-2.9975329972042886E-3</c:v>
                </c:pt>
                <c:pt idx="208">
                  <c:v>-2.9993344449286141E-3</c:v>
                </c:pt>
                <c:pt idx="209">
                  <c:v>-3.0001388722933342E-3</c:v>
                </c:pt>
                <c:pt idx="210">
                  <c:v>-3.0008922604851662E-3</c:v>
                </c:pt>
                <c:pt idx="211">
                  <c:v>-3.0015941103833654E-3</c:v>
                </c:pt>
                <c:pt idx="212">
                  <c:v>-3.0027984730196522E-3</c:v>
                </c:pt>
                <c:pt idx="213">
                  <c:v>-3.0038761431860905E-3</c:v>
                </c:pt>
                <c:pt idx="214">
                  <c:v>-3.0043128134860098E-3</c:v>
                </c:pt>
                <c:pt idx="215">
                  <c:v>-3.0046949501283393E-3</c:v>
                </c:pt>
                <c:pt idx="216">
                  <c:v>-3.0050220541122385E-3</c:v>
                </c:pt>
                <c:pt idx="217">
                  <c:v>-3.0054652314470687E-3</c:v>
                </c:pt>
                <c:pt idx="218">
                  <c:v>-3.0057701568120265E-3</c:v>
                </c:pt>
                <c:pt idx="219">
                  <c:v>-3.0058146084144255E-3</c:v>
                </c:pt>
                <c:pt idx="220">
                  <c:v>-3.0058049632497585E-3</c:v>
                </c:pt>
                <c:pt idx="221">
                  <c:v>-3.0057565488172955E-3</c:v>
                </c:pt>
                <c:pt idx="222">
                  <c:v>-3.0055174198073686E-3</c:v>
                </c:pt>
                <c:pt idx="223">
                  <c:v>-3.0052102697153416E-3</c:v>
                </c:pt>
                <c:pt idx="224">
                  <c:v>-3.0049845464352742E-3</c:v>
                </c:pt>
                <c:pt idx="225">
                  <c:v>-3.0047227622009842E-3</c:v>
                </c:pt>
                <c:pt idx="226">
                  <c:v>-3.0044247176119754E-3</c:v>
                </c:pt>
                <c:pt idx="227">
                  <c:v>-3.0036817001910521E-3</c:v>
                </c:pt>
                <c:pt idx="228">
                  <c:v>-3.002865941383881E-3</c:v>
                </c:pt>
                <c:pt idx="229">
                  <c:v>-3.002383599417513E-3</c:v>
                </c:pt>
                <c:pt idx="230">
                  <c:v>-3.0018637989748242E-3</c:v>
                </c:pt>
                <c:pt idx="231">
                  <c:v>-3.0013063405354146E-3</c:v>
                </c:pt>
                <c:pt idx="232">
                  <c:v>-3.0000398969720621E-3</c:v>
                </c:pt>
                <c:pt idx="233">
                  <c:v>-2.9986959315264627E-3</c:v>
                </c:pt>
                <c:pt idx="234">
                  <c:v>-2.9979471872199071E-3</c:v>
                </c:pt>
                <c:pt idx="235">
                  <c:v>-2.9971595868349965E-3</c:v>
                </c:pt>
                <c:pt idx="236">
                  <c:v>-2.9963329304916186E-3</c:v>
                </c:pt>
                <c:pt idx="237">
                  <c:v>-2.9945235242534451E-3</c:v>
                </c:pt>
                <c:pt idx="238">
                  <c:v>-2.9926317534467728E-3</c:v>
                </c:pt>
                <c:pt idx="239">
                  <c:v>-2.9916068229862702E-3</c:v>
                </c:pt>
                <c:pt idx="240">
                  <c:v>-2.9905416384057304E-3</c:v>
                </c:pt>
                <c:pt idx="241">
                  <c:v>-2.9894360006244014E-3</c:v>
                </c:pt>
                <c:pt idx="242">
                  <c:v>-2.9870640960183437E-3</c:v>
                </c:pt>
                <c:pt idx="243">
                  <c:v>-2.9846049200887848E-3</c:v>
                </c:pt>
                <c:pt idx="244">
                  <c:v>-2.983294019460736E-3</c:v>
                </c:pt>
                <c:pt idx="245">
                  <c:v>-2.98194146723052E-3</c:v>
                </c:pt>
                <c:pt idx="246">
                  <c:v>-2.9805470637178644E-3</c:v>
                </c:pt>
                <c:pt idx="247">
                  <c:v>-2.9775931261966093E-3</c:v>
                </c:pt>
                <c:pt idx="248">
                  <c:v>-2.9745469443964723E-3</c:v>
                </c:pt>
                <c:pt idx="249">
                  <c:v>-2.9729402897071822E-3</c:v>
                </c:pt>
                <c:pt idx="250">
                  <c:v>-2.9712905858536587E-3</c:v>
                </c:pt>
                <c:pt idx="251">
                  <c:v>-2.9695976330357254E-3</c:v>
                </c:pt>
                <c:pt idx="252">
                  <c:v>-2.9660421284916083E-3</c:v>
                </c:pt>
                <c:pt idx="253">
                  <c:v>-2.9623893392338729E-3</c:v>
                </c:pt>
                <c:pt idx="254">
                  <c:v>-2.9604771467894864E-3</c:v>
                </c:pt>
                <c:pt idx="255">
                  <c:v>-2.9585425179723401E-3</c:v>
                </c:pt>
                <c:pt idx="256">
                  <c:v>-2.9566737790887032E-3</c:v>
                </c:pt>
                <c:pt idx="257">
                  <c:v>-2.9532109312535582E-3</c:v>
                </c:pt>
                <c:pt idx="258">
                  <c:v>-2.9501016510469213E-3</c:v>
                </c:pt>
                <c:pt idx="259">
                  <c:v>-2.9486905837838862E-3</c:v>
                </c:pt>
                <c:pt idx="260">
                  <c:v>-2.9473748056174642E-3</c:v>
                </c:pt>
                <c:pt idx="261">
                  <c:v>-2.9461555680265761E-3</c:v>
                </c:pt>
                <c:pt idx="262">
                  <c:v>-2.9435650255060786E-3</c:v>
                </c:pt>
                <c:pt idx="263">
                  <c:v>-2.9415512949038103E-3</c:v>
                </c:pt>
                <c:pt idx="264">
                  <c:v>-2.9409375843414409E-3</c:v>
                </c:pt>
                <c:pt idx="265">
                  <c:v>-2.9404291753465372E-3</c:v>
                </c:pt>
                <c:pt idx="266">
                  <c:v>-2.1357599242088909E-3</c:v>
                </c:pt>
                <c:pt idx="267">
                  <c:v>-2.9394735876575595E-3</c:v>
                </c:pt>
                <c:pt idx="268">
                  <c:v>-2.9395104607221612E-3</c:v>
                </c:pt>
                <c:pt idx="269">
                  <c:v>-2.9396601448272719E-3</c:v>
                </c:pt>
                <c:pt idx="270">
                  <c:v>-2.9399238916916204E-3</c:v>
                </c:pt>
                <c:pt idx="271">
                  <c:v>-2.9408138286290963E-3</c:v>
                </c:pt>
                <c:pt idx="272">
                  <c:v>-2.9421445377186828E-3</c:v>
                </c:pt>
                <c:pt idx="273">
                  <c:v>-2.9429973716021962E-3</c:v>
                </c:pt>
                <c:pt idx="274">
                  <c:v>-2.9439717778778629E-3</c:v>
                </c:pt>
                <c:pt idx="275">
                  <c:v>-2.9450690077048591E-3</c:v>
                </c:pt>
                <c:pt idx="276">
                  <c:v>-2.9476550022966563E-3</c:v>
                </c:pt>
                <c:pt idx="277">
                  <c:v>-2.9507111960613841E-3</c:v>
                </c:pt>
                <c:pt idx="278">
                  <c:v>-2.9524413182668852E-3</c:v>
                </c:pt>
                <c:pt idx="279">
                  <c:v>-2.9543017735766952E-3</c:v>
                </c:pt>
                <c:pt idx="280">
                  <c:v>-2.956293813829447E-3</c:v>
                </c:pt>
                <c:pt idx="281">
                  <c:v>-2.9606984180174933E-3</c:v>
                </c:pt>
                <c:pt idx="282">
                  <c:v>-2.9656028530489209E-3</c:v>
                </c:pt>
                <c:pt idx="283">
                  <c:v>-2.9682715905998691E-3</c:v>
                </c:pt>
                <c:pt idx="284">
                  <c:v>-2.9710421722439762E-3</c:v>
                </c:pt>
                <c:pt idx="285">
                  <c:v>-2.9737661157547279E-3</c:v>
                </c:pt>
                <c:pt idx="286">
                  <c:v>-2.97890558560443E-3</c:v>
                </c:pt>
                <c:pt idx="287">
                  <c:v>-2.9838058361297826E-3</c:v>
                </c:pt>
                <c:pt idx="288">
                  <c:v>-2.9860970008677157E-3</c:v>
                </c:pt>
                <c:pt idx="289">
                  <c:v>-2.9882987585239107E-3</c:v>
                </c:pt>
                <c:pt idx="290">
                  <c:v>-2.9904101588584808E-3</c:v>
                </c:pt>
                <c:pt idx="291">
                  <c:v>-2.9943021110723222E-3</c:v>
                </c:pt>
                <c:pt idx="292">
                  <c:v>-2.9979331791052388E-3</c:v>
                </c:pt>
                <c:pt idx="293">
                  <c:v>-2.9995785369951733E-3</c:v>
                </c:pt>
                <c:pt idx="294">
                  <c:v>-3.0011278350450254E-3</c:v>
                </c:pt>
                <c:pt idx="295">
                  <c:v>-3.0025801230149085E-3</c:v>
                </c:pt>
                <c:pt idx="296">
                  <c:v>-3.005131494182578E-3</c:v>
                </c:pt>
                <c:pt idx="297">
                  <c:v>-3.0074001663393801E-3</c:v>
                </c:pt>
                <c:pt idx="298">
                  <c:v>-3.0083531480729064E-3</c:v>
                </c:pt>
                <c:pt idx="299">
                  <c:v>-3.0092034172479742E-3</c:v>
                </c:pt>
                <c:pt idx="300">
                  <c:v>-3.0099500237046328E-3</c:v>
                </c:pt>
                <c:pt idx="301">
                  <c:v>-3.0110677566774768E-3</c:v>
                </c:pt>
                <c:pt idx="302">
                  <c:v>-3.0118808132328923E-3</c:v>
                </c:pt>
                <c:pt idx="303">
                  <c:v>-3.0120948495415689E-3</c:v>
                </c:pt>
                <c:pt idx="304">
                  <c:v>-3.0121995208132191E-3</c:v>
                </c:pt>
                <c:pt idx="305">
                  <c:v>-3.0121938763683076E-3</c:v>
                </c:pt>
                <c:pt idx="306">
                  <c:v>-3.0117849198596502E-3</c:v>
                </c:pt>
                <c:pt idx="307">
                  <c:v>-3.0110491350665569E-3</c:v>
                </c:pt>
                <c:pt idx="308">
                  <c:v>-3.0104776568817826E-3</c:v>
                </c:pt>
                <c:pt idx="309">
                  <c:v>-3.0097901607017974E-3</c:v>
                </c:pt>
                <c:pt idx="310">
                  <c:v>-3.0089856962067785E-3</c:v>
                </c:pt>
                <c:pt idx="311">
                  <c:v>-3.0069570043789184E-3</c:v>
                </c:pt>
                <c:pt idx="312">
                  <c:v>-3.0045791470012517E-3</c:v>
                </c:pt>
                <c:pt idx="313">
                  <c:v>-3.0031755848947128E-3</c:v>
                </c:pt>
                <c:pt idx="314">
                  <c:v>-3.0016493520745868E-3</c:v>
                </c:pt>
                <c:pt idx="315">
                  <c:v>-2.999999498261019E-3</c:v>
                </c:pt>
                <c:pt idx="316">
                  <c:v>-2.9962580301123865E-3</c:v>
                </c:pt>
                <c:pt idx="317">
                  <c:v>-2.992144863758206E-3</c:v>
                </c:pt>
                <c:pt idx="318">
                  <c:v>-2.989862648421493E-3</c:v>
                </c:pt>
                <c:pt idx="319">
                  <c:v>-2.9874511096128487E-3</c:v>
                </c:pt>
                <c:pt idx="320">
                  <c:v>-2.9849092970923863E-3</c:v>
                </c:pt>
                <c:pt idx="321">
                  <c:v>-2.9793620159646039E-3</c:v>
                </c:pt>
                <c:pt idx="322">
                  <c:v>-2.9734202997788728E-3</c:v>
                </c:pt>
                <c:pt idx="323">
                  <c:v>-2.970235540682431E-3</c:v>
                </c:pt>
                <c:pt idx="324">
                  <c:v>-2.9670285930949447E-3</c:v>
                </c:pt>
                <c:pt idx="325">
                  <c:v>-2.9638222678096682E-3</c:v>
                </c:pt>
                <c:pt idx="326">
                  <c:v>-2.9573885472800043E-3</c:v>
                </c:pt>
                <c:pt idx="327">
                  <c:v>-2.9510077940475554E-3</c:v>
                </c:pt>
                <c:pt idx="328">
                  <c:v>-2.9478080340306079E-3</c:v>
                </c:pt>
                <c:pt idx="329">
                  <c:v>-2.9446102779306926E-3</c:v>
                </c:pt>
                <c:pt idx="330">
                  <c:v>-2.9414147560036241E-3</c:v>
                </c:pt>
                <c:pt idx="331">
                  <c:v>-2.9350083821189088E-3</c:v>
                </c:pt>
                <c:pt idx="332">
                  <c:v>-2.9286596161393064E-3</c:v>
                </c:pt>
                <c:pt idx="333">
                  <c:v>-2.9254787194732401E-3</c:v>
                </c:pt>
                <c:pt idx="334">
                  <c:v>-2.9223014386747792E-3</c:v>
                </c:pt>
                <c:pt idx="335">
                  <c:v>-2.9191280042395462E-3</c:v>
                </c:pt>
                <c:pt idx="336">
                  <c:v>-2.9127715395116383E-3</c:v>
                </c:pt>
                <c:pt idx="337">
                  <c:v>-2.9064773335685246E-3</c:v>
                </c:pt>
                <c:pt idx="338">
                  <c:v>-2.9033265843070311E-3</c:v>
                </c:pt>
                <c:pt idx="339">
                  <c:v>-2.9001810627837799E-3</c:v>
                </c:pt>
                <c:pt idx="340">
                  <c:v>-2.8907378923141991E-3</c:v>
                </c:pt>
                <c:pt idx="341">
                  <c:v>-2.8814306157487479E-3</c:v>
                </c:pt>
                <c:pt idx="342">
                  <c:v>-2.8783281374744618E-3</c:v>
                </c:pt>
                <c:pt idx="343">
                  <c:v>-2.8752327293046775E-3</c:v>
                </c:pt>
                <c:pt idx="344">
                  <c:v>-2.869043766469126E-3</c:v>
                </c:pt>
                <c:pt idx="345">
                  <c:v>-2.8629264042256963E-3</c:v>
                </c:pt>
                <c:pt idx="346">
                  <c:v>-2.8598698011750301E-3</c:v>
                </c:pt>
                <c:pt idx="347">
                  <c:v>-2.8568216499635923E-3</c:v>
                </c:pt>
                <c:pt idx="348">
                  <c:v>-2.8537821810470376E-3</c:v>
                </c:pt>
                <c:pt idx="349">
                  <c:v>-2.8461951800595742E-3</c:v>
                </c:pt>
                <c:pt idx="350">
                  <c:v>-2.8387231280024849E-3</c:v>
                </c:pt>
                <c:pt idx="351">
                  <c:v>-2.8357405878276509E-3</c:v>
                </c:pt>
                <c:pt idx="352">
                  <c:v>-2.8327683417783689E-3</c:v>
                </c:pt>
                <c:pt idx="353">
                  <c:v>-2.8268371173334472E-3</c:v>
                </c:pt>
                <c:pt idx="354">
                  <c:v>-2.8209869046724734E-3</c:v>
                </c:pt>
                <c:pt idx="355">
                  <c:v>-2.8180695834478797E-3</c:v>
                </c:pt>
                <c:pt idx="356">
                  <c:v>-2.8151639382434368E-3</c:v>
                </c:pt>
                <c:pt idx="357">
                  <c:v>-2.8122701989952148E-3</c:v>
                </c:pt>
                <c:pt idx="358">
                  <c:v>-2.8065016799194709E-3</c:v>
                </c:pt>
                <c:pt idx="359">
                  <c:v>-2.8008189092387781E-3</c:v>
                </c:pt>
                <c:pt idx="360">
                  <c:v>-2.7979881550876939E-3</c:v>
                </c:pt>
                <c:pt idx="361">
                  <c:v>-2.7951706885476213E-3</c:v>
                </c:pt>
                <c:pt idx="362">
                  <c:v>-2.7923667401941188E-3</c:v>
                </c:pt>
                <c:pt idx="363">
                  <c:v>-2.7867834823513959E-3</c:v>
                </c:pt>
                <c:pt idx="364">
                  <c:v>-2.7812907334823223E-3</c:v>
                </c:pt>
                <c:pt idx="365">
                  <c:v>-2.7785578300587588E-3</c:v>
                </c:pt>
                <c:pt idx="366">
                  <c:v>-2.7758398262367479E-3</c:v>
                </c:pt>
                <c:pt idx="367">
                  <c:v>-2.7731369526717842E-3</c:v>
                </c:pt>
                <c:pt idx="368">
                  <c:v>-2.7677615109800158E-3</c:v>
                </c:pt>
                <c:pt idx="369">
                  <c:v>-2.7624813647397772E-3</c:v>
                </c:pt>
                <c:pt idx="370">
                  <c:v>-2.7598575958975857E-3</c:v>
                </c:pt>
                <c:pt idx="371">
                  <c:v>-2.7572503387673919E-3</c:v>
                </c:pt>
                <c:pt idx="372">
                  <c:v>-2.7546598237648823E-3</c:v>
                </c:pt>
                <c:pt idx="373">
                  <c:v>-2.7495147523026731E-3</c:v>
                </c:pt>
                <c:pt idx="374">
                  <c:v>-2.7444697902678783E-3</c:v>
                </c:pt>
                <c:pt idx="375">
                  <c:v>-2.7419664399808141E-3</c:v>
                </c:pt>
                <c:pt idx="376">
                  <c:v>-2.7394812133962887E-3</c:v>
                </c:pt>
                <c:pt idx="377">
                  <c:v>-2.7370143409299885E-3</c:v>
                </c:pt>
                <c:pt idx="378">
                  <c:v>-2.7321221927101291E-3</c:v>
                </c:pt>
                <c:pt idx="379">
                  <c:v>-2.7273349975631689E-3</c:v>
                </c:pt>
                <c:pt idx="380">
                  <c:v>-2.7249633497250514E-3</c:v>
                </c:pt>
                <c:pt idx="381">
                  <c:v>-2.7226114376199817E-3</c:v>
                </c:pt>
                <c:pt idx="382">
                  <c:v>-2.7202794917036144E-3</c:v>
                </c:pt>
                <c:pt idx="383">
                  <c:v>-2.7156628187530174E-3</c:v>
                </c:pt>
                <c:pt idx="384">
                  <c:v>-2.7111559740022884E-3</c:v>
                </c:pt>
                <c:pt idx="385">
                  <c:v>-2.7089273125069369E-3</c:v>
                </c:pt>
                <c:pt idx="386">
                  <c:v>-2.7067130744340417E-3</c:v>
                </c:pt>
                <c:pt idx="387">
                  <c:v>-2.7044856913560622E-3</c:v>
                </c:pt>
                <c:pt idx="388">
                  <c:v>-2.6999435105379277E-3</c:v>
                </c:pt>
                <c:pt idx="389">
                  <c:v>-2.695374311905141E-3</c:v>
                </c:pt>
                <c:pt idx="390">
                  <c:v>-2.69304565395867E-3</c:v>
                </c:pt>
                <c:pt idx="391">
                  <c:v>-2.6906965301431995E-3</c:v>
                </c:pt>
                <c:pt idx="392">
                  <c:v>-2.6883268706745511E-3</c:v>
                </c:pt>
                <c:pt idx="393">
                  <c:v>-2.6834987434565249E-3</c:v>
                </c:pt>
                <c:pt idx="394">
                  <c:v>-2.678641467754872E-3</c:v>
                </c:pt>
                <c:pt idx="395">
                  <c:v>-2.6761680747444672E-3</c:v>
                </c:pt>
                <c:pt idx="396">
                  <c:v>-2.6736737243782116E-3</c:v>
                </c:pt>
                <c:pt idx="397">
                  <c:v>-2.6711583463923105E-3</c:v>
                </c:pt>
                <c:pt idx="398">
                  <c:v>-2.666037403056265E-3</c:v>
                </c:pt>
                <c:pt idx="399">
                  <c:v>-2.6608851533360678E-3</c:v>
                </c:pt>
                <c:pt idx="400">
                  <c:v>-2.6582635835747936E-3</c:v>
                </c:pt>
                <c:pt idx="401">
                  <c:v>-2.6556205647310094E-3</c:v>
                </c:pt>
                <c:pt idx="402">
                  <c:v>-2.6529560267007923E-3</c:v>
                </c:pt>
                <c:pt idx="403">
                  <c:v>-2.6475353974619864E-3</c:v>
                </c:pt>
                <c:pt idx="404">
                  <c:v>-2.6420812766003721E-3</c:v>
                </c:pt>
                <c:pt idx="405">
                  <c:v>-2.6393080884412612E-3</c:v>
                </c:pt>
                <c:pt idx="406">
                  <c:v>-2.6365129595129488E-3</c:v>
                </c:pt>
                <c:pt idx="407">
                  <c:v>-2.6336958197115123E-3</c:v>
                </c:pt>
                <c:pt idx="408">
                  <c:v>-2.6279686346653008E-3</c:v>
                </c:pt>
                <c:pt idx="409">
                  <c:v>-2.6222057456593006E-3</c:v>
                </c:pt>
                <c:pt idx="410">
                  <c:v>-2.6192774973354815E-3</c:v>
                </c:pt>
                <c:pt idx="411">
                  <c:v>-2.6163268165957376E-3</c:v>
                </c:pt>
                <c:pt idx="412">
                  <c:v>-2.6133536331363061E-3</c:v>
                </c:pt>
                <c:pt idx="413">
                  <c:v>-2.6073130226844654E-3</c:v>
                </c:pt>
                <c:pt idx="414">
                  <c:v>-2.6012344685044653E-3</c:v>
                </c:pt>
                <c:pt idx="415">
                  <c:v>-2.5981477182890345E-3</c:v>
                </c:pt>
                <c:pt idx="416">
                  <c:v>-2.5950380440109555E-3</c:v>
                </c:pt>
                <c:pt idx="417">
                  <c:v>-2.5919053754064336E-3</c:v>
                </c:pt>
                <c:pt idx="418">
                  <c:v>-2.5855444694578011E-3</c:v>
                </c:pt>
                <c:pt idx="419">
                  <c:v>-2.5791433530475416E-3</c:v>
                </c:pt>
                <c:pt idx="420">
                  <c:v>-2.5758946590936915E-3</c:v>
                </c:pt>
                <c:pt idx="421">
                  <c:v>-2.5726225497102462E-3</c:v>
                </c:pt>
                <c:pt idx="422">
                  <c:v>-2.5693269539939223E-3</c:v>
                </c:pt>
                <c:pt idx="423">
                  <c:v>-2.5626388829369517E-3</c:v>
                </c:pt>
                <c:pt idx="424">
                  <c:v>-2.5559083071202693E-3</c:v>
                </c:pt>
                <c:pt idx="425">
                  <c:v>-2.5524942280608087E-3</c:v>
                </c:pt>
                <c:pt idx="426">
                  <c:v>-2.5490562414853812E-3</c:v>
                </c:pt>
                <c:pt idx="427">
                  <c:v>-2.5455942772900642E-3</c:v>
                </c:pt>
                <c:pt idx="428">
                  <c:v>-2.5385721709403342E-3</c:v>
                </c:pt>
                <c:pt idx="429">
                  <c:v>-2.5315052389540682E-3</c:v>
                </c:pt>
                <c:pt idx="430">
                  <c:v>-2.5279223327423495E-3</c:v>
                </c:pt>
                <c:pt idx="431">
                  <c:v>-2.5243150276477166E-3</c:v>
                </c:pt>
                <c:pt idx="432">
                  <c:v>-2.5206832528867906E-3</c:v>
                </c:pt>
                <c:pt idx="433">
                  <c:v>-2.5133202412463973E-3</c:v>
                </c:pt>
                <c:pt idx="434">
                  <c:v>-2.50591005634071E-3</c:v>
                </c:pt>
                <c:pt idx="435">
                  <c:v>-2.5021548813697336E-3</c:v>
                </c:pt>
                <c:pt idx="436">
                  <c:v>-2.4983748156293117E-3</c:v>
                </c:pt>
                <c:pt idx="437">
                  <c:v>-2.4945697890155216E-3</c:v>
                </c:pt>
                <c:pt idx="438">
                  <c:v>-2.4868590016202674E-3</c:v>
                </c:pt>
                <c:pt idx="439">
                  <c:v>-2.4790986670319981E-3</c:v>
                </c:pt>
                <c:pt idx="440">
                  <c:v>-2.4751677816547968E-3</c:v>
                </c:pt>
                <c:pt idx="441">
                  <c:v>-2.4712115138214585E-3</c:v>
                </c:pt>
                <c:pt idx="442">
                  <c:v>-2.4672297931482845E-3</c:v>
                </c:pt>
                <c:pt idx="443">
                  <c:v>-2.4591643598004254E-3</c:v>
                </c:pt>
                <c:pt idx="444">
                  <c:v>-2.4510469791394485E-3</c:v>
                </c:pt>
                <c:pt idx="445">
                  <c:v>-2.4469369415092146E-3</c:v>
                </c:pt>
                <c:pt idx="446">
                  <c:v>-2.4428010296961844E-3</c:v>
                </c:pt>
                <c:pt idx="447">
                  <c:v>-2.4386391735964352E-3</c:v>
                </c:pt>
                <c:pt idx="448">
                  <c:v>-2.4302122233255119E-3</c:v>
                </c:pt>
                <c:pt idx="449">
                  <c:v>-2.4217309004548326E-3</c:v>
                </c:pt>
                <c:pt idx="450">
                  <c:v>-2.4174382688446627E-3</c:v>
                </c:pt>
                <c:pt idx="451">
                  <c:v>-2.4131192714449412E-3</c:v>
                </c:pt>
                <c:pt idx="452">
                  <c:v>-2.4087759132918052E-3</c:v>
                </c:pt>
                <c:pt idx="453">
                  <c:v>-2.4000222862419207E-3</c:v>
                </c:pt>
                <c:pt idx="454">
                  <c:v>-2.3912539225134921E-3</c:v>
                </c:pt>
                <c:pt idx="455">
                  <c:v>-2.3868383892144962E-3</c:v>
                </c:pt>
                <c:pt idx="456">
                  <c:v>-2.3824088553547895E-3</c:v>
                </c:pt>
                <c:pt idx="457">
                  <c:v>-2.3779653283684254E-3</c:v>
                </c:pt>
                <c:pt idx="458">
                  <c:v>-2.3690160747902311E-3</c:v>
                </c:pt>
                <c:pt idx="459">
                  <c:v>-2.36005142592699E-3</c:v>
                </c:pt>
                <c:pt idx="460">
                  <c:v>-2.3555380369444379E-3</c:v>
                </c:pt>
                <c:pt idx="461">
                  <c:v>-2.3510106961621702E-3</c:v>
                </c:pt>
                <c:pt idx="462">
                  <c:v>-2.3464694112140805E-3</c:v>
                </c:pt>
                <c:pt idx="463">
                  <c:v>-2.3373252188774174E-3</c:v>
                </c:pt>
                <c:pt idx="464">
                  <c:v>-2.3281649654549597E-3</c:v>
                </c:pt>
                <c:pt idx="465">
                  <c:v>-2.3235540628352425E-3</c:v>
                </c:pt>
                <c:pt idx="466">
                  <c:v>-2.318929257216773E-3</c:v>
                </c:pt>
                <c:pt idx="467">
                  <c:v>-2.3142905563533489E-3</c:v>
                </c:pt>
                <c:pt idx="468">
                  <c:v>-2.3049521125484418E-3</c:v>
                </c:pt>
                <c:pt idx="469">
                  <c:v>-2.2955969356219796E-3</c:v>
                </c:pt>
                <c:pt idx="470">
                  <c:v>-2.2908888613315526E-3</c:v>
                </c:pt>
                <c:pt idx="471">
                  <c:v>-2.2861669330831447E-3</c:v>
                </c:pt>
                <c:pt idx="472">
                  <c:v>-2.2814311582708413E-3</c:v>
                </c:pt>
                <c:pt idx="473">
                  <c:v>-2.2718991498749119E-3</c:v>
                </c:pt>
                <c:pt idx="474">
                  <c:v>-2.2623497308726925E-3</c:v>
                </c:pt>
                <c:pt idx="475">
                  <c:v>-2.2575448268380427E-3</c:v>
                </c:pt>
                <c:pt idx="476">
                  <c:v>-2.2527261181659597E-3</c:v>
                </c:pt>
                <c:pt idx="477">
                  <c:v>-2.2478936114511683E-3</c:v>
                </c:pt>
                <c:pt idx="478">
                  <c:v>-2.2381687249417581E-3</c:v>
                </c:pt>
                <c:pt idx="479">
                  <c:v>-2.2284257455718048E-3</c:v>
                </c:pt>
                <c:pt idx="480">
                  <c:v>-2.2235243541190997E-3</c:v>
                </c:pt>
                <c:pt idx="481">
                  <c:v>-2.2186092067499885E-3</c:v>
                </c:pt>
                <c:pt idx="482">
                  <c:v>-2.2136803103789404E-3</c:v>
                </c:pt>
                <c:pt idx="483">
                  <c:v>-2.2037632318472333E-3</c:v>
                </c:pt>
                <c:pt idx="484">
                  <c:v>-2.1938273742438952E-3</c:v>
                </c:pt>
                <c:pt idx="485">
                  <c:v>-2.1888298373795578E-3</c:v>
                </c:pt>
                <c:pt idx="486">
                  <c:v>-2.1838185935596499E-3</c:v>
                </c:pt>
                <c:pt idx="487">
                  <c:v>-2.1787936495787363E-3</c:v>
                </c:pt>
                <c:pt idx="488">
                  <c:v>-2.1686850645563638E-3</c:v>
                </c:pt>
                <c:pt idx="489">
                  <c:v>-2.1585570113735741E-3</c:v>
                </c:pt>
                <c:pt idx="490">
                  <c:v>-2.1534636712638999E-3</c:v>
                </c:pt>
                <c:pt idx="491">
                  <c:v>-2.1483566729596504E-3</c:v>
                </c:pt>
                <c:pt idx="492">
                  <c:v>-2.1432360232953585E-3</c:v>
                </c:pt>
                <c:pt idx="493">
                  <c:v>-2.1329366172340158E-3</c:v>
                </c:pt>
                <c:pt idx="494">
                  <c:v>-2.1226170513655163E-3</c:v>
                </c:pt>
                <c:pt idx="495">
                  <c:v>-2.1174282500968644E-3</c:v>
                </c:pt>
                <c:pt idx="496">
                  <c:v>-2.1122258394346005E-3</c:v>
                </c:pt>
                <c:pt idx="497">
                  <c:v>-2.1070098261333214E-3</c:v>
                </c:pt>
                <c:pt idx="498">
                  <c:v>-2.0965202837786023E-3</c:v>
                </c:pt>
                <c:pt idx="499">
                  <c:v>-2.0860098889841083E-3</c:v>
                </c:pt>
                <c:pt idx="500">
                  <c:v>-2.0807259682431578E-3</c:v>
                </c:pt>
                <c:pt idx="501">
                  <c:v>-2.0754284873092388E-3</c:v>
                </c:pt>
                <c:pt idx="502">
                  <c:v>-2.070117452657172E-3</c:v>
                </c:pt>
                <c:pt idx="503">
                  <c:v>-2.0594384583416669E-3</c:v>
                </c:pt>
                <c:pt idx="504">
                  <c:v>-2.0487379182743126E-3</c:v>
                </c:pt>
                <c:pt idx="505">
                  <c:v>-2.043359220547103E-3</c:v>
                </c:pt>
                <c:pt idx="506">
                  <c:v>-2.0379670111481119E-3</c:v>
                </c:pt>
                <c:pt idx="507">
                  <c:v>-2.0325612972316165E-3</c:v>
                </c:pt>
                <c:pt idx="508">
                  <c:v>-2.0216935348482679E-3</c:v>
                </c:pt>
                <c:pt idx="509">
                  <c:v>-2.0108035338806118E-3</c:v>
                </c:pt>
                <c:pt idx="510">
                  <c:v>-2.0053304011335982E-3</c:v>
                </c:pt>
                <c:pt idx="511">
                  <c:v>-1.9998438055557344E-3</c:v>
                </c:pt>
                <c:pt idx="512">
                  <c:v>-1.9943437541813935E-3</c:v>
                </c:pt>
                <c:pt idx="513">
                  <c:v>-1.9832879073833354E-3</c:v>
                </c:pt>
                <c:pt idx="514">
                  <c:v>-1.9722091301677125E-3</c:v>
                </c:pt>
                <c:pt idx="515">
                  <c:v>-1.966641904447286E-3</c:v>
                </c:pt>
                <c:pt idx="516">
                  <c:v>-1.9610612648568448E-3</c:v>
                </c:pt>
                <c:pt idx="517">
                  <c:v>-1.9554674554811413E-3</c:v>
                </c:pt>
                <c:pt idx="518">
                  <c:v>-1.9159746887043028E-3</c:v>
                </c:pt>
                <c:pt idx="519">
                  <c:v>-1.8759002497370503E-3</c:v>
                </c:pt>
                <c:pt idx="520">
                  <c:v>-1.8352491878603772E-3</c:v>
                </c:pt>
                <c:pt idx="521">
                  <c:v>-1.7940265523153087E-3</c:v>
                </c:pt>
                <c:pt idx="522">
                  <c:v>-1.7522373923828383E-3</c:v>
                </c:pt>
                <c:pt idx="523">
                  <c:v>-1.709886757224055E-3</c:v>
                </c:pt>
                <c:pt idx="524">
                  <c:v>-1.6669796961998884E-3</c:v>
                </c:pt>
                <c:pt idx="525">
                  <c:v>-1.6235212584314596E-3</c:v>
                </c:pt>
                <c:pt idx="526">
                  <c:v>-1.5795164930798578E-3</c:v>
                </c:pt>
                <c:pt idx="527">
                  <c:v>-1.5349704494660443E-3</c:v>
                </c:pt>
                <c:pt idx="528">
                  <c:v>-1.4898881768310446E-3</c:v>
                </c:pt>
                <c:pt idx="529">
                  <c:v>-1.4442747246157239E-3</c:v>
                </c:pt>
                <c:pt idx="530">
                  <c:v>-1.3981351416214594E-3</c:v>
                </c:pt>
                <c:pt idx="531">
                  <c:v>-1.3380274088623523E-3</c:v>
                </c:pt>
                <c:pt idx="532">
                  <c:v>-1.3042977811394962E-3</c:v>
                </c:pt>
                <c:pt idx="533">
                  <c:v>-1.2566101019739762E-3</c:v>
                </c:pt>
                <c:pt idx="534">
                  <c:v>-1.2084164892733895E-3</c:v>
                </c:pt>
                <c:pt idx="535">
                  <c:v>-1.1597219922387936E-3</c:v>
                </c:pt>
                <c:pt idx="536">
                  <c:v>-1.1105316599913095E-3</c:v>
                </c:pt>
                <c:pt idx="537">
                  <c:v>-1.0608505418119307E-3</c:v>
                </c:pt>
                <c:pt idx="538">
                  <c:v>-1.0106836871015545E-3</c:v>
                </c:pt>
                <c:pt idx="539">
                  <c:v>-9.6003614482143007E-4</c:v>
                </c:pt>
                <c:pt idx="540">
                  <c:v>-9.0891296441242275E-4</c:v>
                </c:pt>
                <c:pt idx="541">
                  <c:v>-8.5731919507558985E-4</c:v>
                </c:pt>
                <c:pt idx="542">
                  <c:v>-8.0525988609192467E-4</c:v>
                </c:pt>
                <c:pt idx="543">
                  <c:v>-7.5274008658254843E-4</c:v>
                </c:pt>
                <c:pt idx="544">
                  <c:v>-6.9976484594835853E-4</c:v>
                </c:pt>
                <c:pt idx="545">
                  <c:v>-6.463392133504442E-4</c:v>
                </c:pt>
                <c:pt idx="546">
                  <c:v>-5.9246823810976679E-4</c:v>
                </c:pt>
                <c:pt idx="547">
                  <c:v>-5.3815696942738356E-4</c:v>
                </c:pt>
                <c:pt idx="548">
                  <c:v>-4.8341045634447966E-4</c:v>
                </c:pt>
                <c:pt idx="549">
                  <c:v>-4.2823374838185657E-4</c:v>
                </c:pt>
                <c:pt idx="550">
                  <c:v>-3.7263189474057157E-4</c:v>
                </c:pt>
                <c:pt idx="551">
                  <c:v>-3.1660994474158599E-4</c:v>
                </c:pt>
                <c:pt idx="552">
                  <c:v>-2.6017294738611696E-4</c:v>
                </c:pt>
                <c:pt idx="553">
                  <c:v>-2.0332595219496596E-4</c:v>
                </c:pt>
                <c:pt idx="554">
                  <c:v>-1.4607400832922224E-4</c:v>
                </c:pt>
                <c:pt idx="555">
                  <c:v>-8.8422165029911071E-5</c:v>
                </c:pt>
                <c:pt idx="556">
                  <c:v>-3.037547161799381E-5</c:v>
                </c:pt>
                <c:pt idx="557">
                  <c:v>2.8061022705472283E-5</c:v>
                </c:pt>
                <c:pt idx="558">
                  <c:v>8.6882268659493889E-5</c:v>
                </c:pt>
                <c:pt idx="559">
                  <c:v>1.4608321696307769E-4</c:v>
                </c:pt>
                <c:pt idx="560">
                  <c:v>2.0565881829526234E-4</c:v>
                </c:pt>
                <c:pt idx="561">
                  <c:v>2.6560402365483071E-4</c:v>
                </c:pt>
                <c:pt idx="562">
                  <c:v>3.2591378324120512E-4</c:v>
                </c:pt>
                <c:pt idx="563">
                  <c:v>3.8658304821304057E-4</c:v>
                </c:pt>
                <c:pt idx="564">
                  <c:v>4.4760676892963147E-4</c:v>
                </c:pt>
                <c:pt idx="565">
                  <c:v>5.0897989662956888E-4</c:v>
                </c:pt>
                <c:pt idx="566">
                  <c:v>5.7069738159221117E-4</c:v>
                </c:pt>
                <c:pt idx="567">
                  <c:v>6.327541746564691E-4</c:v>
                </c:pt>
                <c:pt idx="568">
                  <c:v>6.9514522650138133E-4</c:v>
                </c:pt>
                <c:pt idx="569">
                  <c:v>7.5786548796585862E-4</c:v>
                </c:pt>
                <c:pt idx="570">
                  <c:v>8.2085008422438932E-4</c:v>
                </c:pt>
                <c:pt idx="571">
                  <c:v>8.8401360375911509E-4</c:v>
                </c:pt>
                <c:pt idx="572">
                  <c:v>9.4734703290022537E-4</c:v>
                </c:pt>
                <c:pt idx="573">
                  <c:v>1.0108418244847428E-3</c:v>
                </c:pt>
                <c:pt idx="574">
                  <c:v>1.0744894314296261E-3</c:v>
                </c:pt>
                <c:pt idx="575">
                  <c:v>1.1382813068117059E-3</c:v>
                </c:pt>
                <c:pt idx="576">
                  <c:v>1.2022089036278771E-3</c:v>
                </c:pt>
                <c:pt idx="577">
                  <c:v>1.2662636747950984E-3</c:v>
                </c:pt>
                <c:pt idx="578">
                  <c:v>1.3304370733902005E-3</c:v>
                </c:pt>
                <c:pt idx="579">
                  <c:v>1.3947205521702699E-3</c:v>
                </c:pt>
                <c:pt idx="580">
                  <c:v>1.4591055643720097E-3</c:v>
                </c:pt>
                <c:pt idx="581">
                  <c:v>1.5235835626725702E-3</c:v>
                </c:pt>
                <c:pt idx="582">
                  <c:v>1.5881459999889103E-3</c:v>
                </c:pt>
                <c:pt idx="583">
                  <c:v>1.6527843294777966E-3</c:v>
                </c:pt>
                <c:pt idx="584">
                  <c:v>1.717490003976252E-3</c:v>
                </c:pt>
                <c:pt idx="585">
                  <c:v>1.7822544764012349E-3</c:v>
                </c:pt>
                <c:pt idx="586">
                  <c:v>1.8656158625791619E-3</c:v>
                </c:pt>
                <c:pt idx="587">
                  <c:v>1.9119256266186824E-3</c:v>
                </c:pt>
                <c:pt idx="588">
                  <c:v>1.9768152102450642E-3</c:v>
                </c:pt>
                <c:pt idx="589">
                  <c:v>2.0417294034658084E-3</c:v>
                </c:pt>
                <c:pt idx="590">
                  <c:v>2.1066596590380016E-3</c:v>
                </c:pt>
                <c:pt idx="591">
                  <c:v>2.1715974300384744E-3</c:v>
                </c:pt>
                <c:pt idx="592">
                  <c:v>2.2365341692243135E-3</c:v>
                </c:pt>
                <c:pt idx="593">
                  <c:v>2.3014613294325414E-3</c:v>
                </c:pt>
                <c:pt idx="594">
                  <c:v>2.3663703637399891E-3</c:v>
                </c:pt>
                <c:pt idx="595">
                  <c:v>2.4312527246639348E-3</c:v>
                </c:pt>
                <c:pt idx="596">
                  <c:v>2.4960998653611455E-3</c:v>
                </c:pt>
                <c:pt idx="597">
                  <c:v>2.5609032385087716E-3</c:v>
                </c:pt>
                <c:pt idx="598">
                  <c:v>2.6256542971037078E-3</c:v>
                </c:pt>
                <c:pt idx="599">
                  <c:v>2.6903444939030408E-3</c:v>
                </c:pt>
                <c:pt idx="600">
                  <c:v>2.754965281663857E-3</c:v>
                </c:pt>
                <c:pt idx="601">
                  <c:v>2.8195081131432431E-3</c:v>
                </c:pt>
                <c:pt idx="602">
                  <c:v>2.8839644414180299E-3</c:v>
                </c:pt>
                <c:pt idx="603">
                  <c:v>2.9483257190854317E-3</c:v>
                </c:pt>
                <c:pt idx="604">
                  <c:v>3.0125833990624074E-3</c:v>
                </c:pt>
                <c:pt idx="605">
                  <c:v>3.0767289342659154E-3</c:v>
                </c:pt>
                <c:pt idx="606">
                  <c:v>3.1407537772132343E-3</c:v>
                </c:pt>
                <c:pt idx="607">
                  <c:v>3.2046493808213228E-3</c:v>
                </c:pt>
                <c:pt idx="608">
                  <c:v>3.2684071978472673E-3</c:v>
                </c:pt>
                <c:pt idx="609">
                  <c:v>3.3320186812879626E-3</c:v>
                </c:pt>
                <c:pt idx="610">
                  <c:v>3.395475283340943E-3</c:v>
                </c:pt>
                <c:pt idx="611">
                  <c:v>3.4587684574827193E-3</c:v>
                </c:pt>
                <c:pt idx="612">
                  <c:v>3.521889655990762E-3</c:v>
                </c:pt>
                <c:pt idx="613">
                  <c:v>3.5848303318619656E-3</c:v>
                </c:pt>
                <c:pt idx="614">
                  <c:v>3.6475819376935448E-3</c:v>
                </c:pt>
                <c:pt idx="615">
                  <c:v>3.7101359262425859E-3</c:v>
                </c:pt>
                <c:pt idx="616">
                  <c:v>3.7724837504260478E-3</c:v>
                </c:pt>
                <c:pt idx="617">
                  <c:v>3.8346168626812727E-3</c:v>
                </c:pt>
                <c:pt idx="618">
                  <c:v>3.8965267159252193E-3</c:v>
                </c:pt>
                <c:pt idx="619">
                  <c:v>3.9582047629149741E-3</c:v>
                </c:pt>
                <c:pt idx="620">
                  <c:v>4.0196424560878796E-3</c:v>
                </c:pt>
                <c:pt idx="621">
                  <c:v>4.0808312484408304E-3</c:v>
                </c:pt>
                <c:pt idx="622">
                  <c:v>4.1592632253806272E-3</c:v>
                </c:pt>
                <c:pt idx="623">
                  <c:v>4.2202371058053245E-3</c:v>
                </c:pt>
                <c:pt idx="624">
                  <c:v>4.2812394920144214E-3</c:v>
                </c:pt>
                <c:pt idx="625">
                  <c:v>4.3422674748150314E-3</c:v>
                </c:pt>
                <c:pt idx="626">
                  <c:v>4.4033181453073666E-3</c:v>
                </c:pt>
                <c:pt idx="627">
                  <c:v>4.4643885944850581E-3</c:v>
                </c:pt>
                <c:pt idx="628">
                  <c:v>4.5254759132351552E-3</c:v>
                </c:pt>
                <c:pt idx="629">
                  <c:v>4.5865771926045795E-3</c:v>
                </c:pt>
                <c:pt idx="630">
                  <c:v>4.6476895234803806E-3</c:v>
                </c:pt>
                <c:pt idx="631">
                  <c:v>4.7088099969094799E-3</c:v>
                </c:pt>
                <c:pt idx="632">
                  <c:v>4.7699357038055723E-3</c:v>
                </c:pt>
                <c:pt idx="633">
                  <c:v>4.8310637350557073E-3</c:v>
                </c:pt>
                <c:pt idx="634">
                  <c:v>4.8921911816268704E-3</c:v>
                </c:pt>
                <c:pt idx="635">
                  <c:v>4.9533151344860471E-3</c:v>
                </c:pt>
                <c:pt idx="636">
                  <c:v>5.0144326845202869E-3</c:v>
                </c:pt>
                <c:pt idx="637">
                  <c:v>5.1016543906179379E-3</c:v>
                </c:pt>
                <c:pt idx="638">
                  <c:v>5.162742557942579E-3</c:v>
                </c:pt>
                <c:pt idx="639">
                  <c:v>5.2238143278238169E-3</c:v>
                </c:pt>
                <c:pt idx="640">
                  <c:v>5.2848667917881897E-3</c:v>
                </c:pt>
                <c:pt idx="641">
                  <c:v>5.3458970408026829E-3</c:v>
                </c:pt>
                <c:pt idx="642">
                  <c:v>5.4069021655145377E-3</c:v>
                </c:pt>
                <c:pt idx="643">
                  <c:v>5.467879257210484E-3</c:v>
                </c:pt>
                <c:pt idx="644">
                  <c:v>5.5288254066176989E-3</c:v>
                </c:pt>
                <c:pt idx="645">
                  <c:v>5.5897377052627206E-3</c:v>
                </c:pt>
                <c:pt idx="646">
                  <c:v>5.6506132436329182E-3</c:v>
                </c:pt>
                <c:pt idx="647">
                  <c:v>5.7114491129350853E-3</c:v>
                </c:pt>
                <c:pt idx="648">
                  <c:v>5.7722424040562714E-3</c:v>
                </c:pt>
                <c:pt idx="649">
                  <c:v>5.8329902079634621E-3</c:v>
                </c:pt>
                <c:pt idx="650">
                  <c:v>5.893689615703579E-3</c:v>
                </c:pt>
                <c:pt idx="651">
                  <c:v>5.9543377183235435E-3</c:v>
                </c:pt>
                <c:pt idx="652">
                  <c:v>6.0149316067903413E-3</c:v>
                </c:pt>
                <c:pt idx="653">
                  <c:v>6.0754683719910219E-3</c:v>
                </c:pt>
                <c:pt idx="654">
                  <c:v>6.1359451048925706E-3</c:v>
                </c:pt>
                <c:pt idx="655">
                  <c:v>6.1963588964619731E-3</c:v>
                </c:pt>
                <c:pt idx="656">
                  <c:v>6.2567068376662149E-3</c:v>
                </c:pt>
                <c:pt idx="657">
                  <c:v>6.3169860196321537E-3</c:v>
                </c:pt>
                <c:pt idx="658">
                  <c:v>6.3771935331669027E-3</c:v>
                </c:pt>
                <c:pt idx="659">
                  <c:v>6.4373264692374477E-3</c:v>
                </c:pt>
                <c:pt idx="660">
                  <c:v>6.49738191889071E-3</c:v>
                </c:pt>
                <c:pt idx="661">
                  <c:v>6.5573569730936754E-3</c:v>
                </c:pt>
                <c:pt idx="662">
                  <c:v>6.6172487226534571E-3</c:v>
                </c:pt>
                <c:pt idx="663">
                  <c:v>6.6770542586969128E-3</c:v>
                </c:pt>
                <c:pt idx="664">
                  <c:v>6.7367706721910281E-3</c:v>
                </c:pt>
                <c:pt idx="665">
                  <c:v>6.7963950538629803E-3</c:v>
                </c:pt>
                <c:pt idx="666">
                  <c:v>6.8559244947596909E-3</c:v>
                </c:pt>
                <c:pt idx="667">
                  <c:v>6.9153560860879537E-3</c:v>
                </c:pt>
                <c:pt idx="668">
                  <c:v>6.9746869184150739E-3</c:v>
                </c:pt>
                <c:pt idx="669">
                  <c:v>7.0339140829478453E-3</c:v>
                </c:pt>
                <c:pt idx="670">
                  <c:v>7.0930346704933811E-3</c:v>
                </c:pt>
                <c:pt idx="671">
                  <c:v>7.152045772098603E-3</c:v>
                </c:pt>
                <c:pt idx="672">
                  <c:v>7.2109444786505605E-3</c:v>
                </c:pt>
                <c:pt idx="673">
                  <c:v>7.2697322466641623E-3</c:v>
                </c:pt>
                <c:pt idx="674">
                  <c:v>7.3285290851821117E-3</c:v>
                </c:pt>
                <c:pt idx="675">
                  <c:v>7.3873913442490391E-3</c:v>
                </c:pt>
                <c:pt idx="676">
                  <c:v>7.4463189157913945E-3</c:v>
                </c:pt>
                <c:pt idx="677">
                  <c:v>7.5053116911760753E-3</c:v>
                </c:pt>
                <c:pt idx="678">
                  <c:v>7.5643695623295315E-3</c:v>
                </c:pt>
                <c:pt idx="679">
                  <c:v>7.6234924206186605E-3</c:v>
                </c:pt>
                <c:pt idx="680">
                  <c:v>7.6826801580498483E-3</c:v>
                </c:pt>
                <c:pt idx="681">
                  <c:v>7.7419326660699284E-3</c:v>
                </c:pt>
                <c:pt idx="682">
                  <c:v>7.8012498363655425E-3</c:v>
                </c:pt>
                <c:pt idx="683">
                  <c:v>7.8606315607832045E-3</c:v>
                </c:pt>
                <c:pt idx="684">
                  <c:v>7.9200777307697479E-3</c:v>
                </c:pt>
                <c:pt idx="685">
                  <c:v>7.9795882380917504E-3</c:v>
                </c:pt>
                <c:pt idx="686">
                  <c:v>8.0391629744358539E-3</c:v>
                </c:pt>
                <c:pt idx="687">
                  <c:v>8.098801831408764E-3</c:v>
                </c:pt>
                <c:pt idx="688">
                  <c:v>8.1585047006171862E-3</c:v>
                </c:pt>
                <c:pt idx="689">
                  <c:v>8.2182714739875706E-3</c:v>
                </c:pt>
                <c:pt idx="690">
                  <c:v>8.2781020429667507E-3</c:v>
                </c:pt>
                <c:pt idx="691">
                  <c:v>8.337996299161432E-3</c:v>
                </c:pt>
                <c:pt idx="692">
                  <c:v>8.3979541344980646E-3</c:v>
                </c:pt>
                <c:pt idx="693">
                  <c:v>8.4579754404234819E-3</c:v>
                </c:pt>
                <c:pt idx="694">
                  <c:v>8.5180601087042618E-3</c:v>
                </c:pt>
                <c:pt idx="695">
                  <c:v>8.5782080309471098E-3</c:v>
                </c:pt>
                <c:pt idx="696">
                  <c:v>8.6384190989985399E-3</c:v>
                </c:pt>
                <c:pt idx="697">
                  <c:v>8.6986932042254494E-3</c:v>
                </c:pt>
                <c:pt idx="698">
                  <c:v>8.7590302384743524E-3</c:v>
                </c:pt>
                <c:pt idx="699">
                  <c:v>8.8194300934318903E-3</c:v>
                </c:pt>
                <c:pt idx="700">
                  <c:v>8.879892660704769E-3</c:v>
                </c:pt>
                <c:pt idx="701">
                  <c:v>8.9404178320595662E-3</c:v>
                </c:pt>
                <c:pt idx="702">
                  <c:v>9.0010054989431154E-3</c:v>
                </c:pt>
                <c:pt idx="703">
                  <c:v>9.0616555532818666E-3</c:v>
                </c:pt>
                <c:pt idx="704">
                  <c:v>9.1223678865226532E-3</c:v>
                </c:pt>
                <c:pt idx="705">
                  <c:v>9.1831423905119891E-3</c:v>
                </c:pt>
                <c:pt idx="706">
                  <c:v>9.24397895685658E-3</c:v>
                </c:pt>
                <c:pt idx="707">
                  <c:v>9.3048774770831955E-3</c:v>
                </c:pt>
                <c:pt idx="708">
                  <c:v>9.3658378431982214E-3</c:v>
                </c:pt>
                <c:pt idx="709">
                  <c:v>9.4268599464886194E-3</c:v>
                </c:pt>
                <c:pt idx="710">
                  <c:v>9.4879436788808391E-3</c:v>
                </c:pt>
                <c:pt idx="711">
                  <c:v>9.5490889318217143E-3</c:v>
                </c:pt>
                <c:pt idx="712">
                  <c:v>9.6102955971577586E-3</c:v>
                </c:pt>
                <c:pt idx="713">
                  <c:v>9.6715635664956778E-3</c:v>
                </c:pt>
                <c:pt idx="714">
                  <c:v>9.7328927315221136E-3</c:v>
                </c:pt>
                <c:pt idx="715">
                  <c:v>9.7942829839237078E-3</c:v>
                </c:pt>
                <c:pt idx="716">
                  <c:v>9.8557342153071659E-3</c:v>
                </c:pt>
                <c:pt idx="717">
                  <c:v>9.9172463173591296E-3</c:v>
                </c:pt>
                <c:pt idx="718">
                  <c:v>9.9788191816863048E-3</c:v>
                </c:pt>
                <c:pt idx="719">
                  <c:v>1.0040452700135205E-2</c:v>
                </c:pt>
                <c:pt idx="720">
                  <c:v>1.01021467642326E-2</c:v>
                </c:pt>
                <c:pt idx="721">
                  <c:v>1.0163901265585196E-2</c:v>
                </c:pt>
                <c:pt idx="722">
                  <c:v>1.0225716095959569E-2</c:v>
                </c:pt>
                <c:pt idx="723">
                  <c:v>1.0287591147042363E-2</c:v>
                </c:pt>
                <c:pt idx="724">
                  <c:v>1.0349526310440282E-2</c:v>
                </c:pt>
                <c:pt idx="725">
                  <c:v>1.0411520855058143E-2</c:v>
                </c:pt>
                <c:pt idx="726">
                  <c:v>1.0473470859464484E-2</c:v>
                </c:pt>
                <c:pt idx="727">
                  <c:v>1.0535295138600631E-2</c:v>
                </c:pt>
                <c:pt idx="728">
                  <c:v>1.0596991250499954E-2</c:v>
                </c:pt>
                <c:pt idx="729">
                  <c:v>1.0658556753355697E-2</c:v>
                </c:pt>
                <c:pt idx="730">
                  <c:v>1.071998920520123E-2</c:v>
                </c:pt>
                <c:pt idx="731">
                  <c:v>1.0781286164069925E-2</c:v>
                </c:pt>
                <c:pt idx="732">
                  <c:v>1.0842445188075089E-2</c:v>
                </c:pt>
                <c:pt idx="733">
                  <c:v>1.0903463835170157E-2</c:v>
                </c:pt>
                <c:pt idx="734">
                  <c:v>1.0964339663628309E-2</c:v>
                </c:pt>
                <c:pt idx="735">
                  <c:v>1.1025070231402978E-2</c:v>
                </c:pt>
                <c:pt idx="736">
                  <c:v>1.1085653096527537E-2</c:v>
                </c:pt>
                <c:pt idx="737">
                  <c:v>1.1146085817115292E-2</c:v>
                </c:pt>
                <c:pt idx="738">
                  <c:v>1.1206365951119679E-2</c:v>
                </c:pt>
                <c:pt idx="739">
                  <c:v>1.1266491056893813E-2</c:v>
                </c:pt>
                <c:pt idx="740">
                  <c:v>1.132645869215132E-2</c:v>
                </c:pt>
                <c:pt idx="741">
                  <c:v>1.1386266415245316E-2</c:v>
                </c:pt>
                <c:pt idx="742">
                  <c:v>1.1445911784049301E-2</c:v>
                </c:pt>
                <c:pt idx="743">
                  <c:v>1.1505392356596644E-2</c:v>
                </c:pt>
                <c:pt idx="744">
                  <c:v>1.156470569108059E-2</c:v>
                </c:pt>
                <c:pt idx="745">
                  <c:v>1.1623849345454573E-2</c:v>
                </c:pt>
                <c:pt idx="746">
                  <c:v>1.1682820877911837E-2</c:v>
                </c:pt>
                <c:pt idx="747">
                  <c:v>1.174161784632588E-2</c:v>
                </c:pt>
                <c:pt idx="748">
                  <c:v>1.180023780881001E-2</c:v>
                </c:pt>
                <c:pt idx="749">
                  <c:v>1.1858678323397598E-2</c:v>
                </c:pt>
                <c:pt idx="750">
                  <c:v>1.191693694820195E-2</c:v>
                </c:pt>
                <c:pt idx="751">
                  <c:v>1.1975011241176503E-2</c:v>
                </c:pt>
                <c:pt idx="752">
                  <c:v>1.2032898760434563E-2</c:v>
                </c:pt>
                <c:pt idx="753">
                  <c:v>1.2090597064009501E-2</c:v>
                </c:pt>
                <c:pt idx="754">
                  <c:v>1.2148103710014624E-2</c:v>
                </c:pt>
                <c:pt idx="755">
                  <c:v>1.2205416256323431E-2</c:v>
                </c:pt>
                <c:pt idx="756">
                  <c:v>1.226253226104923E-2</c:v>
                </c:pt>
                <c:pt idx="757">
                  <c:v>1.2319449282225392E-2</c:v>
                </c:pt>
                <c:pt idx="758">
                  <c:v>1.2376164877885287E-2</c:v>
                </c:pt>
                <c:pt idx="759">
                  <c:v>1.2432676606142223E-2</c:v>
                </c:pt>
                <c:pt idx="760">
                  <c:v>1.2488982025029571E-2</c:v>
                </c:pt>
                <c:pt idx="761">
                  <c:v>1.2545078692500766E-2</c:v>
                </c:pt>
                <c:pt idx="762">
                  <c:v>1.2600964166509243E-2</c:v>
                </c:pt>
                <c:pt idx="763">
                  <c:v>1.2656636005328181E-2</c:v>
                </c:pt>
                <c:pt idx="764">
                  <c:v>1.2712091766751143E-2</c:v>
                </c:pt>
                <c:pt idx="765">
                  <c:v>1.2767329008891437E-2</c:v>
                </c:pt>
                <c:pt idx="766">
                  <c:v>1.2822345289782433E-2</c:v>
                </c:pt>
                <c:pt idx="767">
                  <c:v>1.2877138167537439E-2</c:v>
                </c:pt>
                <c:pt idx="768">
                  <c:v>1.2931705200029953E-2</c:v>
                </c:pt>
                <c:pt idx="769">
                  <c:v>1.2986043945373282E-2</c:v>
                </c:pt>
                <c:pt idx="770">
                  <c:v>1.3040151961600799E-2</c:v>
                </c:pt>
                <c:pt idx="771">
                  <c:v>1.3094026806665937E-2</c:v>
                </c:pt>
                <c:pt idx="772">
                  <c:v>1.3147666038602068E-2</c:v>
                </c:pt>
                <c:pt idx="773">
                  <c:v>1.3201067215602436E-2</c:v>
                </c:pt>
                <c:pt idx="774">
                  <c:v>1.3254227895380666E-2</c:v>
                </c:pt>
                <c:pt idx="775">
                  <c:v>1.3307145636209938E-2</c:v>
                </c:pt>
                <c:pt idx="776">
                  <c:v>1.3359817995963752E-2</c:v>
                </c:pt>
                <c:pt idx="777">
                  <c:v>1.3412242532755414E-2</c:v>
                </c:pt>
                <c:pt idx="778">
                  <c:v>1.3464443042270346E-2</c:v>
                </c:pt>
                <c:pt idx="779">
                  <c:v>1.3516451787181083E-2</c:v>
                </c:pt>
                <c:pt idx="780">
                  <c:v>1.3568267193146966E-2</c:v>
                </c:pt>
                <c:pt idx="781">
                  <c:v>1.3619887480071924E-2</c:v>
                </c:pt>
                <c:pt idx="782">
                  <c:v>1.3671310867859887E-2</c:v>
                </c:pt>
                <c:pt idx="783">
                  <c:v>1.3722535576334849E-2</c:v>
                </c:pt>
                <c:pt idx="784">
                  <c:v>1.3773559825320802E-2</c:v>
                </c:pt>
                <c:pt idx="785">
                  <c:v>1.3824381834721677E-2</c:v>
                </c:pt>
                <c:pt idx="786">
                  <c:v>1.3874999824441403E-2</c:v>
                </c:pt>
                <c:pt idx="787">
                  <c:v>1.3925412014303973E-2</c:v>
                </c:pt>
                <c:pt idx="788">
                  <c:v>1.3975616624213316E-2</c:v>
                </c:pt>
                <c:pt idx="789">
                  <c:v>1.4025611873993427E-2</c:v>
                </c:pt>
                <c:pt idx="790">
                  <c:v>1.4075395983468297E-2</c:v>
                </c:pt>
                <c:pt idx="791">
                  <c:v>1.4124967172541858E-2</c:v>
                </c:pt>
                <c:pt idx="792">
                  <c:v>1.4174323661118038E-2</c:v>
                </c:pt>
                <c:pt idx="793">
                  <c:v>1.4223463668860958E-2</c:v>
                </c:pt>
                <c:pt idx="794">
                  <c:v>1.4272385415914357E-2</c:v>
                </c:pt>
                <c:pt idx="795">
                  <c:v>1.4321087121942355E-2</c:v>
                </c:pt>
                <c:pt idx="796">
                  <c:v>1.4369567006928818E-2</c:v>
                </c:pt>
                <c:pt idx="797">
                  <c:v>1.4417823290617804E-2</c:v>
                </c:pt>
                <c:pt idx="798">
                  <c:v>1.4465854192913241E-2</c:v>
                </c:pt>
                <c:pt idx="799">
                  <c:v>1.4513657933639124E-2</c:v>
                </c:pt>
                <c:pt idx="800">
                  <c:v>1.4561232732859253E-2</c:v>
                </c:pt>
                <c:pt idx="801">
                  <c:v>1.4608576809997942E-2</c:v>
                </c:pt>
                <c:pt idx="802">
                  <c:v>1.46556883853588E-2</c:v>
                </c:pt>
                <c:pt idx="803">
                  <c:v>1.4702565678446078E-2</c:v>
                </c:pt>
                <c:pt idx="804">
                  <c:v>1.4749206909403512E-2</c:v>
                </c:pt>
                <c:pt idx="805">
                  <c:v>1.4795610297815287E-2</c:v>
                </c:pt>
                <c:pt idx="806">
                  <c:v>1.4841774063905078E-2</c:v>
                </c:pt>
                <c:pt idx="807">
                  <c:v>1.4887696427097197E-2</c:v>
                </c:pt>
                <c:pt idx="808">
                  <c:v>1.4933375607535382E-2</c:v>
                </c:pt>
                <c:pt idx="809">
                  <c:v>1.4978809824883754E-2</c:v>
                </c:pt>
                <c:pt idx="810">
                  <c:v>1.5023997299206115E-2</c:v>
                </c:pt>
                <c:pt idx="811">
                  <c:v>1.5068936250086651E-2</c:v>
                </c:pt>
                <c:pt idx="812">
                  <c:v>1.5113624897589162E-2</c:v>
                </c:pt>
                <c:pt idx="813">
                  <c:v>1.5158061461537642E-2</c:v>
                </c:pt>
                <c:pt idx="814">
                  <c:v>1.5202244161676148E-2</c:v>
                </c:pt>
                <c:pt idx="815">
                  <c:v>1.5246171217988547E-2</c:v>
                </c:pt>
                <c:pt idx="816">
                  <c:v>1.5289840850138958E-2</c:v>
                </c:pt>
                <c:pt idx="817">
                  <c:v>1.5333251278191184E-2</c:v>
                </c:pt>
                <c:pt idx="818">
                  <c:v>1.5376400721889283E-2</c:v>
                </c:pt>
                <c:pt idx="819">
                  <c:v>1.5419287401057247E-2</c:v>
                </c:pt>
                <c:pt idx="820">
                  <c:v>1.5461909535599005E-2</c:v>
                </c:pt>
                <c:pt idx="821">
                  <c:v>1.5504265345258617E-2</c:v>
                </c:pt>
                <c:pt idx="822">
                  <c:v>1.5546353050099881E-2</c:v>
                </c:pt>
                <c:pt idx="823">
                  <c:v>1.5588170869706985E-2</c:v>
                </c:pt>
                <c:pt idx="824">
                  <c:v>1.562971702414373E-2</c:v>
                </c:pt>
                <c:pt idx="825">
                  <c:v>1.5670989733074236E-2</c:v>
                </c:pt>
                <c:pt idx="826">
                  <c:v>1.571198721648237E-2</c:v>
                </c:pt>
                <c:pt idx="827">
                  <c:v>1.5752707694192125E-2</c:v>
                </c:pt>
                <c:pt idx="828">
                  <c:v>1.5793149386027494E-2</c:v>
                </c:pt>
                <c:pt idx="829">
                  <c:v>1.5833310511812471E-2</c:v>
                </c:pt>
                <c:pt idx="830">
                  <c:v>1.5878830523252674E-2</c:v>
                </c:pt>
                <c:pt idx="831">
                  <c:v>1.5918276237627538E-2</c:v>
                </c:pt>
                <c:pt idx="832">
                  <c:v>1.5957359195697407E-2</c:v>
                </c:pt>
                <c:pt idx="833">
                  <c:v>1.5996076897701883E-2</c:v>
                </c:pt>
                <c:pt idx="834">
                  <c:v>1.6034426843800631E-2</c:v>
                </c:pt>
                <c:pt idx="835">
                  <c:v>1.607240653407338E-2</c:v>
                </c:pt>
                <c:pt idx="836">
                  <c:v>1.6110013468679796E-2</c:v>
                </c:pt>
                <c:pt idx="837">
                  <c:v>1.6147245147699607E-2</c:v>
                </c:pt>
                <c:pt idx="838">
                  <c:v>1.6184099071372415E-2</c:v>
                </c:pt>
                <c:pt idx="839">
                  <c:v>1.6220572739698014E-2</c:v>
                </c:pt>
                <c:pt idx="840">
                  <c:v>1.6256663652756131E-2</c:v>
                </c:pt>
                <c:pt idx="841">
                  <c:v>1.6292369310946242E-2</c:v>
                </c:pt>
                <c:pt idx="842">
                  <c:v>1.6327687214268138E-2</c:v>
                </c:pt>
                <c:pt idx="843">
                  <c:v>1.6362614862721614E-2</c:v>
                </c:pt>
                <c:pt idx="844">
                  <c:v>1.6397149756626206E-2</c:v>
                </c:pt>
                <c:pt idx="845">
                  <c:v>1.6431289395981707E-2</c:v>
                </c:pt>
                <c:pt idx="846">
                  <c:v>1.6465031281187592E-2</c:v>
                </c:pt>
                <c:pt idx="847">
                  <c:v>1.6498372912003845E-2</c:v>
                </c:pt>
                <c:pt idx="848">
                  <c:v>1.6535984319032693E-2</c:v>
                </c:pt>
                <c:pt idx="849">
                  <c:v>1.6568459844341632E-2</c:v>
                </c:pt>
                <c:pt idx="850">
                  <c:v>1.6600527258825437E-2</c:v>
                </c:pt>
                <c:pt idx="851">
                  <c:v>1.6632184062483901E-2</c:v>
                </c:pt>
                <c:pt idx="852">
                  <c:v>1.6663427755556626E-2</c:v>
                </c:pt>
                <c:pt idx="853">
                  <c:v>1.6694255838043404E-2</c:v>
                </c:pt>
                <c:pt idx="854">
                  <c:v>1.6724665810183836E-2</c:v>
                </c:pt>
                <c:pt idx="855">
                  <c:v>1.6754655172057653E-2</c:v>
                </c:pt>
                <c:pt idx="856">
                  <c:v>1.6784221423984391E-2</c:v>
                </c:pt>
                <c:pt idx="857">
                  <c:v>1.6813362065803972E-2</c:v>
                </c:pt>
                <c:pt idx="858">
                  <c:v>1.6842074597915868E-2</c:v>
                </c:pt>
                <c:pt idx="859">
                  <c:v>1.6870356520319874E-2</c:v>
                </c:pt>
                <c:pt idx="860">
                  <c:v>1.6898205333175653E-2</c:v>
                </c:pt>
                <c:pt idx="861">
                  <c:v>1.6925618536722808E-2</c:v>
                </c:pt>
                <c:pt idx="862">
                  <c:v>1.6952593631041069E-2</c:v>
                </c:pt>
                <c:pt idx="863">
                  <c:v>1.6979128116210163E-2</c:v>
                </c:pt>
                <c:pt idx="864">
                  <c:v>1.7005219492469692E-2</c:v>
                </c:pt>
                <c:pt idx="865">
                  <c:v>1.7030865259979322E-2</c:v>
                </c:pt>
                <c:pt idx="866">
                  <c:v>1.7056062918818782E-2</c:v>
                </c:pt>
                <c:pt idx="867">
                  <c:v>1.7080809969147737E-2</c:v>
                </c:pt>
                <c:pt idx="868">
                  <c:v>1.7105103911125852E-2</c:v>
                </c:pt>
                <c:pt idx="869">
                  <c:v>1.7128942244992729E-2</c:v>
                </c:pt>
                <c:pt idx="870">
                  <c:v>1.715232247074816E-2</c:v>
                </c:pt>
                <c:pt idx="871">
                  <c:v>1.7175242088631748E-2</c:v>
                </c:pt>
                <c:pt idx="872">
                  <c:v>1.7197698598803157E-2</c:v>
                </c:pt>
                <c:pt idx="873">
                  <c:v>1.7219689501422053E-2</c:v>
                </c:pt>
                <c:pt idx="874">
                  <c:v>1.7241212296568165E-2</c:v>
                </c:pt>
                <c:pt idx="875">
                  <c:v>1.7262264484481094E-2</c:v>
                </c:pt>
                <c:pt idx="876">
                  <c:v>1.7282843565320505E-2</c:v>
                </c:pt>
                <c:pt idx="877">
                  <c:v>1.7302947039166128E-2</c:v>
                </c:pt>
                <c:pt idx="878">
                  <c:v>1.7322572406257564E-2</c:v>
                </c:pt>
                <c:pt idx="879">
                  <c:v>1.7341717166754478E-2</c:v>
                </c:pt>
                <c:pt idx="880">
                  <c:v>1.7360378820816535E-2</c:v>
                </c:pt>
                <c:pt idx="881">
                  <c:v>1.7378554868523466E-2</c:v>
                </c:pt>
                <c:pt idx="882">
                  <c:v>1.7402274363371717E-2</c:v>
                </c:pt>
                <c:pt idx="883">
                  <c:v>1.7420271047621227E-2</c:v>
                </c:pt>
                <c:pt idx="884">
                  <c:v>1.7438510504845794E-2</c:v>
                </c:pt>
                <c:pt idx="885">
                  <c:v>1.7456996403177882E-2</c:v>
                </c:pt>
                <c:pt idx="886">
                  <c:v>1.7475732410776601E-2</c:v>
                </c:pt>
                <c:pt idx="887">
                  <c:v>1.7494722195747769E-2</c:v>
                </c:pt>
                <c:pt idx="888">
                  <c:v>1.7513969426303788E-2</c:v>
                </c:pt>
                <c:pt idx="889">
                  <c:v>1.7533477770550476E-2</c:v>
                </c:pt>
                <c:pt idx="890">
                  <c:v>1.7553250896673589E-2</c:v>
                </c:pt>
                <c:pt idx="891">
                  <c:v>1.7573292472805591E-2</c:v>
                </c:pt>
                <c:pt idx="892">
                  <c:v>1.7593606167158882E-2</c:v>
                </c:pt>
                <c:pt idx="893">
                  <c:v>1.7614195647865927E-2</c:v>
                </c:pt>
                <c:pt idx="894">
                  <c:v>1.7635064583112481E-2</c:v>
                </c:pt>
                <c:pt idx="895">
                  <c:v>1.7656216641084299E-2</c:v>
                </c:pt>
                <c:pt idx="896">
                  <c:v>1.7677655489967137E-2</c:v>
                </c:pt>
                <c:pt idx="897">
                  <c:v>1.7699384797946749E-2</c:v>
                </c:pt>
                <c:pt idx="898">
                  <c:v>1.7730062536855939E-2</c:v>
                </c:pt>
                <c:pt idx="899">
                  <c:v>1.7752510279720468E-2</c:v>
                </c:pt>
                <c:pt idx="900">
                  <c:v>1.7775261025487765E-2</c:v>
                </c:pt>
                <c:pt idx="901">
                  <c:v>1.7798318442183714E-2</c:v>
                </c:pt>
                <c:pt idx="902">
                  <c:v>1.7821686197434516E-2</c:v>
                </c:pt>
                <c:pt idx="903">
                  <c:v>1.7845367958866376E-2</c:v>
                </c:pt>
                <c:pt idx="904">
                  <c:v>1.7869367394345304E-2</c:v>
                </c:pt>
                <c:pt idx="905">
                  <c:v>1.7893688171577438E-2</c:v>
                </c:pt>
                <c:pt idx="906">
                  <c:v>1.7918333958348853E-2</c:v>
                </c:pt>
                <c:pt idx="907">
                  <c:v>1.7943308422365689E-2</c:v>
                </c:pt>
                <c:pt idx="908">
                  <c:v>1.7968615231334084E-2</c:v>
                </c:pt>
                <c:pt idx="909">
                  <c:v>1.7994258053040113E-2</c:v>
                </c:pt>
                <c:pt idx="910">
                  <c:v>1.8020240555189915E-2</c:v>
                </c:pt>
                <c:pt idx="911">
                  <c:v>1.8046566405569564E-2</c:v>
                </c:pt>
                <c:pt idx="912">
                  <c:v>1.8073239272045072E-2</c:v>
                </c:pt>
                <c:pt idx="913">
                  <c:v>1.8100262822162705E-2</c:v>
                </c:pt>
                <c:pt idx="914">
                  <c:v>1.812764072386841E-2</c:v>
                </c:pt>
                <c:pt idx="915">
                  <c:v>1.815537664478839E-2</c:v>
                </c:pt>
                <c:pt idx="916">
                  <c:v>1.8183474252868592E-2</c:v>
                </c:pt>
                <c:pt idx="917">
                  <c:v>1.8211937215575347E-2</c:v>
                </c:pt>
                <c:pt idx="918">
                  <c:v>1.8240769200934537E-2</c:v>
                </c:pt>
                <c:pt idx="919">
                  <c:v>1.8269973876652301E-2</c:v>
                </c:pt>
                <c:pt idx="920">
                  <c:v>1.8299554910434779E-2</c:v>
                </c:pt>
                <c:pt idx="921">
                  <c:v>1.8329515970068044E-2</c:v>
                </c:pt>
                <c:pt idx="922">
                  <c:v>1.8359860723418109E-2</c:v>
                </c:pt>
                <c:pt idx="923">
                  <c:v>1.8390592838191111E-2</c:v>
                </c:pt>
                <c:pt idx="924">
                  <c:v>1.8421715982173126E-2</c:v>
                </c:pt>
                <c:pt idx="925">
                  <c:v>1.8453233823230164E-2</c:v>
                </c:pt>
                <c:pt idx="926">
                  <c:v>1.8485150028988429E-2</c:v>
                </c:pt>
                <c:pt idx="927">
                  <c:v>1.8517468267393866E-2</c:v>
                </c:pt>
                <c:pt idx="928">
                  <c:v>1.8550192206152616E-2</c:v>
                </c:pt>
                <c:pt idx="929">
                  <c:v>1.8583325513130688E-2</c:v>
                </c:pt>
                <c:pt idx="930">
                  <c:v>1.8616871856034223E-2</c:v>
                </c:pt>
                <c:pt idx="931">
                  <c:v>1.865083490272923E-2</c:v>
                </c:pt>
                <c:pt idx="932">
                  <c:v>1.8685218320921848E-2</c:v>
                </c:pt>
                <c:pt idx="933">
                  <c:v>1.8720006134511635E-2</c:v>
                </c:pt>
                <c:pt idx="934">
                  <c:v>1.8754650443373322E-2</c:v>
                </c:pt>
                <c:pt idx="935">
                  <c:v>1.8788893894488012E-2</c:v>
                </c:pt>
                <c:pt idx="936">
                  <c:v>1.8822733843810724E-2</c:v>
                </c:pt>
                <c:pt idx="937">
                  <c:v>1.8856167647216537E-2</c:v>
                </c:pt>
                <c:pt idx="938">
                  <c:v>1.8889192660740406E-2</c:v>
                </c:pt>
                <c:pt idx="939">
                  <c:v>1.8921806240257411E-2</c:v>
                </c:pt>
                <c:pt idx="940">
                  <c:v>1.8954005741802504E-2</c:v>
                </c:pt>
                <c:pt idx="941">
                  <c:v>1.8985788521170832E-2</c:v>
                </c:pt>
                <c:pt idx="942">
                  <c:v>1.9017151934477283E-2</c:v>
                </c:pt>
                <c:pt idx="943">
                  <c:v>1.9048093337676875E-2</c:v>
                </c:pt>
                <c:pt idx="944">
                  <c:v>1.9078610086644687E-2</c:v>
                </c:pt>
                <c:pt idx="945">
                  <c:v>1.9108699537255802E-2</c:v>
                </c:pt>
                <c:pt idx="946">
                  <c:v>1.9138359045625108E-2</c:v>
                </c:pt>
                <c:pt idx="947">
                  <c:v>1.9167585967627687E-2</c:v>
                </c:pt>
                <c:pt idx="948">
                  <c:v>1.9196377659218555E-2</c:v>
                </c:pt>
                <c:pt idx="949">
                  <c:v>1.922473147635273E-2</c:v>
                </c:pt>
                <c:pt idx="950">
                  <c:v>1.9252644774985228E-2</c:v>
                </c:pt>
                <c:pt idx="951">
                  <c:v>1.9280114911151003E-2</c:v>
                </c:pt>
                <c:pt idx="952">
                  <c:v>1.9307139240645199E-2</c:v>
                </c:pt>
                <c:pt idx="953">
                  <c:v>1.9333715119582706E-2</c:v>
                </c:pt>
                <c:pt idx="954">
                  <c:v>1.9359839903918541E-2</c:v>
                </c:pt>
                <c:pt idx="955">
                  <c:v>1.9385510949447848E-2</c:v>
                </c:pt>
                <c:pt idx="956">
                  <c:v>1.9410725612285518E-2</c:v>
                </c:pt>
                <c:pt idx="957">
                  <c:v>1.9435481248386566E-2</c:v>
                </c:pt>
                <c:pt idx="958">
                  <c:v>1.9459775213626074E-2</c:v>
                </c:pt>
                <c:pt idx="959">
                  <c:v>1.9483604864038995E-2</c:v>
                </c:pt>
                <c:pt idx="960">
                  <c:v>1.9506967555580346E-2</c:v>
                </c:pt>
                <c:pt idx="961">
                  <c:v>1.9529860644125208E-2</c:v>
                </c:pt>
                <c:pt idx="962">
                  <c:v>1.9552281485868406E-2</c:v>
                </c:pt>
                <c:pt idx="963">
                  <c:v>1.9574227436525149E-2</c:v>
                </c:pt>
                <c:pt idx="964">
                  <c:v>1.9595695852290262E-2</c:v>
                </c:pt>
                <c:pt idx="965">
                  <c:v>1.9616684088878955E-2</c:v>
                </c:pt>
                <c:pt idx="966">
                  <c:v>1.9637189502406116E-2</c:v>
                </c:pt>
                <c:pt idx="967">
                  <c:v>1.9657209448986634E-2</c:v>
                </c:pt>
                <c:pt idx="968">
                  <c:v>1.9676741284415655E-2</c:v>
                </c:pt>
                <c:pt idx="969">
                  <c:v>1.9695782364648196E-2</c:v>
                </c:pt>
                <c:pt idx="970">
                  <c:v>1.9714330045719208E-2</c:v>
                </c:pt>
                <c:pt idx="971">
                  <c:v>1.9732381683663647E-2</c:v>
                </c:pt>
                <c:pt idx="972">
                  <c:v>1.9749934634436528E-2</c:v>
                </c:pt>
                <c:pt idx="973">
                  <c:v>1.9766986253992869E-2</c:v>
                </c:pt>
                <c:pt idx="974">
                  <c:v>1.978353389820775E-2</c:v>
                </c:pt>
                <c:pt idx="975">
                  <c:v>1.9799574923355934E-2</c:v>
                </c:pt>
                <c:pt idx="976">
                  <c:v>1.9815106685072692E-2</c:v>
                </c:pt>
                <c:pt idx="977">
                  <c:v>1.983012653955285E-2</c:v>
                </c:pt>
                <c:pt idx="978">
                  <c:v>1.9844631842911298E-2</c:v>
                </c:pt>
                <c:pt idx="979">
                  <c:v>1.9858619950863243E-2</c:v>
                </c:pt>
                <c:pt idx="980">
                  <c:v>1.9872088219523576E-2</c:v>
                </c:pt>
                <c:pt idx="981">
                  <c:v>1.9885034005007185E-2</c:v>
                </c:pt>
                <c:pt idx="982">
                  <c:v>1.9897454663109215E-2</c:v>
                </c:pt>
                <c:pt idx="983">
                  <c:v>1.990934754986462E-2</c:v>
                </c:pt>
                <c:pt idx="984">
                  <c:v>1.9920710021468224E-2</c:v>
                </c:pt>
                <c:pt idx="985">
                  <c:v>1.9931551047545071E-2</c:v>
                </c:pt>
                <c:pt idx="986">
                  <c:v>1.9942193997026791E-2</c:v>
                </c:pt>
                <c:pt idx="987">
                  <c:v>1.9952790243147334E-2</c:v>
                </c:pt>
                <c:pt idx="988">
                  <c:v>1.9963340535786855E-2</c:v>
                </c:pt>
                <c:pt idx="989">
                  <c:v>1.9973845625145259E-2</c:v>
                </c:pt>
                <c:pt idx="990">
                  <c:v>1.9984306261262574E-2</c:v>
                </c:pt>
                <c:pt idx="991">
                  <c:v>1.999472319401896E-2</c:v>
                </c:pt>
                <c:pt idx="992">
                  <c:v>2.0005097173534381E-2</c:v>
                </c:pt>
                <c:pt idx="993">
                  <c:v>2.0015428949928804E-2</c:v>
                </c:pt>
                <c:pt idx="994">
                  <c:v>2.0025719273162323E-2</c:v>
                </c:pt>
                <c:pt idx="995">
                  <c:v>2.0035968893354905E-2</c:v>
                </c:pt>
                <c:pt idx="996">
                  <c:v>2.0046178560466643E-2</c:v>
                </c:pt>
                <c:pt idx="997">
                  <c:v>2.0056349024537568E-2</c:v>
                </c:pt>
                <c:pt idx="998">
                  <c:v>2.006648103576758E-2</c:v>
                </c:pt>
                <c:pt idx="999">
                  <c:v>2.0076575343876968E-2</c:v>
                </c:pt>
                <c:pt idx="1000">
                  <c:v>2.008663269930544E-2</c:v>
                </c:pt>
                <c:pt idx="1001">
                  <c:v>2.0096653851773283E-2</c:v>
                </c:pt>
                <c:pt idx="1002">
                  <c:v>2.0106639551560335E-2</c:v>
                </c:pt>
                <c:pt idx="1003">
                  <c:v>2.0116590548546753E-2</c:v>
                </c:pt>
                <c:pt idx="1004">
                  <c:v>2.0126507592772569E-2</c:v>
                </c:pt>
                <c:pt idx="1005">
                  <c:v>2.0136391434357748E-2</c:v>
                </c:pt>
                <c:pt idx="1006">
                  <c:v>2.0146242823262384E-2</c:v>
                </c:pt>
                <c:pt idx="1007">
                  <c:v>2.0156062509686379E-2</c:v>
                </c:pt>
                <c:pt idx="1008">
                  <c:v>2.0165851243509891E-2</c:v>
                </c:pt>
                <c:pt idx="1009">
                  <c:v>2.0175609774932823E-2</c:v>
                </c:pt>
                <c:pt idx="1010">
                  <c:v>2.0185338853835333E-2</c:v>
                </c:pt>
                <c:pt idx="1011">
                  <c:v>2.0195039230337386E-2</c:v>
                </c:pt>
                <c:pt idx="1012">
                  <c:v>2.0204711654558949E-2</c:v>
                </c:pt>
                <c:pt idx="1013">
                  <c:v>2.021435687638018E-2</c:v>
                </c:pt>
                <c:pt idx="1014">
                  <c:v>2.0223975645921044E-2</c:v>
                </c:pt>
                <c:pt idx="1015">
                  <c:v>2.0233568713301509E-2</c:v>
                </c:pt>
                <c:pt idx="1016">
                  <c:v>2.0243136828401731E-2</c:v>
                </c:pt>
                <c:pt idx="1017">
                  <c:v>2.0252680741421614E-2</c:v>
                </c:pt>
                <c:pt idx="1018">
                  <c:v>2.0262201202321251E-2</c:v>
                </c:pt>
                <c:pt idx="1019">
                  <c:v>2.0271698961220608E-2</c:v>
                </c:pt>
                <c:pt idx="1020">
                  <c:v>2.0281174767999843E-2</c:v>
                </c:pt>
                <c:pt idx="1021">
                  <c:v>2.0290629372938795E-2</c:v>
                </c:pt>
                <c:pt idx="1022">
                  <c:v>2.0300063525837686E-2</c:v>
                </c:pt>
                <c:pt idx="1023">
                  <c:v>2.0309477976896417E-2</c:v>
                </c:pt>
                <c:pt idx="1024">
                  <c:v>2.0318873476234955E-2</c:v>
                </c:pt>
                <c:pt idx="1025">
                  <c:v>2.0328250773733458E-2</c:v>
                </c:pt>
                <c:pt idx="1026">
                  <c:v>2.0337610619431956E-2</c:v>
                </c:pt>
                <c:pt idx="1027">
                  <c:v>2.0346953763450415E-2</c:v>
                </c:pt>
                <c:pt idx="1028">
                  <c:v>2.0356280955828865E-2</c:v>
                </c:pt>
                <c:pt idx="1029">
                  <c:v>2.0365592946607336E-2</c:v>
                </c:pt>
                <c:pt idx="1030">
                  <c:v>2.0374890485825858E-2</c:v>
                </c:pt>
                <c:pt idx="1031">
                  <c:v>2.0384174323444526E-2</c:v>
                </c:pt>
                <c:pt idx="1032">
                  <c:v>2.0393445209663241E-2</c:v>
                </c:pt>
                <c:pt idx="1033">
                  <c:v>2.0402703894522034E-2</c:v>
                </c:pt>
                <c:pt idx="1034">
                  <c:v>2.0411951127901062E-2</c:v>
                </c:pt>
                <c:pt idx="1035">
                  <c:v>2.0421187660080165E-2</c:v>
                </c:pt>
                <c:pt idx="1036">
                  <c:v>2.0430414240859562E-2</c:v>
                </c:pt>
                <c:pt idx="1037">
                  <c:v>2.0439631315962714E-2</c:v>
                </c:pt>
                <c:pt idx="1038">
                  <c:v>2.0448788993139289E-2</c:v>
                </c:pt>
                <c:pt idx="1039">
                  <c:v>2.0457848873665085E-2</c:v>
                </c:pt>
                <c:pt idx="1040">
                  <c:v>2.046681113627713E-2</c:v>
                </c:pt>
                <c:pt idx="1041">
                  <c:v>2.0475675959872319E-2</c:v>
                </c:pt>
                <c:pt idx="1042">
                  <c:v>2.0484443523427487E-2</c:v>
                </c:pt>
                <c:pt idx="1043">
                  <c:v>2.0493114005759594E-2</c:v>
                </c:pt>
                <c:pt idx="1044">
                  <c:v>2.0501687586005346E-2</c:v>
                </c:pt>
                <c:pt idx="1045">
                  <c:v>2.0510164442821832E-2</c:v>
                </c:pt>
                <c:pt idx="1046">
                  <c:v>2.0518544755265822E-2</c:v>
                </c:pt>
                <c:pt idx="1047">
                  <c:v>2.052682870207434E-2</c:v>
                </c:pt>
                <c:pt idx="1048">
                  <c:v>2.0535016462304156E-2</c:v>
                </c:pt>
                <c:pt idx="1049">
                  <c:v>2.0543108214932104E-2</c:v>
                </c:pt>
                <c:pt idx="1050">
                  <c:v>2.0551104138695209E-2</c:v>
                </c:pt>
                <c:pt idx="1051">
                  <c:v>2.0559004412650239E-2</c:v>
                </c:pt>
                <c:pt idx="1052">
                  <c:v>2.0566809215614157E-2</c:v>
                </c:pt>
                <c:pt idx="1053">
                  <c:v>2.0574518726483859E-2</c:v>
                </c:pt>
                <c:pt idx="1054">
                  <c:v>2.0582133124236179E-2</c:v>
                </c:pt>
                <c:pt idx="1055">
                  <c:v>2.0589652587768015E-2</c:v>
                </c:pt>
                <c:pt idx="1056">
                  <c:v>2.0597077296136135E-2</c:v>
                </c:pt>
                <c:pt idx="1057">
                  <c:v>2.0604407427917693E-2</c:v>
                </c:pt>
                <c:pt idx="1058">
                  <c:v>2.0611643162249393E-2</c:v>
                </c:pt>
                <c:pt idx="1059">
                  <c:v>2.0618784678028135E-2</c:v>
                </c:pt>
                <c:pt idx="1060">
                  <c:v>2.0625832154070878E-2</c:v>
                </c:pt>
                <c:pt idx="1061">
                  <c:v>2.0632785769434392E-2</c:v>
                </c:pt>
                <c:pt idx="1062">
                  <c:v>2.0639645702855702E-2</c:v>
                </c:pt>
                <c:pt idx="1063">
                  <c:v>2.0646412133391578E-2</c:v>
                </c:pt>
                <c:pt idx="1064">
                  <c:v>2.0653085239938918E-2</c:v>
                </c:pt>
                <c:pt idx="1065">
                  <c:v>2.0659665201394617E-2</c:v>
                </c:pt>
                <c:pt idx="1066">
                  <c:v>2.0666152196655574E-2</c:v>
                </c:pt>
                <c:pt idx="1067">
                  <c:v>2.0672546404458814E-2</c:v>
                </c:pt>
                <c:pt idx="1068">
                  <c:v>2.0678848004100914E-2</c:v>
                </c:pt>
                <c:pt idx="1069">
                  <c:v>2.0685057174159027E-2</c:v>
                </c:pt>
                <c:pt idx="1070">
                  <c:v>2.0691174093689924E-2</c:v>
                </c:pt>
                <c:pt idx="1071">
                  <c:v>2.0697198941670436E-2</c:v>
                </c:pt>
                <c:pt idx="1072">
                  <c:v>2.070313189683759E-2</c:v>
                </c:pt>
                <c:pt idx="1073">
                  <c:v>2.0708973138248155E-2</c:v>
                </c:pt>
                <c:pt idx="1074">
                  <c:v>2.0714722844639155E-2</c:v>
                </c:pt>
                <c:pt idx="1075">
                  <c:v>2.0720381195227233E-2</c:v>
                </c:pt>
                <c:pt idx="1076">
                  <c:v>2.0725948368669478E-2</c:v>
                </c:pt>
                <c:pt idx="1077">
                  <c:v>2.0731424543942722E-2</c:v>
                </c:pt>
                <c:pt idx="1078">
                  <c:v>2.0736809899943864E-2</c:v>
                </c:pt>
                <c:pt idx="1079">
                  <c:v>2.0742104615649737E-2</c:v>
                </c:pt>
                <c:pt idx="1080">
                  <c:v>2.0747308869877301E-2</c:v>
                </c:pt>
                <c:pt idx="1081">
                  <c:v>2.0752422841683327E-2</c:v>
                </c:pt>
                <c:pt idx="1082">
                  <c:v>2.0757446709884775E-2</c:v>
                </c:pt>
                <c:pt idx="1083">
                  <c:v>2.0762380653378543E-2</c:v>
                </c:pt>
                <c:pt idx="1084">
                  <c:v>2.0767224851141464E-2</c:v>
                </c:pt>
                <c:pt idx="1085">
                  <c:v>2.0771979481990499E-2</c:v>
                </c:pt>
                <c:pt idx="1086">
                  <c:v>2.0776644724982418E-2</c:v>
                </c:pt>
                <c:pt idx="1087">
                  <c:v>2.0781220758934182E-2</c:v>
                </c:pt>
                <c:pt idx="1088">
                  <c:v>2.0785707762742689E-2</c:v>
                </c:pt>
                <c:pt idx="1089">
                  <c:v>2.0790105915384771E-2</c:v>
                </c:pt>
                <c:pt idx="1090">
                  <c:v>2.0795023807638202E-2</c:v>
                </c:pt>
                <c:pt idx="1091">
                  <c:v>2.0799232167298953E-2</c:v>
                </c:pt>
                <c:pt idx="1092">
                  <c:v>2.0803352238063511E-2</c:v>
                </c:pt>
                <c:pt idx="1093">
                  <c:v>2.0807384198908707E-2</c:v>
                </c:pt>
                <c:pt idx="1094">
                  <c:v>2.0811328228651504E-2</c:v>
                </c:pt>
                <c:pt idx="1095">
                  <c:v>2.0815184506268736E-2</c:v>
                </c:pt>
                <c:pt idx="1096">
                  <c:v>2.0818953210657298E-2</c:v>
                </c:pt>
                <c:pt idx="1097">
                  <c:v>2.0822634520634153E-2</c:v>
                </c:pt>
                <c:pt idx="1098">
                  <c:v>2.0826228615336007E-2</c:v>
                </c:pt>
                <c:pt idx="1099">
                  <c:v>2.0829735673419947E-2</c:v>
                </c:pt>
                <c:pt idx="1100">
                  <c:v>2.083315587402268E-2</c:v>
                </c:pt>
                <c:pt idx="1101">
                  <c:v>2.0836489395961166E-2</c:v>
                </c:pt>
                <c:pt idx="1102">
                  <c:v>2.0839736418132304E-2</c:v>
                </c:pt>
                <c:pt idx="1103">
                  <c:v>2.084289711943299E-2</c:v>
                </c:pt>
                <c:pt idx="1104">
                  <c:v>2.0845971678840058E-2</c:v>
                </c:pt>
                <c:pt idx="1105">
                  <c:v>2.0848960275250406E-2</c:v>
                </c:pt>
                <c:pt idx="1106">
                  <c:v>2.0851863087560929E-2</c:v>
                </c:pt>
                <c:pt idx="1107">
                  <c:v>2.0854680294748462E-2</c:v>
                </c:pt>
                <c:pt idx="1108">
                  <c:v>2.0857412075709902E-2</c:v>
                </c:pt>
                <c:pt idx="1109">
                  <c:v>2.0860058609182275E-2</c:v>
                </c:pt>
                <c:pt idx="1110">
                  <c:v>2.0862620074382221E-2</c:v>
                </c:pt>
                <c:pt idx="1111">
                  <c:v>2.086509664996683E-2</c:v>
                </c:pt>
                <c:pt idx="1112">
                  <c:v>2.0867488515072807E-2</c:v>
                </c:pt>
                <c:pt idx="1113">
                  <c:v>2.0869795848437178E-2</c:v>
                </c:pt>
                <c:pt idx="1114">
                  <c:v>2.0872018829036776E-2</c:v>
                </c:pt>
                <c:pt idx="1115">
                  <c:v>2.0874157635768498E-2</c:v>
                </c:pt>
                <c:pt idx="1116">
                  <c:v>2.0876212447609177E-2</c:v>
                </c:pt>
                <c:pt idx="1117">
                  <c:v>2.0878183443455711E-2</c:v>
                </c:pt>
                <c:pt idx="1118">
                  <c:v>2.0880070802204997E-2</c:v>
                </c:pt>
                <c:pt idx="1119">
                  <c:v>2.0881874702753933E-2</c:v>
                </c:pt>
                <c:pt idx="1120">
                  <c:v>2.0883595323999415E-2</c:v>
                </c:pt>
                <c:pt idx="1121">
                  <c:v>2.0885232844918278E-2</c:v>
                </c:pt>
                <c:pt idx="1122">
                  <c:v>2.0886787444407418E-2</c:v>
                </c:pt>
                <c:pt idx="1123">
                  <c:v>2.0888259301443668E-2</c:v>
                </c:pt>
                <c:pt idx="1124">
                  <c:v>2.0889648594764054E-2</c:v>
                </c:pt>
                <c:pt idx="1125">
                  <c:v>2.0890955503585218E-2</c:v>
                </c:pt>
                <c:pt idx="1126">
                  <c:v>2.0892180206484312E-2</c:v>
                </c:pt>
                <c:pt idx="1127">
                  <c:v>2.0893322882518106E-2</c:v>
                </c:pt>
                <c:pt idx="1128">
                  <c:v>2.0894383710743369E-2</c:v>
                </c:pt>
                <c:pt idx="1129">
                  <c:v>2.0895362869817191E-2</c:v>
                </c:pt>
                <c:pt idx="1130">
                  <c:v>2.0896260538876277E-2</c:v>
                </c:pt>
                <c:pt idx="1131">
                  <c:v>2.0897076896737588E-2</c:v>
                </c:pt>
                <c:pt idx="1132">
                  <c:v>2.0897812122298021E-2</c:v>
                </c:pt>
                <c:pt idx="1133">
                  <c:v>2.089846639453441E-2</c:v>
                </c:pt>
                <c:pt idx="1134">
                  <c:v>2.0899039892343652E-2</c:v>
                </c:pt>
                <c:pt idx="1135">
                  <c:v>2.089953279470258E-2</c:v>
                </c:pt>
                <c:pt idx="1136">
                  <c:v>2.0899945280428156E-2</c:v>
                </c:pt>
                <c:pt idx="1137">
                  <c:v>2.0900277528417277E-2</c:v>
                </c:pt>
                <c:pt idx="1138">
                  <c:v>2.0900529717646776E-2</c:v>
                </c:pt>
                <c:pt idx="1139">
                  <c:v>2.0900702027013551E-2</c:v>
                </c:pt>
                <c:pt idx="1140">
                  <c:v>2.0900794635494435E-2</c:v>
                </c:pt>
                <c:pt idx="1141">
                  <c:v>2.0900807721986325E-2</c:v>
                </c:pt>
                <c:pt idx="1142">
                  <c:v>2.0900725533570252E-2</c:v>
                </c:pt>
                <c:pt idx="1143">
                  <c:v>2.0900568818209564E-2</c:v>
                </c:pt>
                <c:pt idx="1144">
                  <c:v>2.0900333143130112E-2</c:v>
                </c:pt>
                <c:pt idx="1145">
                  <c:v>2.0900018687228794E-2</c:v>
                </c:pt>
                <c:pt idx="1146">
                  <c:v>2.0899625629562379E-2</c:v>
                </c:pt>
                <c:pt idx="1147">
                  <c:v>2.0899154148947829E-2</c:v>
                </c:pt>
                <c:pt idx="1148">
                  <c:v>2.0898604424122169E-2</c:v>
                </c:pt>
                <c:pt idx="1149">
                  <c:v>2.0897976634381976E-2</c:v>
                </c:pt>
                <c:pt idx="1150">
                  <c:v>2.0897270958464276E-2</c:v>
                </c:pt>
                <c:pt idx="1151">
                  <c:v>2.0896487575186029E-2</c:v>
                </c:pt>
                <c:pt idx="1152">
                  <c:v>2.0895626663524069E-2</c:v>
                </c:pt>
                <c:pt idx="1153">
                  <c:v>2.089468840245523E-2</c:v>
                </c:pt>
                <c:pt idx="1154">
                  <c:v>2.0893672970876409E-2</c:v>
                </c:pt>
                <c:pt idx="1155">
                  <c:v>2.0892580547684503E-2</c:v>
                </c:pt>
                <c:pt idx="1156">
                  <c:v>2.0891411311776409E-2</c:v>
                </c:pt>
                <c:pt idx="1157">
                  <c:v>2.0890165442049025E-2</c:v>
                </c:pt>
                <c:pt idx="1158">
                  <c:v>2.0890873918718356E-2</c:v>
                </c:pt>
                <c:pt idx="1159">
                  <c:v>2.0887444517203591E-2</c:v>
                </c:pt>
                <c:pt idx="1160">
                  <c:v>2.0885969819799399E-2</c:v>
                </c:pt>
                <c:pt idx="1161">
                  <c:v>2.0884419204243443E-2</c:v>
                </c:pt>
                <c:pt idx="1162">
                  <c:v>2.0882792849592491E-2</c:v>
                </c:pt>
                <c:pt idx="1163">
                  <c:v>2.0881090934663504E-2</c:v>
                </c:pt>
                <c:pt idx="1164">
                  <c:v>2.0879313638273445E-2</c:v>
                </c:pt>
                <c:pt idx="1165">
                  <c:v>2.0877461139559017E-2</c:v>
                </c:pt>
                <c:pt idx="1166">
                  <c:v>2.0875533617337183E-2</c:v>
                </c:pt>
                <c:pt idx="1167">
                  <c:v>2.087353125050484E-2</c:v>
                </c:pt>
                <c:pt idx="1168">
                  <c:v>2.0871454218118757E-2</c:v>
                </c:pt>
                <c:pt idx="1169">
                  <c:v>2.0869302698836023E-2</c:v>
                </c:pt>
                <c:pt idx="1170">
                  <c:v>2.0867076871793344E-2</c:v>
                </c:pt>
                <c:pt idx="1171">
                  <c:v>2.0864776915887617E-2</c:v>
                </c:pt>
                <c:pt idx="1172">
                  <c:v>2.0862403009935804E-2</c:v>
                </c:pt>
                <c:pt idx="1173">
                  <c:v>2.0859955332914737E-2</c:v>
                </c:pt>
                <c:pt idx="1174">
                  <c:v>2.085743406380125E-2</c:v>
                </c:pt>
                <c:pt idx="1175">
                  <c:v>2.0854839381332368E-2</c:v>
                </c:pt>
                <c:pt idx="1176">
                  <c:v>2.0852171464644798E-2</c:v>
                </c:pt>
                <c:pt idx="1177">
                  <c:v>2.0849430492635435E-2</c:v>
                </c:pt>
                <c:pt idx="1178">
                  <c:v>2.0846616644041305E-2</c:v>
                </c:pt>
                <c:pt idx="1179">
                  <c:v>2.0843730097839241E-2</c:v>
                </c:pt>
                <c:pt idx="1180">
                  <c:v>2.084077103316595E-2</c:v>
                </c:pt>
                <c:pt idx="1181">
                  <c:v>2.0837739628598584E-2</c:v>
                </c:pt>
                <c:pt idx="1182">
                  <c:v>2.0834636063353784E-2</c:v>
                </c:pt>
                <c:pt idx="1183">
                  <c:v>2.0831460516168576E-2</c:v>
                </c:pt>
                <c:pt idx="1184">
                  <c:v>2.0828213166019793E-2</c:v>
                </c:pt>
                <c:pt idx="1185">
                  <c:v>2.0824894191964205E-2</c:v>
                </c:pt>
                <c:pt idx="1186">
                  <c:v>2.0821503772578964E-2</c:v>
                </c:pt>
                <c:pt idx="1187">
                  <c:v>2.0818042087160649E-2</c:v>
                </c:pt>
                <c:pt idx="1188">
                  <c:v>2.0814509314366347E-2</c:v>
                </c:pt>
                <c:pt idx="1189">
                  <c:v>2.081090563325283E-2</c:v>
                </c:pt>
                <c:pt idx="1190">
                  <c:v>2.0807231222637057E-2</c:v>
                </c:pt>
                <c:pt idx="1191">
                  <c:v>2.0803486261575799E-2</c:v>
                </c:pt>
                <c:pt idx="1192">
                  <c:v>2.0799670928886016E-2</c:v>
                </c:pt>
                <c:pt idx="1193">
                  <c:v>2.0795785403464606E-2</c:v>
                </c:pt>
                <c:pt idx="1194">
                  <c:v>2.0791886606019716E-2</c:v>
                </c:pt>
                <c:pt idx="1195">
                  <c:v>2.0787838728839603E-2</c:v>
                </c:pt>
                <c:pt idx="1196">
                  <c:v>2.0783719582881943E-2</c:v>
                </c:pt>
                <c:pt idx="1197">
                  <c:v>2.0779529338783576E-2</c:v>
                </c:pt>
                <c:pt idx="1198">
                  <c:v>2.0775268167048111E-2</c:v>
                </c:pt>
                <c:pt idx="1199">
                  <c:v>2.0770936238312387E-2</c:v>
                </c:pt>
                <c:pt idx="1200">
                  <c:v>2.0766533723080016E-2</c:v>
                </c:pt>
                <c:pt idx="1201">
                  <c:v>2.076206079196119E-2</c:v>
                </c:pt>
                <c:pt idx="1202">
                  <c:v>2.0757517615486165E-2</c:v>
                </c:pt>
                <c:pt idx="1203">
                  <c:v>2.0752904364238489E-2</c:v>
                </c:pt>
                <c:pt idx="1204">
                  <c:v>2.0748221208801709E-2</c:v>
                </c:pt>
                <c:pt idx="1205">
                  <c:v>2.0743468319706082E-2</c:v>
                </c:pt>
                <c:pt idx="1206">
                  <c:v>2.0738645867588446E-2</c:v>
                </c:pt>
                <c:pt idx="1207">
                  <c:v>2.0733754022979056E-2</c:v>
                </c:pt>
                <c:pt idx="1208">
                  <c:v>2.0728792956434816E-2</c:v>
                </c:pt>
                <c:pt idx="1209">
                  <c:v>2.072039382656321E-2</c:v>
                </c:pt>
                <c:pt idx="1210">
                  <c:v>2.0715265948840766E-2</c:v>
                </c:pt>
                <c:pt idx="1211">
                  <c:v>2.0710069441776113E-2</c:v>
                </c:pt>
                <c:pt idx="1212">
                  <c:v>2.0704804475872862E-2</c:v>
                </c:pt>
                <c:pt idx="1213">
                  <c:v>2.069947122171456E-2</c:v>
                </c:pt>
                <c:pt idx="1214">
                  <c:v>2.0694069849884755E-2</c:v>
                </c:pt>
                <c:pt idx="1215">
                  <c:v>2.0688600530727186E-2</c:v>
                </c:pt>
                <c:pt idx="1216">
                  <c:v>2.0683063434985272E-2</c:v>
                </c:pt>
                <c:pt idx="1217">
                  <c:v>2.0677458733162624E-2</c:v>
                </c:pt>
                <c:pt idx="1218">
                  <c:v>2.0671786595762853E-2</c:v>
                </c:pt>
                <c:pt idx="1219">
                  <c:v>2.0666047193449444E-2</c:v>
                </c:pt>
                <c:pt idx="1220">
                  <c:v>2.0660240696486198E-2</c:v>
                </c:pt>
                <c:pt idx="1221">
                  <c:v>2.0654367275776409E-2</c:v>
                </c:pt>
                <c:pt idx="1222">
                  <c:v>2.0648427101583877E-2</c:v>
                </c:pt>
                <c:pt idx="1223">
                  <c:v>2.0642420344652024E-2</c:v>
                </c:pt>
                <c:pt idx="1224">
                  <c:v>2.0636347175324588E-2</c:v>
                </c:pt>
                <c:pt idx="1225">
                  <c:v>2.0630207764344988E-2</c:v>
                </c:pt>
                <c:pt idx="1226">
                  <c:v>2.06240022821369E-2</c:v>
                </c:pt>
                <c:pt idx="1227">
                  <c:v>2.061773089928387E-2</c:v>
                </c:pt>
                <c:pt idx="1228">
                  <c:v>2.0611393786369447E-2</c:v>
                </c:pt>
                <c:pt idx="1229">
                  <c:v>2.060499111373737E-2</c:v>
                </c:pt>
                <c:pt idx="1230">
                  <c:v>2.0598523052290929E-2</c:v>
                </c:pt>
                <c:pt idx="1231">
                  <c:v>2.0591989772134056E-2</c:v>
                </c:pt>
                <c:pt idx="1232">
                  <c:v>2.0585391444249979E-2</c:v>
                </c:pt>
                <c:pt idx="1233">
                  <c:v>2.0578728238902499E-2</c:v>
                </c:pt>
                <c:pt idx="1234">
                  <c:v>2.0572000326675166E-2</c:v>
                </c:pt>
                <c:pt idx="1235">
                  <c:v>2.0565207878151526E-2</c:v>
                </c:pt>
                <c:pt idx="1236">
                  <c:v>2.0558351063995062E-2</c:v>
                </c:pt>
                <c:pt idx="1237">
                  <c:v>2.0551430054469577E-2</c:v>
                </c:pt>
                <c:pt idx="1238">
                  <c:v>2.0544445020398427E-2</c:v>
                </c:pt>
                <c:pt idx="1239">
                  <c:v>2.0537396132205288E-2</c:v>
                </c:pt>
                <c:pt idx="1240">
                  <c:v>2.0530283560393769E-2</c:v>
                </c:pt>
                <c:pt idx="1241">
                  <c:v>2.0523107475467484E-2</c:v>
                </c:pt>
                <c:pt idx="1242">
                  <c:v>2.0515868048249786E-2</c:v>
                </c:pt>
                <c:pt idx="1243">
                  <c:v>2.0508565449004479E-2</c:v>
                </c:pt>
                <c:pt idx="1244">
                  <c:v>2.050119984831511E-2</c:v>
                </c:pt>
                <c:pt idx="1245">
                  <c:v>2.0493771416845163E-2</c:v>
                </c:pt>
                <c:pt idx="1246">
                  <c:v>2.0486280325018313E-2</c:v>
                </c:pt>
                <c:pt idx="1247">
                  <c:v>2.0478726743498044E-2</c:v>
                </c:pt>
                <c:pt idx="1248">
                  <c:v>2.0471110842628093E-2</c:v>
                </c:pt>
                <c:pt idx="1249">
                  <c:v>2.0463432793311753E-2</c:v>
                </c:pt>
                <c:pt idx="1250">
                  <c:v>2.0455692765732891E-2</c:v>
                </c:pt>
                <c:pt idx="1251">
                  <c:v>2.0447890930554991E-2</c:v>
                </c:pt>
                <c:pt idx="1252">
                  <c:v>2.0440027458361598E-2</c:v>
                </c:pt>
                <c:pt idx="1253">
                  <c:v>2.0432102519656326E-2</c:v>
                </c:pt>
                <c:pt idx="1254">
                  <c:v>2.0424116285102656E-2</c:v>
                </c:pt>
                <c:pt idx="1255">
                  <c:v>2.0416068925124264E-2</c:v>
                </c:pt>
                <c:pt idx="1256">
                  <c:v>2.0407960610224762E-2</c:v>
                </c:pt>
                <c:pt idx="1257">
                  <c:v>2.0399791511067633E-2</c:v>
                </c:pt>
                <c:pt idx="1258">
                  <c:v>2.0391561798076552E-2</c:v>
                </c:pt>
                <c:pt idx="1259">
                  <c:v>2.0383271641915002E-2</c:v>
                </c:pt>
                <c:pt idx="1260">
                  <c:v>2.0374921213086594E-2</c:v>
                </c:pt>
                <c:pt idx="1261">
                  <c:v>2.036651068209494E-2</c:v>
                </c:pt>
                <c:pt idx="1262">
                  <c:v>2.0358040219603524E-2</c:v>
                </c:pt>
                <c:pt idx="1263">
                  <c:v>2.0349509996036019E-2</c:v>
                </c:pt>
                <c:pt idx="1264">
                  <c:v>2.0340920181896038E-2</c:v>
                </c:pt>
                <c:pt idx="1265">
                  <c:v>2.0332270947927E-2</c:v>
                </c:pt>
                <c:pt idx="1266">
                  <c:v>2.0323562464472644E-2</c:v>
                </c:pt>
                <c:pt idx="1267">
                  <c:v>2.0314794902196454E-2</c:v>
                </c:pt>
                <c:pt idx="1268">
                  <c:v>2.0305968431522103E-2</c:v>
                </c:pt>
                <c:pt idx="1269">
                  <c:v>2.0297083223193013E-2</c:v>
                </c:pt>
                <c:pt idx="1270">
                  <c:v>2.0288139447552922E-2</c:v>
                </c:pt>
                <c:pt idx="1271">
                  <c:v>2.0279137275345249E-2</c:v>
                </c:pt>
                <c:pt idx="1272">
                  <c:v>2.0270076876913734E-2</c:v>
                </c:pt>
                <c:pt idx="1273">
                  <c:v>2.0260958422841924E-2</c:v>
                </c:pt>
                <c:pt idx="1274">
                  <c:v>2.0251782083873238E-2</c:v>
                </c:pt>
                <c:pt idx="1275">
                  <c:v>2.0242548030351415E-2</c:v>
                </c:pt>
                <c:pt idx="1276">
                  <c:v>2.0233256432860003E-2</c:v>
                </c:pt>
                <c:pt idx="1277">
                  <c:v>2.0223907461982549E-2</c:v>
                </c:pt>
                <c:pt idx="1278">
                  <c:v>2.02145012883026E-2</c:v>
                </c:pt>
                <c:pt idx="1279">
                  <c:v>2.0205038082243831E-2</c:v>
                </c:pt>
                <c:pt idx="1280">
                  <c:v>2.0195518014389791E-2</c:v>
                </c:pt>
                <c:pt idx="1281">
                  <c:v>2.0185941255324025E-2</c:v>
                </c:pt>
                <c:pt idx="1282">
                  <c:v>2.0176307975630081E-2</c:v>
                </c:pt>
                <c:pt idx="1283">
                  <c:v>2.0166618345731635E-2</c:v>
                </c:pt>
                <c:pt idx="1284">
                  <c:v>2.015687253629217E-2</c:v>
                </c:pt>
                <c:pt idx="1285">
                  <c:v>2.0147070717815296E-2</c:v>
                </c:pt>
                <c:pt idx="1286">
                  <c:v>2.0137213060884562E-2</c:v>
                </c:pt>
                <c:pt idx="1287">
                  <c:v>2.0127299735843707E-2</c:v>
                </c:pt>
                <c:pt idx="1288">
                  <c:v>2.0117330913516085E-2</c:v>
                </c:pt>
                <c:pt idx="1289">
                  <c:v>2.0107306764245436E-2</c:v>
                </c:pt>
                <c:pt idx="1290">
                  <c:v>2.009722745877518E-2</c:v>
                </c:pt>
                <c:pt idx="1291">
                  <c:v>2.0087093167449055E-2</c:v>
                </c:pt>
                <c:pt idx="1292">
                  <c:v>2.0076904061010481E-2</c:v>
                </c:pt>
                <c:pt idx="1293">
                  <c:v>2.0066660309803197E-2</c:v>
                </c:pt>
                <c:pt idx="1294">
                  <c:v>2.0056362084490686E-2</c:v>
                </c:pt>
                <c:pt idx="1295">
                  <c:v>2.0046009555496624E-2</c:v>
                </c:pt>
                <c:pt idx="1296">
                  <c:v>2.003560289356443E-2</c:v>
                </c:pt>
                <c:pt idx="1297">
                  <c:v>2.0025142269117779E-2</c:v>
                </c:pt>
                <c:pt idx="1298">
                  <c:v>2.0014627852740219E-2</c:v>
                </c:pt>
                <c:pt idx="1299">
                  <c:v>2.000405981493536E-2</c:v>
                </c:pt>
                <c:pt idx="1300">
                  <c:v>1.9993438326206814E-2</c:v>
                </c:pt>
                <c:pt idx="1301">
                  <c:v>1.9982763557218064E-2</c:v>
                </c:pt>
                <c:pt idx="1302">
                  <c:v>1.9972035678472722E-2</c:v>
                </c:pt>
                <c:pt idx="1303">
                  <c:v>1.9961254860474398E-2</c:v>
                </c:pt>
                <c:pt idx="1304">
                  <c:v>1.995042127380664E-2</c:v>
                </c:pt>
                <c:pt idx="1305">
                  <c:v>1.9939535089052995E-2</c:v>
                </c:pt>
                <c:pt idx="1306">
                  <c:v>1.9928596476637139E-2</c:v>
                </c:pt>
                <c:pt idx="1307">
                  <c:v>1.9917605607142619E-2</c:v>
                </c:pt>
                <c:pt idx="1308">
                  <c:v>1.9906562651312854E-2</c:v>
                </c:pt>
                <c:pt idx="1309">
                  <c:v>1.989546777933171E-2</c:v>
                </c:pt>
                <c:pt idx="1310">
                  <c:v>1.9884321162102481E-2</c:v>
                </c:pt>
                <c:pt idx="1311">
                  <c:v>1.9873122969968904E-2</c:v>
                </c:pt>
                <c:pt idx="1312">
                  <c:v>1.9861873373514527E-2</c:v>
                </c:pt>
                <c:pt idx="1313">
                  <c:v>1.9850572543242961E-2</c:v>
                </c:pt>
                <c:pt idx="1314">
                  <c:v>1.983922064981769E-2</c:v>
                </c:pt>
                <c:pt idx="1315">
                  <c:v>1.9827817863662389E-2</c:v>
                </c:pt>
                <c:pt idx="1316">
                  <c:v>1.9816364355440541E-2</c:v>
                </c:pt>
                <c:pt idx="1317">
                  <c:v>1.9804860295495885E-2</c:v>
                </c:pt>
                <c:pt idx="1318">
                  <c:v>1.9793305854651777E-2</c:v>
                </c:pt>
                <c:pt idx="1319">
                  <c:v>1.9781701203331892E-2</c:v>
                </c:pt>
                <c:pt idx="1320">
                  <c:v>1.9770046511879968E-2</c:v>
                </c:pt>
                <c:pt idx="1321">
                  <c:v>1.9758341951199299E-2</c:v>
                </c:pt>
                <c:pt idx="1322">
                  <c:v>1.9746587691553685E-2</c:v>
                </c:pt>
                <c:pt idx="1323">
                  <c:v>1.9734783903686548E-2</c:v>
                </c:pt>
                <c:pt idx="1324">
                  <c:v>1.9722930758021562E-2</c:v>
                </c:pt>
                <c:pt idx="1325">
                  <c:v>1.9711028425142274E-2</c:v>
                </c:pt>
                <c:pt idx="1326">
                  <c:v>1.9699077075552296E-2</c:v>
                </c:pt>
                <c:pt idx="1327">
                  <c:v>1.9687076879835175E-2</c:v>
                </c:pt>
                <c:pt idx="1328">
                  <c:v>1.9675028008494522E-2</c:v>
                </c:pt>
                <c:pt idx="1329">
                  <c:v>1.9662930632113884E-2</c:v>
                </c:pt>
                <c:pt idx="1330">
                  <c:v>1.9650784921276809E-2</c:v>
                </c:pt>
                <c:pt idx="1331">
                  <c:v>1.9638591046566845E-2</c:v>
                </c:pt>
                <c:pt idx="1332">
                  <c:v>1.9626349178327729E-2</c:v>
                </c:pt>
                <c:pt idx="1333">
                  <c:v>1.9614059487222946E-2</c:v>
                </c:pt>
                <c:pt idx="1334">
                  <c:v>1.9601722143915978E-2</c:v>
                </c:pt>
                <c:pt idx="1335">
                  <c:v>1.9589337318830502E-2</c:v>
                </c:pt>
                <c:pt idx="1336">
                  <c:v>1.9576905182310256E-2</c:v>
                </c:pt>
                <c:pt idx="1337">
                  <c:v>1.9564425905338467E-2</c:v>
                </c:pt>
                <c:pt idx="1338">
                  <c:v>1.9551899658178939E-2</c:v>
                </c:pt>
                <c:pt idx="1339">
                  <c:v>1.953932661141522E-2</c:v>
                </c:pt>
                <c:pt idx="1340">
                  <c:v>1.9526706935630855E-2</c:v>
                </c:pt>
                <c:pt idx="1341">
                  <c:v>1.9514040801329458E-2</c:v>
                </c:pt>
                <c:pt idx="1342">
                  <c:v>1.9501328379014637E-2</c:v>
                </c:pt>
                <c:pt idx="1343">
                  <c:v>1.9488569839429815E-2</c:v>
                </c:pt>
                <c:pt idx="1344">
                  <c:v>1.9475765352838792E-2</c:v>
                </c:pt>
                <c:pt idx="1345">
                  <c:v>1.9462915090064925E-2</c:v>
                </c:pt>
                <c:pt idx="1346">
                  <c:v>1.9450019221451953E-2</c:v>
                </c:pt>
                <c:pt idx="1347">
                  <c:v>1.9437077917663359E-2</c:v>
                </c:pt>
                <c:pt idx="1348">
                  <c:v>1.9424091349122818E-2</c:v>
                </c:pt>
                <c:pt idx="1349">
                  <c:v>1.9411059686493815E-2</c:v>
                </c:pt>
                <c:pt idx="1350">
                  <c:v>1.9397983100359895E-2</c:v>
                </c:pt>
                <c:pt idx="1351">
                  <c:v>1.9384861761064798E-2</c:v>
                </c:pt>
                <c:pt idx="1352">
                  <c:v>1.9371695839272007E-2</c:v>
                </c:pt>
                <c:pt idx="1353">
                  <c:v>1.9358485505565071E-2</c:v>
                </c:pt>
                <c:pt idx="1354">
                  <c:v>1.9345230930447599E-2</c:v>
                </c:pt>
                <c:pt idx="1355">
                  <c:v>1.9331932284583075E-2</c:v>
                </c:pt>
                <c:pt idx="1356">
                  <c:v>1.9318589738235303E-2</c:v>
                </c:pt>
                <c:pt idx="1357">
                  <c:v>1.9305203462067766E-2</c:v>
                </c:pt>
                <c:pt idx="1358">
                  <c:v>1.9291773626903819E-2</c:v>
                </c:pt>
                <c:pt idx="1359">
                  <c:v>1.9278300402927329E-2</c:v>
                </c:pt>
                <c:pt idx="1360">
                  <c:v>1.9264783960801779E-2</c:v>
                </c:pt>
                <c:pt idx="1361">
                  <c:v>1.9251224471190653E-2</c:v>
                </c:pt>
                <c:pt idx="1362">
                  <c:v>1.923762210443769E-2</c:v>
                </c:pt>
                <c:pt idx="1363">
                  <c:v>1.9223977031206374E-2</c:v>
                </c:pt>
                <c:pt idx="1364">
                  <c:v>1.9210289422000315E-2</c:v>
                </c:pt>
                <c:pt idx="1365">
                  <c:v>1.9196559447482997E-2</c:v>
                </c:pt>
                <c:pt idx="1366">
                  <c:v>1.9182787277998159E-2</c:v>
                </c:pt>
                <c:pt idx="1367">
                  <c:v>1.916897308428922E-2</c:v>
                </c:pt>
                <c:pt idx="1368">
                  <c:v>1.915511703669992E-2</c:v>
                </c:pt>
                <c:pt idx="1369">
                  <c:v>1.9141219305893742E-2</c:v>
                </c:pt>
                <c:pt idx="1370">
                  <c:v>1.9127280062534169E-2</c:v>
                </c:pt>
                <c:pt idx="1371">
                  <c:v>1.9113299476885004E-2</c:v>
                </c:pt>
                <c:pt idx="1372">
                  <c:v>1.9099277719689667E-2</c:v>
                </c:pt>
                <c:pt idx="1373">
                  <c:v>1.9085214961451769E-2</c:v>
                </c:pt>
                <c:pt idx="1374">
                  <c:v>1.9071111372754856E-2</c:v>
                </c:pt>
                <c:pt idx="1375">
                  <c:v>1.9056967124102542E-2</c:v>
                </c:pt>
                <c:pt idx="1376">
                  <c:v>1.9042782385998436E-2</c:v>
                </c:pt>
                <c:pt idx="1377">
                  <c:v>1.9028557329106022E-2</c:v>
                </c:pt>
                <c:pt idx="1378">
                  <c:v>1.9014292123689103E-2</c:v>
                </c:pt>
                <c:pt idx="1379">
                  <c:v>1.8999986940730906E-2</c:v>
                </c:pt>
                <c:pt idx="1380">
                  <c:v>1.89856419504153E-2</c:v>
                </c:pt>
                <c:pt idx="1381">
                  <c:v>1.8971257323485702E-2</c:v>
                </c:pt>
                <c:pt idx="1382">
                  <c:v>1.8956833230365788E-2</c:v>
                </c:pt>
                <c:pt idx="1383">
                  <c:v>1.8942369841639106E-2</c:v>
                </c:pt>
                <c:pt idx="1384">
                  <c:v>1.8927867327889203E-2</c:v>
                </c:pt>
                <c:pt idx="1385">
                  <c:v>1.891332585961969E-2</c:v>
                </c:pt>
                <c:pt idx="1386">
                  <c:v>1.889874560749405E-2</c:v>
                </c:pt>
                <c:pt idx="1387">
                  <c:v>1.8884126741776086E-2</c:v>
                </c:pt>
                <c:pt idx="1388">
                  <c:v>1.8869469433289154E-2</c:v>
                </c:pt>
                <c:pt idx="1389">
                  <c:v>1.885477385245693E-2</c:v>
                </c:pt>
                <c:pt idx="1390">
                  <c:v>1.8840040169862959E-2</c:v>
                </c:pt>
                <c:pt idx="1391">
                  <c:v>1.8825268556010855E-2</c:v>
                </c:pt>
                <c:pt idx="1392">
                  <c:v>1.8810459181484163E-2</c:v>
                </c:pt>
                <c:pt idx="1393">
                  <c:v>1.8795612216786495E-2</c:v>
                </c:pt>
                <c:pt idx="1394">
                  <c:v>1.8780727832501398E-2</c:v>
                </c:pt>
                <c:pt idx="1395">
                  <c:v>1.876580619921242E-2</c:v>
                </c:pt>
                <c:pt idx="1396">
                  <c:v>1.87508474872633E-2</c:v>
                </c:pt>
                <c:pt idx="1397">
                  <c:v>1.8735851867477393E-2</c:v>
                </c:pt>
                <c:pt idx="1398">
                  <c:v>1.8720819510198439E-2</c:v>
                </c:pt>
                <c:pt idx="1399">
                  <c:v>1.8705750586169856E-2</c:v>
                </c:pt>
                <c:pt idx="1400">
                  <c:v>1.8690645265575512E-2</c:v>
                </c:pt>
                <c:pt idx="1401">
                  <c:v>1.8675503719398634E-2</c:v>
                </c:pt>
                <c:pt idx="1402">
                  <c:v>1.8658154955772943E-2</c:v>
                </c:pt>
                <c:pt idx="1403">
                  <c:v>1.8642936356991768E-2</c:v>
                </c:pt>
                <c:pt idx="1404">
                  <c:v>1.8627682068599327E-2</c:v>
                </c:pt>
                <c:pt idx="1405">
                  <c:v>1.8612392261019295E-2</c:v>
                </c:pt>
                <c:pt idx="1406">
                  <c:v>1.8597067104595411E-2</c:v>
                </c:pt>
                <c:pt idx="1407">
                  <c:v>1.8581706770071094E-2</c:v>
                </c:pt>
                <c:pt idx="1408">
                  <c:v>1.8566311427870019E-2</c:v>
                </c:pt>
                <c:pt idx="1409">
                  <c:v>1.8550881248575735E-2</c:v>
                </c:pt>
                <c:pt idx="1410">
                  <c:v>1.8535416402931659E-2</c:v>
                </c:pt>
                <c:pt idx="1411">
                  <c:v>1.8519917061201596E-2</c:v>
                </c:pt>
                <c:pt idx="1412">
                  <c:v>1.8504383394049029E-2</c:v>
                </c:pt>
                <c:pt idx="1413">
                  <c:v>1.8488815571977568E-2</c:v>
                </c:pt>
                <c:pt idx="1414">
                  <c:v>1.8473213765570762E-2</c:v>
                </c:pt>
                <c:pt idx="1415">
                  <c:v>1.8457578145252285E-2</c:v>
                </c:pt>
                <c:pt idx="1416">
                  <c:v>1.8441908881845492E-2</c:v>
                </c:pt>
                <c:pt idx="1417">
                  <c:v>1.8426206145694124E-2</c:v>
                </c:pt>
                <c:pt idx="1418">
                  <c:v>1.8410470107381727E-2</c:v>
                </c:pt>
                <c:pt idx="1419">
                  <c:v>1.8394700937411912E-2</c:v>
                </c:pt>
                <c:pt idx="1420">
                  <c:v>1.8378898806368227E-2</c:v>
                </c:pt>
                <c:pt idx="1421">
                  <c:v>1.8363063884834219E-2</c:v>
                </c:pt>
                <c:pt idx="1422">
                  <c:v>1.8347196343313499E-2</c:v>
                </c:pt>
                <c:pt idx="1423">
                  <c:v>1.8331296352229742E-2</c:v>
                </c:pt>
                <c:pt idx="1424">
                  <c:v>1.8315364082326369E-2</c:v>
                </c:pt>
                <c:pt idx="1425">
                  <c:v>1.8299399704027053E-2</c:v>
                </c:pt>
                <c:pt idx="1426">
                  <c:v>1.8283403388075214E-2</c:v>
                </c:pt>
                <c:pt idx="1427">
                  <c:v>1.8267375304574784E-2</c:v>
                </c:pt>
                <c:pt idx="1428">
                  <c:v>1.8251315624588926E-2</c:v>
                </c:pt>
                <c:pt idx="1429">
                  <c:v>1.8235224518381443E-2</c:v>
                </c:pt>
                <c:pt idx="1430">
                  <c:v>1.821910215637601E-2</c:v>
                </c:pt>
                <c:pt idx="1431">
                  <c:v>1.8202948709395983E-2</c:v>
                </c:pt>
                <c:pt idx="1432">
                  <c:v>1.8186764347944973E-2</c:v>
                </c:pt>
                <c:pt idx="1433">
                  <c:v>1.8170549242446654E-2</c:v>
                </c:pt>
                <c:pt idx="1434">
                  <c:v>1.8154303563324703E-2</c:v>
                </c:pt>
                <c:pt idx="1435">
                  <c:v>1.8138027481482411E-2</c:v>
                </c:pt>
                <c:pt idx="1436">
                  <c:v>1.812172116718358E-2</c:v>
                </c:pt>
                <c:pt idx="1437">
                  <c:v>1.8105384791011758E-2</c:v>
                </c:pt>
                <c:pt idx="1438">
                  <c:v>1.8089018523630429E-2</c:v>
                </c:pt>
                <c:pt idx="1439">
                  <c:v>1.8072622535543204E-2</c:v>
                </c:pt>
                <c:pt idx="1440">
                  <c:v>1.8056196997253693E-2</c:v>
                </c:pt>
                <c:pt idx="1441">
                  <c:v>1.8039742079185572E-2</c:v>
                </c:pt>
                <c:pt idx="1442">
                  <c:v>1.8023257952082261E-2</c:v>
                </c:pt>
                <c:pt idx="1443">
                  <c:v>1.8006744786447371E-2</c:v>
                </c:pt>
                <c:pt idx="1444">
                  <c:v>1.7990202752784512E-2</c:v>
                </c:pt>
                <c:pt idx="1445">
                  <c:v>1.7973632021597297E-2</c:v>
                </c:pt>
                <c:pt idx="1446">
                  <c:v>1.7957032763469272E-2</c:v>
                </c:pt>
                <c:pt idx="1447">
                  <c:v>1.7940405148983984E-2</c:v>
                </c:pt>
                <c:pt idx="1448">
                  <c:v>1.7923749348724982E-2</c:v>
                </c:pt>
                <c:pt idx="1449">
                  <c:v>1.790706553311594E-2</c:v>
                </c:pt>
                <c:pt idx="1450">
                  <c:v>1.7890353872660469E-2</c:v>
                </c:pt>
                <c:pt idx="1451">
                  <c:v>1.787361453810199E-2</c:v>
                </c:pt>
                <c:pt idx="1452">
                  <c:v>1.785684769978424E-2</c:v>
                </c:pt>
                <c:pt idx="1453">
                  <c:v>1.7840053528370703E-2</c:v>
                </c:pt>
                <c:pt idx="1454">
                  <c:v>1.7820842457956232E-2</c:v>
                </c:pt>
                <c:pt idx="1455">
                  <c:v>1.7804041696614092E-2</c:v>
                </c:pt>
                <c:pt idx="1456">
                  <c:v>1.7787250285632439E-2</c:v>
                </c:pt>
                <c:pt idx="1457">
                  <c:v>1.7770468533084838E-2</c:v>
                </c:pt>
                <c:pt idx="1458">
                  <c:v>1.775369674696492E-2</c:v>
                </c:pt>
                <c:pt idx="1459">
                  <c:v>1.773693523518638E-2</c:v>
                </c:pt>
                <c:pt idx="1460">
                  <c:v>1.772018430590272E-2</c:v>
                </c:pt>
                <c:pt idx="1461">
                  <c:v>1.7703444267027635E-2</c:v>
                </c:pt>
                <c:pt idx="1462">
                  <c:v>1.7686715426554755E-2</c:v>
                </c:pt>
                <c:pt idx="1463">
                  <c:v>1.7669998092477712E-2</c:v>
                </c:pt>
                <c:pt idx="1464">
                  <c:v>1.76532925727102E-2</c:v>
                </c:pt>
                <c:pt idx="1465">
                  <c:v>1.7636599175485657E-2</c:v>
                </c:pt>
                <c:pt idx="1466">
                  <c:v>1.7619918208717777E-2</c:v>
                </c:pt>
                <c:pt idx="1467">
                  <c:v>1.7603249980240321E-2</c:v>
                </c:pt>
                <c:pt idx="1468">
                  <c:v>1.7586594798206789E-2</c:v>
                </c:pt>
                <c:pt idx="1469">
                  <c:v>1.7566915113365056E-2</c:v>
                </c:pt>
                <c:pt idx="1470">
                  <c:v>1.7553324805366088E-2</c:v>
                </c:pt>
                <c:pt idx="1471">
                  <c:v>1.7536710610626116E-2</c:v>
                </c:pt>
                <c:pt idx="1472">
                  <c:v>1.7516222829687678E-2</c:v>
                </c:pt>
                <c:pt idx="1473">
                  <c:v>1.7499640113181059E-2</c:v>
                </c:pt>
                <c:pt idx="1474">
                  <c:v>1.7483072382020737E-2</c:v>
                </c:pt>
                <c:pt idx="1475">
                  <c:v>1.7466519944306924E-2</c:v>
                </c:pt>
                <c:pt idx="1476">
                  <c:v>1.7449983108033251E-2</c:v>
                </c:pt>
                <c:pt idx="1477">
                  <c:v>1.7433462181193349E-2</c:v>
                </c:pt>
                <c:pt idx="1478">
                  <c:v>1.7416957471860783E-2</c:v>
                </c:pt>
                <c:pt idx="1479">
                  <c:v>1.7400469288055831E-2</c:v>
                </c:pt>
                <c:pt idx="1480">
                  <c:v>1.7383997937772122E-2</c:v>
                </c:pt>
                <c:pt idx="1481">
                  <c:v>1.7367543729029933E-2</c:v>
                </c:pt>
                <c:pt idx="1482">
                  <c:v>1.735110696990283E-2</c:v>
                </c:pt>
                <c:pt idx="1483">
                  <c:v>1.7334687968331153E-2</c:v>
                </c:pt>
                <c:pt idx="1484">
                  <c:v>1.7318287032441759E-2</c:v>
                </c:pt>
                <c:pt idx="1485">
                  <c:v>1.7301904470174989E-2</c:v>
                </c:pt>
                <c:pt idx="1486">
                  <c:v>1.7285540589604409E-2</c:v>
                </c:pt>
                <c:pt idx="1487">
                  <c:v>1.7269195698723649E-2</c:v>
                </c:pt>
                <c:pt idx="1488">
                  <c:v>1.7252870105579632E-2</c:v>
                </c:pt>
                <c:pt idx="1489">
                  <c:v>1.7236564118165987E-2</c:v>
                </c:pt>
                <c:pt idx="1490">
                  <c:v>1.7220278044529636E-2</c:v>
                </c:pt>
                <c:pt idx="1491">
                  <c:v>1.7204012192664209E-2</c:v>
                </c:pt>
                <c:pt idx="1492">
                  <c:v>1.7187766870616628E-2</c:v>
                </c:pt>
                <c:pt idx="1493">
                  <c:v>1.7171542386407168E-2</c:v>
                </c:pt>
                <c:pt idx="1494">
                  <c:v>1.7155339048082752E-2</c:v>
                </c:pt>
                <c:pt idx="1495">
                  <c:v>1.7139157163610363E-2</c:v>
                </c:pt>
                <c:pt idx="1496">
                  <c:v>1.7122997041036925E-2</c:v>
                </c:pt>
                <c:pt idx="1497">
                  <c:v>1.7106858988382712E-2</c:v>
                </c:pt>
                <c:pt idx="1498">
                  <c:v>1.7090743313668E-2</c:v>
                </c:pt>
                <c:pt idx="1499">
                  <c:v>1.7074650324913065E-2</c:v>
                </c:pt>
                <c:pt idx="1500">
                  <c:v>1.7058580330138184E-2</c:v>
                </c:pt>
                <c:pt idx="1501">
                  <c:v>1.7042533637390278E-2</c:v>
                </c:pt>
                <c:pt idx="1502">
                  <c:v>1.7026510554662977E-2</c:v>
                </c:pt>
                <c:pt idx="1503">
                  <c:v>1.7010511389976557E-2</c:v>
                </c:pt>
                <c:pt idx="1504">
                  <c:v>1.6994536451351294E-2</c:v>
                </c:pt>
                <c:pt idx="1505">
                  <c:v>1.697858604683411E-2</c:v>
                </c:pt>
                <c:pt idx="1506">
                  <c:v>1.6957315993941791E-2</c:v>
                </c:pt>
                <c:pt idx="1507">
                  <c:v>1.694142431828638E-2</c:v>
                </c:pt>
                <c:pt idx="1508">
                  <c:v>1.692555818499919E-2</c:v>
                </c:pt>
                <c:pt idx="1509">
                  <c:v>1.6909717902073851E-2</c:v>
                </c:pt>
                <c:pt idx="1510">
                  <c:v>1.6893903777424057E-2</c:v>
                </c:pt>
                <c:pt idx="1511">
                  <c:v>1.6878116119203312E-2</c:v>
                </c:pt>
                <c:pt idx="1512">
                  <c:v>1.686235523532531E-2</c:v>
                </c:pt>
                <c:pt idx="1513">
                  <c:v>1.6846621433703746E-2</c:v>
                </c:pt>
                <c:pt idx="1514">
                  <c:v>1.6830915022492121E-2</c:v>
                </c:pt>
                <c:pt idx="1515">
                  <c:v>1.6815236309604131E-2</c:v>
                </c:pt>
                <c:pt idx="1516">
                  <c:v>1.6799585602953471E-2</c:v>
                </c:pt>
                <c:pt idx="1517">
                  <c:v>1.6783963210693642E-2</c:v>
                </c:pt>
                <c:pt idx="1518">
                  <c:v>1.676836944073834E-2</c:v>
                </c:pt>
                <c:pt idx="1519">
                  <c:v>1.6752804601081195E-2</c:v>
                </c:pt>
                <c:pt idx="1520">
                  <c:v>1.6735052032945674E-2</c:v>
                </c:pt>
                <c:pt idx="1521">
                  <c:v>1.6719550223909252E-2</c:v>
                </c:pt>
                <c:pt idx="1522">
                  <c:v>1.6704078313276582E-2</c:v>
                </c:pt>
                <c:pt idx="1523">
                  <c:v>1.6688636609041296E-2</c:v>
                </c:pt>
                <c:pt idx="1524">
                  <c:v>1.667322541887728E-2</c:v>
                </c:pt>
                <c:pt idx="1525">
                  <c:v>1.6657845051177844E-2</c:v>
                </c:pt>
                <c:pt idx="1526">
                  <c:v>1.6642495813776748E-2</c:v>
                </c:pt>
                <c:pt idx="1527">
                  <c:v>1.6627178014587685E-2</c:v>
                </c:pt>
                <c:pt idx="1528">
                  <c:v>1.6611891961604286E-2</c:v>
                </c:pt>
                <c:pt idx="1529">
                  <c:v>1.659663796305999E-2</c:v>
                </c:pt>
                <c:pt idx="1530">
                  <c:v>1.658141632670862E-2</c:v>
                </c:pt>
                <c:pt idx="1531">
                  <c:v>1.6566227360543806E-2</c:v>
                </c:pt>
                <c:pt idx="1532">
                  <c:v>1.6551071372798987E-2</c:v>
                </c:pt>
                <c:pt idx="1533">
                  <c:v>1.6535948671307921E-2</c:v>
                </c:pt>
                <c:pt idx="1534">
                  <c:v>1.6520859564064239E-2</c:v>
                </c:pt>
                <c:pt idx="1535">
                  <c:v>1.6505804359061571E-2</c:v>
                </c:pt>
                <c:pt idx="1536">
                  <c:v>1.6490783364293549E-2</c:v>
                </c:pt>
                <c:pt idx="1537">
                  <c:v>1.6475796887833738E-2</c:v>
                </c:pt>
                <c:pt idx="1538">
                  <c:v>1.6460845237595834E-2</c:v>
                </c:pt>
                <c:pt idx="1539">
                  <c:v>1.6445928721573466E-2</c:v>
                </c:pt>
                <c:pt idx="1540">
                  <c:v>1.6431047647840202E-2</c:v>
                </c:pt>
                <c:pt idx="1541">
                  <c:v>1.6416202324309737E-2</c:v>
                </c:pt>
                <c:pt idx="1542">
                  <c:v>1.6401393059055636E-2</c:v>
                </c:pt>
                <c:pt idx="1543">
                  <c:v>1.6386620159991594E-2</c:v>
                </c:pt>
                <c:pt idx="1544">
                  <c:v>1.6371883935191178E-2</c:v>
                </c:pt>
                <c:pt idx="1545">
                  <c:v>1.6357184692568083E-2</c:v>
                </c:pt>
                <c:pt idx="1546">
                  <c:v>1.6342522740195875E-2</c:v>
                </c:pt>
                <c:pt idx="1547">
                  <c:v>1.6327898385988249E-2</c:v>
                </c:pt>
                <c:pt idx="1548">
                  <c:v>1.6313311938018771E-2</c:v>
                </c:pt>
                <c:pt idx="1549">
                  <c:v>1.6298763704201136E-2</c:v>
                </c:pt>
                <c:pt idx="1550">
                  <c:v>1.6284253992768782E-2</c:v>
                </c:pt>
                <c:pt idx="1551">
                  <c:v>1.6269783111315661E-2</c:v>
                </c:pt>
                <c:pt idx="1552">
                  <c:v>1.6255351368155146E-2</c:v>
                </c:pt>
                <c:pt idx="1553">
                  <c:v>1.6240959071120997E-2</c:v>
                </c:pt>
                <c:pt idx="1554">
                  <c:v>1.6226606528366716E-2</c:v>
                </c:pt>
                <c:pt idx="1555">
                  <c:v>1.6212294047726061E-2</c:v>
                </c:pt>
                <c:pt idx="1556">
                  <c:v>1.6198021937192664E-2</c:v>
                </c:pt>
                <c:pt idx="1557">
                  <c:v>1.618379050484009E-2</c:v>
                </c:pt>
                <c:pt idx="1558">
                  <c:v>1.616960005866197E-2</c:v>
                </c:pt>
                <c:pt idx="1559">
                  <c:v>1.6155450906731872E-2</c:v>
                </c:pt>
                <c:pt idx="1560">
                  <c:v>1.6141343356883553E-2</c:v>
                </c:pt>
                <c:pt idx="1561">
                  <c:v>1.6127277717270516E-2</c:v>
                </c:pt>
                <c:pt idx="1562">
                  <c:v>1.6113254295646584E-2</c:v>
                </c:pt>
                <c:pt idx="1563">
                  <c:v>1.6099273400245195E-2</c:v>
                </c:pt>
                <c:pt idx="1564">
                  <c:v>1.6085335339059981E-2</c:v>
                </c:pt>
                <c:pt idx="1565">
                  <c:v>1.6071440419924699E-2</c:v>
                </c:pt>
                <c:pt idx="1566">
                  <c:v>1.6057588950912915E-2</c:v>
                </c:pt>
                <c:pt idx="1567">
                  <c:v>1.6043781239938326E-2</c:v>
                </c:pt>
                <c:pt idx="1568">
                  <c:v>1.6030017595234369E-2</c:v>
                </c:pt>
                <c:pt idx="1569">
                  <c:v>1.6016298324474931E-2</c:v>
                </c:pt>
                <c:pt idx="1570">
                  <c:v>1.6002623735813515E-2</c:v>
                </c:pt>
                <c:pt idx="1571">
                  <c:v>1.5988994137403623E-2</c:v>
                </c:pt>
                <c:pt idx="1572">
                  <c:v>1.5975409836999077E-2</c:v>
                </c:pt>
                <c:pt idx="1573">
                  <c:v>1.5961871142753381E-2</c:v>
                </c:pt>
                <c:pt idx="1574">
                  <c:v>1.5948378362500293E-2</c:v>
                </c:pt>
                <c:pt idx="1575">
                  <c:v>1.5934931804393315E-2</c:v>
                </c:pt>
                <c:pt idx="1576">
                  <c:v>1.5921531776346143E-2</c:v>
                </c:pt>
                <c:pt idx="1577">
                  <c:v>1.5908178586352406E-2</c:v>
                </c:pt>
                <c:pt idx="1578">
                  <c:v>1.5894872542405736E-2</c:v>
                </c:pt>
                <c:pt idx="1579">
                  <c:v>1.5881613952499762E-2</c:v>
                </c:pt>
                <c:pt idx="1580">
                  <c:v>1.5868403124708053E-2</c:v>
                </c:pt>
                <c:pt idx="1581">
                  <c:v>1.5855240366944301E-2</c:v>
                </c:pt>
                <c:pt idx="1582">
                  <c:v>1.5842125987202138E-2</c:v>
                </c:pt>
                <c:pt idx="1583">
                  <c:v>1.5829060293475194E-2</c:v>
                </c:pt>
                <c:pt idx="1584">
                  <c:v>1.5816043593837037E-2</c:v>
                </c:pt>
                <c:pt idx="1585">
                  <c:v>1.580307619620136E-2</c:v>
                </c:pt>
                <c:pt idx="1586">
                  <c:v>1.5790158408561794E-2</c:v>
                </c:pt>
                <c:pt idx="1587">
                  <c:v>1.5777290538991906E-2</c:v>
                </c:pt>
                <c:pt idx="1588">
                  <c:v>1.5764472895325454E-2</c:v>
                </c:pt>
                <c:pt idx="1589">
                  <c:v>1.5751705785715941E-2</c:v>
                </c:pt>
                <c:pt idx="1590">
                  <c:v>1.5738989518077062E-2</c:v>
                </c:pt>
                <c:pt idx="1591">
                  <c:v>1.5726324400482383E-2</c:v>
                </c:pt>
                <c:pt idx="1592">
                  <c:v>1.5713710740765663E-2</c:v>
                </c:pt>
                <c:pt idx="1593">
                  <c:v>1.570114884716034E-2</c:v>
                </c:pt>
                <c:pt idx="1594">
                  <c:v>1.5688639027500173E-2</c:v>
                </c:pt>
                <c:pt idx="1595">
                  <c:v>1.5676181589778793E-2</c:v>
                </c:pt>
                <c:pt idx="1596">
                  <c:v>1.5663776842069765E-2</c:v>
                </c:pt>
                <c:pt idx="1597">
                  <c:v>1.5651425092286786E-2</c:v>
                </c:pt>
                <c:pt idx="1598">
                  <c:v>1.5639126648343549E-2</c:v>
                </c:pt>
                <c:pt idx="1599">
                  <c:v>1.5626881818473493E-2</c:v>
                </c:pt>
                <c:pt idx="1600">
                  <c:v>1.5614690910590312E-2</c:v>
                </c:pt>
                <c:pt idx="1601">
                  <c:v>1.5602554232447829E-2</c:v>
                </c:pt>
                <c:pt idx="1602">
                  <c:v>1.5590472092439356E-2</c:v>
                </c:pt>
                <c:pt idx="1603">
                  <c:v>1.5578444798238777E-2</c:v>
                </c:pt>
                <c:pt idx="1604">
                  <c:v>1.5566472657999597E-2</c:v>
                </c:pt>
                <c:pt idx="1605">
                  <c:v>1.5554555979555573E-2</c:v>
                </c:pt>
                <c:pt idx="1606">
                  <c:v>1.5542695071140145E-2</c:v>
                </c:pt>
                <c:pt idx="1607">
                  <c:v>1.5530890240507134E-2</c:v>
                </c:pt>
                <c:pt idx="1608">
                  <c:v>1.5519141795889979E-2</c:v>
                </c:pt>
                <c:pt idx="1609">
                  <c:v>1.5507450045202376E-2</c:v>
                </c:pt>
                <c:pt idx="1610">
                  <c:v>1.5495815296198145E-2</c:v>
                </c:pt>
                <c:pt idx="1611">
                  <c:v>1.54842378572706E-2</c:v>
                </c:pt>
                <c:pt idx="1612">
                  <c:v>1.5472718036013688E-2</c:v>
                </c:pt>
                <c:pt idx="1613">
                  <c:v>1.5461256140820723E-2</c:v>
                </c:pt>
                <c:pt idx="1614">
                  <c:v>1.5449852479365589E-2</c:v>
                </c:pt>
                <c:pt idx="1615">
                  <c:v>1.543850735980179E-2</c:v>
                </c:pt>
                <c:pt idx="1616">
                  <c:v>1.542722109004302E-2</c:v>
                </c:pt>
                <c:pt idx="1617">
                  <c:v>1.5415993978162845E-2</c:v>
                </c:pt>
                <c:pt idx="1618">
                  <c:v>1.5404826332074961E-2</c:v>
                </c:pt>
                <c:pt idx="1619">
                  <c:v>1.5393718459852934E-2</c:v>
                </c:pt>
                <c:pt idx="1620">
                  <c:v>1.5382670669490395E-2</c:v>
                </c:pt>
                <c:pt idx="1621">
                  <c:v>1.5371683268821101E-2</c:v>
                </c:pt>
                <c:pt idx="1622">
                  <c:v>1.5360756566078493E-2</c:v>
                </c:pt>
                <c:pt idx="1623">
                  <c:v>1.5349890869016392E-2</c:v>
                </c:pt>
                <c:pt idx="1624">
                  <c:v>1.5339086485868236E-2</c:v>
                </c:pt>
                <c:pt idx="1625">
                  <c:v>1.532834372438785E-2</c:v>
                </c:pt>
                <c:pt idx="1626">
                  <c:v>1.531766289280867E-2</c:v>
                </c:pt>
                <c:pt idx="1627">
                  <c:v>1.530704429888452E-2</c:v>
                </c:pt>
                <c:pt idx="1628">
                  <c:v>1.5296488250928775E-2</c:v>
                </c:pt>
                <c:pt idx="1629">
                  <c:v>1.5285995056535384E-2</c:v>
                </c:pt>
                <c:pt idx="1630">
                  <c:v>1.5275565024017723E-2</c:v>
                </c:pt>
                <c:pt idx="1631">
                  <c:v>1.526519846120955E-2</c:v>
                </c:pt>
                <c:pt idx="1632">
                  <c:v>1.5254895676184432E-2</c:v>
                </c:pt>
                <c:pt idx="1633">
                  <c:v>1.5244656976856064E-2</c:v>
                </c:pt>
                <c:pt idx="1634">
                  <c:v>1.5234482671298011E-2</c:v>
                </c:pt>
                <c:pt idx="1635">
                  <c:v>1.5224373067423969E-2</c:v>
                </c:pt>
                <c:pt idx="1636">
                  <c:v>1.5214328473307503E-2</c:v>
                </c:pt>
                <c:pt idx="1637">
                  <c:v>1.520434919686231E-2</c:v>
                </c:pt>
                <c:pt idx="1638">
                  <c:v>1.5194435546241891E-2</c:v>
                </c:pt>
                <c:pt idx="1639">
                  <c:v>1.5184587829200069E-2</c:v>
                </c:pt>
                <c:pt idx="1640">
                  <c:v>1.5174806353970283E-2</c:v>
                </c:pt>
                <c:pt idx="1641">
                  <c:v>1.5165091428306354E-2</c:v>
                </c:pt>
                <c:pt idx="1642">
                  <c:v>1.5155443360361787E-2</c:v>
                </c:pt>
                <c:pt idx="1643">
                  <c:v>1.5145862458210146E-2</c:v>
                </c:pt>
                <c:pt idx="1644">
                  <c:v>1.5136349029605256E-2</c:v>
                </c:pt>
                <c:pt idx="1645">
                  <c:v>1.5126903382700618E-2</c:v>
                </c:pt>
                <c:pt idx="1646">
                  <c:v>1.5117525825489864E-2</c:v>
                </c:pt>
                <c:pt idx="1647">
                  <c:v>1.5108216665966623E-2</c:v>
                </c:pt>
                <c:pt idx="1648">
                  <c:v>1.509897621204459E-2</c:v>
                </c:pt>
                <c:pt idx="1649">
                  <c:v>1.5089804771637461E-2</c:v>
                </c:pt>
                <c:pt idx="1650">
                  <c:v>1.5080702653058609E-2</c:v>
                </c:pt>
                <c:pt idx="1651">
                  <c:v>1.5071670164061857E-2</c:v>
                </c:pt>
                <c:pt idx="1652">
                  <c:v>1.5062707612560899E-2</c:v>
                </c:pt>
                <c:pt idx="1653">
                  <c:v>1.5053815306789176E-2</c:v>
                </c:pt>
                <c:pt idx="1654">
                  <c:v>1.504499355466038E-2</c:v>
                </c:pt>
                <c:pt idx="1655">
                  <c:v>1.5036242664168142E-2</c:v>
                </c:pt>
                <c:pt idx="1656">
                  <c:v>1.5027562943146222E-2</c:v>
                </c:pt>
                <c:pt idx="1657">
                  <c:v>1.5018954699748122E-2</c:v>
                </c:pt>
                <c:pt idx="1658">
                  <c:v>1.5010418242047407E-2</c:v>
                </c:pt>
                <c:pt idx="1659">
                  <c:v>1.5001953877877838E-2</c:v>
                </c:pt>
                <c:pt idx="1660">
                  <c:v>1.4993561915312981E-2</c:v>
                </c:pt>
                <c:pt idx="1661">
                  <c:v>1.4985242662186593E-2</c:v>
                </c:pt>
                <c:pt idx="1662">
                  <c:v>1.4976996426732114E-2</c:v>
                </c:pt>
                <c:pt idx="1663">
                  <c:v>1.4968823516783303E-2</c:v>
                </c:pt>
                <c:pt idx="1664">
                  <c:v>1.4960724240493661E-2</c:v>
                </c:pt>
                <c:pt idx="1665">
                  <c:v>1.4952698905617012E-2</c:v>
                </c:pt>
                <c:pt idx="1666">
                  <c:v>1.4944747820386795E-2</c:v>
                </c:pt>
                <c:pt idx="1667">
                  <c:v>1.4936871292636766E-2</c:v>
                </c:pt>
                <c:pt idx="1668">
                  <c:v>1.4929069630440495E-2</c:v>
                </c:pt>
                <c:pt idx="1669">
                  <c:v>1.492134314179161E-2</c:v>
                </c:pt>
                <c:pt idx="1670">
                  <c:v>1.4913692134603806E-2</c:v>
                </c:pt>
                <c:pt idx="1671">
                  <c:v>1.4906116916870715E-2</c:v>
                </c:pt>
                <c:pt idx="1672">
                  <c:v>1.4898617796825775E-2</c:v>
                </c:pt>
                <c:pt idx="1673">
                  <c:v>1.4891195082222808E-2</c:v>
                </c:pt>
                <c:pt idx="1674">
                  <c:v>1.4883849080975509E-2</c:v>
                </c:pt>
                <c:pt idx="1675">
                  <c:v>1.4876580101397252E-2</c:v>
                </c:pt>
                <c:pt idx="1676">
                  <c:v>1.4869388451241861E-2</c:v>
                </c:pt>
                <c:pt idx="1677">
                  <c:v>1.4862274438502965E-2</c:v>
                </c:pt>
                <c:pt idx="1678">
                  <c:v>1.4855238371254131E-2</c:v>
                </c:pt>
                <c:pt idx="1679">
                  <c:v>1.4848280557568927E-2</c:v>
                </c:pt>
                <c:pt idx="1680">
                  <c:v>1.4840424986015677E-2</c:v>
                </c:pt>
                <c:pt idx="1681">
                  <c:v>1.4833635895445951E-2</c:v>
                </c:pt>
                <c:pt idx="1682">
                  <c:v>1.4826926026385578E-2</c:v>
                </c:pt>
                <c:pt idx="1683">
                  <c:v>1.4820295686588381E-2</c:v>
                </c:pt>
                <c:pt idx="1684">
                  <c:v>1.481374518420786E-2</c:v>
                </c:pt>
                <c:pt idx="1685">
                  <c:v>1.4807274827477457E-2</c:v>
                </c:pt>
                <c:pt idx="1686">
                  <c:v>1.4800884924071056E-2</c:v>
                </c:pt>
                <c:pt idx="1687">
                  <c:v>1.4794575781982289E-2</c:v>
                </c:pt>
                <c:pt idx="1688">
                  <c:v>1.4788347709364658E-2</c:v>
                </c:pt>
                <c:pt idx="1689">
                  <c:v>1.4782201014291729E-2</c:v>
                </c:pt>
                <c:pt idx="1690">
                  <c:v>1.4776136004517326E-2</c:v>
                </c:pt>
                <c:pt idx="1691">
                  <c:v>1.4770152988194951E-2</c:v>
                </c:pt>
                <c:pt idx="1692">
                  <c:v>1.4764252273078426E-2</c:v>
                </c:pt>
                <c:pt idx="1693">
                  <c:v>1.4758434167640999E-2</c:v>
                </c:pt>
                <c:pt idx="1694">
                  <c:v>1.4752698979396683E-2</c:v>
                </c:pt>
                <c:pt idx="1695">
                  <c:v>1.4747047016578918E-2</c:v>
                </c:pt>
                <c:pt idx="1696">
                  <c:v>1.474147858726127E-2</c:v>
                </c:pt>
                <c:pt idx="1697">
                  <c:v>1.4735993999197561E-2</c:v>
                </c:pt>
                <c:pt idx="1698">
                  <c:v>1.4730593560461358E-2</c:v>
                </c:pt>
                <c:pt idx="1699">
                  <c:v>1.4725277579126228E-2</c:v>
                </c:pt>
                <c:pt idx="1700">
                  <c:v>1.4720046363105865E-2</c:v>
                </c:pt>
                <c:pt idx="1701">
                  <c:v>1.4714900220553773E-2</c:v>
                </c:pt>
                <c:pt idx="1702">
                  <c:v>1.4709839459383645E-2</c:v>
                </c:pt>
                <c:pt idx="1703">
                  <c:v>1.470486438742924E-2</c:v>
                </c:pt>
                <c:pt idx="1704">
                  <c:v>1.4699975312764124E-2</c:v>
                </c:pt>
                <c:pt idx="1705">
                  <c:v>1.4695172543541801E-2</c:v>
                </c:pt>
                <c:pt idx="1706">
                  <c:v>1.4690456387596029E-2</c:v>
                </c:pt>
                <c:pt idx="1707">
                  <c:v>1.4685827153080311E-2</c:v>
                </c:pt>
                <c:pt idx="1708">
                  <c:v>1.4681285147748468E-2</c:v>
                </c:pt>
                <c:pt idx="1709">
                  <c:v>1.4676830679913877E-2</c:v>
                </c:pt>
                <c:pt idx="1710">
                  <c:v>1.4672464057250423E-2</c:v>
                </c:pt>
                <c:pt idx="1711">
                  <c:v>1.4668185587911609E-2</c:v>
                </c:pt>
                <c:pt idx="1712">
                  <c:v>1.4663995579811129E-2</c:v>
                </c:pt>
                <c:pt idx="1713">
                  <c:v>1.4659894341102486E-2</c:v>
                </c:pt>
                <c:pt idx="1714">
                  <c:v>1.4655285532807483E-2</c:v>
                </c:pt>
                <c:pt idx="1715">
                  <c:v>1.4651273655337249E-2</c:v>
                </c:pt>
                <c:pt idx="1716">
                  <c:v>1.4647279929587143E-2</c:v>
                </c:pt>
                <c:pt idx="1717">
                  <c:v>1.4643304445804972E-2</c:v>
                </c:pt>
                <c:pt idx="1718">
                  <c:v>1.4639347293599059E-2</c:v>
                </c:pt>
                <c:pt idx="1719">
                  <c:v>1.4635408562897467E-2</c:v>
                </c:pt>
                <c:pt idx="1720">
                  <c:v>1.4631488343628263E-2</c:v>
                </c:pt>
                <c:pt idx="1721">
                  <c:v>1.4627586725639574E-2</c:v>
                </c:pt>
                <c:pt idx="1722">
                  <c:v>1.4623703798939403E-2</c:v>
                </c:pt>
                <c:pt idx="1723">
                  <c:v>1.4619839653375877E-2</c:v>
                </c:pt>
                <c:pt idx="1724">
                  <c:v>1.4615994378797126E-2</c:v>
                </c:pt>
                <c:pt idx="1725">
                  <c:v>1.4612168065051279E-2</c:v>
                </c:pt>
                <c:pt idx="1726">
                  <c:v>1.4608360802146336E-2</c:v>
                </c:pt>
                <c:pt idx="1727">
                  <c:v>1.4604572679770556E-2</c:v>
                </c:pt>
                <c:pt idx="1728">
                  <c:v>1.4600803788171746E-2</c:v>
                </c:pt>
                <c:pt idx="1729">
                  <c:v>1.4597054216958227E-2</c:v>
                </c:pt>
                <c:pt idx="1730">
                  <c:v>1.4593445287355067E-2</c:v>
                </c:pt>
                <c:pt idx="1731">
                  <c:v>1.4589613395479262E-2</c:v>
                </c:pt>
                <c:pt idx="1732">
                  <c:v>1.4585922324990008E-2</c:v>
                </c:pt>
                <c:pt idx="1733">
                  <c:v>1.4582250934598306E-2</c:v>
                </c:pt>
                <c:pt idx="1734">
                  <c:v>1.4578599313992413E-2</c:v>
                </c:pt>
                <c:pt idx="1735">
                  <c:v>1.4574967553340201E-2</c:v>
                </c:pt>
                <c:pt idx="1736">
                  <c:v>1.4571355742329928E-2</c:v>
                </c:pt>
                <c:pt idx="1737">
                  <c:v>1.456776397104953E-2</c:v>
                </c:pt>
                <c:pt idx="1738">
                  <c:v>1.4564192329187264E-2</c:v>
                </c:pt>
                <c:pt idx="1739">
                  <c:v>1.4560640906671196E-2</c:v>
                </c:pt>
                <c:pt idx="1740">
                  <c:v>1.455710979342939E-2</c:v>
                </c:pt>
                <c:pt idx="1741">
                  <c:v>1.4553599079389912E-2</c:v>
                </c:pt>
                <c:pt idx="1742">
                  <c:v>1.4550108854400889E-2</c:v>
                </c:pt>
                <c:pt idx="1743">
                  <c:v>1.4546639208390388E-2</c:v>
                </c:pt>
                <c:pt idx="1744">
                  <c:v>1.4543190231206538E-2</c:v>
                </c:pt>
                <c:pt idx="1745">
                  <c:v>1.4539762012777402E-2</c:v>
                </c:pt>
                <c:pt idx="1746">
                  <c:v>1.4536354643031046E-2</c:v>
                </c:pt>
                <c:pt idx="1747">
                  <c:v>1.45329682118156E-2</c:v>
                </c:pt>
                <c:pt idx="1748">
                  <c:v>1.4529602808979192E-2</c:v>
                </c:pt>
                <c:pt idx="1749">
                  <c:v>1.4526258524449887E-2</c:v>
                </c:pt>
                <c:pt idx="1750">
                  <c:v>1.4522935448075813E-2</c:v>
                </c:pt>
                <c:pt idx="1751">
                  <c:v>1.4519633669864973E-2</c:v>
                </c:pt>
                <c:pt idx="1752">
                  <c:v>1.4516353279665495E-2</c:v>
                </c:pt>
                <c:pt idx="1753">
                  <c:v>1.4513094367405444E-2</c:v>
                </c:pt>
                <c:pt idx="1754">
                  <c:v>1.4509857022773076E-2</c:v>
                </c:pt>
                <c:pt idx="1755">
                  <c:v>1.450664133585633E-2</c:v>
                </c:pt>
                <c:pt idx="1756">
                  <c:v>1.4503447396503333E-2</c:v>
                </c:pt>
                <c:pt idx="1757">
                  <c:v>1.4500275294562215E-2</c:v>
                </c:pt>
                <c:pt idx="1758">
                  <c:v>1.4497125120040977E-2</c:v>
                </c:pt>
                <c:pt idx="1759">
                  <c:v>1.4493996962867683E-2</c:v>
                </c:pt>
                <c:pt idx="1760">
                  <c:v>1.4490890912650656E-2</c:v>
                </c:pt>
                <c:pt idx="1761">
                  <c:v>1.4487807059477831E-2</c:v>
                </c:pt>
                <c:pt idx="1762">
                  <c:v>1.4484745493197337E-2</c:v>
                </c:pt>
                <c:pt idx="1763">
                  <c:v>1.4481706303817177E-2</c:v>
                </c:pt>
                <c:pt idx="1764">
                  <c:v>1.4478689581105542E-2</c:v>
                </c:pt>
                <c:pt idx="1765">
                  <c:v>1.4475695414910561E-2</c:v>
                </c:pt>
                <c:pt idx="1766">
                  <c:v>1.4472460989169988E-2</c:v>
                </c:pt>
                <c:pt idx="1767">
                  <c:v>1.4469518482584931E-2</c:v>
                </c:pt>
                <c:pt idx="1768">
                  <c:v>1.4466598829852018E-2</c:v>
                </c:pt>
                <c:pt idx="1769">
                  <c:v>1.4463702120846023E-2</c:v>
                </c:pt>
                <c:pt idx="1770">
                  <c:v>1.4460828445468366E-2</c:v>
                </c:pt>
                <c:pt idx="1771">
                  <c:v>1.4457977893647112E-2</c:v>
                </c:pt>
                <c:pt idx="1772">
                  <c:v>1.4455150555230389E-2</c:v>
                </c:pt>
                <c:pt idx="1773">
                  <c:v>1.4452346520146264E-2</c:v>
                </c:pt>
                <c:pt idx="1774">
                  <c:v>1.4449565878349446E-2</c:v>
                </c:pt>
                <c:pt idx="1775">
                  <c:v>1.4446808719608129E-2</c:v>
                </c:pt>
                <c:pt idx="1776">
                  <c:v>1.4444075133930312E-2</c:v>
                </c:pt>
                <c:pt idx="1777">
                  <c:v>1.4441365211190771E-2</c:v>
                </c:pt>
                <c:pt idx="1778">
                  <c:v>1.443867904126428E-2</c:v>
                </c:pt>
                <c:pt idx="1779">
                  <c:v>1.4436016714078903E-2</c:v>
                </c:pt>
                <c:pt idx="1780">
                  <c:v>1.4431676219262002E-2</c:v>
                </c:pt>
                <c:pt idx="1781">
                  <c:v>1.4429072378199237E-2</c:v>
                </c:pt>
                <c:pt idx="1782">
                  <c:v>1.4426492686139269E-2</c:v>
                </c:pt>
                <c:pt idx="1783">
                  <c:v>1.4423937232930228E-2</c:v>
                </c:pt>
                <c:pt idx="1784">
                  <c:v>1.4421406108420243E-2</c:v>
                </c:pt>
                <c:pt idx="1785">
                  <c:v>1.4418899402697249E-2</c:v>
                </c:pt>
                <c:pt idx="1786">
                  <c:v>1.4416417205449505E-2</c:v>
                </c:pt>
                <c:pt idx="1787">
                  <c:v>1.4413959606685012E-2</c:v>
                </c:pt>
                <c:pt idx="1788">
                  <c:v>1.4411526696092025E-2</c:v>
                </c:pt>
                <c:pt idx="1789">
                  <c:v>1.4409118563918355E-2</c:v>
                </c:pt>
                <c:pt idx="1790">
                  <c:v>1.4406735299772322E-2</c:v>
                </c:pt>
                <c:pt idx="1791">
                  <c:v>1.4404376993581991E-2</c:v>
                </c:pt>
                <c:pt idx="1792">
                  <c:v>1.4402043735355363E-2</c:v>
                </c:pt>
                <c:pt idx="1793">
                  <c:v>1.4399735614940568E-2</c:v>
                </c:pt>
                <c:pt idx="1794">
                  <c:v>1.4397452722105797E-2</c:v>
                </c:pt>
                <c:pt idx="1795">
                  <c:v>1.4395195146938988E-2</c:v>
                </c:pt>
                <c:pt idx="1796">
                  <c:v>1.4392962979208335E-2</c:v>
                </c:pt>
                <c:pt idx="1797">
                  <c:v>1.4390756308921837E-2</c:v>
                </c:pt>
                <c:pt idx="1798">
                  <c:v>1.4388575225767752E-2</c:v>
                </c:pt>
                <c:pt idx="1799">
                  <c:v>1.4386419819754082E-2</c:v>
                </c:pt>
                <c:pt idx="1800">
                  <c:v>1.4384290180968762E-2</c:v>
                </c:pt>
                <c:pt idx="1801">
                  <c:v>1.4382186398940178E-2</c:v>
                </c:pt>
                <c:pt idx="1802">
                  <c:v>1.4380108563756266E-2</c:v>
                </c:pt>
                <c:pt idx="1803">
                  <c:v>1.4378056765345093E-2</c:v>
                </c:pt>
                <c:pt idx="1804">
                  <c:v>1.437603109347485E-2</c:v>
                </c:pt>
                <c:pt idx="1805">
                  <c:v>1.4374031638153539E-2</c:v>
                </c:pt>
                <c:pt idx="1806">
                  <c:v>1.4372058489309225E-2</c:v>
                </c:pt>
                <c:pt idx="1807">
                  <c:v>1.4370111736630165E-2</c:v>
                </c:pt>
                <c:pt idx="1808">
                  <c:v>1.4368191470124358E-2</c:v>
                </c:pt>
                <c:pt idx="1809">
                  <c:v>1.4366297779799808E-2</c:v>
                </c:pt>
                <c:pt idx="1810">
                  <c:v>1.436443075534477E-2</c:v>
                </c:pt>
                <c:pt idx="1811">
                  <c:v>1.4362590486767246E-2</c:v>
                </c:pt>
                <c:pt idx="1812">
                  <c:v>1.4360777063835428E-2</c:v>
                </c:pt>
                <c:pt idx="1813">
                  <c:v>1.4358990576797126E-2</c:v>
                </c:pt>
                <c:pt idx="1814">
                  <c:v>1.4357231115100788E-2</c:v>
                </c:pt>
                <c:pt idx="1815">
                  <c:v>1.4355498768914288E-2</c:v>
                </c:pt>
                <c:pt idx="1816">
                  <c:v>1.4353793628085754E-2</c:v>
                </c:pt>
                <c:pt idx="1817">
                  <c:v>1.4352115782303443E-2</c:v>
                </c:pt>
                <c:pt idx="1818">
                  <c:v>1.4350465321815165E-2</c:v>
                </c:pt>
                <c:pt idx="1819">
                  <c:v>1.4348842336309175E-2</c:v>
                </c:pt>
                <c:pt idx="1820">
                  <c:v>1.4347246915553669E-2</c:v>
                </c:pt>
                <c:pt idx="1821">
                  <c:v>1.4345679149716517E-2</c:v>
                </c:pt>
                <c:pt idx="1822">
                  <c:v>1.4344139128485978E-2</c:v>
                </c:pt>
                <c:pt idx="1823">
                  <c:v>1.4342626941790115E-2</c:v>
                </c:pt>
                <c:pt idx="1824">
                  <c:v>1.4341142679556995E-2</c:v>
                </c:pt>
                <c:pt idx="1825">
                  <c:v>1.4339686431714682E-2</c:v>
                </c:pt>
                <c:pt idx="1826">
                  <c:v>1.4338258288191241E-2</c:v>
                </c:pt>
                <c:pt idx="1827">
                  <c:v>1.4336858338674929E-2</c:v>
                </c:pt>
                <c:pt idx="1828">
                  <c:v>1.4335486673333619E-2</c:v>
                </c:pt>
                <c:pt idx="1829">
                  <c:v>1.4334143381775633E-2</c:v>
                </c:pt>
                <c:pt idx="1830">
                  <c:v>1.4332828554248778E-2</c:v>
                </c:pt>
                <c:pt idx="1831">
                  <c:v>1.4331542280121568E-2</c:v>
                </c:pt>
                <c:pt idx="1832">
                  <c:v>1.4330284649881619E-2</c:v>
                </c:pt>
                <c:pt idx="1833">
                  <c:v>1.4329055752977382E-2</c:v>
                </c:pt>
                <c:pt idx="1834">
                  <c:v>1.4327855679496793E-2</c:v>
                </c:pt>
                <c:pt idx="1835">
                  <c:v>1.4326684519367916E-2</c:v>
                </c:pt>
                <c:pt idx="1836">
                  <c:v>1.4325542362358945E-2</c:v>
                </c:pt>
                <c:pt idx="1837">
                  <c:v>1.4324429298397945E-2</c:v>
                </c:pt>
                <c:pt idx="1838">
                  <c:v>1.4323345417333044E-2</c:v>
                </c:pt>
                <c:pt idx="1839">
                  <c:v>1.4322290809252181E-2</c:v>
                </c:pt>
                <c:pt idx="1840">
                  <c:v>1.4321265563923546E-2</c:v>
                </c:pt>
                <c:pt idx="1841">
                  <c:v>1.4320269771115335E-2</c:v>
                </c:pt>
                <c:pt idx="1842">
                  <c:v>1.4319303520915483E-2</c:v>
                </c:pt>
                <c:pt idx="1843">
                  <c:v>1.4318366903092183E-2</c:v>
                </c:pt>
                <c:pt idx="1844">
                  <c:v>1.4317460007573501E-2</c:v>
                </c:pt>
                <c:pt idx="1845">
                  <c:v>1.4316582924367438E-2</c:v>
                </c:pt>
                <c:pt idx="1846">
                  <c:v>1.431573574316225E-2</c:v>
                </c:pt>
                <c:pt idx="1847">
                  <c:v>1.4314918554045875E-2</c:v>
                </c:pt>
                <c:pt idx="1848">
                  <c:v>1.4314131446706568E-2</c:v>
                </c:pt>
                <c:pt idx="1849">
                  <c:v>1.4313374511232269E-2</c:v>
                </c:pt>
                <c:pt idx="1850">
                  <c:v>1.4312647837391168E-2</c:v>
                </c:pt>
                <c:pt idx="1851">
                  <c:v>1.4311951515271204E-2</c:v>
                </c:pt>
                <c:pt idx="1852">
                  <c:v>1.4311285634240889E-2</c:v>
                </c:pt>
                <c:pt idx="1853">
                  <c:v>1.4310650284867776E-2</c:v>
                </c:pt>
                <c:pt idx="1854">
                  <c:v>1.4310045556600315E-2</c:v>
                </c:pt>
                <c:pt idx="1855">
                  <c:v>1.4309471539526442E-2</c:v>
                </c:pt>
                <c:pt idx="1856">
                  <c:v>1.4308928323574222E-2</c:v>
                </c:pt>
                <c:pt idx="1857">
                  <c:v>1.4308415998511848E-2</c:v>
                </c:pt>
                <c:pt idx="1858">
                  <c:v>1.4307934654107513E-2</c:v>
                </c:pt>
                <c:pt idx="1859">
                  <c:v>1.430748438052909E-2</c:v>
                </c:pt>
                <c:pt idx="1860">
                  <c:v>1.4307065267544772E-2</c:v>
                </c:pt>
                <c:pt idx="1861">
                  <c:v>1.4306677405002688E-2</c:v>
                </c:pt>
                <c:pt idx="1862">
                  <c:v>1.4306320882910839E-2</c:v>
                </c:pt>
                <c:pt idx="1863">
                  <c:v>1.4305995791117354E-2</c:v>
                </c:pt>
                <c:pt idx="1864">
                  <c:v>1.430570221931049E-2</c:v>
                </c:pt>
                <c:pt idx="1865">
                  <c:v>1.4305440257817992E-2</c:v>
                </c:pt>
                <c:pt idx="1866">
                  <c:v>1.430520999624818E-2</c:v>
                </c:pt>
                <c:pt idx="1867">
                  <c:v>1.4305011524369249E-2</c:v>
                </c:pt>
                <c:pt idx="1868">
                  <c:v>1.4304844932429006E-2</c:v>
                </c:pt>
                <c:pt idx="1869">
                  <c:v>1.4304710309955837E-2</c:v>
                </c:pt>
                <c:pt idx="1870">
                  <c:v>1.4304607747117615E-2</c:v>
                </c:pt>
                <c:pt idx="1871">
                  <c:v>1.4304537333602596E-2</c:v>
                </c:pt>
                <c:pt idx="1872">
                  <c:v>1.4304499159498718E-2</c:v>
                </c:pt>
                <c:pt idx="1873">
                  <c:v>1.4304493314574174E-2</c:v>
                </c:pt>
                <c:pt idx="1874">
                  <c:v>1.4304519888836964E-2</c:v>
                </c:pt>
                <c:pt idx="1875">
                  <c:v>1.4304578971975346E-2</c:v>
                </c:pt>
                <c:pt idx="1876">
                  <c:v>1.4304670654077256E-2</c:v>
                </c:pt>
                <c:pt idx="1877">
                  <c:v>1.4304795024910888E-2</c:v>
                </c:pt>
                <c:pt idx="1878">
                  <c:v>1.4304952174484242E-2</c:v>
                </c:pt>
                <c:pt idx="1879">
                  <c:v>1.4305142192485576E-2</c:v>
                </c:pt>
                <c:pt idx="1880">
                  <c:v>1.4305365169082762E-2</c:v>
                </c:pt>
                <c:pt idx="1881">
                  <c:v>1.4305621194043994E-2</c:v>
                </c:pt>
                <c:pt idx="1882">
                  <c:v>1.4305910357137464E-2</c:v>
                </c:pt>
                <c:pt idx="1883">
                  <c:v>1.4306232748531045E-2</c:v>
                </c:pt>
                <c:pt idx="1884">
                  <c:v>1.4306588457833058E-2</c:v>
                </c:pt>
                <c:pt idx="1885">
                  <c:v>1.4306977575051505E-2</c:v>
                </c:pt>
                <c:pt idx="1886">
                  <c:v>1.430740019011445E-2</c:v>
                </c:pt>
                <c:pt idx="1887">
                  <c:v>1.4307856393029894E-2</c:v>
                </c:pt>
                <c:pt idx="1888">
                  <c:v>1.4308346273326222E-2</c:v>
                </c:pt>
                <c:pt idx="1889">
                  <c:v>1.4308869921251244E-2</c:v>
                </c:pt>
                <c:pt idx="1890">
                  <c:v>1.4309427426573151E-2</c:v>
                </c:pt>
                <c:pt idx="1891">
                  <c:v>1.4310018879060138E-2</c:v>
                </c:pt>
                <c:pt idx="1892">
                  <c:v>1.4310644368720205E-2</c:v>
                </c:pt>
                <c:pt idx="1893">
                  <c:v>1.4311303985641288E-2</c:v>
                </c:pt>
                <c:pt idx="1894">
                  <c:v>1.431199781943171E-2</c:v>
                </c:pt>
                <c:pt idx="1895">
                  <c:v>1.4312725960099471E-2</c:v>
                </c:pt>
                <c:pt idx="1896">
                  <c:v>1.4313488497492699E-2</c:v>
                </c:pt>
                <c:pt idx="1897">
                  <c:v>1.431428552153946E-2</c:v>
                </c:pt>
                <c:pt idx="1898">
                  <c:v>1.4315117122087884E-2</c:v>
                </c:pt>
                <c:pt idx="1899">
                  <c:v>1.431598338914597E-2</c:v>
                </c:pt>
                <c:pt idx="1900">
                  <c:v>1.4316884412401976E-2</c:v>
                </c:pt>
                <c:pt idx="1901">
                  <c:v>1.4317820281943838E-2</c:v>
                </c:pt>
                <c:pt idx="1902">
                  <c:v>1.4318791087699623E-2</c:v>
                </c:pt>
                <c:pt idx="1903">
                  <c:v>1.431979691927765E-2</c:v>
                </c:pt>
                <c:pt idx="1904">
                  <c:v>1.4320837866845793E-2</c:v>
                </c:pt>
                <c:pt idx="1905">
                  <c:v>1.432191402025218E-2</c:v>
                </c:pt>
                <c:pt idx="1906">
                  <c:v>1.4323025469265005E-2</c:v>
                </c:pt>
                <c:pt idx="1907">
                  <c:v>1.4324172303892269E-2</c:v>
                </c:pt>
                <c:pt idx="1908">
                  <c:v>1.43253546139821E-2</c:v>
                </c:pt>
                <c:pt idx="1909">
                  <c:v>1.4326572489462563E-2</c:v>
                </c:pt>
                <c:pt idx="1910">
                  <c:v>1.4327826020101853E-2</c:v>
                </c:pt>
                <c:pt idx="1911">
                  <c:v>1.4329115295987904E-2</c:v>
                </c:pt>
                <c:pt idx="1912">
                  <c:v>1.4330440406888911E-2</c:v>
                </c:pt>
                <c:pt idx="1913">
                  <c:v>1.4331801442653003E-2</c:v>
                </c:pt>
                <c:pt idx="1914">
                  <c:v>1.4333198493448052E-2</c:v>
                </c:pt>
                <c:pt idx="1915">
                  <c:v>1.4334631648722507E-2</c:v>
                </c:pt>
                <c:pt idx="1916">
                  <c:v>1.4336100998804113E-2</c:v>
                </c:pt>
                <c:pt idx="1917">
                  <c:v>1.4337606633301192E-2</c:v>
                </c:pt>
                <c:pt idx="1918">
                  <c:v>1.4339148642221744E-2</c:v>
                </c:pt>
                <c:pt idx="1919">
                  <c:v>1.4340727115493834E-2</c:v>
                </c:pt>
                <c:pt idx="1920">
                  <c:v>1.4342342142885656E-2</c:v>
                </c:pt>
                <c:pt idx="1921">
                  <c:v>1.4343993814405209E-2</c:v>
                </c:pt>
                <c:pt idx="1922">
                  <c:v>1.4345682219820688E-2</c:v>
                </c:pt>
                <c:pt idx="1923">
                  <c:v>1.4347407449220029E-2</c:v>
                </c:pt>
                <c:pt idx="1924">
                  <c:v>1.4349169592371425E-2</c:v>
                </c:pt>
                <c:pt idx="1925">
                  <c:v>1.4350968739043068E-2</c:v>
                </c:pt>
                <c:pt idx="1926">
                  <c:v>1.4352804979402833E-2</c:v>
                </c:pt>
                <c:pt idx="1927">
                  <c:v>1.4354678403218912E-2</c:v>
                </c:pt>
                <c:pt idx="1928">
                  <c:v>1.4356589100339434E-2</c:v>
                </c:pt>
                <c:pt idx="1929">
                  <c:v>1.4358537160692464E-2</c:v>
                </c:pt>
                <c:pt idx="1930">
                  <c:v>1.436052267412613E-2</c:v>
                </c:pt>
                <c:pt idx="1931">
                  <c:v>1.4362545730568499E-2</c:v>
                </c:pt>
                <c:pt idx="1932">
                  <c:v>1.436460642002757E-2</c:v>
                </c:pt>
                <c:pt idx="1933">
                  <c:v>1.4366704832271537E-2</c:v>
                </c:pt>
                <c:pt idx="1934">
                  <c:v>1.4368841057148529E-2</c:v>
                </c:pt>
                <c:pt idx="1935">
                  <c:v>1.4371015184666547E-2</c:v>
                </c:pt>
                <c:pt idx="1936">
                  <c:v>1.4373227304753655E-2</c:v>
                </c:pt>
                <c:pt idx="1937">
                  <c:v>1.4375477507018175E-2</c:v>
                </c:pt>
                <c:pt idx="1938">
                  <c:v>1.4377765881707916E-2</c:v>
                </c:pt>
                <c:pt idx="1939">
                  <c:v>1.4380092518511134E-2</c:v>
                </c:pt>
                <c:pt idx="1940">
                  <c:v>1.4382457507435831E-2</c:v>
                </c:pt>
                <c:pt idx="1941">
                  <c:v>1.4384860938250199E-2</c:v>
                </c:pt>
                <c:pt idx="1942">
                  <c:v>1.4387302901042176E-2</c:v>
                </c:pt>
                <c:pt idx="1943">
                  <c:v>1.4389783485420082E-2</c:v>
                </c:pt>
                <c:pt idx="1944">
                  <c:v>1.4392302781551791E-2</c:v>
                </c:pt>
                <c:pt idx="1945">
                  <c:v>1.4394860879205496E-2</c:v>
                </c:pt>
                <c:pt idx="1946">
                  <c:v>1.4397457868229324E-2</c:v>
                </c:pt>
                <c:pt idx="1947">
                  <c:v>1.4400093838631278E-2</c:v>
                </c:pt>
                <c:pt idx="1948">
                  <c:v>1.4402768880179551E-2</c:v>
                </c:pt>
                <c:pt idx="1949">
                  <c:v>1.4405483082882142E-2</c:v>
                </c:pt>
                <c:pt idx="1950">
                  <c:v>1.4408236536507246E-2</c:v>
                </c:pt>
                <c:pt idx="1951">
                  <c:v>1.4411029331222736E-2</c:v>
                </c:pt>
                <c:pt idx="1952">
                  <c:v>1.4413861556556995E-2</c:v>
                </c:pt>
                <c:pt idx="1953">
                  <c:v>1.4416733302677898E-2</c:v>
                </c:pt>
                <c:pt idx="1954">
                  <c:v>1.4419644659353636E-2</c:v>
                </c:pt>
                <c:pt idx="1955">
                  <c:v>1.442259571643234E-2</c:v>
                </c:pt>
                <c:pt idx="1956">
                  <c:v>1.442558656392201E-2</c:v>
                </c:pt>
                <c:pt idx="1957">
                  <c:v>1.4428617291670776E-2</c:v>
                </c:pt>
                <c:pt idx="1958">
                  <c:v>1.4431687989526765E-2</c:v>
                </c:pt>
                <c:pt idx="1959">
                  <c:v>1.4434798747577915E-2</c:v>
                </c:pt>
                <c:pt idx="1960">
                  <c:v>1.4437949655432547E-2</c:v>
                </c:pt>
                <c:pt idx="1961">
                  <c:v>1.4441140803098662E-2</c:v>
                </c:pt>
                <c:pt idx="1962">
                  <c:v>1.4444372280584261E-2</c:v>
                </c:pt>
                <c:pt idx="1963">
                  <c:v>1.4447644177657537E-2</c:v>
                </c:pt>
                <c:pt idx="1964">
                  <c:v>1.4450956584246555E-2</c:v>
                </c:pt>
                <c:pt idx="1965">
                  <c:v>1.4454309590279379E-2</c:v>
                </c:pt>
                <c:pt idx="1966">
                  <c:v>1.445770328560414E-2</c:v>
                </c:pt>
                <c:pt idx="1967">
                  <c:v>1.4461137760148901E-2</c:v>
                </c:pt>
                <c:pt idx="1968">
                  <c:v>1.4464613103841728E-2</c:v>
                </c:pt>
                <c:pt idx="1969">
                  <c:v>1.4468129406450814E-2</c:v>
                </c:pt>
                <c:pt idx="1970">
                  <c:v>1.4471686757904223E-2</c:v>
                </c:pt>
                <c:pt idx="1971">
                  <c:v>1.4475285248130021E-2</c:v>
                </c:pt>
                <c:pt idx="1972">
                  <c:v>1.4478924967056273E-2</c:v>
                </c:pt>
                <c:pt idx="1973">
                  <c:v>1.4482606004690979E-2</c:v>
                </c:pt>
                <c:pt idx="1974">
                  <c:v>1.4486839512395377E-2</c:v>
                </c:pt>
                <c:pt idx="1975">
                  <c:v>1.4490529598072399E-2</c:v>
                </c:pt>
                <c:pt idx="1976">
                  <c:v>1.4494205259927284E-2</c:v>
                </c:pt>
                <c:pt idx="1977">
                  <c:v>1.4497866445601915E-2</c:v>
                </c:pt>
                <c:pt idx="1978">
                  <c:v>1.4501513102578301E-2</c:v>
                </c:pt>
                <c:pt idx="1979">
                  <c:v>1.4505145178258516E-2</c:v>
                </c:pt>
                <c:pt idx="1980">
                  <c:v>1.4508762620284443E-2</c:v>
                </c:pt>
                <c:pt idx="1981">
                  <c:v>1.4512365376058156E-2</c:v>
                </c:pt>
                <c:pt idx="1982">
                  <c:v>1.4515953393221537E-2</c:v>
                </c:pt>
                <c:pt idx="1983">
                  <c:v>1.4519526618936851E-2</c:v>
                </c:pt>
                <c:pt idx="1984">
                  <c:v>1.4523085000925917E-2</c:v>
                </c:pt>
                <c:pt idx="1985">
                  <c:v>1.4526628486750681E-2</c:v>
                </c:pt>
                <c:pt idx="1986">
                  <c:v>1.4530157023733281E-2</c:v>
                </c:pt>
                <c:pt idx="1987">
                  <c:v>1.4533670559435663E-2</c:v>
                </c:pt>
                <c:pt idx="1988">
                  <c:v>1.4537169041259901E-2</c:v>
                </c:pt>
                <c:pt idx="1989">
                  <c:v>1.4540652416927813E-2</c:v>
                </c:pt>
                <c:pt idx="1990">
                  <c:v>1.4544120633681601E-2</c:v>
                </c:pt>
                <c:pt idx="1991">
                  <c:v>1.4547573639083211E-2</c:v>
                </c:pt>
                <c:pt idx="1992">
                  <c:v>1.455101138069459E-2</c:v>
                </c:pt>
                <c:pt idx="1993">
                  <c:v>1.4554433805997746E-2</c:v>
                </c:pt>
                <c:pt idx="1994">
                  <c:v>1.4557840862394755E-2</c:v>
                </c:pt>
                <c:pt idx="1995">
                  <c:v>1.4561232497447563E-2</c:v>
                </c:pt>
                <c:pt idx="1996">
                  <c:v>1.4564608658638178E-2</c:v>
                </c:pt>
                <c:pt idx="1997">
                  <c:v>1.4567969293528549E-2</c:v>
                </c:pt>
                <c:pt idx="1998">
                  <c:v>1.4571314349360875E-2</c:v>
                </c:pt>
                <c:pt idx="1999">
                  <c:v>1.4574643773936913E-2</c:v>
                </c:pt>
                <c:pt idx="2000">
                  <c:v>1.4577957514578799E-2</c:v>
                </c:pt>
                <c:pt idx="2001">
                  <c:v>1.4581255518768543E-2</c:v>
                </c:pt>
                <c:pt idx="2002">
                  <c:v>1.4584537734068093E-2</c:v>
                </c:pt>
                <c:pt idx="2003">
                  <c:v>1.4587804107959457E-2</c:v>
                </c:pt>
                <c:pt idx="2004">
                  <c:v>1.4591054587924646E-2</c:v>
                </c:pt>
                <c:pt idx="2005">
                  <c:v>1.4594289121365733E-2</c:v>
                </c:pt>
                <c:pt idx="2006">
                  <c:v>1.4597507655924602E-2</c:v>
                </c:pt>
                <c:pt idx="2007">
                  <c:v>1.460071013892339E-2</c:v>
                </c:pt>
                <c:pt idx="2008">
                  <c:v>1.4603896518083914E-2</c:v>
                </c:pt>
                <c:pt idx="2009">
                  <c:v>1.4607066740728314E-2</c:v>
                </c:pt>
                <c:pt idx="2010">
                  <c:v>1.4610220754338599E-2</c:v>
                </c:pt>
                <c:pt idx="2011">
                  <c:v>1.4613358506476715E-2</c:v>
                </c:pt>
                <c:pt idx="2012">
                  <c:v>1.4616479944544736E-2</c:v>
                </c:pt>
                <c:pt idx="2013">
                  <c:v>1.4619585016184544E-2</c:v>
                </c:pt>
                <c:pt idx="2014">
                  <c:v>1.4622673668718278E-2</c:v>
                </c:pt>
                <c:pt idx="2015">
                  <c:v>1.4625745849707883E-2</c:v>
                </c:pt>
                <c:pt idx="2016">
                  <c:v>1.4628801506715305E-2</c:v>
                </c:pt>
                <c:pt idx="2017">
                  <c:v>1.4631840587142619E-2</c:v>
                </c:pt>
                <c:pt idx="2018">
                  <c:v>1.4634863038631707E-2</c:v>
                </c:pt>
                <c:pt idx="2019">
                  <c:v>1.4637868808264898E-2</c:v>
                </c:pt>
                <c:pt idx="2020">
                  <c:v>1.4640857844163691E-2</c:v>
                </c:pt>
                <c:pt idx="2021">
                  <c:v>1.4643830093170607E-2</c:v>
                </c:pt>
                <c:pt idx="2022">
                  <c:v>1.4646785503167337E-2</c:v>
                </c:pt>
                <c:pt idx="2023">
                  <c:v>1.464972402163589E-2</c:v>
                </c:pt>
                <c:pt idx="2024">
                  <c:v>1.4652645595978342E-2</c:v>
                </c:pt>
                <c:pt idx="2025">
                  <c:v>1.4655550173676701E-2</c:v>
                </c:pt>
                <c:pt idx="2026">
                  <c:v>1.4658848811519576E-2</c:v>
                </c:pt>
                <c:pt idx="2027">
                  <c:v>1.46617167909735E-2</c:v>
                </c:pt>
                <c:pt idx="2028">
                  <c:v>1.4664567608875245E-2</c:v>
                </c:pt>
                <c:pt idx="2029">
                  <c:v>1.4667401212706821E-2</c:v>
                </c:pt>
                <c:pt idx="2030">
                  <c:v>1.4670217549710429E-2</c:v>
                </c:pt>
                <c:pt idx="2031">
                  <c:v>1.4673016567687824E-2</c:v>
                </c:pt>
                <c:pt idx="2032">
                  <c:v>1.4675798213801272E-2</c:v>
                </c:pt>
                <c:pt idx="2033">
                  <c:v>1.4678562435852527E-2</c:v>
                </c:pt>
                <c:pt idx="2034">
                  <c:v>1.4681309181163726E-2</c:v>
                </c:pt>
                <c:pt idx="2035">
                  <c:v>1.4684038397216881E-2</c:v>
                </c:pt>
                <c:pt idx="2036">
                  <c:v>1.4686750031653872E-2</c:v>
                </c:pt>
                <c:pt idx="2037">
                  <c:v>1.4689444031716903E-2</c:v>
                </c:pt>
                <c:pt idx="2038">
                  <c:v>1.4692120345047854E-2</c:v>
                </c:pt>
                <c:pt idx="2039">
                  <c:v>1.4694778919368545E-2</c:v>
                </c:pt>
                <c:pt idx="2040">
                  <c:v>1.4697419701601433E-2</c:v>
                </c:pt>
                <c:pt idx="2041">
                  <c:v>1.47019890781106E-2</c:v>
                </c:pt>
                <c:pt idx="2042">
                  <c:v>1.4702647681170689E-2</c:v>
                </c:pt>
                <c:pt idx="2043">
                  <c:v>1.4705234773231268E-2</c:v>
                </c:pt>
                <c:pt idx="2044">
                  <c:v>1.4707803863531765E-2</c:v>
                </c:pt>
                <c:pt idx="2045">
                  <c:v>1.4710354899474254E-2</c:v>
                </c:pt>
                <c:pt idx="2046">
                  <c:v>1.4712887828700616E-2</c:v>
                </c:pt>
                <c:pt idx="2047">
                  <c:v>1.4715402598532989E-2</c:v>
                </c:pt>
                <c:pt idx="2048">
                  <c:v>1.4717899156533321E-2</c:v>
                </c:pt>
                <c:pt idx="2049">
                  <c:v>1.4720377450263555E-2</c:v>
                </c:pt>
                <c:pt idx="2050">
                  <c:v>1.4722837427045832E-2</c:v>
                </c:pt>
                <c:pt idx="2051">
                  <c:v>1.4725279034601968E-2</c:v>
                </c:pt>
                <c:pt idx="2052">
                  <c:v>1.4727702220254102E-2</c:v>
                </c:pt>
                <c:pt idx="2053">
                  <c:v>1.473010693156418E-2</c:v>
                </c:pt>
                <c:pt idx="2054">
                  <c:v>1.4732493116014211E-2</c:v>
                </c:pt>
                <c:pt idx="2055">
                  <c:v>1.4734860720926335E-2</c:v>
                </c:pt>
                <c:pt idx="2056">
                  <c:v>1.4737209694022368E-2</c:v>
                </c:pt>
                <c:pt idx="2057">
                  <c:v>1.4739539982704386E-2</c:v>
                </c:pt>
                <c:pt idx="2058">
                  <c:v>1.4741851534454398E-2</c:v>
                </c:pt>
                <c:pt idx="2059">
                  <c:v>1.4744144296834349E-2</c:v>
                </c:pt>
                <c:pt idx="2060">
                  <c:v>1.4746418217246315E-2</c:v>
                </c:pt>
                <c:pt idx="2061">
                  <c:v>1.4748673243252242E-2</c:v>
                </c:pt>
                <c:pt idx="2062">
                  <c:v>1.4750909322334138E-2</c:v>
                </c:pt>
                <c:pt idx="2063">
                  <c:v>1.4753126401894079E-2</c:v>
                </c:pt>
                <c:pt idx="2064">
                  <c:v>1.475532442949401E-2</c:v>
                </c:pt>
                <c:pt idx="2065">
                  <c:v>1.4757503352615942E-2</c:v>
                </c:pt>
                <c:pt idx="2066">
                  <c:v>1.4759663118741884E-2</c:v>
                </c:pt>
                <c:pt idx="2067">
                  <c:v>1.4761803675513718E-2</c:v>
                </c:pt>
                <c:pt idx="2068">
                  <c:v>1.4763924970013775E-2</c:v>
                </c:pt>
                <c:pt idx="2069">
                  <c:v>1.4766026950203681E-2</c:v>
                </c:pt>
                <c:pt idx="2070">
                  <c:v>1.476810956348551E-2</c:v>
                </c:pt>
                <c:pt idx="2071">
                  <c:v>1.4770172756941591E-2</c:v>
                </c:pt>
                <c:pt idx="2072">
                  <c:v>1.4772216478533551E-2</c:v>
                </c:pt>
                <c:pt idx="2073">
                  <c:v>1.4774240675663464E-2</c:v>
                </c:pt>
                <c:pt idx="2074">
                  <c:v>1.4776245295493595E-2</c:v>
                </c:pt>
                <c:pt idx="2075">
                  <c:v>1.4778230285905636E-2</c:v>
                </c:pt>
                <c:pt idx="2076">
                  <c:v>1.4780195594221723E-2</c:v>
                </c:pt>
                <c:pt idx="2077">
                  <c:v>1.4782141168003804E-2</c:v>
                </c:pt>
                <c:pt idx="2078">
                  <c:v>1.478522059098708E-2</c:v>
                </c:pt>
                <c:pt idx="2079">
                  <c:v>1.4787121015631399E-2</c:v>
                </c:pt>
                <c:pt idx="2080">
                  <c:v>1.4789001531614332E-2</c:v>
                </c:pt>
                <c:pt idx="2081">
                  <c:v>1.4790862086364598E-2</c:v>
                </c:pt>
                <c:pt idx="2082">
                  <c:v>1.4792702627364207E-2</c:v>
                </c:pt>
                <c:pt idx="2083">
                  <c:v>1.4794523102068524E-2</c:v>
                </c:pt>
                <c:pt idx="2084">
                  <c:v>1.4796323457986205E-2</c:v>
                </c:pt>
                <c:pt idx="2085">
                  <c:v>1.4798103642652549E-2</c:v>
                </c:pt>
                <c:pt idx="2086">
                  <c:v>1.4799863603496277E-2</c:v>
                </c:pt>
                <c:pt idx="2087">
                  <c:v>1.4801603288026044E-2</c:v>
                </c:pt>
                <c:pt idx="2088">
                  <c:v>1.480332264372386E-2</c:v>
                </c:pt>
                <c:pt idx="2089">
                  <c:v>1.4805021618045089E-2</c:v>
                </c:pt>
                <c:pt idx="2090">
                  <c:v>1.4806700158551678E-2</c:v>
                </c:pt>
                <c:pt idx="2091">
                  <c:v>1.4808358212619055E-2</c:v>
                </c:pt>
                <c:pt idx="2092">
                  <c:v>1.481008207790957E-2</c:v>
                </c:pt>
                <c:pt idx="2093">
                  <c:v>1.4811690028802005E-2</c:v>
                </c:pt>
                <c:pt idx="2094">
                  <c:v>1.4813277314864592E-2</c:v>
                </c:pt>
                <c:pt idx="2095">
                  <c:v>1.4814843883819151E-2</c:v>
                </c:pt>
                <c:pt idx="2096">
                  <c:v>1.4816389682987818E-2</c:v>
                </c:pt>
                <c:pt idx="2097">
                  <c:v>1.4817914659852605E-2</c:v>
                </c:pt>
                <c:pt idx="2098">
                  <c:v>1.4819418762135328E-2</c:v>
                </c:pt>
                <c:pt idx="2099">
                  <c:v>1.4820901936998254E-2</c:v>
                </c:pt>
                <c:pt idx="2100">
                  <c:v>1.4822364132083266E-2</c:v>
                </c:pt>
                <c:pt idx="2101">
                  <c:v>1.4823805294792436E-2</c:v>
                </c:pt>
                <c:pt idx="2102">
                  <c:v>1.4825225372767648E-2</c:v>
                </c:pt>
                <c:pt idx="2103">
                  <c:v>1.4826624313410974E-2</c:v>
                </c:pt>
                <c:pt idx="2104">
                  <c:v>1.4828002064284362E-2</c:v>
                </c:pt>
                <c:pt idx="2105">
                  <c:v>1.4829358572869822E-2</c:v>
                </c:pt>
                <c:pt idx="2106">
                  <c:v>1.4830693786489491E-2</c:v>
                </c:pt>
                <c:pt idx="2107">
                  <c:v>1.4832007652865187E-2</c:v>
                </c:pt>
                <c:pt idx="2108">
                  <c:v>1.4833300119239112E-2</c:v>
                </c:pt>
                <c:pt idx="2109">
                  <c:v>1.4834571133413021E-2</c:v>
                </c:pt>
                <c:pt idx="2110">
                  <c:v>1.4835820642709052E-2</c:v>
                </c:pt>
                <c:pt idx="2111">
                  <c:v>1.4837048594449342E-2</c:v>
                </c:pt>
                <c:pt idx="2112">
                  <c:v>1.4838254936435646E-2</c:v>
                </c:pt>
                <c:pt idx="2113">
                  <c:v>1.4839439616070038E-2</c:v>
                </c:pt>
                <c:pt idx="2114">
                  <c:v>1.4840602580674656E-2</c:v>
                </c:pt>
                <c:pt idx="2115">
                  <c:v>1.4841743777891381E-2</c:v>
                </c:pt>
                <c:pt idx="2116">
                  <c:v>1.4842863155202224E-2</c:v>
                </c:pt>
                <c:pt idx="2117">
                  <c:v>1.4843960660169131E-2</c:v>
                </c:pt>
                <c:pt idx="2118">
                  <c:v>1.484503624011424E-2</c:v>
                </c:pt>
                <c:pt idx="2119">
                  <c:v>1.4846089842519561E-2</c:v>
                </c:pt>
                <c:pt idx="2120">
                  <c:v>1.4847121415186848E-2</c:v>
                </c:pt>
                <c:pt idx="2121">
                  <c:v>1.4848130905198431E-2</c:v>
                </c:pt>
                <c:pt idx="2122">
                  <c:v>1.4849118260356065E-2</c:v>
                </c:pt>
                <c:pt idx="2123">
                  <c:v>1.485008342790195E-2</c:v>
                </c:pt>
                <c:pt idx="2124">
                  <c:v>1.485102635547797E-2</c:v>
                </c:pt>
                <c:pt idx="2125">
                  <c:v>1.485194699064607E-2</c:v>
                </c:pt>
                <c:pt idx="2126">
                  <c:v>1.4852845280648452E-2</c:v>
                </c:pt>
                <c:pt idx="2127">
                  <c:v>1.4853721173366807E-2</c:v>
                </c:pt>
                <c:pt idx="2128">
                  <c:v>1.4854574615803529E-2</c:v>
                </c:pt>
                <c:pt idx="2129">
                  <c:v>1.4855405555840306E-2</c:v>
                </c:pt>
                <c:pt idx="2130">
                  <c:v>1.4856213940799279E-2</c:v>
                </c:pt>
                <c:pt idx="2131">
                  <c:v>1.4856999718242392E-2</c:v>
                </c:pt>
                <c:pt idx="2132">
                  <c:v>1.485776283557172E-2</c:v>
                </c:pt>
                <c:pt idx="2133">
                  <c:v>1.4858503240349208E-2</c:v>
                </c:pt>
                <c:pt idx="2134">
                  <c:v>1.4859220880056867E-2</c:v>
                </c:pt>
                <c:pt idx="2135">
                  <c:v>1.4859915702096771E-2</c:v>
                </c:pt>
                <c:pt idx="2136">
                  <c:v>1.4860587654190738E-2</c:v>
                </c:pt>
                <c:pt idx="2137">
                  <c:v>1.4861236683580969E-2</c:v>
                </c:pt>
                <c:pt idx="2138">
                  <c:v>1.4861862737909348E-2</c:v>
                </c:pt>
                <c:pt idx="2139">
                  <c:v>1.4862465764498012E-2</c:v>
                </c:pt>
                <c:pt idx="2140">
                  <c:v>1.4863045711148715E-2</c:v>
                </c:pt>
                <c:pt idx="2141">
                  <c:v>1.4863602525023722E-2</c:v>
                </c:pt>
                <c:pt idx="2142">
                  <c:v>1.4864136153764917E-2</c:v>
                </c:pt>
                <c:pt idx="2143">
                  <c:v>1.4864646544934246E-2</c:v>
                </c:pt>
                <c:pt idx="2144">
                  <c:v>1.4865133645773909E-2</c:v>
                </c:pt>
                <c:pt idx="2145">
                  <c:v>1.4865597404165598E-2</c:v>
                </c:pt>
                <c:pt idx="2146">
                  <c:v>1.4866037767191642E-2</c:v>
                </c:pt>
                <c:pt idx="2147">
                  <c:v>1.486645468257386E-2</c:v>
                </c:pt>
                <c:pt idx="2148">
                  <c:v>1.4866848097714325E-2</c:v>
                </c:pt>
                <c:pt idx="2149">
                  <c:v>1.4867217960254919E-2</c:v>
                </c:pt>
                <c:pt idx="2150">
                  <c:v>1.4867564217517781E-2</c:v>
                </c:pt>
                <c:pt idx="2151">
                  <c:v>1.4867886817064857E-2</c:v>
                </c:pt>
                <c:pt idx="2152">
                  <c:v>1.4868185706378156E-2</c:v>
                </c:pt>
                <c:pt idx="2153">
                  <c:v>1.4868460832859753E-2</c:v>
                </c:pt>
                <c:pt idx="2154">
                  <c:v>1.4868712144231466E-2</c:v>
                </c:pt>
                <c:pt idx="2155">
                  <c:v>1.4868939587815433E-2</c:v>
                </c:pt>
                <c:pt idx="2156">
                  <c:v>1.4869143111173599E-2</c:v>
                </c:pt>
                <c:pt idx="2157">
                  <c:v>1.486932266170804E-2</c:v>
                </c:pt>
                <c:pt idx="2158">
                  <c:v>1.4869478186900764E-2</c:v>
                </c:pt>
                <c:pt idx="2159">
                  <c:v>1.4869609634313719E-2</c:v>
                </c:pt>
                <c:pt idx="2160">
                  <c:v>1.4869716951428913E-2</c:v>
                </c:pt>
                <c:pt idx="2161">
                  <c:v>1.4869800085968166E-2</c:v>
                </c:pt>
                <c:pt idx="2162">
                  <c:v>1.4869858984853934E-2</c:v>
                </c:pt>
                <c:pt idx="2163">
                  <c:v>1.4869893596127781E-2</c:v>
                </c:pt>
                <c:pt idx="2164">
                  <c:v>1.4869903866872036E-2</c:v>
                </c:pt>
                <c:pt idx="2165">
                  <c:v>1.4869889744808518E-2</c:v>
                </c:pt>
                <c:pt idx="2166">
                  <c:v>1.4869851177579108E-2</c:v>
                </c:pt>
                <c:pt idx="2167">
                  <c:v>1.4869788112426008E-2</c:v>
                </c:pt>
                <c:pt idx="2168">
                  <c:v>1.4869700496911165E-2</c:v>
                </c:pt>
                <c:pt idx="2169">
                  <c:v>1.4869588278436652E-2</c:v>
                </c:pt>
                <c:pt idx="2170">
                  <c:v>1.4869451404564415E-2</c:v>
                </c:pt>
                <c:pt idx="2171">
                  <c:v>1.4869289822936338E-2</c:v>
                </c:pt>
                <c:pt idx="2172">
                  <c:v>1.4869103480794621E-2</c:v>
                </c:pt>
                <c:pt idx="2173">
                  <c:v>1.4868892325781147E-2</c:v>
                </c:pt>
                <c:pt idx="2174">
                  <c:v>1.4868656305297989E-2</c:v>
                </c:pt>
                <c:pt idx="2175">
                  <c:v>1.4868395366907095E-2</c:v>
                </c:pt>
                <c:pt idx="2176">
                  <c:v>1.4868109458170409E-2</c:v>
                </c:pt>
                <c:pt idx="2177">
                  <c:v>1.4867798526330134E-2</c:v>
                </c:pt>
                <c:pt idx="2178">
                  <c:v>1.486746251926796E-2</c:v>
                </c:pt>
                <c:pt idx="2179">
                  <c:v>1.4867101383986281E-2</c:v>
                </c:pt>
                <c:pt idx="2180">
                  <c:v>1.4866715068446723E-2</c:v>
                </c:pt>
                <c:pt idx="2181">
                  <c:v>1.4866303519811552E-2</c:v>
                </c:pt>
                <c:pt idx="2182">
                  <c:v>1.4865866685802587E-2</c:v>
                </c:pt>
                <c:pt idx="2183">
                  <c:v>1.4865404513741964E-2</c:v>
                </c:pt>
                <c:pt idx="2184">
                  <c:v>1.4864916951031759E-2</c:v>
                </c:pt>
                <c:pt idx="2185">
                  <c:v>1.4864403945393789E-2</c:v>
                </c:pt>
                <c:pt idx="2186">
                  <c:v>1.4863865444469937E-2</c:v>
                </c:pt>
                <c:pt idx="2187">
                  <c:v>1.4863301395262596E-2</c:v>
                </c:pt>
                <c:pt idx="2188">
                  <c:v>1.486271174557352E-2</c:v>
                </c:pt>
                <c:pt idx="2189">
                  <c:v>1.4862096442964656E-2</c:v>
                </c:pt>
                <c:pt idx="2190">
                  <c:v>1.4861455434758142E-2</c:v>
                </c:pt>
                <c:pt idx="2191">
                  <c:v>1.4860788668276115E-2</c:v>
                </c:pt>
                <c:pt idx="2192">
                  <c:v>1.4860096091400266E-2</c:v>
                </c:pt>
                <c:pt idx="2193">
                  <c:v>1.4859377651452732E-2</c:v>
                </c:pt>
                <c:pt idx="2194">
                  <c:v>1.4858633295915524E-2</c:v>
                </c:pt>
                <c:pt idx="2195">
                  <c:v>1.4857862972270652E-2</c:v>
                </c:pt>
                <c:pt idx="2196">
                  <c:v>1.4857066628000126E-2</c:v>
                </c:pt>
                <c:pt idx="2197">
                  <c:v>1.4856244210745828E-2</c:v>
                </c:pt>
                <c:pt idx="2198">
                  <c:v>1.4855395667670024E-2</c:v>
                </c:pt>
                <c:pt idx="2199">
                  <c:v>1.4854520946574468E-2</c:v>
                </c:pt>
                <c:pt idx="2200">
                  <c:v>1.485361999494117E-2</c:v>
                </c:pt>
                <c:pt idx="2201">
                  <c:v>1.4852692760012332E-2</c:v>
                </c:pt>
                <c:pt idx="2202">
                  <c:v>1.4851739189429836E-2</c:v>
                </c:pt>
                <c:pt idx="2203">
                  <c:v>1.4850759230755628E-2</c:v>
                </c:pt>
                <c:pt idx="2204">
                  <c:v>1.4849752831391783E-2</c:v>
                </c:pt>
                <c:pt idx="2205">
                  <c:v>1.4848719938900246E-2</c:v>
                </c:pt>
                <c:pt idx="2206">
                  <c:v>1.4847660500763027E-2</c:v>
                </c:pt>
                <c:pt idx="2207">
                  <c:v>1.4846574464382201E-2</c:v>
                </c:pt>
                <c:pt idx="2208">
                  <c:v>1.4845461777319713E-2</c:v>
                </c:pt>
                <c:pt idx="2209">
                  <c:v>1.4844322386977638E-2</c:v>
                </c:pt>
                <c:pt idx="2210">
                  <c:v>1.4843156240997857E-2</c:v>
                </c:pt>
                <c:pt idx="2211">
                  <c:v>1.4841963286702509E-2</c:v>
                </c:pt>
                <c:pt idx="2212">
                  <c:v>1.4840743471733475E-2</c:v>
                </c:pt>
                <c:pt idx="2213">
                  <c:v>1.483949674349283E-2</c:v>
                </c:pt>
                <c:pt idx="2214">
                  <c:v>1.4838223049622457E-2</c:v>
                </c:pt>
                <c:pt idx="2215">
                  <c:v>1.4836922337364555E-2</c:v>
                </c:pt>
                <c:pt idx="2216">
                  <c:v>1.4835594554281073E-2</c:v>
                </c:pt>
                <c:pt idx="2217">
                  <c:v>1.4834239648093828E-2</c:v>
                </c:pt>
                <c:pt idx="2218">
                  <c:v>1.4832857566124957E-2</c:v>
                </c:pt>
                <c:pt idx="2219">
                  <c:v>1.48314482556966E-2</c:v>
                </c:pt>
                <c:pt idx="2220">
                  <c:v>1.483001166461051E-2</c:v>
                </c:pt>
                <c:pt idx="2221">
                  <c:v>1.482854774026876E-2</c:v>
                </c:pt>
                <c:pt idx="2222">
                  <c:v>1.482705642999349E-2</c:v>
                </c:pt>
                <c:pt idx="2223">
                  <c:v>1.4825537681346646E-2</c:v>
                </c:pt>
                <c:pt idx="2224">
                  <c:v>1.4823991441970108E-2</c:v>
                </c:pt>
                <c:pt idx="2225">
                  <c:v>1.4822417659186016E-2</c:v>
                </c:pt>
                <c:pt idx="2226">
                  <c:v>1.4820816280716187E-2</c:v>
                </c:pt>
                <c:pt idx="2227">
                  <c:v>1.4819187253722887E-2</c:v>
                </c:pt>
                <c:pt idx="2228">
                  <c:v>1.4817530526007872E-2</c:v>
                </c:pt>
                <c:pt idx="2229">
                  <c:v>1.4815846044813341E-2</c:v>
                </c:pt>
                <c:pt idx="2230">
                  <c:v>1.4814133757781178E-2</c:v>
                </c:pt>
                <c:pt idx="2231">
                  <c:v>1.4812393612393393E-2</c:v>
                </c:pt>
                <c:pt idx="2232">
                  <c:v>1.4810625556131995E-2</c:v>
                </c:pt>
                <c:pt idx="2233">
                  <c:v>1.480882953639906E-2</c:v>
                </c:pt>
                <c:pt idx="2234">
                  <c:v>1.4807005500756532E-2</c:v>
                </c:pt>
                <c:pt idx="2235">
                  <c:v>1.4805153396766357E-2</c:v>
                </c:pt>
                <c:pt idx="2236">
                  <c:v>1.4803273171750675E-2</c:v>
                </c:pt>
                <c:pt idx="2237">
                  <c:v>1.4801364773351366E-2</c:v>
                </c:pt>
                <c:pt idx="2238">
                  <c:v>1.4799428149050442E-2</c:v>
                </c:pt>
                <c:pt idx="2239">
                  <c:v>1.4797463246409848E-2</c:v>
                </c:pt>
                <c:pt idx="2240">
                  <c:v>1.4795470012511913E-2</c:v>
                </c:pt>
                <c:pt idx="2241">
                  <c:v>1.4793448395318265E-2</c:v>
                </c:pt>
                <c:pt idx="2242">
                  <c:v>1.4791398342151041E-2</c:v>
                </c:pt>
                <c:pt idx="2243">
                  <c:v>1.4789319800492251E-2</c:v>
                </c:pt>
                <c:pt idx="2244">
                  <c:v>1.4787212717823905E-2</c:v>
                </c:pt>
                <c:pt idx="2245">
                  <c:v>1.4785077041628014E-2</c:v>
                </c:pt>
                <c:pt idx="2246">
                  <c:v>1.4782912719546459E-2</c:v>
                </c:pt>
                <c:pt idx="2247">
                  <c:v>1.4780719698901379E-2</c:v>
                </c:pt>
                <c:pt idx="2248">
                  <c:v>1.4778497927174783E-2</c:v>
                </c:pt>
                <c:pt idx="2249">
                  <c:v>1.4776247351848681E-2</c:v>
                </c:pt>
                <c:pt idx="2250">
                  <c:v>1.4773967920724829E-2</c:v>
                </c:pt>
                <c:pt idx="2251">
                  <c:v>1.4771659580885554E-2</c:v>
                </c:pt>
                <c:pt idx="2252">
                  <c:v>1.4769322280052677E-2</c:v>
                </c:pt>
                <c:pt idx="2253">
                  <c:v>1.476695596562827E-2</c:v>
                </c:pt>
                <c:pt idx="2254">
                  <c:v>1.4764560585254216E-2</c:v>
                </c:pt>
                <c:pt idx="2255">
                  <c:v>1.4762136086252653E-2</c:v>
                </c:pt>
                <c:pt idx="2256">
                  <c:v>1.4759682416025655E-2</c:v>
                </c:pt>
                <c:pt idx="2257">
                  <c:v>1.4757199522295039E-2</c:v>
                </c:pt>
                <c:pt idx="2258">
                  <c:v>1.4754687352462881E-2</c:v>
                </c:pt>
                <c:pt idx="2259">
                  <c:v>1.4752145854011189E-2</c:v>
                </c:pt>
                <c:pt idx="2260">
                  <c:v>1.4749574974501911E-2</c:v>
                </c:pt>
                <c:pt idx="2261">
                  <c:v>1.4746974661417056E-2</c:v>
                </c:pt>
                <c:pt idx="2262">
                  <c:v>1.4744344862078762E-2</c:v>
                </c:pt>
                <c:pt idx="2263">
                  <c:v>1.4741685524208847E-2</c:v>
                </c:pt>
                <c:pt idx="2264">
                  <c:v>1.473899659512945E-2</c:v>
                </c:pt>
                <c:pt idx="2265">
                  <c:v>1.4736278022402516E-2</c:v>
                </c:pt>
                <c:pt idx="2266">
                  <c:v>1.4733529753430119E-2</c:v>
                </c:pt>
                <c:pt idx="2267">
                  <c:v>1.4730751735934078E-2</c:v>
                </c:pt>
                <c:pt idx="2268">
                  <c:v>1.472794391723653E-2</c:v>
                </c:pt>
                <c:pt idx="2269">
                  <c:v>1.4725106244819486E-2</c:v>
                </c:pt>
                <c:pt idx="2270">
                  <c:v>1.4722238666164955E-2</c:v>
                </c:pt>
                <c:pt idx="2271">
                  <c:v>1.4719341128754948E-2</c:v>
                </c:pt>
                <c:pt idx="2272">
                  <c:v>1.4716413580391219E-2</c:v>
                </c:pt>
                <c:pt idx="2273">
                  <c:v>1.4713455968156097E-2</c:v>
                </c:pt>
                <c:pt idx="2274">
                  <c:v>1.4710468239611529E-2</c:v>
                </c:pt>
                <c:pt idx="2275">
                  <c:v>1.4707450342399397E-2</c:v>
                </c:pt>
                <c:pt idx="2276">
                  <c:v>1.4704402224081647E-2</c:v>
                </c:pt>
                <c:pt idx="2277">
                  <c:v>1.4701323831900481E-2</c:v>
                </c:pt>
                <c:pt idx="2278">
                  <c:v>1.4698215113417845E-2</c:v>
                </c:pt>
                <c:pt idx="2279">
                  <c:v>1.4695076016275621E-2</c:v>
                </c:pt>
                <c:pt idx="2280">
                  <c:v>1.4691906487875883E-2</c:v>
                </c:pt>
                <c:pt idx="2281">
                  <c:v>1.4688706475620705E-2</c:v>
                </c:pt>
                <c:pt idx="2282">
                  <c:v>1.4685475927231906E-2</c:v>
                </c:pt>
                <c:pt idx="2283">
                  <c:v>1.468221478987175E-2</c:v>
                </c:pt>
                <c:pt idx="2284">
                  <c:v>1.4678923011262057E-2</c:v>
                </c:pt>
                <c:pt idx="2285">
                  <c:v>1.4675600538964773E-2</c:v>
                </c:pt>
                <c:pt idx="2286">
                  <c:v>1.4671765775897683E-2</c:v>
                </c:pt>
                <c:pt idx="2287">
                  <c:v>1.4668377354274398E-2</c:v>
                </c:pt>
                <c:pt idx="2288">
                  <c:v>1.466495807373569E-2</c:v>
                </c:pt>
                <c:pt idx="2289">
                  <c:v>1.4661507882083313E-2</c:v>
                </c:pt>
                <c:pt idx="2290">
                  <c:v>1.4658026726319662E-2</c:v>
                </c:pt>
                <c:pt idx="2291">
                  <c:v>1.4654514554486298E-2</c:v>
                </c:pt>
                <c:pt idx="2292">
                  <c:v>1.4650971313505678E-2</c:v>
                </c:pt>
                <c:pt idx="2293">
                  <c:v>1.4647396951179559E-2</c:v>
                </c:pt>
                <c:pt idx="2294">
                  <c:v>1.4643791415149821E-2</c:v>
                </c:pt>
                <c:pt idx="2295">
                  <c:v>1.4640154652658666E-2</c:v>
                </c:pt>
                <c:pt idx="2296">
                  <c:v>1.4636486611188104E-2</c:v>
                </c:pt>
                <c:pt idx="2297">
                  <c:v>1.4632787238459954E-2</c:v>
                </c:pt>
                <c:pt idx="2298">
                  <c:v>1.462905648187629E-2</c:v>
                </c:pt>
                <c:pt idx="2299">
                  <c:v>1.462529428875925E-2</c:v>
                </c:pt>
                <c:pt idx="2300">
                  <c:v>1.4621500606670779E-2</c:v>
                </c:pt>
                <c:pt idx="2301">
                  <c:v>1.461767538325276E-2</c:v>
                </c:pt>
                <c:pt idx="2302">
                  <c:v>1.461381856582733E-2</c:v>
                </c:pt>
                <c:pt idx="2303">
                  <c:v>1.4609930102116309E-2</c:v>
                </c:pt>
                <c:pt idx="2304">
                  <c:v>1.4605447325246601E-2</c:v>
                </c:pt>
                <c:pt idx="2305">
                  <c:v>1.4601490870962408E-2</c:v>
                </c:pt>
                <c:pt idx="2306">
                  <c:v>1.4597502605004919E-2</c:v>
                </c:pt>
                <c:pt idx="2307">
                  <c:v>1.459348247517589E-2</c:v>
                </c:pt>
                <c:pt idx="2308">
                  <c:v>1.4589430428797456E-2</c:v>
                </c:pt>
                <c:pt idx="2309">
                  <c:v>1.4585346413431566E-2</c:v>
                </c:pt>
                <c:pt idx="2310">
                  <c:v>1.4581230376560228E-2</c:v>
                </c:pt>
                <c:pt idx="2311">
                  <c:v>1.4577082265905261E-2</c:v>
                </c:pt>
                <c:pt idx="2312">
                  <c:v>1.4572902028548995E-2</c:v>
                </c:pt>
                <c:pt idx="2313">
                  <c:v>1.4568689612133312E-2</c:v>
                </c:pt>
                <c:pt idx="2314">
                  <c:v>1.4564444964300094E-2</c:v>
                </c:pt>
                <c:pt idx="2315">
                  <c:v>1.4560168032451415E-2</c:v>
                </c:pt>
                <c:pt idx="2316">
                  <c:v>1.4555858763989349E-2</c:v>
                </c:pt>
                <c:pt idx="2317">
                  <c:v>1.4551517106475842E-2</c:v>
                </c:pt>
                <c:pt idx="2318">
                  <c:v>1.4547143007632712E-2</c:v>
                </c:pt>
                <c:pt idx="2319">
                  <c:v>1.4542736414462354E-2</c:v>
                </c:pt>
                <c:pt idx="2320">
                  <c:v>1.4538297274766521E-2</c:v>
                </c:pt>
                <c:pt idx="2321">
                  <c:v>1.4533825536107159E-2</c:v>
                </c:pt>
                <c:pt idx="2322">
                  <c:v>1.452932114572647E-2</c:v>
                </c:pt>
                <c:pt idx="2323">
                  <c:v>1.4524784051346273E-2</c:v>
                </c:pt>
                <c:pt idx="2324">
                  <c:v>1.4520214200368642E-2</c:v>
                </c:pt>
                <c:pt idx="2325">
                  <c:v>1.4515611540355522E-2</c:v>
                </c:pt>
                <c:pt idx="2326">
                  <c:v>1.4510976018708988E-2</c:v>
                </c:pt>
                <c:pt idx="2327">
                  <c:v>1.4506307582751177E-2</c:v>
                </c:pt>
                <c:pt idx="2328">
                  <c:v>1.450160618036378E-2</c:v>
                </c:pt>
                <c:pt idx="2329">
                  <c:v>1.4496871758868934E-2</c:v>
                </c:pt>
                <c:pt idx="2330">
                  <c:v>1.4492104265748651E-2</c:v>
                </c:pt>
                <c:pt idx="2331">
                  <c:v>1.4487303648245131E-2</c:v>
                </c:pt>
                <c:pt idx="2332">
                  <c:v>1.4482469854399938E-2</c:v>
                </c:pt>
                <c:pt idx="2333">
                  <c:v>1.4477602831215464E-2</c:v>
                </c:pt>
                <c:pt idx="2334">
                  <c:v>1.4472702526333592E-2</c:v>
                </c:pt>
                <c:pt idx="2335">
                  <c:v>1.4467768887396204E-2</c:v>
                </c:pt>
                <c:pt idx="2336">
                  <c:v>1.4462801861725438E-2</c:v>
                </c:pt>
                <c:pt idx="2337">
                  <c:v>1.4457801396883241E-2</c:v>
                </c:pt>
                <c:pt idx="2338">
                  <c:v>1.445190290079168E-2</c:v>
                </c:pt>
                <c:pt idx="2339">
                  <c:v>1.444682539839981E-2</c:v>
                </c:pt>
                <c:pt idx="2340">
                  <c:v>1.4441714281856477E-2</c:v>
                </c:pt>
                <c:pt idx="2341">
                  <c:v>1.4436569498457175E-2</c:v>
                </c:pt>
                <c:pt idx="2342">
                  <c:v>1.4431390995817139E-2</c:v>
                </c:pt>
                <c:pt idx="2343">
                  <c:v>1.442617872136509E-2</c:v>
                </c:pt>
                <c:pt idx="2344">
                  <c:v>1.4420932622636329E-2</c:v>
                </c:pt>
                <c:pt idx="2345">
                  <c:v>1.4415652647059574E-2</c:v>
                </c:pt>
                <c:pt idx="2346">
                  <c:v>1.4410338742196771E-2</c:v>
                </c:pt>
                <c:pt idx="2347">
                  <c:v>1.4404990855556576E-2</c:v>
                </c:pt>
                <c:pt idx="2348">
                  <c:v>1.4399608934514418E-2</c:v>
                </c:pt>
                <c:pt idx="2349">
                  <c:v>1.4394192926712179E-2</c:v>
                </c:pt>
                <c:pt idx="2350">
                  <c:v>1.4388742779498642E-2</c:v>
                </c:pt>
                <c:pt idx="2351">
                  <c:v>1.4383258440489044E-2</c:v>
                </c:pt>
                <c:pt idx="2352">
                  <c:v>1.4374790494731116E-2</c:v>
                </c:pt>
                <c:pt idx="2353">
                  <c:v>1.43692233446302E-2</c:v>
                </c:pt>
                <c:pt idx="2354">
                  <c:v>1.4363621825221884E-2</c:v>
                </c:pt>
                <c:pt idx="2355">
                  <c:v>1.435798588414805E-2</c:v>
                </c:pt>
                <c:pt idx="2356">
                  <c:v>1.4352315468491028E-2</c:v>
                </c:pt>
                <c:pt idx="2357">
                  <c:v>1.4346610526132508E-2</c:v>
                </c:pt>
                <c:pt idx="2358">
                  <c:v>1.4340871004394629E-2</c:v>
                </c:pt>
                <c:pt idx="2359">
                  <c:v>1.4335096850919271E-2</c:v>
                </c:pt>
                <c:pt idx="2360">
                  <c:v>1.4329288012868702E-2</c:v>
                </c:pt>
                <c:pt idx="2361">
                  <c:v>1.4323444438204547E-2</c:v>
                </c:pt>
                <c:pt idx="2362">
                  <c:v>1.4317566074009136E-2</c:v>
                </c:pt>
                <c:pt idx="2363">
                  <c:v>1.4311652868084224E-2</c:v>
                </c:pt>
                <c:pt idx="2364">
                  <c:v>1.4305704767672012E-2</c:v>
                </c:pt>
                <c:pt idx="2365">
                  <c:v>1.4299721720494318E-2</c:v>
                </c:pt>
                <c:pt idx="2366">
                  <c:v>1.4293703673873281E-2</c:v>
                </c:pt>
                <c:pt idx="2367">
                  <c:v>1.4287650575290911E-2</c:v>
                </c:pt>
                <c:pt idx="2368">
                  <c:v>1.4281562372389089E-2</c:v>
                </c:pt>
                <c:pt idx="2369">
                  <c:v>1.4275439012649827E-2</c:v>
                </c:pt>
                <c:pt idx="2370">
                  <c:v>1.426928044339526E-2</c:v>
                </c:pt>
                <c:pt idx="2371">
                  <c:v>1.4263086612187337E-2</c:v>
                </c:pt>
                <c:pt idx="2372">
                  <c:v>1.4256857466667938E-2</c:v>
                </c:pt>
                <c:pt idx="2373">
                  <c:v>1.4250592954159202E-2</c:v>
                </c:pt>
                <c:pt idx="2374">
                  <c:v>1.4244293022063204E-2</c:v>
                </c:pt>
                <c:pt idx="2375">
                  <c:v>1.4237957618261632E-2</c:v>
                </c:pt>
                <c:pt idx="2376">
                  <c:v>1.4231586689836817E-2</c:v>
                </c:pt>
                <c:pt idx="2377">
                  <c:v>1.422518018467045E-2</c:v>
                </c:pt>
                <c:pt idx="2378">
                  <c:v>1.4218738049844859E-2</c:v>
                </c:pt>
                <c:pt idx="2379">
                  <c:v>1.4212260233081864E-2</c:v>
                </c:pt>
                <c:pt idx="2380">
                  <c:v>1.4205746681863474E-2</c:v>
                </c:pt>
                <c:pt idx="2381">
                  <c:v>1.4199197343671699E-2</c:v>
                </c:pt>
                <c:pt idx="2382">
                  <c:v>1.4192612165908614E-2</c:v>
                </c:pt>
                <c:pt idx="2383">
                  <c:v>1.41859910962161E-2</c:v>
                </c:pt>
                <c:pt idx="2384">
                  <c:v>1.4179334082076167E-2</c:v>
                </c:pt>
                <c:pt idx="2385">
                  <c:v>1.4172641070810954E-2</c:v>
                </c:pt>
                <c:pt idx="2386">
                  <c:v>1.4165912010142279E-2</c:v>
                </c:pt>
                <c:pt idx="2387">
                  <c:v>1.4159146847392279E-2</c:v>
                </c:pt>
                <c:pt idx="2388">
                  <c:v>1.4152345530122901E-2</c:v>
                </c:pt>
                <c:pt idx="2389">
                  <c:v>1.4145508005736218E-2</c:v>
                </c:pt>
                <c:pt idx="2390">
                  <c:v>1.4138634221874113E-2</c:v>
                </c:pt>
                <c:pt idx="2391">
                  <c:v>1.4131724126018597E-2</c:v>
                </c:pt>
                <c:pt idx="2392">
                  <c:v>1.4124777665571742E-2</c:v>
                </c:pt>
                <c:pt idx="2393">
                  <c:v>1.4117794788015559E-2</c:v>
                </c:pt>
                <c:pt idx="2394">
                  <c:v>1.4110775440991929E-2</c:v>
                </c:pt>
                <c:pt idx="2395">
                  <c:v>1.4103719571902928E-2</c:v>
                </c:pt>
                <c:pt idx="2396">
                  <c:v>1.4096627127990757E-2</c:v>
                </c:pt>
                <c:pt idx="2397">
                  <c:v>1.4089498057296979E-2</c:v>
                </c:pt>
                <c:pt idx="2398">
                  <c:v>1.4082332306823986E-2</c:v>
                </c:pt>
                <c:pt idx="2399">
                  <c:v>1.4075129824373533E-2</c:v>
                </c:pt>
                <c:pt idx="2400">
                  <c:v>1.4067890557267759E-2</c:v>
                </c:pt>
                <c:pt idx="2401">
                  <c:v>1.4060614453068609E-2</c:v>
                </c:pt>
                <c:pt idx="2402">
                  <c:v>1.4053301459258094E-2</c:v>
                </c:pt>
                <c:pt idx="2403">
                  <c:v>1.4045951523158351E-2</c:v>
                </c:pt>
                <c:pt idx="2404">
                  <c:v>1.4038564592731007E-2</c:v>
                </c:pt>
                <c:pt idx="2405">
                  <c:v>1.4031140615058391E-2</c:v>
                </c:pt>
                <c:pt idx="2406">
                  <c:v>1.4023679537782385E-2</c:v>
                </c:pt>
                <c:pt idx="2407">
                  <c:v>1.4016181308065256E-2</c:v>
                </c:pt>
                <c:pt idx="2408">
                  <c:v>1.4008645874028502E-2</c:v>
                </c:pt>
                <c:pt idx="2409">
                  <c:v>1.4001073182674517E-2</c:v>
                </c:pt>
                <c:pt idx="2410">
                  <c:v>1.3993463181805055E-2</c:v>
                </c:pt>
                <c:pt idx="2411">
                  <c:v>1.3985815818742253E-2</c:v>
                </c:pt>
                <c:pt idx="2412">
                  <c:v>1.3978131040888186E-2</c:v>
                </c:pt>
                <c:pt idx="2413">
                  <c:v>1.3970408795884737E-2</c:v>
                </c:pt>
                <c:pt idx="2414">
                  <c:v>1.3962649031213914E-2</c:v>
                </c:pt>
                <c:pt idx="2415">
                  <c:v>1.3954851694277792E-2</c:v>
                </c:pt>
                <c:pt idx="2416">
                  <c:v>1.3947016732878126E-2</c:v>
                </c:pt>
                <c:pt idx="2417">
                  <c:v>1.3939144094017308E-2</c:v>
                </c:pt>
                <c:pt idx="2418">
                  <c:v>1.393123372557703E-2</c:v>
                </c:pt>
                <c:pt idx="2419">
                  <c:v>1.3923285574799493E-2</c:v>
                </c:pt>
                <c:pt idx="2420">
                  <c:v>1.3915299589406516E-2</c:v>
                </c:pt>
                <c:pt idx="2421">
                  <c:v>1.3907275716720235E-2</c:v>
                </c:pt>
                <c:pt idx="2422">
                  <c:v>1.3899213904382535E-2</c:v>
                </c:pt>
                <c:pt idx="2423">
                  <c:v>1.3891114099875423E-2</c:v>
                </c:pt>
                <c:pt idx="2424">
                  <c:v>1.388297625052104E-2</c:v>
                </c:pt>
                <c:pt idx="2425">
                  <c:v>1.3874800303881329E-2</c:v>
                </c:pt>
                <c:pt idx="2426">
                  <c:v>1.3866586207678111E-2</c:v>
                </c:pt>
                <c:pt idx="2427">
                  <c:v>1.3858333908913778E-2</c:v>
                </c:pt>
                <c:pt idx="2428">
                  <c:v>1.3850043355549957E-2</c:v>
                </c:pt>
                <c:pt idx="2429">
                  <c:v>1.3841714494908786E-2</c:v>
                </c:pt>
                <c:pt idx="2430">
                  <c:v>1.3833347274472274E-2</c:v>
                </c:pt>
                <c:pt idx="2431">
                  <c:v>1.3824941641722432E-2</c:v>
                </c:pt>
                <c:pt idx="2432">
                  <c:v>1.3816497544221207E-2</c:v>
                </c:pt>
                <c:pt idx="2433">
                  <c:v>1.3808014929450607E-2</c:v>
                </c:pt>
                <c:pt idx="2434">
                  <c:v>1.3799493744812708E-2</c:v>
                </c:pt>
                <c:pt idx="2435">
                  <c:v>1.3790933937869454E-2</c:v>
                </c:pt>
                <c:pt idx="2436">
                  <c:v>1.3782335456182793E-2</c:v>
                </c:pt>
                <c:pt idx="2437">
                  <c:v>1.3773698247234734E-2</c:v>
                </c:pt>
                <c:pt idx="2438">
                  <c:v>1.3765022258347415E-2</c:v>
                </c:pt>
                <c:pt idx="2439">
                  <c:v>1.3756307437162718E-2</c:v>
                </c:pt>
                <c:pt idx="2440">
                  <c:v>1.3747553731082718E-2</c:v>
                </c:pt>
                <c:pt idx="2441">
                  <c:v>1.3738761087749296E-2</c:v>
                </c:pt>
                <c:pt idx="2442">
                  <c:v>1.3729929454564527E-2</c:v>
                </c:pt>
                <c:pt idx="2443">
                  <c:v>1.3721058778930484E-2</c:v>
                </c:pt>
                <c:pt idx="2444">
                  <c:v>1.3712149008728858E-2</c:v>
                </c:pt>
                <c:pt idx="2445">
                  <c:v>1.3703200090962042E-2</c:v>
                </c:pt>
                <c:pt idx="2446">
                  <c:v>1.3694211973271919E-2</c:v>
                </c:pt>
                <c:pt idx="2447">
                  <c:v>1.3685184603300371E-2</c:v>
                </c:pt>
                <c:pt idx="2448">
                  <c:v>1.3676117928289599E-2</c:v>
                </c:pt>
                <c:pt idx="2449">
                  <c:v>1.3667011896121295E-2</c:v>
                </c:pt>
                <c:pt idx="2450">
                  <c:v>1.3657866453957723E-2</c:v>
                </c:pt>
                <c:pt idx="2451">
                  <c:v>1.3648681549440767E-2</c:v>
                </c:pt>
                <c:pt idx="2452">
                  <c:v>1.3639457130132371E-2</c:v>
                </c:pt>
                <c:pt idx="2453">
                  <c:v>1.3630193143194802E-2</c:v>
                </c:pt>
                <c:pt idx="2454">
                  <c:v>1.3620889536429814E-2</c:v>
                </c:pt>
                <c:pt idx="2455">
                  <c:v>1.3611546257399354E-2</c:v>
                </c:pt>
                <c:pt idx="2456">
                  <c:v>1.3602163253265687E-2</c:v>
                </c:pt>
                <c:pt idx="2457">
                  <c:v>1.3592740471670695E-2</c:v>
                </c:pt>
                <c:pt idx="2458">
                  <c:v>1.3583277860336196E-2</c:v>
                </c:pt>
                <c:pt idx="2459">
                  <c:v>1.3573775366424456E-2</c:v>
                </c:pt>
                <c:pt idx="2460">
                  <c:v>1.3564232937657295E-2</c:v>
                </c:pt>
                <c:pt idx="2461">
                  <c:v>1.3554650521436784E-2</c:v>
                </c:pt>
                <c:pt idx="2462">
                  <c:v>1.3545028065244935E-2</c:v>
                </c:pt>
                <c:pt idx="2463">
                  <c:v>1.3535365516643694E-2</c:v>
                </c:pt>
                <c:pt idx="2464">
                  <c:v>1.3525662823035134E-2</c:v>
                </c:pt>
                <c:pt idx="2465">
                  <c:v>1.3515919931981202E-2</c:v>
                </c:pt>
                <c:pt idx="2466">
                  <c:v>1.3506136791043843E-2</c:v>
                </c:pt>
                <c:pt idx="2467">
                  <c:v>1.3496313347465261E-2</c:v>
                </c:pt>
                <c:pt idx="2468">
                  <c:v>1.3486449548967272E-2</c:v>
                </c:pt>
                <c:pt idx="2469">
                  <c:v>1.3476545343111823E-2</c:v>
                </c:pt>
                <c:pt idx="2470">
                  <c:v>1.346660067706118E-2</c:v>
                </c:pt>
                <c:pt idx="2471">
                  <c:v>1.3456615498697033E-2</c:v>
                </c:pt>
                <c:pt idx="2472">
                  <c:v>1.3446589755261584E-2</c:v>
                </c:pt>
                <c:pt idx="2473">
                  <c:v>1.3436523394316779E-2</c:v>
                </c:pt>
                <c:pt idx="2474">
                  <c:v>1.3426416363424565E-2</c:v>
                </c:pt>
                <c:pt idx="2475">
                  <c:v>1.3416268609827142E-2</c:v>
                </c:pt>
                <c:pt idx="2476">
                  <c:v>1.3406080081486138E-2</c:v>
                </c:pt>
                <c:pt idx="2477">
                  <c:v>1.3395850725403946E-2</c:v>
                </c:pt>
                <c:pt idx="2478">
                  <c:v>1.338558048938232E-2</c:v>
                </c:pt>
                <c:pt idx="2479">
                  <c:v>1.3375269320903271E-2</c:v>
                </c:pt>
                <c:pt idx="2480">
                  <c:v>1.3364917167288937E-2</c:v>
                </c:pt>
                <c:pt idx="2481">
                  <c:v>1.3354523976181198E-2</c:v>
                </c:pt>
                <c:pt idx="2482">
                  <c:v>1.3344089694982131E-2</c:v>
                </c:pt>
                <c:pt idx="2483">
                  <c:v>1.333361427125368E-2</c:v>
                </c:pt>
                <c:pt idx="2484">
                  <c:v>1.3323097652477855E-2</c:v>
                </c:pt>
                <c:pt idx="2485">
                  <c:v>1.3312539786216604E-2</c:v>
                </c:pt>
                <c:pt idx="2486">
                  <c:v>1.3301940619792063E-2</c:v>
                </c:pt>
                <c:pt idx="2487">
                  <c:v>1.3291300100846115E-2</c:v>
                </c:pt>
                <c:pt idx="2488">
                  <c:v>1.3280618176940706E-2</c:v>
                </c:pt>
                <c:pt idx="2489">
                  <c:v>1.3269894795238102E-2</c:v>
                </c:pt>
                <c:pt idx="2490">
                  <c:v>1.3259129903540057E-2</c:v>
                </c:pt>
                <c:pt idx="2491">
                  <c:v>1.3248323449328581E-2</c:v>
                </c:pt>
                <c:pt idx="2492">
                  <c:v>1.3237475379925812E-2</c:v>
                </c:pt>
                <c:pt idx="2493">
                  <c:v>1.3226467183331536E-2</c:v>
                </c:pt>
                <c:pt idx="2494">
                  <c:v>1.3213912744323153E-2</c:v>
                </c:pt>
                <c:pt idx="2495">
                  <c:v>1.3201384302199415E-2</c:v>
                </c:pt>
                <c:pt idx="2496">
                  <c:v>1.3188881938415165E-2</c:v>
                </c:pt>
                <c:pt idx="2497">
                  <c:v>1.3176405734984797E-2</c:v>
                </c:pt>
                <c:pt idx="2498">
                  <c:v>1.3163955773363156E-2</c:v>
                </c:pt>
                <c:pt idx="2499">
                  <c:v>1.3151532135005084E-2</c:v>
                </c:pt>
                <c:pt idx="2500">
                  <c:v>1.313913490184504E-2</c:v>
                </c:pt>
                <c:pt idx="2501">
                  <c:v>1.3126764155337867E-2</c:v>
                </c:pt>
                <c:pt idx="2502">
                  <c:v>1.3114419977098279E-2</c:v>
                </c:pt>
                <c:pt idx="2503">
                  <c:v>1.3102102448980801E-2</c:v>
                </c:pt>
                <c:pt idx="2504">
                  <c:v>1.3089811652280403E-2</c:v>
                </c:pt>
                <c:pt idx="2505">
                  <c:v>1.307754766901148E-2</c:v>
                </c:pt>
                <c:pt idx="2506">
                  <c:v>1.3065310580469003E-2</c:v>
                </c:pt>
                <c:pt idx="2507">
                  <c:v>1.3053100468427559E-2</c:v>
                </c:pt>
                <c:pt idx="2508">
                  <c:v>1.3040917414581799E-2</c:v>
                </c:pt>
                <c:pt idx="2509">
                  <c:v>1.3028761500466501E-2</c:v>
                </c:pt>
                <c:pt idx="2510">
                  <c:v>1.3016632807776318E-2</c:v>
                </c:pt>
                <c:pt idx="2511">
                  <c:v>1.3004531417886156E-2</c:v>
                </c:pt>
                <c:pt idx="2512">
                  <c:v>1.2992457412970282E-2</c:v>
                </c:pt>
                <c:pt idx="2513">
                  <c:v>1.2980410874323667E-2</c:v>
                </c:pt>
                <c:pt idx="2514">
                  <c:v>1.2968391883401154E-2</c:v>
                </c:pt>
                <c:pt idx="2515">
                  <c:v>1.2956400522137201E-2</c:v>
                </c:pt>
                <c:pt idx="2516">
                  <c:v>1.2944436871986653E-2</c:v>
                </c:pt>
                <c:pt idx="2517">
                  <c:v>1.2932501014804032E-2</c:v>
                </c:pt>
                <c:pt idx="2518">
                  <c:v>1.2920593031964245E-2</c:v>
                </c:pt>
                <c:pt idx="2519">
                  <c:v>1.2908713005241879E-2</c:v>
                </c:pt>
                <c:pt idx="2520">
                  <c:v>1.2896861016331584E-2</c:v>
                </c:pt>
                <c:pt idx="2521">
                  <c:v>1.2885037146688205E-2</c:v>
                </c:pt>
                <c:pt idx="2522">
                  <c:v>1.2873241478086328E-2</c:v>
                </c:pt>
                <c:pt idx="2523">
                  <c:v>1.2861474091980796E-2</c:v>
                </c:pt>
                <c:pt idx="2524">
                  <c:v>1.2849735070306068E-2</c:v>
                </c:pt>
                <c:pt idx="2525">
                  <c:v>1.283802449443705E-2</c:v>
                </c:pt>
                <c:pt idx="2526">
                  <c:v>1.2826342445988459E-2</c:v>
                </c:pt>
                <c:pt idx="2527">
                  <c:v>1.2814689006894753E-2</c:v>
                </c:pt>
                <c:pt idx="2528">
                  <c:v>1.2803064258450902E-2</c:v>
                </c:pt>
                <c:pt idx="2529">
                  <c:v>1.2791468282351559E-2</c:v>
                </c:pt>
                <c:pt idx="2530">
                  <c:v>1.277990116037131E-2</c:v>
                </c:pt>
                <c:pt idx="2531">
                  <c:v>1.2768362974124869E-2</c:v>
                </c:pt>
                <c:pt idx="2532">
                  <c:v>1.2756853805147017E-2</c:v>
                </c:pt>
                <c:pt idx="2533">
                  <c:v>1.2745373735132404E-2</c:v>
                </c:pt>
                <c:pt idx="2534">
                  <c:v>1.273392284577568E-2</c:v>
                </c:pt>
                <c:pt idx="2535">
                  <c:v>1.2722501218371818E-2</c:v>
                </c:pt>
                <c:pt idx="2536">
                  <c:v>1.2711108935015147E-2</c:v>
                </c:pt>
                <c:pt idx="2537">
                  <c:v>1.2699746077080576E-2</c:v>
                </c:pt>
                <c:pt idx="2538">
                  <c:v>1.2688412726262754E-2</c:v>
                </c:pt>
                <c:pt idx="2539">
                  <c:v>1.2677108964176398E-2</c:v>
                </c:pt>
                <c:pt idx="2540">
                  <c:v>1.2665834872516157E-2</c:v>
                </c:pt>
                <c:pt idx="2541">
                  <c:v>1.2654590532896748E-2</c:v>
                </c:pt>
                <c:pt idx="2542">
                  <c:v>1.2643376026932884E-2</c:v>
                </c:pt>
                <c:pt idx="2543">
                  <c:v>1.263219143607941E-2</c:v>
                </c:pt>
                <c:pt idx="2544">
                  <c:v>1.2621036842110911E-2</c:v>
                </c:pt>
                <c:pt idx="2545">
                  <c:v>1.2609912326881911E-2</c:v>
                </c:pt>
                <c:pt idx="2546">
                  <c:v>1.2597235530549256E-2</c:v>
                </c:pt>
                <c:pt idx="2547">
                  <c:v>1.2586175744182526E-2</c:v>
                </c:pt>
                <c:pt idx="2548">
                  <c:v>1.2575146292910233E-2</c:v>
                </c:pt>
                <c:pt idx="2549">
                  <c:v>1.2564147258347091E-2</c:v>
                </c:pt>
                <c:pt idx="2550">
                  <c:v>1.2553178722187752E-2</c:v>
                </c:pt>
                <c:pt idx="2551">
                  <c:v>1.2542240765887058E-2</c:v>
                </c:pt>
                <c:pt idx="2552">
                  <c:v>1.2531333471219597E-2</c:v>
                </c:pt>
                <c:pt idx="2553">
                  <c:v>1.2520456919880019E-2</c:v>
                </c:pt>
                <c:pt idx="2554">
                  <c:v>1.2509611193403103E-2</c:v>
                </c:pt>
                <c:pt idx="2555">
                  <c:v>1.2498796373483501E-2</c:v>
                </c:pt>
                <c:pt idx="2556">
                  <c:v>1.2488012541655991E-2</c:v>
                </c:pt>
                <c:pt idx="2557">
                  <c:v>1.247725977969516E-2</c:v>
                </c:pt>
                <c:pt idx="2558">
                  <c:v>1.2466538169135788E-2</c:v>
                </c:pt>
                <c:pt idx="2559">
                  <c:v>1.2455847791672525E-2</c:v>
                </c:pt>
                <c:pt idx="2560">
                  <c:v>1.2445188728760215E-2</c:v>
                </c:pt>
                <c:pt idx="2561">
                  <c:v>1.2434561062333316E-2</c:v>
                </c:pt>
                <c:pt idx="2562">
                  <c:v>1.2423964873846671E-2</c:v>
                </c:pt>
                <c:pt idx="2563">
                  <c:v>1.2413400244755124E-2</c:v>
                </c:pt>
                <c:pt idx="2564">
                  <c:v>1.2402867256993133E-2</c:v>
                </c:pt>
                <c:pt idx="2565">
                  <c:v>1.239236599225535E-2</c:v>
                </c:pt>
                <c:pt idx="2566">
                  <c:v>1.2381896531756809E-2</c:v>
                </c:pt>
                <c:pt idx="2567">
                  <c:v>1.2371458957511905E-2</c:v>
                </c:pt>
                <c:pt idx="2568">
                  <c:v>1.2361053351055418E-2</c:v>
                </c:pt>
                <c:pt idx="2569">
                  <c:v>1.2350679793922126E-2</c:v>
                </c:pt>
                <c:pt idx="2570">
                  <c:v>1.2340338367726744E-2</c:v>
                </c:pt>
                <c:pt idx="2571">
                  <c:v>1.2330029154163924E-2</c:v>
                </c:pt>
                <c:pt idx="2572">
                  <c:v>1.2319752235008252E-2</c:v>
                </c:pt>
                <c:pt idx="2573">
                  <c:v>1.2309507691634636E-2</c:v>
                </c:pt>
                <c:pt idx="2574">
                  <c:v>1.2299295605977534E-2</c:v>
                </c:pt>
                <c:pt idx="2575">
                  <c:v>1.2289116059251981E-2</c:v>
                </c:pt>
                <c:pt idx="2576">
                  <c:v>1.2278969133552309E-2</c:v>
                </c:pt>
                <c:pt idx="2577">
                  <c:v>1.226885491033336E-2</c:v>
                </c:pt>
                <c:pt idx="2578">
                  <c:v>1.2258773470970041E-2</c:v>
                </c:pt>
                <c:pt idx="2579">
                  <c:v>1.2248724897476748E-2</c:v>
                </c:pt>
                <c:pt idx="2580">
                  <c:v>1.2238709271308323E-2</c:v>
                </c:pt>
                <c:pt idx="2581">
                  <c:v>1.2228726674079482E-2</c:v>
                </c:pt>
                <c:pt idx="2582">
                  <c:v>1.2218777187404939E-2</c:v>
                </c:pt>
                <c:pt idx="2583">
                  <c:v>1.2208860892979345E-2</c:v>
                </c:pt>
                <c:pt idx="2584">
                  <c:v>1.2198977872497352E-2</c:v>
                </c:pt>
                <c:pt idx="2585">
                  <c:v>1.2189128207493738E-2</c:v>
                </c:pt>
                <c:pt idx="2586">
                  <c:v>1.2179311979503282E-2</c:v>
                </c:pt>
                <c:pt idx="2587">
                  <c:v>1.2169529270460444E-2</c:v>
                </c:pt>
                <c:pt idx="2588">
                  <c:v>1.2159780161820066E-2</c:v>
                </c:pt>
                <c:pt idx="2589">
                  <c:v>1.2150064735116928E-2</c:v>
                </c:pt>
                <c:pt idx="2590">
                  <c:v>1.214038307204568E-2</c:v>
                </c:pt>
                <c:pt idx="2591">
                  <c:v>1.2130735254460845E-2</c:v>
                </c:pt>
                <c:pt idx="2592">
                  <c:v>1.2121121363497522E-2</c:v>
                </c:pt>
                <c:pt idx="2593">
                  <c:v>1.2111541481329979E-2</c:v>
                </c:pt>
                <c:pt idx="2594">
                  <c:v>1.2101995689333123E-2</c:v>
                </c:pt>
                <c:pt idx="2595">
                  <c:v>1.2092484069121667E-2</c:v>
                </c:pt>
                <c:pt idx="2596">
                  <c:v>1.2083006702230392E-2</c:v>
                </c:pt>
                <c:pt idx="2597">
                  <c:v>1.2073563670753629E-2</c:v>
                </c:pt>
                <c:pt idx="2598">
                  <c:v>1.2062813782254267E-2</c:v>
                </c:pt>
                <c:pt idx="2599">
                  <c:v>1.2053444600743646E-2</c:v>
                </c:pt>
                <c:pt idx="2600">
                  <c:v>1.2044110010842601E-2</c:v>
                </c:pt>
                <c:pt idx="2601">
                  <c:v>1.2034810094165849E-2</c:v>
                </c:pt>
                <c:pt idx="2602">
                  <c:v>1.2025544932567911E-2</c:v>
                </c:pt>
                <c:pt idx="2603">
                  <c:v>1.2016314607423695E-2</c:v>
                </c:pt>
                <c:pt idx="2604">
                  <c:v>1.2007119200427852E-2</c:v>
                </c:pt>
                <c:pt idx="2605">
                  <c:v>1.1997958793275032E-2</c:v>
                </c:pt>
                <c:pt idx="2606">
                  <c:v>1.1988833467659887E-2</c:v>
                </c:pt>
                <c:pt idx="2607">
                  <c:v>1.197974330503726E-2</c:v>
                </c:pt>
                <c:pt idx="2608">
                  <c:v>1.1970688387021866E-2</c:v>
                </c:pt>
                <c:pt idx="2609">
                  <c:v>1.1961668795388292E-2</c:v>
                </c:pt>
                <c:pt idx="2610">
                  <c:v>1.1952684611911124E-2</c:v>
                </c:pt>
                <c:pt idx="2611">
                  <c:v>1.1943735917885334E-2</c:v>
                </c:pt>
                <c:pt idx="2612">
                  <c:v>1.1934822795245381E-2</c:v>
                </c:pt>
                <c:pt idx="2613">
                  <c:v>1.1924206042664309E-2</c:v>
                </c:pt>
                <c:pt idx="2614">
                  <c:v>1.1917103590022293E-2</c:v>
                </c:pt>
                <c:pt idx="2615">
                  <c:v>1.190829767082846E-2</c:v>
                </c:pt>
                <c:pt idx="2616">
                  <c:v>1.1899527649399388E-2</c:v>
                </c:pt>
                <c:pt idx="2617">
                  <c:v>1.1890793607349792E-2</c:v>
                </c:pt>
                <c:pt idx="2618">
                  <c:v>1.1882095626374323E-2</c:v>
                </c:pt>
                <c:pt idx="2619">
                  <c:v>1.1873433788087695E-2</c:v>
                </c:pt>
                <c:pt idx="2620">
                  <c:v>1.1864808174264496E-2</c:v>
                </c:pt>
                <c:pt idx="2621">
                  <c:v>1.1856218866119761E-2</c:v>
                </c:pt>
                <c:pt idx="2622">
                  <c:v>1.1847665945667885E-2</c:v>
                </c:pt>
                <c:pt idx="2623">
                  <c:v>1.183914949436371E-2</c:v>
                </c:pt>
                <c:pt idx="2624">
                  <c:v>1.1830669593981824E-2</c:v>
                </c:pt>
                <c:pt idx="2625">
                  <c:v>1.182222632597707E-2</c:v>
                </c:pt>
                <c:pt idx="2626">
                  <c:v>1.1813819772044098E-2</c:v>
                </c:pt>
                <c:pt idx="2627">
                  <c:v>1.1805450013877561E-2</c:v>
                </c:pt>
                <c:pt idx="2628">
                  <c:v>1.1797117133092172E-2</c:v>
                </c:pt>
                <c:pt idx="2629">
                  <c:v>1.1788821211382583E-2</c:v>
                </c:pt>
                <c:pt idx="2630">
                  <c:v>1.1780562330123701E-2</c:v>
                </c:pt>
                <c:pt idx="2631">
                  <c:v>1.1772340571409856E-2</c:v>
                </c:pt>
                <c:pt idx="2632">
                  <c:v>1.1764156016296212E-2</c:v>
                </c:pt>
                <c:pt idx="2633">
                  <c:v>1.17560087468771E-2</c:v>
                </c:pt>
                <c:pt idx="2634">
                  <c:v>1.1747898844527427E-2</c:v>
                </c:pt>
                <c:pt idx="2635">
                  <c:v>1.1739826391021779E-2</c:v>
                </c:pt>
                <c:pt idx="2636">
                  <c:v>1.1731791468134745E-2</c:v>
                </c:pt>
                <c:pt idx="2637">
                  <c:v>1.1723794157001421E-2</c:v>
                </c:pt>
                <c:pt idx="2638">
                  <c:v>1.1715834539716141E-2</c:v>
                </c:pt>
                <c:pt idx="2639">
                  <c:v>1.1707912697733747E-2</c:v>
                </c:pt>
                <c:pt idx="2640">
                  <c:v>1.1700028712748889E-2</c:v>
                </c:pt>
                <c:pt idx="2641">
                  <c:v>1.1692182666136475E-2</c:v>
                </c:pt>
                <c:pt idx="2642">
                  <c:v>1.1684374639990835E-2</c:v>
                </c:pt>
                <c:pt idx="2643">
                  <c:v>1.1676604715606942E-2</c:v>
                </c:pt>
                <c:pt idx="2644">
                  <c:v>1.1668872974679445E-2</c:v>
                </c:pt>
                <c:pt idx="2645">
                  <c:v>1.1661179499142804E-2</c:v>
                </c:pt>
                <c:pt idx="2646">
                  <c:v>1.1653524370132118E-2</c:v>
                </c:pt>
                <c:pt idx="2647">
                  <c:v>1.1645907669421973E-2</c:v>
                </c:pt>
                <c:pt idx="2648">
                  <c:v>1.1638329478786957E-2</c:v>
                </c:pt>
                <c:pt idx="2649">
                  <c:v>1.1630789879921721E-2</c:v>
                </c:pt>
                <c:pt idx="2650">
                  <c:v>1.1621528357359523E-2</c:v>
                </c:pt>
                <c:pt idx="2651">
                  <c:v>1.1614076794126404E-2</c:v>
                </c:pt>
                <c:pt idx="2652">
                  <c:v>1.160666409353972E-2</c:v>
                </c:pt>
                <c:pt idx="2653">
                  <c:v>1.1599290337267476E-2</c:v>
                </c:pt>
                <c:pt idx="2654">
                  <c:v>1.1591955607030968E-2</c:v>
                </c:pt>
                <c:pt idx="2655">
                  <c:v>1.1584659984311685E-2</c:v>
                </c:pt>
                <c:pt idx="2656">
                  <c:v>1.1577403550830923E-2</c:v>
                </c:pt>
                <c:pt idx="2657">
                  <c:v>1.1570186388203396E-2</c:v>
                </c:pt>
                <c:pt idx="2658">
                  <c:v>1.1563008578070466E-2</c:v>
                </c:pt>
                <c:pt idx="2659">
                  <c:v>1.1555870202046847E-2</c:v>
                </c:pt>
                <c:pt idx="2660">
                  <c:v>1.15487713417739E-2</c:v>
                </c:pt>
                <c:pt idx="2661">
                  <c:v>1.1541712078946276E-2</c:v>
                </c:pt>
                <c:pt idx="2662">
                  <c:v>1.1534692495125398E-2</c:v>
                </c:pt>
                <c:pt idx="2663">
                  <c:v>1.15243643162799E-2</c:v>
                </c:pt>
                <c:pt idx="2664">
                  <c:v>1.1517441878137191E-2</c:v>
                </c:pt>
                <c:pt idx="2665">
                  <c:v>1.1510559396192832E-2</c:v>
                </c:pt>
                <c:pt idx="2666">
                  <c:v>1.150371695182173E-2</c:v>
                </c:pt>
                <c:pt idx="2667">
                  <c:v>1.1496914626878407E-2</c:v>
                </c:pt>
                <c:pt idx="2668">
                  <c:v>1.149015250297758E-2</c:v>
                </c:pt>
                <c:pt idx="2669">
                  <c:v>1.1483430661494154E-2</c:v>
                </c:pt>
                <c:pt idx="2670">
                  <c:v>1.1476749184362589E-2</c:v>
                </c:pt>
                <c:pt idx="2671">
                  <c:v>1.1470108153277536E-2</c:v>
                </c:pt>
                <c:pt idx="2672">
                  <c:v>1.1463507649533966E-2</c:v>
                </c:pt>
                <c:pt idx="2673">
                  <c:v>1.1456947754986402E-2</c:v>
                </c:pt>
                <c:pt idx="2674">
                  <c:v>1.1450428551249558E-2</c:v>
                </c:pt>
                <c:pt idx="2675">
                  <c:v>1.1443950119858215E-2</c:v>
                </c:pt>
                <c:pt idx="2676">
                  <c:v>1.1437512542507022E-2</c:v>
                </c:pt>
                <c:pt idx="2677">
                  <c:v>1.1431115900810696E-2</c:v>
                </c:pt>
                <c:pt idx="2678">
                  <c:v>1.1424760276623758E-2</c:v>
                </c:pt>
                <c:pt idx="2679">
                  <c:v>1.1418445751161244E-2</c:v>
                </c:pt>
                <c:pt idx="2680">
                  <c:v>1.1412172406437548E-2</c:v>
                </c:pt>
                <c:pt idx="2681">
                  <c:v>1.1405940323827579E-2</c:v>
                </c:pt>
                <c:pt idx="2682">
                  <c:v>1.1399749585105923E-2</c:v>
                </c:pt>
                <c:pt idx="2683">
                  <c:v>1.1393600271887294E-2</c:v>
                </c:pt>
                <c:pt idx="2684">
                  <c:v>1.1387492465786409E-2</c:v>
                </c:pt>
                <c:pt idx="2685">
                  <c:v>1.1381426248338045E-2</c:v>
                </c:pt>
                <c:pt idx="2686">
                  <c:v>1.137540170131679E-2</c:v>
                </c:pt>
                <c:pt idx="2687">
                  <c:v>1.1369418906257422E-2</c:v>
                </c:pt>
                <c:pt idx="2688">
                  <c:v>1.136347794493453E-2</c:v>
                </c:pt>
                <c:pt idx="2689">
                  <c:v>1.1357578898962828E-2</c:v>
                </c:pt>
                <c:pt idx="2690">
                  <c:v>1.1351721849637286E-2</c:v>
                </c:pt>
                <c:pt idx="2691">
                  <c:v>1.1345906879052237E-2</c:v>
                </c:pt>
                <c:pt idx="2692">
                  <c:v>1.1340134068662522E-2</c:v>
                </c:pt>
                <c:pt idx="2693">
                  <c:v>1.1334403500002921E-2</c:v>
                </c:pt>
                <c:pt idx="2694">
                  <c:v>1.1328715254768085E-2</c:v>
                </c:pt>
                <c:pt idx="2695">
                  <c:v>1.1323069414652664E-2</c:v>
                </c:pt>
                <c:pt idx="2696">
                  <c:v>1.1317466061271375E-2</c:v>
                </c:pt>
                <c:pt idx="2697">
                  <c:v>1.1311905276238932E-2</c:v>
                </c:pt>
                <c:pt idx="2698">
                  <c:v>1.1306387141170049E-2</c:v>
                </c:pt>
                <c:pt idx="2699">
                  <c:v>1.1300911737679442E-2</c:v>
                </c:pt>
                <c:pt idx="2700">
                  <c:v>1.1295479147381826E-2</c:v>
                </c:pt>
                <c:pt idx="2701">
                  <c:v>1.1290089452131724E-2</c:v>
                </c:pt>
                <c:pt idx="2702">
                  <c:v>1.1284742733144171E-2</c:v>
                </c:pt>
                <c:pt idx="2703">
                  <c:v>1.1279439072433561E-2</c:v>
                </c:pt>
                <c:pt idx="2704">
                  <c:v>1.1274178551534675E-2</c:v>
                </c:pt>
                <c:pt idx="2705">
                  <c:v>1.1268961252062226E-2</c:v>
                </c:pt>
                <c:pt idx="2706">
                  <c:v>1.1263787255471058E-2</c:v>
                </c:pt>
                <c:pt idx="2707">
                  <c:v>1.1258656643615694E-2</c:v>
                </c:pt>
                <c:pt idx="2708">
                  <c:v>1.1253569498190785E-2</c:v>
                </c:pt>
                <c:pt idx="2709">
                  <c:v>1.1248525900491302E-2</c:v>
                </c:pt>
                <c:pt idx="2710">
                  <c:v>1.1243525932531639E-2</c:v>
                </c:pt>
                <c:pt idx="2711">
                  <c:v>1.1238569675846577E-2</c:v>
                </c:pt>
                <c:pt idx="2712">
                  <c:v>1.1233657211811021E-2</c:v>
                </c:pt>
                <c:pt idx="2713">
                  <c:v>1.1228788622359431E-2</c:v>
                </c:pt>
                <c:pt idx="2714">
                  <c:v>1.1223963989106522E-2</c:v>
                </c:pt>
                <c:pt idx="2715">
                  <c:v>1.1219183393267329E-2</c:v>
                </c:pt>
                <c:pt idx="2716">
                  <c:v>1.1214446917096055E-2</c:v>
                </c:pt>
                <c:pt idx="2717">
                  <c:v>1.120975464188767E-2</c:v>
                </c:pt>
                <c:pt idx="2718">
                  <c:v>1.1205106649336827E-2</c:v>
                </c:pt>
                <c:pt idx="2719">
                  <c:v>1.1200503020898367E-2</c:v>
                </c:pt>
                <c:pt idx="2720">
                  <c:v>1.1195943838426814E-2</c:v>
                </c:pt>
                <c:pt idx="2721">
                  <c:v>1.1191429183616819E-2</c:v>
                </c:pt>
                <c:pt idx="2722">
                  <c:v>1.1186959137843289E-2</c:v>
                </c:pt>
                <c:pt idx="2723">
                  <c:v>1.1182533783040682E-2</c:v>
                </c:pt>
                <c:pt idx="2724">
                  <c:v>1.1178153200503971E-2</c:v>
                </c:pt>
                <c:pt idx="2725">
                  <c:v>1.1173817472007741E-2</c:v>
                </c:pt>
                <c:pt idx="2726">
                  <c:v>1.1169526679406516E-2</c:v>
                </c:pt>
                <c:pt idx="2727">
                  <c:v>1.1165280904075203E-2</c:v>
                </c:pt>
                <c:pt idx="2728">
                  <c:v>1.1161080227708453E-2</c:v>
                </c:pt>
                <c:pt idx="2729">
                  <c:v>1.1156924731920981E-2</c:v>
                </c:pt>
                <c:pt idx="2730">
                  <c:v>1.1152814498407437E-2</c:v>
                </c:pt>
                <c:pt idx="2731">
                  <c:v>1.1148749608862474E-2</c:v>
                </c:pt>
                <c:pt idx="2732">
                  <c:v>1.1144730144660997E-2</c:v>
                </c:pt>
                <c:pt idx="2733">
                  <c:v>1.114075618765753E-2</c:v>
                </c:pt>
                <c:pt idx="2734">
                  <c:v>1.1136827819386852E-2</c:v>
                </c:pt>
                <c:pt idx="2735">
                  <c:v>1.1132945121543614E-2</c:v>
                </c:pt>
                <c:pt idx="2736">
                  <c:v>1.1129108175902402E-2</c:v>
                </c:pt>
                <c:pt idx="2737">
                  <c:v>1.1125317063838125E-2</c:v>
                </c:pt>
                <c:pt idx="2738">
                  <c:v>1.1121571866965496E-2</c:v>
                </c:pt>
                <c:pt idx="2739">
                  <c:v>1.1117872667139039E-2</c:v>
                </c:pt>
                <c:pt idx="2740">
                  <c:v>1.1114219545813597E-2</c:v>
                </c:pt>
                <c:pt idx="2741">
                  <c:v>1.1110612584763757E-2</c:v>
                </c:pt>
                <c:pt idx="2742">
                  <c:v>1.1107051865524298E-2</c:v>
                </c:pt>
                <c:pt idx="2743">
                  <c:v>1.1103537469869806E-2</c:v>
                </c:pt>
                <c:pt idx="2744">
                  <c:v>1.1100069479255126E-2</c:v>
                </c:pt>
                <c:pt idx="2745">
                  <c:v>1.1096647975454843E-2</c:v>
                </c:pt>
                <c:pt idx="2746">
                  <c:v>1.1093273039923801E-2</c:v>
                </c:pt>
                <c:pt idx="2747">
                  <c:v>1.1089944754596459E-2</c:v>
                </c:pt>
                <c:pt idx="2748">
                  <c:v>1.1086663200687852E-2</c:v>
                </c:pt>
                <c:pt idx="2749">
                  <c:v>1.1083428460132438E-2</c:v>
                </c:pt>
                <c:pt idx="2750">
                  <c:v>1.1080240614544934E-2</c:v>
                </c:pt>
                <c:pt idx="2751">
                  <c:v>1.1077099745380181E-2</c:v>
                </c:pt>
                <c:pt idx="2752">
                  <c:v>1.1074005934572639E-2</c:v>
                </c:pt>
                <c:pt idx="2753">
                  <c:v>1.1070959263337343E-2</c:v>
                </c:pt>
                <c:pt idx="2754">
                  <c:v>1.106795981384856E-2</c:v>
                </c:pt>
                <c:pt idx="2755">
                  <c:v>1.1065007667241389E-2</c:v>
                </c:pt>
                <c:pt idx="2756">
                  <c:v>1.1062102905370352E-2</c:v>
                </c:pt>
                <c:pt idx="2757">
                  <c:v>1.1059245609930102E-2</c:v>
                </c:pt>
                <c:pt idx="2758">
                  <c:v>1.105643586237548E-2</c:v>
                </c:pt>
                <c:pt idx="2759">
                  <c:v>1.1053673744481074E-2</c:v>
                </c:pt>
                <c:pt idx="2760">
                  <c:v>1.1050959337941535E-2</c:v>
                </c:pt>
                <c:pt idx="2761">
                  <c:v>1.1048292724211706E-2</c:v>
                </c:pt>
                <c:pt idx="2762">
                  <c:v>1.1045673984986237E-2</c:v>
                </c:pt>
                <c:pt idx="2763">
                  <c:v>1.1043103201959781E-2</c:v>
                </c:pt>
                <c:pt idx="2764">
                  <c:v>1.1040580456587179E-2</c:v>
                </c:pt>
                <c:pt idx="2765">
                  <c:v>1.1038105830882827E-2</c:v>
                </c:pt>
                <c:pt idx="2766">
                  <c:v>1.103567940606176E-2</c:v>
                </c:pt>
                <c:pt idx="2767">
                  <c:v>1.1033301263978501E-2</c:v>
                </c:pt>
                <c:pt idx="2768">
                  <c:v>1.1030971486167829E-2</c:v>
                </c:pt>
                <c:pt idx="2769">
                  <c:v>1.102869015440433E-2</c:v>
                </c:pt>
                <c:pt idx="2770">
                  <c:v>1.1026457350222785E-2</c:v>
                </c:pt>
                <c:pt idx="2771">
                  <c:v>1.1024273155078035E-2</c:v>
                </c:pt>
                <c:pt idx="2772">
                  <c:v>1.1022137650984476E-2</c:v>
                </c:pt>
                <c:pt idx="2773">
                  <c:v>1.1020050919317015E-2</c:v>
                </c:pt>
                <c:pt idx="2774">
                  <c:v>1.1018013041690367E-2</c:v>
                </c:pt>
                <c:pt idx="2775">
                  <c:v>1.101602410003899E-2</c:v>
                </c:pt>
                <c:pt idx="2776">
                  <c:v>1.1014084175737793E-2</c:v>
                </c:pt>
                <c:pt idx="2777">
                  <c:v>1.1012193350481425E-2</c:v>
                </c:pt>
                <c:pt idx="2778">
                  <c:v>1.1010351705884602E-2</c:v>
                </c:pt>
                <c:pt idx="2779">
                  <c:v>1.1008559323402167E-2</c:v>
                </c:pt>
                <c:pt idx="2780">
                  <c:v>1.1006816285128451E-2</c:v>
                </c:pt>
                <c:pt idx="2781">
                  <c:v>1.1005122672198553E-2</c:v>
                </c:pt>
                <c:pt idx="2782">
                  <c:v>1.1003478566546931E-2</c:v>
                </c:pt>
                <c:pt idx="2783">
                  <c:v>1.1001884049788302E-2</c:v>
                </c:pt>
                <c:pt idx="2784">
                  <c:v>1.1000339203537379E-2</c:v>
                </c:pt>
                <c:pt idx="2785">
                  <c:v>1.0998844109328942E-2</c:v>
                </c:pt>
                <c:pt idx="2786">
                  <c:v>1.0997398848937578E-2</c:v>
                </c:pt>
                <c:pt idx="2787">
                  <c:v>1.099600350381813E-2</c:v>
                </c:pt>
                <c:pt idx="2788">
                  <c:v>1.0994658155745185E-2</c:v>
                </c:pt>
                <c:pt idx="2789">
                  <c:v>1.0993362886253522E-2</c:v>
                </c:pt>
                <c:pt idx="2790">
                  <c:v>1.0992117777117727E-2</c:v>
                </c:pt>
                <c:pt idx="2791">
                  <c:v>1.099092290987258E-2</c:v>
                </c:pt>
                <c:pt idx="2792">
                  <c:v>1.0989778366212732E-2</c:v>
                </c:pt>
                <c:pt idx="2793">
                  <c:v>1.0988684227593026E-2</c:v>
                </c:pt>
                <c:pt idx="2794">
                  <c:v>1.0987640575947921E-2</c:v>
                </c:pt>
                <c:pt idx="2795">
                  <c:v>1.0986647492652324E-2</c:v>
                </c:pt>
                <c:pt idx="2796">
                  <c:v>1.0985705059560757E-2</c:v>
                </c:pt>
                <c:pt idx="2797">
                  <c:v>1.0984813358208001E-2</c:v>
                </c:pt>
                <c:pt idx="2798">
                  <c:v>1.0983972470208769E-2</c:v>
                </c:pt>
                <c:pt idx="2799">
                  <c:v>1.0983182477017905E-2</c:v>
                </c:pt>
                <c:pt idx="2800">
                  <c:v>1.0982443460569868E-2</c:v>
                </c:pt>
                <c:pt idx="2801">
                  <c:v>1.0981755502479373E-2</c:v>
                </c:pt>
                <c:pt idx="2802">
                  <c:v>1.0981118684041391E-2</c:v>
                </c:pt>
                <c:pt idx="2803">
                  <c:v>1.0980533087270317E-2</c:v>
                </c:pt>
                <c:pt idx="2804">
                  <c:v>1.0979998793780865E-2</c:v>
                </c:pt>
                <c:pt idx="2805">
                  <c:v>1.0979515884947944E-2</c:v>
                </c:pt>
                <c:pt idx="2806">
                  <c:v>1.0979084442626075E-2</c:v>
                </c:pt>
                <c:pt idx="2807">
                  <c:v>1.0978704548190166E-2</c:v>
                </c:pt>
                <c:pt idx="2808">
                  <c:v>1.0978376283734548E-2</c:v>
                </c:pt>
                <c:pt idx="2809">
                  <c:v>1.0978099730554192E-2</c:v>
                </c:pt>
                <c:pt idx="2810">
                  <c:v>1.097787497010394E-2</c:v>
                </c:pt>
                <c:pt idx="2811">
                  <c:v>1.0977702084478125E-2</c:v>
                </c:pt>
                <c:pt idx="2812">
                  <c:v>1.0977581155131588E-2</c:v>
                </c:pt>
                <c:pt idx="2813">
                  <c:v>1.097751226359911E-2</c:v>
                </c:pt>
                <c:pt idx="2814">
                  <c:v>1.097749549157534E-2</c:v>
                </c:pt>
                <c:pt idx="2815">
                  <c:v>1.0977530920595058E-2</c:v>
                </c:pt>
                <c:pt idx="2816">
                  <c:v>1.0977618632592723E-2</c:v>
                </c:pt>
                <c:pt idx="2817">
                  <c:v>1.0977758708863306E-2</c:v>
                </c:pt>
                <c:pt idx="2818">
                  <c:v>1.0977951231341265E-2</c:v>
                </c:pt>
                <c:pt idx="2819">
                  <c:v>1.0978196281401509E-2</c:v>
                </c:pt>
                <c:pt idx="2820">
                  <c:v>1.0978493940738687E-2</c:v>
                </c:pt>
                <c:pt idx="2821">
                  <c:v>1.0978844290967515E-2</c:v>
                </c:pt>
                <c:pt idx="2822">
                  <c:v>1.0979247414022453E-2</c:v>
                </c:pt>
                <c:pt idx="2823">
                  <c:v>1.097970339119847E-2</c:v>
                </c:pt>
                <c:pt idx="2824">
                  <c:v>1.0980212304270154E-2</c:v>
                </c:pt>
                <c:pt idx="2825">
                  <c:v>1.0980774234772284E-2</c:v>
                </c:pt>
                <c:pt idx="2826">
                  <c:v>1.098138926439951E-2</c:v>
                </c:pt>
                <c:pt idx="2827">
                  <c:v>1.0982057474846485E-2</c:v>
                </c:pt>
                <c:pt idx="2828">
                  <c:v>1.0982778947727923E-2</c:v>
                </c:pt>
                <c:pt idx="2829">
                  <c:v>1.0983553764738474E-2</c:v>
                </c:pt>
                <c:pt idx="2830">
                  <c:v>1.0984382007253046E-2</c:v>
                </c:pt>
                <c:pt idx="2831">
                  <c:v>1.0985263757206098E-2</c:v>
                </c:pt>
                <c:pt idx="2832">
                  <c:v>1.0986199095892601E-2</c:v>
                </c:pt>
                <c:pt idx="2833">
                  <c:v>1.0987188105406887E-2</c:v>
                </c:pt>
                <c:pt idx="2834">
                  <c:v>1.0988230867043924E-2</c:v>
                </c:pt>
                <c:pt idx="2835">
                  <c:v>1.0989327462498366E-2</c:v>
                </c:pt>
                <c:pt idx="2836">
                  <c:v>1.0990477973464863E-2</c:v>
                </c:pt>
                <c:pt idx="2837">
                  <c:v>1.0991682481718001E-2</c:v>
                </c:pt>
                <c:pt idx="2838">
                  <c:v>1.0992941068392881E-2</c:v>
                </c:pt>
                <c:pt idx="2839">
                  <c:v>1.0994253815743704E-2</c:v>
                </c:pt>
                <c:pt idx="2840">
                  <c:v>1.0995620804985506E-2</c:v>
                </c:pt>
                <c:pt idx="2841">
                  <c:v>1.0997042117972811E-2</c:v>
                </c:pt>
                <c:pt idx="2842">
                  <c:v>1.0998517836240396E-2</c:v>
                </c:pt>
                <c:pt idx="2843">
                  <c:v>1.1000048041402977E-2</c:v>
                </c:pt>
                <c:pt idx="2844">
                  <c:v>1.1001632815315077E-2</c:v>
                </c:pt>
                <c:pt idx="2845">
                  <c:v>1.100327223919173E-2</c:v>
                </c:pt>
                <c:pt idx="2846">
                  <c:v>1.1004966395047333E-2</c:v>
                </c:pt>
                <c:pt idx="2847">
                  <c:v>1.1006715364336728E-2</c:v>
                </c:pt>
                <c:pt idx="2848">
                  <c:v>1.1008519228834501E-2</c:v>
                </c:pt>
                <c:pt idx="2849">
                  <c:v>1.1010378069995497E-2</c:v>
                </c:pt>
                <c:pt idx="2850">
                  <c:v>1.1012291969674237E-2</c:v>
                </c:pt>
                <c:pt idx="2851">
                  <c:v>1.1014261009245629E-2</c:v>
                </c:pt>
                <c:pt idx="2852">
                  <c:v>1.1016285270484261E-2</c:v>
                </c:pt>
                <c:pt idx="2853">
                  <c:v>1.1018364835084782E-2</c:v>
                </c:pt>
                <c:pt idx="2854">
                  <c:v>1.1020499784661908E-2</c:v>
                </c:pt>
                <c:pt idx="2855">
                  <c:v>1.1022690200750418E-2</c:v>
                </c:pt>
                <c:pt idx="2856">
                  <c:v>1.1024936164965027E-2</c:v>
                </c:pt>
                <c:pt idx="2857">
                  <c:v>1.1027237759000386E-2</c:v>
                </c:pt>
                <c:pt idx="2858">
                  <c:v>1.102993637521088E-2</c:v>
                </c:pt>
                <c:pt idx="2859">
                  <c:v>1.1032357451030705E-2</c:v>
                </c:pt>
                <c:pt idx="2860">
                  <c:v>1.1034834413345962E-2</c:v>
                </c:pt>
                <c:pt idx="2861">
                  <c:v>1.1037367343531557E-2</c:v>
                </c:pt>
                <c:pt idx="2862">
                  <c:v>1.1039956323601885E-2</c:v>
                </c:pt>
                <c:pt idx="2863">
                  <c:v>1.1042601434851917E-2</c:v>
                </c:pt>
                <c:pt idx="2864">
                  <c:v>1.1045302759136177E-2</c:v>
                </c:pt>
                <c:pt idx="2865">
                  <c:v>1.1048060377989444E-2</c:v>
                </c:pt>
                <c:pt idx="2866">
                  <c:v>1.1050874373106367E-2</c:v>
                </c:pt>
                <c:pt idx="2867">
                  <c:v>1.1053744826021727E-2</c:v>
                </c:pt>
                <c:pt idx="2868">
                  <c:v>1.1056671818350239E-2</c:v>
                </c:pt>
                <c:pt idx="2869">
                  <c:v>1.1059655432026361E-2</c:v>
                </c:pt>
                <c:pt idx="2870">
                  <c:v>1.1062695748345064E-2</c:v>
                </c:pt>
                <c:pt idx="2871">
                  <c:v>1.1065792849080935E-2</c:v>
                </c:pt>
                <c:pt idx="2872">
                  <c:v>1.106894681584869E-2</c:v>
                </c:pt>
                <c:pt idx="2873">
                  <c:v>1.1072157730422916E-2</c:v>
                </c:pt>
                <c:pt idx="2874">
                  <c:v>1.1075425674338391E-2</c:v>
                </c:pt>
                <c:pt idx="2875">
                  <c:v>1.1078750729129894E-2</c:v>
                </c:pt>
                <c:pt idx="2876">
                  <c:v>1.1082132976572012E-2</c:v>
                </c:pt>
                <c:pt idx="2877">
                  <c:v>1.1085572498039653E-2</c:v>
                </c:pt>
                <c:pt idx="2878">
                  <c:v>1.1089069375547211E-2</c:v>
                </c:pt>
                <c:pt idx="2879">
                  <c:v>1.109262369054953E-2</c:v>
                </c:pt>
                <c:pt idx="2880">
                  <c:v>1.1096235524581388E-2</c:v>
                </c:pt>
                <c:pt idx="2881">
                  <c:v>1.1099904959497309E-2</c:v>
                </c:pt>
                <c:pt idx="2882">
                  <c:v>1.1103632076912007E-2</c:v>
                </c:pt>
                <c:pt idx="2883">
                  <c:v>1.1107416958360261E-2</c:v>
                </c:pt>
                <c:pt idx="2884">
                  <c:v>1.1111259685376851E-2</c:v>
                </c:pt>
                <c:pt idx="2885">
                  <c:v>1.1115160339736363E-2</c:v>
                </c:pt>
                <c:pt idx="2886">
                  <c:v>1.1119119003133449E-2</c:v>
                </c:pt>
                <c:pt idx="2887">
                  <c:v>1.1123135757102887E-2</c:v>
                </c:pt>
                <c:pt idx="2888">
                  <c:v>1.1127210683339328E-2</c:v>
                </c:pt>
                <c:pt idx="2889">
                  <c:v>1.1131343863377552E-2</c:v>
                </c:pt>
                <c:pt idx="2890">
                  <c:v>1.1135535378832273E-2</c:v>
                </c:pt>
                <c:pt idx="2891">
                  <c:v>1.1139785311637951E-2</c:v>
                </c:pt>
                <c:pt idx="2892">
                  <c:v>1.1144093743089556E-2</c:v>
                </c:pt>
                <c:pt idx="2893">
                  <c:v>1.1148460755201484E-2</c:v>
                </c:pt>
                <c:pt idx="2894">
                  <c:v>1.1152886429028896E-2</c:v>
                </c:pt>
                <c:pt idx="2895">
                  <c:v>1.1157370846825998E-2</c:v>
                </c:pt>
                <c:pt idx="2896">
                  <c:v>1.1161914089887759E-2</c:v>
                </c:pt>
                <c:pt idx="2897">
                  <c:v>1.1166516239828894E-2</c:v>
                </c:pt>
                <c:pt idx="2898">
                  <c:v>1.1171177378423991E-2</c:v>
                </c:pt>
                <c:pt idx="2899">
                  <c:v>1.1175897587287764E-2</c:v>
                </c:pt>
                <c:pt idx="2900">
                  <c:v>1.1180676948114865E-2</c:v>
                </c:pt>
                <c:pt idx="2901">
                  <c:v>1.11855155422802E-2</c:v>
                </c:pt>
                <c:pt idx="2902">
                  <c:v>1.1190413451718229E-2</c:v>
                </c:pt>
                <c:pt idx="2903">
                  <c:v>1.1195370758043666E-2</c:v>
                </c:pt>
                <c:pt idx="2904">
                  <c:v>1.1200387542631418E-2</c:v>
                </c:pt>
                <c:pt idx="2905">
                  <c:v>1.1205463887336009E-2</c:v>
                </c:pt>
                <c:pt idx="2906">
                  <c:v>1.1210599873772154E-2</c:v>
                </c:pt>
                <c:pt idx="2907">
                  <c:v>1.1215795583634502E-2</c:v>
                </c:pt>
                <c:pt idx="2908">
                  <c:v>1.1221051098377899E-2</c:v>
                </c:pt>
                <c:pt idx="2909">
                  <c:v>1.1226366499617058E-2</c:v>
                </c:pt>
                <c:pt idx="2910">
                  <c:v>1.1232514679422323E-2</c:v>
                </c:pt>
                <c:pt idx="2911">
                  <c:v>1.1237958684349181E-2</c:v>
                </c:pt>
                <c:pt idx="2912">
                  <c:v>1.1243462832206674E-2</c:v>
                </c:pt>
                <c:pt idx="2913">
                  <c:v>1.1249027205009199E-2</c:v>
                </c:pt>
                <c:pt idx="2914">
                  <c:v>1.1254651884371469E-2</c:v>
                </c:pt>
                <c:pt idx="2915">
                  <c:v>1.1260336951588457E-2</c:v>
                </c:pt>
                <c:pt idx="2916">
                  <c:v>1.1266082488834428E-2</c:v>
                </c:pt>
                <c:pt idx="2917">
                  <c:v>1.1271888577244482E-2</c:v>
                </c:pt>
                <c:pt idx="2918">
                  <c:v>1.1277755298753078E-2</c:v>
                </c:pt>
                <c:pt idx="2919">
                  <c:v>1.1283682735134803E-2</c:v>
                </c:pt>
                <c:pt idx="2920">
                  <c:v>1.1289670967604692E-2</c:v>
                </c:pt>
                <c:pt idx="2921">
                  <c:v>1.1295720078017268E-2</c:v>
                </c:pt>
                <c:pt idx="2922">
                  <c:v>1.1301830148067182E-2</c:v>
                </c:pt>
                <c:pt idx="2923">
                  <c:v>1.1308001259289213E-2</c:v>
                </c:pt>
                <c:pt idx="2924">
                  <c:v>1.1316738044280683E-2</c:v>
                </c:pt>
                <c:pt idx="2925">
                  <c:v>1.132052693202823E-2</c:v>
                </c:pt>
                <c:pt idx="2926">
                  <c:v>1.1326881656694709E-2</c:v>
                </c:pt>
                <c:pt idx="2927">
                  <c:v>1.133329774931191E-2</c:v>
                </c:pt>
                <c:pt idx="2928">
                  <c:v>1.1341995051177278E-2</c:v>
                </c:pt>
                <c:pt idx="2929">
                  <c:v>1.1348552133201295E-2</c:v>
                </c:pt>
                <c:pt idx="2930">
                  <c:v>1.135517085535831E-2</c:v>
                </c:pt>
                <c:pt idx="2931">
                  <c:v>1.1361851299396264E-2</c:v>
                </c:pt>
                <c:pt idx="2932">
                  <c:v>1.1368593546796646E-2</c:v>
                </c:pt>
                <c:pt idx="2933">
                  <c:v>1.1375397679334043E-2</c:v>
                </c:pt>
                <c:pt idx="2934">
                  <c:v>1.1382263778569879E-2</c:v>
                </c:pt>
                <c:pt idx="2935">
                  <c:v>1.1389191926198805E-2</c:v>
                </c:pt>
                <c:pt idx="2936">
                  <c:v>1.1396182203888827E-2</c:v>
                </c:pt>
                <c:pt idx="2937">
                  <c:v>1.140323469325466E-2</c:v>
                </c:pt>
                <c:pt idx="2938">
                  <c:v>1.141034947596431E-2</c:v>
                </c:pt>
                <c:pt idx="2939">
                  <c:v>1.1417526633659136E-2</c:v>
                </c:pt>
                <c:pt idx="2940">
                  <c:v>1.1424766248033791E-2</c:v>
                </c:pt>
                <c:pt idx="2941">
                  <c:v>1.1432068400676343E-2</c:v>
                </c:pt>
                <c:pt idx="2942">
                  <c:v>1.1439433173308089E-2</c:v>
                </c:pt>
                <c:pt idx="2943">
                  <c:v>1.1446860647543744E-2</c:v>
                </c:pt>
                <c:pt idx="2944">
                  <c:v>1.1454350904971378E-2</c:v>
                </c:pt>
                <c:pt idx="2945">
                  <c:v>1.1461904027365577E-2</c:v>
                </c:pt>
                <c:pt idx="2946">
                  <c:v>1.1469520096234476E-2</c:v>
                </c:pt>
                <c:pt idx="2947">
                  <c:v>1.1477199193432597E-2</c:v>
                </c:pt>
                <c:pt idx="2948">
                  <c:v>1.1484941400414783E-2</c:v>
                </c:pt>
                <c:pt idx="2949">
                  <c:v>1.1492746798955622E-2</c:v>
                </c:pt>
                <c:pt idx="2950">
                  <c:v>1.1500615470643183E-2</c:v>
                </c:pt>
                <c:pt idx="2951">
                  <c:v>1.1508547497145472E-2</c:v>
                </c:pt>
                <c:pt idx="2952">
                  <c:v>1.1516542960103848E-2</c:v>
                </c:pt>
                <c:pt idx="2953">
                  <c:v>1.1524601941239609E-2</c:v>
                </c:pt>
                <c:pt idx="2954">
                  <c:v>1.1532724522087534E-2</c:v>
                </c:pt>
                <c:pt idx="2955">
                  <c:v>1.1540910784448855E-2</c:v>
                </c:pt>
                <c:pt idx="2956">
                  <c:v>1.154916080985835E-2</c:v>
                </c:pt>
                <c:pt idx="2957">
                  <c:v>1.1557474679984026E-2</c:v>
                </c:pt>
                <c:pt idx="2958">
                  <c:v>1.1565852476547178E-2</c:v>
                </c:pt>
                <c:pt idx="2959">
                  <c:v>1.1574294281135877E-2</c:v>
                </c:pt>
                <c:pt idx="2960">
                  <c:v>1.1582800175471419E-2</c:v>
                </c:pt>
                <c:pt idx="2961">
                  <c:v>1.1591370241141874E-2</c:v>
                </c:pt>
                <c:pt idx="2962">
                  <c:v>1.1602108965398372E-2</c:v>
                </c:pt>
                <c:pt idx="2963">
                  <c:v>1.1610825452530449E-2</c:v>
                </c:pt>
                <c:pt idx="2964">
                  <c:v>1.1619606374599911E-2</c:v>
                </c:pt>
                <c:pt idx="2965">
                  <c:v>1.1628451813461282E-2</c:v>
                </c:pt>
                <c:pt idx="2966">
                  <c:v>1.1637361850649341E-2</c:v>
                </c:pt>
                <c:pt idx="2967">
                  <c:v>1.1646336567698867E-2</c:v>
                </c:pt>
                <c:pt idx="2968">
                  <c:v>1.1655376046624255E-2</c:v>
                </c:pt>
                <c:pt idx="2969">
                  <c:v>1.166448036864054E-2</c:v>
                </c:pt>
                <c:pt idx="2970">
                  <c:v>1.1673649615522308E-2</c:v>
                </c:pt>
                <c:pt idx="2971">
                  <c:v>1.1682883869044147E-2</c:v>
                </c:pt>
                <c:pt idx="2972">
                  <c:v>1.1692183210740836E-2</c:v>
                </c:pt>
                <c:pt idx="2973">
                  <c:v>1.1701547722307026E-2</c:v>
                </c:pt>
                <c:pt idx="2974">
                  <c:v>1.1710977485357432E-2</c:v>
                </c:pt>
                <c:pt idx="2975">
                  <c:v>1.1721834361715366E-2</c:v>
                </c:pt>
                <c:pt idx="2976">
                  <c:v>1.1731404224297748E-2</c:v>
                </c:pt>
                <c:pt idx="2977">
                  <c:v>1.1741039594799219E-2</c:v>
                </c:pt>
                <c:pt idx="2978">
                  <c:v>1.1750740554994366E-2</c:v>
                </c:pt>
                <c:pt idx="2979">
                  <c:v>1.176050718657784E-2</c:v>
                </c:pt>
                <c:pt idx="2980">
                  <c:v>1.1770339571084421E-2</c:v>
                </c:pt>
                <c:pt idx="2981">
                  <c:v>1.1780237790288695E-2</c:v>
                </c:pt>
                <c:pt idx="2982">
                  <c:v>1.1790201925725441E-2</c:v>
                </c:pt>
                <c:pt idx="2983">
                  <c:v>1.1800232058929438E-2</c:v>
                </c:pt>
                <c:pt idx="2984">
                  <c:v>1.1810328271835147E-2</c:v>
                </c:pt>
                <c:pt idx="2985">
                  <c:v>1.1820490645737536E-2</c:v>
                </c:pt>
                <c:pt idx="2986">
                  <c:v>1.1830719262651002E-2</c:v>
                </c:pt>
                <c:pt idx="2987">
                  <c:v>1.1841014203950451E-2</c:v>
                </c:pt>
                <c:pt idx="2988">
                  <c:v>1.1851375551330534E-2</c:v>
                </c:pt>
                <c:pt idx="2989">
                  <c:v>1.1861803386405967E-2</c:v>
                </c:pt>
                <c:pt idx="2990">
                  <c:v>1.1872297791031272E-2</c:v>
                </c:pt>
                <c:pt idx="2991">
                  <c:v>1.1882858846501421E-2</c:v>
                </c:pt>
                <c:pt idx="2992">
                  <c:v>1.1893486634591E-2</c:v>
                </c:pt>
                <c:pt idx="2993">
                  <c:v>1.1904181237234468E-2</c:v>
                </c:pt>
                <c:pt idx="2994">
                  <c:v>1.1914942735646861E-2</c:v>
                </c:pt>
                <c:pt idx="2995">
                  <c:v>1.1925771211762637E-2</c:v>
                </c:pt>
                <c:pt idx="2996">
                  <c:v>1.1936666746956703E-2</c:v>
                </c:pt>
                <c:pt idx="2997">
                  <c:v>1.1947629423083583E-2</c:v>
                </c:pt>
                <c:pt idx="2998">
                  <c:v>1.1958659321757992E-2</c:v>
                </c:pt>
                <c:pt idx="2999">
                  <c:v>1.1969756524594644E-2</c:v>
                </c:pt>
                <c:pt idx="3000">
                  <c:v>1.1980921113048382E-2</c:v>
                </c:pt>
                <c:pt idx="3001">
                  <c:v>1.1992153169133601E-2</c:v>
                </c:pt>
                <c:pt idx="3002">
                  <c:v>1.200345277422521E-2</c:v>
                </c:pt>
                <c:pt idx="3003">
                  <c:v>1.2014820010097793E-2</c:v>
                </c:pt>
                <c:pt idx="3004">
                  <c:v>1.2026254958206195E-2</c:v>
                </c:pt>
                <c:pt idx="3005">
                  <c:v>1.2037757700484875E-2</c:v>
                </c:pt>
                <c:pt idx="3006">
                  <c:v>1.2049328318388675E-2</c:v>
                </c:pt>
                <c:pt idx="3007">
                  <c:v>1.2060966893452374E-2</c:v>
                </c:pt>
                <c:pt idx="3008">
                  <c:v>1.2072673507530496E-2</c:v>
                </c:pt>
                <c:pt idx="3009">
                  <c:v>1.2084448242157819E-2</c:v>
                </c:pt>
                <c:pt idx="3010">
                  <c:v>1.2096291178949059E-2</c:v>
                </c:pt>
                <c:pt idx="3011">
                  <c:v>1.2108202399678802E-2</c:v>
                </c:pt>
                <c:pt idx="3012">
                  <c:v>1.2120181985801892E-2</c:v>
                </c:pt>
                <c:pt idx="3013">
                  <c:v>1.2130670708732083E-2</c:v>
                </c:pt>
                <c:pt idx="3014">
                  <c:v>1.2135466364124881E-2</c:v>
                </c:pt>
                <c:pt idx="3015">
                  <c:v>1.2140257402410981E-2</c:v>
                </c:pt>
                <c:pt idx="3016">
                  <c:v>1.2145043805924516E-2</c:v>
                </c:pt>
                <c:pt idx="3017">
                  <c:v>1.214982555731936E-2</c:v>
                </c:pt>
                <c:pt idx="3018">
                  <c:v>1.2154602638689838E-2</c:v>
                </c:pt>
                <c:pt idx="3019">
                  <c:v>1.2159375032450015E-2</c:v>
                </c:pt>
                <c:pt idx="3020">
                  <c:v>1.2164142721173832E-2</c:v>
                </c:pt>
                <c:pt idx="3021">
                  <c:v>1.2168905687115483E-2</c:v>
                </c:pt>
                <c:pt idx="3022">
                  <c:v>1.2173663912609101E-2</c:v>
                </c:pt>
                <c:pt idx="3023">
                  <c:v>1.2178417380228623E-2</c:v>
                </c:pt>
                <c:pt idx="3024">
                  <c:v>1.218316607214831E-2</c:v>
                </c:pt>
                <c:pt idx="3025">
                  <c:v>1.2187909970862165E-2</c:v>
                </c:pt>
                <c:pt idx="3026">
                  <c:v>1.2192649058624383E-2</c:v>
                </c:pt>
                <c:pt idx="3027">
                  <c:v>1.2197383318168775E-2</c:v>
                </c:pt>
                <c:pt idx="3028">
                  <c:v>1.2202112731429793E-2</c:v>
                </c:pt>
                <c:pt idx="3029">
                  <c:v>1.2206837281061311E-2</c:v>
                </c:pt>
                <c:pt idx="3030">
                  <c:v>1.2211556949397462E-2</c:v>
                </c:pt>
                <c:pt idx="3031">
                  <c:v>1.2216271718852312E-2</c:v>
                </c:pt>
                <c:pt idx="3032">
                  <c:v>1.2220981571680056E-2</c:v>
                </c:pt>
                <c:pt idx="3033">
                  <c:v>1.2225686490374699E-2</c:v>
                </c:pt>
                <c:pt idx="3034">
                  <c:v>1.2230386457350306E-2</c:v>
                </c:pt>
                <c:pt idx="3035">
                  <c:v>1.223508145494101E-2</c:v>
                </c:pt>
                <c:pt idx="3036">
                  <c:v>1.2239771465480942E-2</c:v>
                </c:pt>
                <c:pt idx="3037">
                  <c:v>1.2244456471384169E-2</c:v>
                </c:pt>
                <c:pt idx="3038">
                  <c:v>1.2249136455144694E-2</c:v>
                </c:pt>
                <c:pt idx="3039">
                  <c:v>1.2253811399016712E-2</c:v>
                </c:pt>
                <c:pt idx="3040">
                  <c:v>1.2258481285414291E-2</c:v>
                </c:pt>
                <c:pt idx="3041">
                  <c:v>1.2263146096671562E-2</c:v>
                </c:pt>
                <c:pt idx="3042">
                  <c:v>1.2267805815442401E-2</c:v>
                </c:pt>
                <c:pt idx="3043">
                  <c:v>1.2272460423661258E-2</c:v>
                </c:pt>
                <c:pt idx="3044">
                  <c:v>1.2277109904061945E-2</c:v>
                </c:pt>
                <c:pt idx="3045">
                  <c:v>1.2281754238898657E-2</c:v>
                </c:pt>
                <c:pt idx="3046">
                  <c:v>1.2286393410665397E-2</c:v>
                </c:pt>
                <c:pt idx="3047">
                  <c:v>1.2291027401536425E-2</c:v>
                </c:pt>
                <c:pt idx="3048">
                  <c:v>1.229565619408568E-2</c:v>
                </c:pt>
                <c:pt idx="3049">
                  <c:v>1.2300279770647293E-2</c:v>
                </c:pt>
                <c:pt idx="3050">
                  <c:v>1.2304898113555396E-2</c:v>
                </c:pt>
                <c:pt idx="3051">
                  <c:v>1.2309511205224055E-2</c:v>
                </c:pt>
                <c:pt idx="3052">
                  <c:v>1.2314119027987402E-2</c:v>
                </c:pt>
                <c:pt idx="3053">
                  <c:v>1.2318721564499313E-2</c:v>
                </c:pt>
                <c:pt idx="3054">
                  <c:v>1.2323318796694238E-2</c:v>
                </c:pt>
                <c:pt idx="3055">
                  <c:v>1.2327910707305989E-2</c:v>
                </c:pt>
                <c:pt idx="3056">
                  <c:v>1.2332497278588761E-2</c:v>
                </c:pt>
                <c:pt idx="3057">
                  <c:v>1.2337078492956621E-2</c:v>
                </c:pt>
                <c:pt idx="3058">
                  <c:v>1.2341654332743701E-2</c:v>
                </c:pt>
                <c:pt idx="3059">
                  <c:v>1.2346224780364068E-2</c:v>
                </c:pt>
                <c:pt idx="3060">
                  <c:v>1.2350789818151853E-2</c:v>
                </c:pt>
                <c:pt idx="3061">
                  <c:v>1.2355349428760931E-2</c:v>
                </c:pt>
                <c:pt idx="3062">
                  <c:v>1.235990359420569E-2</c:v>
                </c:pt>
                <c:pt idx="3063">
                  <c:v>1.2364452296980133E-2</c:v>
                </c:pt>
                <c:pt idx="3064">
                  <c:v>1.2368995519658199E-2</c:v>
                </c:pt>
                <c:pt idx="3065">
                  <c:v>1.2373533244414148E-2</c:v>
                </c:pt>
                <c:pt idx="3066">
                  <c:v>1.237806545358211E-2</c:v>
                </c:pt>
                <c:pt idx="3067">
                  <c:v>1.2382592129736025E-2</c:v>
                </c:pt>
                <c:pt idx="3068">
                  <c:v>1.2387113255289961E-2</c:v>
                </c:pt>
                <c:pt idx="3069">
                  <c:v>1.2391628812498112E-2</c:v>
                </c:pt>
                <c:pt idx="3070">
                  <c:v>1.239613878369461E-2</c:v>
                </c:pt>
                <c:pt idx="3071">
                  <c:v>1.2400643151453394E-2</c:v>
                </c:pt>
                <c:pt idx="3072">
                  <c:v>1.2405141897948724E-2</c:v>
                </c:pt>
                <c:pt idx="3073">
                  <c:v>1.2409635005674602E-2</c:v>
                </c:pt>
                <c:pt idx="3074">
                  <c:v>1.2414122457045096E-2</c:v>
                </c:pt>
                <c:pt idx="3075">
                  <c:v>1.2418604234394337E-2</c:v>
                </c:pt>
                <c:pt idx="3076">
                  <c:v>1.2423080320056457E-2</c:v>
                </c:pt>
                <c:pt idx="3077">
                  <c:v>1.2427550696605394E-2</c:v>
                </c:pt>
                <c:pt idx="3078">
                  <c:v>1.2432015346215408E-2</c:v>
                </c:pt>
                <c:pt idx="3079">
                  <c:v>1.2436474251380503E-2</c:v>
                </c:pt>
                <c:pt idx="3080">
                  <c:v>1.2440927394354873E-2</c:v>
                </c:pt>
                <c:pt idx="3081">
                  <c:v>1.2445374757792393E-2</c:v>
                </c:pt>
                <c:pt idx="3082">
                  <c:v>1.2449816323707452E-2</c:v>
                </c:pt>
                <c:pt idx="3083">
                  <c:v>1.245425207483386E-2</c:v>
                </c:pt>
                <c:pt idx="3084">
                  <c:v>1.2458681993345877E-2</c:v>
                </c:pt>
                <c:pt idx="3085">
                  <c:v>1.2463106061737506E-2</c:v>
                </c:pt>
                <c:pt idx="3086">
                  <c:v>1.2467524262342877E-2</c:v>
                </c:pt>
                <c:pt idx="3087">
                  <c:v>1.2471936577496123E-2</c:v>
                </c:pt>
                <c:pt idx="3088">
                  <c:v>1.2476342989611311E-2</c:v>
                </c:pt>
                <c:pt idx="3089">
                  <c:v>1.248074348126238E-2</c:v>
                </c:pt>
                <c:pt idx="3090">
                  <c:v>1.2485138034543652E-2</c:v>
                </c:pt>
                <c:pt idx="3091">
                  <c:v>1.2489526631869197E-2</c:v>
                </c:pt>
                <c:pt idx="3092">
                  <c:v>1.2493909255972824E-2</c:v>
                </c:pt>
                <c:pt idx="3093">
                  <c:v>1.2498285888788985E-2</c:v>
                </c:pt>
                <c:pt idx="3094">
                  <c:v>1.2502656512891619E-2</c:v>
                </c:pt>
                <c:pt idx="3095">
                  <c:v>1.250702111077473E-2</c:v>
                </c:pt>
                <c:pt idx="3096">
                  <c:v>1.2511379664612576E-2</c:v>
                </c:pt>
                <c:pt idx="3097">
                  <c:v>1.2515732156979098E-2</c:v>
                </c:pt>
                <c:pt idx="3098">
                  <c:v>1.2520078570048554E-2</c:v>
                </c:pt>
                <c:pt idx="3099">
                  <c:v>1.252441888647482E-2</c:v>
                </c:pt>
                <c:pt idx="3100">
                  <c:v>1.2528753088432154E-2</c:v>
                </c:pt>
                <c:pt idx="3101">
                  <c:v>1.2533081158414561E-2</c:v>
                </c:pt>
                <c:pt idx="3102">
                  <c:v>1.2537403078756171E-2</c:v>
                </c:pt>
                <c:pt idx="3103">
                  <c:v>1.2541718831791115E-2</c:v>
                </c:pt>
                <c:pt idx="3104">
                  <c:v>1.2546028400013398E-2</c:v>
                </c:pt>
                <c:pt idx="3105">
                  <c:v>1.2550331765677214E-2</c:v>
                </c:pt>
                <c:pt idx="3106">
                  <c:v>1.2554628911276566E-2</c:v>
                </c:pt>
                <c:pt idx="3107">
                  <c:v>1.2558919819305459E-2</c:v>
                </c:pt>
                <c:pt idx="3108">
                  <c:v>1.2563204471858214E-2</c:v>
                </c:pt>
                <c:pt idx="3109">
                  <c:v>1.2567482851428835E-2</c:v>
                </c:pt>
                <c:pt idx="3110">
                  <c:v>1.2571754940511326E-2</c:v>
                </c:pt>
                <c:pt idx="3111">
                  <c:v>1.2576020721439818E-2</c:v>
                </c:pt>
                <c:pt idx="3112">
                  <c:v>1.2580280176548442E-2</c:v>
                </c:pt>
                <c:pt idx="3113">
                  <c:v>1.2584533288171329E-2</c:v>
                </c:pt>
                <c:pt idx="3114">
                  <c:v>1.2588780038882419E-2</c:v>
                </c:pt>
                <c:pt idx="3115">
                  <c:v>1.2593020410935907E-2</c:v>
                </c:pt>
                <c:pt idx="3116">
                  <c:v>1.2597254386825796E-2</c:v>
                </c:pt>
                <c:pt idx="3117">
                  <c:v>1.2601481948646409E-2</c:v>
                </c:pt>
                <c:pt idx="3118">
                  <c:v>1.2605703079051622E-2</c:v>
                </c:pt>
                <c:pt idx="3119">
                  <c:v>1.2609917760375566E-2</c:v>
                </c:pt>
                <c:pt idx="3120">
                  <c:v>1.2614125974952373E-2</c:v>
                </c:pt>
                <c:pt idx="3121">
                  <c:v>1.2618327705276045E-2</c:v>
                </c:pt>
                <c:pt idx="3122">
                  <c:v>1.2622522933680713E-2</c:v>
                </c:pt>
                <c:pt idx="3123">
                  <c:v>1.2626711642420574E-2</c:v>
                </c:pt>
                <c:pt idx="3124">
                  <c:v>1.263089381398963E-2</c:v>
                </c:pt>
                <c:pt idx="3125">
                  <c:v>1.2635069430722012E-2</c:v>
                </c:pt>
                <c:pt idx="3126">
                  <c:v>1.2639238475111725E-2</c:v>
                </c:pt>
                <c:pt idx="3127">
                  <c:v>1.2643400929412962E-2</c:v>
                </c:pt>
                <c:pt idx="3128">
                  <c:v>1.2647556776199664E-2</c:v>
                </c:pt>
                <c:pt idx="3129">
                  <c:v>1.2651705997726026E-2</c:v>
                </c:pt>
                <c:pt idx="3130">
                  <c:v>1.2655848576246242E-2</c:v>
                </c:pt>
                <c:pt idx="3131">
                  <c:v>1.2659984494254317E-2</c:v>
                </c:pt>
                <c:pt idx="3132">
                  <c:v>1.2664113734244253E-2</c:v>
                </c:pt>
                <c:pt idx="3133">
                  <c:v>1.2668236278550182E-2</c:v>
                </c:pt>
                <c:pt idx="3134">
                  <c:v>1.2672352109426299E-2</c:v>
                </c:pt>
                <c:pt idx="3135">
                  <c:v>1.2676461209366607E-2</c:v>
                </c:pt>
                <c:pt idx="3136">
                  <c:v>1.2681149059075025E-2</c:v>
                </c:pt>
                <c:pt idx="3137">
                  <c:v>1.2685243676280322E-2</c:v>
                </c:pt>
                <c:pt idx="3138">
                  <c:v>1.2689331507074186E-2</c:v>
                </c:pt>
                <c:pt idx="3139">
                  <c:v>1.2693412534030557E-2</c:v>
                </c:pt>
                <c:pt idx="3140">
                  <c:v>1.2697486739483566E-2</c:v>
                </c:pt>
                <c:pt idx="3141">
                  <c:v>1.2701554105767343E-2</c:v>
                </c:pt>
                <c:pt idx="3142">
                  <c:v>1.2705614615136085E-2</c:v>
                </c:pt>
                <c:pt idx="3143">
                  <c:v>1.270966825016373E-2</c:v>
                </c:pt>
                <c:pt idx="3144">
                  <c:v>1.2713714993184411E-2</c:v>
                </c:pt>
                <c:pt idx="3145">
                  <c:v>1.2717754826612193E-2</c:v>
                </c:pt>
                <c:pt idx="3146">
                  <c:v>1.2721787732781209E-2</c:v>
                </c:pt>
                <c:pt idx="3147">
                  <c:v>1.2725813694105526E-2</c:v>
                </c:pt>
                <c:pt idx="3148">
                  <c:v>1.2729832692919274E-2</c:v>
                </c:pt>
                <c:pt idx="3149">
                  <c:v>1.2733844711636522E-2</c:v>
                </c:pt>
                <c:pt idx="3150">
                  <c:v>1.2737849732671336E-2</c:v>
                </c:pt>
                <c:pt idx="3151">
                  <c:v>1.2741847738437784E-2</c:v>
                </c:pt>
                <c:pt idx="3152">
                  <c:v>1.2745838711190061E-2</c:v>
                </c:pt>
                <c:pt idx="3153">
                  <c:v>1.274982263342217E-2</c:v>
                </c:pt>
                <c:pt idx="3154">
                  <c:v>1.2753799487468243E-2</c:v>
                </c:pt>
                <c:pt idx="3155">
                  <c:v>1.2757769255902218E-2</c:v>
                </c:pt>
                <c:pt idx="3156">
                  <c:v>1.2761731920738484E-2</c:v>
                </c:pt>
                <c:pt idx="3157">
                  <c:v>1.2765687464550979E-2</c:v>
                </c:pt>
                <c:pt idx="3158">
                  <c:v>1.276963586975377E-2</c:v>
                </c:pt>
                <c:pt idx="3159">
                  <c:v>1.2773577118840862E-2</c:v>
                </c:pt>
                <c:pt idx="3160">
                  <c:v>1.2777511193986513E-2</c:v>
                </c:pt>
                <c:pt idx="3161">
                  <c:v>1.278143807760479E-2</c:v>
                </c:pt>
                <c:pt idx="3162">
                  <c:v>1.2785357752109761E-2</c:v>
                </c:pt>
                <c:pt idx="3163">
                  <c:v>1.2789270199995428E-2</c:v>
                </c:pt>
                <c:pt idx="3164">
                  <c:v>1.2793175403515988E-2</c:v>
                </c:pt>
                <c:pt idx="3165">
                  <c:v>1.2797073345085508E-2</c:v>
                </c:pt>
                <c:pt idx="3166">
                  <c:v>1.2800964007118054E-2</c:v>
                </c:pt>
                <c:pt idx="3167">
                  <c:v>1.2804847371947758E-2</c:v>
                </c:pt>
                <c:pt idx="3168">
                  <c:v>1.2808723422068624E-2</c:v>
                </c:pt>
                <c:pt idx="3169">
                  <c:v>1.281259213965491E-2</c:v>
                </c:pt>
                <c:pt idx="3170">
                  <c:v>1.2817004530267795E-2</c:v>
                </c:pt>
                <c:pt idx="3171">
                  <c:v>1.2820857476389946E-2</c:v>
                </c:pt>
                <c:pt idx="3172">
                  <c:v>1.282470303458183E-2</c:v>
                </c:pt>
                <c:pt idx="3173">
                  <c:v>1.2828541187577258E-2</c:v>
                </c:pt>
                <c:pt idx="3174">
                  <c:v>1.2832371917390617E-2</c:v>
                </c:pt>
                <c:pt idx="3175">
                  <c:v>1.2836195206755718E-2</c:v>
                </c:pt>
                <c:pt idx="3176">
                  <c:v>1.2840011037766885E-2</c:v>
                </c:pt>
                <c:pt idx="3177">
                  <c:v>1.2843819392998057E-2</c:v>
                </c:pt>
                <c:pt idx="3178">
                  <c:v>1.2847620254703429E-2</c:v>
                </c:pt>
                <c:pt idx="3179">
                  <c:v>1.2851413605456941E-2</c:v>
                </c:pt>
                <c:pt idx="3180">
                  <c:v>1.2855199427432851E-2</c:v>
                </c:pt>
                <c:pt idx="3181">
                  <c:v>1.2858977703045227E-2</c:v>
                </c:pt>
                <c:pt idx="3182">
                  <c:v>1.2862748414788072E-2</c:v>
                </c:pt>
                <c:pt idx="3183">
                  <c:v>1.2866511544995518E-2</c:v>
                </c:pt>
                <c:pt idx="3184">
                  <c:v>1.2870267076001696E-2</c:v>
                </c:pt>
                <c:pt idx="3185">
                  <c:v>1.2876005230769039E-2</c:v>
                </c:pt>
                <c:pt idx="3186">
                  <c:v>1.2877755270226388E-2</c:v>
                </c:pt>
                <c:pt idx="3187">
                  <c:v>1.2881487898113164E-2</c:v>
                </c:pt>
                <c:pt idx="3188">
                  <c:v>1.2885212856454942E-2</c:v>
                </c:pt>
                <c:pt idx="3189">
                  <c:v>1.2888930127425979E-2</c:v>
                </c:pt>
                <c:pt idx="3190">
                  <c:v>1.2892639693680152E-2</c:v>
                </c:pt>
                <c:pt idx="3191">
                  <c:v>1.289634153739172E-2</c:v>
                </c:pt>
                <c:pt idx="3192">
                  <c:v>1.290003564097475E-2</c:v>
                </c:pt>
                <c:pt idx="3193">
                  <c:v>1.2903721987003181E-2</c:v>
                </c:pt>
                <c:pt idx="3194">
                  <c:v>1.2907400557571336E-2</c:v>
                </c:pt>
                <c:pt idx="3195">
                  <c:v>1.2911071335253155E-2</c:v>
                </c:pt>
                <c:pt idx="3196">
                  <c:v>1.2914734302382769E-2</c:v>
                </c:pt>
                <c:pt idx="3197">
                  <c:v>1.2918389441454181E-2</c:v>
                </c:pt>
                <c:pt idx="3198">
                  <c:v>1.2922036734721587E-2</c:v>
                </c:pt>
                <c:pt idx="3199">
                  <c:v>1.2925676164519118E-2</c:v>
                </c:pt>
                <c:pt idx="3200">
                  <c:v>1.2929307713420712E-2</c:v>
                </c:pt>
                <c:pt idx="3201">
                  <c:v>1.2932931363520694E-2</c:v>
                </c:pt>
                <c:pt idx="3202">
                  <c:v>1.2936547097472939E-2</c:v>
                </c:pt>
                <c:pt idx="3203">
                  <c:v>1.2940154897531642E-2</c:v>
                </c:pt>
                <c:pt idx="3204">
                  <c:v>1.2943754746270741E-2</c:v>
                </c:pt>
                <c:pt idx="3205">
                  <c:v>1.2947346625704625E-2</c:v>
                </c:pt>
                <c:pt idx="3206">
                  <c:v>1.2950930518647041E-2</c:v>
                </c:pt>
                <c:pt idx="3207">
                  <c:v>1.2954506407112376E-2</c:v>
                </c:pt>
                <c:pt idx="3208">
                  <c:v>1.2958074273754505E-2</c:v>
                </c:pt>
                <c:pt idx="3209">
                  <c:v>1.2961634100747688E-2</c:v>
                </c:pt>
                <c:pt idx="3210">
                  <c:v>1.2965185870585927E-2</c:v>
                </c:pt>
                <c:pt idx="3211">
                  <c:v>1.2968729565843162E-2</c:v>
                </c:pt>
                <c:pt idx="3212">
                  <c:v>1.2972265168533781E-2</c:v>
                </c:pt>
                <c:pt idx="3213">
                  <c:v>1.2975792661151786E-2</c:v>
                </c:pt>
                <c:pt idx="3214">
                  <c:v>1.2979312026271117E-2</c:v>
                </c:pt>
                <c:pt idx="3215">
                  <c:v>1.2982823246145969E-2</c:v>
                </c:pt>
                <c:pt idx="3216">
                  <c:v>1.2986326303030538E-2</c:v>
                </c:pt>
                <c:pt idx="3217">
                  <c:v>1.2989821179418826E-2</c:v>
                </c:pt>
                <c:pt idx="3218">
                  <c:v>1.2993307857964709E-2</c:v>
                </c:pt>
                <c:pt idx="3219">
                  <c:v>1.2996786320602638E-2</c:v>
                </c:pt>
                <c:pt idx="3220">
                  <c:v>1.3000256549906553E-2</c:v>
                </c:pt>
                <c:pt idx="3221">
                  <c:v>1.3003718528370456E-2</c:v>
                </c:pt>
                <c:pt idx="3222">
                  <c:v>1.3008627474366818E-2</c:v>
                </c:pt>
                <c:pt idx="3223">
                  <c:v>1.3012070776090567E-2</c:v>
                </c:pt>
                <c:pt idx="3224">
                  <c:v>1.3015505768514402E-2</c:v>
                </c:pt>
                <c:pt idx="3225">
                  <c:v>1.3018932433892516E-2</c:v>
                </c:pt>
                <c:pt idx="3226">
                  <c:v>1.3022350754718914E-2</c:v>
                </c:pt>
                <c:pt idx="3227">
                  <c:v>1.3025760713327728E-2</c:v>
                </c:pt>
                <c:pt idx="3228">
                  <c:v>1.3029162292133023E-2</c:v>
                </c:pt>
                <c:pt idx="3229">
                  <c:v>1.3032555473468932E-2</c:v>
                </c:pt>
                <c:pt idx="3230">
                  <c:v>1.3035940239776167E-2</c:v>
                </c:pt>
                <c:pt idx="3231">
                  <c:v>1.3039316573388859E-2</c:v>
                </c:pt>
                <c:pt idx="3232">
                  <c:v>1.3042684456721076E-2</c:v>
                </c:pt>
                <c:pt idx="3233">
                  <c:v>1.304604387216024E-2</c:v>
                </c:pt>
                <c:pt idx="3234">
                  <c:v>1.3049394802013836E-2</c:v>
                </c:pt>
                <c:pt idx="3235">
                  <c:v>1.3053693811961864E-2</c:v>
                </c:pt>
                <c:pt idx="3236">
                  <c:v>1.3057023819431635E-2</c:v>
                </c:pt>
                <c:pt idx="3237">
                  <c:v>1.3060345281417085E-2</c:v>
                </c:pt>
                <c:pt idx="3238">
                  <c:v>1.3063658180492155E-2</c:v>
                </c:pt>
                <c:pt idx="3239">
                  <c:v>1.3066962498911039E-2</c:v>
                </c:pt>
                <c:pt idx="3240">
                  <c:v>1.3070258219167741E-2</c:v>
                </c:pt>
                <c:pt idx="3241">
                  <c:v>1.3073545323596392E-2</c:v>
                </c:pt>
                <c:pt idx="3242">
                  <c:v>1.3076823794531123E-2</c:v>
                </c:pt>
                <c:pt idx="3243">
                  <c:v>1.3080093614465937E-2</c:v>
                </c:pt>
                <c:pt idx="3244">
                  <c:v>1.3083354765734967E-2</c:v>
                </c:pt>
                <c:pt idx="3245">
                  <c:v>1.3086607230592406E-2</c:v>
                </c:pt>
                <c:pt idx="3246">
                  <c:v>1.3089850991532259E-2</c:v>
                </c:pt>
                <c:pt idx="3247">
                  <c:v>1.3093086031048529E-2</c:v>
                </c:pt>
                <c:pt idx="3248">
                  <c:v>1.3096312331315474E-2</c:v>
                </c:pt>
                <c:pt idx="3249">
                  <c:v>1.3099529874907034E-2</c:v>
                </c:pt>
                <c:pt idx="3250">
                  <c:v>1.3102738644077405E-2</c:v>
                </c:pt>
                <c:pt idx="3251">
                  <c:v>1.310593862132059E-2</c:v>
                </c:pt>
                <c:pt idx="3252">
                  <c:v>1.3109129788810847E-2</c:v>
                </c:pt>
                <c:pt idx="3253">
                  <c:v>1.3112312129202053E-2</c:v>
                </c:pt>
                <c:pt idx="3254">
                  <c:v>1.3115485624748402E-2</c:v>
                </c:pt>
                <c:pt idx="3255">
                  <c:v>1.3118650257784026E-2</c:v>
                </c:pt>
                <c:pt idx="3256">
                  <c:v>1.3121806010722992E-2</c:v>
                </c:pt>
                <c:pt idx="3257">
                  <c:v>1.3124952866059303E-2</c:v>
                </c:pt>
                <c:pt idx="3258">
                  <c:v>1.3128090806047155E-2</c:v>
                </c:pt>
                <c:pt idx="3259">
                  <c:v>1.313121981318055E-2</c:v>
                </c:pt>
                <c:pt idx="3260">
                  <c:v>1.3134339869713685E-2</c:v>
                </c:pt>
                <c:pt idx="3261">
                  <c:v>1.3137450958140562E-2</c:v>
                </c:pt>
                <c:pt idx="3262">
                  <c:v>1.3140553060795312E-2</c:v>
                </c:pt>
                <c:pt idx="3263">
                  <c:v>1.3143646160092004E-2</c:v>
                </c:pt>
                <c:pt idx="3264">
                  <c:v>1.3146730238204896E-2</c:v>
                </c:pt>
                <c:pt idx="3265">
                  <c:v>1.3149805277947735E-2</c:v>
                </c:pt>
                <c:pt idx="3266">
                  <c:v>1.3152871261334909E-2</c:v>
                </c:pt>
                <c:pt idx="3267">
                  <c:v>1.3155928170780484E-2</c:v>
                </c:pt>
                <c:pt idx="3268">
                  <c:v>1.3158975989018273E-2</c:v>
                </c:pt>
                <c:pt idx="3269">
                  <c:v>1.3162014698062663E-2</c:v>
                </c:pt>
                <c:pt idx="3270">
                  <c:v>1.3165044280407656E-2</c:v>
                </c:pt>
                <c:pt idx="3271">
                  <c:v>1.3168064718387384E-2</c:v>
                </c:pt>
                <c:pt idx="3272">
                  <c:v>1.3171075994495851E-2</c:v>
                </c:pt>
                <c:pt idx="3273">
                  <c:v>1.3174078091147123E-2</c:v>
                </c:pt>
                <c:pt idx="3274">
                  <c:v>1.317707099051546E-2</c:v>
                </c:pt>
                <c:pt idx="3275">
                  <c:v>1.3180054675174802E-2</c:v>
                </c:pt>
                <c:pt idx="3276">
                  <c:v>1.3183029127459278E-2</c:v>
                </c:pt>
                <c:pt idx="3277">
                  <c:v>1.3185994329782957E-2</c:v>
                </c:pt>
                <c:pt idx="3278">
                  <c:v>1.3188950264320098E-2</c:v>
                </c:pt>
                <c:pt idx="3279">
                  <c:v>1.3191896913724577E-2</c:v>
                </c:pt>
                <c:pt idx="3280">
                  <c:v>1.3194834260330524E-2</c:v>
                </c:pt>
                <c:pt idx="3281">
                  <c:v>1.319776228647207E-2</c:v>
                </c:pt>
                <c:pt idx="3282">
                  <c:v>1.3200680974403411E-2</c:v>
                </c:pt>
                <c:pt idx="3283">
                  <c:v>1.3203590306778423E-2</c:v>
                </c:pt>
                <c:pt idx="3284">
                  <c:v>1.3206490265771365E-2</c:v>
                </c:pt>
                <c:pt idx="3285">
                  <c:v>1.3209380833876239E-2</c:v>
                </c:pt>
                <c:pt idx="3286">
                  <c:v>1.3212261993427177E-2</c:v>
                </c:pt>
                <c:pt idx="3287">
                  <c:v>1.321513372675831E-2</c:v>
                </c:pt>
                <c:pt idx="3288">
                  <c:v>1.3217996016443578E-2</c:v>
                </c:pt>
                <c:pt idx="3289">
                  <c:v>1.3220848844577304E-2</c:v>
                </c:pt>
                <c:pt idx="3290">
                  <c:v>1.3223692193893299E-2</c:v>
                </c:pt>
                <c:pt idx="3291">
                  <c:v>1.3226526046485887E-2</c:v>
                </c:pt>
                <c:pt idx="3292">
                  <c:v>1.3229350384769134E-2</c:v>
                </c:pt>
                <c:pt idx="3293">
                  <c:v>1.3232165191237044E-2</c:v>
                </c:pt>
                <c:pt idx="3294">
                  <c:v>1.3234970448303685E-2</c:v>
                </c:pt>
                <c:pt idx="3295">
                  <c:v>1.323776613822325E-2</c:v>
                </c:pt>
                <c:pt idx="3296">
                  <c:v>1.3240552243489745E-2</c:v>
                </c:pt>
                <c:pt idx="3297">
                  <c:v>1.32433287464373E-2</c:v>
                </c:pt>
                <c:pt idx="3298">
                  <c:v>1.3246095629400045E-2</c:v>
                </c:pt>
                <c:pt idx="3299">
                  <c:v>1.3248852874871986E-2</c:v>
                </c:pt>
                <c:pt idx="3300">
                  <c:v>1.3251600465107316E-2</c:v>
                </c:pt>
                <c:pt idx="3301">
                  <c:v>1.3254338382759911E-2</c:v>
                </c:pt>
                <c:pt idx="3302">
                  <c:v>1.3257066609764223E-2</c:v>
                </c:pt>
                <c:pt idx="3303">
                  <c:v>1.3259785128854062E-2</c:v>
                </c:pt>
                <c:pt idx="3304">
                  <c:v>1.3262493922443497E-2</c:v>
                </c:pt>
                <c:pt idx="3305">
                  <c:v>1.3265192972626849E-2</c:v>
                </c:pt>
                <c:pt idx="3306">
                  <c:v>1.3267882261978059E-2</c:v>
                </c:pt>
                <c:pt idx="3307">
                  <c:v>1.3270561772831257E-2</c:v>
                </c:pt>
                <c:pt idx="3308">
                  <c:v>1.3273231487680448E-2</c:v>
                </c:pt>
                <c:pt idx="3309">
                  <c:v>1.3275891388859762E-2</c:v>
                </c:pt>
                <c:pt idx="3310">
                  <c:v>1.3278541458623394E-2</c:v>
                </c:pt>
                <c:pt idx="3311">
                  <c:v>1.3281181679465348E-2</c:v>
                </c:pt>
                <c:pt idx="3312">
                  <c:v>1.3283812033799691E-2</c:v>
                </c:pt>
                <c:pt idx="3313">
                  <c:v>1.3286432503960555E-2</c:v>
                </c:pt>
                <c:pt idx="3314">
                  <c:v>1.328904307228207E-2</c:v>
                </c:pt>
                <c:pt idx="3315">
                  <c:v>1.3291643721178303E-2</c:v>
                </c:pt>
                <c:pt idx="3316">
                  <c:v>1.3294234433143259E-2</c:v>
                </c:pt>
                <c:pt idx="3317">
                  <c:v>1.3296815190431133E-2</c:v>
                </c:pt>
                <c:pt idx="3318">
                  <c:v>1.3299385975535927E-2</c:v>
                </c:pt>
                <c:pt idx="3319">
                  <c:v>1.3301946770711837E-2</c:v>
                </c:pt>
                <c:pt idx="3320">
                  <c:v>1.3304497558452866E-2</c:v>
                </c:pt>
                <c:pt idx="3321">
                  <c:v>1.3307038321093145E-2</c:v>
                </c:pt>
                <c:pt idx="3322">
                  <c:v>1.3309569040966807E-2</c:v>
                </c:pt>
                <c:pt idx="3323">
                  <c:v>1.3312089700647789E-2</c:v>
                </c:pt>
                <c:pt idx="3324">
                  <c:v>1.3314600282310352E-2</c:v>
                </c:pt>
                <c:pt idx="3325">
                  <c:v>1.3317100768368562E-2</c:v>
                </c:pt>
                <c:pt idx="3326">
                  <c:v>1.3319591141236486E-2</c:v>
                </c:pt>
                <c:pt idx="3327">
                  <c:v>1.3322071383408129E-2</c:v>
                </c:pt>
                <c:pt idx="3328">
                  <c:v>1.3324541477137686E-2</c:v>
                </c:pt>
                <c:pt idx="3329">
                  <c:v>1.3327001404839223E-2</c:v>
                </c:pt>
                <c:pt idx="3330">
                  <c:v>1.3329451148926807E-2</c:v>
                </c:pt>
                <c:pt idx="3331">
                  <c:v>1.3331890691734571E-2</c:v>
                </c:pt>
                <c:pt idx="3332">
                  <c:v>1.3334320015596646E-2</c:v>
                </c:pt>
                <c:pt idx="3333">
                  <c:v>1.3336739103166906E-2</c:v>
                </c:pt>
                <c:pt idx="3334">
                  <c:v>1.3339147936619611E-2</c:v>
                </c:pt>
                <c:pt idx="3335">
                  <c:v>1.3341546498208956E-2</c:v>
                </c:pt>
                <c:pt idx="3336">
                  <c:v>1.3343934770508881E-2</c:v>
                </c:pt>
                <c:pt idx="3337">
                  <c:v>1.3346312735933452E-2</c:v>
                </c:pt>
                <c:pt idx="3338">
                  <c:v>1.3348680376816802E-2</c:v>
                </c:pt>
                <c:pt idx="3339">
                  <c:v>1.335103767549306E-2</c:v>
                </c:pt>
                <c:pt idx="3340">
                  <c:v>1.335338461429636E-2</c:v>
                </c:pt>
                <c:pt idx="3341">
                  <c:v>1.3355721175800639E-2</c:v>
                </c:pt>
                <c:pt idx="3342">
                  <c:v>1.3358047342260093E-2</c:v>
                </c:pt>
                <c:pt idx="3343">
                  <c:v>1.3360363096008854E-2</c:v>
                </c:pt>
                <c:pt idx="3344">
                  <c:v>1.3362668419460988E-2</c:v>
                </c:pt>
                <c:pt idx="3345">
                  <c:v>1.3364963295270371E-2</c:v>
                </c:pt>
                <c:pt idx="3346">
                  <c:v>1.3367247705451391E-2</c:v>
                </c:pt>
                <c:pt idx="3347">
                  <c:v>1.3369521632498049E-2</c:v>
                </c:pt>
                <c:pt idx="3348">
                  <c:v>1.3371785058824415E-2</c:v>
                </c:pt>
                <c:pt idx="3349">
                  <c:v>1.337403796692449E-2</c:v>
                </c:pt>
                <c:pt idx="3350">
                  <c:v>1.3376280338972535E-2</c:v>
                </c:pt>
                <c:pt idx="3351">
                  <c:v>1.3378512157462552E-2</c:v>
                </c:pt>
                <c:pt idx="3352">
                  <c:v>1.3380733404808609E-2</c:v>
                </c:pt>
                <c:pt idx="3353">
                  <c:v>1.3382944063344837E-2</c:v>
                </c:pt>
                <c:pt idx="3354">
                  <c:v>1.3385144115485303E-2</c:v>
                </c:pt>
                <c:pt idx="3355">
                  <c:v>1.3387333543564139E-2</c:v>
                </c:pt>
                <c:pt idx="3356">
                  <c:v>1.3389512329995412E-2</c:v>
                </c:pt>
                <c:pt idx="3357">
                  <c:v>1.3391680457193189E-2</c:v>
                </c:pt>
                <c:pt idx="3358">
                  <c:v>1.3393837907491601E-2</c:v>
                </c:pt>
                <c:pt idx="3359">
                  <c:v>1.3395984663384652E-2</c:v>
                </c:pt>
                <c:pt idx="3360">
                  <c:v>1.3398120707126537E-2</c:v>
                </c:pt>
                <c:pt idx="3361">
                  <c:v>1.3400246021131323E-2</c:v>
                </c:pt>
                <c:pt idx="3362">
                  <c:v>1.3402360587733142E-2</c:v>
                </c:pt>
                <c:pt idx="3363">
                  <c:v>1.3404464389505932E-2</c:v>
                </c:pt>
                <c:pt idx="3364">
                  <c:v>1.3406557408623954E-2</c:v>
                </c:pt>
                <c:pt idx="3365">
                  <c:v>1.3408639627581209E-2</c:v>
                </c:pt>
                <c:pt idx="3366">
                  <c:v>1.3410711028791766E-2</c:v>
                </c:pt>
                <c:pt idx="3367">
                  <c:v>1.341277159450982E-2</c:v>
                </c:pt>
                <c:pt idx="3368">
                  <c:v>1.3414821307069502E-2</c:v>
                </c:pt>
                <c:pt idx="3369">
                  <c:v>1.3416860149204624E-2</c:v>
                </c:pt>
                <c:pt idx="3370">
                  <c:v>1.3418888103009508E-2</c:v>
                </c:pt>
                <c:pt idx="3371">
                  <c:v>1.3420905150978157E-2</c:v>
                </c:pt>
                <c:pt idx="3372">
                  <c:v>1.3422911275364768E-2</c:v>
                </c:pt>
                <c:pt idx="3373">
                  <c:v>1.342490645874328E-2</c:v>
                </c:pt>
                <c:pt idx="3374">
                  <c:v>1.3426890683287951E-2</c:v>
                </c:pt>
                <c:pt idx="3375">
                  <c:v>1.3428863931572721E-2</c:v>
                </c:pt>
                <c:pt idx="3376">
                  <c:v>1.3430826185851785E-2</c:v>
                </c:pt>
                <c:pt idx="3377">
                  <c:v>1.3432777428459275E-2</c:v>
                </c:pt>
                <c:pt idx="3378">
                  <c:v>1.3434717642129002E-2</c:v>
                </c:pt>
                <c:pt idx="3379">
                  <c:v>1.3436646808795416E-2</c:v>
                </c:pt>
                <c:pt idx="3380">
                  <c:v>1.3438564911032458E-2</c:v>
                </c:pt>
                <c:pt idx="3381">
                  <c:v>1.344047193133413E-2</c:v>
                </c:pt>
                <c:pt idx="3382">
                  <c:v>1.3442367851954629E-2</c:v>
                </c:pt>
                <c:pt idx="3383">
                  <c:v>1.344425265530802E-2</c:v>
                </c:pt>
                <c:pt idx="3384">
                  <c:v>1.3446126323808372E-2</c:v>
                </c:pt>
                <c:pt idx="3385">
                  <c:v>1.3447988839709879E-2</c:v>
                </c:pt>
                <c:pt idx="3386">
                  <c:v>1.3449840185666417E-2</c:v>
                </c:pt>
                <c:pt idx="3387">
                  <c:v>1.3451680343692374E-2</c:v>
                </c:pt>
                <c:pt idx="3388">
                  <c:v>1.345350929652156E-2</c:v>
                </c:pt>
                <c:pt idx="3389">
                  <c:v>1.3455327026328234E-2</c:v>
                </c:pt>
                <c:pt idx="3390">
                  <c:v>1.3457133515526465E-2</c:v>
                </c:pt>
                <c:pt idx="3391">
                  <c:v>1.3458928746610255E-2</c:v>
                </c:pt>
                <c:pt idx="3392">
                  <c:v>1.3460712701833799E-2</c:v>
                </c:pt>
                <c:pt idx="3393">
                  <c:v>1.3462485363611165E-2</c:v>
                </c:pt>
                <c:pt idx="3394">
                  <c:v>1.3464246714436356E-2</c:v>
                </c:pt>
                <c:pt idx="3395">
                  <c:v>1.3465996736563568E-2</c:v>
                </c:pt>
                <c:pt idx="3396">
                  <c:v>1.3467735412406867E-2</c:v>
                </c:pt>
                <c:pt idx="3397">
                  <c:v>1.3469462724300385E-2</c:v>
                </c:pt>
                <c:pt idx="3398">
                  <c:v>1.3471178654818061E-2</c:v>
                </c:pt>
                <c:pt idx="3399">
                  <c:v>1.3472883186134155E-2</c:v>
                </c:pt>
                <c:pt idx="3400">
                  <c:v>1.3474576300662733E-2</c:v>
                </c:pt>
                <c:pt idx="3401">
                  <c:v>1.3476257980977735E-2</c:v>
                </c:pt>
                <c:pt idx="3402">
                  <c:v>1.3477928209333356E-2</c:v>
                </c:pt>
                <c:pt idx="3403">
                  <c:v>1.3479586967983792E-2</c:v>
                </c:pt>
                <c:pt idx="3404">
                  <c:v>1.3481234239502982E-2</c:v>
                </c:pt>
                <c:pt idx="3405">
                  <c:v>1.348287000614512E-2</c:v>
                </c:pt>
                <c:pt idx="3406">
                  <c:v>1.3484494250484147E-2</c:v>
                </c:pt>
                <c:pt idx="3407">
                  <c:v>1.3486106954614385E-2</c:v>
                </c:pt>
                <c:pt idx="3408">
                  <c:v>1.348770810118971E-2</c:v>
                </c:pt>
                <c:pt idx="3409">
                  <c:v>1.3489297672544254E-2</c:v>
                </c:pt>
                <c:pt idx="3410">
                  <c:v>1.349087565093221E-2</c:v>
                </c:pt>
                <c:pt idx="3411">
                  <c:v>1.349244201892752E-2</c:v>
                </c:pt>
                <c:pt idx="3412">
                  <c:v>1.3493996758544569E-2</c:v>
                </c:pt>
                <c:pt idx="3413">
                  <c:v>1.3495539852677041E-2</c:v>
                </c:pt>
                <c:pt idx="3414">
                  <c:v>1.3497071283339324E-2</c:v>
                </c:pt>
                <c:pt idx="3415">
                  <c:v>1.3498591032945484E-2</c:v>
                </c:pt>
                <c:pt idx="3416">
                  <c:v>1.3500099084149397E-2</c:v>
                </c:pt>
                <c:pt idx="3417">
                  <c:v>1.3501595419125323E-2</c:v>
                </c:pt>
                <c:pt idx="3418">
                  <c:v>1.3503080020127456E-2</c:v>
                </c:pt>
                <c:pt idx="3419">
                  <c:v>1.3504552869809672E-2</c:v>
                </c:pt>
                <c:pt idx="3420">
                  <c:v>1.3506013950506102E-2</c:v>
                </c:pt>
                <c:pt idx="3421">
                  <c:v>1.3507463244550877E-2</c:v>
                </c:pt>
                <c:pt idx="3422">
                  <c:v>1.3508900734198193E-2</c:v>
                </c:pt>
                <c:pt idx="3423">
                  <c:v>1.3510326401942052E-2</c:v>
                </c:pt>
                <c:pt idx="3424">
                  <c:v>1.3511740230276459E-2</c:v>
                </c:pt>
                <c:pt idx="3425">
                  <c:v>1.3513142201455608E-2</c:v>
                </c:pt>
                <c:pt idx="3426">
                  <c:v>1.3514532297813631E-2</c:v>
                </c:pt>
                <c:pt idx="3427">
                  <c:v>1.351591050184453E-2</c:v>
                </c:pt>
                <c:pt idx="3428">
                  <c:v>1.3517276795962374E-2</c:v>
                </c:pt>
                <c:pt idx="3429">
                  <c:v>1.3518631162501293E-2</c:v>
                </c:pt>
                <c:pt idx="3430">
                  <c:v>1.3520164382132549E-2</c:v>
                </c:pt>
                <c:pt idx="3431">
                  <c:v>1.3521493130204121E-2</c:v>
                </c:pt>
                <c:pt idx="3432">
                  <c:v>1.3522809895221144E-2</c:v>
                </c:pt>
                <c:pt idx="3433">
                  <c:v>1.352411465991743E-2</c:v>
                </c:pt>
                <c:pt idx="3434">
                  <c:v>1.3525407406307366E-2</c:v>
                </c:pt>
                <c:pt idx="3435">
                  <c:v>1.3526688116805019E-2</c:v>
                </c:pt>
                <c:pt idx="3436">
                  <c:v>1.3527956773904393E-2</c:v>
                </c:pt>
                <c:pt idx="3437">
                  <c:v>1.352921336009949E-2</c:v>
                </c:pt>
                <c:pt idx="3438">
                  <c:v>1.3530457857484635E-2</c:v>
                </c:pt>
                <c:pt idx="3439">
                  <c:v>1.3531690248873574E-2</c:v>
                </c:pt>
                <c:pt idx="3440">
                  <c:v>1.3532910516120822E-2</c:v>
                </c:pt>
                <c:pt idx="3441">
                  <c:v>1.3534118641960191E-2</c:v>
                </c:pt>
                <c:pt idx="3442">
                  <c:v>1.3535314608725812E-2</c:v>
                </c:pt>
                <c:pt idx="3443">
                  <c:v>1.3536498398751817E-2</c:v>
                </c:pt>
                <c:pt idx="3444">
                  <c:v>1.3537669994372337E-2</c:v>
                </c:pt>
                <c:pt idx="3445">
                  <c:v>1.3538829378081374E-2</c:v>
                </c:pt>
                <c:pt idx="3446">
                  <c:v>1.3539976532213061E-2</c:v>
                </c:pt>
                <c:pt idx="3447">
                  <c:v>1.35411114392614E-2</c:v>
                </c:pt>
                <c:pt idx="3448">
                  <c:v>1.3542234081320714E-2</c:v>
                </c:pt>
                <c:pt idx="3449">
                  <c:v>1.3543344441124816E-2</c:v>
                </c:pt>
                <c:pt idx="3450">
                  <c:v>1.3544442500847964E-2</c:v>
                </c:pt>
                <c:pt idx="3451">
                  <c:v>1.3545528242904226E-2</c:v>
                </c:pt>
                <c:pt idx="3452">
                  <c:v>1.3546601649707668E-2</c:v>
                </c:pt>
                <c:pt idx="3453">
                  <c:v>1.3547662703592422E-2</c:v>
                </c:pt>
                <c:pt idx="3454">
                  <c:v>1.3548711387132428E-2</c:v>
                </c:pt>
                <c:pt idx="3455">
                  <c:v>1.3549747682342073E-2</c:v>
                </c:pt>
                <c:pt idx="3456">
                  <c:v>1.3550771571955167E-2</c:v>
                </c:pt>
                <c:pt idx="3457">
                  <c:v>1.355178303814597E-2</c:v>
                </c:pt>
                <c:pt idx="3458">
                  <c:v>1.3552782063408486E-2</c:v>
                </c:pt>
                <c:pt idx="3459">
                  <c:v>1.3553768630156782E-2</c:v>
                </c:pt>
                <c:pt idx="3460">
                  <c:v>1.3554742720645052E-2</c:v>
                </c:pt>
                <c:pt idx="3461">
                  <c:v>1.3555704317367301E-2</c:v>
                </c:pt>
                <c:pt idx="3462">
                  <c:v>1.3556653402737595E-2</c:v>
                </c:pt>
                <c:pt idx="3463">
                  <c:v>1.3557589958930194E-2</c:v>
                </c:pt>
                <c:pt idx="3464">
                  <c:v>1.3558513968519037E-2</c:v>
                </c:pt>
                <c:pt idx="3465">
                  <c:v>1.3559425413918191E-2</c:v>
                </c:pt>
                <c:pt idx="3466">
                  <c:v>1.3560324277301916E-2</c:v>
                </c:pt>
                <c:pt idx="3467">
                  <c:v>1.3561210541244151E-2</c:v>
                </c:pt>
                <c:pt idx="3468">
                  <c:v>1.3562084188158963E-2</c:v>
                </c:pt>
                <c:pt idx="3469">
                  <c:v>1.3562945200220611E-2</c:v>
                </c:pt>
                <c:pt idx="3470">
                  <c:v>1.3563793559923099E-2</c:v>
                </c:pt>
                <c:pt idx="3471">
                  <c:v>1.3564629249760429E-2</c:v>
                </c:pt>
                <c:pt idx="3472">
                  <c:v>1.3565452251986798E-2</c:v>
                </c:pt>
                <c:pt idx="3473">
                  <c:v>1.3566262549016272E-2</c:v>
                </c:pt>
                <c:pt idx="3474">
                  <c:v>1.356706012326292E-2</c:v>
                </c:pt>
                <c:pt idx="3475">
                  <c:v>1.3567844957060871E-2</c:v>
                </c:pt>
                <c:pt idx="3476">
                  <c:v>1.3568617032904129E-2</c:v>
                </c:pt>
                <c:pt idx="3477">
                  <c:v>1.3569376332966954E-2</c:v>
                </c:pt>
                <c:pt idx="3478">
                  <c:v>1.3570122839823284E-2</c:v>
                </c:pt>
                <c:pt idx="3479">
                  <c:v>1.3570856535727316E-2</c:v>
                </c:pt>
                <c:pt idx="3480">
                  <c:v>1.3571577403173052E-2</c:v>
                </c:pt>
                <c:pt idx="3481">
                  <c:v>1.3572285424494623E-2</c:v>
                </c:pt>
                <c:pt idx="3482">
                  <c:v>1.3573078839188568E-2</c:v>
                </c:pt>
                <c:pt idx="3483">
                  <c:v>1.3573759273857178E-2</c:v>
                </c:pt>
                <c:pt idx="3484">
                  <c:v>1.3574426807005935E-2</c:v>
                </c:pt>
                <c:pt idx="3485">
                  <c:v>1.3575081421048907E-2</c:v>
                </c:pt>
                <c:pt idx="3486">
                  <c:v>1.3575723098400161E-2</c:v>
                </c:pt>
                <c:pt idx="3487">
                  <c:v>1.3576351821313892E-2</c:v>
                </c:pt>
                <c:pt idx="3488">
                  <c:v>1.3576967572443976E-2</c:v>
                </c:pt>
                <c:pt idx="3489">
                  <c:v>1.3577570333884736E-2</c:v>
                </c:pt>
                <c:pt idx="3490">
                  <c:v>1.3578160088210112E-2</c:v>
                </c:pt>
                <c:pt idx="3491">
                  <c:v>1.3578736817674297E-2</c:v>
                </c:pt>
                <c:pt idx="3492">
                  <c:v>1.3579300504851233E-2</c:v>
                </c:pt>
                <c:pt idx="3493">
                  <c:v>1.3579851131995113E-2</c:v>
                </c:pt>
                <c:pt idx="3494">
                  <c:v>1.358038868144007E-2</c:v>
                </c:pt>
                <c:pt idx="3495">
                  <c:v>1.3580913135680106E-2</c:v>
                </c:pt>
                <c:pt idx="3496">
                  <c:v>1.3582592706338659E-2</c:v>
                </c:pt>
                <c:pt idx="3497">
                  <c:v>1.3581922687881942E-2</c:v>
                </c:pt>
                <c:pt idx="3498">
                  <c:v>1.358240775059194E-2</c:v>
                </c:pt>
                <c:pt idx="3499">
                  <c:v>1.3582879647753288E-2</c:v>
                </c:pt>
                <c:pt idx="3500">
                  <c:v>1.3583338361460306E-2</c:v>
                </c:pt>
                <c:pt idx="3501">
                  <c:v>1.3583783874207001E-2</c:v>
                </c:pt>
                <c:pt idx="3502">
                  <c:v>1.3584216168487373E-2</c:v>
                </c:pt>
                <c:pt idx="3503">
                  <c:v>1.3584635226555619E-2</c:v>
                </c:pt>
                <c:pt idx="3504">
                  <c:v>1.3585041030825806E-2</c:v>
                </c:pt>
                <c:pt idx="3505">
                  <c:v>1.3585433563552129E-2</c:v>
                </c:pt>
                <c:pt idx="3506">
                  <c:v>1.3585812807388464E-2</c:v>
                </c:pt>
                <c:pt idx="3507">
                  <c:v>1.3586178744589006E-2</c:v>
                </c:pt>
                <c:pt idx="3508">
                  <c:v>1.3586531357487885E-2</c:v>
                </c:pt>
                <c:pt idx="3509">
                  <c:v>1.358687062849917E-2</c:v>
                </c:pt>
                <c:pt idx="3510">
                  <c:v>1.3587196540116864E-2</c:v>
                </c:pt>
                <c:pt idx="3511">
                  <c:v>1.3587509074675097E-2</c:v>
                </c:pt>
                <c:pt idx="3512">
                  <c:v>1.3587808214268193E-2</c:v>
                </c:pt>
                <c:pt idx="3513">
                  <c:v>1.3588093941789836E-2</c:v>
                </c:pt>
                <c:pt idx="3514">
                  <c:v>1.3588366239174476E-2</c:v>
                </c:pt>
                <c:pt idx="3515">
                  <c:v>1.3588625089155926E-2</c:v>
                </c:pt>
                <c:pt idx="3516">
                  <c:v>1.3588870473828507E-2</c:v>
                </c:pt>
                <c:pt idx="3517">
                  <c:v>1.3589102375926032E-2</c:v>
                </c:pt>
                <c:pt idx="3518">
                  <c:v>1.3589320777382952E-2</c:v>
                </c:pt>
                <c:pt idx="3519">
                  <c:v>1.3589525660853141E-2</c:v>
                </c:pt>
                <c:pt idx="3520">
                  <c:v>1.3589717008670732E-2</c:v>
                </c:pt>
                <c:pt idx="3521">
                  <c:v>1.3589894803329727E-2</c:v>
                </c:pt>
                <c:pt idx="3522">
                  <c:v>1.3590059027084322E-2</c:v>
                </c:pt>
                <c:pt idx="3523">
                  <c:v>1.3590209662188713E-2</c:v>
                </c:pt>
                <c:pt idx="3524">
                  <c:v>1.3590346691376709E-2</c:v>
                </c:pt>
                <c:pt idx="3525">
                  <c:v>1.3590470096902507E-2</c:v>
                </c:pt>
                <c:pt idx="3526">
                  <c:v>1.3590579860940366E-2</c:v>
                </c:pt>
                <c:pt idx="3527">
                  <c:v>1.3590675966064225E-2</c:v>
                </c:pt>
                <c:pt idx="3528">
                  <c:v>1.3590758394608216E-2</c:v>
                </c:pt>
                <c:pt idx="3529">
                  <c:v>1.3590827129066341E-2</c:v>
                </c:pt>
                <c:pt idx="3530">
                  <c:v>1.359088215161286E-2</c:v>
                </c:pt>
                <c:pt idx="3531">
                  <c:v>1.3590923444741776E-2</c:v>
                </c:pt>
                <c:pt idx="3532">
                  <c:v>1.3590950990867157E-2</c:v>
                </c:pt>
                <c:pt idx="3533">
                  <c:v>1.3590964772403069E-2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234432"/>
        <c:axId val="105236352"/>
      </c:lineChart>
      <c:dateAx>
        <c:axId val="105234432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363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05236352"/>
        <c:scaling>
          <c:orientation val="minMax"/>
          <c:max val="0"/>
          <c:min val="-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0523443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-1.9799999999982735E-3</c:v>
                </c:pt>
                <c:pt idx="1">
                  <c:v>-1.9782331163369577E-3</c:v>
                </c:pt>
                <c:pt idx="2">
                  <c:v>-1.9821447378122093E-3</c:v>
                </c:pt>
                <c:pt idx="3">
                  <c:v>-1.9790345776211915E-3</c:v>
                </c:pt>
                <c:pt idx="4">
                  <c:v>-1.9776242264874493E-3</c:v>
                </c:pt>
                <c:pt idx="5">
                  <c:v>-1.9823019499966331E-3</c:v>
                </c:pt>
                <c:pt idx="6">
                  <c:v>-1.9886249290759217E-3</c:v>
                </c:pt>
                <c:pt idx="7">
                  <c:v>-2.0017684779509866E-3</c:v>
                </c:pt>
                <c:pt idx="8">
                  <c:v>-2.1116244155484237E-3</c:v>
                </c:pt>
                <c:pt idx="9">
                  <c:v>-2.1293767428404702E-3</c:v>
                </c:pt>
                <c:pt idx="10">
                  <c:v>-2.1503109866584003E-3</c:v>
                </c:pt>
                <c:pt idx="11">
                  <c:v>-2.1549425653186183E-3</c:v>
                </c:pt>
                <c:pt idx="12">
                  <c:v>-2.1555831527148911E-3</c:v>
                </c:pt>
                <c:pt idx="13">
                  <c:v>-2.1571167915862732E-3</c:v>
                </c:pt>
                <c:pt idx="14">
                  <c:v>-2.1583436866827589E-3</c:v>
                </c:pt>
                <c:pt idx="15">
                  <c:v>-2.1723545622075562E-3</c:v>
                </c:pt>
                <c:pt idx="16">
                  <c:v>-2.1716302279053967E-3</c:v>
                </c:pt>
                <c:pt idx="17">
                  <c:v>-2.1722659607234787E-3</c:v>
                </c:pt>
                <c:pt idx="18">
                  <c:v>-2.1992202529977803E-3</c:v>
                </c:pt>
                <c:pt idx="19">
                  <c:v>-2.210057264139146E-3</c:v>
                </c:pt>
                <c:pt idx="20">
                  <c:v>-2.2296442062120681E-3</c:v>
                </c:pt>
                <c:pt idx="21">
                  <c:v>-2.2363394760115118E-3</c:v>
                </c:pt>
                <c:pt idx="22">
                  <c:v>-2.2430968097159948E-3</c:v>
                </c:pt>
                <c:pt idx="23">
                  <c:v>-2.2715719127785667E-3</c:v>
                </c:pt>
                <c:pt idx="24">
                  <c:v>-2.2798287496830862E-3</c:v>
                </c:pt>
                <c:pt idx="25">
                  <c:v>-2.2901981182651713E-3</c:v>
                </c:pt>
                <c:pt idx="26">
                  <c:v>-2.2956160599478526E-3</c:v>
                </c:pt>
                <c:pt idx="27">
                  <c:v>-2.3008762050693863E-3</c:v>
                </c:pt>
                <c:pt idx="28">
                  <c:v>-2.3159724163342881E-3</c:v>
                </c:pt>
                <c:pt idx="29">
                  <c:v>-2.3204643347494473E-3</c:v>
                </c:pt>
                <c:pt idx="30">
                  <c:v>-2.324354925569992E-3</c:v>
                </c:pt>
                <c:pt idx="31">
                  <c:v>-2.327669969239908E-3</c:v>
                </c:pt>
                <c:pt idx="32">
                  <c:v>-2.3296721870553904E-3</c:v>
                </c:pt>
                <c:pt idx="33">
                  <c:v>-2.3358212509998247E-3</c:v>
                </c:pt>
                <c:pt idx="34">
                  <c:v>-2.3367762353755407E-3</c:v>
                </c:pt>
                <c:pt idx="35">
                  <c:v>-2.337388937275791E-3</c:v>
                </c:pt>
                <c:pt idx="36">
                  <c:v>-2.3377113312355955E-3</c:v>
                </c:pt>
                <c:pt idx="37">
                  <c:v>-2.3374371688161988E-3</c:v>
                </c:pt>
                <c:pt idx="38">
                  <c:v>-2.337268291036585E-3</c:v>
                </c:pt>
                <c:pt idx="39">
                  <c:v>-2.3370497360293897E-3</c:v>
                </c:pt>
                <c:pt idx="40">
                  <c:v>-2.3369313039803942E-3</c:v>
                </c:pt>
                <c:pt idx="41">
                  <c:v>-2.3369911640311034E-3</c:v>
                </c:pt>
                <c:pt idx="42">
                  <c:v>-2.3405283825192738E-3</c:v>
                </c:pt>
                <c:pt idx="43">
                  <c:v>-2.340699914331076E-3</c:v>
                </c:pt>
                <c:pt idx="44">
                  <c:v>-2.3428883097711098E-3</c:v>
                </c:pt>
                <c:pt idx="45">
                  <c:v>-2.3456425907454372E-3</c:v>
                </c:pt>
                <c:pt idx="46">
                  <c:v>-2.3636047973156367E-3</c:v>
                </c:pt>
                <c:pt idx="47">
                  <c:v>-2.3642899979703369E-3</c:v>
                </c:pt>
                <c:pt idx="48">
                  <c:v>-2.3760301315024455E-3</c:v>
                </c:pt>
                <c:pt idx="49">
                  <c:v>-2.3820910762034093E-3</c:v>
                </c:pt>
                <c:pt idx="50">
                  <c:v>-2.3975600722334826E-3</c:v>
                </c:pt>
                <c:pt idx="51">
                  <c:v>-2.3998941457491207E-3</c:v>
                </c:pt>
                <c:pt idx="52">
                  <c:v>-2.4024388119371675E-3</c:v>
                </c:pt>
                <c:pt idx="53">
                  <c:v>-2.4254104752545243E-3</c:v>
                </c:pt>
                <c:pt idx="54">
                  <c:v>-2.4334941089769243E-3</c:v>
                </c:pt>
                <c:pt idx="55">
                  <c:v>-2.4502156636950871E-3</c:v>
                </c:pt>
                <c:pt idx="56">
                  <c:v>-2.4542566194754589E-3</c:v>
                </c:pt>
                <c:pt idx="57">
                  <c:v>-2.4584861635717869E-3</c:v>
                </c:pt>
                <c:pt idx="58">
                  <c:v>-2.4836807674704304E-3</c:v>
                </c:pt>
                <c:pt idx="59">
                  <c:v>-2.4919037967704913E-3</c:v>
                </c:pt>
                <c:pt idx="60">
                  <c:v>-2.5057603470339403E-3</c:v>
                </c:pt>
                <c:pt idx="61">
                  <c:v>-2.5105196332946E-3</c:v>
                </c:pt>
                <c:pt idx="62">
                  <c:v>-2.5153187848312155E-3</c:v>
                </c:pt>
                <c:pt idx="63">
                  <c:v>-2.5356576949305569E-3</c:v>
                </c:pt>
                <c:pt idx="64">
                  <c:v>-2.5414826572043732E-3</c:v>
                </c:pt>
                <c:pt idx="65">
                  <c:v>-2.5486259150078994E-3</c:v>
                </c:pt>
                <c:pt idx="66">
                  <c:v>-2.5523424272463902E-3</c:v>
                </c:pt>
                <c:pt idx="67">
                  <c:v>-2.568556779957118E-3</c:v>
                </c:pt>
                <c:pt idx="68">
                  <c:v>-2.5709630182593202E-3</c:v>
                </c:pt>
                <c:pt idx="69">
                  <c:v>-2.5731936486370162E-3</c:v>
                </c:pt>
                <c:pt idx="70">
                  <c:v>-2.5736495191152459E-3</c:v>
                </c:pt>
                <c:pt idx="71">
                  <c:v>-2.5763633437794198E-3</c:v>
                </c:pt>
                <c:pt idx="72">
                  <c:v>-2.5764378151604816E-3</c:v>
                </c:pt>
                <c:pt idx="73">
                  <c:v>-2.5762331247918269E-3</c:v>
                </c:pt>
                <c:pt idx="74">
                  <c:v>-2.5740650291773692E-3</c:v>
                </c:pt>
                <c:pt idx="75">
                  <c:v>-2.5742246348767115E-3</c:v>
                </c:pt>
                <c:pt idx="76">
                  <c:v>-2.5719713706648939E-3</c:v>
                </c:pt>
                <c:pt idx="77">
                  <c:v>-2.5706756619219284E-3</c:v>
                </c:pt>
                <c:pt idx="78">
                  <c:v>-2.5693050940147621E-3</c:v>
                </c:pt>
                <c:pt idx="79">
                  <c:v>-2.5669685325695191E-3</c:v>
                </c:pt>
                <c:pt idx="80">
                  <c:v>-2.5660722229015414E-3</c:v>
                </c:pt>
                <c:pt idx="81">
                  <c:v>-2.5625318539739261E-3</c:v>
                </c:pt>
                <c:pt idx="82">
                  <c:v>-2.5614481013169765E-3</c:v>
                </c:pt>
                <c:pt idx="83">
                  <c:v>-2.5605444649339226E-3</c:v>
                </c:pt>
                <c:pt idx="84">
                  <c:v>-2.5608265604548652E-3</c:v>
                </c:pt>
                <c:pt idx="85">
                  <c:v>-2.560021748541301E-3</c:v>
                </c:pt>
                <c:pt idx="86">
                  <c:v>-2.5598154068213752E-3</c:v>
                </c:pt>
                <c:pt idx="87">
                  <c:v>-2.5604935516923E-3</c:v>
                </c:pt>
                <c:pt idx="88">
                  <c:v>-2.5614382390659607E-3</c:v>
                </c:pt>
                <c:pt idx="89">
                  <c:v>-2.5655849130780395E-3</c:v>
                </c:pt>
                <c:pt idx="90">
                  <c:v>-2.5672542251790886E-3</c:v>
                </c:pt>
                <c:pt idx="91">
                  <c:v>-2.5717468497989519E-3</c:v>
                </c:pt>
                <c:pt idx="92">
                  <c:v>-2.5742169146458055E-3</c:v>
                </c:pt>
                <c:pt idx="93">
                  <c:v>-2.5808833171742603E-3</c:v>
                </c:pt>
                <c:pt idx="94">
                  <c:v>-2.5818034737962181E-3</c:v>
                </c:pt>
                <c:pt idx="95">
                  <c:v>-2.5828214858471658E-3</c:v>
                </c:pt>
                <c:pt idx="96">
                  <c:v>-2.5930168819255166E-3</c:v>
                </c:pt>
                <c:pt idx="97">
                  <c:v>-2.5967206067736212E-3</c:v>
                </c:pt>
                <c:pt idx="98">
                  <c:v>-2.6049856506657225E-3</c:v>
                </c:pt>
                <c:pt idx="99">
                  <c:v>-2.6067439978459672E-3</c:v>
                </c:pt>
                <c:pt idx="100">
                  <c:v>-2.6085891075789923E-3</c:v>
                </c:pt>
                <c:pt idx="101">
                  <c:v>-2.6213353986300151E-3</c:v>
                </c:pt>
                <c:pt idx="102">
                  <c:v>-2.6257182011109551E-3</c:v>
                </c:pt>
                <c:pt idx="103">
                  <c:v>-2.6344843485016545E-3</c:v>
                </c:pt>
                <c:pt idx="104">
                  <c:v>-2.6367590630230198E-3</c:v>
                </c:pt>
                <c:pt idx="105">
                  <c:v>-2.6390719675558364E-3</c:v>
                </c:pt>
                <c:pt idx="106">
                  <c:v>-2.6524146522161956E-3</c:v>
                </c:pt>
                <c:pt idx="107">
                  <c:v>-2.6567821160970685E-3</c:v>
                </c:pt>
                <c:pt idx="108">
                  <c:v>-2.6650001639907184E-3</c:v>
                </c:pt>
                <c:pt idx="109">
                  <c:v>-2.6672664206131569E-3</c:v>
                </c:pt>
                <c:pt idx="110">
                  <c:v>-2.6695186556736244E-3</c:v>
                </c:pt>
                <c:pt idx="111">
                  <c:v>-2.6816140929021974E-3</c:v>
                </c:pt>
                <c:pt idx="112">
                  <c:v>-2.6837698430113299E-3</c:v>
                </c:pt>
                <c:pt idx="113">
                  <c:v>-2.6876076887392131E-3</c:v>
                </c:pt>
                <c:pt idx="114">
                  <c:v>-2.6944886142211966E-3</c:v>
                </c:pt>
                <c:pt idx="115">
                  <c:v>-2.6965316991556959E-3</c:v>
                </c:pt>
                <c:pt idx="116">
                  <c:v>-2.7053321394889807E-3</c:v>
                </c:pt>
                <c:pt idx="117">
                  <c:v>-2.7085495867895659E-3</c:v>
                </c:pt>
                <c:pt idx="118">
                  <c:v>-2.7116461198528619E-3</c:v>
                </c:pt>
                <c:pt idx="119">
                  <c:v>-2.7167132107518144E-3</c:v>
                </c:pt>
                <c:pt idx="120">
                  <c:v>-2.7184504656929676E-3</c:v>
                </c:pt>
                <c:pt idx="121">
                  <c:v>-2.7251324778911901E-3</c:v>
                </c:pt>
                <c:pt idx="122">
                  <c:v>-2.7273931566740295E-3</c:v>
                </c:pt>
                <c:pt idx="123">
                  <c:v>-2.7294955898535811E-3</c:v>
                </c:pt>
                <c:pt idx="124">
                  <c:v>-2.7322481854497038E-3</c:v>
                </c:pt>
                <c:pt idx="125">
                  <c:v>-2.7335454371141803E-3</c:v>
                </c:pt>
                <c:pt idx="126">
                  <c:v>-2.7374372567510186E-3</c:v>
                </c:pt>
                <c:pt idx="127">
                  <c:v>-2.738471314680968E-3</c:v>
                </c:pt>
                <c:pt idx="128">
                  <c:v>-2.739309847163085E-3</c:v>
                </c:pt>
                <c:pt idx="129">
                  <c:v>-2.7394233245200961E-3</c:v>
                </c:pt>
                <c:pt idx="130">
                  <c:v>-2.7401178995220452E-3</c:v>
                </c:pt>
                <c:pt idx="131">
                  <c:v>-2.7409382568142071E-3</c:v>
                </c:pt>
                <c:pt idx="132">
                  <c:v>-2.7408372661117397E-3</c:v>
                </c:pt>
                <c:pt idx="133">
                  <c:v>-2.7406240598084608E-3</c:v>
                </c:pt>
                <c:pt idx="134">
                  <c:v>-2.7408291413669088E-3</c:v>
                </c:pt>
                <c:pt idx="135">
                  <c:v>-2.7394275789174951E-3</c:v>
                </c:pt>
                <c:pt idx="136">
                  <c:v>-2.7379524775345177E-3</c:v>
                </c:pt>
                <c:pt idx="137">
                  <c:v>-2.73740476415664E-3</c:v>
                </c:pt>
                <c:pt idx="138">
                  <c:v>-2.7364473780363855E-3</c:v>
                </c:pt>
                <c:pt idx="139">
                  <c:v>-2.7361474809299569E-3</c:v>
                </c:pt>
                <c:pt idx="140">
                  <c:v>-2.7357998577321086E-3</c:v>
                </c:pt>
                <c:pt idx="141">
                  <c:v>-2.7345756751806505E-3</c:v>
                </c:pt>
                <c:pt idx="142">
                  <c:v>-2.7343265629543195E-3</c:v>
                </c:pt>
                <c:pt idx="143">
                  <c:v>-2.7350808778954646E-3</c:v>
                </c:pt>
                <c:pt idx="144">
                  <c:v>-2.7346874535821852E-3</c:v>
                </c:pt>
                <c:pt idx="145">
                  <c:v>-2.7342884117933794E-3</c:v>
                </c:pt>
                <c:pt idx="146">
                  <c:v>-2.7356765125992914E-3</c:v>
                </c:pt>
                <c:pt idx="147">
                  <c:v>-2.7365391899610955E-3</c:v>
                </c:pt>
                <c:pt idx="148">
                  <c:v>-2.7403822968768473E-3</c:v>
                </c:pt>
                <c:pt idx="149">
                  <c:v>-2.740445340148473E-3</c:v>
                </c:pt>
                <c:pt idx="150">
                  <c:v>-2.7405831873651386E-3</c:v>
                </c:pt>
                <c:pt idx="151">
                  <c:v>-2.7469784190667637E-3</c:v>
                </c:pt>
                <c:pt idx="152">
                  <c:v>-2.7495868614050181E-3</c:v>
                </c:pt>
                <c:pt idx="153">
                  <c:v>-2.7566627887187778E-3</c:v>
                </c:pt>
                <c:pt idx="154">
                  <c:v>-2.757599987382453E-3</c:v>
                </c:pt>
                <c:pt idx="155">
                  <c:v>-2.7630447588711249E-3</c:v>
                </c:pt>
                <c:pt idx="156">
                  <c:v>-2.769132809606925E-3</c:v>
                </c:pt>
                <c:pt idx="157">
                  <c:v>-2.7728835213042795E-3</c:v>
                </c:pt>
                <c:pt idx="158">
                  <c:v>-2.7810943459251969E-3</c:v>
                </c:pt>
                <c:pt idx="159">
                  <c:v>-2.7828203865415402E-3</c:v>
                </c:pt>
                <c:pt idx="160">
                  <c:v>-2.7846287799486581E-3</c:v>
                </c:pt>
                <c:pt idx="161">
                  <c:v>-2.7967223184057685E-3</c:v>
                </c:pt>
                <c:pt idx="162">
                  <c:v>-2.8007409484744825E-3</c:v>
                </c:pt>
                <c:pt idx="163">
                  <c:v>-2.8080328168797212E-3</c:v>
                </c:pt>
                <c:pt idx="164">
                  <c:v>-2.810230538582148E-3</c:v>
                </c:pt>
                <c:pt idx="165">
                  <c:v>-2.8124782334713124E-3</c:v>
                </c:pt>
                <c:pt idx="166">
                  <c:v>-2.823299491969617E-3</c:v>
                </c:pt>
                <c:pt idx="167">
                  <c:v>-2.8266026910619343E-3</c:v>
                </c:pt>
                <c:pt idx="168">
                  <c:v>-2.8311151047777372E-3</c:v>
                </c:pt>
                <c:pt idx="169">
                  <c:v>-2.833215303267439E-3</c:v>
                </c:pt>
                <c:pt idx="170">
                  <c:v>-2.8352885278214481E-3</c:v>
                </c:pt>
                <c:pt idx="171">
                  <c:v>-2.8416569065155138E-3</c:v>
                </c:pt>
                <c:pt idx="172">
                  <c:v>-2.8431767805730912E-3</c:v>
                </c:pt>
                <c:pt idx="173">
                  <c:v>-2.843645185399298E-3</c:v>
                </c:pt>
                <c:pt idx="174">
                  <c:v>-2.8448767516756068E-3</c:v>
                </c:pt>
                <c:pt idx="175">
                  <c:v>-2.846006655659612E-3</c:v>
                </c:pt>
                <c:pt idx="176">
                  <c:v>-2.8465397656828352E-3</c:v>
                </c:pt>
                <c:pt idx="177">
                  <c:v>-2.8462757141512278E-3</c:v>
                </c:pt>
                <c:pt idx="178">
                  <c:v>-2.8466955637873603E-3</c:v>
                </c:pt>
                <c:pt idx="179">
                  <c:v>-2.8442726868312118E-3</c:v>
                </c:pt>
                <c:pt idx="180">
                  <c:v>-2.8443733844432753E-3</c:v>
                </c:pt>
                <c:pt idx="181">
                  <c:v>-2.8420803672077888E-3</c:v>
                </c:pt>
                <c:pt idx="182">
                  <c:v>-2.8407648172228406E-3</c:v>
                </c:pt>
                <c:pt idx="183">
                  <c:v>-2.8393590156636783E-3</c:v>
                </c:pt>
                <c:pt idx="184">
                  <c:v>-2.8362346681855277E-3</c:v>
                </c:pt>
                <c:pt idx="185">
                  <c:v>-2.8355480277668511E-3</c:v>
                </c:pt>
                <c:pt idx="186">
                  <c:v>-2.8316134662857984E-3</c:v>
                </c:pt>
                <c:pt idx="187">
                  <c:v>-2.8300522881536949E-3</c:v>
                </c:pt>
                <c:pt idx="188">
                  <c:v>-2.8285320985141915E-3</c:v>
                </c:pt>
                <c:pt idx="189">
                  <c:v>-2.8264251407277008E-3</c:v>
                </c:pt>
                <c:pt idx="190">
                  <c:v>-2.8254298783814136E-3</c:v>
                </c:pt>
                <c:pt idx="191">
                  <c:v>-2.8222495989855823E-3</c:v>
                </c:pt>
                <c:pt idx="192">
                  <c:v>-2.8214013067051624E-3</c:v>
                </c:pt>
                <c:pt idx="193">
                  <c:v>-2.8207385208016689E-3</c:v>
                </c:pt>
                <c:pt idx="194">
                  <c:v>-2.821077831723362E-3</c:v>
                </c:pt>
                <c:pt idx="195">
                  <c:v>-2.8204867490149383E-3</c:v>
                </c:pt>
                <c:pt idx="196">
                  <c:v>-2.8204044288875352E-3</c:v>
                </c:pt>
                <c:pt idx="197">
                  <c:v>-2.8209000769940928E-3</c:v>
                </c:pt>
                <c:pt idx="198">
                  <c:v>-2.8215700379101705E-3</c:v>
                </c:pt>
                <c:pt idx="199">
                  <c:v>-2.8243038573387558E-3</c:v>
                </c:pt>
                <c:pt idx="200">
                  <c:v>-2.8244011934557851E-3</c:v>
                </c:pt>
                <c:pt idx="201">
                  <c:v>-2.8284646820826574E-3</c:v>
                </c:pt>
                <c:pt idx="202">
                  <c:v>-2.8300936917066252E-3</c:v>
                </c:pt>
                <c:pt idx="203">
                  <c:v>-2.8343162615622349E-3</c:v>
                </c:pt>
                <c:pt idx="204">
                  <c:v>-2.8349838226071622E-3</c:v>
                </c:pt>
                <c:pt idx="205">
                  <c:v>-2.8357158033976587E-3</c:v>
                </c:pt>
                <c:pt idx="206">
                  <c:v>-2.8423022644683978E-3</c:v>
                </c:pt>
                <c:pt idx="207">
                  <c:v>-2.8446803300825035E-3</c:v>
                </c:pt>
                <c:pt idx="208">
                  <c:v>-2.8498895780277264E-3</c:v>
                </c:pt>
                <c:pt idx="209">
                  <c:v>-2.8510529453196209E-3</c:v>
                </c:pt>
                <c:pt idx="210">
                  <c:v>-2.8522633731817562E-3</c:v>
                </c:pt>
                <c:pt idx="211">
                  <c:v>-2.8603657629731123E-3</c:v>
                </c:pt>
                <c:pt idx="212">
                  <c:v>-2.8631467714082628E-3</c:v>
                </c:pt>
                <c:pt idx="213">
                  <c:v>-2.8687853127173923E-3</c:v>
                </c:pt>
                <c:pt idx="214">
                  <c:v>-2.8701988450814675E-3</c:v>
                </c:pt>
                <c:pt idx="215">
                  <c:v>-2.8716211110782577E-3</c:v>
                </c:pt>
                <c:pt idx="216">
                  <c:v>-2.8801451091933503E-3</c:v>
                </c:pt>
                <c:pt idx="217">
                  <c:v>-2.8829771182696303E-3</c:v>
                </c:pt>
                <c:pt idx="218">
                  <c:v>-2.8885395470033197E-3</c:v>
                </c:pt>
                <c:pt idx="219">
                  <c:v>-2.8899680469457456E-3</c:v>
                </c:pt>
                <c:pt idx="220">
                  <c:v>-2.8913972872806992E-3</c:v>
                </c:pt>
                <c:pt idx="221">
                  <c:v>-2.8983382131828606E-3</c:v>
                </c:pt>
                <c:pt idx="222">
                  <c:v>-2.9010519876586649E-3</c:v>
                </c:pt>
                <c:pt idx="223">
                  <c:v>-2.9037329324275163E-3</c:v>
                </c:pt>
                <c:pt idx="224">
                  <c:v>-2.9087485359234611E-3</c:v>
                </c:pt>
                <c:pt idx="225">
                  <c:v>-2.9101456477216075E-3</c:v>
                </c:pt>
                <c:pt idx="226">
                  <c:v>-2.9165104786965657E-3</c:v>
                </c:pt>
                <c:pt idx="227">
                  <c:v>-2.9189130511828587E-3</c:v>
                </c:pt>
                <c:pt idx="228">
                  <c:v>-2.9212552927115887E-3</c:v>
                </c:pt>
                <c:pt idx="229">
                  <c:v>-2.9253125413769565E-3</c:v>
                </c:pt>
                <c:pt idx="230">
                  <c:v>-2.9266008659083681E-3</c:v>
                </c:pt>
                <c:pt idx="231">
                  <c:v>-2.9319170939361427E-3</c:v>
                </c:pt>
                <c:pt idx="232">
                  <c:v>-2.9338101296150221E-3</c:v>
                </c:pt>
                <c:pt idx="233">
                  <c:v>-2.9356133910498627E-3</c:v>
                </c:pt>
                <c:pt idx="234">
                  <c:v>-2.9383443896449646E-3</c:v>
                </c:pt>
                <c:pt idx="235">
                  <c:v>-2.9394055273337313E-3</c:v>
                </c:pt>
                <c:pt idx="236">
                  <c:v>-2.9431289321633081E-3</c:v>
                </c:pt>
                <c:pt idx="237">
                  <c:v>-2.9443017151207229E-3</c:v>
                </c:pt>
                <c:pt idx="238">
                  <c:v>-2.9453606460196902E-3</c:v>
                </c:pt>
                <c:pt idx="239">
                  <c:v>-2.9465998142857493E-3</c:v>
                </c:pt>
                <c:pt idx="240">
                  <c:v>-2.9472750670000991E-3</c:v>
                </c:pt>
                <c:pt idx="241">
                  <c:v>-2.9490449614031355E-3</c:v>
                </c:pt>
                <c:pt idx="242">
                  <c:v>-2.9494798462779137E-3</c:v>
                </c:pt>
                <c:pt idx="243">
                  <c:v>-2.9498209687188748E-3</c:v>
                </c:pt>
                <c:pt idx="244">
                  <c:v>-2.9497344220347221E-3</c:v>
                </c:pt>
                <c:pt idx="245">
                  <c:v>-2.9500424359057437E-3</c:v>
                </c:pt>
                <c:pt idx="246">
                  <c:v>-2.9499557380516868E-3</c:v>
                </c:pt>
                <c:pt idx="247">
                  <c:v>-2.9497766519044847E-3</c:v>
                </c:pt>
                <c:pt idx="248">
                  <c:v>-2.9488672512899654E-3</c:v>
                </c:pt>
                <c:pt idx="249">
                  <c:v>-2.9488675843993006E-3</c:v>
                </c:pt>
                <c:pt idx="250">
                  <c:v>-2.9488335503747103E-3</c:v>
                </c:pt>
                <c:pt idx="251">
                  <c:v>-2.9473509426078313E-3</c:v>
                </c:pt>
                <c:pt idx="252">
                  <c:v>-2.9467526284341424E-3</c:v>
                </c:pt>
                <c:pt idx="253">
                  <c:v>-2.9452396159984125E-3</c:v>
                </c:pt>
                <c:pt idx="254">
                  <c:v>-2.9449785583143817E-3</c:v>
                </c:pt>
                <c:pt idx="255">
                  <c:v>-2.9446941420076659E-3</c:v>
                </c:pt>
                <c:pt idx="256">
                  <c:v>-2.9423157081797137E-3</c:v>
                </c:pt>
                <c:pt idx="257">
                  <c:v>-2.9414689339818567E-3</c:v>
                </c:pt>
                <c:pt idx="258">
                  <c:v>-2.9396024021681329E-3</c:v>
                </c:pt>
                <c:pt idx="259">
                  <c:v>-2.939211304641004E-3</c:v>
                </c:pt>
                <c:pt idx="260">
                  <c:v>-2.9388144882257529E-3</c:v>
                </c:pt>
                <c:pt idx="261">
                  <c:v>-2.9350388121597614E-3</c:v>
                </c:pt>
                <c:pt idx="262">
                  <c:v>-2.9329380713585063E-3</c:v>
                </c:pt>
                <c:pt idx="263">
                  <c:v>-2.9324876577367653E-3</c:v>
                </c:pt>
                <c:pt idx="264">
                  <c:v>-2.9314604168144409E-3</c:v>
                </c:pt>
                <c:pt idx="265">
                  <c:v>-2.9288750703150971E-3</c:v>
                </c:pt>
                <c:pt idx="266">
                  <c:v>-2.9277898712296653E-3</c:v>
                </c:pt>
                <c:pt idx="267">
                  <c:v>-2.9254590115155503E-3</c:v>
                </c:pt>
                <c:pt idx="268">
                  <c:v>-2.9249501365258279E-3</c:v>
                </c:pt>
                <c:pt idx="269">
                  <c:v>-2.9244357048127936E-3</c:v>
                </c:pt>
                <c:pt idx="270">
                  <c:v>-2.9209344228632627E-3</c:v>
                </c:pt>
                <c:pt idx="271">
                  <c:v>-2.9197348005830406E-3</c:v>
                </c:pt>
                <c:pt idx="272">
                  <c:v>-2.9171772795632094E-3</c:v>
                </c:pt>
                <c:pt idx="273">
                  <c:v>-2.9166107980672928E-3</c:v>
                </c:pt>
                <c:pt idx="274">
                  <c:v>-2.9160388409685536E-3</c:v>
                </c:pt>
                <c:pt idx="275">
                  <c:v>-2.9121979803841342E-3</c:v>
                </c:pt>
                <c:pt idx="276">
                  <c:v>-2.9108856573480876E-3</c:v>
                </c:pt>
                <c:pt idx="277">
                  <c:v>-2.9081049322788777E-3</c:v>
                </c:pt>
                <c:pt idx="278">
                  <c:v>-2.9074816992941122E-3</c:v>
                </c:pt>
                <c:pt idx="279">
                  <c:v>-2.9068530718348315E-3</c:v>
                </c:pt>
                <c:pt idx="280">
                  <c:v>-2.9026777998950306E-3</c:v>
                </c:pt>
                <c:pt idx="281">
                  <c:v>-2.9012544985227858E-3</c:v>
                </c:pt>
                <c:pt idx="282">
                  <c:v>-2.8982540263236801E-3</c:v>
                </c:pt>
                <c:pt idx="283">
                  <c:v>-2.8975748970005988E-3</c:v>
                </c:pt>
                <c:pt idx="284">
                  <c:v>-2.8968904543619045E-3</c:v>
                </c:pt>
                <c:pt idx="285">
                  <c:v>-2.8940039468009224E-3</c:v>
                </c:pt>
                <c:pt idx="286">
                  <c:v>-2.8932957472217946E-3</c:v>
                </c:pt>
                <c:pt idx="287">
                  <c:v>-2.8917706407663841E-3</c:v>
                </c:pt>
                <c:pt idx="288">
                  <c:v>-2.8902300489922323E-3</c:v>
                </c:pt>
                <c:pt idx="289">
                  <c:v>-2.8886740070583577E-3</c:v>
                </c:pt>
                <c:pt idx="290">
                  <c:v>-2.8839135317900878E-3</c:v>
                </c:pt>
                <c:pt idx="291">
                  <c:v>-2.8822960407232884E-3</c:v>
                </c:pt>
                <c:pt idx="292">
                  <c:v>-2.8806632752518902E-3</c:v>
                </c:pt>
                <c:pt idx="293">
                  <c:v>-2.8790152705334849E-3</c:v>
                </c:pt>
                <c:pt idx="294">
                  <c:v>-2.8773520617128168E-3</c:v>
                </c:pt>
                <c:pt idx="295">
                  <c:v>-2.8722715621803158E-3</c:v>
                </c:pt>
                <c:pt idx="296">
                  <c:v>-2.8705478884865393E-3</c:v>
                </c:pt>
                <c:pt idx="297">
                  <c:v>-2.8688091864499071E-3</c:v>
                </c:pt>
                <c:pt idx="298">
                  <c:v>-2.8670554912265823E-3</c:v>
                </c:pt>
                <c:pt idx="299">
                  <c:v>-2.8652868379670199E-3</c:v>
                </c:pt>
                <c:pt idx="300">
                  <c:v>-2.8598914814911437E-3</c:v>
                </c:pt>
                <c:pt idx="301">
                  <c:v>-2.8580633476011602E-3</c:v>
                </c:pt>
                <c:pt idx="302">
                  <c:v>-2.8562204314386275E-3</c:v>
                </c:pt>
                <c:pt idx="303">
                  <c:v>-2.8543627681468626E-3</c:v>
                </c:pt>
                <c:pt idx="304">
                  <c:v>-2.8524903928806022E-3</c:v>
                </c:pt>
                <c:pt idx="305">
                  <c:v>-2.8467853467436677E-3</c:v>
                </c:pt>
                <c:pt idx="306">
                  <c:v>-2.8417904575812041E-3</c:v>
                </c:pt>
                <c:pt idx="307">
                  <c:v>-2.8377430908637698E-3</c:v>
                </c:pt>
                <c:pt idx="308">
                  <c:v>-2.8367973126690316E-3</c:v>
                </c:pt>
                <c:pt idx="309">
                  <c:v>-2.8358466272926015E-3</c:v>
                </c:pt>
                <c:pt idx="310">
                  <c:v>-2.8297733974277837E-3</c:v>
                </c:pt>
                <c:pt idx="311">
                  <c:v>-2.8277203960395377E-3</c:v>
                </c:pt>
                <c:pt idx="312">
                  <c:v>-2.8234740160911062E-3</c:v>
                </c:pt>
                <c:pt idx="313">
                  <c:v>-2.8224774758277282E-3</c:v>
                </c:pt>
                <c:pt idx="314">
                  <c:v>-2.8214761096844571E-3</c:v>
                </c:pt>
                <c:pt idx="315">
                  <c:v>-2.8151046381714871E-3</c:v>
                </c:pt>
                <c:pt idx="316">
                  <c:v>-2.8084099843581306E-3</c:v>
                </c:pt>
                <c:pt idx="317">
                  <c:v>-2.8073659707763938E-3</c:v>
                </c:pt>
                <c:pt idx="318">
                  <c:v>-2.806317206883836E-3</c:v>
                </c:pt>
                <c:pt idx="319">
                  <c:v>-2.8052637013693815E-3</c:v>
                </c:pt>
                <c:pt idx="320">
                  <c:v>-2.7997485933473781E-3</c:v>
                </c:pt>
                <c:pt idx="321">
                  <c:v>-2.7974994707031225E-3</c:v>
                </c:pt>
                <c:pt idx="322">
                  <c:v>-2.7928654269659958E-3</c:v>
                </c:pt>
                <c:pt idx="323">
                  <c:v>-2.7917699316402922E-3</c:v>
                </c:pt>
                <c:pt idx="324">
                  <c:v>-2.7906697731098469E-3</c:v>
                </c:pt>
                <c:pt idx="325">
                  <c:v>-2.78371731916697E-3</c:v>
                </c:pt>
                <c:pt idx="326">
                  <c:v>-2.7813727193610532E-3</c:v>
                </c:pt>
                <c:pt idx="327">
                  <c:v>-2.7802403557521949E-3</c:v>
                </c:pt>
                <c:pt idx="328">
                  <c:v>-2.7791033928151092E-3</c:v>
                </c:pt>
                <c:pt idx="329">
                  <c:v>-2.77796183924777E-3</c:v>
                </c:pt>
                <c:pt idx="330">
                  <c:v>-2.7682815299652219E-3</c:v>
                </c:pt>
                <c:pt idx="331">
                  <c:v>-2.765849706915624E-3</c:v>
                </c:pt>
                <c:pt idx="332">
                  <c:v>-2.7634046132520851E-3</c:v>
                </c:pt>
                <c:pt idx="333">
                  <c:v>-2.7583856002084961E-3</c:v>
                </c:pt>
                <c:pt idx="334">
                  <c:v>-2.75719007600487E-3</c:v>
                </c:pt>
                <c:pt idx="335">
                  <c:v>-2.7509813159452001E-3</c:v>
                </c:pt>
                <c:pt idx="336">
                  <c:v>-2.748457336731569E-3</c:v>
                </c:pt>
                <c:pt idx="337">
                  <c:v>-2.7459203329525117E-3</c:v>
                </c:pt>
                <c:pt idx="338">
                  <c:v>-2.7407197791250171E-3</c:v>
                </c:pt>
                <c:pt idx="339">
                  <c:v>-2.73042676267643E-3</c:v>
                </c:pt>
                <c:pt idx="340">
                  <c:v>-2.727799571093481E-3</c:v>
                </c:pt>
                <c:pt idx="341">
                  <c:v>-2.7224209289698764E-3</c:v>
                </c:pt>
                <c:pt idx="342">
                  <c:v>-2.7211334672545334E-3</c:v>
                </c:pt>
                <c:pt idx="343">
                  <c:v>-2.7144731655557308E-3</c:v>
                </c:pt>
                <c:pt idx="344">
                  <c:v>-2.7117700409688972E-3</c:v>
                </c:pt>
                <c:pt idx="345">
                  <c:v>-2.7090543839016767E-3</c:v>
                </c:pt>
                <c:pt idx="346">
                  <c:v>-2.7035011055769054E-3</c:v>
                </c:pt>
                <c:pt idx="347">
                  <c:v>-2.6993235932071258E-3</c:v>
                </c:pt>
                <c:pt idx="348">
                  <c:v>-2.6910583207677553E-3</c:v>
                </c:pt>
                <c:pt idx="349">
                  <c:v>-2.6853441597938436E-3</c:v>
                </c:pt>
                <c:pt idx="350">
                  <c:v>-2.6839723647661962E-3</c:v>
                </c:pt>
                <c:pt idx="351">
                  <c:v>-2.6825963951830041E-3</c:v>
                </c:pt>
                <c:pt idx="352">
                  <c:v>-2.6740249995071963E-3</c:v>
                </c:pt>
                <c:pt idx="353">
                  <c:v>-2.6711437049545708E-3</c:v>
                </c:pt>
                <c:pt idx="354">
                  <c:v>-2.6652616062561307E-3</c:v>
                </c:pt>
                <c:pt idx="355">
                  <c:v>-2.663846762337857E-3</c:v>
                </c:pt>
                <c:pt idx="356">
                  <c:v>-2.6624278253984195E-3</c:v>
                </c:pt>
                <c:pt idx="357">
                  <c:v>-2.6536046901140978E-3</c:v>
                </c:pt>
                <c:pt idx="358">
                  <c:v>-2.6506399744411382E-3</c:v>
                </c:pt>
                <c:pt idx="359">
                  <c:v>-2.6445933889439714E-3</c:v>
                </c:pt>
                <c:pt idx="360">
                  <c:v>-2.6431363540807551E-3</c:v>
                </c:pt>
                <c:pt idx="361">
                  <c:v>-2.6416753077586029E-3</c:v>
                </c:pt>
                <c:pt idx="362">
                  <c:v>-2.6326055997094948E-3</c:v>
                </c:pt>
                <c:pt idx="363">
                  <c:v>-2.6295591851952945E-3</c:v>
                </c:pt>
                <c:pt idx="364">
                  <c:v>-2.6233515634550971E-3</c:v>
                </c:pt>
                <c:pt idx="365">
                  <c:v>-2.6218531957800106E-3</c:v>
                </c:pt>
                <c:pt idx="366">
                  <c:v>-2.6203508982352592E-3</c:v>
                </c:pt>
                <c:pt idx="367">
                  <c:v>-2.6110397842715378E-3</c:v>
                </c:pt>
                <c:pt idx="368">
                  <c:v>-2.60791339319648E-3</c:v>
                </c:pt>
                <c:pt idx="369">
                  <c:v>-2.6063840343821809E-3</c:v>
                </c:pt>
                <c:pt idx="370">
                  <c:v>-2.6000093432244908E-3</c:v>
                </c:pt>
                <c:pt idx="371">
                  <c:v>-2.598466652802672E-3</c:v>
                </c:pt>
                <c:pt idx="372">
                  <c:v>-2.59055498162164E-3</c:v>
                </c:pt>
                <c:pt idx="373">
                  <c:v>-2.5873557563889094E-3</c:v>
                </c:pt>
                <c:pt idx="374">
                  <c:v>-2.5841454749415682E-3</c:v>
                </c:pt>
                <c:pt idx="375">
                  <c:v>-2.5776168522130549E-3</c:v>
                </c:pt>
                <c:pt idx="376">
                  <c:v>-2.576034627457043E-3</c:v>
                </c:pt>
                <c:pt idx="377">
                  <c:v>-2.5679294547389375E-3</c:v>
                </c:pt>
                <c:pt idx="378">
                  <c:v>-2.5646535741534748E-3</c:v>
                </c:pt>
                <c:pt idx="379">
                  <c:v>-2.5613668833952552E-3</c:v>
                </c:pt>
                <c:pt idx="380">
                  <c:v>-2.5546877785595501E-3</c:v>
                </c:pt>
                <c:pt idx="381">
                  <c:v>-2.5530668781907047E-3</c:v>
                </c:pt>
                <c:pt idx="382">
                  <c:v>-2.5447725073246552E-3</c:v>
                </c:pt>
                <c:pt idx="383">
                  <c:v>-2.5414216936967549E-3</c:v>
                </c:pt>
                <c:pt idx="384">
                  <c:v>-2.538060315947277E-3</c:v>
                </c:pt>
                <c:pt idx="385">
                  <c:v>-2.5312341780890646E-3</c:v>
                </c:pt>
                <c:pt idx="386">
                  <c:v>-2.5295754610282235E-3</c:v>
                </c:pt>
                <c:pt idx="387">
                  <c:v>-2.5210961955881572E-3</c:v>
                </c:pt>
                <c:pt idx="388">
                  <c:v>-2.5176721712414363E-3</c:v>
                </c:pt>
                <c:pt idx="389">
                  <c:v>-2.5142378288163236E-3</c:v>
                </c:pt>
                <c:pt idx="390">
                  <c:v>-2.5072681066629077E-3</c:v>
                </c:pt>
                <c:pt idx="391">
                  <c:v>-2.5055724320122152E-3</c:v>
                </c:pt>
                <c:pt idx="392">
                  <c:v>-2.4951317913634065E-3</c:v>
                </c:pt>
                <c:pt idx="393">
                  <c:v>-2.4916313518097062E-3</c:v>
                </c:pt>
                <c:pt idx="394">
                  <c:v>-2.4845299533557156E-3</c:v>
                </c:pt>
                <c:pt idx="395">
                  <c:v>-2.4828016201736136E-3</c:v>
                </c:pt>
                <c:pt idx="396">
                  <c:v>-2.4810698472252637E-3</c:v>
                </c:pt>
                <c:pt idx="397">
                  <c:v>-2.4704188018879443E-3</c:v>
                </c:pt>
                <c:pt idx="398">
                  <c:v>-2.4668487195240157E-3</c:v>
                </c:pt>
                <c:pt idx="399">
                  <c:v>-2.4596104283267843E-3</c:v>
                </c:pt>
                <c:pt idx="400">
                  <c:v>-2.4578467745486887E-3</c:v>
                </c:pt>
                <c:pt idx="401">
                  <c:v>-2.4560797627796063E-3</c:v>
                </c:pt>
                <c:pt idx="402">
                  <c:v>-2.4452234796735715E-3</c:v>
                </c:pt>
                <c:pt idx="403">
                  <c:v>-2.4415854768107402E-3</c:v>
                </c:pt>
                <c:pt idx="404">
                  <c:v>-2.4342137404891936E-3</c:v>
                </c:pt>
                <c:pt idx="405">
                  <c:v>-2.4324156257543583E-3</c:v>
                </c:pt>
                <c:pt idx="406">
                  <c:v>-2.4306142348300276E-3</c:v>
                </c:pt>
                <c:pt idx="407">
                  <c:v>-2.4195578808944118E-3</c:v>
                </c:pt>
                <c:pt idx="408">
                  <c:v>-2.4158536798440039E-3</c:v>
                </c:pt>
                <c:pt idx="409">
                  <c:v>-2.4083519456768506E-3</c:v>
                </c:pt>
                <c:pt idx="410">
                  <c:v>-2.4065202298080568E-3</c:v>
                </c:pt>
                <c:pt idx="411">
                  <c:v>-2.4046853195790153E-3</c:v>
                </c:pt>
                <c:pt idx="412">
                  <c:v>-2.3934340617710031E-3</c:v>
                </c:pt>
                <c:pt idx="413">
                  <c:v>-2.3896653848572372E-3</c:v>
                </c:pt>
                <c:pt idx="414">
                  <c:v>-2.3820370997745307E-3</c:v>
                </c:pt>
                <c:pt idx="415">
                  <c:v>-2.3801726427759295E-3</c:v>
                </c:pt>
                <c:pt idx="416">
                  <c:v>-2.3783050732754715E-3</c:v>
                </c:pt>
                <c:pt idx="417">
                  <c:v>-2.3668640785831909E-3</c:v>
                </c:pt>
                <c:pt idx="418">
                  <c:v>-2.363032648135443E-3</c:v>
                </c:pt>
                <c:pt idx="419">
                  <c:v>-2.3552812587251445E-3</c:v>
                </c:pt>
                <c:pt idx="420">
                  <c:v>-2.353384920791568E-3</c:v>
                </c:pt>
                <c:pt idx="421">
                  <c:v>-2.3514855522392105E-3</c:v>
                </c:pt>
                <c:pt idx="422">
                  <c:v>-2.3398599876623925E-3</c:v>
                </c:pt>
                <c:pt idx="423">
                  <c:v>-2.3359675260164847E-3</c:v>
                </c:pt>
                <c:pt idx="424">
                  <c:v>-2.3280964785418494E-3</c:v>
                </c:pt>
                <c:pt idx="425">
                  <c:v>-2.3261691200410217E-3</c:v>
                </c:pt>
                <c:pt idx="426">
                  <c:v>-2.3242388128274344E-3</c:v>
                </c:pt>
                <c:pt idx="427">
                  <c:v>-2.3124338454044891E-3</c:v>
                </c:pt>
                <c:pt idx="428">
                  <c:v>-2.3084820749117154E-3</c:v>
                </c:pt>
                <c:pt idx="429">
                  <c:v>-2.3004948152971494E-3</c:v>
                </c:pt>
                <c:pt idx="430">
                  <c:v>-2.2985372967777862E-3</c:v>
                </c:pt>
                <c:pt idx="431">
                  <c:v>-2.296576911483729E-3</c:v>
                </c:pt>
                <c:pt idx="432">
                  <c:v>-2.2845977082788524E-3</c:v>
                </c:pt>
                <c:pt idx="433">
                  <c:v>-2.2805883512917961E-3</c:v>
                </c:pt>
                <c:pt idx="434">
                  <c:v>-2.2786083537833512E-3</c:v>
                </c:pt>
                <c:pt idx="435">
                  <c:v>-2.2766255538626389E-3</c:v>
                </c:pt>
                <c:pt idx="436">
                  <c:v>-2.2685119047058297E-3</c:v>
                </c:pt>
                <c:pt idx="437">
                  <c:v>-2.2584204338356173E-3</c:v>
                </c:pt>
                <c:pt idx="438">
                  <c:v>-2.2543590310908357E-3</c:v>
                </c:pt>
                <c:pt idx="439">
                  <c:v>-2.2502897707834535E-3</c:v>
                </c:pt>
                <c:pt idx="440">
                  <c:v>-2.2420738081069258E-3</c:v>
                </c:pt>
                <c:pt idx="441">
                  <c:v>-2.2400558490726979E-3</c:v>
                </c:pt>
                <c:pt idx="442">
                  <c:v>-2.229826836043447E-3</c:v>
                </c:pt>
                <c:pt idx="443">
                  <c:v>-2.2257111685166642E-3</c:v>
                </c:pt>
                <c:pt idx="444">
                  <c:v>-2.2215878894811247E-3</c:v>
                </c:pt>
                <c:pt idx="445">
                  <c:v>-2.2132662555859883E-3</c:v>
                </c:pt>
                <c:pt idx="446">
                  <c:v>-2.2112208012470985E-3</c:v>
                </c:pt>
                <c:pt idx="447">
                  <c:v>-2.2008585519985857E-3</c:v>
                </c:pt>
                <c:pt idx="448">
                  <c:v>-2.1966903421026807E-3</c:v>
                </c:pt>
                <c:pt idx="449">
                  <c:v>-2.192514766757192E-3</c:v>
                </c:pt>
                <c:pt idx="450">
                  <c:v>-2.1840909063344793E-3</c:v>
                </c:pt>
                <c:pt idx="451">
                  <c:v>-2.1820188179601284E-3</c:v>
                </c:pt>
                <c:pt idx="452">
                  <c:v>-2.171527638639148E-3</c:v>
                </c:pt>
                <c:pt idx="453">
                  <c:v>-2.1673086087963256E-3</c:v>
                </c:pt>
                <c:pt idx="454">
                  <c:v>-2.163082459569754E-3</c:v>
                </c:pt>
                <c:pt idx="455">
                  <c:v>-2.1545598170105706E-3</c:v>
                </c:pt>
                <c:pt idx="456">
                  <c:v>-2.1503127529776123E-3</c:v>
                </c:pt>
                <c:pt idx="457">
                  <c:v>-2.1396890810431919E-3</c:v>
                </c:pt>
                <c:pt idx="458">
                  <c:v>-2.1354176273621099E-3</c:v>
                </c:pt>
                <c:pt idx="459">
                  <c:v>-2.1268054416619235E-3</c:v>
                </c:pt>
                <c:pt idx="460">
                  <c:v>-2.1246850443611132E-3</c:v>
                </c:pt>
                <c:pt idx="461">
                  <c:v>-2.1225622723906119E-3</c:v>
                </c:pt>
                <c:pt idx="462">
                  <c:v>-2.1096461647181789E-3</c:v>
                </c:pt>
                <c:pt idx="463">
                  <c:v>-2.1053274589342215E-3</c:v>
                </c:pt>
                <c:pt idx="464">
                  <c:v>-2.0966231738617225E-3</c:v>
                </c:pt>
                <c:pt idx="465">
                  <c:v>-2.0944786452316289E-3</c:v>
                </c:pt>
                <c:pt idx="466">
                  <c:v>-2.0923318240305367E-3</c:v>
                </c:pt>
                <c:pt idx="467">
                  <c:v>-2.0792776509925121E-3</c:v>
                </c:pt>
                <c:pt idx="468">
                  <c:v>-2.0749134155485121E-3</c:v>
                </c:pt>
                <c:pt idx="469">
                  <c:v>-2.0661204746261967E-3</c:v>
                </c:pt>
                <c:pt idx="470">
                  <c:v>-2.0639526765650618E-3</c:v>
                </c:pt>
                <c:pt idx="471">
                  <c:v>-2.0617826680566129E-3</c:v>
                </c:pt>
                <c:pt idx="472">
                  <c:v>-2.0485955970175975E-3</c:v>
                </c:pt>
                <c:pt idx="473">
                  <c:v>-2.0441875543692816E-3</c:v>
                </c:pt>
                <c:pt idx="474">
                  <c:v>-2.0353094008332662E-3</c:v>
                </c:pt>
                <c:pt idx="475">
                  <c:v>-2.033119195404276E-3</c:v>
                </c:pt>
                <c:pt idx="476">
                  <c:v>-2.0309268616679511E-3</c:v>
                </c:pt>
                <c:pt idx="477">
                  <c:v>-2.017612060032513E-3</c:v>
                </c:pt>
                <c:pt idx="478">
                  <c:v>-2.015408337986635E-3</c:v>
                </c:pt>
                <c:pt idx="479">
                  <c:v>-2.0109551562073058E-3</c:v>
                </c:pt>
                <c:pt idx="480">
                  <c:v>-2.0019902589032967E-3</c:v>
                </c:pt>
                <c:pt idx="481">
                  <c:v>-1.9997764621796973E-3</c:v>
                </c:pt>
                <c:pt idx="482">
                  <c:v>-1.9886021419597277E-3</c:v>
                </c:pt>
                <c:pt idx="483">
                  <c:v>-1.9841143641103898E-3</c:v>
                </c:pt>
                <c:pt idx="484">
                  <c:v>-1.9796209432896283E-3</c:v>
                </c:pt>
                <c:pt idx="485">
                  <c:v>-1.9705779243285593E-3</c:v>
                </c:pt>
                <c:pt idx="486">
                  <c:v>-1.9683435269972484E-3</c:v>
                </c:pt>
                <c:pt idx="487">
                  <c:v>-1.9570704249476378E-3</c:v>
                </c:pt>
                <c:pt idx="488">
                  <c:v>-1.9525438845064969E-3</c:v>
                </c:pt>
                <c:pt idx="489">
                  <c:v>-1.9480119471677604E-3</c:v>
                </c:pt>
                <c:pt idx="490">
                  <c:v>-1.9388942490501659E-3</c:v>
                </c:pt>
                <c:pt idx="491">
                  <c:v>-1.936640113647194E-3</c:v>
                </c:pt>
                <c:pt idx="492">
                  <c:v>-1.9252725373859469E-3</c:v>
                </c:pt>
                <c:pt idx="493">
                  <c:v>-1.9207089568911151E-3</c:v>
                </c:pt>
                <c:pt idx="494">
                  <c:v>-1.9161401853207138E-3</c:v>
                </c:pt>
                <c:pt idx="495">
                  <c:v>-1.9023222250000469E-3</c:v>
                </c:pt>
                <c:pt idx="496">
                  <c:v>-1.9000473064403134E-3</c:v>
                </c:pt>
                <c:pt idx="497">
                  <c:v>-1.8932117834156159E-3</c:v>
                </c:pt>
                <c:pt idx="498">
                  <c:v>-1.8886077197173279E-3</c:v>
                </c:pt>
                <c:pt idx="499">
                  <c:v>-1.8839970305815079E-3</c:v>
                </c:pt>
                <c:pt idx="500">
                  <c:v>-1.8817094250378472E-3</c:v>
                </c:pt>
                <c:pt idx="501">
                  <c:v>-1.870076843687174E-3</c:v>
                </c:pt>
                <c:pt idx="502">
                  <c:v>-1.8584853564289842E-3</c:v>
                </c:pt>
                <c:pt idx="503">
                  <c:v>-1.8538254476578721E-3</c:v>
                </c:pt>
                <c:pt idx="504">
                  <c:v>-1.8444239337506668E-3</c:v>
                </c:pt>
                <c:pt idx="505">
                  <c:v>-1.8421105708221752E-3</c:v>
                </c:pt>
                <c:pt idx="506">
                  <c:v>-1.83979513258039E-3</c:v>
                </c:pt>
                <c:pt idx="507">
                  <c:v>-1.8256843152090448E-3</c:v>
                </c:pt>
                <c:pt idx="508">
                  <c:v>-1.8209617816177643E-3</c:v>
                </c:pt>
                <c:pt idx="509">
                  <c:v>-1.8114197068077396E-3</c:v>
                </c:pt>
                <c:pt idx="510">
                  <c:v>-1.8090783438759472E-3</c:v>
                </c:pt>
                <c:pt idx="511">
                  <c:v>-1.8067342375213591E-3</c:v>
                </c:pt>
                <c:pt idx="512">
                  <c:v>-1.7924119714978776E-3</c:v>
                </c:pt>
                <c:pt idx="513">
                  <c:v>-1.7876157533694157E-3</c:v>
                </c:pt>
                <c:pt idx="514">
                  <c:v>-1.7779163682981906E-3</c:v>
                </c:pt>
                <c:pt idx="515">
                  <c:v>-1.7755388922187365E-3</c:v>
                </c:pt>
                <c:pt idx="516">
                  <c:v>-1.7731574644639441E-3</c:v>
                </c:pt>
                <c:pt idx="517">
                  <c:v>-1.7438469998493583E-3</c:v>
                </c:pt>
                <c:pt idx="518">
                  <c:v>-1.7192251823024364E-3</c:v>
                </c:pt>
                <c:pt idx="519">
                  <c:v>-1.6891969139866806E-3</c:v>
                </c:pt>
                <c:pt idx="520">
                  <c:v>-1.6536175112413787E-3</c:v>
                </c:pt>
                <c:pt idx="521">
                  <c:v>-1.6174482001713078E-3</c:v>
                </c:pt>
                <c:pt idx="522">
                  <c:v>-1.5833670968237179E-3</c:v>
                </c:pt>
                <c:pt idx="523">
                  <c:v>-1.5514875487714669E-3</c:v>
                </c:pt>
                <c:pt idx="524">
                  <c:v>-1.5136666234884441E-3</c:v>
                </c:pt>
                <c:pt idx="525">
                  <c:v>-1.4752500188424428E-3</c:v>
                </c:pt>
                <c:pt idx="526">
                  <c:v>-1.4362362094807615E-3</c:v>
                </c:pt>
                <c:pt idx="527">
                  <c:v>-1.3879588239297212E-3</c:v>
                </c:pt>
                <c:pt idx="528">
                  <c:v>-1.3476174347495659E-3</c:v>
                </c:pt>
                <c:pt idx="529">
                  <c:v>-1.306673930238913E-3</c:v>
                </c:pt>
                <c:pt idx="530">
                  <c:v>-1.2651267840084245E-3</c:v>
                </c:pt>
                <c:pt idx="531">
                  <c:v>-1.2138964757713033E-3</c:v>
                </c:pt>
                <c:pt idx="532">
                  <c:v>-1.1833233075941862E-3</c:v>
                </c:pt>
                <c:pt idx="533">
                  <c:v>-1.1399995109266925E-3</c:v>
                </c:pt>
                <c:pt idx="534">
                  <c:v>-1.0960660782588505E-3</c:v>
                </c:pt>
                <c:pt idx="535">
                  <c:v>-1.0482829954573715E-3</c:v>
                </c:pt>
                <c:pt idx="536">
                  <c:v>-1.0030819382891942E-3</c:v>
                </c:pt>
                <c:pt idx="537">
                  <c:v>-9.5726655142551595E-4</c:v>
                </c:pt>
                <c:pt idx="538">
                  <c:v>-9.1083530753065917E-4</c:v>
                </c:pt>
                <c:pt idx="539">
                  <c:v>-8.6378667914517463E-4</c:v>
                </c:pt>
                <c:pt idx="540">
                  <c:v>-8.195776204193983E-4</c:v>
                </c:pt>
                <c:pt idx="541">
                  <c:v>-7.7133398037121381E-4</c:v>
                </c:pt>
                <c:pt idx="542">
                  <c:v>-7.2246848708212852E-4</c:v>
                </c:pt>
                <c:pt idx="543">
                  <c:v>-6.7297961285817109E-4</c:v>
                </c:pt>
                <c:pt idx="544">
                  <c:v>-6.1922930030310032E-4</c:v>
                </c:pt>
                <c:pt idx="545">
                  <c:v>-5.6844428148314634E-4</c:v>
                </c:pt>
                <c:pt idx="546">
                  <c:v>-5.170311825011193E-4</c:v>
                </c:pt>
                <c:pt idx="547">
                  <c:v>-4.6498847488934421E-4</c:v>
                </c:pt>
                <c:pt idx="548">
                  <c:v>-4.1231463006153126E-4</c:v>
                </c:pt>
                <c:pt idx="549">
                  <c:v>-3.5900811929601509E-4</c:v>
                </c:pt>
                <c:pt idx="550">
                  <c:v>-3.0506741373575471E-4</c:v>
                </c:pt>
                <c:pt idx="551">
                  <c:v>-2.5049098439864791E-4</c:v>
                </c:pt>
                <c:pt idx="552">
                  <c:v>-1.9527730217108472E-4</c:v>
                </c:pt>
                <c:pt idx="553">
                  <c:v>-1.434687385266642E-4</c:v>
                </c:pt>
                <c:pt idx="554">
                  <c:v>-8.7021810826648505E-5</c:v>
                </c:pt>
                <c:pt idx="555">
                  <c:v>-2.993316012389613E-5</c:v>
                </c:pt>
                <c:pt idx="556">
                  <c:v>2.7798742915585706E-5</c:v>
                </c:pt>
                <c:pt idx="557">
                  <c:v>9.0403430919325865E-5</c:v>
                </c:pt>
                <c:pt idx="558">
                  <c:v>1.4947274952737918E-4</c:v>
                </c:pt>
                <c:pt idx="559">
                  <c:v>2.0919002864648551E-4</c:v>
                </c:pt>
                <c:pt idx="560">
                  <c:v>2.6955679848228442E-4</c:v>
                </c:pt>
                <c:pt idx="561">
                  <c:v>3.305745893822376E-4</c:v>
                </c:pt>
                <c:pt idx="562">
                  <c:v>3.8778412024420561E-4</c:v>
                </c:pt>
                <c:pt idx="563">
                  <c:v>4.5006162247673842E-4</c:v>
                </c:pt>
                <c:pt idx="564">
                  <c:v>5.1299461662068779E-4</c:v>
                </c:pt>
                <c:pt idx="565">
                  <c:v>5.8117602245045055E-4</c:v>
                </c:pt>
                <c:pt idx="566">
                  <c:v>6.4537440982563002E-4</c:v>
                </c:pt>
                <c:pt idx="567">
                  <c:v>7.100426649816221E-4</c:v>
                </c:pt>
                <c:pt idx="568">
                  <c:v>7.7507629104533657E-4</c:v>
                </c:pt>
                <c:pt idx="569">
                  <c:v>8.4036954961551292E-4</c:v>
                </c:pt>
                <c:pt idx="570">
                  <c:v>9.0585791888747786E-4</c:v>
                </c:pt>
                <c:pt idx="571">
                  <c:v>9.7152850946587382E-4</c:v>
                </c:pt>
                <c:pt idx="572">
                  <c:v>1.0373715303027284E-3</c:v>
                </c:pt>
                <c:pt idx="573">
                  <c:v>1.1033771901386256E-3</c:v>
                </c:pt>
                <c:pt idx="574">
                  <c:v>1.1695356974898126E-3</c:v>
                </c:pt>
                <c:pt idx="575">
                  <c:v>1.221591696495748E-3</c:v>
                </c:pt>
                <c:pt idx="576">
                  <c:v>1.2879995710065753E-3</c:v>
                </c:pt>
                <c:pt idx="577">
                  <c:v>1.3545329774850806E-3</c:v>
                </c:pt>
                <c:pt idx="578">
                  <c:v>1.4211821235215233E-3</c:v>
                </c:pt>
                <c:pt idx="579">
                  <c:v>1.5022782299667717E-3</c:v>
                </c:pt>
                <c:pt idx="580">
                  <c:v>1.569148189128971E-3</c:v>
                </c:pt>
                <c:pt idx="581">
                  <c:v>1.6361024493141069E-3</c:v>
                </c:pt>
                <c:pt idx="582">
                  <c:v>1.7031312172849904E-3</c:v>
                </c:pt>
                <c:pt idx="583">
                  <c:v>1.7702246995672029E-3</c:v>
                </c:pt>
                <c:pt idx="584">
                  <c:v>1.8325681544464345E-3</c:v>
                </c:pt>
                <c:pt idx="585">
                  <c:v>1.899758945289598E-3</c:v>
                </c:pt>
                <c:pt idx="586">
                  <c:v>1.9861986608082915E-3</c:v>
                </c:pt>
                <c:pt idx="587">
                  <c:v>2.0342387909062509E-3</c:v>
                </c:pt>
                <c:pt idx="588">
                  <c:v>2.1063200384895432E-3</c:v>
                </c:pt>
                <c:pt idx="589">
                  <c:v>2.1735961311656589E-3</c:v>
                </c:pt>
                <c:pt idx="590">
                  <c:v>2.2408683775533254E-3</c:v>
                </c:pt>
                <c:pt idx="591">
                  <c:v>2.3081269823653806E-3</c:v>
                </c:pt>
                <c:pt idx="592">
                  <c:v>2.3705545274967932E-3</c:v>
                </c:pt>
                <c:pt idx="593">
                  <c:v>2.4377592203874698E-3</c:v>
                </c:pt>
                <c:pt idx="594">
                  <c:v>2.5049215719850082E-3</c:v>
                </c:pt>
                <c:pt idx="595">
                  <c:v>2.5720317862081288E-3</c:v>
                </c:pt>
                <c:pt idx="596">
                  <c:v>2.643872532181654E-3</c:v>
                </c:pt>
                <c:pt idx="597">
                  <c:v>2.7108435740009367E-3</c:v>
                </c:pt>
                <c:pt idx="598">
                  <c:v>2.7777324009504688E-3</c:v>
                </c:pt>
                <c:pt idx="599">
                  <c:v>2.8445292159535512E-3</c:v>
                </c:pt>
                <c:pt idx="600">
                  <c:v>2.9112242216962573E-3</c:v>
                </c:pt>
                <c:pt idx="601">
                  <c:v>2.9778076206454784E-3</c:v>
                </c:pt>
                <c:pt idx="602">
                  <c:v>3.0442696150566641E-3</c:v>
                </c:pt>
                <c:pt idx="603">
                  <c:v>3.1106004069506124E-3</c:v>
                </c:pt>
                <c:pt idx="604">
                  <c:v>3.1767901981366764E-3</c:v>
                </c:pt>
                <c:pt idx="605">
                  <c:v>3.2381110809467373E-3</c:v>
                </c:pt>
                <c:pt idx="606">
                  <c:v>3.3040011810534509E-3</c:v>
                </c:pt>
                <c:pt idx="607">
                  <c:v>3.3697215740344788E-3</c:v>
                </c:pt>
                <c:pt idx="608">
                  <c:v>3.4352624610294313E-3</c:v>
                </c:pt>
                <c:pt idx="609">
                  <c:v>3.5052811914980343E-3</c:v>
                </c:pt>
                <c:pt idx="610">
                  <c:v>3.5704192042571655E-3</c:v>
                </c:pt>
                <c:pt idx="611">
                  <c:v>3.6353476229219581E-3</c:v>
                </c:pt>
                <c:pt idx="612">
                  <c:v>3.7000566475921663E-3</c:v>
                </c:pt>
                <c:pt idx="613">
                  <c:v>3.7645364781586786E-3</c:v>
                </c:pt>
                <c:pt idx="614">
                  <c:v>3.8241893955515138E-3</c:v>
                </c:pt>
                <c:pt idx="615">
                  <c:v>3.888199355547961E-3</c:v>
                </c:pt>
                <c:pt idx="616">
                  <c:v>3.9519514114196852E-3</c:v>
                </c:pt>
                <c:pt idx="617">
                  <c:v>4.0245000773930784E-3</c:v>
                </c:pt>
                <c:pt idx="618">
                  <c:v>4.0831871821779596E-3</c:v>
                </c:pt>
                <c:pt idx="619">
                  <c:v>4.1462138904871113E-3</c:v>
                </c:pt>
                <c:pt idx="620">
                  <c:v>4.2091078905802338E-3</c:v>
                </c:pt>
                <c:pt idx="621">
                  <c:v>4.2719294970699857E-3</c:v>
                </c:pt>
                <c:pt idx="622">
                  <c:v>4.3436994271618366E-3</c:v>
                </c:pt>
                <c:pt idx="623">
                  <c:v>4.406481530288428E-3</c:v>
                </c:pt>
                <c:pt idx="624">
                  <c:v>4.4692437849050866E-3</c:v>
                </c:pt>
                <c:pt idx="625">
                  <c:v>4.5319820209771726E-3</c:v>
                </c:pt>
                <c:pt idx="626">
                  <c:v>4.5946920683720598E-3</c:v>
                </c:pt>
                <c:pt idx="627">
                  <c:v>4.6483616285471537E-3</c:v>
                </c:pt>
                <c:pt idx="628">
                  <c:v>4.7110070587504434E-3</c:v>
                </c:pt>
                <c:pt idx="629">
                  <c:v>4.7736123644072891E-3</c:v>
                </c:pt>
                <c:pt idx="630">
                  <c:v>4.8361733751901594E-3</c:v>
                </c:pt>
                <c:pt idx="631">
                  <c:v>4.9076735144147222E-3</c:v>
                </c:pt>
                <c:pt idx="632">
                  <c:v>4.9880852839915436E-3</c:v>
                </c:pt>
                <c:pt idx="633">
                  <c:v>5.0325228075456538E-3</c:v>
                </c:pt>
                <c:pt idx="634">
                  <c:v>5.0948572101375354E-3</c:v>
                </c:pt>
                <c:pt idx="635">
                  <c:v>5.152647152393719E-3</c:v>
                </c:pt>
                <c:pt idx="636">
                  <c:v>5.2148503878761687E-3</c:v>
                </c:pt>
                <c:pt idx="637">
                  <c:v>5.3036528183725284E-3</c:v>
                </c:pt>
                <c:pt idx="638">
                  <c:v>5.3656710416594144E-3</c:v>
                </c:pt>
                <c:pt idx="639">
                  <c:v>5.4142324958903398E-3</c:v>
                </c:pt>
                <c:pt idx="640">
                  <c:v>5.489451650242394E-3</c:v>
                </c:pt>
                <c:pt idx="641">
                  <c:v>5.5512056924297837E-3</c:v>
                </c:pt>
                <c:pt idx="642">
                  <c:v>5.6128633309920906E-3</c:v>
                </c:pt>
                <c:pt idx="643">
                  <c:v>5.6744203941488935E-3</c:v>
                </c:pt>
                <c:pt idx="644">
                  <c:v>5.7358727100373375E-3</c:v>
                </c:pt>
                <c:pt idx="645">
                  <c:v>5.7972161067096351E-3</c:v>
                </c:pt>
                <c:pt idx="646">
                  <c:v>5.858446412110585E-3</c:v>
                </c:pt>
                <c:pt idx="647">
                  <c:v>5.91955945411754E-3</c:v>
                </c:pt>
                <c:pt idx="648">
                  <c:v>5.9805510605154266E-3</c:v>
                </c:pt>
                <c:pt idx="649">
                  <c:v>6.0414170589992433E-3</c:v>
                </c:pt>
                <c:pt idx="650">
                  <c:v>6.1021532771765585E-3</c:v>
                </c:pt>
                <c:pt idx="651">
                  <c:v>6.1627555425800007E-3</c:v>
                </c:pt>
                <c:pt idx="652">
                  <c:v>6.2232196826472741E-3</c:v>
                </c:pt>
                <c:pt idx="653">
                  <c:v>6.283541524726155E-3</c:v>
                </c:pt>
                <c:pt idx="654">
                  <c:v>6.3437168960994716E-3</c:v>
                </c:pt>
                <c:pt idx="655">
                  <c:v>6.4037416239451361E-3</c:v>
                </c:pt>
                <c:pt idx="656">
                  <c:v>6.4636115353761125E-3</c:v>
                </c:pt>
                <c:pt idx="657">
                  <c:v>6.5233224574079429E-3</c:v>
                </c:pt>
                <c:pt idx="658">
                  <c:v>6.5828702169862252E-3</c:v>
                </c:pt>
                <c:pt idx="659">
                  <c:v>6.6422506409666293E-3</c:v>
                </c:pt>
                <c:pt idx="660">
                  <c:v>6.7014595561298851E-3</c:v>
                </c:pt>
                <c:pt idx="661">
                  <c:v>6.7604927891767863E-3</c:v>
                </c:pt>
                <c:pt idx="662">
                  <c:v>6.8193461667181987E-3</c:v>
                </c:pt>
                <c:pt idx="663">
                  <c:v>6.878015515302538E-3</c:v>
                </c:pt>
                <c:pt idx="664">
                  <c:v>6.9364966613907897E-3</c:v>
                </c:pt>
                <c:pt idx="665">
                  <c:v>6.9947854313640034E-3</c:v>
                </c:pt>
                <c:pt idx="666">
                  <c:v>7.0528776515332847E-3</c:v>
                </c:pt>
                <c:pt idx="667">
                  <c:v>7.110769148132301E-3</c:v>
                </c:pt>
                <c:pt idx="668">
                  <c:v>7.1684557473147836E-3</c:v>
                </c:pt>
                <c:pt idx="669">
                  <c:v>7.2259424913972969E-3</c:v>
                </c:pt>
                <c:pt idx="670">
                  <c:v>7.2832715693446626E-3</c:v>
                </c:pt>
                <c:pt idx="671">
                  <c:v>7.3404951612021652E-3</c:v>
                </c:pt>
                <c:pt idx="672">
                  <c:v>7.3976662923289083E-3</c:v>
                </c:pt>
                <c:pt idx="673">
                  <c:v>7.4548381095068672E-3</c:v>
                </c:pt>
                <c:pt idx="674">
                  <c:v>7.4995409456284504E-3</c:v>
                </c:pt>
                <c:pt idx="675">
                  <c:v>7.5692751213959908E-3</c:v>
                </c:pt>
                <c:pt idx="676">
                  <c:v>7.6265414036122414E-3</c:v>
                </c:pt>
                <c:pt idx="677">
                  <c:v>7.6838391221020763E-3</c:v>
                </c:pt>
                <c:pt idx="678">
                  <c:v>7.7286270133000035E-3</c:v>
                </c:pt>
                <c:pt idx="679">
                  <c:v>7.7817934747094674E-3</c:v>
                </c:pt>
                <c:pt idx="680">
                  <c:v>7.839170038304033E-3</c:v>
                </c:pt>
                <c:pt idx="681">
                  <c:v>7.896576844001706E-3</c:v>
                </c:pt>
                <c:pt idx="682">
                  <c:v>7.9540135808112544E-3</c:v>
                </c:pt>
                <c:pt idx="683">
                  <c:v>8.0324661942799882E-3</c:v>
                </c:pt>
                <c:pt idx="684">
                  <c:v>8.085777247272552E-3</c:v>
                </c:pt>
                <c:pt idx="685">
                  <c:v>8.1433152615306703E-3</c:v>
                </c:pt>
                <c:pt idx="686">
                  <c:v>8.2008819133735922E-3</c:v>
                </c:pt>
                <c:pt idx="687">
                  <c:v>8.2584768918000928E-3</c:v>
                </c:pt>
                <c:pt idx="688">
                  <c:v>8.3160998858064494E-3</c:v>
                </c:pt>
                <c:pt idx="689">
                  <c:v>8.3737505843864413E-3</c:v>
                </c:pt>
                <c:pt idx="690">
                  <c:v>8.4314286765263535E-3</c:v>
                </c:pt>
                <c:pt idx="691">
                  <c:v>8.4891338512074754E-3</c:v>
                </c:pt>
                <c:pt idx="692">
                  <c:v>8.5468657973961082E-3</c:v>
                </c:pt>
                <c:pt idx="693">
                  <c:v>8.604624204063549E-3</c:v>
                </c:pt>
                <c:pt idx="694">
                  <c:v>8.6624087601711031E-3</c:v>
                </c:pt>
                <c:pt idx="695">
                  <c:v>8.7202191546675856E-3</c:v>
                </c:pt>
                <c:pt idx="696">
                  <c:v>8.7780550765093057E-3</c:v>
                </c:pt>
                <c:pt idx="697">
                  <c:v>8.8359162146325887E-3</c:v>
                </c:pt>
                <c:pt idx="698">
                  <c:v>8.8938022579712617E-3</c:v>
                </c:pt>
                <c:pt idx="699">
                  <c:v>8.9517128954616498E-3</c:v>
                </c:pt>
                <c:pt idx="700">
                  <c:v>9.0096478160200943E-3</c:v>
                </c:pt>
                <c:pt idx="701">
                  <c:v>9.0676067085679324E-3</c:v>
                </c:pt>
                <c:pt idx="702">
                  <c:v>9.1255892620165091E-3</c:v>
                </c:pt>
                <c:pt idx="703">
                  <c:v>9.1835951652646797E-3</c:v>
                </c:pt>
                <c:pt idx="704">
                  <c:v>9.2416241072162952E-3</c:v>
                </c:pt>
                <c:pt idx="705">
                  <c:v>9.2996757767602189E-3</c:v>
                </c:pt>
                <c:pt idx="706">
                  <c:v>9.357749862782816E-3</c:v>
                </c:pt>
                <c:pt idx="707">
                  <c:v>9.4158460541629574E-3</c:v>
                </c:pt>
                <c:pt idx="708">
                  <c:v>9.4739640397745184E-3</c:v>
                </c:pt>
                <c:pt idx="709">
                  <c:v>9.5321035084838801E-3</c:v>
                </c:pt>
                <c:pt idx="710">
                  <c:v>9.5902641491499296E-3</c:v>
                </c:pt>
                <c:pt idx="711">
                  <c:v>9.6484456506290561E-3</c:v>
                </c:pt>
                <c:pt idx="712">
                  <c:v>9.7066477017676567E-3</c:v>
                </c:pt>
                <c:pt idx="713">
                  <c:v>9.7519928711768331E-3</c:v>
                </c:pt>
                <c:pt idx="714">
                  <c:v>9.8231122083863864E-3</c:v>
                </c:pt>
                <c:pt idx="715">
                  <c:v>9.8813740415268358E-3</c:v>
                </c:pt>
                <c:pt idx="716">
                  <c:v>9.9396551796548938E-3</c:v>
                </c:pt>
                <c:pt idx="717">
                  <c:v>9.9979553115869813E-3</c:v>
                </c:pt>
                <c:pt idx="718">
                  <c:v>1.0056274126132025E-2</c:v>
                </c:pt>
                <c:pt idx="719">
                  <c:v>1.0114611312096455E-2</c:v>
                </c:pt>
                <c:pt idx="720">
                  <c:v>1.0172966558271712E-2</c:v>
                </c:pt>
                <c:pt idx="721">
                  <c:v>1.0231336663293622E-2</c:v>
                </c:pt>
                <c:pt idx="722">
                  <c:v>1.0289700496010357E-2</c:v>
                </c:pt>
                <c:pt idx="723">
                  <c:v>1.0348029820211047E-2</c:v>
                </c:pt>
                <c:pt idx="724">
                  <c:v>1.0406296034976559E-2</c:v>
                </c:pt>
                <c:pt idx="725">
                  <c:v>1.0464470294845873E-2</c:v>
                </c:pt>
                <c:pt idx="726">
                  <c:v>1.0522532743412472E-2</c:v>
                </c:pt>
                <c:pt idx="727">
                  <c:v>1.0580479799570941E-2</c:v>
                </c:pt>
                <c:pt idx="728">
                  <c:v>1.0638309546392166E-2</c:v>
                </c:pt>
                <c:pt idx="729">
                  <c:v>1.0696020066894574E-2</c:v>
                </c:pt>
                <c:pt idx="730">
                  <c:v>1.0753609444074108E-2</c:v>
                </c:pt>
                <c:pt idx="731">
                  <c:v>1.0794047805068159E-2</c:v>
                </c:pt>
                <c:pt idx="732">
                  <c:v>1.0851418542386122E-2</c:v>
                </c:pt>
                <c:pt idx="733">
                  <c:v>1.0908662911665193E-2</c:v>
                </c:pt>
                <c:pt idx="734">
                  <c:v>1.0965778996235694E-2</c:v>
                </c:pt>
                <c:pt idx="735">
                  <c:v>1.1039672082328866E-2</c:v>
                </c:pt>
                <c:pt idx="736">
                  <c:v>1.1096494340410157E-2</c:v>
                </c:pt>
                <c:pt idx="737">
                  <c:v>1.1157391227979733E-2</c:v>
                </c:pt>
                <c:pt idx="738">
                  <c:v>1.1209733249195053E-2</c:v>
                </c:pt>
                <c:pt idx="739">
                  <c:v>1.1253563631391324E-2</c:v>
                </c:pt>
                <c:pt idx="740">
                  <c:v>1.1322418566075132E-2</c:v>
                </c:pt>
                <c:pt idx="741">
                  <c:v>1.1378548834148627E-2</c:v>
                </c:pt>
                <c:pt idx="742">
                  <c:v>1.1434534952097786E-2</c:v>
                </c:pt>
                <c:pt idx="743">
                  <c:v>1.1490375002471409E-2</c:v>
                </c:pt>
                <c:pt idx="744">
                  <c:v>1.1546067067788324E-2</c:v>
                </c:pt>
                <c:pt idx="745">
                  <c:v>1.1601609230529886E-2</c:v>
                </c:pt>
                <c:pt idx="746">
                  <c:v>1.1656999573152471E-2</c:v>
                </c:pt>
                <c:pt idx="747">
                  <c:v>1.1712236178074986E-2</c:v>
                </c:pt>
                <c:pt idx="748">
                  <c:v>1.1767317127688859E-2</c:v>
                </c:pt>
                <c:pt idx="749">
                  <c:v>1.1822240504353043E-2</c:v>
                </c:pt>
                <c:pt idx="750">
                  <c:v>1.1877004390394019E-2</c:v>
                </c:pt>
                <c:pt idx="751">
                  <c:v>1.1931606868110789E-2</c:v>
                </c:pt>
                <c:pt idx="752">
                  <c:v>1.1973822810633561E-2</c:v>
                </c:pt>
                <c:pt idx="753">
                  <c:v>1.2040319927607845E-2</c:v>
                </c:pt>
                <c:pt idx="754">
                  <c:v>1.2094426673833758E-2</c:v>
                </c:pt>
                <c:pt idx="755">
                  <c:v>1.2148364340624218E-2</c:v>
                </c:pt>
                <c:pt idx="756">
                  <c:v>1.2202131010130846E-2</c:v>
                </c:pt>
                <c:pt idx="757">
                  <c:v>1.2255724764472786E-2</c:v>
                </c:pt>
                <c:pt idx="758">
                  <c:v>1.230914368573921E-2</c:v>
                </c:pt>
                <c:pt idx="759">
                  <c:v>1.2362385855996805E-2</c:v>
                </c:pt>
                <c:pt idx="760">
                  <c:v>1.2415449357279784E-2</c:v>
                </c:pt>
                <c:pt idx="761">
                  <c:v>1.2468332271594884E-2</c:v>
                </c:pt>
                <c:pt idx="762">
                  <c:v>1.252103268092386E-2</c:v>
                </c:pt>
                <c:pt idx="763">
                  <c:v>1.2573548667218493E-2</c:v>
                </c:pt>
                <c:pt idx="764">
                  <c:v>1.2625878312408079E-2</c:v>
                </c:pt>
                <c:pt idx="765">
                  <c:v>1.267801969839194E-2</c:v>
                </c:pt>
                <c:pt idx="766">
                  <c:v>1.2729970907044419E-2</c:v>
                </c:pt>
                <c:pt idx="767">
                  <c:v>1.278173002020988E-2</c:v>
                </c:pt>
                <c:pt idx="768">
                  <c:v>1.2833295119715205E-2</c:v>
                </c:pt>
                <c:pt idx="769">
                  <c:v>1.2884664287359793E-2</c:v>
                </c:pt>
                <c:pt idx="770">
                  <c:v>1.2935835604913071E-2</c:v>
                </c:pt>
                <c:pt idx="771">
                  <c:v>1.298680715412448E-2</c:v>
                </c:pt>
                <c:pt idx="772">
                  <c:v>1.3037577016718482E-2</c:v>
                </c:pt>
                <c:pt idx="773">
                  <c:v>1.3091977430295514E-2</c:v>
                </c:pt>
                <c:pt idx="774">
                  <c:v>1.313853331938869E-2</c:v>
                </c:pt>
                <c:pt idx="775">
                  <c:v>1.3188773962439504E-2</c:v>
                </c:pt>
                <c:pt idx="776">
                  <c:v>1.3238900988247204E-2</c:v>
                </c:pt>
                <c:pt idx="777">
                  <c:v>1.3288948431207093E-2</c:v>
                </c:pt>
                <c:pt idx="778">
                  <c:v>1.3338942103124363E-2</c:v>
                </c:pt>
                <c:pt idx="779">
                  <c:v>1.3388885465215328E-2</c:v>
                </c:pt>
                <c:pt idx="780">
                  <c:v>1.3438778340514046E-2</c:v>
                </c:pt>
                <c:pt idx="781">
                  <c:v>1.3488620552054575E-2</c:v>
                </c:pt>
                <c:pt idx="782">
                  <c:v>1.3538411922858484E-2</c:v>
                </c:pt>
                <c:pt idx="783">
                  <c:v>1.357293328409773E-2</c:v>
                </c:pt>
                <c:pt idx="784">
                  <c:v>1.3622629618611017E-2</c:v>
                </c:pt>
                <c:pt idx="785">
                  <c:v>1.3672274612409765E-2</c:v>
                </c:pt>
                <c:pt idx="786">
                  <c:v>1.3721868088626885E-2</c:v>
                </c:pt>
                <c:pt idx="787">
                  <c:v>1.3786599971753466E-2</c:v>
                </c:pt>
                <c:pt idx="788">
                  <c:v>1.3839878086814104E-2</c:v>
                </c:pt>
                <c:pt idx="789">
                  <c:v>1.3885513111926984E-2</c:v>
                </c:pt>
                <c:pt idx="790">
                  <c:v>1.3934891385626869E-2</c:v>
                </c:pt>
                <c:pt idx="791">
                  <c:v>1.3972846811960656E-2</c:v>
                </c:pt>
                <c:pt idx="792">
                  <c:v>1.4033490455290787E-2</c:v>
                </c:pt>
                <c:pt idx="793">
                  <c:v>1.4082710897260486E-2</c:v>
                </c:pt>
                <c:pt idx="794">
                  <c:v>1.4131878374659956E-2</c:v>
                </c:pt>
                <c:pt idx="795">
                  <c:v>1.4180992710483287E-2</c:v>
                </c:pt>
                <c:pt idx="796">
                  <c:v>1.4230053727727066E-2</c:v>
                </c:pt>
                <c:pt idx="797">
                  <c:v>1.4279061249385383E-2</c:v>
                </c:pt>
                <c:pt idx="798">
                  <c:v>1.4328015098444835E-2</c:v>
                </c:pt>
                <c:pt idx="799">
                  <c:v>1.437691509790201E-2</c:v>
                </c:pt>
                <c:pt idx="800">
                  <c:v>1.442576107073601E-2</c:v>
                </c:pt>
                <c:pt idx="801">
                  <c:v>1.4474552839935928E-2</c:v>
                </c:pt>
                <c:pt idx="802">
                  <c:v>1.4523290228480867E-2</c:v>
                </c:pt>
                <c:pt idx="803">
                  <c:v>1.4571973059352428E-2</c:v>
                </c:pt>
                <c:pt idx="804">
                  <c:v>1.4620601155524715E-2</c:v>
                </c:pt>
                <c:pt idx="805">
                  <c:v>1.4669174339976832E-2</c:v>
                </c:pt>
                <c:pt idx="806">
                  <c:v>1.4717692435675389E-2</c:v>
                </c:pt>
                <c:pt idx="807">
                  <c:v>1.476615526559949E-2</c:v>
                </c:pt>
                <c:pt idx="808">
                  <c:v>1.4814562652708252E-2</c:v>
                </c:pt>
                <c:pt idx="809">
                  <c:v>1.4862914419973283E-2</c:v>
                </c:pt>
                <c:pt idx="810">
                  <c:v>1.4911210390361196E-2</c:v>
                </c:pt>
                <c:pt idx="811">
                  <c:v>1.4959450386826112E-2</c:v>
                </c:pt>
                <c:pt idx="812">
                  <c:v>1.5007634232332145E-2</c:v>
                </c:pt>
                <c:pt idx="813">
                  <c:v>1.5044519548259352E-2</c:v>
                </c:pt>
                <c:pt idx="814">
                  <c:v>1.5103832762296543E-2</c:v>
                </c:pt>
                <c:pt idx="815">
                  <c:v>1.5151847092660653E-2</c:v>
                </c:pt>
                <c:pt idx="816">
                  <c:v>1.5199804563882369E-2</c:v>
                </c:pt>
                <c:pt idx="817">
                  <c:v>1.5247704998908318E-2</c:v>
                </c:pt>
                <c:pt idx="818">
                  <c:v>1.5295548220687627E-2</c:v>
                </c:pt>
                <c:pt idx="819">
                  <c:v>1.5343334052161928E-2</c:v>
                </c:pt>
                <c:pt idx="820">
                  <c:v>1.539106231627535E-2</c:v>
                </c:pt>
                <c:pt idx="821">
                  <c:v>1.5438732835969526E-2</c:v>
                </c:pt>
                <c:pt idx="822">
                  <c:v>1.548634543418359E-2</c:v>
                </c:pt>
                <c:pt idx="823">
                  <c:v>1.5533899933846684E-2</c:v>
                </c:pt>
                <c:pt idx="824">
                  <c:v>1.558139615790044E-2</c:v>
                </c:pt>
                <c:pt idx="825">
                  <c:v>1.5636268508675083E-2</c:v>
                </c:pt>
                <c:pt idx="826">
                  <c:v>1.5665025595942485E-2</c:v>
                </c:pt>
                <c:pt idx="827">
                  <c:v>1.5723255428595762E-2</c:v>
                </c:pt>
                <c:pt idx="828">
                  <c:v>1.577004822852307E-2</c:v>
                </c:pt>
                <c:pt idx="829">
                  <c:v>1.5816427638448149E-2</c:v>
                </c:pt>
                <c:pt idx="830">
                  <c:v>1.5872393640514335E-2</c:v>
                </c:pt>
                <c:pt idx="831">
                  <c:v>1.5910566825025035E-2</c:v>
                </c:pt>
                <c:pt idx="832">
                  <c:v>1.5955365392755307E-2</c:v>
                </c:pt>
                <c:pt idx="833">
                  <c:v>1.5999635509615417E-2</c:v>
                </c:pt>
                <c:pt idx="834">
                  <c:v>1.6043372722604816E-2</c:v>
                </c:pt>
                <c:pt idx="835">
                  <c:v>1.6086572578733273E-2</c:v>
                </c:pt>
                <c:pt idx="836">
                  <c:v>1.6129230625010555E-2</c:v>
                </c:pt>
                <c:pt idx="837">
                  <c:v>1.6171342408461891E-2</c:v>
                </c:pt>
                <c:pt idx="838">
                  <c:v>1.621290347612284E-2</c:v>
                </c:pt>
                <c:pt idx="839">
                  <c:v>1.625715389632687E-2</c:v>
                </c:pt>
                <c:pt idx="840">
                  <c:v>1.629435565229571E-2</c:v>
                </c:pt>
                <c:pt idx="841">
                  <c:v>1.633423785495609E-2</c:v>
                </c:pt>
                <c:pt idx="842">
                  <c:v>1.6373551530133312E-2</c:v>
                </c:pt>
                <c:pt idx="843">
                  <c:v>1.6431101578678664E-2</c:v>
                </c:pt>
                <c:pt idx="844">
                  <c:v>1.6450455486585334E-2</c:v>
                </c:pt>
                <c:pt idx="845">
                  <c:v>1.6488036862191673E-2</c:v>
                </c:pt>
                <c:pt idx="846">
                  <c:v>1.6525031898988247E-2</c:v>
                </c:pt>
                <c:pt idx="847">
                  <c:v>1.6561436144219475E-2</c:v>
                </c:pt>
                <c:pt idx="848">
                  <c:v>1.6612408538767266E-2</c:v>
                </c:pt>
                <c:pt idx="849">
                  <c:v>1.6647359466676524E-2</c:v>
                </c:pt>
                <c:pt idx="850">
                  <c:v>1.668170433669288E-2</c:v>
                </c:pt>
                <c:pt idx="851">
                  <c:v>1.6715438696220618E-2</c:v>
                </c:pt>
                <c:pt idx="852">
                  <c:v>1.6745855726181702E-2</c:v>
                </c:pt>
                <c:pt idx="853">
                  <c:v>1.6778398815311846E-2</c:v>
                </c:pt>
                <c:pt idx="854">
                  <c:v>1.6810318380646727E-2</c:v>
                </c:pt>
                <c:pt idx="855">
                  <c:v>1.6841609970152938E-2</c:v>
                </c:pt>
                <c:pt idx="856">
                  <c:v>1.6874796999122598E-2</c:v>
                </c:pt>
                <c:pt idx="857">
                  <c:v>1.690477479396521E-2</c:v>
                </c:pt>
                <c:pt idx="858">
                  <c:v>1.6934110911557134E-2</c:v>
                </c:pt>
                <c:pt idx="859">
                  <c:v>1.6962800899720385E-2</c:v>
                </c:pt>
                <c:pt idx="860">
                  <c:v>1.6990840306354345E-2</c:v>
                </c:pt>
                <c:pt idx="861">
                  <c:v>1.7018224679412535E-2</c:v>
                </c:pt>
                <c:pt idx="862">
                  <c:v>1.704494956691811E-2</c:v>
                </c:pt>
                <c:pt idx="863">
                  <c:v>1.7071010516974145E-2</c:v>
                </c:pt>
                <c:pt idx="864">
                  <c:v>1.7096403077748196E-2</c:v>
                </c:pt>
                <c:pt idx="865">
                  <c:v>1.7119007788175544E-2</c:v>
                </c:pt>
                <c:pt idx="866">
                  <c:v>1.7143097826078701E-2</c:v>
                </c:pt>
                <c:pt idx="867">
                  <c:v>1.7166506468500486E-2</c:v>
                </c:pt>
                <c:pt idx="868">
                  <c:v>1.7189229264276129E-2</c:v>
                </c:pt>
                <c:pt idx="869">
                  <c:v>1.7213184233783936E-2</c:v>
                </c:pt>
                <c:pt idx="870">
                  <c:v>1.7234472974863597E-2</c:v>
                </c:pt>
                <c:pt idx="871">
                  <c:v>1.7255062166123897E-2</c:v>
                </c:pt>
                <c:pt idx="872">
                  <c:v>1.7274947356410549E-2</c:v>
                </c:pt>
                <c:pt idx="873">
                  <c:v>1.7294124094674995E-2</c:v>
                </c:pt>
                <c:pt idx="874">
                  <c:v>1.731091400445095E-2</c:v>
                </c:pt>
                <c:pt idx="875">
                  <c:v>1.7328711248180362E-2</c:v>
                </c:pt>
                <c:pt idx="876">
                  <c:v>1.7345787039097615E-2</c:v>
                </c:pt>
                <c:pt idx="877">
                  <c:v>1.7365179761778815E-2</c:v>
                </c:pt>
                <c:pt idx="878">
                  <c:v>1.7379331116838124E-2</c:v>
                </c:pt>
                <c:pt idx="879">
                  <c:v>1.7394579132109188E-2</c:v>
                </c:pt>
                <c:pt idx="880">
                  <c:v>1.7409620789404383E-2</c:v>
                </c:pt>
                <c:pt idx="881">
                  <c:v>1.7424674319566142E-2</c:v>
                </c:pt>
                <c:pt idx="882">
                  <c:v>1.7442121113101183E-2</c:v>
                </c:pt>
                <c:pt idx="883">
                  <c:v>1.745763980553551E-2</c:v>
                </c:pt>
                <c:pt idx="884">
                  <c:v>1.7473398316529689E-2</c:v>
                </c:pt>
                <c:pt idx="885">
                  <c:v>1.7489400388259316E-2</c:v>
                </c:pt>
                <c:pt idx="886">
                  <c:v>1.7505649762941253E-2</c:v>
                </c:pt>
                <c:pt idx="887">
                  <c:v>1.7517276788939933E-2</c:v>
                </c:pt>
                <c:pt idx="888">
                  <c:v>1.7533974083703909E-2</c:v>
                </c:pt>
                <c:pt idx="889">
                  <c:v>1.7550929066364622E-2</c:v>
                </c:pt>
                <c:pt idx="890">
                  <c:v>1.7568145478626156E-2</c:v>
                </c:pt>
                <c:pt idx="891">
                  <c:v>1.7590737160742356E-2</c:v>
                </c:pt>
                <c:pt idx="892">
                  <c:v>1.7608548941747324E-2</c:v>
                </c:pt>
                <c:pt idx="893">
                  <c:v>1.7633641050079314E-2</c:v>
                </c:pt>
                <c:pt idx="894">
                  <c:v>1.7644996744858435E-2</c:v>
                </c:pt>
                <c:pt idx="895">
                  <c:v>1.766364025206615E-2</c:v>
                </c:pt>
                <c:pt idx="896">
                  <c:v>1.768075802636826E-2</c:v>
                </c:pt>
                <c:pt idx="897">
                  <c:v>1.7699952864966839E-2</c:v>
                </c:pt>
                <c:pt idx="898">
                  <c:v>1.7728785337422226E-2</c:v>
                </c:pt>
                <c:pt idx="899">
                  <c:v>1.7749678308745322E-2</c:v>
                </c:pt>
                <c:pt idx="900">
                  <c:v>1.7768911705453028E-2</c:v>
                </c:pt>
                <c:pt idx="901">
                  <c:v>1.7789430208849377E-2</c:v>
                </c:pt>
                <c:pt idx="902">
                  <c:v>1.7810257249361583E-2</c:v>
                </c:pt>
                <c:pt idx="903">
                  <c:v>1.783139657019539E-2</c:v>
                </c:pt>
                <c:pt idx="904">
                  <c:v>1.7852851914616497E-2</c:v>
                </c:pt>
                <c:pt idx="905">
                  <c:v>1.7874627025943057E-2</c:v>
                </c:pt>
                <c:pt idx="906">
                  <c:v>1.7896725647550682E-2</c:v>
                </c:pt>
                <c:pt idx="907">
                  <c:v>1.7919151522872434E-2</c:v>
                </c:pt>
                <c:pt idx="908">
                  <c:v>1.7941908395396333E-2</c:v>
                </c:pt>
                <c:pt idx="909">
                  <c:v>1.7965000008670351E-2</c:v>
                </c:pt>
                <c:pt idx="910">
                  <c:v>1.7988430106304909E-2</c:v>
                </c:pt>
                <c:pt idx="911">
                  <c:v>1.8012202431970381E-2</c:v>
                </c:pt>
                <c:pt idx="912">
                  <c:v>1.8029715049515557E-2</c:v>
                </c:pt>
                <c:pt idx="913">
                  <c:v>1.8060788742395306E-2</c:v>
                </c:pt>
                <c:pt idx="914">
                  <c:v>1.8085610214810255E-2</c:v>
                </c:pt>
                <c:pt idx="915">
                  <c:v>1.8110788890577101E-2</c:v>
                </c:pt>
                <c:pt idx="916">
                  <c:v>1.813632851368846E-2</c:v>
                </c:pt>
                <c:pt idx="917">
                  <c:v>1.8162232828211888E-2</c:v>
                </c:pt>
                <c:pt idx="918">
                  <c:v>1.8188505578274894E-2</c:v>
                </c:pt>
                <c:pt idx="919">
                  <c:v>1.8215150508082423E-2</c:v>
                </c:pt>
                <c:pt idx="920">
                  <c:v>1.8242171361911863E-2</c:v>
                </c:pt>
                <c:pt idx="921">
                  <c:v>1.8269571884110547E-2</c:v>
                </c:pt>
                <c:pt idx="922">
                  <c:v>1.8297355819103245E-2</c:v>
                </c:pt>
                <c:pt idx="923">
                  <c:v>1.8325526911389667E-2</c:v>
                </c:pt>
                <c:pt idx="924">
                  <c:v>1.8354088905544463E-2</c:v>
                </c:pt>
                <c:pt idx="925">
                  <c:v>1.8375339017416337E-2</c:v>
                </c:pt>
                <c:pt idx="926">
                  <c:v>1.841240057815996E-2</c:v>
                </c:pt>
                <c:pt idx="927">
                  <c:v>1.8442157746167143E-2</c:v>
                </c:pt>
                <c:pt idx="928">
                  <c:v>1.8472320795148156E-2</c:v>
                </c:pt>
                <c:pt idx="929">
                  <c:v>1.8502871568299439E-2</c:v>
                </c:pt>
                <c:pt idx="930">
                  <c:v>1.8533703966294168E-2</c:v>
                </c:pt>
                <c:pt idx="931">
                  <c:v>1.8564689065460604E-2</c:v>
                </c:pt>
                <c:pt idx="932">
                  <c:v>1.8595696935664596E-2</c:v>
                </c:pt>
                <c:pt idx="933">
                  <c:v>1.8641509743400637E-2</c:v>
                </c:pt>
                <c:pt idx="934">
                  <c:v>1.8659034094312976E-2</c:v>
                </c:pt>
                <c:pt idx="935">
                  <c:v>1.8687857348440862E-2</c:v>
                </c:pt>
                <c:pt idx="936">
                  <c:v>1.871820912460076E-2</c:v>
                </c:pt>
                <c:pt idx="937">
                  <c:v>1.8748374617107155E-2</c:v>
                </c:pt>
                <c:pt idx="938">
                  <c:v>1.8770506686318172E-2</c:v>
                </c:pt>
                <c:pt idx="939">
                  <c:v>1.8797727279491472E-2</c:v>
                </c:pt>
                <c:pt idx="940">
                  <c:v>1.882737681889227E-2</c:v>
                </c:pt>
                <c:pt idx="941">
                  <c:v>1.8856836931358929E-2</c:v>
                </c:pt>
                <c:pt idx="942">
                  <c:v>1.8886106762923127E-2</c:v>
                </c:pt>
                <c:pt idx="943">
                  <c:v>1.8927960650652054E-2</c:v>
                </c:pt>
                <c:pt idx="944">
                  <c:v>1.8954245359325828E-2</c:v>
                </c:pt>
                <c:pt idx="945">
                  <c:v>1.8982889827026117E-2</c:v>
                </c:pt>
                <c:pt idx="946">
                  <c:v>1.9011340322193371E-2</c:v>
                </c:pt>
                <c:pt idx="947">
                  <c:v>1.9039595990503477E-2</c:v>
                </c:pt>
                <c:pt idx="948">
                  <c:v>1.9067655977647313E-2</c:v>
                </c:pt>
                <c:pt idx="949">
                  <c:v>1.9095519429308261E-2</c:v>
                </c:pt>
                <c:pt idx="950">
                  <c:v>1.9123185491179695E-2</c:v>
                </c:pt>
                <c:pt idx="951">
                  <c:v>1.9143288807341192E-2</c:v>
                </c:pt>
                <c:pt idx="952">
                  <c:v>1.9177922028312533E-2</c:v>
                </c:pt>
                <c:pt idx="953">
                  <c:v>1.9204990794965682E-2</c:v>
                </c:pt>
                <c:pt idx="954">
                  <c:v>1.9231858754605313E-2</c:v>
                </c:pt>
                <c:pt idx="955">
                  <c:v>1.9258525052932296E-2</c:v>
                </c:pt>
                <c:pt idx="956">
                  <c:v>1.9284988835649997E-2</c:v>
                </c:pt>
                <c:pt idx="957">
                  <c:v>1.9311249248461781E-2</c:v>
                </c:pt>
                <c:pt idx="958">
                  <c:v>1.9337305437083507E-2</c:v>
                </c:pt>
                <c:pt idx="959">
                  <c:v>1.9363156547221039E-2</c:v>
                </c:pt>
                <c:pt idx="960">
                  <c:v>1.9388801724595228E-2</c:v>
                </c:pt>
                <c:pt idx="961">
                  <c:v>1.9414240114921932E-2</c:v>
                </c:pt>
                <c:pt idx="962">
                  <c:v>1.9439470863924502E-2</c:v>
                </c:pt>
                <c:pt idx="963">
                  <c:v>1.9464493117331283E-2</c:v>
                </c:pt>
                <c:pt idx="964">
                  <c:v>1.9489306020870623E-2</c:v>
                </c:pt>
                <c:pt idx="965">
                  <c:v>1.9513908720283357E-2</c:v>
                </c:pt>
                <c:pt idx="966">
                  <c:v>1.9538300361297833E-2</c:v>
                </c:pt>
                <c:pt idx="967">
                  <c:v>1.956248008966488E-2</c:v>
                </c:pt>
                <c:pt idx="968">
                  <c:v>1.9586447051132827E-2</c:v>
                </c:pt>
                <c:pt idx="969">
                  <c:v>1.9610200391455002E-2</c:v>
                </c:pt>
                <c:pt idx="970">
                  <c:v>1.963373925638473E-2</c:v>
                </c:pt>
                <c:pt idx="971">
                  <c:v>1.9657062791687829E-2</c:v>
                </c:pt>
                <c:pt idx="972">
                  <c:v>1.9680170143130116E-2</c:v>
                </c:pt>
                <c:pt idx="973">
                  <c:v>1.9703060456489896E-2</c:v>
                </c:pt>
                <c:pt idx="974">
                  <c:v>1.9725732877542979E-2</c:v>
                </c:pt>
                <c:pt idx="975">
                  <c:v>1.9748186552075164E-2</c:v>
                </c:pt>
                <c:pt idx="976">
                  <c:v>1.977042062587725E-2</c:v>
                </c:pt>
                <c:pt idx="977">
                  <c:v>1.9792434244745027E-2</c:v>
                </c:pt>
                <c:pt idx="978">
                  <c:v>1.9814226554481784E-2</c:v>
                </c:pt>
                <c:pt idx="979">
                  <c:v>1.9835796700900798E-2</c:v>
                </c:pt>
                <c:pt idx="980">
                  <c:v>1.9857143829810353E-2</c:v>
                </c:pt>
                <c:pt idx="981">
                  <c:v>1.9878267087041213E-2</c:v>
                </c:pt>
                <c:pt idx="982">
                  <c:v>1.9899165618419146E-2</c:v>
                </c:pt>
                <c:pt idx="983">
                  <c:v>1.9919838569782411E-2</c:v>
                </c:pt>
                <c:pt idx="984">
                  <c:v>1.9940285086974263E-2</c:v>
                </c:pt>
                <c:pt idx="985">
                  <c:v>1.9960504315845451E-2</c:v>
                </c:pt>
                <c:pt idx="986">
                  <c:v>1.9974604820354024E-2</c:v>
                </c:pt>
                <c:pt idx="987">
                  <c:v>2.0000257492073792E-2</c:v>
                </c:pt>
                <c:pt idx="988">
                  <c:v>2.001978973117241E-2</c:v>
                </c:pt>
                <c:pt idx="989">
                  <c:v>2.0039091265433295E-2</c:v>
                </c:pt>
                <c:pt idx="990">
                  <c:v>2.0052455883971778E-2</c:v>
                </c:pt>
                <c:pt idx="991">
                  <c:v>2.0069451284537378E-2</c:v>
                </c:pt>
                <c:pt idx="992">
                  <c:v>2.0088118326934926E-2</c:v>
                </c:pt>
                <c:pt idx="993">
                  <c:v>2.0106551540476199E-2</c:v>
                </c:pt>
                <c:pt idx="994">
                  <c:v>2.012475007140984E-2</c:v>
                </c:pt>
                <c:pt idx="995">
                  <c:v>2.0150007839960793E-2</c:v>
                </c:pt>
                <c:pt idx="996">
                  <c:v>2.0167670525812198E-2</c:v>
                </c:pt>
                <c:pt idx="997">
                  <c:v>2.0185095674201403E-2</c:v>
                </c:pt>
                <c:pt idx="998">
                  <c:v>2.0202282431099061E-2</c:v>
                </c:pt>
                <c:pt idx="999">
                  <c:v>2.0219229942470829E-2</c:v>
                </c:pt>
                <c:pt idx="1000">
                  <c:v>2.0235937354309841E-2</c:v>
                </c:pt>
                <c:pt idx="1001">
                  <c:v>2.0252403812601738E-2</c:v>
                </c:pt>
                <c:pt idx="1002">
                  <c:v>2.0268628463354643E-2</c:v>
                </c:pt>
                <c:pt idx="1003">
                  <c:v>2.0284610452584173E-2</c:v>
                </c:pt>
                <c:pt idx="1004">
                  <c:v>2.0300348926318434E-2</c:v>
                </c:pt>
                <c:pt idx="1005">
                  <c:v>2.0315843030588032E-2</c:v>
                </c:pt>
                <c:pt idx="1006">
                  <c:v>2.0331091911443555E-2</c:v>
                </c:pt>
                <c:pt idx="1007">
                  <c:v>2.034609471495058E-2</c:v>
                </c:pt>
                <c:pt idx="1008">
                  <c:v>2.0360850587172186E-2</c:v>
                </c:pt>
                <c:pt idx="1009">
                  <c:v>2.0375358674193933E-2</c:v>
                </c:pt>
                <c:pt idx="1010">
                  <c:v>2.0389618122111375E-2</c:v>
                </c:pt>
                <c:pt idx="1011">
                  <c:v>2.0403628077030056E-2</c:v>
                </c:pt>
                <c:pt idx="1012">
                  <c:v>2.0417387685070509E-2</c:v>
                </c:pt>
                <c:pt idx="1013">
                  <c:v>2.0430896092360762E-2</c:v>
                </c:pt>
                <c:pt idx="1014">
                  <c:v>2.0444152445048824E-2</c:v>
                </c:pt>
                <c:pt idx="1015">
                  <c:v>2.0457155889290202E-2</c:v>
                </c:pt>
                <c:pt idx="1016">
                  <c:v>2.0469905571255387E-2</c:v>
                </c:pt>
                <c:pt idx="1017">
                  <c:v>2.0482400637129861E-2</c:v>
                </c:pt>
                <c:pt idx="1018">
                  <c:v>2.04946402331041E-2</c:v>
                </c:pt>
                <c:pt idx="1019">
                  <c:v>2.0506623505393562E-2</c:v>
                </c:pt>
                <c:pt idx="1020">
                  <c:v>2.0518349600223695E-2</c:v>
                </c:pt>
                <c:pt idx="1021">
                  <c:v>2.0529817663827443E-2</c:v>
                </c:pt>
                <c:pt idx="1022">
                  <c:v>2.0541026842462728E-2</c:v>
                </c:pt>
                <c:pt idx="1023">
                  <c:v>2.0551976282389972E-2</c:v>
                </c:pt>
                <c:pt idx="1024">
                  <c:v>2.0562665129899571E-2</c:v>
                </c:pt>
                <c:pt idx="1025">
                  <c:v>2.0569158926492439E-2</c:v>
                </c:pt>
                <c:pt idx="1026">
                  <c:v>2.0583257632844909E-2</c:v>
                </c:pt>
                <c:pt idx="1027">
                  <c:v>2.0593159580921394E-2</c:v>
                </c:pt>
                <c:pt idx="1028">
                  <c:v>2.0602797521851735E-2</c:v>
                </c:pt>
                <c:pt idx="1029">
                  <c:v>2.0612170601993773E-2</c:v>
                </c:pt>
                <c:pt idx="1030">
                  <c:v>2.0621277967717844E-2</c:v>
                </c:pt>
                <c:pt idx="1031">
                  <c:v>2.0630118765416761E-2</c:v>
                </c:pt>
                <c:pt idx="1032">
                  <c:v>2.0638692141493331E-2</c:v>
                </c:pt>
                <c:pt idx="1033">
                  <c:v>2.0647001287044942E-2</c:v>
                </c:pt>
                <c:pt idx="1034">
                  <c:v>2.0655074419714814E-2</c:v>
                </c:pt>
                <c:pt idx="1035">
                  <c:v>2.0662949485122095E-2</c:v>
                </c:pt>
                <c:pt idx="1036">
                  <c:v>2.0670664693541729E-2</c:v>
                </c:pt>
                <c:pt idx="1037">
                  <c:v>2.0678258351551626E-2</c:v>
                </c:pt>
                <c:pt idx="1038">
                  <c:v>2.0685755950193563E-2</c:v>
                </c:pt>
                <c:pt idx="1039">
                  <c:v>2.0693160094998331E-2</c:v>
                </c:pt>
                <c:pt idx="1040">
                  <c:v>2.0700471056694369E-2</c:v>
                </c:pt>
                <c:pt idx="1041">
                  <c:v>2.0707689106017613E-2</c:v>
                </c:pt>
                <c:pt idx="1042">
                  <c:v>2.07148145136965E-2</c:v>
                </c:pt>
                <c:pt idx="1043">
                  <c:v>2.0718574886138721E-2</c:v>
                </c:pt>
                <c:pt idx="1044">
                  <c:v>2.0725534292682184E-2</c:v>
                </c:pt>
                <c:pt idx="1045">
                  <c:v>2.0732401827248038E-2</c:v>
                </c:pt>
                <c:pt idx="1046">
                  <c:v>2.0739177760546627E-2</c:v>
                </c:pt>
                <c:pt idx="1047">
                  <c:v>2.074906140339311E-2</c:v>
                </c:pt>
                <c:pt idx="1048">
                  <c:v>2.0755636646815345E-2</c:v>
                </c:pt>
                <c:pt idx="1049">
                  <c:v>2.0763174229027376E-2</c:v>
                </c:pt>
                <c:pt idx="1050">
                  <c:v>2.0768515165157098E-2</c:v>
                </c:pt>
                <c:pt idx="1051">
                  <c:v>2.0771692883265056E-2</c:v>
                </c:pt>
                <c:pt idx="1052">
                  <c:v>2.0781032863902149E-2</c:v>
                </c:pt>
                <c:pt idx="1053">
                  <c:v>2.0787157082834129E-2</c:v>
                </c:pt>
                <c:pt idx="1054">
                  <c:v>2.0793191909162789E-2</c:v>
                </c:pt>
                <c:pt idx="1055">
                  <c:v>2.0799137613661534E-2</c:v>
                </c:pt>
                <c:pt idx="1056">
                  <c:v>2.0804994467103766E-2</c:v>
                </c:pt>
                <c:pt idx="1057">
                  <c:v>2.0810762740262889E-2</c:v>
                </c:pt>
                <c:pt idx="1058">
                  <c:v>2.0816442703924798E-2</c:v>
                </c:pt>
                <c:pt idx="1059">
                  <c:v>2.0822034628862895E-2</c:v>
                </c:pt>
                <c:pt idx="1060">
                  <c:v>2.0827538785868072E-2</c:v>
                </c:pt>
                <c:pt idx="1061">
                  <c:v>2.083295544572622E-2</c:v>
                </c:pt>
                <c:pt idx="1062">
                  <c:v>2.083828487922823E-2</c:v>
                </c:pt>
                <c:pt idx="1063">
                  <c:v>2.0843527357162495E-2</c:v>
                </c:pt>
                <c:pt idx="1064">
                  <c:v>2.0848683150329894E-2</c:v>
                </c:pt>
                <c:pt idx="1065">
                  <c:v>2.0853752529521319E-2</c:v>
                </c:pt>
                <c:pt idx="1066">
                  <c:v>2.085873576553765E-2</c:v>
                </c:pt>
                <c:pt idx="1067">
                  <c:v>2.0863633129184767E-2</c:v>
                </c:pt>
                <c:pt idx="1068">
                  <c:v>2.0868444891266047E-2</c:v>
                </c:pt>
                <c:pt idx="1069">
                  <c:v>2.0873171322587369E-2</c:v>
                </c:pt>
                <c:pt idx="1070">
                  <c:v>2.0877812693959608E-2</c:v>
                </c:pt>
                <c:pt idx="1071">
                  <c:v>2.0882369276193635E-2</c:v>
                </c:pt>
                <c:pt idx="1072">
                  <c:v>2.0886841340102824E-2</c:v>
                </c:pt>
                <c:pt idx="1073">
                  <c:v>2.0888491941535685E-2</c:v>
                </c:pt>
                <c:pt idx="1074">
                  <c:v>2.0895532996220156E-2</c:v>
                </c:pt>
                <c:pt idx="1075">
                  <c:v>2.0899753130067533E-2</c:v>
                </c:pt>
                <c:pt idx="1076">
                  <c:v>2.0903889828871036E-2</c:v>
                </c:pt>
                <c:pt idx="1077">
                  <c:v>2.0907943363459025E-2</c:v>
                </c:pt>
                <c:pt idx="1078">
                  <c:v>2.0911914004652365E-2</c:v>
                </c:pt>
                <c:pt idx="1079">
                  <c:v>2.0915802023289409E-2</c:v>
                </c:pt>
                <c:pt idx="1080">
                  <c:v>2.0919607690198516E-2</c:v>
                </c:pt>
                <c:pt idx="1081">
                  <c:v>2.092333127621554E-2</c:v>
                </c:pt>
                <c:pt idx="1082">
                  <c:v>2.0926973052173836E-2</c:v>
                </c:pt>
                <c:pt idx="1083">
                  <c:v>2.0930533288916753E-2</c:v>
                </c:pt>
                <c:pt idx="1084">
                  <c:v>2.0934012257280143E-2</c:v>
                </c:pt>
                <c:pt idx="1085">
                  <c:v>2.0939097055102204E-2</c:v>
                </c:pt>
                <c:pt idx="1086">
                  <c:v>2.0938210162978973E-2</c:v>
                </c:pt>
                <c:pt idx="1087">
                  <c:v>2.0943964260559111E-2</c:v>
                </c:pt>
                <c:pt idx="1088">
                  <c:v>2.094712086387035E-2</c:v>
                </c:pt>
                <c:pt idx="1089">
                  <c:v>2.0950197553041283E-2</c:v>
                </c:pt>
                <c:pt idx="1090">
                  <c:v>2.0954431546196455E-2</c:v>
                </c:pt>
                <c:pt idx="1091">
                  <c:v>2.0955712319597922E-2</c:v>
                </c:pt>
                <c:pt idx="1092">
                  <c:v>2.0958545072448279E-2</c:v>
                </c:pt>
                <c:pt idx="1093">
                  <c:v>2.0961299018494969E-2</c:v>
                </c:pt>
                <c:pt idx="1094">
                  <c:v>2.0963974428581989E-2</c:v>
                </c:pt>
                <c:pt idx="1095">
                  <c:v>2.0964203012434939E-2</c:v>
                </c:pt>
                <c:pt idx="1096">
                  <c:v>2.0966738369995977E-2</c:v>
                </c:pt>
                <c:pt idx="1097">
                  <c:v>2.0969195959639197E-2</c:v>
                </c:pt>
                <c:pt idx="1098">
                  <c:v>2.0971576052173684E-2</c:v>
                </c:pt>
                <c:pt idx="1099">
                  <c:v>2.0976949961120095E-2</c:v>
                </c:pt>
                <c:pt idx="1100">
                  <c:v>2.097839280162201E-2</c:v>
                </c:pt>
                <c:pt idx="1101">
                  <c:v>2.0980526043868086E-2</c:v>
                </c:pt>
                <c:pt idx="1102">
                  <c:v>2.098258291699668E-2</c:v>
                </c:pt>
                <c:pt idx="1103">
                  <c:v>2.0984918277117792E-2</c:v>
                </c:pt>
                <c:pt idx="1104">
                  <c:v>2.0986468639357329E-2</c:v>
                </c:pt>
                <c:pt idx="1105">
                  <c:v>2.0988298030318625E-2</c:v>
                </c:pt>
                <c:pt idx="1106">
                  <c:v>2.099005213562866E-2</c:v>
                </c:pt>
                <c:pt idx="1107">
                  <c:v>2.0991731226152055E-2</c:v>
                </c:pt>
                <c:pt idx="1108">
                  <c:v>2.0993335572763745E-2</c:v>
                </c:pt>
                <c:pt idx="1109">
                  <c:v>2.0994865446336088E-2</c:v>
                </c:pt>
                <c:pt idx="1110">
                  <c:v>2.0996321117741436E-2</c:v>
                </c:pt>
                <c:pt idx="1111">
                  <c:v>2.099770285785731E-2</c:v>
                </c:pt>
                <c:pt idx="1112">
                  <c:v>2.0999010937561218E-2</c:v>
                </c:pt>
                <c:pt idx="1113">
                  <c:v>2.1000245627735836E-2</c:v>
                </c:pt>
                <c:pt idx="1114">
                  <c:v>2.1001407199256097E-2</c:v>
                </c:pt>
                <c:pt idx="1115">
                  <c:v>2.100249592300725E-2</c:v>
                </c:pt>
                <c:pt idx="1116">
                  <c:v>2.10041903608435E-2</c:v>
                </c:pt>
                <c:pt idx="1117">
                  <c:v>2.1004455910732918E-2</c:v>
                </c:pt>
                <c:pt idx="1118">
                  <c:v>2.1005327716480511E-2</c:v>
                </c:pt>
                <c:pt idx="1119">
                  <c:v>2.1006127758005151E-2</c:v>
                </c:pt>
                <c:pt idx="1120">
                  <c:v>2.1006856306189512E-2</c:v>
                </c:pt>
                <c:pt idx="1121">
                  <c:v>2.100751363192916E-2</c:v>
                </c:pt>
                <c:pt idx="1122">
                  <c:v>2.1008100006114496E-2</c:v>
                </c:pt>
                <c:pt idx="1123">
                  <c:v>2.1008615699638508E-2</c:v>
                </c:pt>
                <c:pt idx="1124">
                  <c:v>2.1009060983399341E-2</c:v>
                </c:pt>
                <c:pt idx="1125">
                  <c:v>2.1007534230422946E-2</c:v>
                </c:pt>
                <c:pt idx="1126">
                  <c:v>2.1009741405203401E-2</c:v>
                </c:pt>
                <c:pt idx="1127">
                  <c:v>2.1009977085045494E-2</c:v>
                </c:pt>
                <c:pt idx="1128">
                  <c:v>2.1010143438716978E-2</c:v>
                </c:pt>
                <c:pt idx="1129">
                  <c:v>2.1011467036960694E-2</c:v>
                </c:pt>
                <c:pt idx="1130">
                  <c:v>2.1010269251140683E-2</c:v>
                </c:pt>
                <c:pt idx="1131">
                  <c:v>2.1010229251702081E-2</c:v>
                </c:pt>
                <c:pt idx="1132">
                  <c:v>2.1010121009706072E-2</c:v>
                </c:pt>
                <c:pt idx="1133">
                  <c:v>2.100994479605079E-2</c:v>
                </c:pt>
                <c:pt idx="1134">
                  <c:v>2.1009700881649856E-2</c:v>
                </c:pt>
                <c:pt idx="1135">
                  <c:v>2.1009389537409145E-2</c:v>
                </c:pt>
                <c:pt idx="1136">
                  <c:v>2.1009011034239692E-2</c:v>
                </c:pt>
                <c:pt idx="1137">
                  <c:v>2.1008565643052535E-2</c:v>
                </c:pt>
                <c:pt idx="1138">
                  <c:v>2.1008053634756128E-2</c:v>
                </c:pt>
                <c:pt idx="1139">
                  <c:v>2.1007475280266669E-2</c:v>
                </c:pt>
                <c:pt idx="1140">
                  <c:v>2.1006830850500344E-2</c:v>
                </c:pt>
                <c:pt idx="1141">
                  <c:v>2.1006120616368192E-2</c:v>
                </c:pt>
                <c:pt idx="1142">
                  <c:v>2.1004992382843521E-2</c:v>
                </c:pt>
                <c:pt idx="1143">
                  <c:v>2.1004123466008263E-2</c:v>
                </c:pt>
                <c:pt idx="1144">
                  <c:v>2.1003189673669327E-2</c:v>
                </c:pt>
                <c:pt idx="1145">
                  <c:v>2.1002191276745484E-2</c:v>
                </c:pt>
                <c:pt idx="1146">
                  <c:v>2.1001128546158081E-2</c:v>
                </c:pt>
                <c:pt idx="1147">
                  <c:v>2.0998421866579457E-2</c:v>
                </c:pt>
                <c:pt idx="1148">
                  <c:v>2.0997245093286359E-2</c:v>
                </c:pt>
                <c:pt idx="1149">
                  <c:v>2.0996004752145137E-2</c:v>
                </c:pt>
                <c:pt idx="1150">
                  <c:v>2.0994701114030536E-2</c:v>
                </c:pt>
                <c:pt idx="1151">
                  <c:v>2.0994859370548472E-2</c:v>
                </c:pt>
                <c:pt idx="1152">
                  <c:v>2.0993416327361594E-2</c:v>
                </c:pt>
                <c:pt idx="1153">
                  <c:v>2.0991910846981234E-2</c:v>
                </c:pt>
                <c:pt idx="1154">
                  <c:v>2.0990343200339059E-2</c:v>
                </c:pt>
                <c:pt idx="1155">
                  <c:v>2.0988713658356417E-2</c:v>
                </c:pt>
                <c:pt idx="1156">
                  <c:v>2.0986537140430528E-2</c:v>
                </c:pt>
                <c:pt idx="1157">
                  <c:v>2.09847890817354E-2</c:v>
                </c:pt>
                <c:pt idx="1158">
                  <c:v>2.098245183844849E-2</c:v>
                </c:pt>
                <c:pt idx="1159">
                  <c:v>2.0981109940221288E-2</c:v>
                </c:pt>
                <c:pt idx="1160">
                  <c:v>2.097964700098057E-2</c:v>
                </c:pt>
                <c:pt idx="1161">
                  <c:v>2.0977651776535555E-2</c:v>
                </c:pt>
                <c:pt idx="1162">
                  <c:v>2.0975596553276878E-2</c:v>
                </c:pt>
                <c:pt idx="1163">
                  <c:v>2.0973481602143944E-2</c:v>
                </c:pt>
                <c:pt idx="1164">
                  <c:v>2.0970857088464356E-2</c:v>
                </c:pt>
                <c:pt idx="1165">
                  <c:v>2.0968627828666264E-2</c:v>
                </c:pt>
                <c:pt idx="1166">
                  <c:v>2.0966339637864095E-2</c:v>
                </c:pt>
                <c:pt idx="1167">
                  <c:v>2.0963992786977137E-2</c:v>
                </c:pt>
                <c:pt idx="1168">
                  <c:v>2.0962020411118026E-2</c:v>
                </c:pt>
                <c:pt idx="1169">
                  <c:v>2.0959552782410205E-2</c:v>
                </c:pt>
                <c:pt idx="1170">
                  <c:v>2.0957027322385875E-2</c:v>
                </c:pt>
                <c:pt idx="1171">
                  <c:v>2.0954444301994748E-2</c:v>
                </c:pt>
                <c:pt idx="1172">
                  <c:v>2.0951803992176225E-2</c:v>
                </c:pt>
                <c:pt idx="1173">
                  <c:v>2.0949106663869708E-2</c:v>
                </c:pt>
                <c:pt idx="1174">
                  <c:v>2.0946352588019752E-2</c:v>
                </c:pt>
                <c:pt idx="1175">
                  <c:v>2.0943542035568335E-2</c:v>
                </c:pt>
                <c:pt idx="1176">
                  <c:v>2.0940675277460016E-2</c:v>
                </c:pt>
                <c:pt idx="1177">
                  <c:v>2.0937357576675808E-2</c:v>
                </c:pt>
                <c:pt idx="1178">
                  <c:v>2.0934383345851515E-2</c:v>
                </c:pt>
                <c:pt idx="1179">
                  <c:v>2.0931353706043154E-2</c:v>
                </c:pt>
                <c:pt idx="1180">
                  <c:v>2.0928268928183336E-2</c:v>
                </c:pt>
                <c:pt idx="1181">
                  <c:v>2.0925507885116639E-2</c:v>
                </c:pt>
                <c:pt idx="1182">
                  <c:v>2.092230958290776E-2</c:v>
                </c:pt>
                <c:pt idx="1183">
                  <c:v>2.0919056971661614E-2</c:v>
                </c:pt>
                <c:pt idx="1184">
                  <c:v>2.0915750322322756E-2</c:v>
                </c:pt>
                <c:pt idx="1185">
                  <c:v>2.0912389905846061E-2</c:v>
                </c:pt>
                <c:pt idx="1186">
                  <c:v>2.0908617533946128E-2</c:v>
                </c:pt>
                <c:pt idx="1187">
                  <c:v>2.0905154375745916E-2</c:v>
                </c:pt>
                <c:pt idx="1188">
                  <c:v>2.0901638246933807E-2</c:v>
                </c:pt>
                <c:pt idx="1189">
                  <c:v>2.0898762054271103E-2</c:v>
                </c:pt>
                <c:pt idx="1190">
                  <c:v>2.0894788522398535E-2</c:v>
                </c:pt>
                <c:pt idx="1191">
                  <c:v>2.0891102268337826E-2</c:v>
                </c:pt>
                <c:pt idx="1192">
                  <c:v>2.0887352710976453E-2</c:v>
                </c:pt>
                <c:pt idx="1193">
                  <c:v>2.0883535373503237E-2</c:v>
                </c:pt>
                <c:pt idx="1194">
                  <c:v>2.0879085096922441E-2</c:v>
                </c:pt>
                <c:pt idx="1195">
                  <c:v>2.0875113857110605E-2</c:v>
                </c:pt>
                <c:pt idx="1196">
                  <c:v>2.0871070692360508E-2</c:v>
                </c:pt>
                <c:pt idx="1197">
                  <c:v>2.0866955767817465E-2</c:v>
                </c:pt>
                <c:pt idx="1198">
                  <c:v>2.0862769248634526E-2</c:v>
                </c:pt>
                <c:pt idx="1199">
                  <c:v>2.0857628659066867E-2</c:v>
                </c:pt>
                <c:pt idx="1200">
                  <c:v>2.0853315427306538E-2</c:v>
                </c:pt>
                <c:pt idx="1201">
                  <c:v>2.0848931073158231E-2</c:v>
                </c:pt>
                <c:pt idx="1202">
                  <c:v>2.0844475761738437E-2</c:v>
                </c:pt>
                <c:pt idx="1203">
                  <c:v>2.0840768513359652E-2</c:v>
                </c:pt>
                <c:pt idx="1204">
                  <c:v>2.0837219607920635E-2</c:v>
                </c:pt>
                <c:pt idx="1205">
                  <c:v>2.0831472837071582E-2</c:v>
                </c:pt>
                <c:pt idx="1206">
                  <c:v>2.0826719506227814E-2</c:v>
                </c:pt>
                <c:pt idx="1207">
                  <c:v>2.0821896067126779E-2</c:v>
                </c:pt>
                <c:pt idx="1208">
                  <c:v>2.0816756627096922E-2</c:v>
                </c:pt>
                <c:pt idx="1209">
                  <c:v>2.0810847496027796E-2</c:v>
                </c:pt>
                <c:pt idx="1210">
                  <c:v>2.0805789618208725E-2</c:v>
                </c:pt>
                <c:pt idx="1211">
                  <c:v>2.07996966468686E-2</c:v>
                </c:pt>
                <c:pt idx="1212">
                  <c:v>2.079546585005837E-2</c:v>
                </c:pt>
                <c:pt idx="1213">
                  <c:v>2.079020029008033E-2</c:v>
                </c:pt>
                <c:pt idx="1214">
                  <c:v>2.078486583306921E-2</c:v>
                </c:pt>
                <c:pt idx="1215">
                  <c:v>2.0779462644202884E-2</c:v>
                </c:pt>
                <c:pt idx="1216">
                  <c:v>2.0773990888664218E-2</c:v>
                </c:pt>
                <c:pt idx="1217">
                  <c:v>2.0768450731631083E-2</c:v>
                </c:pt>
                <c:pt idx="1218">
                  <c:v>2.0762842338283849E-2</c:v>
                </c:pt>
                <c:pt idx="1219">
                  <c:v>2.0757165873810379E-2</c:v>
                </c:pt>
                <c:pt idx="1220">
                  <c:v>2.0751421503388545E-2</c:v>
                </c:pt>
                <c:pt idx="1221">
                  <c:v>2.0745609392203712E-2</c:v>
                </c:pt>
                <c:pt idx="1222">
                  <c:v>2.0739729705443744E-2</c:v>
                </c:pt>
                <c:pt idx="1223">
                  <c:v>2.0733782608289009E-2</c:v>
                </c:pt>
                <c:pt idx="1224">
                  <c:v>2.0727283958680478E-2</c:v>
                </c:pt>
                <c:pt idx="1225">
                  <c:v>2.0721686843561682E-2</c:v>
                </c:pt>
                <c:pt idx="1226">
                  <c:v>2.0715538506357323E-2</c:v>
                </c:pt>
                <c:pt idx="1227">
                  <c:v>2.0709323419519643E-2</c:v>
                </c:pt>
                <c:pt idx="1228">
                  <c:v>2.0703041748229012E-2</c:v>
                </c:pt>
                <c:pt idx="1229">
                  <c:v>2.0696693657680787E-2</c:v>
                </c:pt>
                <c:pt idx="1230">
                  <c:v>2.069027931306533E-2</c:v>
                </c:pt>
                <c:pt idx="1231">
                  <c:v>2.0683798879577997E-2</c:v>
                </c:pt>
                <c:pt idx="1232">
                  <c:v>2.0677252522411649E-2</c:v>
                </c:pt>
                <c:pt idx="1233">
                  <c:v>2.0670640406759144E-2</c:v>
                </c:pt>
                <c:pt idx="1234">
                  <c:v>2.0663962697815841E-2</c:v>
                </c:pt>
                <c:pt idx="1235">
                  <c:v>2.0657219560774598E-2</c:v>
                </c:pt>
                <c:pt idx="1236">
                  <c:v>2.0650411160833271E-2</c:v>
                </c:pt>
                <c:pt idx="1237">
                  <c:v>2.064325142031824E-2</c:v>
                </c:pt>
                <c:pt idx="1238">
                  <c:v>2.063659923304928E-2</c:v>
                </c:pt>
                <c:pt idx="1239">
                  <c:v>2.0629596035597331E-2</c:v>
                </c:pt>
                <c:pt idx="1240">
                  <c:v>2.0622528236039217E-2</c:v>
                </c:pt>
                <c:pt idx="1241">
                  <c:v>2.061539599957779E-2</c:v>
                </c:pt>
                <c:pt idx="1242">
                  <c:v>2.0608199491408408E-2</c:v>
                </c:pt>
                <c:pt idx="1243">
                  <c:v>2.0600938876736419E-2</c:v>
                </c:pt>
                <c:pt idx="1244">
                  <c:v>2.0593614320762177E-2</c:v>
                </c:pt>
                <c:pt idx="1245">
                  <c:v>2.0581923342929014E-2</c:v>
                </c:pt>
                <c:pt idx="1246">
                  <c:v>2.0577654957781747E-2</c:v>
                </c:pt>
                <c:pt idx="1247">
                  <c:v>2.057125865705195E-2</c:v>
                </c:pt>
                <c:pt idx="1248">
                  <c:v>2.0563679987902206E-2</c:v>
                </c:pt>
                <c:pt idx="1249">
                  <c:v>2.0556038203469462E-2</c:v>
                </c:pt>
                <c:pt idx="1250">
                  <c:v>2.0548241128061123E-2</c:v>
                </c:pt>
                <c:pt idx="1251">
                  <c:v>2.0540488349297323E-2</c:v>
                </c:pt>
                <c:pt idx="1252">
                  <c:v>2.0532672925678706E-2</c:v>
                </c:pt>
                <c:pt idx="1253">
                  <c:v>2.0524795022372457E-2</c:v>
                </c:pt>
                <c:pt idx="1254">
                  <c:v>2.051689858181615E-2</c:v>
                </c:pt>
                <c:pt idx="1255">
                  <c:v>2.0508871327512002E-2</c:v>
                </c:pt>
                <c:pt idx="1256">
                  <c:v>2.0500792361900499E-2</c:v>
                </c:pt>
                <c:pt idx="1257">
                  <c:v>2.0492651602671275E-2</c:v>
                </c:pt>
                <c:pt idx="1258">
                  <c:v>2.0484449215029676E-2</c:v>
                </c:pt>
                <c:pt idx="1259">
                  <c:v>2.0476185364191046E-2</c:v>
                </c:pt>
                <c:pt idx="1260">
                  <c:v>2.0467860215368228E-2</c:v>
                </c:pt>
                <c:pt idx="1261">
                  <c:v>2.0459473933771566E-2</c:v>
                </c:pt>
                <c:pt idx="1262">
                  <c:v>2.0451026684611406E-2</c:v>
                </c:pt>
                <c:pt idx="1263">
                  <c:v>2.0442518633105589E-2</c:v>
                </c:pt>
                <c:pt idx="1264">
                  <c:v>2.043394994446196E-2</c:v>
                </c:pt>
                <c:pt idx="1265">
                  <c:v>2.0425320783895862E-2</c:v>
                </c:pt>
                <c:pt idx="1266">
                  <c:v>2.0416631316625133E-2</c:v>
                </c:pt>
                <c:pt idx="1267">
                  <c:v>2.0407881707862618E-2</c:v>
                </c:pt>
                <c:pt idx="1268">
                  <c:v>2.0399072122823658E-2</c:v>
                </c:pt>
                <c:pt idx="1269">
                  <c:v>2.0390202726723594E-2</c:v>
                </c:pt>
                <c:pt idx="1270">
                  <c:v>2.0381273684777768E-2</c:v>
                </c:pt>
                <c:pt idx="1271">
                  <c:v>2.0372285162206516E-2</c:v>
                </c:pt>
                <c:pt idx="1272">
                  <c:v>2.0363237324222683E-2</c:v>
                </c:pt>
                <c:pt idx="1273">
                  <c:v>2.0354130336049103E-2</c:v>
                </c:pt>
                <c:pt idx="1274">
                  <c:v>2.0344964362896123E-2</c:v>
                </c:pt>
                <c:pt idx="1275">
                  <c:v>2.0335739569986577E-2</c:v>
                </c:pt>
                <c:pt idx="1276">
                  <c:v>2.0326456122540804E-2</c:v>
                </c:pt>
                <c:pt idx="1277">
                  <c:v>2.0317114185776641E-2</c:v>
                </c:pt>
                <c:pt idx="1278">
                  <c:v>2.0307713924909432E-2</c:v>
                </c:pt>
                <c:pt idx="1279">
                  <c:v>2.0298255505162011E-2</c:v>
                </c:pt>
                <c:pt idx="1280">
                  <c:v>2.0288739091757213E-2</c:v>
                </c:pt>
                <c:pt idx="1281">
                  <c:v>2.0279164849907882E-2</c:v>
                </c:pt>
                <c:pt idx="1282">
                  <c:v>2.0269532944846846E-2</c:v>
                </c:pt>
                <c:pt idx="1283">
                  <c:v>2.0259843541781952E-2</c:v>
                </c:pt>
                <c:pt idx="1284">
                  <c:v>2.0250096805943529E-2</c:v>
                </c:pt>
                <c:pt idx="1285">
                  <c:v>2.0240701226595974E-2</c:v>
                </c:pt>
                <c:pt idx="1286">
                  <c:v>2.0230431996822451E-2</c:v>
                </c:pt>
                <c:pt idx="1287">
                  <c:v>2.0220514253985467E-2</c:v>
                </c:pt>
                <c:pt idx="1288">
                  <c:v>2.0210539839258801E-2</c:v>
                </c:pt>
                <c:pt idx="1289">
                  <c:v>2.0200508917870286E-2</c:v>
                </c:pt>
                <c:pt idx="1290">
                  <c:v>2.0190421655040258E-2</c:v>
                </c:pt>
                <c:pt idx="1291">
                  <c:v>2.0180278215989056E-2</c:v>
                </c:pt>
                <c:pt idx="1292">
                  <c:v>2.017007876594451E-2</c:v>
                </c:pt>
                <c:pt idx="1293">
                  <c:v>2.0159823470129457E-2</c:v>
                </c:pt>
                <c:pt idx="1294">
                  <c:v>2.014951249376673E-2</c:v>
                </c:pt>
                <c:pt idx="1295">
                  <c:v>2.0139146002081665E-2</c:v>
                </c:pt>
                <c:pt idx="1296">
                  <c:v>2.0128724160297096E-2</c:v>
                </c:pt>
                <c:pt idx="1297">
                  <c:v>2.0118247133640854E-2</c:v>
                </c:pt>
                <c:pt idx="1298">
                  <c:v>2.0107715087335776E-2</c:v>
                </c:pt>
                <c:pt idx="1299">
                  <c:v>2.0097128186607194E-2</c:v>
                </c:pt>
                <c:pt idx="1300">
                  <c:v>2.008648659668294E-2</c:v>
                </c:pt>
                <c:pt idx="1301">
                  <c:v>2.0075790482780853E-2</c:v>
                </c:pt>
                <c:pt idx="1302">
                  <c:v>2.0065040010138757E-2</c:v>
                </c:pt>
                <c:pt idx="1303">
                  <c:v>2.0055105460069025E-2</c:v>
                </c:pt>
                <c:pt idx="1304">
                  <c:v>2.0044264565167249E-2</c:v>
                </c:pt>
                <c:pt idx="1305">
                  <c:v>2.0033369770672112E-2</c:v>
                </c:pt>
                <c:pt idx="1306">
                  <c:v>2.0022421241754351E-2</c:v>
                </c:pt>
                <c:pt idx="1307">
                  <c:v>2.0010478048617386E-2</c:v>
                </c:pt>
                <c:pt idx="1308">
                  <c:v>1.9999404893234762E-2</c:v>
                </c:pt>
                <c:pt idx="1309">
                  <c:v>1.9988033375116485E-2</c:v>
                </c:pt>
                <c:pt idx="1310">
                  <c:v>1.9977099141211818E-2</c:v>
                </c:pt>
                <c:pt idx="1311">
                  <c:v>1.9966626129749272E-2</c:v>
                </c:pt>
                <c:pt idx="1312">
                  <c:v>1.9954581902350832E-2</c:v>
                </c:pt>
                <c:pt idx="1313">
                  <c:v>1.9943244388423154E-2</c:v>
                </c:pt>
                <c:pt idx="1314">
                  <c:v>1.9931854498464463E-2</c:v>
                </c:pt>
                <c:pt idx="1315">
                  <c:v>1.992041239770509E-2</c:v>
                </c:pt>
                <c:pt idx="1316">
                  <c:v>1.9908918251370367E-2</c:v>
                </c:pt>
                <c:pt idx="1317">
                  <c:v>1.9897372224690624E-2</c:v>
                </c:pt>
                <c:pt idx="1318">
                  <c:v>1.9885774482888696E-2</c:v>
                </c:pt>
                <c:pt idx="1319">
                  <c:v>1.9874125191192415E-2</c:v>
                </c:pt>
                <c:pt idx="1320">
                  <c:v>1.9862424514832111E-2</c:v>
                </c:pt>
                <c:pt idx="1321">
                  <c:v>1.9850672619033116E-2</c:v>
                </c:pt>
                <c:pt idx="1322">
                  <c:v>1.9838869669023262E-2</c:v>
                </c:pt>
                <c:pt idx="1323">
                  <c:v>1.9827015830027883E-2</c:v>
                </c:pt>
                <c:pt idx="1324">
                  <c:v>1.9816039014268604E-2</c:v>
                </c:pt>
                <c:pt idx="1325">
                  <c:v>1.980315614599687E-2</c:v>
                </c:pt>
                <c:pt idx="1326">
                  <c:v>1.9791150631416898E-2</c:v>
                </c:pt>
                <c:pt idx="1327">
                  <c:v>1.9779094888760229E-2</c:v>
                </c:pt>
                <c:pt idx="1328">
                  <c:v>1.9766989083257192E-2</c:v>
                </c:pt>
                <c:pt idx="1329">
                  <c:v>1.9754833380133119E-2</c:v>
                </c:pt>
                <c:pt idx="1330">
                  <c:v>1.9742627944615843E-2</c:v>
                </c:pt>
                <c:pt idx="1331">
                  <c:v>1.9730372941933194E-2</c:v>
                </c:pt>
                <c:pt idx="1332">
                  <c:v>1.9718068537313005E-2</c:v>
                </c:pt>
                <c:pt idx="1333">
                  <c:v>1.9705714895980608E-2</c:v>
                </c:pt>
                <c:pt idx="1334">
                  <c:v>1.9693312183161338E-2</c:v>
                </c:pt>
                <c:pt idx="1335">
                  <c:v>1.9680860564083025E-2</c:v>
                </c:pt>
                <c:pt idx="1336">
                  <c:v>1.9668360203975999E-2</c:v>
                </c:pt>
                <c:pt idx="1337">
                  <c:v>1.9655811268063095E-2</c:v>
                </c:pt>
                <c:pt idx="1338">
                  <c:v>1.9643213921569647E-2</c:v>
                </c:pt>
                <c:pt idx="1339">
                  <c:v>1.9630568329728482E-2</c:v>
                </c:pt>
                <c:pt idx="1340">
                  <c:v>1.9617874657757439E-2</c:v>
                </c:pt>
                <c:pt idx="1341">
                  <c:v>1.9605133070889347E-2</c:v>
                </c:pt>
                <c:pt idx="1342">
                  <c:v>1.9592343734349538E-2</c:v>
                </c:pt>
                <c:pt idx="1343">
                  <c:v>1.9579506813358349E-2</c:v>
                </c:pt>
                <c:pt idx="1344">
                  <c:v>1.9566622473146111E-2</c:v>
                </c:pt>
                <c:pt idx="1345">
                  <c:v>1.9553293476042493E-2</c:v>
                </c:pt>
                <c:pt idx="1346">
                  <c:v>1.954071219595982E-2</c:v>
                </c:pt>
                <c:pt idx="1347">
                  <c:v>1.9527686589433935E-2</c:v>
                </c:pt>
                <c:pt idx="1348">
                  <c:v>1.9514614224588334E-2</c:v>
                </c:pt>
                <c:pt idx="1349">
                  <c:v>1.950149526664835E-2</c:v>
                </c:pt>
                <c:pt idx="1350">
                  <c:v>1.9488329880834321E-2</c:v>
                </c:pt>
                <c:pt idx="1351">
                  <c:v>1.9475118232376576E-2</c:v>
                </c:pt>
                <c:pt idx="1352">
                  <c:v>1.9461860486495453E-2</c:v>
                </c:pt>
                <c:pt idx="1353">
                  <c:v>1.9448556808413786E-2</c:v>
                </c:pt>
                <c:pt idx="1354">
                  <c:v>1.9435207363359408E-2</c:v>
                </c:pt>
                <c:pt idx="1355">
                  <c:v>1.9423558335997751E-2</c:v>
                </c:pt>
                <c:pt idx="1356">
                  <c:v>1.9410133678375057E-2</c:v>
                </c:pt>
                <c:pt idx="1357">
                  <c:v>1.9396663710000071E-2</c:v>
                </c:pt>
                <c:pt idx="1358">
                  <c:v>1.9383148596040671E-2</c:v>
                </c:pt>
                <c:pt idx="1359">
                  <c:v>1.9367779416293585E-2</c:v>
                </c:pt>
                <c:pt idx="1360">
                  <c:v>1.9353701679303888E-2</c:v>
                </c:pt>
                <c:pt idx="1361">
                  <c:v>1.9340493651458512E-2</c:v>
                </c:pt>
                <c:pt idx="1362">
                  <c:v>1.932678401863952E-2</c:v>
                </c:pt>
                <c:pt idx="1363">
                  <c:v>1.9314434323326583E-2</c:v>
                </c:pt>
                <c:pt idx="1364">
                  <c:v>1.9299232078315298E-2</c:v>
                </c:pt>
                <c:pt idx="1365">
                  <c:v>1.9285390101248245E-2</c:v>
                </c:pt>
                <c:pt idx="1366">
                  <c:v>1.9271504339875012E-2</c:v>
                </c:pt>
                <c:pt idx="1367">
                  <c:v>1.9257574959418433E-2</c:v>
                </c:pt>
                <c:pt idx="1368">
                  <c:v>1.9243602125091352E-2</c:v>
                </c:pt>
                <c:pt idx="1369">
                  <c:v>1.9229586002119103E-2</c:v>
                </c:pt>
                <c:pt idx="1370">
                  <c:v>1.9215526755717027E-2</c:v>
                </c:pt>
                <c:pt idx="1371">
                  <c:v>1.9201424551110458E-2</c:v>
                </c:pt>
                <c:pt idx="1372">
                  <c:v>1.918727955350974E-2</c:v>
                </c:pt>
                <c:pt idx="1373">
                  <c:v>1.9173091928142705E-2</c:v>
                </c:pt>
                <c:pt idx="1374">
                  <c:v>1.9158861840219699E-2</c:v>
                </c:pt>
                <c:pt idx="1375">
                  <c:v>1.9144589454966054E-2</c:v>
                </c:pt>
                <c:pt idx="1376">
                  <c:v>1.9130274937592118E-2</c:v>
                </c:pt>
                <c:pt idx="1377">
                  <c:v>1.9115918453315728E-2</c:v>
                </c:pt>
                <c:pt idx="1378">
                  <c:v>1.910152016735972E-2</c:v>
                </c:pt>
                <c:pt idx="1379">
                  <c:v>1.9087080244936938E-2</c:v>
                </c:pt>
                <c:pt idx="1380">
                  <c:v>1.9072598851260225E-2</c:v>
                </c:pt>
                <c:pt idx="1381">
                  <c:v>1.9058076151547421E-2</c:v>
                </c:pt>
                <c:pt idx="1382">
                  <c:v>1.9043512311013866E-2</c:v>
                </c:pt>
                <c:pt idx="1383">
                  <c:v>1.9028907494874903E-2</c:v>
                </c:pt>
                <c:pt idx="1384">
                  <c:v>1.9014261868345872E-2</c:v>
                </c:pt>
                <c:pt idx="1385">
                  <c:v>1.9001228702348574E-2</c:v>
                </c:pt>
                <c:pt idx="1386">
                  <c:v>1.8984848844966484E-2</c:v>
                </c:pt>
                <c:pt idx="1387">
                  <c:v>1.8970081778544312E-2</c:v>
                </c:pt>
                <c:pt idx="1388">
                  <c:v>1.8955274562585944E-2</c:v>
                </c:pt>
                <c:pt idx="1389">
                  <c:v>1.8940427362299228E-2</c:v>
                </c:pt>
                <c:pt idx="1390">
                  <c:v>1.8925540342897007E-2</c:v>
                </c:pt>
                <c:pt idx="1391">
                  <c:v>1.8910613669594623E-2</c:v>
                </c:pt>
                <c:pt idx="1392">
                  <c:v>1.8895647507597424E-2</c:v>
                </c:pt>
                <c:pt idx="1393">
                  <c:v>1.8880642022120753E-2</c:v>
                </c:pt>
                <c:pt idx="1394">
                  <c:v>1.8865597378372456E-2</c:v>
                </c:pt>
                <c:pt idx="1395">
                  <c:v>1.885051374156288E-2</c:v>
                </c:pt>
                <c:pt idx="1396">
                  <c:v>1.8835391276897373E-2</c:v>
                </c:pt>
                <c:pt idx="1397">
                  <c:v>1.8819039957815996E-2</c:v>
                </c:pt>
                <c:pt idx="1398">
                  <c:v>1.8806823724387418E-2</c:v>
                </c:pt>
                <c:pt idx="1399">
                  <c:v>1.8789792567866226E-2</c:v>
                </c:pt>
                <c:pt idx="1400">
                  <c:v>1.8774516443872957E-2</c:v>
                </c:pt>
                <c:pt idx="1401">
                  <c:v>1.8759202318057999E-2</c:v>
                </c:pt>
                <c:pt idx="1402">
                  <c:v>1.8741041188464858E-2</c:v>
                </c:pt>
                <c:pt idx="1403">
                  <c:v>1.8726875210464837E-2</c:v>
                </c:pt>
                <c:pt idx="1404">
                  <c:v>1.8711446190550242E-2</c:v>
                </c:pt>
                <c:pt idx="1405">
                  <c:v>1.8695979842716828E-2</c:v>
                </c:pt>
                <c:pt idx="1406">
                  <c:v>1.868047633216148E-2</c:v>
                </c:pt>
                <c:pt idx="1407">
                  <c:v>1.8666823342061711E-2</c:v>
                </c:pt>
                <c:pt idx="1408">
                  <c:v>1.8651256274498134E-2</c:v>
                </c:pt>
                <c:pt idx="1409">
                  <c:v>1.8635652508059191E-2</c:v>
                </c:pt>
                <c:pt idx="1410">
                  <c:v>1.8617453861987654E-2</c:v>
                </c:pt>
                <c:pt idx="1411">
                  <c:v>1.8602407120101323E-2</c:v>
                </c:pt>
                <c:pt idx="1412">
                  <c:v>1.8586684102153066E-2</c:v>
                </c:pt>
                <c:pt idx="1413">
                  <c:v>1.8570925077796636E-2</c:v>
                </c:pt>
                <c:pt idx="1414">
                  <c:v>1.8546088546338078E-2</c:v>
                </c:pt>
                <c:pt idx="1415">
                  <c:v>1.8539299670602954E-2</c:v>
                </c:pt>
                <c:pt idx="1416">
                  <c:v>1.8523433618138855E-2</c:v>
                </c:pt>
                <c:pt idx="1417">
                  <c:v>1.8507532220005136E-2</c:v>
                </c:pt>
                <c:pt idx="1418">
                  <c:v>1.8491595641390954E-2</c:v>
                </c:pt>
                <c:pt idx="1419">
                  <c:v>1.8475624047477726E-2</c:v>
                </c:pt>
                <c:pt idx="1420">
                  <c:v>1.8459617603444289E-2</c:v>
                </c:pt>
                <c:pt idx="1421">
                  <c:v>1.8443576474477218E-2</c:v>
                </c:pt>
                <c:pt idx="1422">
                  <c:v>1.8427500825757927E-2</c:v>
                </c:pt>
                <c:pt idx="1423">
                  <c:v>1.8411390822462678E-2</c:v>
                </c:pt>
                <c:pt idx="1424">
                  <c:v>1.8395246629778046E-2</c:v>
                </c:pt>
                <c:pt idx="1425">
                  <c:v>1.8379068412880287E-2</c:v>
                </c:pt>
                <c:pt idx="1426">
                  <c:v>1.8362856336950822E-2</c:v>
                </c:pt>
                <c:pt idx="1427">
                  <c:v>1.8346610567165911E-2</c:v>
                </c:pt>
                <c:pt idx="1428">
                  <c:v>1.8329631766497989E-2</c:v>
                </c:pt>
                <c:pt idx="1429">
                  <c:v>1.8314018606745096E-2</c:v>
                </c:pt>
                <c:pt idx="1430">
                  <c:v>1.8297672746459135E-2</c:v>
                </c:pt>
                <c:pt idx="1431">
                  <c:v>1.8281293853025345E-2</c:v>
                </c:pt>
                <c:pt idx="1432">
                  <c:v>1.8264882091622563E-2</c:v>
                </c:pt>
                <c:pt idx="1433">
                  <c:v>1.8248437627419314E-2</c:v>
                </c:pt>
                <c:pt idx="1434">
                  <c:v>1.8231960625594432E-2</c:v>
                </c:pt>
                <c:pt idx="1435">
                  <c:v>1.8215451251321606E-2</c:v>
                </c:pt>
                <c:pt idx="1436">
                  <c:v>1.8198909669769354E-2</c:v>
                </c:pt>
                <c:pt idx="1437">
                  <c:v>1.8184517792785928E-2</c:v>
                </c:pt>
                <c:pt idx="1438">
                  <c:v>1.8165730545521303E-2</c:v>
                </c:pt>
                <c:pt idx="1439">
                  <c:v>1.8149093333165132E-2</c:v>
                </c:pt>
                <c:pt idx="1440">
                  <c:v>1.8132424574213945E-2</c:v>
                </c:pt>
                <c:pt idx="1441">
                  <c:v>1.8114243675667913E-2</c:v>
                </c:pt>
                <c:pt idx="1442">
                  <c:v>1.8098993077210943E-2</c:v>
                </c:pt>
                <c:pt idx="1443">
                  <c:v>1.8082230669493594E-2</c:v>
                </c:pt>
                <c:pt idx="1444">
                  <c:v>1.806543737585533E-2</c:v>
                </c:pt>
                <c:pt idx="1445">
                  <c:v>1.8048613361462094E-2</c:v>
                </c:pt>
                <c:pt idx="1446">
                  <c:v>1.8031758791482409E-2</c:v>
                </c:pt>
                <c:pt idx="1447">
                  <c:v>1.8014873831074484E-2</c:v>
                </c:pt>
                <c:pt idx="1448">
                  <c:v>1.7997958645412003E-2</c:v>
                </c:pt>
                <c:pt idx="1449">
                  <c:v>1.7981013514825565E-2</c:v>
                </c:pt>
                <c:pt idx="1450">
                  <c:v>1.7964042528735579E-2</c:v>
                </c:pt>
                <c:pt idx="1451">
                  <c:v>1.7947054385959199E-2</c:v>
                </c:pt>
                <c:pt idx="1452">
                  <c:v>1.7930058091631128E-2</c:v>
                </c:pt>
                <c:pt idx="1453">
                  <c:v>1.7913062684479841E-2</c:v>
                </c:pt>
                <c:pt idx="1454">
                  <c:v>1.7888798793671019E-2</c:v>
                </c:pt>
                <c:pt idx="1455">
                  <c:v>1.7871826650491127E-2</c:v>
                </c:pt>
                <c:pt idx="1456">
                  <c:v>1.7854865226416838E-2</c:v>
                </c:pt>
                <c:pt idx="1457">
                  <c:v>1.7837914835387991E-2</c:v>
                </c:pt>
                <c:pt idx="1458">
                  <c:v>1.7820975791334119E-2</c:v>
                </c:pt>
                <c:pt idx="1459">
                  <c:v>1.7805584393436793E-2</c:v>
                </c:pt>
                <c:pt idx="1460">
                  <c:v>1.778866889455932E-2</c:v>
                </c:pt>
                <c:pt idx="1461">
                  <c:v>1.7771765636816844E-2</c:v>
                </c:pt>
                <c:pt idx="1462">
                  <c:v>1.7754874934104492E-2</c:v>
                </c:pt>
                <c:pt idx="1463">
                  <c:v>1.773646176336463E-2</c:v>
                </c:pt>
                <c:pt idx="1464">
                  <c:v>1.7719597393724508E-2</c:v>
                </c:pt>
                <c:pt idx="1465">
                  <c:v>1.7702746568563472E-2</c:v>
                </c:pt>
                <c:pt idx="1466">
                  <c:v>1.7685909601798156E-2</c:v>
                </c:pt>
                <c:pt idx="1467">
                  <c:v>1.7669853771373312E-2</c:v>
                </c:pt>
                <c:pt idx="1468">
                  <c:v>1.7653045225764608E-2</c:v>
                </c:pt>
                <c:pt idx="1469">
                  <c:v>1.7631455994481904E-2</c:v>
                </c:pt>
                <c:pt idx="1470">
                  <c:v>1.7619472777114176E-2</c:v>
                </c:pt>
                <c:pt idx="1471">
                  <c:v>1.7602709501866265E-2</c:v>
                </c:pt>
                <c:pt idx="1472">
                  <c:v>1.7582805249668595E-2</c:v>
                </c:pt>
                <c:pt idx="1473">
                  <c:v>1.7566076400637402E-2</c:v>
                </c:pt>
                <c:pt idx="1474">
                  <c:v>1.7549363966150769E-2</c:v>
                </c:pt>
                <c:pt idx="1475">
                  <c:v>1.7532668260117595E-2</c:v>
                </c:pt>
                <c:pt idx="1476">
                  <c:v>1.7516753498090232E-2</c:v>
                </c:pt>
                <c:pt idx="1477">
                  <c:v>1.7500091734007128E-2</c:v>
                </c:pt>
                <c:pt idx="1478">
                  <c:v>1.7483447616029935E-2</c:v>
                </c:pt>
                <c:pt idx="1479">
                  <c:v>1.7466821458048898E-2</c:v>
                </c:pt>
                <c:pt idx="1480">
                  <c:v>1.744945164327116E-2</c:v>
                </c:pt>
                <c:pt idx="1481">
                  <c:v>1.7432862899854816E-2</c:v>
                </c:pt>
                <c:pt idx="1482">
                  <c:v>1.7416293082179447E-2</c:v>
                </c:pt>
                <c:pt idx="1483">
                  <c:v>1.7399742504130747E-2</c:v>
                </c:pt>
                <c:pt idx="1484">
                  <c:v>1.7383211479604716E-2</c:v>
                </c:pt>
                <c:pt idx="1485">
                  <c:v>1.7366700322484468E-2</c:v>
                </c:pt>
                <c:pt idx="1486">
                  <c:v>1.735020934665828E-2</c:v>
                </c:pt>
                <c:pt idx="1487">
                  <c:v>1.7333738866011836E-2</c:v>
                </c:pt>
                <c:pt idx="1488">
                  <c:v>1.7317289194425673E-2</c:v>
                </c:pt>
                <c:pt idx="1489">
                  <c:v>1.7301616731531411E-2</c:v>
                </c:pt>
                <c:pt idx="1490">
                  <c:v>1.7285208849457057E-2</c:v>
                </c:pt>
                <c:pt idx="1491">
                  <c:v>1.7268822693875308E-2</c:v>
                </c:pt>
                <c:pt idx="1492">
                  <c:v>1.7252458578647101E-2</c:v>
                </c:pt>
                <c:pt idx="1493">
                  <c:v>1.7235363958207475E-2</c:v>
                </c:pt>
                <c:pt idx="1494">
                  <c:v>1.7219045732438126E-2</c:v>
                </c:pt>
                <c:pt idx="1495">
                  <c:v>1.720275051286959E-2</c:v>
                </c:pt>
                <c:pt idx="1496">
                  <c:v>1.7186478613364354E-2</c:v>
                </c:pt>
                <c:pt idx="1497">
                  <c:v>1.717023034779264E-2</c:v>
                </c:pt>
                <c:pt idx="1498">
                  <c:v>1.7154754310999998E-2</c:v>
                </c:pt>
                <c:pt idx="1499">
                  <c:v>1.7138553266339507E-2</c:v>
                </c:pt>
                <c:pt idx="1500">
                  <c:v>1.712237677289874E-2</c:v>
                </c:pt>
                <c:pt idx="1501">
                  <c:v>1.7103244639868898E-2</c:v>
                </c:pt>
                <c:pt idx="1502">
                  <c:v>1.7089354514214068E-2</c:v>
                </c:pt>
                <c:pt idx="1503">
                  <c:v>1.7073254643389164E-2</c:v>
                </c:pt>
                <c:pt idx="1504">
                  <c:v>1.7057180603527438E-2</c:v>
                </c:pt>
                <c:pt idx="1505">
                  <c:v>1.7041132708488792E-2</c:v>
                </c:pt>
                <c:pt idx="1506">
                  <c:v>1.7023564197272911E-2</c:v>
                </c:pt>
                <c:pt idx="1507">
                  <c:v>1.7005357462718251E-2</c:v>
                </c:pt>
                <c:pt idx="1508">
                  <c:v>1.6989396210066555E-2</c:v>
                </c:pt>
                <c:pt idx="1509">
                  <c:v>1.6973462451315351E-2</c:v>
                </c:pt>
                <c:pt idx="1510">
                  <c:v>1.6959760091740606E-2</c:v>
                </c:pt>
                <c:pt idx="1511">
                  <c:v>1.6945345395095339E-2</c:v>
                </c:pt>
                <c:pt idx="1512">
                  <c:v>1.6929489456236305E-2</c:v>
                </c:pt>
                <c:pt idx="1513">
                  <c:v>1.6913662144446562E-2</c:v>
                </c:pt>
                <c:pt idx="1514">
                  <c:v>1.6897863773529372E-2</c:v>
                </c:pt>
                <c:pt idx="1515">
                  <c:v>1.6877727219041828E-2</c:v>
                </c:pt>
                <c:pt idx="1516">
                  <c:v>1.6862722334173602E-2</c:v>
                </c:pt>
                <c:pt idx="1517">
                  <c:v>1.6847019825813353E-2</c:v>
                </c:pt>
                <c:pt idx="1518">
                  <c:v>1.6831347636121891E-2</c:v>
                </c:pt>
                <c:pt idx="1519">
                  <c:v>1.6815706078957247E-2</c:v>
                </c:pt>
                <c:pt idx="1520">
                  <c:v>1.6798588143908111E-2</c:v>
                </c:pt>
                <c:pt idx="1521">
                  <c:v>1.6783011746865917E-2</c:v>
                </c:pt>
                <c:pt idx="1522">
                  <c:v>1.6767466944175857E-2</c:v>
                </c:pt>
                <c:pt idx="1523">
                  <c:v>1.6754101427586685E-2</c:v>
                </c:pt>
                <c:pt idx="1524">
                  <c:v>1.6736473377225447E-2</c:v>
                </c:pt>
                <c:pt idx="1525">
                  <c:v>1.6721025240633014E-2</c:v>
                </c:pt>
                <c:pt idx="1526">
                  <c:v>1.6705609953743539E-2</c:v>
                </c:pt>
                <c:pt idx="1527">
                  <c:v>1.669022783039098E-2</c:v>
                </c:pt>
                <c:pt idx="1528">
                  <c:v>1.6674879184404301E-2</c:v>
                </c:pt>
                <c:pt idx="1529">
                  <c:v>1.665956432961746E-2</c:v>
                </c:pt>
                <c:pt idx="1530">
                  <c:v>1.6644283579851926E-2</c:v>
                </c:pt>
                <c:pt idx="1531">
                  <c:v>1.6629037248941658E-2</c:v>
                </c:pt>
                <c:pt idx="1532">
                  <c:v>1.6613825650708125E-2</c:v>
                </c:pt>
                <c:pt idx="1533">
                  <c:v>1.6598649098977791E-2</c:v>
                </c:pt>
                <c:pt idx="1534">
                  <c:v>1.6583507907572126E-2</c:v>
                </c:pt>
                <c:pt idx="1535">
                  <c:v>1.6568402390315096E-2</c:v>
                </c:pt>
                <c:pt idx="1536">
                  <c:v>1.6553332861025671E-2</c:v>
                </c:pt>
                <c:pt idx="1537">
                  <c:v>1.6538299633522824E-2</c:v>
                </c:pt>
                <c:pt idx="1538">
                  <c:v>1.6523303021625524E-2</c:v>
                </c:pt>
                <c:pt idx="1539">
                  <c:v>1.6508343339145248E-2</c:v>
                </c:pt>
                <c:pt idx="1540">
                  <c:v>1.6493420899903466E-2</c:v>
                </c:pt>
                <c:pt idx="1541">
                  <c:v>1.6478536017711654E-2</c:v>
                </c:pt>
                <c:pt idx="1542">
                  <c:v>1.6463689006381288E-2</c:v>
                </c:pt>
                <c:pt idx="1543">
                  <c:v>1.6448880179721348E-2</c:v>
                </c:pt>
                <c:pt idx="1544">
                  <c:v>1.6434109851545808E-2</c:v>
                </c:pt>
                <c:pt idx="1545">
                  <c:v>1.641937833566115E-2</c:v>
                </c:pt>
                <c:pt idx="1546">
                  <c:v>1.640468594587885E-2</c:v>
                </c:pt>
                <c:pt idx="1547">
                  <c:v>1.6390032995997894E-2</c:v>
                </c:pt>
                <c:pt idx="1548">
                  <c:v>1.637541979982976E-2</c:v>
                </c:pt>
                <c:pt idx="1549">
                  <c:v>1.6360846671173435E-2</c:v>
                </c:pt>
                <c:pt idx="1550">
                  <c:v>1.63463139238329E-2</c:v>
                </c:pt>
                <c:pt idx="1551">
                  <c:v>1.6331821871609642E-2</c:v>
                </c:pt>
                <c:pt idx="1552">
                  <c:v>1.6317370828307642E-2</c:v>
                </c:pt>
                <c:pt idx="1553">
                  <c:v>1.6302961107718394E-2</c:v>
                </c:pt>
                <c:pt idx="1554">
                  <c:v>1.6288593023648379E-2</c:v>
                </c:pt>
                <c:pt idx="1555">
                  <c:v>1.6274266889889089E-2</c:v>
                </c:pt>
                <c:pt idx="1556">
                  <c:v>1.6259983020234514E-2</c:v>
                </c:pt>
                <c:pt idx="1557">
                  <c:v>1.6245741728481145E-2</c:v>
                </c:pt>
                <c:pt idx="1558">
                  <c:v>1.6233477910817338E-2</c:v>
                </c:pt>
                <c:pt idx="1559">
                  <c:v>1.6217388133853983E-2</c:v>
                </c:pt>
                <c:pt idx="1560">
                  <c:v>1.6203276458560678E-2</c:v>
                </c:pt>
                <c:pt idx="1561">
                  <c:v>1.6189208616339545E-2</c:v>
                </c:pt>
                <c:pt idx="1562">
                  <c:v>1.6177089376079236E-2</c:v>
                </c:pt>
                <c:pt idx="1563">
                  <c:v>1.6163735123841314E-2</c:v>
                </c:pt>
                <c:pt idx="1564">
                  <c:v>1.6149790276801364E-2</c:v>
                </c:pt>
                <c:pt idx="1565">
                  <c:v>1.6135890418114456E-2</c:v>
                </c:pt>
                <c:pt idx="1566">
                  <c:v>1.61220358615182E-2</c:v>
                </c:pt>
                <c:pt idx="1567">
                  <c:v>1.6105739629549698E-2</c:v>
                </c:pt>
                <c:pt idx="1568">
                  <c:v>1.6091987404840691E-2</c:v>
                </c:pt>
                <c:pt idx="1569">
                  <c:v>1.607828152348334E-2</c:v>
                </c:pt>
                <c:pt idx="1570">
                  <c:v>1.6064009255520872E-2</c:v>
                </c:pt>
                <c:pt idx="1571">
                  <c:v>1.605101004594961E-2</c:v>
                </c:pt>
                <c:pt idx="1572">
                  <c:v>1.6037445077333734E-2</c:v>
                </c:pt>
                <c:pt idx="1573">
                  <c:v>1.6023927707188024E-2</c:v>
                </c:pt>
                <c:pt idx="1574">
                  <c:v>1.6010458249288984E-2</c:v>
                </c:pt>
                <c:pt idx="1575">
                  <c:v>1.5997037017415616E-2</c:v>
                </c:pt>
                <c:pt idx="1576">
                  <c:v>1.5983664325341929E-2</c:v>
                </c:pt>
                <c:pt idx="1577">
                  <c:v>1.5970340486841927E-2</c:v>
                </c:pt>
                <c:pt idx="1578">
                  <c:v>1.5957065815694615E-2</c:v>
                </c:pt>
                <c:pt idx="1579">
                  <c:v>1.5943840625664008E-2</c:v>
                </c:pt>
                <c:pt idx="1580">
                  <c:v>1.5930665230529106E-2</c:v>
                </c:pt>
                <c:pt idx="1581">
                  <c:v>1.5917539944058923E-2</c:v>
                </c:pt>
                <c:pt idx="1582">
                  <c:v>1.5904465080022467E-2</c:v>
                </c:pt>
                <c:pt idx="1583">
                  <c:v>1.5891440952193747E-2</c:v>
                </c:pt>
                <c:pt idx="1584">
                  <c:v>1.5878467874341773E-2</c:v>
                </c:pt>
                <c:pt idx="1585">
                  <c:v>1.5865546160228061E-2</c:v>
                </c:pt>
                <c:pt idx="1586">
                  <c:v>1.5852676123626619E-2</c:v>
                </c:pt>
                <c:pt idx="1587">
                  <c:v>1.5839858078303959E-2</c:v>
                </c:pt>
                <c:pt idx="1588">
                  <c:v>1.5827092338021598E-2</c:v>
                </c:pt>
                <c:pt idx="1589">
                  <c:v>1.5814379216548546E-2</c:v>
                </c:pt>
                <c:pt idx="1590">
                  <c:v>1.580171902764882E-2</c:v>
                </c:pt>
                <c:pt idx="1591">
                  <c:v>1.5789112085086432E-2</c:v>
                </c:pt>
                <c:pt idx="1592">
                  <c:v>1.5776558702625398E-2</c:v>
                </c:pt>
                <c:pt idx="1593">
                  <c:v>1.5764059194024738E-2</c:v>
                </c:pt>
                <c:pt idx="1594">
                  <c:v>1.5751613873053461E-2</c:v>
                </c:pt>
                <c:pt idx="1595">
                  <c:v>1.5739223053468088E-2</c:v>
                </c:pt>
                <c:pt idx="1596">
                  <c:v>1.5726887049027638E-2</c:v>
                </c:pt>
                <c:pt idx="1597">
                  <c:v>1.5716195745439421E-2</c:v>
                </c:pt>
                <c:pt idx="1598">
                  <c:v>1.5702380740637567E-2</c:v>
                </c:pt>
                <c:pt idx="1599">
                  <c:v>1.5690211064203485E-2</c:v>
                </c:pt>
                <c:pt idx="1600">
                  <c:v>1.56780974579529E-2</c:v>
                </c:pt>
                <c:pt idx="1601">
                  <c:v>1.5666040235647327E-2</c:v>
                </c:pt>
                <c:pt idx="1602">
                  <c:v>1.5654039711043288E-2</c:v>
                </c:pt>
                <c:pt idx="1603">
                  <c:v>1.56420961979023E-2</c:v>
                </c:pt>
                <c:pt idx="1604">
                  <c:v>1.5630210009970891E-2</c:v>
                </c:pt>
                <c:pt idx="1605">
                  <c:v>1.5618381461015574E-2</c:v>
                </c:pt>
                <c:pt idx="1606">
                  <c:v>1.5606610864785375E-2</c:v>
                </c:pt>
                <c:pt idx="1607">
                  <c:v>1.5594898535041812E-2</c:v>
                </c:pt>
                <c:pt idx="1608">
                  <c:v>1.5583244785533912E-2</c:v>
                </c:pt>
                <c:pt idx="1609">
                  <c:v>1.5571649930018194E-2</c:v>
                </c:pt>
                <c:pt idx="1610">
                  <c:v>1.5560114282251181E-2</c:v>
                </c:pt>
                <c:pt idx="1611">
                  <c:v>1.5548638155984396E-2</c:v>
                </c:pt>
                <c:pt idx="1612">
                  <c:v>1.553722186497436E-2</c:v>
                </c:pt>
                <c:pt idx="1613">
                  <c:v>1.5525865722967602E-2</c:v>
                </c:pt>
                <c:pt idx="1614">
                  <c:v>1.5514570043720644E-2</c:v>
                </c:pt>
                <c:pt idx="1615">
                  <c:v>1.5505191289910998E-2</c:v>
                </c:pt>
                <c:pt idx="1616">
                  <c:v>1.5494001853036794E-2</c:v>
                </c:pt>
                <c:pt idx="1617">
                  <c:v>1.548287371860857E-2</c:v>
                </c:pt>
                <c:pt idx="1618">
                  <c:v>1.5471807200343943E-2</c:v>
                </c:pt>
                <c:pt idx="1619">
                  <c:v>1.5459009570246152E-2</c:v>
                </c:pt>
                <c:pt idx="1620">
                  <c:v>1.5447639932182547E-2</c:v>
                </c:pt>
                <c:pt idx="1621">
                  <c:v>1.5437219601501795E-2</c:v>
                </c:pt>
                <c:pt idx="1622">
                  <c:v>1.5426418919418095E-2</c:v>
                </c:pt>
                <c:pt idx="1623">
                  <c:v>1.5416977186733955E-2</c:v>
                </c:pt>
                <c:pt idx="1624">
                  <c:v>1.540500772857778E-2</c:v>
                </c:pt>
                <c:pt idx="1625">
                  <c:v>1.5394397847321717E-2</c:v>
                </c:pt>
                <c:pt idx="1626">
                  <c:v>1.5383852193846248E-2</c:v>
                </c:pt>
                <c:pt idx="1627">
                  <c:v>1.5373371081897902E-2</c:v>
                </c:pt>
                <c:pt idx="1628">
                  <c:v>1.5362954825230701E-2</c:v>
                </c:pt>
                <c:pt idx="1629">
                  <c:v>1.5352603737588677E-2</c:v>
                </c:pt>
                <c:pt idx="1630">
                  <c:v>1.5342318132730848E-2</c:v>
                </c:pt>
                <c:pt idx="1631">
                  <c:v>1.5332098324401244E-2</c:v>
                </c:pt>
                <c:pt idx="1632">
                  <c:v>1.5321944626353889E-2</c:v>
                </c:pt>
                <c:pt idx="1633">
                  <c:v>1.5311857352335312E-2</c:v>
                </c:pt>
                <c:pt idx="1634">
                  <c:v>1.5301836816097036E-2</c:v>
                </c:pt>
                <c:pt idx="1635">
                  <c:v>1.5291883331395584E-2</c:v>
                </c:pt>
                <c:pt idx="1636">
                  <c:v>1.5283126592514589E-2</c:v>
                </c:pt>
                <c:pt idx="1637">
                  <c:v>1.5272178771584266E-2</c:v>
                </c:pt>
                <c:pt idx="1638">
                  <c:v>1.5262428323979949E-2</c:v>
                </c:pt>
                <c:pt idx="1639">
                  <c:v>1.5252746182911059E-2</c:v>
                </c:pt>
                <c:pt idx="1640">
                  <c:v>1.5243132662126624E-2</c:v>
                </c:pt>
                <c:pt idx="1641">
                  <c:v>1.5233588075380666E-2</c:v>
                </c:pt>
                <c:pt idx="1642">
                  <c:v>1.5224112736422213E-2</c:v>
                </c:pt>
                <c:pt idx="1643">
                  <c:v>1.5214706959007784E-2</c:v>
                </c:pt>
                <c:pt idx="1644">
                  <c:v>1.520537105688391E-2</c:v>
                </c:pt>
                <c:pt idx="1645">
                  <c:v>1.5196105343804611E-2</c:v>
                </c:pt>
                <c:pt idx="1646">
                  <c:v>1.5186910133523912E-2</c:v>
                </c:pt>
                <c:pt idx="1647">
                  <c:v>1.5177785739793337E-2</c:v>
                </c:pt>
                <c:pt idx="1648">
                  <c:v>1.516873247636441E-2</c:v>
                </c:pt>
                <c:pt idx="1649">
                  <c:v>1.5159750656993654E-2</c:v>
                </c:pt>
                <c:pt idx="1650">
                  <c:v>1.5150840595435089E-2</c:v>
                </c:pt>
                <c:pt idx="1651">
                  <c:v>1.5142002605437743E-2</c:v>
                </c:pt>
                <c:pt idx="1652">
                  <c:v>1.5133237000760635E-2</c:v>
                </c:pt>
                <c:pt idx="1653">
                  <c:v>1.5124544095157788E-2</c:v>
                </c:pt>
                <c:pt idx="1654">
                  <c:v>1.5115924202383224E-2</c:v>
                </c:pt>
                <c:pt idx="1655">
                  <c:v>1.5107377636193464E-2</c:v>
                </c:pt>
                <c:pt idx="1656">
                  <c:v>1.5098904710347527E-2</c:v>
                </c:pt>
                <c:pt idx="1657">
                  <c:v>1.5090228876752125E-2</c:v>
                </c:pt>
                <c:pt idx="1658">
                  <c:v>1.5082181034708209E-2</c:v>
                </c:pt>
                <c:pt idx="1659">
                  <c:v>1.5073930912430367E-2</c:v>
                </c:pt>
                <c:pt idx="1660">
                  <c:v>1.5065755685524929E-2</c:v>
                </c:pt>
                <c:pt idx="1661">
                  <c:v>1.5057655667748415E-2</c:v>
                </c:pt>
                <c:pt idx="1662">
                  <c:v>1.5049631172864841E-2</c:v>
                </c:pt>
                <c:pt idx="1663">
                  <c:v>1.5041682514633226E-2</c:v>
                </c:pt>
                <c:pt idx="1664">
                  <c:v>1.5033810006810089E-2</c:v>
                </c:pt>
                <c:pt idx="1665">
                  <c:v>1.5026013963164442E-2</c:v>
                </c:pt>
                <c:pt idx="1666">
                  <c:v>1.5018294697452805E-2</c:v>
                </c:pt>
                <c:pt idx="1667">
                  <c:v>1.5011333014553426E-2</c:v>
                </c:pt>
                <c:pt idx="1668">
                  <c:v>1.5003752531385351E-2</c:v>
                </c:pt>
                <c:pt idx="1669">
                  <c:v>1.499624969003301E-2</c:v>
                </c:pt>
                <c:pt idx="1670">
                  <c:v>1.4988824804237163E-2</c:v>
                </c:pt>
                <c:pt idx="1671">
                  <c:v>1.4980656303003251E-2</c:v>
                </c:pt>
                <c:pt idx="1672">
                  <c:v>1.4973609010609512E-2</c:v>
                </c:pt>
                <c:pt idx="1673">
                  <c:v>1.4966435975853343E-2</c:v>
                </c:pt>
                <c:pt idx="1674">
                  <c:v>1.495934222915829E-2</c:v>
                </c:pt>
                <c:pt idx="1675">
                  <c:v>1.4952328084290867E-2</c:v>
                </c:pt>
                <c:pt idx="1676">
                  <c:v>1.494539385502508E-2</c:v>
                </c:pt>
                <c:pt idx="1677">
                  <c:v>1.4938539855127442E-2</c:v>
                </c:pt>
                <c:pt idx="1678">
                  <c:v>1.4931766398376956E-2</c:v>
                </c:pt>
                <c:pt idx="1679">
                  <c:v>1.4925073798542632E-2</c:v>
                </c:pt>
                <c:pt idx="1680">
                  <c:v>1.491767992112287E-2</c:v>
                </c:pt>
                <c:pt idx="1681">
                  <c:v>1.4911156062067317E-2</c:v>
                </c:pt>
                <c:pt idx="1682">
                  <c:v>1.4904714020160947E-2</c:v>
                </c:pt>
                <c:pt idx="1683">
                  <c:v>1.4898354109173416E-2</c:v>
                </c:pt>
                <c:pt idx="1684">
                  <c:v>1.4892076642876961E-2</c:v>
                </c:pt>
                <c:pt idx="1685">
                  <c:v>1.4885881935038656E-2</c:v>
                </c:pt>
                <c:pt idx="1686">
                  <c:v>1.4879770299435893E-2</c:v>
                </c:pt>
                <c:pt idx="1687">
                  <c:v>1.4873742049835751E-2</c:v>
                </c:pt>
                <c:pt idx="1688">
                  <c:v>1.4867687474085234E-2</c:v>
                </c:pt>
                <c:pt idx="1689">
                  <c:v>1.4861936963750306E-2</c:v>
                </c:pt>
                <c:pt idx="1690">
                  <c:v>1.4856160754817209E-2</c:v>
                </c:pt>
                <c:pt idx="1691">
                  <c:v>1.4850469186991138E-2</c:v>
                </c:pt>
                <c:pt idx="1692">
                  <c:v>1.4844862574054643E-2</c:v>
                </c:pt>
                <c:pt idx="1693">
                  <c:v>1.4839341229787691E-2</c:v>
                </c:pt>
                <c:pt idx="1694">
                  <c:v>1.4833905467967676E-2</c:v>
                </c:pt>
                <c:pt idx="1695">
                  <c:v>1.4828555602379723E-2</c:v>
                </c:pt>
                <c:pt idx="1696">
                  <c:v>1.482329194680896E-2</c:v>
                </c:pt>
                <c:pt idx="1697">
                  <c:v>1.4818289231255071E-2</c:v>
                </c:pt>
                <c:pt idx="1698">
                  <c:v>1.4813024520859509E-2</c:v>
                </c:pt>
                <c:pt idx="1699">
                  <c:v>1.4808021378056233E-2</c:v>
                </c:pt>
                <c:pt idx="1700">
                  <c:v>1.4803105700415811E-2</c:v>
                </c:pt>
                <c:pt idx="1701">
                  <c:v>1.4798212884838756E-2</c:v>
                </c:pt>
                <c:pt idx="1702">
                  <c:v>1.4793537995807874E-2</c:v>
                </c:pt>
                <c:pt idx="1703">
                  <c:v>1.4788886596418348E-2</c:v>
                </c:pt>
                <c:pt idx="1704">
                  <c:v>1.4784323917368284E-2</c:v>
                </c:pt>
                <c:pt idx="1705">
                  <c:v>1.4779850272458281E-2</c:v>
                </c:pt>
                <c:pt idx="1706">
                  <c:v>1.4775465975481201E-2</c:v>
                </c:pt>
                <c:pt idx="1707">
                  <c:v>1.4771171340240223E-2</c:v>
                </c:pt>
                <c:pt idx="1708">
                  <c:v>1.4766966680535941E-2</c:v>
                </c:pt>
                <c:pt idx="1709">
                  <c:v>1.4762852090806364E-2</c:v>
                </c:pt>
                <c:pt idx="1710">
                  <c:v>1.4758820412168973E-2</c:v>
                </c:pt>
                <c:pt idx="1711">
                  <c:v>1.4754855715577298E-2</c:v>
                </c:pt>
                <c:pt idx="1712">
                  <c:v>1.4750941501192426E-2</c:v>
                </c:pt>
                <c:pt idx="1713">
                  <c:v>1.4747061217944163E-2</c:v>
                </c:pt>
                <c:pt idx="1714">
                  <c:v>1.4741552022016321E-2</c:v>
                </c:pt>
                <c:pt idx="1715">
                  <c:v>1.4737716767914921E-2</c:v>
                </c:pt>
                <c:pt idx="1716">
                  <c:v>1.4733899058011873E-2</c:v>
                </c:pt>
                <c:pt idx="1717">
                  <c:v>1.4730098979228615E-2</c:v>
                </c:pt>
                <c:pt idx="1718">
                  <c:v>1.4726316618484007E-2</c:v>
                </c:pt>
                <c:pt idx="1719">
                  <c:v>1.4722451740231917E-2</c:v>
                </c:pt>
                <c:pt idx="1720">
                  <c:v>1.4718701681731046E-2</c:v>
                </c:pt>
                <c:pt idx="1721">
                  <c:v>1.4714969581079667E-2</c:v>
                </c:pt>
                <c:pt idx="1722">
                  <c:v>1.471125552518826E-2</c:v>
                </c:pt>
                <c:pt idx="1723">
                  <c:v>1.4707673627456938E-2</c:v>
                </c:pt>
                <c:pt idx="1724">
                  <c:v>1.4703999400227374E-2</c:v>
                </c:pt>
                <c:pt idx="1725">
                  <c:v>1.470034349946074E-2</c:v>
                </c:pt>
                <c:pt idx="1726">
                  <c:v>1.4696706012081048E-2</c:v>
                </c:pt>
                <c:pt idx="1727">
                  <c:v>1.469308702500716E-2</c:v>
                </c:pt>
                <c:pt idx="1728">
                  <c:v>1.4689442634122862E-2</c:v>
                </c:pt>
                <c:pt idx="1729">
                  <c:v>1.4685859713248206E-2</c:v>
                </c:pt>
                <c:pt idx="1730">
                  <c:v>1.46812806698291E-2</c:v>
                </c:pt>
                <c:pt idx="1731">
                  <c:v>1.4678750220565639E-2</c:v>
                </c:pt>
                <c:pt idx="1732">
                  <c:v>1.4675272636346166E-2</c:v>
                </c:pt>
                <c:pt idx="1733">
                  <c:v>1.4671766476385092E-2</c:v>
                </c:pt>
                <c:pt idx="1734">
                  <c:v>1.4668279425159258E-2</c:v>
                </c:pt>
                <c:pt idx="1735">
                  <c:v>1.4664811569582365E-2</c:v>
                </c:pt>
                <c:pt idx="1736">
                  <c:v>1.4661309247816945E-2</c:v>
                </c:pt>
                <c:pt idx="1737">
                  <c:v>1.4657878792982082E-2</c:v>
                </c:pt>
                <c:pt idx="1738">
                  <c:v>1.4654467787522663E-2</c:v>
                </c:pt>
                <c:pt idx="1739">
                  <c:v>1.4651076318353162E-2</c:v>
                </c:pt>
                <c:pt idx="1740">
                  <c:v>1.4647763268623035E-2</c:v>
                </c:pt>
                <c:pt idx="1741">
                  <c:v>1.4644412412246148E-2</c:v>
                </c:pt>
                <c:pt idx="1742">
                  <c:v>1.4641081359947636E-2</c:v>
                </c:pt>
                <c:pt idx="1743">
                  <c:v>1.4637770198648941E-2</c:v>
                </c:pt>
                <c:pt idx="1744">
                  <c:v>1.4634479015263763E-2</c:v>
                </c:pt>
                <c:pt idx="1745">
                  <c:v>1.4631207896716118E-2</c:v>
                </c:pt>
                <c:pt idx="1746">
                  <c:v>1.4627956929922288E-2</c:v>
                </c:pt>
                <c:pt idx="1747">
                  <c:v>1.4624726201801129E-2</c:v>
                </c:pt>
                <c:pt idx="1748">
                  <c:v>1.4621515799268925E-2</c:v>
                </c:pt>
                <c:pt idx="1749">
                  <c:v>1.4618255243985523E-2</c:v>
                </c:pt>
                <c:pt idx="1750">
                  <c:v>1.4615084410419144E-2</c:v>
                </c:pt>
                <c:pt idx="1751">
                  <c:v>1.4611934156129713E-2</c:v>
                </c:pt>
                <c:pt idx="1752">
                  <c:v>1.4608804568026379E-2</c:v>
                </c:pt>
                <c:pt idx="1753">
                  <c:v>1.4605771712612603E-2</c:v>
                </c:pt>
                <c:pt idx="1754">
                  <c:v>1.4602685088912744E-2</c:v>
                </c:pt>
                <c:pt idx="1755">
                  <c:v>1.4599619399228696E-2</c:v>
                </c:pt>
                <c:pt idx="1756">
                  <c:v>1.4596574730484476E-2</c:v>
                </c:pt>
                <c:pt idx="1757">
                  <c:v>1.4593551169596364E-2</c:v>
                </c:pt>
                <c:pt idx="1758">
                  <c:v>1.4590465896674232E-2</c:v>
                </c:pt>
                <c:pt idx="1759">
                  <c:v>1.458748340553484E-2</c:v>
                </c:pt>
                <c:pt idx="1760">
                  <c:v>1.4584522275913336E-2</c:v>
                </c:pt>
                <c:pt idx="1761">
                  <c:v>1.4581757029566433E-2</c:v>
                </c:pt>
                <c:pt idx="1762">
                  <c:v>1.4578753025152342E-2</c:v>
                </c:pt>
                <c:pt idx="1763">
                  <c:v>1.4575857936694345E-2</c:v>
                </c:pt>
                <c:pt idx="1764">
                  <c:v>1.4572984564519312E-2</c:v>
                </c:pt>
                <c:pt idx="1765">
                  <c:v>1.4570132995556418E-2</c:v>
                </c:pt>
                <c:pt idx="1766">
                  <c:v>1.4566900868897201E-2</c:v>
                </c:pt>
                <c:pt idx="1767">
                  <c:v>1.4564096313769712E-2</c:v>
                </c:pt>
                <c:pt idx="1768">
                  <c:v>1.4561313835024237E-2</c:v>
                </c:pt>
                <c:pt idx="1769">
                  <c:v>1.4558553519577055E-2</c:v>
                </c:pt>
                <c:pt idx="1770">
                  <c:v>1.4555815454344445E-2</c:v>
                </c:pt>
                <c:pt idx="1771">
                  <c:v>1.4552794275572037E-2</c:v>
                </c:pt>
                <c:pt idx="1772">
                  <c:v>1.4550096472953593E-2</c:v>
                </c:pt>
                <c:pt idx="1773">
                  <c:v>1.4547421159896792E-2</c:v>
                </c:pt>
                <c:pt idx="1774">
                  <c:v>1.4544768423317818E-2</c:v>
                </c:pt>
                <c:pt idx="1775">
                  <c:v>1.4542895434144347E-2</c:v>
                </c:pt>
                <c:pt idx="1776">
                  <c:v>1.4539859184985746E-2</c:v>
                </c:pt>
                <c:pt idx="1777">
                  <c:v>1.4537279305011579E-2</c:v>
                </c:pt>
                <c:pt idx="1778">
                  <c:v>1.4534722370605437E-2</c:v>
                </c:pt>
                <c:pt idx="1779">
                  <c:v>1.4532188468691339E-2</c:v>
                </c:pt>
                <c:pt idx="1780">
                  <c:v>1.4529080898749158E-2</c:v>
                </c:pt>
                <c:pt idx="1781">
                  <c:v>1.4526601536283823E-2</c:v>
                </c:pt>
                <c:pt idx="1782">
                  <c:v>1.4524145499060226E-2</c:v>
                </c:pt>
                <c:pt idx="1783">
                  <c:v>1.4521246001869655E-2</c:v>
                </c:pt>
                <c:pt idx="1784">
                  <c:v>1.4519303748060097E-2</c:v>
                </c:pt>
                <c:pt idx="1785">
                  <c:v>1.4516918208124507E-2</c:v>
                </c:pt>
                <c:pt idx="1786">
                  <c:v>1.4514556341127527E-2</c:v>
                </c:pt>
                <c:pt idx="1787">
                  <c:v>1.4512218233994623E-2</c:v>
                </c:pt>
                <c:pt idx="1788">
                  <c:v>1.4509903973651261E-2</c:v>
                </c:pt>
                <c:pt idx="1789">
                  <c:v>1.4507613647012918E-2</c:v>
                </c:pt>
                <c:pt idx="1790">
                  <c:v>1.4505347341012553E-2</c:v>
                </c:pt>
                <c:pt idx="1791">
                  <c:v>1.4503105142565642E-2</c:v>
                </c:pt>
                <c:pt idx="1792">
                  <c:v>1.4500887138597651E-2</c:v>
                </c:pt>
                <c:pt idx="1793">
                  <c:v>1.4498693416036545E-2</c:v>
                </c:pt>
                <c:pt idx="1794">
                  <c:v>1.4496524061800298E-2</c:v>
                </c:pt>
                <c:pt idx="1795">
                  <c:v>1.4494379162814375E-2</c:v>
                </c:pt>
                <c:pt idx="1796">
                  <c:v>1.4491832518219344E-2</c:v>
                </c:pt>
                <c:pt idx="1797">
                  <c:v>1.4490163078290375E-2</c:v>
                </c:pt>
                <c:pt idx="1798">
                  <c:v>1.4488092066600733E-2</c:v>
                </c:pt>
                <c:pt idx="1799">
                  <c:v>1.4486045857855789E-2</c:v>
                </c:pt>
                <c:pt idx="1800">
                  <c:v>1.4484024538983509E-2</c:v>
                </c:pt>
                <c:pt idx="1801">
                  <c:v>1.4482028196904362E-2</c:v>
                </c:pt>
                <c:pt idx="1802">
                  <c:v>1.4480056918546313E-2</c:v>
                </c:pt>
                <c:pt idx="1803">
                  <c:v>1.4478110790832333E-2</c:v>
                </c:pt>
                <c:pt idx="1804">
                  <c:v>1.447618990068289E-2</c:v>
                </c:pt>
                <c:pt idx="1805">
                  <c:v>1.4474294335030946E-2</c:v>
                </c:pt>
                <c:pt idx="1806">
                  <c:v>1.4472424180796972E-2</c:v>
                </c:pt>
                <c:pt idx="1807">
                  <c:v>1.4470579524903937E-2</c:v>
                </c:pt>
                <c:pt idx="1808">
                  <c:v>1.4468760454279805E-2</c:v>
                </c:pt>
                <c:pt idx="1809">
                  <c:v>1.4466473492774289E-2</c:v>
                </c:pt>
                <c:pt idx="1810">
                  <c:v>1.4465199416537622E-2</c:v>
                </c:pt>
                <c:pt idx="1811">
                  <c:v>1.4463457623270504E-2</c:v>
                </c:pt>
                <c:pt idx="1812">
                  <c:v>1.4461741762971658E-2</c:v>
                </c:pt>
                <c:pt idx="1813">
                  <c:v>1.446005192256905E-2</c:v>
                </c:pt>
                <c:pt idx="1814">
                  <c:v>1.4458388188985649E-2</c:v>
                </c:pt>
                <c:pt idx="1815">
                  <c:v>1.4456750649149419E-2</c:v>
                </c:pt>
                <c:pt idx="1816">
                  <c:v>1.4455139389985827E-2</c:v>
                </c:pt>
                <c:pt idx="1817">
                  <c:v>1.4452480561479996E-2</c:v>
                </c:pt>
                <c:pt idx="1818">
                  <c:v>1.4451594385756225E-2</c:v>
                </c:pt>
                <c:pt idx="1819">
                  <c:v>1.4450464165803034E-2</c:v>
                </c:pt>
                <c:pt idx="1820">
                  <c:v>1.4448958898597153E-2</c:v>
                </c:pt>
                <c:pt idx="1821">
                  <c:v>1.4447480346693742E-2</c:v>
                </c:pt>
                <c:pt idx="1822">
                  <c:v>1.4445464082116201E-2</c:v>
                </c:pt>
                <c:pt idx="1823">
                  <c:v>1.4443843936552878E-2</c:v>
                </c:pt>
                <c:pt idx="1824">
                  <c:v>1.4442438543493807E-2</c:v>
                </c:pt>
                <c:pt idx="1825">
                  <c:v>1.4441060184252777E-2</c:v>
                </c:pt>
                <c:pt idx="1826">
                  <c:v>1.4439708945748832E-2</c:v>
                </c:pt>
                <c:pt idx="1827">
                  <c:v>1.4439174924613662E-2</c:v>
                </c:pt>
                <c:pt idx="1828">
                  <c:v>1.4437885813813056E-2</c:v>
                </c:pt>
                <c:pt idx="1829">
                  <c:v>1.4436624113736141E-2</c:v>
                </c:pt>
                <c:pt idx="1830">
                  <c:v>1.4435389911310881E-2</c:v>
                </c:pt>
                <c:pt idx="1831">
                  <c:v>1.4434183293470237E-2</c:v>
                </c:pt>
                <c:pt idx="1832">
                  <c:v>1.4433004347134681E-2</c:v>
                </c:pt>
                <c:pt idx="1833">
                  <c:v>1.4431853159239671E-2</c:v>
                </c:pt>
                <c:pt idx="1834">
                  <c:v>1.4430729816710675E-2</c:v>
                </c:pt>
                <c:pt idx="1835">
                  <c:v>1.4428995242458682E-2</c:v>
                </c:pt>
                <c:pt idx="1836">
                  <c:v>1.4428567015472571E-2</c:v>
                </c:pt>
                <c:pt idx="1837">
                  <c:v>1.4427527730619394E-2</c:v>
                </c:pt>
                <c:pt idx="1838">
                  <c:v>1.4426516638851583E-2</c:v>
                </c:pt>
                <c:pt idx="1839">
                  <c:v>1.4425533827097103E-2</c:v>
                </c:pt>
                <c:pt idx="1840">
                  <c:v>1.4424579382286418E-2</c:v>
                </c:pt>
                <c:pt idx="1841">
                  <c:v>1.4423653391349989E-2</c:v>
                </c:pt>
                <c:pt idx="1842">
                  <c:v>1.4422755941215781E-2</c:v>
                </c:pt>
                <c:pt idx="1843">
                  <c:v>1.4421887118814258E-2</c:v>
                </c:pt>
                <c:pt idx="1844">
                  <c:v>1.4421047011075883E-2</c:v>
                </c:pt>
                <c:pt idx="1845">
                  <c:v>1.4420235704938611E-2</c:v>
                </c:pt>
                <c:pt idx="1846">
                  <c:v>1.4419453287325412E-2</c:v>
                </c:pt>
                <c:pt idx="1847">
                  <c:v>1.4418699845169247E-2</c:v>
                </c:pt>
                <c:pt idx="1848">
                  <c:v>1.4417975465403077E-2</c:v>
                </c:pt>
                <c:pt idx="1849">
                  <c:v>1.4417280234957364E-2</c:v>
                </c:pt>
                <c:pt idx="1850">
                  <c:v>1.4416614240765069E-2</c:v>
                </c:pt>
                <c:pt idx="1851">
                  <c:v>1.4415977569756655E-2</c:v>
                </c:pt>
                <c:pt idx="1852">
                  <c:v>1.4415370308862585E-2</c:v>
                </c:pt>
                <c:pt idx="1853">
                  <c:v>1.4414792545020816E-2</c:v>
                </c:pt>
                <c:pt idx="1854">
                  <c:v>1.4414244365159312E-2</c:v>
                </c:pt>
                <c:pt idx="1855">
                  <c:v>1.4413725856213533E-2</c:v>
                </c:pt>
                <c:pt idx="1856">
                  <c:v>1.4413237105113941E-2</c:v>
                </c:pt>
                <c:pt idx="1857">
                  <c:v>1.4412778198795995E-2</c:v>
                </c:pt>
                <c:pt idx="1858">
                  <c:v>1.4412349224192655E-2</c:v>
                </c:pt>
                <c:pt idx="1859">
                  <c:v>1.4411950268239382E-2</c:v>
                </c:pt>
                <c:pt idx="1860">
                  <c:v>1.4411581417864139E-2</c:v>
                </c:pt>
                <c:pt idx="1861">
                  <c:v>1.4411242760009879E-2</c:v>
                </c:pt>
                <c:pt idx="1862">
                  <c:v>1.441093438160207E-2</c:v>
                </c:pt>
                <c:pt idx="1863">
                  <c:v>1.4410656369583663E-2</c:v>
                </c:pt>
                <c:pt idx="1864">
                  <c:v>1.4410408810882624E-2</c:v>
                </c:pt>
                <c:pt idx="1865">
                  <c:v>1.4410191792436911E-2</c:v>
                </c:pt>
                <c:pt idx="1866">
                  <c:v>1.4410005401184478E-2</c:v>
                </c:pt>
                <c:pt idx="1867">
                  <c:v>1.4409849724058288E-2</c:v>
                </c:pt>
                <c:pt idx="1868">
                  <c:v>1.4409724847991301E-2</c:v>
                </c:pt>
                <c:pt idx="1869">
                  <c:v>1.4409630859923972E-2</c:v>
                </c:pt>
                <c:pt idx="1870">
                  <c:v>1.4408709161442296E-2</c:v>
                </c:pt>
                <c:pt idx="1871">
                  <c:v>1.4409535895532621E-2</c:v>
                </c:pt>
                <c:pt idx="1872">
                  <c:v>1.4409535093079517E-2</c:v>
                </c:pt>
                <c:pt idx="1873">
                  <c:v>1.4409565526375401E-2</c:v>
                </c:pt>
                <c:pt idx="1874">
                  <c:v>1.4409627282350734E-2</c:v>
                </c:pt>
                <c:pt idx="1875">
                  <c:v>1.4408828177207815E-2</c:v>
                </c:pt>
                <c:pt idx="1876">
                  <c:v>1.4408946055105603E-2</c:v>
                </c:pt>
                <c:pt idx="1877">
                  <c:v>1.44090954940799E-2</c:v>
                </c:pt>
                <c:pt idx="1878">
                  <c:v>1.4409276581065307E-2</c:v>
                </c:pt>
                <c:pt idx="1879">
                  <c:v>1.44104089453026E-2</c:v>
                </c:pt>
                <c:pt idx="1880">
                  <c:v>1.441066046307421E-2</c:v>
                </c:pt>
                <c:pt idx="1881">
                  <c:v>1.4411255472287398E-2</c:v>
                </c:pt>
                <c:pt idx="1882">
                  <c:v>1.4411259379315811E-2</c:v>
                </c:pt>
                <c:pt idx="1883">
                  <c:v>1.4410659778585968E-2</c:v>
                </c:pt>
                <c:pt idx="1884">
                  <c:v>1.4411986716084124E-2</c:v>
                </c:pt>
                <c:pt idx="1885">
                  <c:v>1.4412398759515999E-2</c:v>
                </c:pt>
                <c:pt idx="1886">
                  <c:v>1.4412843168900291E-2</c:v>
                </c:pt>
                <c:pt idx="1887">
                  <c:v>1.4413320031179955E-2</c:v>
                </c:pt>
                <c:pt idx="1888">
                  <c:v>1.4413829433292946E-2</c:v>
                </c:pt>
                <c:pt idx="1889">
                  <c:v>1.441437146217972E-2</c:v>
                </c:pt>
                <c:pt idx="1890">
                  <c:v>1.4414946204790724E-2</c:v>
                </c:pt>
                <c:pt idx="1891">
                  <c:v>1.4415553748058918E-2</c:v>
                </c:pt>
                <c:pt idx="1892">
                  <c:v>1.4416194178929753E-2</c:v>
                </c:pt>
                <c:pt idx="1893">
                  <c:v>1.441686758434868E-2</c:v>
                </c:pt>
                <c:pt idx="1894">
                  <c:v>1.4417574051253657E-2</c:v>
                </c:pt>
                <c:pt idx="1895">
                  <c:v>1.441831366659263E-2</c:v>
                </c:pt>
                <c:pt idx="1896">
                  <c:v>1.4418047055235672E-2</c:v>
                </c:pt>
                <c:pt idx="1897">
                  <c:v>1.4419892690344382E-2</c:v>
                </c:pt>
                <c:pt idx="1898">
                  <c:v>1.4420732272645564E-2</c:v>
                </c:pt>
                <c:pt idx="1899">
                  <c:v>1.4421605351152555E-2</c:v>
                </c:pt>
                <c:pt idx="1900">
                  <c:v>1.4422512012820798E-2</c:v>
                </c:pt>
                <c:pt idx="1901">
                  <c:v>1.4423452344583254E-2</c:v>
                </c:pt>
                <c:pt idx="1902">
                  <c:v>1.4424426433392867E-2</c:v>
                </c:pt>
                <c:pt idx="1903">
                  <c:v>1.4425434366192591E-2</c:v>
                </c:pt>
                <c:pt idx="1904">
                  <c:v>1.4426476229932872E-2</c:v>
                </c:pt>
                <c:pt idx="1905">
                  <c:v>1.4427552111554165E-2</c:v>
                </c:pt>
                <c:pt idx="1906">
                  <c:v>1.4428662098009415E-2</c:v>
                </c:pt>
                <c:pt idx="1907">
                  <c:v>1.4429806276244073E-2</c:v>
                </c:pt>
                <c:pt idx="1908">
                  <c:v>1.4430984733203589E-2</c:v>
                </c:pt>
                <c:pt idx="1909">
                  <c:v>1.4432197555835913E-2</c:v>
                </c:pt>
                <c:pt idx="1910">
                  <c:v>1.4433444831093989E-2</c:v>
                </c:pt>
                <c:pt idx="1911">
                  <c:v>1.4434726645925766E-2</c:v>
                </c:pt>
                <c:pt idx="1912">
                  <c:v>1.4436043087274197E-2</c:v>
                </c:pt>
                <c:pt idx="1913">
                  <c:v>1.4437394242097223E-2</c:v>
                </c:pt>
                <c:pt idx="1914">
                  <c:v>1.4438780197335299E-2</c:v>
                </c:pt>
                <c:pt idx="1915">
                  <c:v>1.4440201039946365E-2</c:v>
                </c:pt>
                <c:pt idx="1916">
                  <c:v>1.4441656856883367E-2</c:v>
                </c:pt>
                <c:pt idx="1917">
                  <c:v>1.4443547126222454E-2</c:v>
                </c:pt>
                <c:pt idx="1918">
                  <c:v>1.444467376151698E-2</c:v>
                </c:pt>
                <c:pt idx="1919">
                  <c:v>1.4446235023121978E-2</c:v>
                </c:pt>
                <c:pt idx="1920">
                  <c:v>1.4447831606849704E-2</c:v>
                </c:pt>
                <c:pt idx="1921">
                  <c:v>1.4449463599658097E-2</c:v>
                </c:pt>
                <c:pt idx="1922">
                  <c:v>1.44511310885026E-2</c:v>
                </c:pt>
                <c:pt idx="1923">
                  <c:v>1.4452834160333661E-2</c:v>
                </c:pt>
                <c:pt idx="1924">
                  <c:v>1.4454572902099228E-2</c:v>
                </c:pt>
                <c:pt idx="1925">
                  <c:v>1.4456347400762237E-2</c:v>
                </c:pt>
                <c:pt idx="1926">
                  <c:v>1.4458157743270639E-2</c:v>
                </c:pt>
                <c:pt idx="1927">
                  <c:v>1.4458304518344876E-2</c:v>
                </c:pt>
                <c:pt idx="1928">
                  <c:v>1.446017619145566E-2</c:v>
                </c:pt>
                <c:pt idx="1929">
                  <c:v>1.4462083938601631E-2</c:v>
                </c:pt>
                <c:pt idx="1930">
                  <c:v>1.4464027846724672E-2</c:v>
                </c:pt>
                <c:pt idx="1931">
                  <c:v>1.4467750156966497E-2</c:v>
                </c:pt>
                <c:pt idx="1932">
                  <c:v>1.4470216282967257E-2</c:v>
                </c:pt>
                <c:pt idx="1933">
                  <c:v>1.4471841072830061E-2</c:v>
                </c:pt>
                <c:pt idx="1934">
                  <c:v>1.4473941296527515E-2</c:v>
                </c:pt>
                <c:pt idx="1935">
                  <c:v>1.4474738764532336E-2</c:v>
                </c:pt>
                <c:pt idx="1936">
                  <c:v>1.4478251710250967E-2</c:v>
                </c:pt>
                <c:pt idx="1937">
                  <c:v>1.4480462074192846E-2</c:v>
                </c:pt>
                <c:pt idx="1938">
                  <c:v>1.4482709325467913E-2</c:v>
                </c:pt>
                <c:pt idx="1939">
                  <c:v>1.4484993551034109E-2</c:v>
                </c:pt>
                <c:pt idx="1940">
                  <c:v>1.448731483785437E-2</c:v>
                </c:pt>
                <c:pt idx="1941">
                  <c:v>1.4489673272886638E-2</c:v>
                </c:pt>
                <c:pt idx="1942">
                  <c:v>1.4492068943091352E-2</c:v>
                </c:pt>
                <c:pt idx="1943">
                  <c:v>1.4494501935436443E-2</c:v>
                </c:pt>
                <c:pt idx="1944">
                  <c:v>1.4496972336877356E-2</c:v>
                </c:pt>
                <c:pt idx="1945">
                  <c:v>1.4499480234377027E-2</c:v>
                </c:pt>
                <c:pt idx="1946">
                  <c:v>1.4502025714903388E-2</c:v>
                </c:pt>
                <c:pt idx="1947">
                  <c:v>1.4504608865411883E-2</c:v>
                </c:pt>
                <c:pt idx="1948">
                  <c:v>1.4507229772872943E-2</c:v>
                </c:pt>
                <c:pt idx="1949">
                  <c:v>1.4509888524247005E-2</c:v>
                </c:pt>
                <c:pt idx="1950">
                  <c:v>1.4512585206502004E-2</c:v>
                </c:pt>
                <c:pt idx="1951">
                  <c:v>1.4515319906603374E-2</c:v>
                </c:pt>
                <c:pt idx="1952">
                  <c:v>1.4518092711511554E-2</c:v>
                </c:pt>
                <c:pt idx="1953">
                  <c:v>1.4520903708199473E-2</c:v>
                </c:pt>
                <c:pt idx="1954">
                  <c:v>1.4523752983627569E-2</c:v>
                </c:pt>
                <c:pt idx="1955">
                  <c:v>1.4526640624766274E-2</c:v>
                </c:pt>
                <c:pt idx="1956">
                  <c:v>1.452956671858352E-2</c:v>
                </c:pt>
                <c:pt idx="1957">
                  <c:v>1.4531007332133522E-2</c:v>
                </c:pt>
                <c:pt idx="1958">
                  <c:v>1.4535534612120371E-2</c:v>
                </c:pt>
                <c:pt idx="1959">
                  <c:v>1.4538576585783336E-2</c:v>
                </c:pt>
                <c:pt idx="1960">
                  <c:v>1.4541657359994076E-2</c:v>
                </c:pt>
                <c:pt idx="1961">
                  <c:v>1.4544777021728017E-2</c:v>
                </c:pt>
                <c:pt idx="1962">
                  <c:v>1.4547935657955591E-2</c:v>
                </c:pt>
                <c:pt idx="1963">
                  <c:v>1.4551133355649726E-2</c:v>
                </c:pt>
                <c:pt idx="1964">
                  <c:v>1.4554370201778355E-2</c:v>
                </c:pt>
                <c:pt idx="1965">
                  <c:v>1.4557646283316905E-2</c:v>
                </c:pt>
                <c:pt idx="1966">
                  <c:v>1.4560961687230811E-2</c:v>
                </c:pt>
                <c:pt idx="1967">
                  <c:v>1.4564316500500496E-2</c:v>
                </c:pt>
                <c:pt idx="1968">
                  <c:v>1.4567710810098888E-2</c:v>
                </c:pt>
                <c:pt idx="1969">
                  <c:v>1.4572220309166875E-2</c:v>
                </c:pt>
                <c:pt idx="1970">
                  <c:v>1.4572953568041667E-2</c:v>
                </c:pt>
                <c:pt idx="1971">
                  <c:v>1.4577992497592784E-2</c:v>
                </c:pt>
                <c:pt idx="1972">
                  <c:v>1.4581391319546666E-2</c:v>
                </c:pt>
                <c:pt idx="1973">
                  <c:v>1.4584755867889099E-2</c:v>
                </c:pt>
                <c:pt idx="1974">
                  <c:v>1.4589100075966307E-2</c:v>
                </c:pt>
                <c:pt idx="1975">
                  <c:v>1.4591356456663684E-2</c:v>
                </c:pt>
                <c:pt idx="1976">
                  <c:v>1.4594663332219005E-2</c:v>
                </c:pt>
                <c:pt idx="1977">
                  <c:v>1.459795593690597E-2</c:v>
                </c:pt>
                <c:pt idx="1978">
                  <c:v>1.4601234220847055E-2</c:v>
                </c:pt>
                <c:pt idx="1979">
                  <c:v>1.4602913884358098E-2</c:v>
                </c:pt>
                <c:pt idx="1980">
                  <c:v>1.4606166083348209E-2</c:v>
                </c:pt>
                <c:pt idx="1981">
                  <c:v>1.4609403824294986E-2</c:v>
                </c:pt>
                <c:pt idx="1982">
                  <c:v>1.4614728370304086E-2</c:v>
                </c:pt>
                <c:pt idx="1983">
                  <c:v>1.4617409083274562E-2</c:v>
                </c:pt>
                <c:pt idx="1984">
                  <c:v>1.4620600395100975E-2</c:v>
                </c:pt>
                <c:pt idx="1985">
                  <c:v>1.4623777036971815E-2</c:v>
                </c:pt>
                <c:pt idx="1986">
                  <c:v>1.4628739143480729E-2</c:v>
                </c:pt>
                <c:pt idx="1987">
                  <c:v>1.4630086111300592E-2</c:v>
                </c:pt>
                <c:pt idx="1988">
                  <c:v>1.4633218443985435E-2</c:v>
                </c:pt>
                <c:pt idx="1989">
                  <c:v>1.4636335907168518E-2</c:v>
                </c:pt>
                <c:pt idx="1990">
                  <c:v>1.4639438450964586E-2</c:v>
                </c:pt>
                <c:pt idx="1991">
                  <c:v>1.4642526025485802E-2</c:v>
                </c:pt>
                <c:pt idx="1992">
                  <c:v>1.4645598580846908E-2</c:v>
                </c:pt>
                <c:pt idx="1993">
                  <c:v>1.4648656067157491E-2</c:v>
                </c:pt>
                <c:pt idx="1994">
                  <c:v>1.4651698434537451E-2</c:v>
                </c:pt>
                <c:pt idx="1995">
                  <c:v>1.4654725633093793E-2</c:v>
                </c:pt>
                <c:pt idx="1996">
                  <c:v>1.465773761294642E-2</c:v>
                </c:pt>
                <c:pt idx="1997">
                  <c:v>1.4660734324204915E-2</c:v>
                </c:pt>
                <c:pt idx="1998">
                  <c:v>1.4663715716981444E-2</c:v>
                </c:pt>
                <c:pt idx="1999">
                  <c:v>1.4666681741390748E-2</c:v>
                </c:pt>
                <c:pt idx="2000">
                  <c:v>1.4670140458024894E-2</c:v>
                </c:pt>
                <c:pt idx="2001">
                  <c:v>1.4672567485569235E-2</c:v>
                </c:pt>
                <c:pt idx="2002">
                  <c:v>1.4675487105562747E-2</c:v>
                </c:pt>
                <c:pt idx="2003">
                  <c:v>1.4678391157645425E-2</c:v>
                </c:pt>
                <c:pt idx="2004">
                  <c:v>1.468127959192686E-2</c:v>
                </c:pt>
                <c:pt idx="2005">
                  <c:v>1.4684152358524369E-2</c:v>
                </c:pt>
                <c:pt idx="2006">
                  <c:v>1.4687009407550118E-2</c:v>
                </c:pt>
                <c:pt idx="2007">
                  <c:v>1.468985068911885E-2</c:v>
                </c:pt>
                <c:pt idx="2008">
                  <c:v>1.4692676153345305E-2</c:v>
                </c:pt>
                <c:pt idx="2009">
                  <c:v>1.4693988093426671E-2</c:v>
                </c:pt>
                <c:pt idx="2010">
                  <c:v>1.4698279430214895E-2</c:v>
                </c:pt>
                <c:pt idx="2011">
                  <c:v>1.4701057143087512E-2</c:v>
                </c:pt>
                <c:pt idx="2012">
                  <c:v>1.470381883907167E-2</c:v>
                </c:pt>
                <c:pt idx="2013">
                  <c:v>1.4707554212393217E-2</c:v>
                </c:pt>
                <c:pt idx="2014">
                  <c:v>1.4709293980828417E-2</c:v>
                </c:pt>
                <c:pt idx="2015">
                  <c:v>1.4712007326825333E-2</c:v>
                </c:pt>
                <c:pt idx="2016">
                  <c:v>1.4714704456392762E-2</c:v>
                </c:pt>
                <c:pt idx="2017">
                  <c:v>1.4717385319635129E-2</c:v>
                </c:pt>
                <c:pt idx="2018">
                  <c:v>1.4720049866674913E-2</c:v>
                </c:pt>
                <c:pt idx="2019">
                  <c:v>1.4722698047616544E-2</c:v>
                </c:pt>
                <c:pt idx="2020">
                  <c:v>1.4725329812585076E-2</c:v>
                </c:pt>
                <c:pt idx="2021">
                  <c:v>1.4727945111684942E-2</c:v>
                </c:pt>
                <c:pt idx="2022">
                  <c:v>1.4730543895033459E-2</c:v>
                </c:pt>
                <c:pt idx="2023">
                  <c:v>1.4733126112747951E-2</c:v>
                </c:pt>
                <c:pt idx="2024">
                  <c:v>1.4735691714938002E-2</c:v>
                </c:pt>
                <c:pt idx="2025">
                  <c:v>1.4738240651718356E-2</c:v>
                </c:pt>
                <c:pt idx="2026">
                  <c:v>1.4741852981694146E-2</c:v>
                </c:pt>
                <c:pt idx="2027">
                  <c:v>1.4744361237645472E-2</c:v>
                </c:pt>
                <c:pt idx="2028">
                  <c:v>1.4746852657157458E-2</c:v>
                </c:pt>
                <c:pt idx="2029">
                  <c:v>1.4749327190334534E-2</c:v>
                </c:pt>
                <c:pt idx="2030">
                  <c:v>1.4751784787291441E-2</c:v>
                </c:pt>
                <c:pt idx="2031">
                  <c:v>1.4752799860040522E-2</c:v>
                </c:pt>
                <c:pt idx="2032">
                  <c:v>1.475522679894465E-2</c:v>
                </c:pt>
                <c:pt idx="2033">
                  <c:v>1.4757636664708735E-2</c:v>
                </c:pt>
                <c:pt idx="2034">
                  <c:v>1.4760029407458384E-2</c:v>
                </c:pt>
                <c:pt idx="2035">
                  <c:v>1.4763816982810081E-2</c:v>
                </c:pt>
                <c:pt idx="2036">
                  <c:v>1.4766171914855577E-2</c:v>
                </c:pt>
                <c:pt idx="2037">
                  <c:v>1.4768509561489262E-2</c:v>
                </c:pt>
                <c:pt idx="2038">
                  <c:v>1.4770829872815564E-2</c:v>
                </c:pt>
                <c:pt idx="2039">
                  <c:v>1.4773132798951804E-2</c:v>
                </c:pt>
                <c:pt idx="2040">
                  <c:v>1.4774953453526862E-2</c:v>
                </c:pt>
                <c:pt idx="2041">
                  <c:v>1.4777867735193517E-2</c:v>
                </c:pt>
                <c:pt idx="2042">
                  <c:v>1.4779474255329106E-2</c:v>
                </c:pt>
                <c:pt idx="2043">
                  <c:v>1.4781708310477981E-2</c:v>
                </c:pt>
                <c:pt idx="2044">
                  <c:v>1.4784384905810967E-2</c:v>
                </c:pt>
                <c:pt idx="2045">
                  <c:v>1.4786582473219014E-2</c:v>
                </c:pt>
                <c:pt idx="2046">
                  <c:v>1.4788762306242776E-2</c:v>
                </c:pt>
                <c:pt idx="2047">
                  <c:v>1.4790924354991842E-2</c:v>
                </c:pt>
                <c:pt idx="2048">
                  <c:v>1.4792613133426613E-2</c:v>
                </c:pt>
                <c:pt idx="2049">
                  <c:v>1.4794740658273575E-2</c:v>
                </c:pt>
                <c:pt idx="2050">
                  <c:v>1.4796850253481431E-2</c:v>
                </c:pt>
                <c:pt idx="2051">
                  <c:v>1.4798941869167415E-2</c:v>
                </c:pt>
                <c:pt idx="2052">
                  <c:v>1.4801466088684264E-2</c:v>
                </c:pt>
                <c:pt idx="2053">
                  <c:v>1.4803520384217946E-2</c:v>
                </c:pt>
                <c:pt idx="2054">
                  <c:v>1.4805556546282709E-2</c:v>
                </c:pt>
                <c:pt idx="2055">
                  <c:v>1.4807574524993294E-2</c:v>
                </c:pt>
                <c:pt idx="2056">
                  <c:v>1.4809574270469601E-2</c:v>
                </c:pt>
                <c:pt idx="2057">
                  <c:v>1.4811555732826375E-2</c:v>
                </c:pt>
                <c:pt idx="2058">
                  <c:v>1.4813518862178356E-2</c:v>
                </c:pt>
                <c:pt idx="2059">
                  <c:v>1.4815463608637711E-2</c:v>
                </c:pt>
                <c:pt idx="2060">
                  <c:v>1.481738992231918E-2</c:v>
                </c:pt>
                <c:pt idx="2061">
                  <c:v>1.481885817813211E-2</c:v>
                </c:pt>
                <c:pt idx="2062">
                  <c:v>1.4820748726825705E-2</c:v>
                </c:pt>
                <c:pt idx="2063">
                  <c:v>1.4822620697412248E-2</c:v>
                </c:pt>
                <c:pt idx="2064">
                  <c:v>1.4824474040000979E-2</c:v>
                </c:pt>
                <c:pt idx="2065">
                  <c:v>1.4826743253159348E-2</c:v>
                </c:pt>
                <c:pt idx="2066">
                  <c:v>1.4828557922624365E-2</c:v>
                </c:pt>
                <c:pt idx="2067">
                  <c:v>1.4830353810119854E-2</c:v>
                </c:pt>
                <c:pt idx="2068">
                  <c:v>1.4832130865765715E-2</c:v>
                </c:pt>
                <c:pt idx="2069">
                  <c:v>1.4833889039679268E-2</c:v>
                </c:pt>
                <c:pt idx="2070">
                  <c:v>1.4835200114328373E-2</c:v>
                </c:pt>
                <c:pt idx="2071">
                  <c:v>1.4836921664278968E-2</c:v>
                </c:pt>
                <c:pt idx="2072">
                  <c:v>1.4838624187185623E-2</c:v>
                </c:pt>
                <c:pt idx="2073">
                  <c:v>1.4841156095116437E-2</c:v>
                </c:pt>
                <c:pt idx="2074">
                  <c:v>1.4842394937309379E-2</c:v>
                </c:pt>
                <c:pt idx="2075">
                  <c:v>1.4844038773256742E-2</c:v>
                </c:pt>
                <c:pt idx="2076">
                  <c:v>1.4845663378293048E-2</c:v>
                </c:pt>
                <c:pt idx="2077">
                  <c:v>1.4847268702520145E-2</c:v>
                </c:pt>
                <c:pt idx="2078">
                  <c:v>1.4849079685643607E-2</c:v>
                </c:pt>
                <c:pt idx="2079">
                  <c:v>1.4850643525890585E-2</c:v>
                </c:pt>
                <c:pt idx="2080">
                  <c:v>1.4852187928553116E-2</c:v>
                </c:pt>
                <c:pt idx="2081">
                  <c:v>1.4853712843758837E-2</c:v>
                </c:pt>
                <c:pt idx="2082">
                  <c:v>1.4855218221614756E-2</c:v>
                </c:pt>
                <c:pt idx="2083">
                  <c:v>1.485588214030599E-2</c:v>
                </c:pt>
                <c:pt idx="2084">
                  <c:v>1.4857350986101329E-2</c:v>
                </c:pt>
                <c:pt idx="2085">
                  <c:v>1.4858800153637646E-2</c:v>
                </c:pt>
                <c:pt idx="2086">
                  <c:v>1.4860229593040352E-2</c:v>
                </c:pt>
                <c:pt idx="2087">
                  <c:v>1.4864070980309714E-2</c:v>
                </c:pt>
                <c:pt idx="2088">
                  <c:v>1.4863837411038876E-2</c:v>
                </c:pt>
                <c:pt idx="2089">
                  <c:v>1.4865204630754384E-2</c:v>
                </c:pt>
                <c:pt idx="2090">
                  <c:v>1.4866551914053502E-2</c:v>
                </c:pt>
                <c:pt idx="2091">
                  <c:v>1.4867479226919222E-2</c:v>
                </c:pt>
                <c:pt idx="2092">
                  <c:v>1.4869954374050476E-2</c:v>
                </c:pt>
                <c:pt idx="2093">
                  <c:v>1.487123441331506E-2</c:v>
                </c:pt>
                <c:pt idx="2094">
                  <c:v>1.4872494298004135E-2</c:v>
                </c:pt>
                <c:pt idx="2095">
                  <c:v>1.4872551879166989E-2</c:v>
                </c:pt>
                <c:pt idx="2096">
                  <c:v>1.4874953404100388E-2</c:v>
                </c:pt>
                <c:pt idx="2097">
                  <c:v>1.4876152525739872E-2</c:v>
                </c:pt>
                <c:pt idx="2098">
                  <c:v>1.4877331293263463E-2</c:v>
                </c:pt>
                <c:pt idx="2099">
                  <c:v>1.4878489656783567E-2</c:v>
                </c:pt>
                <c:pt idx="2100">
                  <c:v>1.4879627566417586E-2</c:v>
                </c:pt>
                <c:pt idx="2101">
                  <c:v>1.4880744972282922E-2</c:v>
                </c:pt>
                <c:pt idx="2102">
                  <c:v>1.4881841824491981E-2</c:v>
                </c:pt>
                <c:pt idx="2103">
                  <c:v>1.4882918073167162E-2</c:v>
                </c:pt>
                <c:pt idx="2104">
                  <c:v>1.4883973668420869E-2</c:v>
                </c:pt>
                <c:pt idx="2105">
                  <c:v>1.4885008560370505E-2</c:v>
                </c:pt>
                <c:pt idx="2106">
                  <c:v>1.4886022699133472E-2</c:v>
                </c:pt>
                <c:pt idx="2107">
                  <c:v>1.4887016034824674E-2</c:v>
                </c:pt>
                <c:pt idx="2108">
                  <c:v>1.4887988517561512E-2</c:v>
                </c:pt>
                <c:pt idx="2109">
                  <c:v>1.4888940097461389E-2</c:v>
                </c:pt>
                <c:pt idx="2110">
                  <c:v>1.4889870724644205E-2</c:v>
                </c:pt>
                <c:pt idx="2111">
                  <c:v>1.4890780349219868E-2</c:v>
                </c:pt>
                <c:pt idx="2112">
                  <c:v>1.4891668921308276E-2</c:v>
                </c:pt>
                <c:pt idx="2113">
                  <c:v>1.4892536391034328E-2</c:v>
                </c:pt>
                <c:pt idx="2114">
                  <c:v>1.4893382708502934E-2</c:v>
                </c:pt>
                <c:pt idx="2115">
                  <c:v>1.4894207823841488E-2</c:v>
                </c:pt>
                <c:pt idx="2116">
                  <c:v>1.4895011687162396E-2</c:v>
                </c:pt>
                <c:pt idx="2117">
                  <c:v>1.4895794248588057E-2</c:v>
                </c:pt>
                <c:pt idx="2118">
                  <c:v>1.4896555458230876E-2</c:v>
                </c:pt>
                <c:pt idx="2119">
                  <c:v>1.4897295266210753E-2</c:v>
                </c:pt>
                <c:pt idx="2120">
                  <c:v>1.4898013622647588E-2</c:v>
                </c:pt>
                <c:pt idx="2121">
                  <c:v>1.4898710477658783E-2</c:v>
                </c:pt>
                <c:pt idx="2122">
                  <c:v>1.489938578136174E-2</c:v>
                </c:pt>
                <c:pt idx="2123">
                  <c:v>1.4900039483871363E-2</c:v>
                </c:pt>
                <c:pt idx="2124">
                  <c:v>1.4900671535312549E-2</c:v>
                </c:pt>
                <c:pt idx="2125">
                  <c:v>1.4901281885805195E-2</c:v>
                </c:pt>
                <c:pt idx="2126">
                  <c:v>1.490187048546171E-2</c:v>
                </c:pt>
                <c:pt idx="2127">
                  <c:v>1.4902437284396997E-2</c:v>
                </c:pt>
                <c:pt idx="2128">
                  <c:v>1.4902982232743445E-2</c:v>
                </c:pt>
                <c:pt idx="2129">
                  <c:v>1.4903505280610962E-2</c:v>
                </c:pt>
                <c:pt idx="2130">
                  <c:v>1.4902979192497974E-2</c:v>
                </c:pt>
                <c:pt idx="2131">
                  <c:v>1.4904485475393803E-2</c:v>
                </c:pt>
                <c:pt idx="2132">
                  <c:v>1.4904942522543929E-2</c:v>
                </c:pt>
                <c:pt idx="2133">
                  <c:v>1.4905377469694725E-2</c:v>
                </c:pt>
                <c:pt idx="2134">
                  <c:v>1.4904781826901102E-2</c:v>
                </c:pt>
                <c:pt idx="2135">
                  <c:v>1.4904842289098814E-2</c:v>
                </c:pt>
                <c:pt idx="2136">
                  <c:v>1.490521694726616E-2</c:v>
                </c:pt>
                <c:pt idx="2137">
                  <c:v>1.4905569323851215E-2</c:v>
                </c:pt>
                <c:pt idx="2138">
                  <c:v>1.490589936897673E-2</c:v>
                </c:pt>
                <c:pt idx="2139">
                  <c:v>1.4907520259335449E-2</c:v>
                </c:pt>
                <c:pt idx="2140">
                  <c:v>1.490779910984813E-2</c:v>
                </c:pt>
                <c:pt idx="2141">
                  <c:v>1.4908380212753546E-2</c:v>
                </c:pt>
                <c:pt idx="2142">
                  <c:v>1.4908289263880492E-2</c:v>
                </c:pt>
                <c:pt idx="2143">
                  <c:v>1.4908500467639973E-2</c:v>
                </c:pt>
                <c:pt idx="2144">
                  <c:v>1.4908689022726518E-2</c:v>
                </c:pt>
                <c:pt idx="2145">
                  <c:v>1.4908854879252531E-2</c:v>
                </c:pt>
                <c:pt idx="2146">
                  <c:v>1.4908997987352901E-2</c:v>
                </c:pt>
                <c:pt idx="2147">
                  <c:v>1.4909118297135038E-2</c:v>
                </c:pt>
                <c:pt idx="2148">
                  <c:v>1.4909215758723837E-2</c:v>
                </c:pt>
                <c:pt idx="2149">
                  <c:v>1.4909290322246693E-2</c:v>
                </c:pt>
                <c:pt idx="2150">
                  <c:v>1.4909341937823506E-2</c:v>
                </c:pt>
                <c:pt idx="2151">
                  <c:v>1.4909370555574175E-2</c:v>
                </c:pt>
                <c:pt idx="2152">
                  <c:v>1.4909376125616103E-2</c:v>
                </c:pt>
                <c:pt idx="2153">
                  <c:v>1.4909358598081679E-2</c:v>
                </c:pt>
                <c:pt idx="2154">
                  <c:v>1.4909317923083309E-2</c:v>
                </c:pt>
                <c:pt idx="2155">
                  <c:v>1.4909254050750886E-2</c:v>
                </c:pt>
                <c:pt idx="2156">
                  <c:v>1.490916693120431E-2</c:v>
                </c:pt>
                <c:pt idx="2157">
                  <c:v>1.4909056514568475E-2</c:v>
                </c:pt>
                <c:pt idx="2158">
                  <c:v>1.4908922750960785E-2</c:v>
                </c:pt>
                <c:pt idx="2159">
                  <c:v>1.4908765590508632E-2</c:v>
                </c:pt>
                <c:pt idx="2160">
                  <c:v>1.4908584983334416E-2</c:v>
                </c:pt>
                <c:pt idx="2161">
                  <c:v>1.4908380879563032E-2</c:v>
                </c:pt>
                <c:pt idx="2162">
                  <c:v>1.490815322931438E-2</c:v>
                </c:pt>
                <c:pt idx="2163">
                  <c:v>1.4907901982710858E-2</c:v>
                </c:pt>
                <c:pt idx="2164">
                  <c:v>1.4907627089887354E-2</c:v>
                </c:pt>
                <c:pt idx="2165">
                  <c:v>1.4907328500953776E-2</c:v>
                </c:pt>
                <c:pt idx="2166">
                  <c:v>1.4907006166040015E-2</c:v>
                </c:pt>
                <c:pt idx="2167">
                  <c:v>1.4906660035273467E-2</c:v>
                </c:pt>
                <c:pt idx="2168">
                  <c:v>1.490629005877403E-2</c:v>
                </c:pt>
                <c:pt idx="2169">
                  <c:v>1.4905060988290279E-2</c:v>
                </c:pt>
                <c:pt idx="2170">
                  <c:v>1.4905478369081071E-2</c:v>
                </c:pt>
                <c:pt idx="2171">
                  <c:v>1.4905036556137341E-2</c:v>
                </c:pt>
                <c:pt idx="2172">
                  <c:v>1.4904570697960307E-2</c:v>
                </c:pt>
                <c:pt idx="2173">
                  <c:v>1.4904080744677362E-2</c:v>
                </c:pt>
                <c:pt idx="2174">
                  <c:v>1.4903566646413402E-2</c:v>
                </c:pt>
                <c:pt idx="2175">
                  <c:v>1.4903028353293324E-2</c:v>
                </c:pt>
                <c:pt idx="2176">
                  <c:v>1.4902465815442023E-2</c:v>
                </c:pt>
                <c:pt idx="2177">
                  <c:v>1.4901878982986894E-2</c:v>
                </c:pt>
                <c:pt idx="2178">
                  <c:v>1.4901267806055329E-2</c:v>
                </c:pt>
                <c:pt idx="2179">
                  <c:v>1.4900632234769728E-2</c:v>
                </c:pt>
                <c:pt idx="2180">
                  <c:v>1.4899972219259983E-2</c:v>
                </c:pt>
                <c:pt idx="2181">
                  <c:v>1.4899287709650988E-2</c:v>
                </c:pt>
                <c:pt idx="2182">
                  <c:v>1.489857865606764E-2</c:v>
                </c:pt>
                <c:pt idx="2183">
                  <c:v>1.4897845008644828E-2</c:v>
                </c:pt>
                <c:pt idx="2184">
                  <c:v>1.4897086717497454E-2</c:v>
                </c:pt>
                <c:pt idx="2185">
                  <c:v>1.4896303732760408E-2</c:v>
                </c:pt>
                <c:pt idx="2186">
                  <c:v>1.489549600456358E-2</c:v>
                </c:pt>
                <c:pt idx="2187">
                  <c:v>1.4893677011653355E-2</c:v>
                </c:pt>
                <c:pt idx="2188">
                  <c:v>1.4892826900843037E-2</c:v>
                </c:pt>
                <c:pt idx="2189">
                  <c:v>1.4891951915310437E-2</c:v>
                </c:pt>
                <c:pt idx="2190">
                  <c:v>1.4891052005186874E-2</c:v>
                </c:pt>
                <c:pt idx="2191">
                  <c:v>1.4891084466081561E-2</c:v>
                </c:pt>
                <c:pt idx="2192">
                  <c:v>1.4890364313343665E-2</c:v>
                </c:pt>
                <c:pt idx="2193">
                  <c:v>1.4889144900923079E-2</c:v>
                </c:pt>
                <c:pt idx="2194">
                  <c:v>1.4888137429621695E-2</c:v>
                </c:pt>
                <c:pt idx="2195">
                  <c:v>1.4886409076517955E-2</c:v>
                </c:pt>
                <c:pt idx="2196">
                  <c:v>1.48860468602241E-2</c:v>
                </c:pt>
                <c:pt idx="2197">
                  <c:v>1.4884963662387674E-2</c:v>
                </c:pt>
                <c:pt idx="2198">
                  <c:v>1.4883855122627687E-2</c:v>
                </c:pt>
                <c:pt idx="2199">
                  <c:v>1.4882721191079029E-2</c:v>
                </c:pt>
                <c:pt idx="2200">
                  <c:v>1.4881561817866595E-2</c:v>
                </c:pt>
                <c:pt idx="2201">
                  <c:v>1.4880376953127772E-2</c:v>
                </c:pt>
                <c:pt idx="2202">
                  <c:v>1.4879166546987455E-2</c:v>
                </c:pt>
                <c:pt idx="2203">
                  <c:v>1.4877930549578033E-2</c:v>
                </c:pt>
                <c:pt idx="2204">
                  <c:v>1.48766689110294E-2</c:v>
                </c:pt>
                <c:pt idx="2205">
                  <c:v>1.4875381581473945E-2</c:v>
                </c:pt>
                <c:pt idx="2206">
                  <c:v>1.4874068511039062E-2</c:v>
                </c:pt>
                <c:pt idx="2207">
                  <c:v>1.4872729649862138E-2</c:v>
                </c:pt>
                <c:pt idx="2208">
                  <c:v>1.4870742506518039E-2</c:v>
                </c:pt>
                <c:pt idx="2209">
                  <c:v>1.4869974355801729E-2</c:v>
                </c:pt>
                <c:pt idx="2210">
                  <c:v>1.4868557823175532E-2</c:v>
                </c:pt>
                <c:pt idx="2211">
                  <c:v>1.4867115300339351E-2</c:v>
                </c:pt>
                <c:pt idx="2212">
                  <c:v>1.4865646737410587E-2</c:v>
                </c:pt>
                <c:pt idx="2213">
                  <c:v>1.4864152084531623E-2</c:v>
                </c:pt>
                <c:pt idx="2214">
                  <c:v>1.4862631291837347E-2</c:v>
                </c:pt>
                <c:pt idx="2215">
                  <c:v>1.4861084309450157E-2</c:v>
                </c:pt>
                <c:pt idx="2216">
                  <c:v>1.4859511087514932E-2</c:v>
                </c:pt>
                <c:pt idx="2217">
                  <c:v>1.4857911576156568E-2</c:v>
                </c:pt>
                <c:pt idx="2218">
                  <c:v>1.4856285725509955E-2</c:v>
                </c:pt>
                <c:pt idx="2219">
                  <c:v>1.4854633485712476E-2</c:v>
                </c:pt>
                <c:pt idx="2220">
                  <c:v>1.4852954806896523E-2</c:v>
                </c:pt>
                <c:pt idx="2221">
                  <c:v>1.4851249639196984E-2</c:v>
                </c:pt>
                <c:pt idx="2222">
                  <c:v>1.4849517932748746E-2</c:v>
                </c:pt>
                <c:pt idx="2223">
                  <c:v>1.4847759637681701E-2</c:v>
                </c:pt>
                <c:pt idx="2224">
                  <c:v>1.4845974704138232E-2</c:v>
                </c:pt>
                <c:pt idx="2225">
                  <c:v>1.484416308224823E-2</c:v>
                </c:pt>
                <c:pt idx="2226">
                  <c:v>1.4842324722151579E-2</c:v>
                </c:pt>
                <c:pt idx="2227">
                  <c:v>1.4840459573978171E-2</c:v>
                </c:pt>
                <c:pt idx="2228">
                  <c:v>1.4838567587865392E-2</c:v>
                </c:pt>
                <c:pt idx="2229">
                  <c:v>1.4836814727116572E-2</c:v>
                </c:pt>
                <c:pt idx="2230">
                  <c:v>1.4834702902373764E-2</c:v>
                </c:pt>
                <c:pt idx="2231">
                  <c:v>1.4832730103264691E-2</c:v>
                </c:pt>
                <c:pt idx="2232">
                  <c:v>1.483073026676579E-2</c:v>
                </c:pt>
                <c:pt idx="2233">
                  <c:v>1.4828703343011951E-2</c:v>
                </c:pt>
                <c:pt idx="2234">
                  <c:v>1.4826649282135562E-2</c:v>
                </c:pt>
                <c:pt idx="2235">
                  <c:v>1.4824568034281504E-2</c:v>
                </c:pt>
                <c:pt idx="2236">
                  <c:v>1.4822459549582168E-2</c:v>
                </c:pt>
                <c:pt idx="2237">
                  <c:v>1.4820323778179934E-2</c:v>
                </c:pt>
                <c:pt idx="2238">
                  <c:v>1.4818160670207192E-2</c:v>
                </c:pt>
                <c:pt idx="2239">
                  <c:v>1.4815385406220356E-2</c:v>
                </c:pt>
                <c:pt idx="2240">
                  <c:v>1.4813175693282015E-2</c:v>
                </c:pt>
                <c:pt idx="2241">
                  <c:v>1.4810938512909631E-2</c:v>
                </c:pt>
                <c:pt idx="2242">
                  <c:v>1.480867381523167E-2</c:v>
                </c:pt>
                <c:pt idx="2243">
                  <c:v>1.4807070799025143E-2</c:v>
                </c:pt>
                <c:pt idx="2244">
                  <c:v>1.480460516224108E-2</c:v>
                </c:pt>
                <c:pt idx="2245">
                  <c:v>1.4802249302186543E-2</c:v>
                </c:pt>
                <c:pt idx="2246">
                  <c:v>1.4799865706680571E-2</c:v>
                </c:pt>
                <c:pt idx="2247">
                  <c:v>1.4797065741795795E-2</c:v>
                </c:pt>
                <c:pt idx="2248">
                  <c:v>1.4795015109868859E-2</c:v>
                </c:pt>
                <c:pt idx="2249">
                  <c:v>1.4792548008845385E-2</c:v>
                </c:pt>
                <c:pt idx="2250">
                  <c:v>1.4790052972930012E-2</c:v>
                </c:pt>
                <c:pt idx="2251">
                  <c:v>1.4787529952270118E-2</c:v>
                </c:pt>
                <c:pt idx="2252">
                  <c:v>1.4784978896998091E-2</c:v>
                </c:pt>
                <c:pt idx="2253">
                  <c:v>1.4782399757261311E-2</c:v>
                </c:pt>
                <c:pt idx="2254">
                  <c:v>1.4779792483199661E-2</c:v>
                </c:pt>
                <c:pt idx="2255">
                  <c:v>1.4777157024958021E-2</c:v>
                </c:pt>
                <c:pt idx="2256">
                  <c:v>1.4774493332676275E-2</c:v>
                </c:pt>
                <c:pt idx="2257">
                  <c:v>1.4771801356499303E-2</c:v>
                </c:pt>
                <c:pt idx="2258">
                  <c:v>1.476908104656699E-2</c:v>
                </c:pt>
                <c:pt idx="2259">
                  <c:v>1.476633235302921E-2</c:v>
                </c:pt>
                <c:pt idx="2260">
                  <c:v>1.4763555226020852E-2</c:v>
                </c:pt>
                <c:pt idx="2261">
                  <c:v>1.4760749615691793E-2</c:v>
                </c:pt>
                <c:pt idx="2262">
                  <c:v>1.4757915472189409E-2</c:v>
                </c:pt>
                <c:pt idx="2263">
                  <c:v>1.4755052745646091E-2</c:v>
                </c:pt>
                <c:pt idx="2264">
                  <c:v>1.4752161386216711E-2</c:v>
                </c:pt>
                <c:pt idx="2265">
                  <c:v>1.4749241344048647E-2</c:v>
                </c:pt>
                <c:pt idx="2266">
                  <c:v>1.4746292569279285E-2</c:v>
                </c:pt>
                <c:pt idx="2267">
                  <c:v>1.4743315012053504E-2</c:v>
                </c:pt>
                <c:pt idx="2268">
                  <c:v>1.4740308622523679E-2</c:v>
                </c:pt>
                <c:pt idx="2269">
                  <c:v>1.4737026105195467E-2</c:v>
                </c:pt>
                <c:pt idx="2270">
                  <c:v>1.4734209147123922E-2</c:v>
                </c:pt>
                <c:pt idx="2271">
                  <c:v>1.4731115961548746E-2</c:v>
                </c:pt>
                <c:pt idx="2272">
                  <c:v>1.4727993744251544E-2</c:v>
                </c:pt>
                <c:pt idx="2273">
                  <c:v>1.4724842445379693E-2</c:v>
                </c:pt>
                <c:pt idx="2274">
                  <c:v>1.4721662015085568E-2</c:v>
                </c:pt>
                <c:pt idx="2275">
                  <c:v>1.4718452403504056E-2</c:v>
                </c:pt>
                <c:pt idx="2276">
                  <c:v>1.4715213560800022E-2</c:v>
                </c:pt>
                <c:pt idx="2277">
                  <c:v>1.4711945437110852E-2</c:v>
                </c:pt>
                <c:pt idx="2278">
                  <c:v>1.470864798258642E-2</c:v>
                </c:pt>
                <c:pt idx="2279">
                  <c:v>1.4705321147376604E-2</c:v>
                </c:pt>
                <c:pt idx="2280">
                  <c:v>1.4701964881633778E-2</c:v>
                </c:pt>
                <c:pt idx="2281">
                  <c:v>1.4698689581633151E-2</c:v>
                </c:pt>
                <c:pt idx="2282">
                  <c:v>1.4695003349167427E-2</c:v>
                </c:pt>
                <c:pt idx="2283">
                  <c:v>1.469171900267352E-2</c:v>
                </c:pt>
                <c:pt idx="2284">
                  <c:v>1.4688244516282423E-2</c:v>
                </c:pt>
                <c:pt idx="2285">
                  <c:v>1.4684740350105197E-2</c:v>
                </c:pt>
                <c:pt idx="2286">
                  <c:v>1.4680742872534645E-2</c:v>
                </c:pt>
                <c:pt idx="2287">
                  <c:v>1.4677089619854334E-2</c:v>
                </c:pt>
                <c:pt idx="2288">
                  <c:v>1.4673494131805109E-2</c:v>
                </c:pt>
                <c:pt idx="2289">
                  <c:v>1.4669868762192851E-2</c:v>
                </c:pt>
                <c:pt idx="2290">
                  <c:v>1.4666213461173565E-2</c:v>
                </c:pt>
                <c:pt idx="2291">
                  <c:v>1.4662528178903247E-2</c:v>
                </c:pt>
                <c:pt idx="2292">
                  <c:v>1.4658812865530165E-2</c:v>
                </c:pt>
                <c:pt idx="2293">
                  <c:v>1.4655067471215474E-2</c:v>
                </c:pt>
                <c:pt idx="2294">
                  <c:v>1.4651291946107437E-2</c:v>
                </c:pt>
                <c:pt idx="2295">
                  <c:v>1.4647486240367215E-2</c:v>
                </c:pt>
                <c:pt idx="2296">
                  <c:v>1.4643650304145649E-2</c:v>
                </c:pt>
                <c:pt idx="2297">
                  <c:v>1.4639784087596159E-2</c:v>
                </c:pt>
                <c:pt idx="2298">
                  <c:v>1.4635903806920758E-2</c:v>
                </c:pt>
                <c:pt idx="2299">
                  <c:v>1.4631974545994131E-2</c:v>
                </c:pt>
                <c:pt idx="2300">
                  <c:v>1.462800325755563E-2</c:v>
                </c:pt>
                <c:pt idx="2301">
                  <c:v>1.4624015421262187E-2</c:v>
                </c:pt>
                <c:pt idx="2302">
                  <c:v>1.4617681339251121E-2</c:v>
                </c:pt>
                <c:pt idx="2303">
                  <c:v>1.4615948110210745E-2</c:v>
                </c:pt>
                <c:pt idx="2304">
                  <c:v>1.4610110758060707E-2</c:v>
                </c:pt>
                <c:pt idx="2305">
                  <c:v>1.4605987341108306E-2</c:v>
                </c:pt>
                <c:pt idx="2306">
                  <c:v>1.4601833173881321E-2</c:v>
                </c:pt>
                <c:pt idx="2307">
                  <c:v>1.4597648206535752E-2</c:v>
                </c:pt>
                <c:pt idx="2308">
                  <c:v>1.459344047213218E-2</c:v>
                </c:pt>
                <c:pt idx="2309">
                  <c:v>1.4589196138330429E-2</c:v>
                </c:pt>
                <c:pt idx="2310">
                  <c:v>1.4584920859652684E-2</c:v>
                </c:pt>
                <c:pt idx="2311">
                  <c:v>1.4580614586258811E-2</c:v>
                </c:pt>
                <c:pt idx="2312">
                  <c:v>1.4576259623659325E-2</c:v>
                </c:pt>
                <c:pt idx="2313">
                  <c:v>1.45718888089685E-2</c:v>
                </c:pt>
                <c:pt idx="2314">
                  <c:v>1.4567486845284614E-2</c:v>
                </c:pt>
                <c:pt idx="2315">
                  <c:v>1.4563053682758507E-2</c:v>
                </c:pt>
                <c:pt idx="2316">
                  <c:v>1.4558589271564231E-2</c:v>
                </c:pt>
                <c:pt idx="2317">
                  <c:v>1.4554093561857787E-2</c:v>
                </c:pt>
                <c:pt idx="2318">
                  <c:v>1.4549566503797752E-2</c:v>
                </c:pt>
                <c:pt idx="2319">
                  <c:v>1.454500804755302E-2</c:v>
                </c:pt>
                <c:pt idx="2320">
                  <c:v>1.4540418143282169E-2</c:v>
                </c:pt>
                <c:pt idx="2321">
                  <c:v>1.4535836178647621E-2</c:v>
                </c:pt>
                <c:pt idx="2322">
                  <c:v>1.4531185674098168E-2</c:v>
                </c:pt>
                <c:pt idx="2323">
                  <c:v>1.4526503576790972E-2</c:v>
                </c:pt>
                <c:pt idx="2324">
                  <c:v>1.4521789836880572E-2</c:v>
                </c:pt>
                <c:pt idx="2325">
                  <c:v>1.4516995157277203E-2</c:v>
                </c:pt>
                <c:pt idx="2326">
                  <c:v>1.4512215518290671E-2</c:v>
                </c:pt>
                <c:pt idx="2327">
                  <c:v>1.4507404082437064E-2</c:v>
                </c:pt>
                <c:pt idx="2328">
                  <c:v>1.4502560799864648E-2</c:v>
                </c:pt>
                <c:pt idx="2329">
                  <c:v>1.4497685620750048E-2</c:v>
                </c:pt>
                <c:pt idx="2330">
                  <c:v>1.4492840112207084E-2</c:v>
                </c:pt>
                <c:pt idx="2331">
                  <c:v>1.4487903478777042E-2</c:v>
                </c:pt>
                <c:pt idx="2332">
                  <c:v>1.4482934804076031E-2</c:v>
                </c:pt>
                <c:pt idx="2333">
                  <c:v>1.447779560586171E-2</c:v>
                </c:pt>
                <c:pt idx="2334">
                  <c:v>1.4472829532842128E-2</c:v>
                </c:pt>
                <c:pt idx="2335">
                  <c:v>1.4467761927961885E-2</c:v>
                </c:pt>
                <c:pt idx="2336">
                  <c:v>1.4462662077711397E-2</c:v>
                </c:pt>
                <c:pt idx="2337">
                  <c:v>1.4457529932249243E-2</c:v>
                </c:pt>
                <c:pt idx="2338">
                  <c:v>1.4451625014081908E-2</c:v>
                </c:pt>
                <c:pt idx="2339">
                  <c:v>1.4446423496815968E-2</c:v>
                </c:pt>
                <c:pt idx="2340">
                  <c:v>1.4441189527730732E-2</c:v>
                </c:pt>
                <c:pt idx="2341">
                  <c:v>1.4435923057000252E-2</c:v>
                </c:pt>
                <c:pt idx="2342">
                  <c:v>1.4430624034795995E-2</c:v>
                </c:pt>
                <c:pt idx="2343">
                  <c:v>1.442557577969136E-2</c:v>
                </c:pt>
                <c:pt idx="2344">
                  <c:v>1.4420219156911733E-2</c:v>
                </c:pt>
                <c:pt idx="2345">
                  <c:v>1.4414829847535822E-2</c:v>
                </c:pt>
                <c:pt idx="2346">
                  <c:v>1.4409407801740619E-2</c:v>
                </c:pt>
                <c:pt idx="2347">
                  <c:v>1.4403216691421352E-2</c:v>
                </c:pt>
                <c:pt idx="2348">
                  <c:v>1.4398143530184924E-2</c:v>
                </c:pt>
                <c:pt idx="2349">
                  <c:v>1.4392615252457715E-2</c:v>
                </c:pt>
                <c:pt idx="2350">
                  <c:v>1.4387054024631083E-2</c:v>
                </c:pt>
                <c:pt idx="2351">
                  <c:v>1.4381459796884237E-2</c:v>
                </c:pt>
                <c:pt idx="2352">
                  <c:v>1.4374099823106223E-2</c:v>
                </c:pt>
                <c:pt idx="2353">
                  <c:v>1.4368427383713023E-2</c:v>
                </c:pt>
                <c:pt idx="2354">
                  <c:v>1.4362721775891818E-2</c:v>
                </c:pt>
                <c:pt idx="2355">
                  <c:v>1.4356287403749144E-2</c:v>
                </c:pt>
                <c:pt idx="2356">
                  <c:v>1.4351210855667318E-2</c:v>
                </c:pt>
                <c:pt idx="2357">
                  <c:v>1.4345405443613735E-2</c:v>
                </c:pt>
                <c:pt idx="2358">
                  <c:v>1.4339566663836567E-2</c:v>
                </c:pt>
                <c:pt idx="2359">
                  <c:v>1.4333694466508173E-2</c:v>
                </c:pt>
                <c:pt idx="2360">
                  <c:v>1.4327788801808405E-2</c:v>
                </c:pt>
                <c:pt idx="2361">
                  <c:v>1.4321849619914617E-2</c:v>
                </c:pt>
                <c:pt idx="2362">
                  <c:v>1.4315876871004163E-2</c:v>
                </c:pt>
                <c:pt idx="2363">
                  <c:v>1.4309870505254396E-2</c:v>
                </c:pt>
                <c:pt idx="2364">
                  <c:v>1.4303830472845169E-2</c:v>
                </c:pt>
                <c:pt idx="2365">
                  <c:v>1.4297756723956334E-2</c:v>
                </c:pt>
                <c:pt idx="2366">
                  <c:v>1.4291649208767743E-2</c:v>
                </c:pt>
                <c:pt idx="2367">
                  <c:v>1.4285507877456749E-2</c:v>
                </c:pt>
                <c:pt idx="2368">
                  <c:v>1.4279814720760158E-2</c:v>
                </c:pt>
                <c:pt idx="2369">
                  <c:v>1.4273123567191959E-2</c:v>
                </c:pt>
                <c:pt idx="2370">
                  <c:v>1.4266880488602862E-2</c:v>
                </c:pt>
                <c:pt idx="2371">
                  <c:v>1.4260603394615767E-2</c:v>
                </c:pt>
                <c:pt idx="2372">
                  <c:v>1.4254292235413024E-2</c:v>
                </c:pt>
                <c:pt idx="2373">
                  <c:v>1.4247946961174485E-2</c:v>
                </c:pt>
                <c:pt idx="2374">
                  <c:v>1.4241567522087495E-2</c:v>
                </c:pt>
                <c:pt idx="2375">
                  <c:v>1.4235153868331907E-2</c:v>
                </c:pt>
                <c:pt idx="2376">
                  <c:v>1.4228705950100062E-2</c:v>
                </c:pt>
                <c:pt idx="2377">
                  <c:v>1.422222371756432E-2</c:v>
                </c:pt>
                <c:pt idx="2378">
                  <c:v>1.4215707120912024E-2</c:v>
                </c:pt>
                <c:pt idx="2379">
                  <c:v>1.4209156110335519E-2</c:v>
                </c:pt>
                <c:pt idx="2380">
                  <c:v>1.4202570636009659E-2</c:v>
                </c:pt>
                <c:pt idx="2381">
                  <c:v>1.4196538032158632E-2</c:v>
                </c:pt>
                <c:pt idx="2382">
                  <c:v>1.4189296096871751E-2</c:v>
                </c:pt>
                <c:pt idx="2383">
                  <c:v>1.4182606932429398E-2</c:v>
                </c:pt>
                <c:pt idx="2384">
                  <c:v>1.4175883104992071E-2</c:v>
                </c:pt>
                <c:pt idx="2385">
                  <c:v>1.4169124564742119E-2</c:v>
                </c:pt>
                <c:pt idx="2386">
                  <c:v>1.4162331261871886E-2</c:v>
                </c:pt>
                <c:pt idx="2387">
                  <c:v>1.4155503146566217E-2</c:v>
                </c:pt>
                <c:pt idx="2388">
                  <c:v>1.4148640169012461E-2</c:v>
                </c:pt>
                <c:pt idx="2389">
                  <c:v>1.4138004594976397E-2</c:v>
                </c:pt>
                <c:pt idx="2390">
                  <c:v>1.4134037410287252E-2</c:v>
                </c:pt>
                <c:pt idx="2391">
                  <c:v>1.4127841564781085E-2</c:v>
                </c:pt>
                <c:pt idx="2392">
                  <c:v>1.4120838640148403E-2</c:v>
                </c:pt>
                <c:pt idx="2393">
                  <c:v>1.4113800604216853E-2</c:v>
                </c:pt>
                <c:pt idx="2394">
                  <c:v>1.4107422567131997E-2</c:v>
                </c:pt>
                <c:pt idx="2395">
                  <c:v>1.4100556521624088E-2</c:v>
                </c:pt>
                <c:pt idx="2396">
                  <c:v>1.4093424059368991E-2</c:v>
                </c:pt>
                <c:pt idx="2397">
                  <c:v>1.4086256305769762E-2</c:v>
                </c:pt>
                <c:pt idx="2398">
                  <c:v>1.4079053211029091E-2</c:v>
                </c:pt>
                <c:pt idx="2399">
                  <c:v>1.4070832262224886E-2</c:v>
                </c:pt>
                <c:pt idx="2400">
                  <c:v>1.4063547052624303E-2</c:v>
                </c:pt>
                <c:pt idx="2401">
                  <c:v>1.4056226333276078E-2</c:v>
                </c:pt>
                <c:pt idx="2402">
                  <c:v>1.4048870054375051E-2</c:v>
                </c:pt>
                <c:pt idx="2403">
                  <c:v>1.4041478166116061E-2</c:v>
                </c:pt>
                <c:pt idx="2404">
                  <c:v>1.403405061869395E-2</c:v>
                </c:pt>
                <c:pt idx="2405">
                  <c:v>1.4026587362313547E-2</c:v>
                </c:pt>
                <c:pt idx="2406">
                  <c:v>1.4019088347159703E-2</c:v>
                </c:pt>
                <c:pt idx="2407">
                  <c:v>1.4012358891290429E-2</c:v>
                </c:pt>
                <c:pt idx="2408">
                  <c:v>1.4003982841338525E-2</c:v>
                </c:pt>
                <c:pt idx="2409">
                  <c:v>1.3996376251070863E-2</c:v>
                </c:pt>
                <c:pt idx="2410">
                  <c:v>1.3988733702829104E-2</c:v>
                </c:pt>
                <c:pt idx="2411">
                  <c:v>1.3981055146810584E-2</c:v>
                </c:pt>
                <c:pt idx="2412">
                  <c:v>1.3973340533217637E-2</c:v>
                </c:pt>
                <c:pt idx="2413">
                  <c:v>1.3965589812250101E-2</c:v>
                </c:pt>
                <c:pt idx="2414">
                  <c:v>1.3957802934110308E-2</c:v>
                </c:pt>
                <c:pt idx="2415">
                  <c:v>1.3949979848998095E-2</c:v>
                </c:pt>
                <c:pt idx="2416">
                  <c:v>1.3942120507115796E-2</c:v>
                </c:pt>
                <c:pt idx="2417">
                  <c:v>1.3934224858665745E-2</c:v>
                </c:pt>
                <c:pt idx="2418">
                  <c:v>1.3926292853850275E-2</c:v>
                </c:pt>
                <c:pt idx="2419">
                  <c:v>1.3918324442876717E-2</c:v>
                </c:pt>
                <c:pt idx="2420">
                  <c:v>1.3910319575944907E-2</c:v>
                </c:pt>
                <c:pt idx="2421">
                  <c:v>1.3902278203257179E-2</c:v>
                </c:pt>
                <c:pt idx="2422">
                  <c:v>1.3894200275020863E-2</c:v>
                </c:pt>
                <c:pt idx="2423">
                  <c:v>1.3886085741448284E-2</c:v>
                </c:pt>
                <c:pt idx="2424">
                  <c:v>1.3877934552731785E-2</c:v>
                </c:pt>
                <c:pt idx="2425">
                  <c:v>1.3869746659088689E-2</c:v>
                </c:pt>
                <c:pt idx="2426">
                  <c:v>1.3861522010721328E-2</c:v>
                </c:pt>
                <c:pt idx="2427">
                  <c:v>1.3853260557839531E-2</c:v>
                </c:pt>
                <c:pt idx="2428">
                  <c:v>1.384496225064813E-2</c:v>
                </c:pt>
                <c:pt idx="2429">
                  <c:v>1.3836627039356952E-2</c:v>
                </c:pt>
                <c:pt idx="2430">
                  <c:v>1.3828254874175827E-2</c:v>
                </c:pt>
                <c:pt idx="2431">
                  <c:v>1.3819845705314582E-2</c:v>
                </c:pt>
                <c:pt idx="2432">
                  <c:v>1.3811399482980546E-2</c:v>
                </c:pt>
                <c:pt idx="2433">
                  <c:v>1.3802916157383549E-2</c:v>
                </c:pt>
                <c:pt idx="2434">
                  <c:v>1.379439567874341E-2</c:v>
                </c:pt>
                <c:pt idx="2435">
                  <c:v>1.3785837997257466E-2</c:v>
                </c:pt>
                <c:pt idx="2436">
                  <c:v>1.3777243063145539E-2</c:v>
                </c:pt>
                <c:pt idx="2437">
                  <c:v>1.3768610826622452E-2</c:v>
                </c:pt>
                <c:pt idx="2438">
                  <c:v>1.375994123790053E-2</c:v>
                </c:pt>
                <c:pt idx="2439">
                  <c:v>1.3751234247189603E-2</c:v>
                </c:pt>
                <c:pt idx="2440">
                  <c:v>1.3742489804706992E-2</c:v>
                </c:pt>
                <c:pt idx="2441">
                  <c:v>1.3733707860662525E-2</c:v>
                </c:pt>
                <c:pt idx="2442">
                  <c:v>1.3726002517623386E-2</c:v>
                </c:pt>
                <c:pt idx="2443">
                  <c:v>1.3716031268767304E-2</c:v>
                </c:pt>
                <c:pt idx="2444">
                  <c:v>1.3707136521343699E-2</c:v>
                </c:pt>
                <c:pt idx="2445">
                  <c:v>1.3698204073225029E-2</c:v>
                </c:pt>
                <c:pt idx="2446">
                  <c:v>1.369038443512618E-2</c:v>
                </c:pt>
                <c:pt idx="2447">
                  <c:v>1.3681771539611556E-2</c:v>
                </c:pt>
                <c:pt idx="2448">
                  <c:v>1.3672737892478359E-2</c:v>
                </c:pt>
                <c:pt idx="2449">
                  <c:v>1.3663666364589488E-2</c:v>
                </c:pt>
                <c:pt idx="2450">
                  <c:v>1.3654556906159052E-2</c:v>
                </c:pt>
                <c:pt idx="2451">
                  <c:v>1.3643814882141614E-2</c:v>
                </c:pt>
                <c:pt idx="2452">
                  <c:v>1.3634617135279969E-2</c:v>
                </c:pt>
                <c:pt idx="2453">
                  <c:v>1.3624975740604841E-2</c:v>
                </c:pt>
                <c:pt idx="2454">
                  <c:v>1.3616107294954494E-2</c:v>
                </c:pt>
                <c:pt idx="2455">
                  <c:v>1.36067951019328E-2</c:v>
                </c:pt>
                <c:pt idx="2456">
                  <c:v>1.3597444660641556E-2</c:v>
                </c:pt>
                <c:pt idx="2457">
                  <c:v>1.3588055921295583E-2</c:v>
                </c:pt>
                <c:pt idx="2458">
                  <c:v>1.3578628834122197E-2</c:v>
                </c:pt>
                <c:pt idx="2459">
                  <c:v>1.356916334935121E-2</c:v>
                </c:pt>
                <c:pt idx="2460">
                  <c:v>1.3559659417202441E-2</c:v>
                </c:pt>
                <c:pt idx="2461">
                  <c:v>1.3550116987900707E-2</c:v>
                </c:pt>
                <c:pt idx="2462">
                  <c:v>1.3540536011670823E-2</c:v>
                </c:pt>
                <c:pt idx="2463">
                  <c:v>1.3530916438747598E-2</c:v>
                </c:pt>
                <c:pt idx="2464">
                  <c:v>1.3521258219345855E-2</c:v>
                </c:pt>
                <c:pt idx="2465">
                  <c:v>1.3511561303702901E-2</c:v>
                </c:pt>
                <c:pt idx="2466">
                  <c:v>1.3501825642048548E-2</c:v>
                </c:pt>
                <c:pt idx="2467">
                  <c:v>1.3492051184602616E-2</c:v>
                </c:pt>
                <c:pt idx="2468">
                  <c:v>1.348223788160241E-2</c:v>
                </c:pt>
                <c:pt idx="2469">
                  <c:v>1.3472385683272747E-2</c:v>
                </c:pt>
                <c:pt idx="2470">
                  <c:v>1.3462494539850933E-2</c:v>
                </c:pt>
                <c:pt idx="2471">
                  <c:v>1.3452564401564282E-2</c:v>
                </c:pt>
                <c:pt idx="2472">
                  <c:v>1.3442595218642606E-2</c:v>
                </c:pt>
                <c:pt idx="2473">
                  <c:v>1.343258694132321E-2</c:v>
                </c:pt>
                <c:pt idx="2474">
                  <c:v>1.342253951983341E-2</c:v>
                </c:pt>
                <c:pt idx="2475">
                  <c:v>1.341245290441051E-2</c:v>
                </c:pt>
                <c:pt idx="2476">
                  <c:v>1.3402327045284324E-2</c:v>
                </c:pt>
                <c:pt idx="2477">
                  <c:v>1.3392161892697152E-2</c:v>
                </c:pt>
                <c:pt idx="2478">
                  <c:v>1.3381957396883803E-2</c:v>
                </c:pt>
                <c:pt idx="2479">
                  <c:v>1.337171350807409E-2</c:v>
                </c:pt>
                <c:pt idx="2480">
                  <c:v>1.3361430176505318E-2</c:v>
                </c:pt>
                <c:pt idx="2481">
                  <c:v>1.3352586223533202E-2</c:v>
                </c:pt>
                <c:pt idx="2482">
                  <c:v>1.3340744986052311E-2</c:v>
                </c:pt>
                <c:pt idx="2483">
                  <c:v>1.3330343027637692E-2</c:v>
                </c:pt>
                <c:pt idx="2484">
                  <c:v>1.3319901427420733E-2</c:v>
                </c:pt>
                <c:pt idx="2485">
                  <c:v>1.3309420135638739E-2</c:v>
                </c:pt>
                <c:pt idx="2486">
                  <c:v>1.3298899102529016E-2</c:v>
                </c:pt>
                <c:pt idx="2487">
                  <c:v>1.3288338278338863E-2</c:v>
                </c:pt>
                <c:pt idx="2488">
                  <c:v>1.3277737613308083E-2</c:v>
                </c:pt>
                <c:pt idx="2489">
                  <c:v>1.3266925303168364E-2</c:v>
                </c:pt>
                <c:pt idx="2490">
                  <c:v>1.3255618538708658E-2</c:v>
                </c:pt>
                <c:pt idx="2491">
                  <c:v>1.3243826855056651E-2</c:v>
                </c:pt>
                <c:pt idx="2492">
                  <c:v>1.3231564636004001E-2</c:v>
                </c:pt>
                <c:pt idx="2493">
                  <c:v>1.3218865489659504E-2</c:v>
                </c:pt>
                <c:pt idx="2494">
                  <c:v>1.3206071018646848E-2</c:v>
                </c:pt>
                <c:pt idx="2495">
                  <c:v>1.3193302497931103E-2</c:v>
                </c:pt>
                <c:pt idx="2496">
                  <c:v>1.3180560009341813E-2</c:v>
                </c:pt>
                <c:pt idx="2497">
                  <c:v>1.3167843634701026E-2</c:v>
                </c:pt>
                <c:pt idx="2498">
                  <c:v>1.3155153455835789E-2</c:v>
                </c:pt>
                <c:pt idx="2499">
                  <c:v>1.3144477256902685E-2</c:v>
                </c:pt>
                <c:pt idx="2500">
                  <c:v>1.3131835430423249E-2</c:v>
                </c:pt>
                <c:pt idx="2501">
                  <c:v>1.3119220023444884E-2</c:v>
                </c:pt>
                <c:pt idx="2502">
                  <c:v>1.3106631117800058E-2</c:v>
                </c:pt>
                <c:pt idx="2503">
                  <c:v>1.3091441796704699E-2</c:v>
                </c:pt>
                <c:pt idx="2504">
                  <c:v>1.3079567076252907E-2</c:v>
                </c:pt>
                <c:pt idx="2505">
                  <c:v>1.3067062558961284E-2</c:v>
                </c:pt>
                <c:pt idx="2506">
                  <c:v>1.3054584892056575E-2</c:v>
                </c:pt>
                <c:pt idx="2507">
                  <c:v>1.304408697340134E-2</c:v>
                </c:pt>
                <c:pt idx="2508">
                  <c:v>1.3029710436696096E-2</c:v>
                </c:pt>
                <c:pt idx="2509">
                  <c:v>1.3017313811894415E-2</c:v>
                </c:pt>
                <c:pt idx="2510">
                  <c:v>1.3004944364772841E-2</c:v>
                </c:pt>
                <c:pt idx="2511">
                  <c:v>1.2992602177158419E-2</c:v>
                </c:pt>
                <c:pt idx="2512">
                  <c:v>1.2980287330880691E-2</c:v>
                </c:pt>
                <c:pt idx="2513">
                  <c:v>1.2967999907756711E-2</c:v>
                </c:pt>
                <c:pt idx="2514">
                  <c:v>1.2955739989611026E-2</c:v>
                </c:pt>
                <c:pt idx="2515">
                  <c:v>1.2943507658273179E-2</c:v>
                </c:pt>
                <c:pt idx="2516">
                  <c:v>1.2931302995557725E-2</c:v>
                </c:pt>
                <c:pt idx="2517">
                  <c:v>1.2919126083296706E-2</c:v>
                </c:pt>
                <c:pt idx="2518">
                  <c:v>1.2906977003309672E-2</c:v>
                </c:pt>
                <c:pt idx="2519">
                  <c:v>1.2894855837418673E-2</c:v>
                </c:pt>
                <c:pt idx="2520">
                  <c:v>1.2882762667445757E-2</c:v>
                </c:pt>
                <c:pt idx="2521">
                  <c:v>1.2870697575220469E-2</c:v>
                </c:pt>
                <c:pt idx="2522">
                  <c:v>1.285866064255986E-2</c:v>
                </c:pt>
                <c:pt idx="2523">
                  <c:v>1.2846651951285981E-2</c:v>
                </c:pt>
                <c:pt idx="2524">
                  <c:v>1.2834671583225876E-2</c:v>
                </c:pt>
                <c:pt idx="2525">
                  <c:v>1.2822719620199097E-2</c:v>
                </c:pt>
                <c:pt idx="2526">
                  <c:v>1.2810796144025194E-2</c:v>
                </c:pt>
                <c:pt idx="2527">
                  <c:v>1.2798901236528715E-2</c:v>
                </c:pt>
                <c:pt idx="2528">
                  <c:v>1.2787034979534206E-2</c:v>
                </c:pt>
                <c:pt idx="2529">
                  <c:v>1.2777047153798168E-2</c:v>
                </c:pt>
                <c:pt idx="2530">
                  <c:v>1.2763388744329307E-2</c:v>
                </c:pt>
                <c:pt idx="2531">
                  <c:v>1.2751608929758018E-2</c:v>
                </c:pt>
                <c:pt idx="2532">
                  <c:v>1.2739858092976897E-2</c:v>
                </c:pt>
                <c:pt idx="2533">
                  <c:v>1.2728136315805494E-2</c:v>
                </c:pt>
                <c:pt idx="2534">
                  <c:v>1.2716443680058365E-2</c:v>
                </c:pt>
                <c:pt idx="2535">
                  <c:v>1.2704780267562554E-2</c:v>
                </c:pt>
                <c:pt idx="2536">
                  <c:v>1.2693146160135116E-2</c:v>
                </c:pt>
                <c:pt idx="2537">
                  <c:v>1.2681541439600597E-2</c:v>
                </c:pt>
                <c:pt idx="2538">
                  <c:v>1.2669966187778547E-2</c:v>
                </c:pt>
                <c:pt idx="2539">
                  <c:v>1.265842048648852E-2</c:v>
                </c:pt>
                <c:pt idx="2540">
                  <c:v>1.2646904417552562E-2</c:v>
                </c:pt>
                <c:pt idx="2541">
                  <c:v>1.2634226142297041E-2</c:v>
                </c:pt>
                <c:pt idx="2542">
                  <c:v>1.262574531941551E-2</c:v>
                </c:pt>
                <c:pt idx="2543">
                  <c:v>1.2612534823064625E-2</c:v>
                </c:pt>
                <c:pt idx="2544">
                  <c:v>1.2601138101742959E-2</c:v>
                </c:pt>
                <c:pt idx="2545">
                  <c:v>1.2589771421875617E-2</c:v>
                </c:pt>
                <c:pt idx="2546">
                  <c:v>1.2576230781896122E-2</c:v>
                </c:pt>
                <c:pt idx="2547">
                  <c:v>1.2566101214376327E-2</c:v>
                </c:pt>
                <c:pt idx="2548">
                  <c:v>1.2554827705014166E-2</c:v>
                </c:pt>
                <c:pt idx="2549">
                  <c:v>1.2543584568824371E-2</c:v>
                </c:pt>
                <c:pt idx="2550">
                  <c:v>1.2532371887617627E-2</c:v>
                </c:pt>
                <c:pt idx="2551">
                  <c:v>1.2522925495458255E-2</c:v>
                </c:pt>
                <c:pt idx="2552">
                  <c:v>1.2511768552634361E-2</c:v>
                </c:pt>
                <c:pt idx="2553">
                  <c:v>1.2500642288487209E-2</c:v>
                </c:pt>
                <c:pt idx="2554">
                  <c:v>1.2489546784842771E-2</c:v>
                </c:pt>
                <c:pt idx="2555">
                  <c:v>1.2476768170085365E-2</c:v>
                </c:pt>
                <c:pt idx="2556">
                  <c:v>1.2465739937010228E-2</c:v>
                </c:pt>
                <c:pt idx="2557">
                  <c:v>1.2454742731657418E-2</c:v>
                </c:pt>
                <c:pt idx="2558">
                  <c:v>1.244321117140984E-2</c:v>
                </c:pt>
                <c:pt idx="2559">
                  <c:v>1.2432841731400206E-2</c:v>
                </c:pt>
                <c:pt idx="2560">
                  <c:v>1.2421938100127494E-2</c:v>
                </c:pt>
                <c:pt idx="2561">
                  <c:v>1.2411065823855958E-2</c:v>
                </c:pt>
                <c:pt idx="2562">
                  <c:v>1.2394601443887154E-2</c:v>
                </c:pt>
                <c:pt idx="2563">
                  <c:v>1.2389415663582369E-2</c:v>
                </c:pt>
                <c:pt idx="2564">
                  <c:v>1.2378637943217162E-2</c:v>
                </c:pt>
                <c:pt idx="2565">
                  <c:v>1.2367891905126825E-2</c:v>
                </c:pt>
                <c:pt idx="2566">
                  <c:v>1.23571776311272E-2</c:v>
                </c:pt>
                <c:pt idx="2567">
                  <c:v>1.234649520303671E-2</c:v>
                </c:pt>
                <c:pt idx="2568">
                  <c:v>1.2335844702676357E-2</c:v>
                </c:pt>
                <c:pt idx="2569">
                  <c:v>1.2325226211864564E-2</c:v>
                </c:pt>
                <c:pt idx="2570">
                  <c:v>1.2314639812419755E-2</c:v>
                </c:pt>
                <c:pt idx="2571">
                  <c:v>1.2304085586155195E-2</c:v>
                </c:pt>
                <c:pt idx="2572">
                  <c:v>1.2293024822020437E-2</c:v>
                </c:pt>
                <c:pt idx="2573">
                  <c:v>1.2283073980461141E-2</c:v>
                </c:pt>
                <c:pt idx="2574">
                  <c:v>1.2272616764663338E-2</c:v>
                </c:pt>
                <c:pt idx="2575">
                  <c:v>1.2262192049322053E-2</c:v>
                </c:pt>
                <c:pt idx="2576">
                  <c:v>1.225179991625829E-2</c:v>
                </c:pt>
                <c:pt idx="2577">
                  <c:v>1.2241440447290471E-2</c:v>
                </c:pt>
                <c:pt idx="2578">
                  <c:v>1.2231113724234442E-2</c:v>
                </c:pt>
                <c:pt idx="2579">
                  <c:v>1.2220819828908621E-2</c:v>
                </c:pt>
                <c:pt idx="2580">
                  <c:v>1.2210558843131438E-2</c:v>
                </c:pt>
                <c:pt idx="2581">
                  <c:v>1.2201894622356133E-2</c:v>
                </c:pt>
                <c:pt idx="2582">
                  <c:v>1.2190135927504401E-2</c:v>
                </c:pt>
                <c:pt idx="2583">
                  <c:v>1.2179974161286237E-2</c:v>
                </c:pt>
                <c:pt idx="2584">
                  <c:v>1.21698456318904E-2</c:v>
                </c:pt>
                <c:pt idx="2585">
                  <c:v>1.2158725098517889E-2</c:v>
                </c:pt>
                <c:pt idx="2586">
                  <c:v>1.2149688610839399E-2</c:v>
                </c:pt>
                <c:pt idx="2587">
                  <c:v>1.21396602828185E-2</c:v>
                </c:pt>
                <c:pt idx="2588">
                  <c:v>1.212966551889362E-2</c:v>
                </c:pt>
                <c:pt idx="2589">
                  <c:v>1.2119704400883183E-2</c:v>
                </c:pt>
                <c:pt idx="2590">
                  <c:v>1.2109777010605611E-2</c:v>
                </c:pt>
                <c:pt idx="2591">
                  <c:v>1.2099883429876746E-2</c:v>
                </c:pt>
                <c:pt idx="2592">
                  <c:v>1.2090023740517594E-2</c:v>
                </c:pt>
                <c:pt idx="2593">
                  <c:v>1.2080198024346574E-2</c:v>
                </c:pt>
                <c:pt idx="2594">
                  <c:v>1.2070406363174375E-2</c:v>
                </c:pt>
                <c:pt idx="2595">
                  <c:v>1.2060648838829735E-2</c:v>
                </c:pt>
                <c:pt idx="2596">
                  <c:v>1.2050925533128497E-2</c:v>
                </c:pt>
                <c:pt idx="2597">
                  <c:v>1.204123652788135E-2</c:v>
                </c:pt>
                <c:pt idx="2598">
                  <c:v>1.202745475482696E-2</c:v>
                </c:pt>
                <c:pt idx="2599">
                  <c:v>1.20178493913314E-2</c:v>
                </c:pt>
                <c:pt idx="2600">
                  <c:v>1.2008278608816501E-2</c:v>
                </c:pt>
                <c:pt idx="2601">
                  <c:v>1.1998742489103265E-2</c:v>
                </c:pt>
                <c:pt idx="2602">
                  <c:v>1.1989241114007532E-2</c:v>
                </c:pt>
                <c:pt idx="2603">
                  <c:v>1.198119696995998E-2</c:v>
                </c:pt>
                <c:pt idx="2604">
                  <c:v>1.1971758771582852E-2</c:v>
                </c:pt>
                <c:pt idx="2605">
                  <c:v>1.1962355541519682E-2</c:v>
                </c:pt>
                <c:pt idx="2606">
                  <c:v>1.1952987361587881E-2</c:v>
                </c:pt>
                <c:pt idx="2607">
                  <c:v>1.194225827144142E-2</c:v>
                </c:pt>
                <c:pt idx="2608">
                  <c:v>1.1932967082245342E-2</c:v>
                </c:pt>
                <c:pt idx="2609">
                  <c:v>1.192371121039573E-2</c:v>
                </c:pt>
                <c:pt idx="2610">
                  <c:v>1.1914490737718742E-2</c:v>
                </c:pt>
                <c:pt idx="2611">
                  <c:v>1.1905305746025068E-2</c:v>
                </c:pt>
                <c:pt idx="2612">
                  <c:v>1.1896610312651212E-2</c:v>
                </c:pt>
                <c:pt idx="2613">
                  <c:v>1.1884896251671329E-2</c:v>
                </c:pt>
                <c:pt idx="2614">
                  <c:v>1.1878413959288459E-2</c:v>
                </c:pt>
                <c:pt idx="2615">
                  <c:v>1.1869369443219036E-2</c:v>
                </c:pt>
                <c:pt idx="2616">
                  <c:v>1.1859915866041444E-2</c:v>
                </c:pt>
                <c:pt idx="2617">
                  <c:v>1.1850945478475787E-2</c:v>
                </c:pt>
                <c:pt idx="2618">
                  <c:v>1.1842011144632717E-2</c:v>
                </c:pt>
                <c:pt idx="2619">
                  <c:v>1.1833112946333236E-2</c:v>
                </c:pt>
                <c:pt idx="2620">
                  <c:v>1.1824686741709556E-2</c:v>
                </c:pt>
                <c:pt idx="2621">
                  <c:v>1.1815858749915975E-2</c:v>
                </c:pt>
                <c:pt idx="2622">
                  <c:v>1.180706713187174E-2</c:v>
                </c:pt>
                <c:pt idx="2623">
                  <c:v>1.1798311969396735E-2</c:v>
                </c:pt>
                <c:pt idx="2624">
                  <c:v>1.1789166851665429E-2</c:v>
                </c:pt>
                <c:pt idx="2625">
                  <c:v>1.1780487184840156E-2</c:v>
                </c:pt>
                <c:pt idx="2626">
                  <c:v>1.177184422629517E-2</c:v>
                </c:pt>
                <c:pt idx="2627">
                  <c:v>1.176323805785405E-2</c:v>
                </c:pt>
                <c:pt idx="2628">
                  <c:v>1.175466876133264E-2</c:v>
                </c:pt>
                <c:pt idx="2629">
                  <c:v>1.1746136418562259E-2</c:v>
                </c:pt>
                <c:pt idx="2630">
                  <c:v>1.1737641111351012E-2</c:v>
                </c:pt>
                <c:pt idx="2631">
                  <c:v>1.1729182921532796E-2</c:v>
                </c:pt>
                <c:pt idx="2632">
                  <c:v>1.1720761930915717E-2</c:v>
                </c:pt>
                <c:pt idx="2633">
                  <c:v>1.1712783401406135E-2</c:v>
                </c:pt>
                <c:pt idx="2634">
                  <c:v>1.1704434650336992E-2</c:v>
                </c:pt>
                <c:pt idx="2635">
                  <c:v>1.1696123336689013E-2</c:v>
                </c:pt>
                <c:pt idx="2636">
                  <c:v>1.1687849542274087E-2</c:v>
                </c:pt>
                <c:pt idx="2637">
                  <c:v>1.1679217829677875E-2</c:v>
                </c:pt>
                <c:pt idx="2638">
                  <c:v>1.167102175254992E-2</c:v>
                </c:pt>
                <c:pt idx="2639">
                  <c:v>1.1662863447377853E-2</c:v>
                </c:pt>
                <c:pt idx="2640">
                  <c:v>1.1654742995985248E-2</c:v>
                </c:pt>
                <c:pt idx="2641">
                  <c:v>1.164666048019827E-2</c:v>
                </c:pt>
                <c:pt idx="2642">
                  <c:v>1.1638999261810667E-2</c:v>
                </c:pt>
                <c:pt idx="2643">
                  <c:v>1.1630990393082463E-2</c:v>
                </c:pt>
                <c:pt idx="2644">
                  <c:v>1.1623019698157044E-2</c:v>
                </c:pt>
                <c:pt idx="2645">
                  <c:v>1.1614335789291719E-2</c:v>
                </c:pt>
                <c:pt idx="2646">
                  <c:v>1.160681979905186E-2</c:v>
                </c:pt>
                <c:pt idx="2647">
                  <c:v>1.1598966615144819E-2</c:v>
                </c:pt>
                <c:pt idx="2648">
                  <c:v>1.1591151939592993E-2</c:v>
                </c:pt>
                <c:pt idx="2649">
                  <c:v>1.1583375854227697E-2</c:v>
                </c:pt>
                <c:pt idx="2650">
                  <c:v>1.1574536257776753E-2</c:v>
                </c:pt>
                <c:pt idx="2651">
                  <c:v>1.1566843141189111E-2</c:v>
                </c:pt>
                <c:pt idx="2652">
                  <c:v>1.1559188871950033E-2</c:v>
                </c:pt>
                <c:pt idx="2653">
                  <c:v>1.1551573531880521E-2</c:v>
                </c:pt>
                <c:pt idx="2654">
                  <c:v>1.1543997202796419E-2</c:v>
                </c:pt>
                <c:pt idx="2655">
                  <c:v>1.1537511406399328E-2</c:v>
                </c:pt>
                <c:pt idx="2656">
                  <c:v>1.1530005652121224E-2</c:v>
                </c:pt>
                <c:pt idx="2657">
                  <c:v>1.1522539132541467E-2</c:v>
                </c:pt>
                <c:pt idx="2658">
                  <c:v>1.1515111929486035E-2</c:v>
                </c:pt>
                <c:pt idx="2659">
                  <c:v>1.150670358614481E-2</c:v>
                </c:pt>
                <c:pt idx="2660">
                  <c:v>1.1499363041337972E-2</c:v>
                </c:pt>
                <c:pt idx="2661">
                  <c:v>1.1492062080302233E-2</c:v>
                </c:pt>
                <c:pt idx="2662">
                  <c:v>1.1484800784853437E-2</c:v>
                </c:pt>
                <c:pt idx="2663">
                  <c:v>1.1475194720739768E-2</c:v>
                </c:pt>
                <c:pt idx="2664">
                  <c:v>1.1468027022622229E-2</c:v>
                </c:pt>
                <c:pt idx="2665">
                  <c:v>1.146089926621463E-2</c:v>
                </c:pt>
                <c:pt idx="2666">
                  <c:v>1.1453811533341518E-2</c:v>
                </c:pt>
                <c:pt idx="2667">
                  <c:v>1.144607798344935E-2</c:v>
                </c:pt>
                <c:pt idx="2668">
                  <c:v>1.1439756465509432E-2</c:v>
                </c:pt>
                <c:pt idx="2669">
                  <c:v>1.1432789294207046E-2</c:v>
                </c:pt>
                <c:pt idx="2670">
                  <c:v>1.1425862473747328E-2</c:v>
                </c:pt>
                <c:pt idx="2671">
                  <c:v>1.1418976085962318E-2</c:v>
                </c:pt>
                <c:pt idx="2672">
                  <c:v>1.1412130212684057E-2</c:v>
                </c:pt>
                <c:pt idx="2673">
                  <c:v>1.1405324935729599E-2</c:v>
                </c:pt>
                <c:pt idx="2674">
                  <c:v>1.1398560336933483E-2</c:v>
                </c:pt>
                <c:pt idx="2675">
                  <c:v>1.139183649812775E-2</c:v>
                </c:pt>
                <c:pt idx="2676">
                  <c:v>1.1385153501139444E-2</c:v>
                </c:pt>
                <c:pt idx="2677">
                  <c:v>1.1378511427795612E-2</c:v>
                </c:pt>
                <c:pt idx="2678">
                  <c:v>1.137191035993329E-2</c:v>
                </c:pt>
                <c:pt idx="2679">
                  <c:v>1.1365350379369532E-2</c:v>
                </c:pt>
                <c:pt idx="2680">
                  <c:v>1.1359681040901968E-2</c:v>
                </c:pt>
                <c:pt idx="2681">
                  <c:v>1.135235400749085E-2</c:v>
                </c:pt>
                <c:pt idx="2682">
                  <c:v>1.1345917779827519E-2</c:v>
                </c:pt>
                <c:pt idx="2683">
                  <c:v>1.133952296679841E-2</c:v>
                </c:pt>
                <c:pt idx="2684">
                  <c:v>1.133316965022807E-2</c:v>
                </c:pt>
                <c:pt idx="2685">
                  <c:v>1.132685791194854E-2</c:v>
                </c:pt>
                <c:pt idx="2686">
                  <c:v>1.1320587833791862E-2</c:v>
                </c:pt>
                <c:pt idx="2687">
                  <c:v>1.1314359497595072E-2</c:v>
                </c:pt>
                <c:pt idx="2688">
                  <c:v>1.1308172985177722E-2</c:v>
                </c:pt>
                <c:pt idx="2689">
                  <c:v>1.1302028378386841E-2</c:v>
                </c:pt>
                <c:pt idx="2690">
                  <c:v>1.1295925759046976E-2</c:v>
                </c:pt>
                <c:pt idx="2691">
                  <c:v>1.1289865208995165E-2</c:v>
                </c:pt>
                <c:pt idx="2692">
                  <c:v>1.1283846810060949E-2</c:v>
                </c:pt>
                <c:pt idx="2693">
                  <c:v>1.1278611224566063E-2</c:v>
                </c:pt>
                <c:pt idx="2694">
                  <c:v>1.1271936792895954E-2</c:v>
                </c:pt>
                <c:pt idx="2695">
                  <c:v>1.1266045338326758E-2</c:v>
                </c:pt>
                <c:pt idx="2696">
                  <c:v>1.1260196362220809E-2</c:v>
                </c:pt>
                <c:pt idx="2697">
                  <c:v>1.1254389946402654E-2</c:v>
                </c:pt>
                <c:pt idx="2698">
                  <c:v>1.1248626172714327E-2</c:v>
                </c:pt>
                <c:pt idx="2699">
                  <c:v>1.1242905122987867E-2</c:v>
                </c:pt>
                <c:pt idx="2700">
                  <c:v>1.1237226879062812E-2</c:v>
                </c:pt>
                <c:pt idx="2701">
                  <c:v>1.1228612590153845E-2</c:v>
                </c:pt>
                <c:pt idx="2702">
                  <c:v>1.1225424060130607E-2</c:v>
                </c:pt>
                <c:pt idx="2703">
                  <c:v>1.1220449800453947E-2</c:v>
                </c:pt>
                <c:pt idx="2704">
                  <c:v>1.1214943598094884E-2</c:v>
                </c:pt>
                <c:pt idx="2705">
                  <c:v>1.1209480610717415E-2</c:v>
                </c:pt>
                <c:pt idx="2706">
                  <c:v>1.1204688922975738E-2</c:v>
                </c:pt>
                <c:pt idx="2707">
                  <c:v>1.1199303798524548E-2</c:v>
                </c:pt>
                <c:pt idx="2708">
                  <c:v>1.119396211274395E-2</c:v>
                </c:pt>
                <c:pt idx="2709">
                  <c:v>1.1188663947469171E-2</c:v>
                </c:pt>
                <c:pt idx="2710">
                  <c:v>1.1183409384546466E-2</c:v>
                </c:pt>
                <c:pt idx="2711">
                  <c:v>1.1177614784102508E-2</c:v>
                </c:pt>
                <c:pt idx="2712">
                  <c:v>1.1172456593108171E-2</c:v>
                </c:pt>
                <c:pt idx="2713">
                  <c:v>1.1167154214476551E-2</c:v>
                </c:pt>
                <c:pt idx="2714">
                  <c:v>1.1162271902050158E-2</c:v>
                </c:pt>
                <c:pt idx="2715">
                  <c:v>1.115724556566805E-2</c:v>
                </c:pt>
                <c:pt idx="2716">
                  <c:v>1.1152263344512414E-2</c:v>
                </c:pt>
                <c:pt idx="2717">
                  <c:v>1.1147325320420287E-2</c:v>
                </c:pt>
                <c:pt idx="2718">
                  <c:v>1.11424315752362E-2</c:v>
                </c:pt>
                <c:pt idx="2719">
                  <c:v>1.1137582190797191E-2</c:v>
                </c:pt>
                <c:pt idx="2720">
                  <c:v>1.1132777248952785E-2</c:v>
                </c:pt>
                <c:pt idx="2721">
                  <c:v>1.1128016831540022E-2</c:v>
                </c:pt>
                <c:pt idx="2722">
                  <c:v>1.1123301020413423E-2</c:v>
                </c:pt>
                <c:pt idx="2723">
                  <c:v>1.111862989740503E-2</c:v>
                </c:pt>
                <c:pt idx="2724">
                  <c:v>1.1114003544366868E-2</c:v>
                </c:pt>
                <c:pt idx="2725">
                  <c:v>1.1109422043140971E-2</c:v>
                </c:pt>
                <c:pt idx="2726">
                  <c:v>1.1104885475576864E-2</c:v>
                </c:pt>
                <c:pt idx="2727">
                  <c:v>1.1100393923514085E-2</c:v>
                </c:pt>
                <c:pt idx="2728">
                  <c:v>1.1095947468804657E-2</c:v>
                </c:pt>
                <c:pt idx="2729">
                  <c:v>1.1091546193293111E-2</c:v>
                </c:pt>
                <c:pt idx="2730">
                  <c:v>1.108719017882398E-2</c:v>
                </c:pt>
                <c:pt idx="2731">
                  <c:v>1.1082879507249288E-2</c:v>
                </c:pt>
                <c:pt idx="2732">
                  <c:v>1.1078614260413566E-2</c:v>
                </c:pt>
                <c:pt idx="2733">
                  <c:v>1.1074394520163844E-2</c:v>
                </c:pt>
                <c:pt idx="2734">
                  <c:v>1.1070220368357142E-2</c:v>
                </c:pt>
                <c:pt idx="2735">
                  <c:v>1.1066091886830498E-2</c:v>
                </c:pt>
                <c:pt idx="2736">
                  <c:v>1.1062009157440933E-2</c:v>
                </c:pt>
                <c:pt idx="2737">
                  <c:v>1.1057972262040472E-2</c:v>
                </c:pt>
                <c:pt idx="2738">
                  <c:v>1.1053981282473646E-2</c:v>
                </c:pt>
                <c:pt idx="2739">
                  <c:v>1.1050036300597477E-2</c:v>
                </c:pt>
                <c:pt idx="2740">
                  <c:v>1.1046137398261491E-2</c:v>
                </c:pt>
                <c:pt idx="2741">
                  <c:v>1.1042591218028667E-2</c:v>
                </c:pt>
                <c:pt idx="2742">
                  <c:v>1.103847815960568E-2</c:v>
                </c:pt>
                <c:pt idx="2743">
                  <c:v>1.1034717986994902E-2</c:v>
                </c:pt>
                <c:pt idx="2744">
                  <c:v>1.1031004221337404E-2</c:v>
                </c:pt>
                <c:pt idx="2745">
                  <c:v>1.1027336944477717E-2</c:v>
                </c:pt>
                <c:pt idx="2746">
                  <c:v>1.1023716238280357E-2</c:v>
                </c:pt>
                <c:pt idx="2747">
                  <c:v>1.1020142184589854E-2</c:v>
                </c:pt>
                <c:pt idx="2748">
                  <c:v>1.1016614865270724E-2</c:v>
                </c:pt>
                <c:pt idx="2749">
                  <c:v>1.1013134362169996E-2</c:v>
                </c:pt>
                <c:pt idx="2750">
                  <c:v>1.1009700757149687E-2</c:v>
                </c:pt>
                <c:pt idx="2751">
                  <c:v>1.1006314132064321E-2</c:v>
                </c:pt>
                <c:pt idx="2752">
                  <c:v>1.1002974568770918E-2</c:v>
                </c:pt>
                <c:pt idx="2753">
                  <c:v>1.0999682149124002E-2</c:v>
                </c:pt>
                <c:pt idx="2754">
                  <c:v>1.0996436954988087E-2</c:v>
                </c:pt>
                <c:pt idx="2755">
                  <c:v>1.0993239068217697E-2</c:v>
                </c:pt>
                <c:pt idx="2756">
                  <c:v>1.0990088570672352E-2</c:v>
                </c:pt>
                <c:pt idx="2757">
                  <c:v>1.0986985544211569E-2</c:v>
                </c:pt>
                <c:pt idx="2758">
                  <c:v>1.0983930070694869E-2</c:v>
                </c:pt>
                <c:pt idx="2759">
                  <c:v>1.0981097265383115E-2</c:v>
                </c:pt>
                <c:pt idx="2760">
                  <c:v>1.0978123847554018E-2</c:v>
                </c:pt>
                <c:pt idx="2761">
                  <c:v>1.0975198198944927E-2</c:v>
                </c:pt>
                <c:pt idx="2762">
                  <c:v>1.0972320401401805E-2</c:v>
                </c:pt>
                <c:pt idx="2763">
                  <c:v>1.0969368862428219E-2</c:v>
                </c:pt>
                <c:pt idx="2764">
                  <c:v>1.0966574159208391E-2</c:v>
                </c:pt>
                <c:pt idx="2765">
                  <c:v>1.0963880114891744E-2</c:v>
                </c:pt>
                <c:pt idx="2766">
                  <c:v>1.0961208011957824E-2</c:v>
                </c:pt>
                <c:pt idx="2767">
                  <c:v>1.0958634600720701E-2</c:v>
                </c:pt>
                <c:pt idx="2768">
                  <c:v>1.0956008757086189E-2</c:v>
                </c:pt>
                <c:pt idx="2769">
                  <c:v>1.0953481768875006E-2</c:v>
                </c:pt>
                <c:pt idx="2770">
                  <c:v>1.0951003315969599E-2</c:v>
                </c:pt>
                <c:pt idx="2771">
                  <c:v>1.0948573480239476E-2</c:v>
                </c:pt>
                <c:pt idx="2772">
                  <c:v>1.0946192343549155E-2</c:v>
                </c:pt>
                <c:pt idx="2773">
                  <c:v>1.0943859987768145E-2</c:v>
                </c:pt>
                <c:pt idx="2774">
                  <c:v>1.0941576494768457E-2</c:v>
                </c:pt>
                <c:pt idx="2775">
                  <c:v>1.0939341946409609E-2</c:v>
                </c:pt>
                <c:pt idx="2776">
                  <c:v>1.0937156424571104E-2</c:v>
                </c:pt>
                <c:pt idx="2777">
                  <c:v>1.0935020011117458E-2</c:v>
                </c:pt>
                <c:pt idx="2778">
                  <c:v>1.0932932787925675E-2</c:v>
                </c:pt>
                <c:pt idx="2779">
                  <c:v>1.093089483686277E-2</c:v>
                </c:pt>
                <c:pt idx="2780">
                  <c:v>1.092882298646213E-2</c:v>
                </c:pt>
                <c:pt idx="2781">
                  <c:v>1.0926967078614125E-2</c:v>
                </c:pt>
                <c:pt idx="2782">
                  <c:v>1.0925077435174901E-2</c:v>
                </c:pt>
                <c:pt idx="2783">
                  <c:v>1.0923237391357588E-2</c:v>
                </c:pt>
                <c:pt idx="2784">
                  <c:v>1.0921447029036691E-2</c:v>
                </c:pt>
                <c:pt idx="2785">
                  <c:v>1.0919706430089215E-2</c:v>
                </c:pt>
                <c:pt idx="2786">
                  <c:v>1.091801567638967E-2</c:v>
                </c:pt>
                <c:pt idx="2787">
                  <c:v>1.0916374849807564E-2</c:v>
                </c:pt>
                <c:pt idx="2788">
                  <c:v>1.0914784032234892E-2</c:v>
                </c:pt>
                <c:pt idx="2789">
                  <c:v>1.0913243305533671E-2</c:v>
                </c:pt>
                <c:pt idx="2790">
                  <c:v>1.0911752751590897E-2</c:v>
                </c:pt>
                <c:pt idx="2791">
                  <c:v>1.0910312452283577E-2</c:v>
                </c:pt>
                <c:pt idx="2792">
                  <c:v>1.0908922489488715E-2</c:v>
                </c:pt>
                <c:pt idx="2793">
                  <c:v>1.090758294509081E-2</c:v>
                </c:pt>
                <c:pt idx="2794">
                  <c:v>1.0906293900969366E-2</c:v>
                </c:pt>
                <c:pt idx="2795">
                  <c:v>1.0905055439006384E-2</c:v>
                </c:pt>
                <c:pt idx="2796">
                  <c:v>1.0903867641078868E-2</c:v>
                </c:pt>
                <c:pt idx="2797">
                  <c:v>1.0902730589073817E-2</c:v>
                </c:pt>
                <c:pt idx="2798">
                  <c:v>1.0901644364878227E-2</c:v>
                </c:pt>
                <c:pt idx="2799">
                  <c:v>1.0900609050366605E-2</c:v>
                </c:pt>
                <c:pt idx="2800">
                  <c:v>1.0899624727425949E-2</c:v>
                </c:pt>
                <c:pt idx="2801">
                  <c:v>1.0898794522376774E-2</c:v>
                </c:pt>
                <c:pt idx="2802">
                  <c:v>1.0897809383818013E-2</c:v>
                </c:pt>
                <c:pt idx="2803">
                  <c:v>1.0896978526914736E-2</c:v>
                </c:pt>
                <c:pt idx="2804">
                  <c:v>1.089619898913291E-2</c:v>
                </c:pt>
                <c:pt idx="2805">
                  <c:v>1.0895470852357036E-2</c:v>
                </c:pt>
                <c:pt idx="2806">
                  <c:v>1.0894794198479107E-2</c:v>
                </c:pt>
                <c:pt idx="2807">
                  <c:v>1.0894169109381124E-2</c:v>
                </c:pt>
                <c:pt idx="2808">
                  <c:v>1.0893595666962574E-2</c:v>
                </c:pt>
                <c:pt idx="2809">
                  <c:v>1.0893073953105459E-2</c:v>
                </c:pt>
                <c:pt idx="2810">
                  <c:v>1.0892604049709265E-2</c:v>
                </c:pt>
                <c:pt idx="2811">
                  <c:v>1.0891630685387264E-2</c:v>
                </c:pt>
                <c:pt idx="2812">
                  <c:v>1.089124981980248E-2</c:v>
                </c:pt>
                <c:pt idx="2813">
                  <c:v>1.0890920980657994E-2</c:v>
                </c:pt>
                <c:pt idx="2814">
                  <c:v>1.0890644249842587E-2</c:v>
                </c:pt>
                <c:pt idx="2815">
                  <c:v>1.0891034555826906E-2</c:v>
                </c:pt>
                <c:pt idx="2816">
                  <c:v>1.0890877234933094E-2</c:v>
                </c:pt>
                <c:pt idx="2817">
                  <c:v>1.0890772297756646E-2</c:v>
                </c:pt>
                <c:pt idx="2818">
                  <c:v>1.0890719826192052E-2</c:v>
                </c:pt>
                <c:pt idx="2819">
                  <c:v>1.0890213247467221E-2</c:v>
                </c:pt>
                <c:pt idx="2820">
                  <c:v>1.0890772607501376E-2</c:v>
                </c:pt>
                <c:pt idx="2821">
                  <c:v>1.0890878024171768E-2</c:v>
                </c:pt>
                <c:pt idx="2822">
                  <c:v>1.0891036234049467E-2</c:v>
                </c:pt>
                <c:pt idx="2823">
                  <c:v>1.0891247319041453E-2</c:v>
                </c:pt>
                <c:pt idx="2824">
                  <c:v>1.0891511361042217E-2</c:v>
                </c:pt>
                <c:pt idx="2825">
                  <c:v>1.0891828441961238E-2</c:v>
                </c:pt>
                <c:pt idx="2826">
                  <c:v>1.0892198643700501E-2</c:v>
                </c:pt>
                <c:pt idx="2827">
                  <c:v>1.0892622048156997E-2</c:v>
                </c:pt>
                <c:pt idx="2828">
                  <c:v>1.0893098737240203E-2</c:v>
                </c:pt>
                <c:pt idx="2829">
                  <c:v>1.0893628792857102E-2</c:v>
                </c:pt>
                <c:pt idx="2830">
                  <c:v>1.0894212296914674E-2</c:v>
                </c:pt>
                <c:pt idx="2831">
                  <c:v>1.0894849331314904E-2</c:v>
                </c:pt>
                <c:pt idx="2832">
                  <c:v>1.089553997796977E-2</c:v>
                </c:pt>
                <c:pt idx="2833">
                  <c:v>1.0896284318781257E-2</c:v>
                </c:pt>
                <c:pt idx="2834">
                  <c:v>1.0897082435668837E-2</c:v>
                </c:pt>
                <c:pt idx="2835">
                  <c:v>1.0897934410534493E-2</c:v>
                </c:pt>
                <c:pt idx="2836">
                  <c:v>1.0898840325292702E-2</c:v>
                </c:pt>
                <c:pt idx="2837">
                  <c:v>1.0899800261855441E-2</c:v>
                </c:pt>
                <c:pt idx="2838">
                  <c:v>1.0900814302132189E-2</c:v>
                </c:pt>
                <c:pt idx="2839">
                  <c:v>1.0901882528039919E-2</c:v>
                </c:pt>
                <c:pt idx="2840">
                  <c:v>1.090300502148811E-2</c:v>
                </c:pt>
                <c:pt idx="2841">
                  <c:v>1.0903421414375005E-2</c:v>
                </c:pt>
                <c:pt idx="2842">
                  <c:v>1.0905413138681264E-2</c:v>
                </c:pt>
                <c:pt idx="2843">
                  <c:v>1.0906698926255176E-2</c:v>
                </c:pt>
                <c:pt idx="2844">
                  <c:v>1.0908039309037443E-2</c:v>
                </c:pt>
                <c:pt idx="2845">
                  <c:v>1.0909434368945037E-2</c:v>
                </c:pt>
                <c:pt idx="2846">
                  <c:v>1.0910884187897429E-2</c:v>
                </c:pt>
                <c:pt idx="2847">
                  <c:v>1.091238884781659E-2</c:v>
                </c:pt>
                <c:pt idx="2848">
                  <c:v>1.0913948430619491E-2</c:v>
                </c:pt>
                <c:pt idx="2849">
                  <c:v>1.0915563018233099E-2</c:v>
                </c:pt>
                <c:pt idx="2850">
                  <c:v>1.0917232692579382E-2</c:v>
                </c:pt>
                <c:pt idx="2851">
                  <c:v>1.0918957535572815E-2</c:v>
                </c:pt>
                <c:pt idx="2852">
                  <c:v>1.0920737629147859E-2</c:v>
                </c:pt>
                <c:pt idx="2853">
                  <c:v>1.0923177314104122E-2</c:v>
                </c:pt>
                <c:pt idx="2854">
                  <c:v>1.0923548361138031E-2</c:v>
                </c:pt>
                <c:pt idx="2855">
                  <c:v>1.0926410232589834E-2</c:v>
                </c:pt>
                <c:pt idx="2856">
                  <c:v>1.0928412147738487E-2</c:v>
                </c:pt>
                <c:pt idx="2857">
                  <c:v>1.0930469723093583E-2</c:v>
                </c:pt>
                <c:pt idx="2858">
                  <c:v>1.0933212204731809E-2</c:v>
                </c:pt>
                <c:pt idx="2859">
                  <c:v>1.0934740246873267E-2</c:v>
                </c:pt>
                <c:pt idx="2860">
                  <c:v>1.0936969218801589E-2</c:v>
                </c:pt>
                <c:pt idx="2861">
                  <c:v>1.0939254182800244E-2</c:v>
                </c:pt>
                <c:pt idx="2862">
                  <c:v>1.0941595220798538E-2</c:v>
                </c:pt>
                <c:pt idx="2863">
                  <c:v>1.0942966711314624E-2</c:v>
                </c:pt>
                <c:pt idx="2864">
                  <c:v>1.0945407850365525E-2</c:v>
                </c:pt>
                <c:pt idx="2865">
                  <c:v>1.0947905286466306E-2</c:v>
                </c:pt>
                <c:pt idx="2866">
                  <c:v>1.0950459101551426E-2</c:v>
                </c:pt>
                <c:pt idx="2867">
                  <c:v>1.0954144388428748E-2</c:v>
                </c:pt>
                <c:pt idx="2868">
                  <c:v>1.0956823591009831E-2</c:v>
                </c:pt>
                <c:pt idx="2869">
                  <c:v>1.0959926845637291E-2</c:v>
                </c:pt>
                <c:pt idx="2870">
                  <c:v>1.0962352020713535E-2</c:v>
                </c:pt>
                <c:pt idx="2871">
                  <c:v>1.0965201411707655E-2</c:v>
                </c:pt>
                <c:pt idx="2872">
                  <c:v>1.0968107696051162E-2</c:v>
                </c:pt>
                <c:pt idx="2873">
                  <c:v>1.0972403850988854E-2</c:v>
                </c:pt>
                <c:pt idx="2874">
                  <c:v>1.0974091272529331E-2</c:v>
                </c:pt>
                <c:pt idx="2875">
                  <c:v>1.097716872855096E-2</c:v>
                </c:pt>
                <c:pt idx="2876">
                  <c:v>1.0980303405680441E-2</c:v>
                </c:pt>
                <c:pt idx="2877">
                  <c:v>1.0983495385862548E-2</c:v>
                </c:pt>
                <c:pt idx="2878">
                  <c:v>1.0986744751042053E-2</c:v>
                </c:pt>
                <c:pt idx="2879">
                  <c:v>1.0990051583161152E-2</c:v>
                </c:pt>
                <c:pt idx="2880">
                  <c:v>1.0993415964167199E-2</c:v>
                </c:pt>
                <c:pt idx="2881">
                  <c:v>1.0996837976007543E-2</c:v>
                </c:pt>
                <c:pt idx="2882">
                  <c:v>1.1000317700637273E-2</c:v>
                </c:pt>
                <c:pt idx="2883">
                  <c:v>1.1003855219988271E-2</c:v>
                </c:pt>
                <c:pt idx="2884">
                  <c:v>1.100788099191119E-2</c:v>
                </c:pt>
                <c:pt idx="2885">
                  <c:v>1.1011103970689889E-2</c:v>
                </c:pt>
                <c:pt idx="2886">
                  <c:v>1.1014815365940372E-2</c:v>
                </c:pt>
                <c:pt idx="2887">
                  <c:v>1.1018584883724737E-2</c:v>
                </c:pt>
                <c:pt idx="2888">
                  <c:v>1.1022412605998072E-2</c:v>
                </c:pt>
                <c:pt idx="2889">
                  <c:v>1.1026298614715466E-2</c:v>
                </c:pt>
                <c:pt idx="2890">
                  <c:v>1.1030242991834584E-2</c:v>
                </c:pt>
                <c:pt idx="2891">
                  <c:v>1.1034245819307937E-2</c:v>
                </c:pt>
                <c:pt idx="2892">
                  <c:v>1.1038307179093191E-2</c:v>
                </c:pt>
                <c:pt idx="2893">
                  <c:v>1.1041022727252983E-2</c:v>
                </c:pt>
                <c:pt idx="2894">
                  <c:v>1.1046605823445535E-2</c:v>
                </c:pt>
                <c:pt idx="2895">
                  <c:v>1.105084327193054E-2</c:v>
                </c:pt>
                <c:pt idx="2896">
                  <c:v>1.1055139580565846E-2</c:v>
                </c:pt>
                <c:pt idx="2897">
                  <c:v>1.1060467946649218E-2</c:v>
                </c:pt>
                <c:pt idx="2898">
                  <c:v>1.1063909106148972E-2</c:v>
                </c:pt>
                <c:pt idx="2899">
                  <c:v>1.1068382487027597E-2</c:v>
                </c:pt>
                <c:pt idx="2900">
                  <c:v>1.1072915055918134E-2</c:v>
                </c:pt>
                <c:pt idx="2901">
                  <c:v>1.1077506894780827E-2</c:v>
                </c:pt>
                <c:pt idx="2902">
                  <c:v>1.1082158085591392E-2</c:v>
                </c:pt>
                <c:pt idx="2903">
                  <c:v>1.1086868710317811E-2</c:v>
                </c:pt>
                <c:pt idx="2904">
                  <c:v>1.1091638850925485E-2</c:v>
                </c:pt>
                <c:pt idx="2905">
                  <c:v>1.1096468589382395E-2</c:v>
                </c:pt>
                <c:pt idx="2906">
                  <c:v>1.1101358007669416E-2</c:v>
                </c:pt>
                <c:pt idx="2907">
                  <c:v>1.1106307187757106E-2</c:v>
                </c:pt>
                <c:pt idx="2908">
                  <c:v>1.1111316211618602E-2</c:v>
                </c:pt>
                <c:pt idx="2909">
                  <c:v>1.1116385161224467E-2</c:v>
                </c:pt>
                <c:pt idx="2910">
                  <c:v>1.1123730633153242E-2</c:v>
                </c:pt>
                <c:pt idx="2911">
                  <c:v>1.112894545800905E-2</c:v>
                </c:pt>
                <c:pt idx="2912">
                  <c:v>1.1134220489685032E-2</c:v>
                </c:pt>
                <c:pt idx="2913">
                  <c:v>1.1139555810149171E-2</c:v>
                </c:pt>
                <c:pt idx="2914">
                  <c:v>1.1144951501390072E-2</c:v>
                </c:pt>
                <c:pt idx="2915">
                  <c:v>1.1149273117343176E-2</c:v>
                </c:pt>
                <c:pt idx="2916">
                  <c:v>1.1154780793790503E-2</c:v>
                </c:pt>
                <c:pt idx="2917">
                  <c:v>1.1160349071328873E-2</c:v>
                </c:pt>
                <c:pt idx="2918">
                  <c:v>1.1165978031923065E-2</c:v>
                </c:pt>
                <c:pt idx="2919">
                  <c:v>1.1172838388620474E-2</c:v>
                </c:pt>
                <c:pt idx="2920">
                  <c:v>1.1178598026171884E-2</c:v>
                </c:pt>
                <c:pt idx="2921">
                  <c:v>1.1184418608394539E-2</c:v>
                </c:pt>
                <c:pt idx="2922">
                  <c:v>1.1190300217274471E-2</c:v>
                </c:pt>
                <c:pt idx="2923">
                  <c:v>1.1195639218865239E-2</c:v>
                </c:pt>
                <c:pt idx="2924">
                  <c:v>1.1203363910167852E-2</c:v>
                </c:pt>
                <c:pt idx="2925">
                  <c:v>1.1207699171469798E-2</c:v>
                </c:pt>
                <c:pt idx="2926">
                  <c:v>1.1213821126916379E-2</c:v>
                </c:pt>
                <c:pt idx="2927">
                  <c:v>1.122000451112104E-2</c:v>
                </c:pt>
                <c:pt idx="2928">
                  <c:v>1.1227773833144192E-2</c:v>
                </c:pt>
                <c:pt idx="2929">
                  <c:v>1.123409373125355E-2</c:v>
                </c:pt>
                <c:pt idx="2930">
                  <c:v>1.1240475323700289E-2</c:v>
                </c:pt>
                <c:pt idx="2931">
                  <c:v>1.1246918692478174E-2</c:v>
                </c:pt>
                <c:pt idx="2932">
                  <c:v>1.1252778179982492E-2</c:v>
                </c:pt>
                <c:pt idx="2933">
                  <c:v>1.1259340711063714E-2</c:v>
                </c:pt>
                <c:pt idx="2934">
                  <c:v>1.1265965256567867E-2</c:v>
                </c:pt>
                <c:pt idx="2935">
                  <c:v>1.1272651898504016E-2</c:v>
                </c:pt>
                <c:pt idx="2936">
                  <c:v>1.1280065051503431E-2</c:v>
                </c:pt>
                <c:pt idx="2937">
                  <c:v>1.128688080037195E-2</c:v>
                </c:pt>
                <c:pt idx="2938">
                  <c:v>1.129375889960792E-2</c:v>
                </c:pt>
                <c:pt idx="2939">
                  <c:v>1.1300699431225735E-2</c:v>
                </c:pt>
                <c:pt idx="2940">
                  <c:v>1.1307702477232054E-2</c:v>
                </c:pt>
                <c:pt idx="2941">
                  <c:v>1.1314768119641272E-2</c:v>
                </c:pt>
                <c:pt idx="2942">
                  <c:v>1.1321896440470365E-2</c:v>
                </c:pt>
                <c:pt idx="2943">
                  <c:v>1.132908752172599E-2</c:v>
                </c:pt>
                <c:pt idx="2944">
                  <c:v>1.1336341445430279E-2</c:v>
                </c:pt>
                <c:pt idx="2945">
                  <c:v>1.134295166182131E-2</c:v>
                </c:pt>
                <c:pt idx="2946">
                  <c:v>1.1350326776692121E-2</c:v>
                </c:pt>
                <c:pt idx="2947">
                  <c:v>1.135776497206642E-2</c:v>
                </c:pt>
                <c:pt idx="2948">
                  <c:v>1.1365266329955936E-2</c:v>
                </c:pt>
                <c:pt idx="2949">
                  <c:v>1.1373556571291247E-2</c:v>
                </c:pt>
                <c:pt idx="2950">
                  <c:v>1.1381189272074916E-2</c:v>
                </c:pt>
                <c:pt idx="2951">
                  <c:v>1.1388885389451852E-2</c:v>
                </c:pt>
                <c:pt idx="2952">
                  <c:v>1.1396645005444185E-2</c:v>
                </c:pt>
                <c:pt idx="2953">
                  <c:v>1.1404468202081785E-2</c:v>
                </c:pt>
                <c:pt idx="2954">
                  <c:v>1.1411605483086618E-2</c:v>
                </c:pt>
                <c:pt idx="2955">
                  <c:v>1.1419551275086981E-2</c:v>
                </c:pt>
                <c:pt idx="2956">
                  <c:v>1.1427560885763022E-2</c:v>
                </c:pt>
                <c:pt idx="2957">
                  <c:v>1.1438693412221975E-2</c:v>
                </c:pt>
                <c:pt idx="2958">
                  <c:v>1.1444540765960565E-2</c:v>
                </c:pt>
                <c:pt idx="2959">
                  <c:v>1.1452747169099534E-2</c:v>
                </c:pt>
                <c:pt idx="2960">
                  <c:v>1.1461017727103149E-2</c:v>
                </c:pt>
                <c:pt idx="2961">
                  <c:v>1.1469352522016748E-2</c:v>
                </c:pt>
                <c:pt idx="2962">
                  <c:v>1.1478167767986491E-2</c:v>
                </c:pt>
                <c:pt idx="2963">
                  <c:v>1.1489018681892076E-2</c:v>
                </c:pt>
                <c:pt idx="2964">
                  <c:v>1.1497565672897928E-2</c:v>
                </c:pt>
                <c:pt idx="2965">
                  <c:v>1.1506177256944998E-2</c:v>
                </c:pt>
                <c:pt idx="2966">
                  <c:v>1.1512426391239394E-2</c:v>
                </c:pt>
                <c:pt idx="2967">
                  <c:v>1.1519527196595103E-2</c:v>
                </c:pt>
                <c:pt idx="2968">
                  <c:v>1.1528308459614691E-2</c:v>
                </c:pt>
                <c:pt idx="2969">
                  <c:v>1.1537154603146669E-2</c:v>
                </c:pt>
                <c:pt idx="2970">
                  <c:v>1.1546065709216853E-2</c:v>
                </c:pt>
                <c:pt idx="2971">
                  <c:v>1.1559207810447412E-2</c:v>
                </c:pt>
                <c:pt idx="2972">
                  <c:v>1.1568273843494126E-2</c:v>
                </c:pt>
                <c:pt idx="2973">
                  <c:v>1.1577405126089634E-2</c:v>
                </c:pt>
                <c:pt idx="2974">
                  <c:v>1.1586601740304046E-2</c:v>
                </c:pt>
                <c:pt idx="2975">
                  <c:v>1.1596337518138267E-2</c:v>
                </c:pt>
                <c:pt idx="2976">
                  <c:v>1.1605669418111031E-2</c:v>
                </c:pt>
                <c:pt idx="2977">
                  <c:v>1.1615066899429149E-2</c:v>
                </c:pt>
                <c:pt idx="2978">
                  <c:v>1.1624530044156978E-2</c:v>
                </c:pt>
                <c:pt idx="2979">
                  <c:v>1.1631437698950486E-2</c:v>
                </c:pt>
                <c:pt idx="2980">
                  <c:v>1.1643653652119168E-2</c:v>
                </c:pt>
                <c:pt idx="2981">
                  <c:v>1.1653314279507221E-2</c:v>
                </c:pt>
                <c:pt idx="2982">
                  <c:v>1.1663040898587385E-2</c:v>
                </c:pt>
                <c:pt idx="2983">
                  <c:v>1.1672833591439002E-2</c:v>
                </c:pt>
                <c:pt idx="2984">
                  <c:v>1.1682692440143916E-2</c:v>
                </c:pt>
                <c:pt idx="2985">
                  <c:v>1.1692617526776472E-2</c:v>
                </c:pt>
                <c:pt idx="2986">
                  <c:v>1.1702608933411018E-2</c:v>
                </c:pt>
                <c:pt idx="2987">
                  <c:v>1.1712666742139388E-2</c:v>
                </c:pt>
                <c:pt idx="2988">
                  <c:v>1.1722791035038427E-2</c:v>
                </c:pt>
                <c:pt idx="2989">
                  <c:v>1.1732981894194972E-2</c:v>
                </c:pt>
                <c:pt idx="2990">
                  <c:v>1.1743239401688366E-2</c:v>
                </c:pt>
                <c:pt idx="2991">
                  <c:v>1.1753563639607945E-2</c:v>
                </c:pt>
                <c:pt idx="2992">
                  <c:v>1.1763954690050538E-2</c:v>
                </c:pt>
                <c:pt idx="2993">
                  <c:v>1.177441263509299E-2</c:v>
                </c:pt>
                <c:pt idx="2994">
                  <c:v>1.1784937556834629E-2</c:v>
                </c:pt>
                <c:pt idx="2995">
                  <c:v>1.1795529537364791E-2</c:v>
                </c:pt>
                <c:pt idx="2996">
                  <c:v>1.1806188658785299E-2</c:v>
                </c:pt>
                <c:pt idx="2997">
                  <c:v>1.1816915003185491E-2</c:v>
                </c:pt>
                <c:pt idx="2998">
                  <c:v>1.1827708652659696E-2</c:v>
                </c:pt>
                <c:pt idx="2999">
                  <c:v>1.1838569689314737E-2</c:v>
                </c:pt>
                <c:pt idx="3000">
                  <c:v>1.1849498195249941E-2</c:v>
                </c:pt>
                <c:pt idx="3001">
                  <c:v>1.1860494252562137E-2</c:v>
                </c:pt>
                <c:pt idx="3002">
                  <c:v>1.1871557943360644E-2</c:v>
                </c:pt>
                <c:pt idx="3003">
                  <c:v>1.1882689349744791E-2</c:v>
                </c:pt>
                <c:pt idx="3004">
                  <c:v>1.1893888553826393E-2</c:v>
                </c:pt>
                <c:pt idx="3005">
                  <c:v>1.1905155637712272E-2</c:v>
                </c:pt>
                <c:pt idx="3006">
                  <c:v>1.1916490683511749E-2</c:v>
                </c:pt>
                <c:pt idx="3007">
                  <c:v>1.192789377333664E-2</c:v>
                </c:pt>
                <c:pt idx="3008">
                  <c:v>1.1939364989296264E-2</c:v>
                </c:pt>
                <c:pt idx="3009">
                  <c:v>1.1950216266448099E-2</c:v>
                </c:pt>
                <c:pt idx="3010">
                  <c:v>1.1959748800337844E-2</c:v>
                </c:pt>
                <c:pt idx="3011">
                  <c:v>1.1967946547466468E-2</c:v>
                </c:pt>
                <c:pt idx="3012">
                  <c:v>1.1974793442494913E-2</c:v>
                </c:pt>
                <c:pt idx="3013">
                  <c:v>1.1980399511396511E-2</c:v>
                </c:pt>
                <c:pt idx="3014">
                  <c:v>1.1984027735059055E-2</c:v>
                </c:pt>
                <c:pt idx="3015">
                  <c:v>1.1991149331622986E-2</c:v>
                </c:pt>
                <c:pt idx="3016">
                  <c:v>1.1996516368777688E-2</c:v>
                </c:pt>
                <c:pt idx="3017">
                  <c:v>1.2001878130872001E-2</c:v>
                </c:pt>
                <c:pt idx="3018">
                  <c:v>1.2005487681794554E-2</c:v>
                </c:pt>
                <c:pt idx="3019">
                  <c:v>1.2010257326986462E-2</c:v>
                </c:pt>
                <c:pt idx="3020">
                  <c:v>1.2015603961869863E-2</c:v>
                </c:pt>
                <c:pt idx="3021">
                  <c:v>1.2020945248499995E-2</c:v>
                </c:pt>
                <c:pt idx="3022">
                  <c:v>1.2026281167064137E-2</c:v>
                </c:pt>
                <c:pt idx="3023">
                  <c:v>1.2033936817692215E-2</c:v>
                </c:pt>
                <c:pt idx="3024">
                  <c:v>1.203984215124233E-2</c:v>
                </c:pt>
                <c:pt idx="3025">
                  <c:v>1.2044579947954326E-2</c:v>
                </c:pt>
                <c:pt idx="3026">
                  <c:v>1.2049893342923335E-2</c:v>
                </c:pt>
                <c:pt idx="3027">
                  <c:v>1.205520126469295E-2</c:v>
                </c:pt>
                <c:pt idx="3028">
                  <c:v>1.2060503693454017E-2</c:v>
                </c:pt>
                <c:pt idx="3029">
                  <c:v>1.2065800609394883E-2</c:v>
                </c:pt>
                <c:pt idx="3030">
                  <c:v>1.2071091992696403E-2</c:v>
                </c:pt>
                <c:pt idx="3031">
                  <c:v>1.2076377823549422E-2</c:v>
                </c:pt>
                <c:pt idx="3032">
                  <c:v>1.208165808213979E-2</c:v>
                </c:pt>
                <c:pt idx="3033">
                  <c:v>1.2086932748645862E-2</c:v>
                </c:pt>
                <c:pt idx="3034">
                  <c:v>1.2092201803260982E-2</c:v>
                </c:pt>
                <c:pt idx="3035">
                  <c:v>1.2097465226168502E-2</c:v>
                </c:pt>
                <c:pt idx="3036">
                  <c:v>1.210272299755677E-2</c:v>
                </c:pt>
                <c:pt idx="3037">
                  <c:v>1.2107975097609136E-2</c:v>
                </c:pt>
                <c:pt idx="3038">
                  <c:v>1.2113221506511451E-2</c:v>
                </c:pt>
                <c:pt idx="3039">
                  <c:v>1.2118462204452063E-2</c:v>
                </c:pt>
                <c:pt idx="3040">
                  <c:v>1.2123697171609327E-2</c:v>
                </c:pt>
                <c:pt idx="3041">
                  <c:v>1.2128926388176586E-2</c:v>
                </c:pt>
                <c:pt idx="3042">
                  <c:v>1.2134149834337193E-2</c:v>
                </c:pt>
                <c:pt idx="3043">
                  <c:v>1.2139367490279496E-2</c:v>
                </c:pt>
                <c:pt idx="3044">
                  <c:v>1.2144579336181849E-2</c:v>
                </c:pt>
                <c:pt idx="3045">
                  <c:v>1.2149785352235098E-2</c:v>
                </c:pt>
                <c:pt idx="3046">
                  <c:v>1.2154985518625094E-2</c:v>
                </c:pt>
                <c:pt idx="3047">
                  <c:v>1.2160179815537686E-2</c:v>
                </c:pt>
                <c:pt idx="3048">
                  <c:v>1.2165368223153727E-2</c:v>
                </c:pt>
                <c:pt idx="3049">
                  <c:v>1.2170550721664064E-2</c:v>
                </c:pt>
                <c:pt idx="3050">
                  <c:v>1.217572729124955E-2</c:v>
                </c:pt>
                <c:pt idx="3051">
                  <c:v>1.2180897912098532E-2</c:v>
                </c:pt>
                <c:pt idx="3052">
                  <c:v>1.218606256439686E-2</c:v>
                </c:pt>
                <c:pt idx="3053">
                  <c:v>1.2189498322246375E-2</c:v>
                </c:pt>
                <c:pt idx="3054">
                  <c:v>1.2196373884079958E-2</c:v>
                </c:pt>
                <c:pt idx="3055">
                  <c:v>1.2201520511836428E-2</c:v>
                </c:pt>
                <c:pt idx="3056">
                  <c:v>1.2206661091780646E-2</c:v>
                </c:pt>
                <c:pt idx="3057">
                  <c:v>1.2211795604100961E-2</c:v>
                </c:pt>
                <c:pt idx="3058">
                  <c:v>1.2216924028978227E-2</c:v>
                </c:pt>
                <c:pt idx="3059">
                  <c:v>1.2222046346605786E-2</c:v>
                </c:pt>
                <c:pt idx="3060">
                  <c:v>1.2227162537159497E-2</c:v>
                </c:pt>
                <c:pt idx="3061">
                  <c:v>1.2232272580832704E-2</c:v>
                </c:pt>
                <c:pt idx="3062">
                  <c:v>1.2237376457803761E-2</c:v>
                </c:pt>
                <c:pt idx="3063">
                  <c:v>1.2242474148261018E-2</c:v>
                </c:pt>
                <c:pt idx="3064">
                  <c:v>1.2247565632390323E-2</c:v>
                </c:pt>
                <c:pt idx="3065">
                  <c:v>1.2252650890377526E-2</c:v>
                </c:pt>
                <c:pt idx="3066">
                  <c:v>1.225772990240348E-2</c:v>
                </c:pt>
                <c:pt idx="3067">
                  <c:v>1.2262802648656534E-2</c:v>
                </c:pt>
                <c:pt idx="3068">
                  <c:v>1.226786910932004E-2</c:v>
                </c:pt>
                <c:pt idx="3069">
                  <c:v>1.2272929264577348E-2</c:v>
                </c:pt>
                <c:pt idx="3070">
                  <c:v>1.2277983094614309E-2</c:v>
                </c:pt>
                <c:pt idx="3071">
                  <c:v>1.2280752744873804E-2</c:v>
                </c:pt>
                <c:pt idx="3072">
                  <c:v>1.2285795001728708E-2</c:v>
                </c:pt>
                <c:pt idx="3073">
                  <c:v>1.2290830880177239E-2</c:v>
                </c:pt>
                <c:pt idx="3074">
                  <c:v>1.2295860360398108E-2</c:v>
                </c:pt>
                <c:pt idx="3075">
                  <c:v>1.2303724948787641E-2</c:v>
                </c:pt>
                <c:pt idx="3076">
                  <c:v>1.2308172135611362E-2</c:v>
                </c:pt>
                <c:pt idx="3077">
                  <c:v>1.2313181134292195E-2</c:v>
                </c:pt>
                <c:pt idx="3078">
                  <c:v>1.2318183649231984E-2</c:v>
                </c:pt>
                <c:pt idx="3079">
                  <c:v>1.2321478259148417E-2</c:v>
                </c:pt>
                <c:pt idx="3080">
                  <c:v>1.2328169148634327E-2</c:v>
                </c:pt>
                <c:pt idx="3081">
                  <c:v>1.2333152093463584E-2</c:v>
                </c:pt>
                <c:pt idx="3082">
                  <c:v>1.23381284752902E-2</c:v>
                </c:pt>
                <c:pt idx="3083">
                  <c:v>1.2343098274300024E-2</c:v>
                </c:pt>
                <c:pt idx="3084">
                  <c:v>1.2348061470676408E-2</c:v>
                </c:pt>
                <c:pt idx="3085">
                  <c:v>1.2353018044602704E-2</c:v>
                </c:pt>
                <c:pt idx="3086">
                  <c:v>1.2357967976269757E-2</c:v>
                </c:pt>
                <c:pt idx="3087">
                  <c:v>1.2362911245855923E-2</c:v>
                </c:pt>
                <c:pt idx="3088">
                  <c:v>1.2367847833547052E-2</c:v>
                </c:pt>
                <c:pt idx="3089">
                  <c:v>1.2372777719526495E-2</c:v>
                </c:pt>
                <c:pt idx="3090">
                  <c:v>1.2377700883982601E-2</c:v>
                </c:pt>
                <c:pt idx="3091">
                  <c:v>1.2382617307096222E-2</c:v>
                </c:pt>
                <c:pt idx="3092">
                  <c:v>1.2385837510144574E-2</c:v>
                </c:pt>
                <c:pt idx="3093">
                  <c:v>1.239242985003941E-2</c:v>
                </c:pt>
                <c:pt idx="3094">
                  <c:v>1.2397325930238179E-2</c:v>
                </c:pt>
                <c:pt idx="3095">
                  <c:v>1.2402215189830368E-2</c:v>
                </c:pt>
                <c:pt idx="3096">
                  <c:v>1.2407097609004325E-2</c:v>
                </c:pt>
                <c:pt idx="3097">
                  <c:v>1.2411973167940904E-2</c:v>
                </c:pt>
                <c:pt idx="3098">
                  <c:v>1.241684184683095E-2</c:v>
                </c:pt>
                <c:pt idx="3099">
                  <c:v>1.2421703625850322E-2</c:v>
                </c:pt>
                <c:pt idx="3100">
                  <c:v>1.2426558485189865E-2</c:v>
                </c:pt>
                <c:pt idx="3101">
                  <c:v>1.243140640503293E-2</c:v>
                </c:pt>
                <c:pt idx="3102">
                  <c:v>1.2436247365557873E-2</c:v>
                </c:pt>
                <c:pt idx="3103">
                  <c:v>1.244108134695554E-2</c:v>
                </c:pt>
                <c:pt idx="3104">
                  <c:v>1.2445908329406785E-2</c:v>
                </c:pt>
                <c:pt idx="3105">
                  <c:v>1.2450728293097457E-2</c:v>
                </c:pt>
                <c:pt idx="3106">
                  <c:v>1.245554121820841E-2</c:v>
                </c:pt>
                <c:pt idx="3107">
                  <c:v>1.2460347084925494E-2</c:v>
                </c:pt>
                <c:pt idx="3108">
                  <c:v>1.2465145873437056E-2</c:v>
                </c:pt>
                <c:pt idx="3109">
                  <c:v>1.2469937563921452E-2</c:v>
                </c:pt>
                <c:pt idx="3110">
                  <c:v>1.2474722136564531E-2</c:v>
                </c:pt>
                <c:pt idx="3111">
                  <c:v>1.2479499571549646E-2</c:v>
                </c:pt>
                <c:pt idx="3112">
                  <c:v>1.2484269849062646E-2</c:v>
                </c:pt>
                <c:pt idx="3113">
                  <c:v>1.248958906498969E-2</c:v>
                </c:pt>
                <c:pt idx="3114">
                  <c:v>1.2493788852400711E-2</c:v>
                </c:pt>
                <c:pt idx="3115">
                  <c:v>1.2498537538599974E-2</c:v>
                </c:pt>
                <c:pt idx="3116">
                  <c:v>1.2503278988058031E-2</c:v>
                </c:pt>
                <c:pt idx="3117">
                  <c:v>1.2508013180963229E-2</c:v>
                </c:pt>
                <c:pt idx="3118">
                  <c:v>1.251274009749892E-2</c:v>
                </c:pt>
                <c:pt idx="3119">
                  <c:v>1.2517459717848456E-2</c:v>
                </c:pt>
                <c:pt idx="3120">
                  <c:v>1.2522172022197686E-2</c:v>
                </c:pt>
                <c:pt idx="3121">
                  <c:v>1.2526876990724967E-2</c:v>
                </c:pt>
                <c:pt idx="3122">
                  <c:v>1.2531574603618645E-2</c:v>
                </c:pt>
                <c:pt idx="3123">
                  <c:v>1.253460710839335E-2</c:v>
                </c:pt>
                <c:pt idx="3124">
                  <c:v>1.2539291050890661E-2</c:v>
                </c:pt>
                <c:pt idx="3125">
                  <c:v>1.2543967583141762E-2</c:v>
                </c:pt>
                <c:pt idx="3126">
                  <c:v>1.2548636685333538E-2</c:v>
                </c:pt>
                <c:pt idx="3127">
                  <c:v>1.2554951640005307E-2</c:v>
                </c:pt>
                <c:pt idx="3128">
                  <c:v>1.2559604702950256E-2</c:v>
                </c:pt>
                <c:pt idx="3129">
                  <c:v>1.2564250271547561E-2</c:v>
                </c:pt>
                <c:pt idx="3130">
                  <c:v>1.2569438255781214E-2</c:v>
                </c:pt>
                <c:pt idx="3131">
                  <c:v>1.2573518846430154E-2</c:v>
                </c:pt>
                <c:pt idx="3132">
                  <c:v>1.2578141813082144E-2</c:v>
                </c:pt>
                <c:pt idx="3133">
                  <c:v>1.2582757206122397E-2</c:v>
                </c:pt>
                <c:pt idx="3134">
                  <c:v>1.2587365005731765E-2</c:v>
                </c:pt>
                <c:pt idx="3135">
                  <c:v>1.2591965192091104E-2</c:v>
                </c:pt>
                <c:pt idx="3136">
                  <c:v>1.2596665596222426E-2</c:v>
                </c:pt>
                <c:pt idx="3137">
                  <c:v>1.2601249789959296E-2</c:v>
                </c:pt>
                <c:pt idx="3138">
                  <c:v>1.2605826309793362E-2</c:v>
                </c:pt>
                <c:pt idx="3139">
                  <c:v>1.2610395135913376E-2</c:v>
                </c:pt>
                <c:pt idx="3140">
                  <c:v>1.2614956248495193E-2</c:v>
                </c:pt>
                <c:pt idx="3141">
                  <c:v>1.2619509627735302E-2</c:v>
                </c:pt>
                <c:pt idx="3142">
                  <c:v>1.2624055253809561E-2</c:v>
                </c:pt>
                <c:pt idx="3143">
                  <c:v>1.2628593106906718E-2</c:v>
                </c:pt>
                <c:pt idx="3144">
                  <c:v>1.2633667619932065E-2</c:v>
                </c:pt>
                <c:pt idx="3145">
                  <c:v>1.2637645414891211E-2</c:v>
                </c:pt>
                <c:pt idx="3146">
                  <c:v>1.264215983015347E-2</c:v>
                </c:pt>
                <c:pt idx="3147">
                  <c:v>1.264666639317558E-2</c:v>
                </c:pt>
                <c:pt idx="3148">
                  <c:v>1.2651165084138556E-2</c:v>
                </c:pt>
                <c:pt idx="3149">
                  <c:v>1.2655655883228572E-2</c:v>
                </c:pt>
                <c:pt idx="3150">
                  <c:v>1.2660138770629218E-2</c:v>
                </c:pt>
                <c:pt idx="3151">
                  <c:v>1.2664613726524091E-2</c:v>
                </c:pt>
                <c:pt idx="3152">
                  <c:v>1.2669080731099359E-2</c:v>
                </c:pt>
                <c:pt idx="3153">
                  <c:v>1.2671917255050933E-2</c:v>
                </c:pt>
                <c:pt idx="3154">
                  <c:v>1.2677990807025464E-2</c:v>
                </c:pt>
                <c:pt idx="3155">
                  <c:v>1.2682433838746064E-2</c:v>
                </c:pt>
                <c:pt idx="3156">
                  <c:v>1.2686868839884013E-2</c:v>
                </c:pt>
                <c:pt idx="3157">
                  <c:v>1.2692373980867091E-2</c:v>
                </c:pt>
                <c:pt idx="3158">
                  <c:v>1.2695714671141178E-2</c:v>
                </c:pt>
                <c:pt idx="3159">
                  <c:v>1.2700125461632737E-2</c:v>
                </c:pt>
                <c:pt idx="3160">
                  <c:v>1.2704528142276019E-2</c:v>
                </c:pt>
                <c:pt idx="3161">
                  <c:v>1.2708922693259775E-2</c:v>
                </c:pt>
                <c:pt idx="3162">
                  <c:v>1.271330909476244E-2</c:v>
                </c:pt>
                <c:pt idx="3163">
                  <c:v>1.2717687326972767E-2</c:v>
                </c:pt>
                <c:pt idx="3164">
                  <c:v>1.2722057370071769E-2</c:v>
                </c:pt>
                <c:pt idx="3165">
                  <c:v>1.2726419204245618E-2</c:v>
                </c:pt>
                <c:pt idx="3166">
                  <c:v>1.273077280967533E-2</c:v>
                </c:pt>
                <c:pt idx="3167">
                  <c:v>1.2735118166547077E-2</c:v>
                </c:pt>
                <c:pt idx="3168">
                  <c:v>1.2739455255047029E-2</c:v>
                </c:pt>
                <c:pt idx="3169">
                  <c:v>1.2743784055356202E-2</c:v>
                </c:pt>
                <c:pt idx="3170">
                  <c:v>1.2749953639038848E-2</c:v>
                </c:pt>
                <c:pt idx="3171">
                  <c:v>1.2754262228389952E-2</c:v>
                </c:pt>
                <c:pt idx="3172">
                  <c:v>1.2758562461607208E-2</c:v>
                </c:pt>
                <c:pt idx="3173">
                  <c:v>1.2762854318879364E-2</c:v>
                </c:pt>
                <c:pt idx="3174">
                  <c:v>1.2767137780392596E-2</c:v>
                </c:pt>
                <c:pt idx="3175">
                  <c:v>1.2769819473254744E-2</c:v>
                </c:pt>
                <c:pt idx="3176">
                  <c:v>1.2774087441973185E-2</c:v>
                </c:pt>
                <c:pt idx="3177">
                  <c:v>1.2778346960476812E-2</c:v>
                </c:pt>
                <c:pt idx="3178">
                  <c:v>1.2782598008955759E-2</c:v>
                </c:pt>
                <c:pt idx="3179">
                  <c:v>1.2788428457949041E-2</c:v>
                </c:pt>
                <c:pt idx="3180">
                  <c:v>1.2792661128748701E-2</c:v>
                </c:pt>
                <c:pt idx="3181">
                  <c:v>1.2796885265074588E-2</c:v>
                </c:pt>
                <c:pt idx="3182">
                  <c:v>1.2801100847107717E-2</c:v>
                </c:pt>
                <c:pt idx="3183">
                  <c:v>1.2805307855036838E-2</c:v>
                </c:pt>
                <c:pt idx="3184">
                  <c:v>1.2808979317959768E-2</c:v>
                </c:pt>
                <c:pt idx="3185">
                  <c:v>1.2814365221035295E-2</c:v>
                </c:pt>
                <c:pt idx="3186">
                  <c:v>1.2817351222433437E-2</c:v>
                </c:pt>
                <c:pt idx="3187">
                  <c:v>1.2821524207036639E-2</c:v>
                </c:pt>
                <c:pt idx="3188">
                  <c:v>1.2826213589506846E-2</c:v>
                </c:pt>
                <c:pt idx="3189">
                  <c:v>1.2830368736654491E-2</c:v>
                </c:pt>
                <c:pt idx="3190">
                  <c:v>1.2834515170983283E-2</c:v>
                </c:pt>
                <c:pt idx="3191">
                  <c:v>1.2838652872674236E-2</c:v>
                </c:pt>
                <c:pt idx="3192">
                  <c:v>1.2842258661059702E-2</c:v>
                </c:pt>
                <c:pt idx="3193">
                  <c:v>1.2846379319362278E-2</c:v>
                </c:pt>
                <c:pt idx="3194">
                  <c:v>1.2850491187261781E-2</c:v>
                </c:pt>
                <c:pt idx="3195">
                  <c:v>1.2854594244944728E-2</c:v>
                </c:pt>
                <c:pt idx="3196">
                  <c:v>1.2859209698028451E-2</c:v>
                </c:pt>
                <c:pt idx="3197">
                  <c:v>1.2863294587763306E-2</c:v>
                </c:pt>
                <c:pt idx="3198">
                  <c:v>1.2867370606150633E-2</c:v>
                </c:pt>
                <c:pt idx="3199">
                  <c:v>1.2871437733374026E-2</c:v>
                </c:pt>
                <c:pt idx="3200">
                  <c:v>1.2875495949611921E-2</c:v>
                </c:pt>
                <c:pt idx="3201">
                  <c:v>1.287954523505307E-2</c:v>
                </c:pt>
                <c:pt idx="3202">
                  <c:v>1.2883585569875906E-2</c:v>
                </c:pt>
                <c:pt idx="3203">
                  <c:v>1.2887616934271762E-2</c:v>
                </c:pt>
                <c:pt idx="3204">
                  <c:v>1.2891639308419071E-2</c:v>
                </c:pt>
                <c:pt idx="3205">
                  <c:v>1.289513590044411E-2</c:v>
                </c:pt>
                <c:pt idx="3206">
                  <c:v>1.2899140737924419E-2</c:v>
                </c:pt>
                <c:pt idx="3207">
                  <c:v>1.2903136527405046E-2</c:v>
                </c:pt>
                <c:pt idx="3208">
                  <c:v>1.2907123249069841E-2</c:v>
                </c:pt>
                <c:pt idx="3209">
                  <c:v>1.2911615631886727E-2</c:v>
                </c:pt>
                <c:pt idx="3210">
                  <c:v>1.2915583648411116E-2</c:v>
                </c:pt>
                <c:pt idx="3211">
                  <c:v>1.2919542535974694E-2</c:v>
                </c:pt>
                <c:pt idx="3212">
                  <c:v>1.2923492274758473E-2</c:v>
                </c:pt>
                <c:pt idx="3213">
                  <c:v>1.2927432844951204E-2</c:v>
                </c:pt>
                <c:pt idx="3214">
                  <c:v>1.2930852045259122E-2</c:v>
                </c:pt>
                <c:pt idx="3215">
                  <c:v>1.2934774737379584E-2</c:v>
                </c:pt>
                <c:pt idx="3216">
                  <c:v>1.2938688203165682E-2</c:v>
                </c:pt>
                <c:pt idx="3217">
                  <c:v>1.2943613626462402E-2</c:v>
                </c:pt>
                <c:pt idx="3218">
                  <c:v>1.2946997473431081E-2</c:v>
                </c:pt>
                <c:pt idx="3219">
                  <c:v>1.2950882615914937E-2</c:v>
                </c:pt>
                <c:pt idx="3220">
                  <c:v>1.2954758451092901E-2</c:v>
                </c:pt>
                <c:pt idx="3221">
                  <c:v>1.2958624959143407E-2</c:v>
                </c:pt>
                <c:pt idx="3222">
                  <c:v>1.2963032379100146E-2</c:v>
                </c:pt>
                <c:pt idx="3223">
                  <c:v>1.2966878833728504E-2</c:v>
                </c:pt>
                <c:pt idx="3224">
                  <c:v>1.2970715898956637E-2</c:v>
                </c:pt>
                <c:pt idx="3225">
                  <c:v>1.2974543554955245E-2</c:v>
                </c:pt>
                <c:pt idx="3226">
                  <c:v>1.2978361781920814E-2</c:v>
                </c:pt>
                <c:pt idx="3227">
                  <c:v>1.2980654752775385E-2</c:v>
                </c:pt>
                <c:pt idx="3228">
                  <c:v>1.2984455684835907E-2</c:v>
                </c:pt>
                <c:pt idx="3229">
                  <c:v>1.2988247133565167E-2</c:v>
                </c:pt>
                <c:pt idx="3230">
                  <c:v>1.2992029079144731E-2</c:v>
                </c:pt>
                <c:pt idx="3231">
                  <c:v>1.2997310787614394E-2</c:v>
                </c:pt>
                <c:pt idx="3232">
                  <c:v>1.300107202421141E-2</c:v>
                </c:pt>
                <c:pt idx="3233">
                  <c:v>1.3004823693057962E-2</c:v>
                </c:pt>
                <c:pt idx="3234">
                  <c:v>1.300856577433249E-2</c:v>
                </c:pt>
                <c:pt idx="3235">
                  <c:v>1.301386355597095E-2</c:v>
                </c:pt>
                <c:pt idx="3236">
                  <c:v>1.3017583092909402E-2</c:v>
                </c:pt>
                <c:pt idx="3237">
                  <c:v>1.3021292975443077E-2</c:v>
                </c:pt>
                <c:pt idx="3238">
                  <c:v>1.3024993183752831E-2</c:v>
                </c:pt>
                <c:pt idx="3239">
                  <c:v>1.3028711780333975E-2</c:v>
                </c:pt>
                <c:pt idx="3240">
                  <c:v>1.3032364498431481E-2</c:v>
                </c:pt>
                <c:pt idx="3241">
                  <c:v>1.3036035565167081E-2</c:v>
                </c:pt>
                <c:pt idx="3242">
                  <c:v>1.3039696878412166E-2</c:v>
                </c:pt>
                <c:pt idx="3243">
                  <c:v>1.3043348418342593E-2</c:v>
                </c:pt>
                <c:pt idx="3244">
                  <c:v>1.3046990165149208E-2</c:v>
                </c:pt>
                <c:pt idx="3245">
                  <c:v>1.3050622099007869E-2</c:v>
                </c:pt>
                <c:pt idx="3246">
                  <c:v>1.3054244200104426E-2</c:v>
                </c:pt>
                <c:pt idx="3247">
                  <c:v>1.3057856448622229E-2</c:v>
                </c:pt>
                <c:pt idx="3248">
                  <c:v>1.3061458824742134E-2</c:v>
                </c:pt>
                <c:pt idx="3249">
                  <c:v>1.3065051308647491E-2</c:v>
                </c:pt>
                <c:pt idx="3250">
                  <c:v>1.3068633880516656E-2</c:v>
                </c:pt>
                <c:pt idx="3251">
                  <c:v>1.3072206520540475E-2</c:v>
                </c:pt>
                <c:pt idx="3252">
                  <c:v>1.3074296151288824E-2</c:v>
                </c:pt>
                <c:pt idx="3253">
                  <c:v>1.3079321925770493E-2</c:v>
                </c:pt>
                <c:pt idx="3254">
                  <c:v>1.3082864651335901E-2</c:v>
                </c:pt>
                <c:pt idx="3255">
                  <c:v>1.3086397365786873E-2</c:v>
                </c:pt>
                <c:pt idx="3256">
                  <c:v>1.3089920049299264E-2</c:v>
                </c:pt>
                <c:pt idx="3257">
                  <c:v>1.3093432682058925E-2</c:v>
                </c:pt>
                <c:pt idx="3258">
                  <c:v>1.3096935244244212E-2</c:v>
                </c:pt>
                <c:pt idx="3259">
                  <c:v>1.3100427716043472E-2</c:v>
                </c:pt>
                <c:pt idx="3260">
                  <c:v>1.3103910077632563E-2</c:v>
                </c:pt>
                <c:pt idx="3261">
                  <c:v>1.3107382309199833E-2</c:v>
                </c:pt>
                <c:pt idx="3262">
                  <c:v>1.3110844390923637E-2</c:v>
                </c:pt>
                <c:pt idx="3263">
                  <c:v>1.3114296302992323E-2</c:v>
                </c:pt>
                <c:pt idx="3264">
                  <c:v>1.3117738025581749E-2</c:v>
                </c:pt>
                <c:pt idx="3265">
                  <c:v>1.311971969671592E-2</c:v>
                </c:pt>
                <c:pt idx="3266">
                  <c:v>1.3124590823066218E-2</c:v>
                </c:pt>
                <c:pt idx="3267">
                  <c:v>1.3128001858322969E-2</c:v>
                </c:pt>
                <c:pt idx="3268">
                  <c:v>1.3131402624836364E-2</c:v>
                </c:pt>
                <c:pt idx="3269">
                  <c:v>1.3134793102782261E-2</c:v>
                </c:pt>
                <c:pt idx="3270">
                  <c:v>1.3138173272354003E-2</c:v>
                </c:pt>
                <c:pt idx="3271">
                  <c:v>1.3141543113724952E-2</c:v>
                </c:pt>
                <c:pt idx="3272">
                  <c:v>1.3144902607080955E-2</c:v>
                </c:pt>
                <c:pt idx="3273">
                  <c:v>1.3149682887419056E-2</c:v>
                </c:pt>
                <c:pt idx="3274">
                  <c:v>1.3151588970939753E-2</c:v>
                </c:pt>
                <c:pt idx="3275">
                  <c:v>1.3154918800880322E-2</c:v>
                </c:pt>
                <c:pt idx="3276">
                  <c:v>1.3158236704002568E-2</c:v>
                </c:pt>
                <c:pt idx="3277">
                  <c:v>1.3161544160021632E-2</c:v>
                </c:pt>
                <c:pt idx="3278">
                  <c:v>1.3163415412354803E-2</c:v>
                </c:pt>
                <c:pt idx="3279">
                  <c:v>1.3166229093643749E-2</c:v>
                </c:pt>
                <c:pt idx="3280">
                  <c:v>1.3169507617921523E-2</c:v>
                </c:pt>
                <c:pt idx="3281">
                  <c:v>1.3172775622908146E-2</c:v>
                </c:pt>
                <c:pt idx="3282">
                  <c:v>1.3176033088796604E-2</c:v>
                </c:pt>
                <c:pt idx="3283">
                  <c:v>1.3181168397224385E-2</c:v>
                </c:pt>
                <c:pt idx="3284">
                  <c:v>1.3184402168645026E-2</c:v>
                </c:pt>
                <c:pt idx="3285">
                  <c:v>1.3188096030266909E-2</c:v>
                </c:pt>
                <c:pt idx="3286">
                  <c:v>1.3190837874745565E-2</c:v>
                </c:pt>
                <c:pt idx="3287">
                  <c:v>1.3194039769792165E-2</c:v>
                </c:pt>
                <c:pt idx="3288">
                  <c:v>1.3197230999747456E-2</c:v>
                </c:pt>
                <c:pt idx="3289">
                  <c:v>1.320041154479229E-2</c:v>
                </c:pt>
                <c:pt idx="3290">
                  <c:v>1.3203581385110019E-2</c:v>
                </c:pt>
                <c:pt idx="3291">
                  <c:v>1.3205339766139249E-2</c:v>
                </c:pt>
                <c:pt idx="3292">
                  <c:v>1.320988887229757E-2</c:v>
                </c:pt>
                <c:pt idx="3293">
                  <c:v>1.32130264795291E-2</c:v>
                </c:pt>
                <c:pt idx="3294">
                  <c:v>1.3216153302766931E-2</c:v>
                </c:pt>
                <c:pt idx="3295">
                  <c:v>1.3219269322194416E-2</c:v>
                </c:pt>
                <c:pt idx="3296">
                  <c:v>1.3222374517987412E-2</c:v>
                </c:pt>
                <c:pt idx="3297">
                  <c:v>1.3225468870336765E-2</c:v>
                </c:pt>
                <c:pt idx="3298">
                  <c:v>1.3228552359420831E-2</c:v>
                </c:pt>
                <c:pt idx="3299">
                  <c:v>1.3231624965422961E-2</c:v>
                </c:pt>
                <c:pt idx="3300">
                  <c:v>1.3234686668524009E-2</c:v>
                </c:pt>
                <c:pt idx="3301">
                  <c:v>1.3237737448912323E-2</c:v>
                </c:pt>
                <c:pt idx="3302">
                  <c:v>1.3240777286766259E-2</c:v>
                </c:pt>
                <c:pt idx="3303">
                  <c:v>1.3243806162269167E-2</c:v>
                </c:pt>
                <c:pt idx="3304">
                  <c:v>1.32468240556044E-2</c:v>
                </c:pt>
                <c:pt idx="3305">
                  <c:v>1.324983094695531E-2</c:v>
                </c:pt>
                <c:pt idx="3306">
                  <c:v>1.3252826816505248E-2</c:v>
                </c:pt>
                <c:pt idx="3307">
                  <c:v>1.3255811644435067E-2</c:v>
                </c:pt>
                <c:pt idx="3308">
                  <c:v>1.3258785410930618E-2</c:v>
                </c:pt>
                <c:pt idx="3309">
                  <c:v>1.3261748096172754E-2</c:v>
                </c:pt>
                <c:pt idx="3310">
                  <c:v>1.3264699680344827E-2</c:v>
                </c:pt>
                <c:pt idx="3311">
                  <c:v>1.3267640143630188E-2</c:v>
                </c:pt>
                <c:pt idx="3312">
                  <c:v>1.327056946621219E-2</c:v>
                </c:pt>
                <c:pt idx="3313">
                  <c:v>1.3273487628271685E-2</c:v>
                </c:pt>
                <c:pt idx="3314">
                  <c:v>1.3276394609994524E-2</c:v>
                </c:pt>
                <c:pt idx="3315">
                  <c:v>1.3279290391559062E-2</c:v>
                </c:pt>
                <c:pt idx="3316">
                  <c:v>1.3282174953153647E-2</c:v>
                </c:pt>
                <c:pt idx="3317">
                  <c:v>1.3285048274961631E-2</c:v>
                </c:pt>
                <c:pt idx="3318">
                  <c:v>1.3287910337163866E-2</c:v>
                </c:pt>
                <c:pt idx="3319">
                  <c:v>1.329076111993871E-2</c:v>
                </c:pt>
                <c:pt idx="3320">
                  <c:v>1.3293600603477007E-2</c:v>
                </c:pt>
                <c:pt idx="3321">
                  <c:v>1.3296428767957114E-2</c:v>
                </c:pt>
                <c:pt idx="3322">
                  <c:v>1.3299245593564879E-2</c:v>
                </c:pt>
                <c:pt idx="3323">
                  <c:v>1.3302051060481157E-2</c:v>
                </c:pt>
                <c:pt idx="3324">
                  <c:v>1.3304845148894295E-2</c:v>
                </c:pt>
                <c:pt idx="3325">
                  <c:v>1.3307627838980152E-2</c:v>
                </c:pt>
                <c:pt idx="3326">
                  <c:v>1.330907019753955E-2</c:v>
                </c:pt>
                <c:pt idx="3327">
                  <c:v>1.3313158944908421E-2</c:v>
                </c:pt>
                <c:pt idx="3328">
                  <c:v>1.3315907321120035E-2</c:v>
                </c:pt>
                <c:pt idx="3329">
                  <c:v>1.331864421974277E-2</c:v>
                </c:pt>
                <c:pt idx="3330">
                  <c:v>1.3321369620952483E-2</c:v>
                </c:pt>
                <c:pt idx="3331">
                  <c:v>1.3322765393766277E-2</c:v>
                </c:pt>
                <c:pt idx="3332">
                  <c:v>1.3325469917535351E-2</c:v>
                </c:pt>
                <c:pt idx="3333">
                  <c:v>1.3328162889915614E-2</c:v>
                </c:pt>
                <c:pt idx="3334">
                  <c:v>1.3330844291091194E-2</c:v>
                </c:pt>
                <c:pt idx="3335">
                  <c:v>1.3334823472307966E-2</c:v>
                </c:pt>
                <c:pt idx="3336">
                  <c:v>1.3337915078576078E-2</c:v>
                </c:pt>
                <c:pt idx="3337">
                  <c:v>1.3340123837407292E-2</c:v>
                </c:pt>
                <c:pt idx="3338">
                  <c:v>1.3342756545950962E-2</c:v>
                </c:pt>
                <c:pt idx="3339">
                  <c:v>1.3344077035420456E-2</c:v>
                </c:pt>
                <c:pt idx="3340">
                  <c:v>1.3347986915948074E-2</c:v>
                </c:pt>
                <c:pt idx="3341">
                  <c:v>1.3350584537768218E-2</c:v>
                </c:pt>
                <c:pt idx="3342">
                  <c:v>1.3353170424380556E-2</c:v>
                </c:pt>
                <c:pt idx="3343">
                  <c:v>1.3355744555968441E-2</c:v>
                </c:pt>
                <c:pt idx="3344">
                  <c:v>1.3358306912712725E-2</c:v>
                </c:pt>
                <c:pt idx="3345">
                  <c:v>1.3360857474801757E-2</c:v>
                </c:pt>
                <c:pt idx="3346">
                  <c:v>1.3363396222413892E-2</c:v>
                </c:pt>
                <c:pt idx="3347">
                  <c:v>1.3365923135737479E-2</c:v>
                </c:pt>
                <c:pt idx="3348">
                  <c:v>1.3368438194953369E-2</c:v>
                </c:pt>
                <c:pt idx="3349">
                  <c:v>1.3370941380244916E-2</c:v>
                </c:pt>
                <c:pt idx="3350">
                  <c:v>1.3373432671797969E-2</c:v>
                </c:pt>
                <c:pt idx="3351">
                  <c:v>1.3375912049793381E-2</c:v>
                </c:pt>
                <c:pt idx="3352">
                  <c:v>1.3377108248746375E-2</c:v>
                </c:pt>
                <c:pt idx="3353">
                  <c:v>1.3380834985849688E-2</c:v>
                </c:pt>
                <c:pt idx="3354">
                  <c:v>1.3383278504277285E-2</c:v>
                </c:pt>
                <c:pt idx="3355">
                  <c:v>1.3385710029883147E-2</c:v>
                </c:pt>
                <c:pt idx="3356">
                  <c:v>1.3388129542850624E-2</c:v>
                </c:pt>
                <c:pt idx="3357">
                  <c:v>1.3390537023363069E-2</c:v>
                </c:pt>
                <c:pt idx="3358">
                  <c:v>1.3392932451606332E-2</c:v>
                </c:pt>
                <c:pt idx="3359">
                  <c:v>1.3395315807763764E-2</c:v>
                </c:pt>
                <c:pt idx="3360">
                  <c:v>1.3397687072016218E-2</c:v>
                </c:pt>
                <c:pt idx="3361">
                  <c:v>1.3400046224549544E-2</c:v>
                </c:pt>
                <c:pt idx="3362">
                  <c:v>1.3402393245547095E-2</c:v>
                </c:pt>
                <c:pt idx="3363">
                  <c:v>1.3404728115192222E-2</c:v>
                </c:pt>
                <c:pt idx="3364">
                  <c:v>1.3407050813675769E-2</c:v>
                </c:pt>
                <c:pt idx="3365">
                  <c:v>1.34093613211686E-2</c:v>
                </c:pt>
                <c:pt idx="3366">
                  <c:v>1.3411659617864058E-2</c:v>
                </c:pt>
                <c:pt idx="3367">
                  <c:v>1.3413945683942996E-2</c:v>
                </c:pt>
                <c:pt idx="3368">
                  <c:v>1.3416219499591264E-2</c:v>
                </c:pt>
                <c:pt idx="3369">
                  <c:v>1.3418481044989716E-2</c:v>
                </c:pt>
                <c:pt idx="3370">
                  <c:v>1.34207303003267E-2</c:v>
                </c:pt>
                <c:pt idx="3371">
                  <c:v>1.3422967245783068E-2</c:v>
                </c:pt>
                <c:pt idx="3372">
                  <c:v>1.3425191861542174E-2</c:v>
                </c:pt>
                <c:pt idx="3373">
                  <c:v>1.3427811309311852E-2</c:v>
                </c:pt>
                <c:pt idx="3374">
                  <c:v>1.3429604024709496E-2</c:v>
                </c:pt>
                <c:pt idx="3375">
                  <c:v>1.3431791532489412E-2</c:v>
                </c:pt>
                <c:pt idx="3376">
                  <c:v>1.343396663130797E-2</c:v>
                </c:pt>
                <c:pt idx="3377">
                  <c:v>1.3436129301348521E-2</c:v>
                </c:pt>
                <c:pt idx="3378">
                  <c:v>1.3438279522804408E-2</c:v>
                </c:pt>
                <c:pt idx="3379">
                  <c:v>1.3440417275851491E-2</c:v>
                </c:pt>
                <c:pt idx="3380">
                  <c:v>1.3442542540673119E-2</c:v>
                </c:pt>
                <c:pt idx="3381">
                  <c:v>1.3444655297457642E-2</c:v>
                </c:pt>
                <c:pt idx="3382">
                  <c:v>1.3446755526390908E-2</c:v>
                </c:pt>
                <c:pt idx="3383">
                  <c:v>1.344724627019543E-2</c:v>
                </c:pt>
                <c:pt idx="3384">
                  <c:v>1.3449324670321719E-2</c:v>
                </c:pt>
                <c:pt idx="3385">
                  <c:v>1.3451390490639386E-2</c:v>
                </c:pt>
                <c:pt idx="3386">
                  <c:v>1.3453443711341415E-2</c:v>
                </c:pt>
                <c:pt idx="3387">
                  <c:v>1.3457068059703203E-2</c:v>
                </c:pt>
                <c:pt idx="3388">
                  <c:v>1.3459092705384312E-2</c:v>
                </c:pt>
                <c:pt idx="3389">
                  <c:v>1.3461104684505121E-2</c:v>
                </c:pt>
                <c:pt idx="3390">
                  <c:v>1.3463103977246482E-2</c:v>
                </c:pt>
                <c:pt idx="3391">
                  <c:v>1.3463912841121153E-2</c:v>
                </c:pt>
                <c:pt idx="3392">
                  <c:v>1.3467064424336761E-2</c:v>
                </c:pt>
                <c:pt idx="3393">
                  <c:v>1.3469025539057378E-2</c:v>
                </c:pt>
                <c:pt idx="3394">
                  <c:v>1.3470973888131954E-2</c:v>
                </c:pt>
                <c:pt idx="3395">
                  <c:v>1.3472909451753834E-2</c:v>
                </c:pt>
                <c:pt idx="3396">
                  <c:v>1.3474832210106369E-2</c:v>
                </c:pt>
                <c:pt idx="3397">
                  <c:v>1.3476742143375409E-2</c:v>
                </c:pt>
                <c:pt idx="3398">
                  <c:v>1.3478639231739309E-2</c:v>
                </c:pt>
                <c:pt idx="3399">
                  <c:v>1.3480523455391413E-2</c:v>
                </c:pt>
                <c:pt idx="3400">
                  <c:v>1.3482394794510077E-2</c:v>
                </c:pt>
                <c:pt idx="3401">
                  <c:v>1.3484253229286147E-2</c:v>
                </c:pt>
                <c:pt idx="3402">
                  <c:v>1.3486098739897978E-2</c:v>
                </c:pt>
                <c:pt idx="3403">
                  <c:v>1.3487931306536416E-2</c:v>
                </c:pt>
                <c:pt idx="3404">
                  <c:v>1.3489750909382314E-2</c:v>
                </c:pt>
                <c:pt idx="3405">
                  <c:v>1.3491557528619025E-2</c:v>
                </c:pt>
                <c:pt idx="3406">
                  <c:v>1.3493351144437393E-2</c:v>
                </c:pt>
                <c:pt idx="3407">
                  <c:v>1.3495131737025767E-2</c:v>
                </c:pt>
                <c:pt idx="3408">
                  <c:v>1.3496899286557507E-2</c:v>
                </c:pt>
                <c:pt idx="3409">
                  <c:v>1.3498653773220959E-2</c:v>
                </c:pt>
                <c:pt idx="3410">
                  <c:v>1.3500395177209468E-2</c:v>
                </c:pt>
                <c:pt idx="3411">
                  <c:v>1.3502123478698891E-2</c:v>
                </c:pt>
                <c:pt idx="3412">
                  <c:v>1.3503838657880074E-2</c:v>
                </c:pt>
                <c:pt idx="3413">
                  <c:v>1.3504419502230622E-2</c:v>
                </c:pt>
                <c:pt idx="3414">
                  <c:v>1.3507229570053625E-2</c:v>
                </c:pt>
                <c:pt idx="3415">
                  <c:v>1.3508905263415194E-2</c:v>
                </c:pt>
                <c:pt idx="3416">
                  <c:v>1.3510567755206926E-2</c:v>
                </c:pt>
                <c:pt idx="3417">
                  <c:v>1.3512217025617168E-2</c:v>
                </c:pt>
                <c:pt idx="3418">
                  <c:v>1.351385305483177E-2</c:v>
                </c:pt>
                <c:pt idx="3419">
                  <c:v>1.3515475823029088E-2</c:v>
                </c:pt>
                <c:pt idx="3420">
                  <c:v>1.3517085310402466E-2</c:v>
                </c:pt>
                <c:pt idx="3421">
                  <c:v>1.3518681497135254E-2</c:v>
                </c:pt>
                <c:pt idx="3422">
                  <c:v>1.3520264363410806E-2</c:v>
                </c:pt>
                <c:pt idx="3423">
                  <c:v>1.3521833889414969E-2</c:v>
                </c:pt>
                <c:pt idx="3424">
                  <c:v>1.3523390055336093E-2</c:v>
                </c:pt>
                <c:pt idx="3425">
                  <c:v>1.3525658588838611E-2</c:v>
                </c:pt>
                <c:pt idx="3426">
                  <c:v>1.3525375734285118E-2</c:v>
                </c:pt>
                <c:pt idx="3427">
                  <c:v>1.352797819444973E-2</c:v>
                </c:pt>
                <c:pt idx="3428">
                  <c:v>1.3529480721892195E-2</c:v>
                </c:pt>
                <c:pt idx="3429">
                  <c:v>1.3530969790175873E-2</c:v>
                </c:pt>
                <c:pt idx="3430">
                  <c:v>1.3533013331518231E-2</c:v>
                </c:pt>
                <c:pt idx="3431">
                  <c:v>1.3533757815378675E-2</c:v>
                </c:pt>
                <c:pt idx="3432">
                  <c:v>1.3535205367609014E-2</c:v>
                </c:pt>
                <c:pt idx="3433">
                  <c:v>1.3536639380517433E-2</c:v>
                </c:pt>
                <c:pt idx="3434">
                  <c:v>1.3538059834284947E-2</c:v>
                </c:pt>
                <c:pt idx="3435">
                  <c:v>1.3538404963703446E-2</c:v>
                </c:pt>
                <c:pt idx="3436">
                  <c:v>1.3539801000992073E-2</c:v>
                </c:pt>
                <c:pt idx="3437">
                  <c:v>1.3541183425472676E-2</c:v>
                </c:pt>
                <c:pt idx="3438">
                  <c:v>1.3542552217332533E-2</c:v>
                </c:pt>
                <c:pt idx="3439">
                  <c:v>1.3544958022620332E-2</c:v>
                </c:pt>
                <c:pt idx="3440">
                  <c:v>1.354629670549843E-2</c:v>
                </c:pt>
                <c:pt idx="3441">
                  <c:v>1.3547969894300294E-2</c:v>
                </c:pt>
                <c:pt idx="3442">
                  <c:v>1.3548932957953473E-2</c:v>
                </c:pt>
                <c:pt idx="3443">
                  <c:v>1.3550230487905343E-2</c:v>
                </c:pt>
                <c:pt idx="3444">
                  <c:v>1.3551514260593497E-2</c:v>
                </c:pt>
                <c:pt idx="3445">
                  <c:v>1.3553159767964118E-2</c:v>
                </c:pt>
                <c:pt idx="3446">
                  <c:v>1.3554040454923349E-2</c:v>
                </c:pt>
                <c:pt idx="3447">
                  <c:v>1.3555282836937389E-2</c:v>
                </c:pt>
                <c:pt idx="3448">
                  <c:v>1.3556511382437559E-2</c:v>
                </c:pt>
                <c:pt idx="3449">
                  <c:v>1.3557726071610031E-2</c:v>
                </c:pt>
                <c:pt idx="3450">
                  <c:v>1.3558926884638398E-2</c:v>
                </c:pt>
                <c:pt idx="3451">
                  <c:v>1.3560113801716569E-2</c:v>
                </c:pt>
                <c:pt idx="3452">
                  <c:v>1.3561286803028136E-2</c:v>
                </c:pt>
                <c:pt idx="3453">
                  <c:v>1.356244586876185E-2</c:v>
                </c:pt>
                <c:pt idx="3454">
                  <c:v>1.3563590979103882E-2</c:v>
                </c:pt>
                <c:pt idx="3455">
                  <c:v>1.3564722114248142E-2</c:v>
                </c:pt>
                <c:pt idx="3456">
                  <c:v>1.3566173269862203E-2</c:v>
                </c:pt>
                <c:pt idx="3457">
                  <c:v>1.3566942379672558E-2</c:v>
                </c:pt>
                <c:pt idx="3458">
                  <c:v>1.3568031470335373E-2</c:v>
                </c:pt>
                <c:pt idx="3459">
                  <c:v>1.3569106506547681E-2</c:v>
                </c:pt>
                <c:pt idx="3460">
                  <c:v>1.3570167468495655E-2</c:v>
                </c:pt>
                <c:pt idx="3461">
                  <c:v>1.3571214336368044E-2</c:v>
                </c:pt>
                <c:pt idx="3462">
                  <c:v>1.357224709035618E-2</c:v>
                </c:pt>
                <c:pt idx="3463">
                  <c:v>1.357326571064623E-2</c:v>
                </c:pt>
                <c:pt idx="3464">
                  <c:v>1.3574270177424371E-2</c:v>
                </c:pt>
                <c:pt idx="3465">
                  <c:v>1.3574284081049166E-2</c:v>
                </c:pt>
                <c:pt idx="3466">
                  <c:v>1.3576236571202502E-2</c:v>
                </c:pt>
                <c:pt idx="3467">
                  <c:v>1.3577198458579994E-2</c:v>
                </c:pt>
                <c:pt idx="3468">
                  <c:v>1.3578146113200575E-2</c:v>
                </c:pt>
                <c:pt idx="3469">
                  <c:v>1.3579722161529292E-2</c:v>
                </c:pt>
                <c:pt idx="3470">
                  <c:v>1.3579998644923437E-2</c:v>
                </c:pt>
                <c:pt idx="3471">
                  <c:v>1.3580903482403218E-2</c:v>
                </c:pt>
                <c:pt idx="3472">
                  <c:v>1.3581794007881095E-2</c:v>
                </c:pt>
                <c:pt idx="3473">
                  <c:v>1.3582670201540656E-2</c:v>
                </c:pt>
                <c:pt idx="3474">
                  <c:v>1.3583532043575814E-2</c:v>
                </c:pt>
                <c:pt idx="3475">
                  <c:v>1.358437951417016E-2</c:v>
                </c:pt>
                <c:pt idx="3476">
                  <c:v>1.3585212593522758E-2</c:v>
                </c:pt>
                <c:pt idx="3477">
                  <c:v>1.3586031261812048E-2</c:v>
                </c:pt>
                <c:pt idx="3478">
                  <c:v>1.3586835499234512E-2</c:v>
                </c:pt>
                <c:pt idx="3479">
                  <c:v>1.3587625285968588E-2</c:v>
                </c:pt>
                <c:pt idx="3480">
                  <c:v>1.3588400602213342E-2</c:v>
                </c:pt>
                <c:pt idx="3481">
                  <c:v>1.3589161428149789E-2</c:v>
                </c:pt>
                <c:pt idx="3482">
                  <c:v>1.3590223146831792E-2</c:v>
                </c:pt>
                <c:pt idx="3483">
                  <c:v>1.3590948699556789E-2</c:v>
                </c:pt>
                <c:pt idx="3484">
                  <c:v>1.3591659694051036E-2</c:v>
                </c:pt>
                <c:pt idx="3485">
                  <c:v>1.359235611051102E-2</c:v>
                </c:pt>
                <c:pt idx="3486">
                  <c:v>1.3593037929117755E-2</c:v>
                </c:pt>
                <c:pt idx="3487">
                  <c:v>1.3592795984133892E-2</c:v>
                </c:pt>
                <c:pt idx="3488">
                  <c:v>1.35934516146295E-2</c:v>
                </c:pt>
                <c:pt idx="3489">
                  <c:v>1.3594092593745E-2</c:v>
                </c:pt>
                <c:pt idx="3490">
                  <c:v>1.3594718901673377E-2</c:v>
                </c:pt>
                <c:pt idx="3491">
                  <c:v>1.3596227361051798E-2</c:v>
                </c:pt>
                <c:pt idx="3492">
                  <c:v>1.3596821176544059E-2</c:v>
                </c:pt>
                <c:pt idx="3493">
                  <c:v>1.3597400255512064E-2</c:v>
                </c:pt>
                <c:pt idx="3494">
                  <c:v>1.3597964578149714E-2</c:v>
                </c:pt>
                <c:pt idx="3495">
                  <c:v>1.3598514124640609E-2</c:v>
                </c:pt>
                <c:pt idx="3496">
                  <c:v>1.3598905552615115E-2</c:v>
                </c:pt>
                <c:pt idx="3497">
                  <c:v>1.3599276165179752E-2</c:v>
                </c:pt>
                <c:pt idx="3498">
                  <c:v>1.3599782306636499E-2</c:v>
                </c:pt>
                <c:pt idx="3499">
                  <c:v>1.360027359468674E-2</c:v>
                </c:pt>
                <c:pt idx="3500">
                  <c:v>1.3601039521595391E-2</c:v>
                </c:pt>
                <c:pt idx="3501">
                  <c:v>1.3601499995213335E-2</c:v>
                </c:pt>
                <c:pt idx="3502">
                  <c:v>1.360194555402125E-2</c:v>
                </c:pt>
                <c:pt idx="3503">
                  <c:v>1.3602376178200145E-2</c:v>
                </c:pt>
                <c:pt idx="3504">
                  <c:v>1.3602506540488335E-2</c:v>
                </c:pt>
                <c:pt idx="3505">
                  <c:v>1.3602908292090987E-2</c:v>
                </c:pt>
                <c:pt idx="3506">
                  <c:v>1.3603295051622055E-2</c:v>
                </c:pt>
                <c:pt idx="3507">
                  <c:v>1.3603666799276048E-2</c:v>
                </c:pt>
                <c:pt idx="3508">
                  <c:v>1.3604304586404879E-2</c:v>
                </c:pt>
                <c:pt idx="3509">
                  <c:v>1.3604645186837898E-2</c:v>
                </c:pt>
                <c:pt idx="3510">
                  <c:v>1.3604970713976046E-2</c:v>
                </c:pt>
                <c:pt idx="3511">
                  <c:v>1.360528114801839E-2</c:v>
                </c:pt>
                <c:pt idx="3512">
                  <c:v>1.3605576469151099E-2</c:v>
                </c:pt>
                <c:pt idx="3513">
                  <c:v>1.3605856657562925E-2</c:v>
                </c:pt>
                <c:pt idx="3514">
                  <c:v>1.3606121693447777E-2</c:v>
                </c:pt>
                <c:pt idx="3515">
                  <c:v>1.3606371556991827E-2</c:v>
                </c:pt>
                <c:pt idx="3516">
                  <c:v>1.360660622838898E-2</c:v>
                </c:pt>
                <c:pt idx="3517">
                  <c:v>1.360655426440438E-2</c:v>
                </c:pt>
                <c:pt idx="3518">
                  <c:v>1.3606759573995042E-2</c:v>
                </c:pt>
                <c:pt idx="3519">
                  <c:v>1.3606949633997445E-2</c:v>
                </c:pt>
                <c:pt idx="3520">
                  <c:v>1.3607124424611428E-2</c:v>
                </c:pt>
                <c:pt idx="3521">
                  <c:v>1.3607551009849787E-2</c:v>
                </c:pt>
                <c:pt idx="3522">
                  <c:v>1.3607694112378324E-2</c:v>
                </c:pt>
                <c:pt idx="3523">
                  <c:v>1.3607821884096691E-2</c:v>
                </c:pt>
                <c:pt idx="3524">
                  <c:v>1.3607934305193638E-2</c:v>
                </c:pt>
                <c:pt idx="3525">
                  <c:v>1.3608031355865653E-2</c:v>
                </c:pt>
                <c:pt idx="3526">
                  <c:v>1.360785140182319E-2</c:v>
                </c:pt>
                <c:pt idx="3527">
                  <c:v>1.3607918752068571E-2</c:v>
                </c:pt>
                <c:pt idx="3528">
                  <c:v>1.3607970674468284E-2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486976"/>
        <c:axId val="172188032"/>
      </c:lineChart>
      <c:dateAx>
        <c:axId val="105486976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880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72188032"/>
        <c:scaling>
          <c:orientation val="minMax"/>
          <c:max val="0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0548697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-2.0820361235873719E-3</c:v>
                </c:pt>
                <c:pt idx="1">
                  <c:v>-2.0820180616853978E-3</c:v>
                </c:pt>
                <c:pt idx="2">
                  <c:v>-1.9879408429401835E-3</c:v>
                </c:pt>
                <c:pt idx="3">
                  <c:v>-1.7929096963475999E-3</c:v>
                </c:pt>
                <c:pt idx="4">
                  <c:v>-1.6077212624798776E-3</c:v>
                </c:pt>
                <c:pt idx="5">
                  <c:v>-1.4284974939438033E-3</c:v>
                </c:pt>
                <c:pt idx="6">
                  <c:v>-1.6893441952126054E-3</c:v>
                </c:pt>
                <c:pt idx="7">
                  <c:v>-1.8504136425123718E-3</c:v>
                </c:pt>
                <c:pt idx="8">
                  <c:v>-2.0024840462218307E-3</c:v>
                </c:pt>
                <c:pt idx="9">
                  <c:v>-2.1354807432372169E-3</c:v>
                </c:pt>
                <c:pt idx="10">
                  <c:v>-2.2875073350725472E-3</c:v>
                </c:pt>
                <c:pt idx="11">
                  <c:v>-2.2860110546929491E-3</c:v>
                </c:pt>
                <c:pt idx="12">
                  <c:v>-2.2410785751558748E-3</c:v>
                </c:pt>
                <c:pt idx="13">
                  <c:v>-2.1959571538365807E-3</c:v>
                </c:pt>
                <c:pt idx="14">
                  <c:v>-2.1523251163735324E-3</c:v>
                </c:pt>
                <c:pt idx="15">
                  <c:v>-2.0784052908995321E-3</c:v>
                </c:pt>
                <c:pt idx="16">
                  <c:v>-2.0262573487883628E-3</c:v>
                </c:pt>
                <c:pt idx="17">
                  <c:v>-2.0152471417222984E-3</c:v>
                </c:pt>
                <c:pt idx="18">
                  <c:v>-2.0157962841738097E-3</c:v>
                </c:pt>
                <c:pt idx="19">
                  <c:v>-2.0272537065046947E-3</c:v>
                </c:pt>
                <c:pt idx="20">
                  <c:v>-2.0560861052132395E-3</c:v>
                </c:pt>
                <c:pt idx="21">
                  <c:v>-2.0861600664945357E-3</c:v>
                </c:pt>
                <c:pt idx="22">
                  <c:v>-2.101628412738421E-3</c:v>
                </c:pt>
                <c:pt idx="23">
                  <c:v>-2.1172560205862112E-3</c:v>
                </c:pt>
                <c:pt idx="24">
                  <c:v>-2.132974169488655E-3</c:v>
                </c:pt>
                <c:pt idx="25">
                  <c:v>-2.1643556562445099E-3</c:v>
                </c:pt>
                <c:pt idx="26">
                  <c:v>-2.1953777664984742E-3</c:v>
                </c:pt>
                <c:pt idx="27">
                  <c:v>-2.2105178139941728E-3</c:v>
                </c:pt>
                <c:pt idx="28">
                  <c:v>-2.225336080008411E-3</c:v>
                </c:pt>
                <c:pt idx="29">
                  <c:v>-2.2397638439919376E-3</c:v>
                </c:pt>
                <c:pt idx="30">
                  <c:v>-2.2669598217950337E-3</c:v>
                </c:pt>
                <c:pt idx="31">
                  <c:v>-2.2921954733901018E-3</c:v>
                </c:pt>
                <c:pt idx="32">
                  <c:v>-2.3036399221787462E-3</c:v>
                </c:pt>
                <c:pt idx="33">
                  <c:v>-2.3142815470000855E-3</c:v>
                </c:pt>
                <c:pt idx="34">
                  <c:v>-2.3240516273048684E-3</c:v>
                </c:pt>
                <c:pt idx="35">
                  <c:v>-2.3403278235889502E-3</c:v>
                </c:pt>
                <c:pt idx="36">
                  <c:v>-2.3530420971695776E-3</c:v>
                </c:pt>
                <c:pt idx="37">
                  <c:v>-2.3574236500101264E-3</c:v>
                </c:pt>
                <c:pt idx="38">
                  <c:v>-2.3605213363575572E-3</c:v>
                </c:pt>
                <c:pt idx="39">
                  <c:v>-2.3622664357425549E-3</c:v>
                </c:pt>
                <c:pt idx="40">
                  <c:v>-2.3608889265958055E-3</c:v>
                </c:pt>
                <c:pt idx="41">
                  <c:v>-2.3546359971016173E-3</c:v>
                </c:pt>
                <c:pt idx="42">
                  <c:v>-2.350360181440081E-3</c:v>
                </c:pt>
                <c:pt idx="43">
                  <c:v>-2.3461917773781593E-3</c:v>
                </c:pt>
                <c:pt idx="44">
                  <c:v>-2.3421706048631918E-3</c:v>
                </c:pt>
                <c:pt idx="45">
                  <c:v>-2.3348029886660626E-3</c:v>
                </c:pt>
                <c:pt idx="46">
                  <c:v>-2.3283546290997492E-3</c:v>
                </c:pt>
                <c:pt idx="47">
                  <c:v>-2.3256669134497088E-3</c:v>
                </c:pt>
                <c:pt idx="48">
                  <c:v>-2.3233653491505635E-3</c:v>
                </c:pt>
                <c:pt idx="49">
                  <c:v>-2.3214897559897807E-3</c:v>
                </c:pt>
                <c:pt idx="50">
                  <c:v>-2.3193426304723985E-3</c:v>
                </c:pt>
                <c:pt idx="51">
                  <c:v>-2.3190434940767446E-3</c:v>
                </c:pt>
                <c:pt idx="52">
                  <c:v>-2.3198950559777387E-3</c:v>
                </c:pt>
                <c:pt idx="53">
                  <c:v>-2.3214115089009724E-3</c:v>
                </c:pt>
                <c:pt idx="54">
                  <c:v>-2.3236326724340728E-3</c:v>
                </c:pt>
                <c:pt idx="55">
                  <c:v>-2.3306080470186785E-3</c:v>
                </c:pt>
                <c:pt idx="56">
                  <c:v>-2.340360833370525E-3</c:v>
                </c:pt>
                <c:pt idx="57">
                  <c:v>-2.34670284980254E-3</c:v>
                </c:pt>
                <c:pt idx="58">
                  <c:v>-2.3539884963685864E-3</c:v>
                </c:pt>
                <c:pt idx="59">
                  <c:v>-2.3622575933357481E-3</c:v>
                </c:pt>
                <c:pt idx="60">
                  <c:v>-2.3822572890219718E-3</c:v>
                </c:pt>
                <c:pt idx="61">
                  <c:v>-2.4057338200744738E-3</c:v>
                </c:pt>
                <c:pt idx="62">
                  <c:v>-2.4181110183807419E-3</c:v>
                </c:pt>
                <c:pt idx="63">
                  <c:v>-2.430248885811892E-3</c:v>
                </c:pt>
                <c:pt idx="64">
                  <c:v>-2.4646670345109811E-3</c:v>
                </c:pt>
                <c:pt idx="65">
                  <c:v>-2.4969045850120608E-3</c:v>
                </c:pt>
                <c:pt idx="66">
                  <c:v>-2.5067943582524066E-3</c:v>
                </c:pt>
                <c:pt idx="67">
                  <c:v>-2.5162811498846693E-3</c:v>
                </c:pt>
                <c:pt idx="68">
                  <c:v>-2.5337913454714922E-3</c:v>
                </c:pt>
                <c:pt idx="69">
                  <c:v>-2.5497893732007171E-3</c:v>
                </c:pt>
                <c:pt idx="70">
                  <c:v>-2.5569544116033072E-3</c:v>
                </c:pt>
                <c:pt idx="71">
                  <c:v>-2.5635937303380985E-3</c:v>
                </c:pt>
                <c:pt idx="72">
                  <c:v>-2.5696868732882905E-3</c:v>
                </c:pt>
                <c:pt idx="73">
                  <c:v>-2.5799318016472839E-3</c:v>
                </c:pt>
                <c:pt idx="74">
                  <c:v>-2.5881885586720443E-3</c:v>
                </c:pt>
                <c:pt idx="75">
                  <c:v>-2.5912439767106221E-3</c:v>
                </c:pt>
                <c:pt idx="76">
                  <c:v>-2.593630480984821E-3</c:v>
                </c:pt>
                <c:pt idx="77">
                  <c:v>-2.595327614858256E-3</c:v>
                </c:pt>
                <c:pt idx="78">
                  <c:v>-2.5963029752107403E-3</c:v>
                </c:pt>
                <c:pt idx="79">
                  <c:v>-2.5948133203312906E-3</c:v>
                </c:pt>
                <c:pt idx="80">
                  <c:v>-2.5927567574512977E-3</c:v>
                </c:pt>
                <c:pt idx="81">
                  <c:v>-2.5898880860308893E-3</c:v>
                </c:pt>
                <c:pt idx="82">
                  <c:v>-2.5863458802222183E-3</c:v>
                </c:pt>
                <c:pt idx="83">
                  <c:v>-2.5793107857152719E-3</c:v>
                </c:pt>
                <c:pt idx="84">
                  <c:v>-2.5727462083136032E-3</c:v>
                </c:pt>
                <c:pt idx="85">
                  <c:v>-2.5696978924338865E-3</c:v>
                </c:pt>
                <c:pt idx="86">
                  <c:v>-2.5668113656163172E-3</c:v>
                </c:pt>
                <c:pt idx="87">
                  <c:v>-2.5640972014429053E-3</c:v>
                </c:pt>
                <c:pt idx="88">
                  <c:v>-2.5592780914784896E-3</c:v>
                </c:pt>
                <c:pt idx="89">
                  <c:v>-2.5551756527031344E-3</c:v>
                </c:pt>
                <c:pt idx="90">
                  <c:v>-2.55348191235516E-3</c:v>
                </c:pt>
                <c:pt idx="91">
                  <c:v>-2.5520239785814525E-3</c:v>
                </c:pt>
                <c:pt idx="92">
                  <c:v>-2.5508124254436382E-3</c:v>
                </c:pt>
                <c:pt idx="93">
                  <c:v>-2.5492454059428127E-3</c:v>
                </c:pt>
                <c:pt idx="94">
                  <c:v>-2.5486414989650541E-3</c:v>
                </c:pt>
                <c:pt idx="95">
                  <c:v>-2.5488204586521235E-3</c:v>
                </c:pt>
                <c:pt idx="96">
                  <c:v>-2.5493092428252595E-3</c:v>
                </c:pt>
                <c:pt idx="97">
                  <c:v>-2.5501184254261844E-3</c:v>
                </c:pt>
                <c:pt idx="98">
                  <c:v>-2.5528395523632952E-3</c:v>
                </c:pt>
                <c:pt idx="99">
                  <c:v>-2.5567706197415774E-3</c:v>
                </c:pt>
                <c:pt idx="100">
                  <c:v>-2.5593404040469281E-3</c:v>
                </c:pt>
                <c:pt idx="101">
                  <c:v>-2.5622940306702091E-3</c:v>
                </c:pt>
                <c:pt idx="102">
                  <c:v>-2.5656420734732066E-3</c:v>
                </c:pt>
                <c:pt idx="103">
                  <c:v>-2.5736873497050894E-3</c:v>
                </c:pt>
                <c:pt idx="104">
                  <c:v>-2.5831116104502172E-3</c:v>
                </c:pt>
                <c:pt idx="105">
                  <c:v>-2.588116651351946E-3</c:v>
                </c:pt>
                <c:pt idx="106">
                  <c:v>-2.5930947498054024E-3</c:v>
                </c:pt>
                <c:pt idx="107">
                  <c:v>-2.5980443597672931E-3</c:v>
                </c:pt>
                <c:pt idx="108">
                  <c:v>-2.607821996480908E-3</c:v>
                </c:pt>
                <c:pt idx="109">
                  <c:v>-2.6175269929540335E-3</c:v>
                </c:pt>
                <c:pt idx="110">
                  <c:v>-2.6223109692091739E-3</c:v>
                </c:pt>
                <c:pt idx="111">
                  <c:v>-2.6270571803532761E-3</c:v>
                </c:pt>
                <c:pt idx="112">
                  <c:v>-2.6317640804229825E-3</c:v>
                </c:pt>
                <c:pt idx="113">
                  <c:v>-2.6410197379833633E-3</c:v>
                </c:pt>
                <c:pt idx="114">
                  <c:v>-2.6501676479728786E-3</c:v>
                </c:pt>
                <c:pt idx="115">
                  <c:v>-2.6546548012218452E-3</c:v>
                </c:pt>
                <c:pt idx="116">
                  <c:v>-2.6590933668568795E-3</c:v>
                </c:pt>
                <c:pt idx="117">
                  <c:v>-2.6634817987947201E-3</c:v>
                </c:pt>
                <c:pt idx="118">
                  <c:v>-2.6720639865018825E-3</c:v>
                </c:pt>
                <c:pt idx="119">
                  <c:v>-2.6805032677090779E-3</c:v>
                </c:pt>
                <c:pt idx="120">
                  <c:v>-2.6846178397121889E-3</c:v>
                </c:pt>
                <c:pt idx="121">
                  <c:v>-2.6886730016384419E-3</c:v>
                </c:pt>
                <c:pt idx="122">
                  <c:v>-2.6926672071247992E-3</c:v>
                </c:pt>
                <c:pt idx="123">
                  <c:v>-2.7004244433781466E-3</c:v>
                </c:pt>
                <c:pt idx="124">
                  <c:v>-2.7080035443249884E-3</c:v>
                </c:pt>
                <c:pt idx="125">
                  <c:v>-2.7116564238838237E-3</c:v>
                </c:pt>
                <c:pt idx="126">
                  <c:v>-2.715171724334553E-3</c:v>
                </c:pt>
                <c:pt idx="127">
                  <c:v>-2.7185329498324862E-3</c:v>
                </c:pt>
                <c:pt idx="128">
                  <c:v>-2.7247047566447691E-3</c:v>
                </c:pt>
                <c:pt idx="129">
                  <c:v>-2.7303713475745894E-3</c:v>
                </c:pt>
                <c:pt idx="130">
                  <c:v>-2.7329128818776027E-3</c:v>
                </c:pt>
                <c:pt idx="131">
                  <c:v>-2.7352806144875785E-3</c:v>
                </c:pt>
                <c:pt idx="132">
                  <c:v>-2.7374712576744287E-3</c:v>
                </c:pt>
                <c:pt idx="133">
                  <c:v>-2.7412249336178363E-3</c:v>
                </c:pt>
                <c:pt idx="134">
                  <c:v>-2.744397180070024E-3</c:v>
                </c:pt>
                <c:pt idx="135">
                  <c:v>-2.7456530590308503E-3</c:v>
                </c:pt>
                <c:pt idx="136">
                  <c:v>-2.7467121218283097E-3</c:v>
                </c:pt>
                <c:pt idx="137">
                  <c:v>-2.7475710804525377E-3</c:v>
                </c:pt>
                <c:pt idx="138">
                  <c:v>-2.7485845598995695E-3</c:v>
                </c:pt>
                <c:pt idx="139">
                  <c:v>-2.7489401190150531E-3</c:v>
                </c:pt>
                <c:pt idx="140">
                  <c:v>-2.7487492404620895E-3</c:v>
                </c:pt>
                <c:pt idx="141">
                  <c:v>-2.7483385312354613E-3</c:v>
                </c:pt>
                <c:pt idx="142">
                  <c:v>-2.7477047032853363E-3</c:v>
                </c:pt>
                <c:pt idx="143">
                  <c:v>-2.7456559385941048E-3</c:v>
                </c:pt>
                <c:pt idx="144">
                  <c:v>-2.7428724489686473E-3</c:v>
                </c:pt>
                <c:pt idx="145">
                  <c:v>-2.7410737107302907E-3</c:v>
                </c:pt>
                <c:pt idx="146">
                  <c:v>-2.7390321270681639E-3</c:v>
                </c:pt>
                <c:pt idx="147">
                  <c:v>-2.7368179508657775E-3</c:v>
                </c:pt>
                <c:pt idx="148">
                  <c:v>-2.7328776959434364E-3</c:v>
                </c:pt>
                <c:pt idx="149">
                  <c:v>-2.7296582834868133E-3</c:v>
                </c:pt>
                <c:pt idx="150">
                  <c:v>-2.7283902782659908E-3</c:v>
                </c:pt>
                <c:pt idx="151">
                  <c:v>-2.7273409573158602E-3</c:v>
                </c:pt>
                <c:pt idx="152">
                  <c:v>-2.726515280069286E-3</c:v>
                </c:pt>
                <c:pt idx="153">
                  <c:v>-2.7256135682840466E-3</c:v>
                </c:pt>
                <c:pt idx="154">
                  <c:v>-2.7255482064081349E-3</c:v>
                </c:pt>
                <c:pt idx="155">
                  <c:v>-2.7259151453673525E-3</c:v>
                </c:pt>
                <c:pt idx="156">
                  <c:v>-2.7265354869454583E-3</c:v>
                </c:pt>
                <c:pt idx="157">
                  <c:v>-2.727414190735189E-3</c:v>
                </c:pt>
                <c:pt idx="158">
                  <c:v>-2.7300369012639436E-3</c:v>
                </c:pt>
                <c:pt idx="159">
                  <c:v>-2.7336118236220841E-3</c:v>
                </c:pt>
                <c:pt idx="160">
                  <c:v>-2.7358567350788121E-3</c:v>
                </c:pt>
                <c:pt idx="161">
                  <c:v>-2.7383897673827207E-3</c:v>
                </c:pt>
                <c:pt idx="162">
                  <c:v>-2.7412158801265463E-3</c:v>
                </c:pt>
                <c:pt idx="163">
                  <c:v>-2.7478488654608668E-3</c:v>
                </c:pt>
                <c:pt idx="164">
                  <c:v>-2.7555503320719765E-3</c:v>
                </c:pt>
                <c:pt idx="165">
                  <c:v>-2.7599162439839731E-3</c:v>
                </c:pt>
                <c:pt idx="166">
                  <c:v>-2.7646049949714424E-3</c:v>
                </c:pt>
                <c:pt idx="167">
                  <c:v>-2.7696215447869932E-3</c:v>
                </c:pt>
                <c:pt idx="168">
                  <c:v>-2.7807506261101622E-3</c:v>
                </c:pt>
                <c:pt idx="169">
                  <c:v>-2.7929639213386537E-3</c:v>
                </c:pt>
                <c:pt idx="170">
                  <c:v>-2.7990845438674583E-3</c:v>
                </c:pt>
                <c:pt idx="171">
                  <c:v>-2.8049443730893131E-3</c:v>
                </c:pt>
                <c:pt idx="172">
                  <c:v>-2.8105385147192408E-3</c:v>
                </c:pt>
                <c:pt idx="173">
                  <c:v>-2.8207945975822213E-3</c:v>
                </c:pt>
                <c:pt idx="174">
                  <c:v>-2.8301603163427558E-3</c:v>
                </c:pt>
                <c:pt idx="175">
                  <c:v>-2.8343526033003386E-3</c:v>
                </c:pt>
                <c:pt idx="176">
                  <c:v>-2.8382498362766739E-3</c:v>
                </c:pt>
                <c:pt idx="177">
                  <c:v>-2.8418471205871043E-3</c:v>
                </c:pt>
                <c:pt idx="178">
                  <c:v>-2.8479948573734148E-3</c:v>
                </c:pt>
                <c:pt idx="179">
                  <c:v>-2.8531388833918925E-3</c:v>
                </c:pt>
                <c:pt idx="180">
                  <c:v>-2.8551630084994173E-3</c:v>
                </c:pt>
                <c:pt idx="181">
                  <c:v>-2.8568578182719406E-3</c:v>
                </c:pt>
                <c:pt idx="182">
                  <c:v>-2.8582184186243254E-3</c:v>
                </c:pt>
                <c:pt idx="183">
                  <c:v>-2.8597783973571822E-3</c:v>
                </c:pt>
                <c:pt idx="184">
                  <c:v>-2.8602208356565129E-3</c:v>
                </c:pt>
                <c:pt idx="185">
                  <c:v>-2.8598369717158789E-3</c:v>
                </c:pt>
                <c:pt idx="186">
                  <c:v>-2.8590895316860099E-3</c:v>
                </c:pt>
                <c:pt idx="187">
                  <c:v>-2.8579736210021522E-3</c:v>
                </c:pt>
                <c:pt idx="188">
                  <c:v>-2.85446645866827E-3</c:v>
                </c:pt>
                <c:pt idx="189">
                  <c:v>-2.8497273839489523E-3</c:v>
                </c:pt>
                <c:pt idx="190">
                  <c:v>-2.8466957038020269E-3</c:v>
                </c:pt>
                <c:pt idx="191">
                  <c:v>-2.8433596915755643E-3</c:v>
                </c:pt>
                <c:pt idx="192">
                  <c:v>-2.8400911835113618E-3</c:v>
                </c:pt>
                <c:pt idx="193">
                  <c:v>-2.8340824772188355E-3</c:v>
                </c:pt>
                <c:pt idx="194">
                  <c:v>-2.8286851972358917E-3</c:v>
                </c:pt>
                <c:pt idx="195">
                  <c:v>-2.8262668944378788E-3</c:v>
                </c:pt>
                <c:pt idx="196">
                  <c:v>-2.8240283418945467E-3</c:v>
                </c:pt>
                <c:pt idx="197">
                  <c:v>-2.8219727762568425E-3</c:v>
                </c:pt>
                <c:pt idx="198">
                  <c:v>-2.8184657171070882E-3</c:v>
                </c:pt>
                <c:pt idx="199">
                  <c:v>-2.8156451111049918E-3</c:v>
                </c:pt>
                <c:pt idx="200">
                  <c:v>-2.8145530263223861E-3</c:v>
                </c:pt>
                <c:pt idx="201">
                  <c:v>-2.8136633472319872E-3</c:v>
                </c:pt>
                <c:pt idx="202">
                  <c:v>-2.812979310085062E-3</c:v>
                </c:pt>
                <c:pt idx="203">
                  <c:v>-2.8122909214989278E-3</c:v>
                </c:pt>
                <c:pt idx="204">
                  <c:v>-2.8123643100341766E-3</c:v>
                </c:pt>
                <c:pt idx="205">
                  <c:v>-2.8127570295710669E-3</c:v>
                </c:pt>
                <c:pt idx="206">
                  <c:v>-2.8133748096381694E-3</c:v>
                </c:pt>
                <c:pt idx="207">
                  <c:v>-2.8142208868064955E-3</c:v>
                </c:pt>
                <c:pt idx="208">
                  <c:v>-2.8166681757646472E-3</c:v>
                </c:pt>
                <c:pt idx="209">
                  <c:v>-2.8199528957539854E-3</c:v>
                </c:pt>
                <c:pt idx="210">
                  <c:v>-2.8219890051950358E-3</c:v>
                </c:pt>
                <c:pt idx="211">
                  <c:v>-2.8242728303640163E-3</c:v>
                </c:pt>
                <c:pt idx="212">
                  <c:v>-2.8268076079118742E-3</c:v>
                </c:pt>
                <c:pt idx="213">
                  <c:v>-2.8323263292451273E-3</c:v>
                </c:pt>
                <c:pt idx="214">
                  <c:v>-2.8379448494808557E-3</c:v>
                </c:pt>
                <c:pt idx="215">
                  <c:v>-2.8407495176585584E-3</c:v>
                </c:pt>
                <c:pt idx="216">
                  <c:v>-2.8435580192498477E-3</c:v>
                </c:pt>
                <c:pt idx="217">
                  <c:v>-2.8463702899061971E-3</c:v>
                </c:pt>
                <c:pt idx="218">
                  <c:v>-2.8519844792596061E-3</c:v>
                </c:pt>
                <c:pt idx="219">
                  <c:v>-2.857655777610546E-3</c:v>
                </c:pt>
                <c:pt idx="220">
                  <c:v>-2.8604859290037865E-3</c:v>
                </c:pt>
                <c:pt idx="221">
                  <c:v>-2.8633194635707682E-3</c:v>
                </c:pt>
                <c:pt idx="222">
                  <c:v>-2.8661563171228366E-3</c:v>
                </c:pt>
                <c:pt idx="223">
                  <c:v>-2.8718178557074481E-3</c:v>
                </c:pt>
                <c:pt idx="224">
                  <c:v>-2.8775356329724389E-3</c:v>
                </c:pt>
                <c:pt idx="225">
                  <c:v>-2.8803881157424271E-3</c:v>
                </c:pt>
                <c:pt idx="226">
                  <c:v>-2.8832435314862792E-3</c:v>
                </c:pt>
                <c:pt idx="227">
                  <c:v>-2.8861018156955964E-3</c:v>
                </c:pt>
                <c:pt idx="228">
                  <c:v>-2.8918043948511496E-3</c:v>
                </c:pt>
                <c:pt idx="229">
                  <c:v>-2.8975623517357718E-3</c:v>
                </c:pt>
                <c:pt idx="230">
                  <c:v>-2.9004340139637819E-3</c:v>
                </c:pt>
                <c:pt idx="231">
                  <c:v>-2.9033081586460341E-3</c:v>
                </c:pt>
                <c:pt idx="232">
                  <c:v>-2.9061847215938741E-3</c:v>
                </c:pt>
                <c:pt idx="233">
                  <c:v>-2.9119220331264017E-3</c:v>
                </c:pt>
                <c:pt idx="234">
                  <c:v>-2.9176971695887843E-3</c:v>
                </c:pt>
                <c:pt idx="235">
                  <c:v>-2.9204842602270631E-3</c:v>
                </c:pt>
                <c:pt idx="236">
                  <c:v>-2.9231716941824359E-3</c:v>
                </c:pt>
                <c:pt idx="237">
                  <c:v>-2.9257582175779007E-3</c:v>
                </c:pt>
                <c:pt idx="238">
                  <c:v>-2.930564771612687E-3</c:v>
                </c:pt>
                <c:pt idx="239">
                  <c:v>-2.9350701336960938E-3</c:v>
                </c:pt>
                <c:pt idx="240">
                  <c:v>-2.9371333000138833E-3</c:v>
                </c:pt>
                <c:pt idx="241">
                  <c:v>-2.9390880338286962E-3</c:v>
                </c:pt>
                <c:pt idx="242">
                  <c:v>-2.9409330814633705E-3</c:v>
                </c:pt>
                <c:pt idx="243">
                  <c:v>-2.944227208634409E-3</c:v>
                </c:pt>
                <c:pt idx="244">
                  <c:v>-2.9471913375767045E-3</c:v>
                </c:pt>
                <c:pt idx="245">
                  <c:v>-2.9484691495929027E-3</c:v>
                </c:pt>
                <c:pt idx="246">
                  <c:v>-2.9496297533659899E-3</c:v>
                </c:pt>
                <c:pt idx="247">
                  <c:v>-2.9506718953786759E-3</c:v>
                </c:pt>
                <c:pt idx="248">
                  <c:v>-2.9523308262646708E-3</c:v>
                </c:pt>
                <c:pt idx="249">
                  <c:v>-2.9536307719624233E-3</c:v>
                </c:pt>
                <c:pt idx="250">
                  <c:v>-2.9540617998957686E-3</c:v>
                </c:pt>
                <c:pt idx="251">
                  <c:v>-2.9543668438458681E-3</c:v>
                </c:pt>
                <c:pt idx="252">
                  <c:v>-2.9545446503354E-3</c:v>
                </c:pt>
                <c:pt idx="253">
                  <c:v>-2.9544456231356264E-3</c:v>
                </c:pt>
                <c:pt idx="254">
                  <c:v>-2.9539584277049613E-3</c:v>
                </c:pt>
                <c:pt idx="255">
                  <c:v>-2.9534812416143197E-3</c:v>
                </c:pt>
                <c:pt idx="256">
                  <c:v>-2.9528890043151179E-3</c:v>
                </c:pt>
                <c:pt idx="257">
                  <c:v>-2.952259725845785E-3</c:v>
                </c:pt>
                <c:pt idx="258">
                  <c:v>-2.9505633615367621E-3</c:v>
                </c:pt>
                <c:pt idx="259">
                  <c:v>-2.9488529616550352E-3</c:v>
                </c:pt>
                <c:pt idx="260">
                  <c:v>-2.9481197805791837E-3</c:v>
                </c:pt>
                <c:pt idx="261">
                  <c:v>-2.9473694056569855E-3</c:v>
                </c:pt>
                <c:pt idx="262">
                  <c:v>-2.9457874129867889E-3</c:v>
                </c:pt>
                <c:pt idx="263">
                  <c:v>-2.9441966685039844E-3</c:v>
                </c:pt>
                <c:pt idx="264">
                  <c:v>-2.9433608509688014E-3</c:v>
                </c:pt>
                <c:pt idx="265">
                  <c:v>-2.942508050258752E-3</c:v>
                </c:pt>
                <c:pt idx="266">
                  <c:v>-2.9416383018254777E-3</c:v>
                </c:pt>
                <c:pt idx="267">
                  <c:v>-2.9398184803719474E-3</c:v>
                </c:pt>
                <c:pt idx="268">
                  <c:v>-2.9379905324988798E-3</c:v>
                </c:pt>
                <c:pt idx="269">
                  <c:v>-2.9370365721881342E-3</c:v>
                </c:pt>
                <c:pt idx="270">
                  <c:v>-2.9360658751054203E-3</c:v>
                </c:pt>
                <c:pt idx="271">
                  <c:v>-2.9350784761827953E-3</c:v>
                </c:pt>
                <c:pt idx="272">
                  <c:v>-2.9330242854319621E-3</c:v>
                </c:pt>
                <c:pt idx="273">
                  <c:v>-2.9309625670093098E-3</c:v>
                </c:pt>
                <c:pt idx="274">
                  <c:v>-2.9298921871845351E-3</c:v>
                </c:pt>
                <c:pt idx="275">
                  <c:v>-2.9288053165110739E-3</c:v>
                </c:pt>
                <c:pt idx="276">
                  <c:v>-2.9277019904805357E-3</c:v>
                </c:pt>
                <c:pt idx="277">
                  <c:v>-2.9254168894787824E-3</c:v>
                </c:pt>
                <c:pt idx="278">
                  <c:v>-2.9231248338268401E-3</c:v>
                </c:pt>
                <c:pt idx="279">
                  <c:v>-2.9219397574697936E-3</c:v>
                </c:pt>
                <c:pt idx="280">
                  <c:v>-2.9207384365470546E-3</c:v>
                </c:pt>
                <c:pt idx="281">
                  <c:v>-2.9195209062704564E-3</c:v>
                </c:pt>
                <c:pt idx="282">
                  <c:v>-2.9170083539575842E-3</c:v>
                </c:pt>
                <c:pt idx="283">
                  <c:v>-2.914489394543196E-3</c:v>
                </c:pt>
                <c:pt idx="284">
                  <c:v>-2.9131913447955071E-3</c:v>
                </c:pt>
                <c:pt idx="285">
                  <c:v>-2.9118772966452156E-3</c:v>
                </c:pt>
                <c:pt idx="286">
                  <c:v>-2.9105472853041547E-3</c:v>
                </c:pt>
                <c:pt idx="287">
                  <c:v>-2.907810740206962E-3</c:v>
                </c:pt>
                <c:pt idx="288">
                  <c:v>-2.9050683109099751E-3</c:v>
                </c:pt>
                <c:pt idx="289">
                  <c:v>-2.9036590108333371E-3</c:v>
                </c:pt>
                <c:pt idx="290">
                  <c:v>-2.9022339585171864E-3</c:v>
                </c:pt>
                <c:pt idx="291">
                  <c:v>-2.9007931892532923E-3</c:v>
                </c:pt>
                <c:pt idx="292">
                  <c:v>-2.897836109578833E-3</c:v>
                </c:pt>
                <c:pt idx="293">
                  <c:v>-2.8948736443989986E-3</c:v>
                </c:pt>
                <c:pt idx="294">
                  <c:v>-2.8933548172949131E-3</c:v>
                </c:pt>
                <c:pt idx="295">
                  <c:v>-2.8918204839545325E-3</c:v>
                </c:pt>
                <c:pt idx="296">
                  <c:v>-2.8902706797095945E-3</c:v>
                </c:pt>
                <c:pt idx="297">
                  <c:v>-2.8870965233851464E-3</c:v>
                </c:pt>
                <c:pt idx="298">
                  <c:v>-2.8839174570416404E-3</c:v>
                </c:pt>
                <c:pt idx="299">
                  <c:v>-2.8822908256120883E-3</c:v>
                </c:pt>
                <c:pt idx="300">
                  <c:v>-2.8806489344690434E-3</c:v>
                </c:pt>
                <c:pt idx="301">
                  <c:v>-2.8789918184246588E-3</c:v>
                </c:pt>
                <c:pt idx="302">
                  <c:v>-2.8756040430710783E-3</c:v>
                </c:pt>
                <c:pt idx="303">
                  <c:v>-2.8722118100699134E-3</c:v>
                </c:pt>
                <c:pt idx="304">
                  <c:v>-2.8704790978961725E-3</c:v>
                </c:pt>
                <c:pt idx="305">
                  <c:v>-2.8687313716924123E-3</c:v>
                </c:pt>
                <c:pt idx="306">
                  <c:v>-2.8669686671101147E-3</c:v>
                </c:pt>
                <c:pt idx="307">
                  <c:v>-2.8633707298020283E-3</c:v>
                </c:pt>
                <c:pt idx="308">
                  <c:v>-2.8597687655951276E-3</c:v>
                </c:pt>
                <c:pt idx="309">
                  <c:v>-2.8579316952992428E-3</c:v>
                </c:pt>
                <c:pt idx="310">
                  <c:v>-2.856079857496141E-3</c:v>
                </c:pt>
                <c:pt idx="311">
                  <c:v>-2.8542132871978154E-3</c:v>
                </c:pt>
                <c:pt idx="312">
                  <c:v>-2.8504086450364952E-3</c:v>
                </c:pt>
                <c:pt idx="313">
                  <c:v>-2.846600384889264E-3</c:v>
                </c:pt>
                <c:pt idx="314">
                  <c:v>-2.844660679812705E-3</c:v>
                </c:pt>
                <c:pt idx="315">
                  <c:v>-2.8427064533520507E-3</c:v>
                </c:pt>
                <c:pt idx="316">
                  <c:v>-2.8407377405592626E-3</c:v>
                </c:pt>
                <c:pt idx="317">
                  <c:v>-2.8367298499931692E-3</c:v>
                </c:pt>
                <c:pt idx="318">
                  <c:v>-2.8327187297438883E-3</c:v>
                </c:pt>
                <c:pt idx="319">
                  <c:v>-2.8306781130282843E-3</c:v>
                </c:pt>
                <c:pt idx="320">
                  <c:v>-2.828623220971771E-3</c:v>
                </c:pt>
                <c:pt idx="321">
                  <c:v>-2.8265540887062457E-3</c:v>
                </c:pt>
                <c:pt idx="322">
                  <c:v>-2.8223464060106451E-3</c:v>
                </c:pt>
                <c:pt idx="323">
                  <c:v>-2.8181358619105978E-3</c:v>
                </c:pt>
                <c:pt idx="324">
                  <c:v>-2.8159960564577702E-3</c:v>
                </c:pt>
                <c:pt idx="325">
                  <c:v>-2.8138422220269632E-3</c:v>
                </c:pt>
                <c:pt idx="326">
                  <c:v>-2.8116743934702981E-3</c:v>
                </c:pt>
                <c:pt idx="327">
                  <c:v>-2.8072703743342586E-3</c:v>
                </c:pt>
                <c:pt idx="328">
                  <c:v>-2.8028638429011821E-3</c:v>
                </c:pt>
                <c:pt idx="329">
                  <c:v>-2.8006265719726642E-3</c:v>
                </c:pt>
                <c:pt idx="330">
                  <c:v>-2.7983755180294168E-3</c:v>
                </c:pt>
                <c:pt idx="331">
                  <c:v>-2.7961107162832732E-3</c:v>
                </c:pt>
                <c:pt idx="332">
                  <c:v>-2.791513816315927E-3</c:v>
                </c:pt>
                <c:pt idx="333">
                  <c:v>-2.7869147344672385E-3</c:v>
                </c:pt>
                <c:pt idx="334">
                  <c:v>-2.7845817209648516E-3</c:v>
                </c:pt>
                <c:pt idx="335">
                  <c:v>-2.7822351708506332E-3</c:v>
                </c:pt>
                <c:pt idx="336">
                  <c:v>-2.7750584706325299E-3</c:v>
                </c:pt>
                <c:pt idx="337">
                  <c:v>-2.767873565345802E-3</c:v>
                </c:pt>
                <c:pt idx="338">
                  <c:v>-2.7654332419224659E-3</c:v>
                </c:pt>
                <c:pt idx="339">
                  <c:v>-2.7629796630623815E-3</c:v>
                </c:pt>
                <c:pt idx="340">
                  <c:v>-2.7580073662480942E-3</c:v>
                </c:pt>
                <c:pt idx="341">
                  <c:v>-2.7530334954928293E-3</c:v>
                </c:pt>
                <c:pt idx="342">
                  <c:v>-2.7505141665873367E-3</c:v>
                </c:pt>
                <c:pt idx="343">
                  <c:v>-2.7479817929965122E-3</c:v>
                </c:pt>
                <c:pt idx="344">
                  <c:v>-2.7454364101719975E-3</c:v>
                </c:pt>
                <c:pt idx="345">
                  <c:v>-2.7389769550612009E-3</c:v>
                </c:pt>
                <c:pt idx="346">
                  <c:v>-2.7325155863611172E-3</c:v>
                </c:pt>
                <c:pt idx="347">
                  <c:v>-2.7298928857444338E-3</c:v>
                </c:pt>
                <c:pt idx="348">
                  <c:v>-2.7272574220171819E-3</c:v>
                </c:pt>
                <c:pt idx="349">
                  <c:v>-2.721923545982996E-3</c:v>
                </c:pt>
                <c:pt idx="350">
                  <c:v>-2.716588638480566E-3</c:v>
                </c:pt>
                <c:pt idx="351">
                  <c:v>-2.7138898861789329E-3</c:v>
                </c:pt>
                <c:pt idx="352">
                  <c:v>-2.7111785817979239E-3</c:v>
                </c:pt>
                <c:pt idx="353">
                  <c:v>-2.7084547603095643E-3</c:v>
                </c:pt>
                <c:pt idx="354">
                  <c:v>-2.702945275174784E-3</c:v>
                </c:pt>
                <c:pt idx="355">
                  <c:v>-2.6974350071995445E-3</c:v>
                </c:pt>
                <c:pt idx="356">
                  <c:v>-2.6946491279522533E-3</c:v>
                </c:pt>
                <c:pt idx="357">
                  <c:v>-2.69185094270874E-3</c:v>
                </c:pt>
                <c:pt idx="358">
                  <c:v>-2.6890404865209661E-3</c:v>
                </c:pt>
                <c:pt idx="359">
                  <c:v>-2.6833588456831592E-3</c:v>
                </c:pt>
                <c:pt idx="360">
                  <c:v>-2.6776766562441878E-3</c:v>
                </c:pt>
                <c:pt idx="361">
                  <c:v>-2.6748053731928678E-3</c:v>
                </c:pt>
                <c:pt idx="362">
                  <c:v>-2.6719220301485436E-3</c:v>
                </c:pt>
                <c:pt idx="363">
                  <c:v>-2.6690266624029846E-3</c:v>
                </c:pt>
                <c:pt idx="364">
                  <c:v>-2.663176318646876E-3</c:v>
                </c:pt>
                <c:pt idx="365">
                  <c:v>-2.6573256474460294E-3</c:v>
                </c:pt>
                <c:pt idx="366">
                  <c:v>-2.6543706834125658E-3</c:v>
                </c:pt>
                <c:pt idx="367">
                  <c:v>-2.651403905828964E-3</c:v>
                </c:pt>
                <c:pt idx="368">
                  <c:v>-2.6484253495873133E-3</c:v>
                </c:pt>
                <c:pt idx="369">
                  <c:v>-2.6424097553912063E-3</c:v>
                </c:pt>
                <c:pt idx="370">
                  <c:v>-2.6363940421170184E-3</c:v>
                </c:pt>
                <c:pt idx="371">
                  <c:v>-2.6333571204828488E-3</c:v>
                </c:pt>
                <c:pt idx="372">
                  <c:v>-2.6303086313417268E-3</c:v>
                </c:pt>
                <c:pt idx="373">
                  <c:v>-2.6272486096257097E-3</c:v>
                </c:pt>
                <c:pt idx="374">
                  <c:v>-2.6210712171881312E-3</c:v>
                </c:pt>
                <c:pt idx="375">
                  <c:v>-2.6148939021286566E-3</c:v>
                </c:pt>
                <c:pt idx="376">
                  <c:v>-2.6117767459554742E-3</c:v>
                </c:pt>
                <c:pt idx="377">
                  <c:v>-2.6086482681586531E-3</c:v>
                </c:pt>
                <c:pt idx="378">
                  <c:v>-2.6055085043097392E-3</c:v>
                </c:pt>
                <c:pt idx="379">
                  <c:v>-2.5991727652696639E-3</c:v>
                </c:pt>
                <c:pt idx="380">
                  <c:v>-2.5928372891126372E-3</c:v>
                </c:pt>
                <c:pt idx="381">
                  <c:v>-2.5896416213422313E-3</c:v>
                </c:pt>
                <c:pt idx="382">
                  <c:v>-2.5864348782311808E-3</c:v>
                </c:pt>
                <c:pt idx="383">
                  <c:v>-2.5832170951112232E-3</c:v>
                </c:pt>
                <c:pt idx="384">
                  <c:v>-2.5767264609211082E-3</c:v>
                </c:pt>
                <c:pt idx="385">
                  <c:v>-2.5702362646207177E-3</c:v>
                </c:pt>
                <c:pt idx="386">
                  <c:v>-2.5669638084346857E-3</c:v>
                </c:pt>
                <c:pt idx="387">
                  <c:v>-2.5636805230710991E-3</c:v>
                </c:pt>
                <c:pt idx="388">
                  <c:v>-2.5603864437417911E-3</c:v>
                </c:pt>
                <c:pt idx="389">
                  <c:v>-2.5537443653611547E-3</c:v>
                </c:pt>
                <c:pt idx="390">
                  <c:v>-2.5471028904044957E-3</c:v>
                </c:pt>
                <c:pt idx="391">
                  <c:v>-2.5437553687845949E-3</c:v>
                </c:pt>
                <c:pt idx="392">
                  <c:v>-2.5403972642701333E-3</c:v>
                </c:pt>
                <c:pt idx="393">
                  <c:v>-2.5370286118731045E-3</c:v>
                </c:pt>
                <c:pt idx="394">
                  <c:v>-2.5302385399283978E-3</c:v>
                </c:pt>
                <c:pt idx="395">
                  <c:v>-2.5234492279357923E-3</c:v>
                </c:pt>
                <c:pt idx="396">
                  <c:v>-2.520028364023652E-3</c:v>
                </c:pt>
                <c:pt idx="397">
                  <c:v>-2.5165971634599771E-3</c:v>
                </c:pt>
                <c:pt idx="398">
                  <c:v>-2.5131556611768247E-3</c:v>
                </c:pt>
                <c:pt idx="399">
                  <c:v>-2.5062210458415279E-3</c:v>
                </c:pt>
                <c:pt idx="400">
                  <c:v>-2.4992873389262371E-3</c:v>
                </c:pt>
                <c:pt idx="401">
                  <c:v>-2.4957948559833909E-3</c:v>
                </c:pt>
                <c:pt idx="402">
                  <c:v>-2.4922922822723237E-3</c:v>
                </c:pt>
                <c:pt idx="403">
                  <c:v>-2.488779653164741E-3</c:v>
                </c:pt>
                <c:pt idx="404">
                  <c:v>-2.4817039443592037E-3</c:v>
                </c:pt>
                <c:pt idx="405">
                  <c:v>-2.4746292850874596E-3</c:v>
                </c:pt>
                <c:pt idx="406">
                  <c:v>-2.4710669060556967E-3</c:v>
                </c:pt>
                <c:pt idx="407">
                  <c:v>-2.4674946824587707E-3</c:v>
                </c:pt>
                <c:pt idx="408">
                  <c:v>-2.4639126495884511E-3</c:v>
                </c:pt>
                <c:pt idx="409">
                  <c:v>-2.4566992967800516E-3</c:v>
                </c:pt>
                <c:pt idx="410">
                  <c:v>-2.4494871280511532E-3</c:v>
                </c:pt>
                <c:pt idx="411">
                  <c:v>-2.4458565759521989E-3</c:v>
                </c:pt>
                <c:pt idx="412">
                  <c:v>-2.4422164256510115E-3</c:v>
                </c:pt>
                <c:pt idx="413">
                  <c:v>-2.4385667120396803E-3</c:v>
                </c:pt>
                <c:pt idx="414">
                  <c:v>-2.4312191643627301E-3</c:v>
                </c:pt>
                <c:pt idx="415">
                  <c:v>-2.4238729294090433E-3</c:v>
                </c:pt>
                <c:pt idx="416">
                  <c:v>-2.420175927464463E-3</c:v>
                </c:pt>
                <c:pt idx="417">
                  <c:v>-2.4164695733208674E-3</c:v>
                </c:pt>
                <c:pt idx="418">
                  <c:v>-2.4127539021501221E-3</c:v>
                </c:pt>
                <c:pt idx="419">
                  <c:v>-2.4052756084458338E-3</c:v>
                </c:pt>
                <c:pt idx="420">
                  <c:v>-2.3977987508327914E-3</c:v>
                </c:pt>
                <c:pt idx="421">
                  <c:v>-2.3940370220643103E-3</c:v>
                </c:pt>
                <c:pt idx="422">
                  <c:v>-2.3902661872998721E-3</c:v>
                </c:pt>
                <c:pt idx="423">
                  <c:v>-2.3864862816713739E-3</c:v>
                </c:pt>
                <c:pt idx="424">
                  <c:v>-2.3788806902613757E-3</c:v>
                </c:pt>
                <c:pt idx="425">
                  <c:v>-2.3712766538741548E-3</c:v>
                </c:pt>
                <c:pt idx="426">
                  <c:v>-2.3674519214633705E-3</c:v>
                </c:pt>
                <c:pt idx="427">
                  <c:v>-2.3636183292197188E-3</c:v>
                </c:pt>
                <c:pt idx="428">
                  <c:v>-2.3597759120752571E-3</c:v>
                </c:pt>
                <c:pt idx="429">
                  <c:v>-2.3520464711079825E-3</c:v>
                </c:pt>
                <c:pt idx="430">
                  <c:v>-2.3443187004046351E-3</c:v>
                </c:pt>
                <c:pt idx="431">
                  <c:v>-2.3404326873333048E-3</c:v>
                </c:pt>
                <c:pt idx="432">
                  <c:v>-2.336538060512261E-3</c:v>
                </c:pt>
                <c:pt idx="433">
                  <c:v>-2.3326348552732412E-3</c:v>
                </c:pt>
                <c:pt idx="434">
                  <c:v>-2.3247850122976033E-3</c:v>
                </c:pt>
                <c:pt idx="435">
                  <c:v>-2.3169369518560856E-3</c:v>
                </c:pt>
                <c:pt idx="436">
                  <c:v>-2.3129913812658387E-3</c:v>
                </c:pt>
                <c:pt idx="437">
                  <c:v>-2.3090374432088723E-3</c:v>
                </c:pt>
                <c:pt idx="438">
                  <c:v>-2.3050751726572116E-3</c:v>
                </c:pt>
                <c:pt idx="439">
                  <c:v>-2.2971083751288646E-3</c:v>
                </c:pt>
                <c:pt idx="440">
                  <c:v>-2.2891434699401358E-3</c:v>
                </c:pt>
                <c:pt idx="441">
                  <c:v>-2.2851400650125697E-3</c:v>
                </c:pt>
                <c:pt idx="442">
                  <c:v>-2.2811285386614699E-3</c:v>
                </c:pt>
                <c:pt idx="443">
                  <c:v>-2.2771089259387978E-3</c:v>
                </c:pt>
                <c:pt idx="444">
                  <c:v>-2.2690286209536836E-3</c:v>
                </c:pt>
                <c:pt idx="445">
                  <c:v>-2.2609503164483513E-3</c:v>
                </c:pt>
                <c:pt idx="446">
                  <c:v>-2.2568908001252552E-3</c:v>
                </c:pt>
                <c:pt idx="447">
                  <c:v>-2.2528234085816834E-3</c:v>
                </c:pt>
                <c:pt idx="448">
                  <c:v>-2.2487481768695972E-3</c:v>
                </c:pt>
                <c:pt idx="449">
                  <c:v>-2.2405578110307189E-3</c:v>
                </c:pt>
                <c:pt idx="450">
                  <c:v>-2.2323695528125853E-3</c:v>
                </c:pt>
                <c:pt idx="451">
                  <c:v>-2.2282556483954608E-3</c:v>
                </c:pt>
                <c:pt idx="452">
                  <c:v>-2.2241341146811422E-3</c:v>
                </c:pt>
                <c:pt idx="453">
                  <c:v>-2.2200049870413352E-3</c:v>
                </c:pt>
                <c:pt idx="454">
                  <c:v>-2.2117080067252104E-3</c:v>
                </c:pt>
                <c:pt idx="455">
                  <c:v>-2.2034132409443075E-3</c:v>
                </c:pt>
                <c:pt idx="456">
                  <c:v>-2.1992466712550396E-3</c:v>
                </c:pt>
                <c:pt idx="457">
                  <c:v>-2.1950727186714758E-3</c:v>
                </c:pt>
                <c:pt idx="458">
                  <c:v>-2.1908914182455774E-3</c:v>
                </c:pt>
                <c:pt idx="459">
                  <c:v>-2.1824912693091392E-3</c:v>
                </c:pt>
                <c:pt idx="460">
                  <c:v>-2.1740934423153391E-3</c:v>
                </c:pt>
                <c:pt idx="461">
                  <c:v>-2.1698759306554294E-3</c:v>
                </c:pt>
                <c:pt idx="462">
                  <c:v>-2.1656512820644735E-3</c:v>
                </c:pt>
                <c:pt idx="463">
                  <c:v>-2.1614195319541452E-3</c:v>
                </c:pt>
                <c:pt idx="464">
                  <c:v>-2.1529196602410039E-3</c:v>
                </c:pt>
                <c:pt idx="465">
                  <c:v>-2.1444222186772777E-3</c:v>
                </c:pt>
                <c:pt idx="466">
                  <c:v>-2.1401554879885154E-3</c:v>
                </c:pt>
                <c:pt idx="467">
                  <c:v>-2.135881866731637E-3</c:v>
                </c:pt>
                <c:pt idx="468">
                  <c:v>-2.1316013899186359E-3</c:v>
                </c:pt>
                <c:pt idx="469">
                  <c:v>-2.1230052407661404E-3</c:v>
                </c:pt>
                <c:pt idx="470">
                  <c:v>-2.1144116317417527E-3</c:v>
                </c:pt>
                <c:pt idx="471">
                  <c:v>-2.1100974051257992E-3</c:v>
                </c:pt>
                <c:pt idx="472">
                  <c:v>-2.1057765341048196E-3</c:v>
                </c:pt>
                <c:pt idx="473">
                  <c:v>-2.1014490538906472E-3</c:v>
                </c:pt>
                <c:pt idx="474">
                  <c:v>-2.0927600722764339E-3</c:v>
                </c:pt>
                <c:pt idx="475">
                  <c:v>-2.0840737430205536E-3</c:v>
                </c:pt>
                <c:pt idx="476">
                  <c:v>-2.0797137436989743E-3</c:v>
                </c:pt>
                <c:pt idx="477">
                  <c:v>-2.0753473461354588E-3</c:v>
                </c:pt>
                <c:pt idx="478">
                  <c:v>-2.0709745853020323E-3</c:v>
                </c:pt>
                <c:pt idx="479">
                  <c:v>-2.062196216190415E-3</c:v>
                </c:pt>
                <c:pt idx="480">
                  <c:v>-2.0534206143452138E-3</c:v>
                </c:pt>
                <c:pt idx="481">
                  <c:v>-2.0490165652997661E-3</c:v>
                </c:pt>
                <c:pt idx="482">
                  <c:v>-2.04460636421544E-3</c:v>
                </c:pt>
                <c:pt idx="483">
                  <c:v>-2.0401900461441969E-3</c:v>
                </c:pt>
                <c:pt idx="484">
                  <c:v>-2.0313257338333557E-3</c:v>
                </c:pt>
                <c:pt idx="485">
                  <c:v>-2.0224643072674908E-3</c:v>
                </c:pt>
                <c:pt idx="486">
                  <c:v>-2.018017931759708E-3</c:v>
                </c:pt>
                <c:pt idx="487">
                  <c:v>-2.0135656502162647E-3</c:v>
                </c:pt>
                <c:pt idx="488">
                  <c:v>-2.0091074978489942E-3</c:v>
                </c:pt>
                <c:pt idx="489">
                  <c:v>-2.0001606866504318E-3</c:v>
                </c:pt>
                <c:pt idx="490">
                  <c:v>-1.991216883499014E-3</c:v>
                </c:pt>
                <c:pt idx="491">
                  <c:v>-1.9867299046305575E-3</c:v>
                </c:pt>
                <c:pt idx="492">
                  <c:v>-1.9822372657696263E-3</c:v>
                </c:pt>
                <c:pt idx="493">
                  <c:v>-1.977739002247958E-3</c:v>
                </c:pt>
                <c:pt idx="494">
                  <c:v>-1.9687131359269472E-3</c:v>
                </c:pt>
                <c:pt idx="495">
                  <c:v>-1.9596904049112851E-3</c:v>
                </c:pt>
                <c:pt idx="496">
                  <c:v>-1.9551645456239442E-3</c:v>
                </c:pt>
                <c:pt idx="497">
                  <c:v>-1.9506332725072184E-3</c:v>
                </c:pt>
                <c:pt idx="498">
                  <c:v>-1.9460966210127495E-3</c:v>
                </c:pt>
                <c:pt idx="499">
                  <c:v>-1.9369951431880139E-3</c:v>
                </c:pt>
                <c:pt idx="500">
                  <c:v>-1.9278969330160933E-3</c:v>
                </c:pt>
                <c:pt idx="501">
                  <c:v>-1.9233339164115293E-3</c:v>
                </c:pt>
                <c:pt idx="502">
                  <c:v>-1.9187657322206064E-3</c:v>
                </c:pt>
                <c:pt idx="503">
                  <c:v>-1.9141924157350942E-3</c:v>
                </c:pt>
                <c:pt idx="504">
                  <c:v>-1.9050187698255172E-3</c:v>
                </c:pt>
                <c:pt idx="505">
                  <c:v>-1.8958485294851002E-3</c:v>
                </c:pt>
                <c:pt idx="506">
                  <c:v>-1.8912500787449105E-3</c:v>
                </c:pt>
                <c:pt idx="507">
                  <c:v>-1.8866467065414838E-3</c:v>
                </c:pt>
                <c:pt idx="508">
                  <c:v>-1.8820384482065577E-3</c:v>
                </c:pt>
                <c:pt idx="509">
                  <c:v>-1.8727960772579877E-3</c:v>
                </c:pt>
                <c:pt idx="510">
                  <c:v>-1.8635572560699032E-3</c:v>
                </c:pt>
                <c:pt idx="511">
                  <c:v>-1.8589250943357172E-3</c:v>
                </c:pt>
                <c:pt idx="512">
                  <c:v>-1.85428825718148E-3</c:v>
                </c:pt>
                <c:pt idx="513">
                  <c:v>-1.8496455723449046E-3</c:v>
                </c:pt>
                <c:pt idx="514">
                  <c:v>-1.8356193526551934E-3</c:v>
                </c:pt>
                <c:pt idx="515">
                  <c:v>-1.8215474513949559E-3</c:v>
                </c:pt>
                <c:pt idx="516">
                  <c:v>-1.81682285000484E-3</c:v>
                </c:pt>
                <c:pt idx="517">
                  <c:v>-1.8049382951945692E-3</c:v>
                </c:pt>
                <c:pt idx="518">
                  <c:v>-1.7834174127884239E-3</c:v>
                </c:pt>
                <c:pt idx="519">
                  <c:v>-1.7543192347613257E-3</c:v>
                </c:pt>
                <c:pt idx="520">
                  <c:v>-1.7198275789098716E-3</c:v>
                </c:pt>
                <c:pt idx="521">
                  <c:v>-1.6847488641369424E-3</c:v>
                </c:pt>
                <c:pt idx="522">
                  <c:v>-1.6490815702985273E-3</c:v>
                </c:pt>
                <c:pt idx="523">
                  <c:v>-1.6128241768509355E-3</c:v>
                </c:pt>
                <c:pt idx="524">
                  <c:v>-1.5759751634902841E-3</c:v>
                </c:pt>
                <c:pt idx="525">
                  <c:v>-1.5385330099126904E-3</c:v>
                </c:pt>
                <c:pt idx="526">
                  <c:v>-1.5004961956943674E-3</c:v>
                </c:pt>
                <c:pt idx="527">
                  <c:v>-1.4618632005714005E-3</c:v>
                </c:pt>
                <c:pt idx="528">
                  <c:v>-1.4226325040800347E-3</c:v>
                </c:pt>
                <c:pt idx="529">
                  <c:v>-1.3828025858764192E-3</c:v>
                </c:pt>
                <c:pt idx="530">
                  <c:v>-1.3423719255767352E-3</c:v>
                </c:pt>
                <c:pt idx="531">
                  <c:v>-1.2835600334737407E-3</c:v>
                </c:pt>
                <c:pt idx="532">
                  <c:v>-1.2597022972737904E-3</c:v>
                </c:pt>
                <c:pt idx="533">
                  <c:v>-1.2174602884229557E-3</c:v>
                </c:pt>
                <c:pt idx="534">
                  <c:v>-1.1746114559407772E-3</c:v>
                </c:pt>
                <c:pt idx="535">
                  <c:v>-1.1248963619792107E-3</c:v>
                </c:pt>
                <c:pt idx="536">
                  <c:v>-1.0870872386270491E-3</c:v>
                </c:pt>
                <c:pt idx="537">
                  <c:v>-1.0424088129079578E-3</c:v>
                </c:pt>
                <c:pt idx="538">
                  <c:v>-9.971174819423112E-4</c:v>
                </c:pt>
                <c:pt idx="539">
                  <c:v>-9.5121172538625842E-4</c:v>
                </c:pt>
                <c:pt idx="540">
                  <c:v>-9.0469002273607657E-4</c:v>
                </c:pt>
                <c:pt idx="541">
                  <c:v>-8.5755085364791483E-4</c:v>
                </c:pt>
                <c:pt idx="542">
                  <c:v>-8.0979269765801831E-4</c:v>
                </c:pt>
                <c:pt idx="543">
                  <c:v>-7.6141403434260013E-4</c:v>
                </c:pt>
                <c:pt idx="544">
                  <c:v>-7.1241334335780948E-4</c:v>
                </c:pt>
                <c:pt idx="545">
                  <c:v>-6.6278910404005131E-4</c:v>
                </c:pt>
                <c:pt idx="546">
                  <c:v>-6.1253979624531496E-4</c:v>
                </c:pt>
                <c:pt idx="547">
                  <c:v>-5.6166389931000538E-4</c:v>
                </c:pt>
                <c:pt idx="548">
                  <c:v>-5.1015989297020781E-4</c:v>
                </c:pt>
                <c:pt idx="549">
                  <c:v>-4.5802625664226326E-4</c:v>
                </c:pt>
                <c:pt idx="550">
                  <c:v>-4.0526146986241685E-4</c:v>
                </c:pt>
                <c:pt idx="551">
                  <c:v>-3.5186401228681774E-4</c:v>
                </c:pt>
                <c:pt idx="552">
                  <c:v>-2.978323632518709E-4</c:v>
                </c:pt>
                <c:pt idx="553">
                  <c:v>-2.4316500257359763E-4</c:v>
                </c:pt>
                <c:pt idx="554">
                  <c:v>-1.8786040954843486E-4</c:v>
                </c:pt>
                <c:pt idx="555">
                  <c:v>-1.319170638724998E-4</c:v>
                </c:pt>
                <c:pt idx="556">
                  <c:v>-7.5333444922165427E-5</c:v>
                </c:pt>
                <c:pt idx="557">
                  <c:v>-1.8108032273644881E-5</c:v>
                </c:pt>
                <c:pt idx="558">
                  <c:v>3.976069465672083E-5</c:v>
                </c:pt>
                <c:pt idx="559">
                  <c:v>9.8274256172814489E-5</c:v>
                </c:pt>
                <c:pt idx="560">
                  <c:v>1.5743417289826311E-4</c:v>
                </c:pt>
                <c:pt idx="561">
                  <c:v>2.1724196537675766E-4</c:v>
                </c:pt>
                <c:pt idx="562">
                  <c:v>2.7769915383224486E-4</c:v>
                </c:pt>
                <c:pt idx="563">
                  <c:v>3.3880725920809596E-4</c:v>
                </c:pt>
                <c:pt idx="564">
                  <c:v>4.0056780172825768E-4</c:v>
                </c:pt>
                <c:pt idx="565">
                  <c:v>4.6298230193642098E-4</c:v>
                </c:pt>
                <c:pt idx="566">
                  <c:v>5.2605228045621288E-4</c:v>
                </c:pt>
                <c:pt idx="567">
                  <c:v>5.8977925775138829E-4</c:v>
                </c:pt>
                <c:pt idx="568">
                  <c:v>6.541647544455742E-4</c:v>
                </c:pt>
                <c:pt idx="569">
                  <c:v>7.4696208104185757E-4</c:v>
                </c:pt>
                <c:pt idx="570">
                  <c:v>7.9352073935723411E-4</c:v>
                </c:pt>
                <c:pt idx="571">
                  <c:v>8.4952813000249705E-4</c:v>
                </c:pt>
                <c:pt idx="572">
                  <c:v>9.1504630728600489E-4</c:v>
                </c:pt>
                <c:pt idx="573">
                  <c:v>9.8074493470434732E-4</c:v>
                </c:pt>
                <c:pt idx="574">
                  <c:v>1.0466142192111505E-3</c:v>
                </c:pt>
                <c:pt idx="575">
                  <c:v>1.1126443674402964E-3</c:v>
                </c:pt>
                <c:pt idx="576">
                  <c:v>1.1788255862654751E-3</c:v>
                </c:pt>
                <c:pt idx="577">
                  <c:v>1.2451480825603767E-3</c:v>
                </c:pt>
                <c:pt idx="578">
                  <c:v>1.3116020630388192E-3</c:v>
                </c:pt>
                <c:pt idx="579">
                  <c:v>1.3781777343346846E-3</c:v>
                </c:pt>
                <c:pt idx="580">
                  <c:v>1.4448653034815351E-3</c:v>
                </c:pt>
                <c:pt idx="581">
                  <c:v>1.5116549769533805E-3</c:v>
                </c:pt>
                <c:pt idx="582">
                  <c:v>1.578536961783783E-3</c:v>
                </c:pt>
                <c:pt idx="583">
                  <c:v>1.6455014644467525E-3</c:v>
                </c:pt>
                <c:pt idx="584">
                  <c:v>1.7125386918959151E-3</c:v>
                </c:pt>
                <c:pt idx="585">
                  <c:v>1.7796388507651528E-3</c:v>
                </c:pt>
                <c:pt idx="586">
                  <c:v>1.875596010103564E-3</c:v>
                </c:pt>
                <c:pt idx="587">
                  <c:v>1.9235912773041264E-3</c:v>
                </c:pt>
                <c:pt idx="588">
                  <c:v>1.9812189831913685E-3</c:v>
                </c:pt>
                <c:pt idx="589">
                  <c:v>2.0484729350389586E-3</c:v>
                </c:pt>
                <c:pt idx="590">
                  <c:v>2.1157408517957776E-3</c:v>
                </c:pt>
                <c:pt idx="591">
                  <c:v>2.1830129401756437E-3</c:v>
                </c:pt>
                <c:pt idx="592">
                  <c:v>2.2502794069723109E-3</c:v>
                </c:pt>
                <c:pt idx="593">
                  <c:v>2.317530458739725E-3</c:v>
                </c:pt>
                <c:pt idx="594">
                  <c:v>2.38475630227164E-3</c:v>
                </c:pt>
                <c:pt idx="595">
                  <c:v>2.4519471440420659E-3</c:v>
                </c:pt>
                <c:pt idx="596">
                  <c:v>2.5190931908447567E-3</c:v>
                </c:pt>
                <c:pt idx="597">
                  <c:v>2.5861846493135943E-3</c:v>
                </c:pt>
                <c:pt idx="598">
                  <c:v>2.6532117260824606E-3</c:v>
                </c:pt>
                <c:pt idx="599">
                  <c:v>2.7201646277053015E-3</c:v>
                </c:pt>
                <c:pt idx="600">
                  <c:v>2.7870335608159991E-3</c:v>
                </c:pt>
                <c:pt idx="601">
                  <c:v>2.8538087321283712E-3</c:v>
                </c:pt>
                <c:pt idx="602">
                  <c:v>2.9204803480364916E-3</c:v>
                </c:pt>
                <c:pt idx="603">
                  <c:v>2.9870386154140505E-3</c:v>
                </c:pt>
                <c:pt idx="604">
                  <c:v>3.0534737407350576E-3</c:v>
                </c:pt>
                <c:pt idx="605">
                  <c:v>3.1197759305534589E-3</c:v>
                </c:pt>
                <c:pt idx="606">
                  <c:v>3.1859353914232003E-3</c:v>
                </c:pt>
                <c:pt idx="607">
                  <c:v>3.2519423299781636E-3</c:v>
                </c:pt>
                <c:pt idx="608">
                  <c:v>3.3177869528522308E-3</c:v>
                </c:pt>
                <c:pt idx="609">
                  <c:v>3.3834594665194118E-3</c:v>
                </c:pt>
                <c:pt idx="610">
                  <c:v>3.4489500773737802E-3</c:v>
                </c:pt>
                <c:pt idx="611">
                  <c:v>3.5142489922090903E-3</c:v>
                </c:pt>
                <c:pt idx="612">
                  <c:v>3.5793464174194156E-3</c:v>
                </c:pt>
                <c:pt idx="613">
                  <c:v>3.6442325596386382E-3</c:v>
                </c:pt>
                <c:pt idx="614">
                  <c:v>3.708897625420704E-3</c:v>
                </c:pt>
                <c:pt idx="615">
                  <c:v>3.7733318209998146E-3</c:v>
                </c:pt>
                <c:pt idx="616">
                  <c:v>3.83752535324966E-3</c:v>
                </c:pt>
                <c:pt idx="617">
                  <c:v>3.901468428324506E-3</c:v>
                </c:pt>
                <c:pt idx="618">
                  <c:v>3.9651512530181066E-3</c:v>
                </c:pt>
                <c:pt idx="619">
                  <c:v>4.0285640337245354E-3</c:v>
                </c:pt>
                <c:pt idx="620">
                  <c:v>4.0916969769977385E-3</c:v>
                </c:pt>
                <c:pt idx="621">
                  <c:v>4.1815220137397802E-3</c:v>
                </c:pt>
                <c:pt idx="622">
                  <c:v>4.2443188040675039E-3</c:v>
                </c:pt>
                <c:pt idx="623">
                  <c:v>4.2891171071612888E-3</c:v>
                </c:pt>
                <c:pt idx="624">
                  <c:v>4.3518937020436965E-3</c:v>
                </c:pt>
                <c:pt idx="625">
                  <c:v>4.4146537002021091E-3</c:v>
                </c:pt>
                <c:pt idx="626">
                  <c:v>4.4773929336905383E-3</c:v>
                </c:pt>
                <c:pt idx="627">
                  <c:v>4.5401072342432514E-3</c:v>
                </c:pt>
                <c:pt idx="628">
                  <c:v>4.6027924336744519E-3</c:v>
                </c:pt>
                <c:pt idx="629">
                  <c:v>4.6654443638782794E-3</c:v>
                </c:pt>
                <c:pt idx="630">
                  <c:v>4.7280588565890014E-3</c:v>
                </c:pt>
                <c:pt idx="631">
                  <c:v>4.7906317437806933E-3</c:v>
                </c:pt>
                <c:pt idx="632">
                  <c:v>4.8531588572675588E-3</c:v>
                </c:pt>
                <c:pt idx="633">
                  <c:v>4.9156360288638012E-3</c:v>
                </c:pt>
                <c:pt idx="634">
                  <c:v>4.9780590903836242E-3</c:v>
                </c:pt>
                <c:pt idx="635">
                  <c:v>5.040423873641231E-3</c:v>
                </c:pt>
                <c:pt idx="636">
                  <c:v>5.1206591078898356E-3</c:v>
                </c:pt>
                <c:pt idx="637">
                  <c:v>5.2004936898430998E-3</c:v>
                </c:pt>
                <c:pt idx="638">
                  <c:v>5.262616310570678E-3</c:v>
                </c:pt>
                <c:pt idx="639">
                  <c:v>5.3335186551262126E-3</c:v>
                </c:pt>
                <c:pt idx="640">
                  <c:v>5.3866253854195634E-3</c:v>
                </c:pt>
                <c:pt idx="641">
                  <c:v>5.4485035031692775E-3</c:v>
                </c:pt>
                <c:pt idx="642">
                  <c:v>5.5102917835814225E-3</c:v>
                </c:pt>
                <c:pt idx="643">
                  <c:v>5.5719860583902658E-3</c:v>
                </c:pt>
                <c:pt idx="644">
                  <c:v>5.6335821594100111E-3</c:v>
                </c:pt>
                <c:pt idx="645">
                  <c:v>5.6950759184548616E-3</c:v>
                </c:pt>
                <c:pt idx="646">
                  <c:v>5.756463167418957E-3</c:v>
                </c:pt>
                <c:pt idx="647">
                  <c:v>5.8177397380365647E-3</c:v>
                </c:pt>
                <c:pt idx="648">
                  <c:v>5.8789014619620161E-3</c:v>
                </c:pt>
                <c:pt idx="649">
                  <c:v>5.9399441710894507E-3</c:v>
                </c:pt>
                <c:pt idx="650">
                  <c:v>6.0008636970731999E-3</c:v>
                </c:pt>
                <c:pt idx="651">
                  <c:v>6.0616558720472113E-3</c:v>
                </c:pt>
                <c:pt idx="652">
                  <c:v>6.1223165274260083E-3</c:v>
                </c:pt>
                <c:pt idx="653">
                  <c:v>6.1828414950237942E-3</c:v>
                </c:pt>
                <c:pt idx="654">
                  <c:v>6.2432266068146447E-3</c:v>
                </c:pt>
                <c:pt idx="655">
                  <c:v>6.3034676943729551E-3</c:v>
                </c:pt>
                <c:pt idx="656">
                  <c:v>6.3635605895928649E-3</c:v>
                </c:pt>
                <c:pt idx="657">
                  <c:v>6.4235011242086415E-3</c:v>
                </c:pt>
                <c:pt idx="658">
                  <c:v>6.4832851299545524E-3</c:v>
                </c:pt>
                <c:pt idx="659">
                  <c:v>6.542908438564865E-3</c:v>
                </c:pt>
                <c:pt idx="660">
                  <c:v>6.6023668818537828E-3</c:v>
                </c:pt>
                <c:pt idx="661">
                  <c:v>6.6616562915555733E-3</c:v>
                </c:pt>
                <c:pt idx="662">
                  <c:v>6.7207724994045037E-3</c:v>
                </c:pt>
                <c:pt idx="663">
                  <c:v>6.7797113372147777E-3</c:v>
                </c:pt>
                <c:pt idx="664">
                  <c:v>6.8384686366407266E-3</c:v>
                </c:pt>
                <c:pt idx="665">
                  <c:v>6.8970402294166178E-3</c:v>
                </c:pt>
                <c:pt idx="666">
                  <c:v>6.9554219474365908E-3</c:v>
                </c:pt>
                <c:pt idx="667">
                  <c:v>7.013609622275041E-3</c:v>
                </c:pt>
                <c:pt idx="668">
                  <c:v>7.0715990857461719E-3</c:v>
                </c:pt>
                <c:pt idx="669">
                  <c:v>7.1293861695842509E-3</c:v>
                </c:pt>
                <c:pt idx="670">
                  <c:v>7.1869667054436093E-3</c:v>
                </c:pt>
                <c:pt idx="671">
                  <c:v>7.2443365252183867E-3</c:v>
                </c:pt>
                <c:pt idx="672">
                  <c:v>7.3014923169179013E-3</c:v>
                </c:pt>
                <c:pt idx="673">
                  <c:v>7.3667298245538859E-3</c:v>
                </c:pt>
                <c:pt idx="674">
                  <c:v>7.4238475172894169E-3</c:v>
                </c:pt>
                <c:pt idx="675">
                  <c:v>7.4728311980809536E-3</c:v>
                </c:pt>
                <c:pt idx="676">
                  <c:v>7.5300084851459559E-3</c:v>
                </c:pt>
                <c:pt idx="677">
                  <c:v>7.5872174169777651E-3</c:v>
                </c:pt>
                <c:pt idx="678">
                  <c:v>7.6444576823853083E-3</c:v>
                </c:pt>
                <c:pt idx="679">
                  <c:v>7.7017289700975766E-3</c:v>
                </c:pt>
                <c:pt idx="680">
                  <c:v>7.759030968843561E-3</c:v>
                </c:pt>
                <c:pt idx="681">
                  <c:v>7.8163633675920607E-3</c:v>
                </c:pt>
                <c:pt idx="682">
                  <c:v>7.8737258550720668E-3</c:v>
                </c:pt>
                <c:pt idx="683">
                  <c:v>7.9311181200925063E-3</c:v>
                </c:pt>
                <c:pt idx="684">
                  <c:v>7.9885398514623063E-3</c:v>
                </c:pt>
                <c:pt idx="685">
                  <c:v>8.0459907379903939E-3</c:v>
                </c:pt>
                <c:pt idx="686">
                  <c:v>8.1034704684057601E-3</c:v>
                </c:pt>
                <c:pt idx="687">
                  <c:v>8.1774148611746256E-3</c:v>
                </c:pt>
                <c:pt idx="688">
                  <c:v>8.2185152164537811E-3</c:v>
                </c:pt>
                <c:pt idx="689">
                  <c:v>8.276079611544418E-3</c:v>
                </c:pt>
                <c:pt idx="690">
                  <c:v>8.3336716058379778E-3</c:v>
                </c:pt>
                <c:pt idx="691">
                  <c:v>8.3912908880634518E-3</c:v>
                </c:pt>
                <c:pt idx="692">
                  <c:v>8.448937147109703E-3</c:v>
                </c:pt>
                <c:pt idx="693">
                  <c:v>8.5066100716257864E-3</c:v>
                </c:pt>
                <c:pt idx="694">
                  <c:v>8.5643093505805012E-3</c:v>
                </c:pt>
                <c:pt idx="695">
                  <c:v>8.6220346727028385E-3</c:v>
                </c:pt>
                <c:pt idx="696">
                  <c:v>8.6797857267217893E-3</c:v>
                </c:pt>
                <c:pt idx="697">
                  <c:v>8.7375622016061527E-3</c:v>
                </c:pt>
                <c:pt idx="698">
                  <c:v>8.7953637860049838E-3</c:v>
                </c:pt>
                <c:pt idx="699">
                  <c:v>8.8531901687272097E-3</c:v>
                </c:pt>
                <c:pt idx="700">
                  <c:v>8.9110410387416294E-3</c:v>
                </c:pt>
                <c:pt idx="701">
                  <c:v>8.9689160846173621E-3</c:v>
                </c:pt>
                <c:pt idx="702">
                  <c:v>9.0268149953232069E-3</c:v>
                </c:pt>
                <c:pt idx="703">
                  <c:v>9.0847374595881547E-3</c:v>
                </c:pt>
                <c:pt idx="704">
                  <c:v>9.1426831661411967E-3</c:v>
                </c:pt>
                <c:pt idx="705">
                  <c:v>9.200651803951132E-3</c:v>
                </c:pt>
                <c:pt idx="706">
                  <c:v>9.2586430617469517E-3</c:v>
                </c:pt>
                <c:pt idx="707">
                  <c:v>9.3166566282576468E-3</c:v>
                </c:pt>
                <c:pt idx="708">
                  <c:v>9.3746921923720805E-3</c:v>
                </c:pt>
                <c:pt idx="709">
                  <c:v>9.4327494428192438E-3</c:v>
                </c:pt>
                <c:pt idx="710">
                  <c:v>9.4908280684080637E-3</c:v>
                </c:pt>
                <c:pt idx="711">
                  <c:v>9.5489277579474674E-3</c:v>
                </c:pt>
                <c:pt idx="712">
                  <c:v>9.607048200326318E-3</c:v>
                </c:pt>
                <c:pt idx="713">
                  <c:v>9.6651890841936705E-3</c:v>
                </c:pt>
                <c:pt idx="714">
                  <c:v>9.723350098438388E-3</c:v>
                </c:pt>
                <c:pt idx="715">
                  <c:v>9.7815309317894616E-3</c:v>
                </c:pt>
                <c:pt idx="716">
                  <c:v>9.8397312731357545E-3</c:v>
                </c:pt>
                <c:pt idx="717">
                  <c:v>9.8979508112062575E-3</c:v>
                </c:pt>
                <c:pt idx="718">
                  <c:v>9.956189234889834E-3</c:v>
                </c:pt>
                <c:pt idx="719">
                  <c:v>1.0014446232835539E-2</c:v>
                </c:pt>
                <c:pt idx="720">
                  <c:v>1.0072721493852299E-2</c:v>
                </c:pt>
                <c:pt idx="721">
                  <c:v>1.0131014706908914E-2</c:v>
                </c:pt>
                <c:pt idx="722">
                  <c:v>1.0189325560654439E-2</c:v>
                </c:pt>
                <c:pt idx="723">
                  <c:v>1.0247653743817864E-2</c:v>
                </c:pt>
                <c:pt idx="724">
                  <c:v>1.0305998945447925E-2</c:v>
                </c:pt>
                <c:pt idx="725">
                  <c:v>1.0364306457466554E-2</c:v>
                </c:pt>
                <c:pt idx="726">
                  <c:v>1.0422503875791023E-2</c:v>
                </c:pt>
                <c:pt idx="727">
                  <c:v>1.0480588860453111E-2</c:v>
                </c:pt>
                <c:pt idx="728">
                  <c:v>1.0538559498103339E-2</c:v>
                </c:pt>
                <c:pt idx="729">
                  <c:v>1.0596413875232358E-2</c:v>
                </c:pt>
                <c:pt idx="730">
                  <c:v>1.0654150078410751E-2</c:v>
                </c:pt>
                <c:pt idx="731">
                  <c:v>1.0711766194129169E-2</c:v>
                </c:pt>
                <c:pt idx="732">
                  <c:v>1.0769260308958195E-2</c:v>
                </c:pt>
                <c:pt idx="733">
                  <c:v>1.0826630509468416E-2</c:v>
                </c:pt>
                <c:pt idx="734">
                  <c:v>1.0883874882150479E-2</c:v>
                </c:pt>
                <c:pt idx="735">
                  <c:v>1.0940991513654907E-2</c:v>
                </c:pt>
                <c:pt idx="736">
                  <c:v>1.0997978490312477E-2</c:v>
                </c:pt>
                <c:pt idx="737">
                  <c:v>1.1054833898853644E-2</c:v>
                </c:pt>
                <c:pt idx="738">
                  <c:v>1.1111555825689123E-2</c:v>
                </c:pt>
                <c:pt idx="739">
                  <c:v>1.1168142357389499E-2</c:v>
                </c:pt>
                <c:pt idx="740">
                  <c:v>1.1224591580525356E-2</c:v>
                </c:pt>
                <c:pt idx="741">
                  <c:v>1.129696431409144E-2</c:v>
                </c:pt>
                <c:pt idx="742">
                  <c:v>1.1337070447066111E-2</c:v>
                </c:pt>
                <c:pt idx="743">
                  <c:v>1.1393096263612179E-2</c:v>
                </c:pt>
                <c:pt idx="744">
                  <c:v>1.1448977117636261E-2</c:v>
                </c:pt>
                <c:pt idx="745">
                  <c:v>1.1504711095708942E-2</c:v>
                </c:pt>
                <c:pt idx="746">
                  <c:v>1.1560296284400806E-2</c:v>
                </c:pt>
                <c:pt idx="747">
                  <c:v>1.161573077028244E-2</c:v>
                </c:pt>
                <c:pt idx="748">
                  <c:v>1.1671012639684619E-2</c:v>
                </c:pt>
                <c:pt idx="749">
                  <c:v>1.1726139979257866E-2</c:v>
                </c:pt>
                <c:pt idx="750">
                  <c:v>1.1781110875492828E-2</c:v>
                </c:pt>
                <c:pt idx="751">
                  <c:v>1.1835923414880156E-2</c:v>
                </c:pt>
                <c:pt idx="752">
                  <c:v>1.189057568407037E-2</c:v>
                </c:pt>
                <c:pt idx="753">
                  <c:v>1.1945065769474184E-2</c:v>
                </c:pt>
                <c:pt idx="754">
                  <c:v>1.1999391757662181E-2</c:v>
                </c:pt>
                <c:pt idx="755">
                  <c:v>1.2053551735045076E-2</c:v>
                </c:pt>
                <c:pt idx="756">
                  <c:v>1.2107543788273389E-2</c:v>
                </c:pt>
                <c:pt idx="757">
                  <c:v>1.216136600383777E-2</c:v>
                </c:pt>
                <c:pt idx="758">
                  <c:v>1.2215016468148931E-2</c:v>
                </c:pt>
                <c:pt idx="759">
                  <c:v>1.2268493267857394E-2</c:v>
                </c:pt>
                <c:pt idx="760">
                  <c:v>1.2321794489373872E-2</c:v>
                </c:pt>
                <c:pt idx="761">
                  <c:v>1.2374918219268949E-2</c:v>
                </c:pt>
                <c:pt idx="762">
                  <c:v>1.2427862544033275E-2</c:v>
                </c:pt>
                <c:pt idx="763">
                  <c:v>1.2480625550237434E-2</c:v>
                </c:pt>
                <c:pt idx="764">
                  <c:v>1.253320532429214E-2</c:v>
                </c:pt>
                <c:pt idx="765">
                  <c:v>1.2585599952688042E-2</c:v>
                </c:pt>
                <c:pt idx="766">
                  <c:v>1.2637807522075661E-2</c:v>
                </c:pt>
                <c:pt idx="767">
                  <c:v>1.268982611886571E-2</c:v>
                </c:pt>
                <c:pt idx="768">
                  <c:v>1.2741653829548838E-2</c:v>
                </c:pt>
                <c:pt idx="769">
                  <c:v>1.279328874069563E-2</c:v>
                </c:pt>
                <c:pt idx="770">
                  <c:v>1.2844728938716798E-2</c:v>
                </c:pt>
                <c:pt idx="771">
                  <c:v>1.2895972510262865E-2</c:v>
                </c:pt>
                <c:pt idx="772">
                  <c:v>1.2947017541664607E-2</c:v>
                </c:pt>
                <c:pt idx="773">
                  <c:v>1.2997862119572545E-2</c:v>
                </c:pt>
                <c:pt idx="774">
                  <c:v>1.3048504330397392E-2</c:v>
                </c:pt>
                <c:pt idx="775">
                  <c:v>1.3098942260709734E-2</c:v>
                </c:pt>
                <c:pt idx="776">
                  <c:v>1.3149173996920283E-2</c:v>
                </c:pt>
                <c:pt idx="777">
                  <c:v>1.3206395526035308E-2</c:v>
                </c:pt>
                <c:pt idx="778">
                  <c:v>1.3249265976904567E-2</c:v>
                </c:pt>
                <c:pt idx="779">
                  <c:v>1.3299234901822388E-2</c:v>
                </c:pt>
                <c:pt idx="780">
                  <c:v>1.334915347333876E-2</c:v>
                </c:pt>
                <c:pt idx="781">
                  <c:v>1.3399021515354548E-2</c:v>
                </c:pt>
                <c:pt idx="782">
                  <c:v>1.3448838851850553E-2</c:v>
                </c:pt>
                <c:pt idx="783">
                  <c:v>1.3498605306487832E-2</c:v>
                </c:pt>
                <c:pt idx="784">
                  <c:v>1.3548320703327121E-2</c:v>
                </c:pt>
                <c:pt idx="785">
                  <c:v>1.359798486618935E-2</c:v>
                </c:pt>
                <c:pt idx="786">
                  <c:v>1.3647597619055318E-2</c:v>
                </c:pt>
                <c:pt idx="787">
                  <c:v>1.3697158785666019E-2</c:v>
                </c:pt>
                <c:pt idx="788">
                  <c:v>1.3746668190002254E-2</c:v>
                </c:pt>
                <c:pt idx="789">
                  <c:v>1.3796125655964886E-2</c:v>
                </c:pt>
                <c:pt idx="790">
                  <c:v>1.3845531007294909E-2</c:v>
                </c:pt>
                <c:pt idx="791">
                  <c:v>1.3894884068132995E-2</c:v>
                </c:pt>
                <c:pt idx="792">
                  <c:v>1.3958260884727736E-2</c:v>
                </c:pt>
                <c:pt idx="793">
                  <c:v>1.399343261329733E-2</c:v>
                </c:pt>
                <c:pt idx="794">
                  <c:v>1.4042627745425307E-2</c:v>
                </c:pt>
                <c:pt idx="795">
                  <c:v>1.4098785851430762E-2</c:v>
                </c:pt>
                <c:pt idx="796">
                  <c:v>1.4140858848437077E-2</c:v>
                </c:pt>
                <c:pt idx="797">
                  <c:v>1.4189894467042663E-2</c:v>
                </c:pt>
                <c:pt idx="798">
                  <c:v>1.4238876562142622E-2</c:v>
                </c:pt>
                <c:pt idx="799">
                  <c:v>1.428780495779769E-2</c:v>
                </c:pt>
                <c:pt idx="800">
                  <c:v>1.4336679477748859E-2</c:v>
                </c:pt>
                <c:pt idx="801">
                  <c:v>1.4385499945896996E-2</c:v>
                </c:pt>
                <c:pt idx="802">
                  <c:v>1.4434266186222899E-2</c:v>
                </c:pt>
                <c:pt idx="803">
                  <c:v>1.4482978022547499E-2</c:v>
                </c:pt>
                <c:pt idx="804">
                  <c:v>1.453163527877166E-2</c:v>
                </c:pt>
                <c:pt idx="805">
                  <c:v>1.458023777871631E-2</c:v>
                </c:pt>
                <c:pt idx="806">
                  <c:v>1.462878534636225E-2</c:v>
                </c:pt>
                <c:pt idx="807">
                  <c:v>1.4677277805530409E-2</c:v>
                </c:pt>
                <c:pt idx="808">
                  <c:v>1.4725714980201587E-2</c:v>
                </c:pt>
                <c:pt idx="809">
                  <c:v>1.4774096694116778E-2</c:v>
                </c:pt>
                <c:pt idx="810">
                  <c:v>1.4822422771256782E-2</c:v>
                </c:pt>
                <c:pt idx="811">
                  <c:v>1.4870693035442528E-2</c:v>
                </c:pt>
                <c:pt idx="812">
                  <c:v>1.4918907310734753E-2</c:v>
                </c:pt>
                <c:pt idx="813">
                  <c:v>1.4967065420794512E-2</c:v>
                </c:pt>
                <c:pt idx="814">
                  <c:v>1.5015167189602607E-2</c:v>
                </c:pt>
                <c:pt idx="815">
                  <c:v>1.5063212441059903E-2</c:v>
                </c:pt>
                <c:pt idx="816">
                  <c:v>1.5111200999067265E-2</c:v>
                </c:pt>
                <c:pt idx="817">
                  <c:v>1.515913268744562E-2</c:v>
                </c:pt>
                <c:pt idx="818">
                  <c:v>1.5207007330095834E-2</c:v>
                </c:pt>
                <c:pt idx="819">
                  <c:v>1.5254824750918772E-2</c:v>
                </c:pt>
                <c:pt idx="820">
                  <c:v>1.5302584773815298E-2</c:v>
                </c:pt>
                <c:pt idx="821">
                  <c:v>1.535028722260634E-2</c:v>
                </c:pt>
                <c:pt idx="822">
                  <c:v>1.5397931921272701E-2</c:v>
                </c:pt>
                <c:pt idx="823">
                  <c:v>1.5445518693635307E-2</c:v>
                </c:pt>
                <c:pt idx="824">
                  <c:v>1.5493047363674961E-2</c:v>
                </c:pt>
                <c:pt idx="825">
                  <c:v>1.5540517755132655E-2</c:v>
                </c:pt>
                <c:pt idx="826">
                  <c:v>1.5587929691909252E-2</c:v>
                </c:pt>
                <c:pt idx="827">
                  <c:v>1.5635282998065492E-2</c:v>
                </c:pt>
                <c:pt idx="828">
                  <c:v>1.5682577497262429E-2</c:v>
                </c:pt>
                <c:pt idx="829">
                  <c:v>1.5743105183805284E-2</c:v>
                </c:pt>
                <c:pt idx="830">
                  <c:v>1.5789624249844536E-2</c:v>
                </c:pt>
                <c:pt idx="831">
                  <c:v>1.582908984631537E-2</c:v>
                </c:pt>
                <c:pt idx="832">
                  <c:v>1.5874653244569714E-2</c:v>
                </c:pt>
                <c:pt idx="833">
                  <c:v>1.5919695707768966E-2</c:v>
                </c:pt>
                <c:pt idx="834">
                  <c:v>1.5964212794905563E-2</c:v>
                </c:pt>
                <c:pt idx="835">
                  <c:v>1.6008200064572264E-2</c:v>
                </c:pt>
                <c:pt idx="836">
                  <c:v>1.6051653075601635E-2</c:v>
                </c:pt>
                <c:pt idx="837">
                  <c:v>1.6094567386826242E-2</c:v>
                </c:pt>
                <c:pt idx="838">
                  <c:v>1.6136938557078651E-2</c:v>
                </c:pt>
                <c:pt idx="839">
                  <c:v>1.6178762144871683E-2</c:v>
                </c:pt>
                <c:pt idx="840">
                  <c:v>1.6220033709277715E-2</c:v>
                </c:pt>
                <c:pt idx="841">
                  <c:v>1.6260748808969439E-2</c:v>
                </c:pt>
                <c:pt idx="842">
                  <c:v>1.6300903002699485E-2</c:v>
                </c:pt>
                <c:pt idx="843">
                  <c:v>1.6351698487477861E-2</c:v>
                </c:pt>
                <c:pt idx="844">
                  <c:v>1.6379510907444939E-2</c:v>
                </c:pt>
                <c:pt idx="845">
                  <c:v>1.6417955736125478E-2</c:v>
                </c:pt>
                <c:pt idx="846">
                  <c:v>1.6455821893934797E-2</c:v>
                </c:pt>
                <c:pt idx="847">
                  <c:v>1.6496122014415526E-2</c:v>
                </c:pt>
                <c:pt idx="848">
                  <c:v>1.6534994423027527E-2</c:v>
                </c:pt>
                <c:pt idx="849">
                  <c:v>1.6571012987958156E-2</c:v>
                </c:pt>
                <c:pt idx="850">
                  <c:v>1.6606434482815402E-2</c:v>
                </c:pt>
                <c:pt idx="851">
                  <c:v>1.6641254466351896E-2</c:v>
                </c:pt>
                <c:pt idx="852">
                  <c:v>1.6675468497320267E-2</c:v>
                </c:pt>
                <c:pt idx="853">
                  <c:v>1.6709072134553082E-2</c:v>
                </c:pt>
                <c:pt idx="854">
                  <c:v>1.6742060936882908E-2</c:v>
                </c:pt>
                <c:pt idx="855">
                  <c:v>1.6774430462982437E-2</c:v>
                </c:pt>
                <c:pt idx="856">
                  <c:v>1.6806176271844109E-2</c:v>
                </c:pt>
                <c:pt idx="857">
                  <c:v>1.6837293922060681E-2</c:v>
                </c:pt>
                <c:pt idx="858">
                  <c:v>1.6867778972544656E-2</c:v>
                </c:pt>
                <c:pt idx="859">
                  <c:v>1.68976269821286E-2</c:v>
                </c:pt>
                <c:pt idx="860">
                  <c:v>1.6926833509485206E-2</c:v>
                </c:pt>
                <c:pt idx="861">
                  <c:v>1.6955394113526978E-2</c:v>
                </c:pt>
                <c:pt idx="862">
                  <c:v>1.6983304353086481E-2</c:v>
                </c:pt>
                <c:pt idx="863">
                  <c:v>1.701055978683641E-2</c:v>
                </c:pt>
                <c:pt idx="864">
                  <c:v>1.7037155973769202E-2</c:v>
                </c:pt>
                <c:pt idx="865">
                  <c:v>1.7063088472557553E-2</c:v>
                </c:pt>
                <c:pt idx="866">
                  <c:v>1.7088352842034027E-2</c:v>
                </c:pt>
                <c:pt idx="867">
                  <c:v>1.7112944641191064E-2</c:v>
                </c:pt>
                <c:pt idx="868">
                  <c:v>1.713685942862142E-2</c:v>
                </c:pt>
                <c:pt idx="869">
                  <c:v>1.71600927632376E-2</c:v>
                </c:pt>
                <c:pt idx="870">
                  <c:v>1.7182640203872168E-2</c:v>
                </c:pt>
                <c:pt idx="871">
                  <c:v>1.7204497309357691E-2</c:v>
                </c:pt>
                <c:pt idx="872">
                  <c:v>1.7225659638526736E-2</c:v>
                </c:pt>
                <c:pt idx="873">
                  <c:v>1.7246122750211867E-2</c:v>
                </c:pt>
                <c:pt idx="874">
                  <c:v>1.7265882203325589E-2</c:v>
                </c:pt>
                <c:pt idx="875">
                  <c:v>1.7284933556540594E-2</c:v>
                </c:pt>
                <c:pt idx="876">
                  <c:v>1.7303272368769385E-2</c:v>
                </c:pt>
                <c:pt idx="877">
                  <c:v>1.73208941990044E-2</c:v>
                </c:pt>
                <c:pt idx="878">
                  <c:v>1.7337794605918333E-2</c:v>
                </c:pt>
                <c:pt idx="879">
                  <c:v>1.7353969148503623E-2</c:v>
                </c:pt>
                <c:pt idx="880">
                  <c:v>1.73694133855129E-2</c:v>
                </c:pt>
                <c:pt idx="881">
                  <c:v>1.7391340602728178E-2</c:v>
                </c:pt>
                <c:pt idx="882">
                  <c:v>1.7406236603241254E-2</c:v>
                </c:pt>
                <c:pt idx="883">
                  <c:v>1.7416172961164378E-2</c:v>
                </c:pt>
                <c:pt idx="884">
                  <c:v>1.7431463801278468E-2</c:v>
                </c:pt>
                <c:pt idx="885">
                  <c:v>1.7446990889213865E-2</c:v>
                </c:pt>
                <c:pt idx="886">
                  <c:v>1.7462757960702291E-2</c:v>
                </c:pt>
                <c:pt idx="887">
                  <c:v>1.7478768751555407E-2</c:v>
                </c:pt>
                <c:pt idx="888">
                  <c:v>1.7495026997504937E-2</c:v>
                </c:pt>
                <c:pt idx="889">
                  <c:v>1.751153643436254E-2</c:v>
                </c:pt>
                <c:pt idx="890">
                  <c:v>1.7528300797939877E-2</c:v>
                </c:pt>
                <c:pt idx="891">
                  <c:v>1.7545323824048609E-2</c:v>
                </c:pt>
                <c:pt idx="892">
                  <c:v>1.7562609248500394E-2</c:v>
                </c:pt>
                <c:pt idx="893">
                  <c:v>1.7580160806947021E-2</c:v>
                </c:pt>
                <c:pt idx="894">
                  <c:v>1.7597982235360021E-2</c:v>
                </c:pt>
                <c:pt idx="895">
                  <c:v>1.7616077269551056E-2</c:v>
                </c:pt>
                <c:pt idx="896">
                  <c:v>1.7634449645251848E-2</c:v>
                </c:pt>
                <c:pt idx="897">
                  <c:v>1.7660223070757652E-2</c:v>
                </c:pt>
                <c:pt idx="898">
                  <c:v>1.7682992543672782E-2</c:v>
                </c:pt>
                <c:pt idx="899">
                  <c:v>1.7705180350704453E-2</c:v>
                </c:pt>
                <c:pt idx="900">
                  <c:v>1.7722073718049458E-2</c:v>
                </c:pt>
                <c:pt idx="901">
                  <c:v>1.7742059670222687E-2</c:v>
                </c:pt>
                <c:pt idx="902">
                  <c:v>1.776234751362793E-2</c:v>
                </c:pt>
                <c:pt idx="903">
                  <c:v>1.7782940983837037E-2</c:v>
                </c:pt>
                <c:pt idx="904">
                  <c:v>1.7803843816901477E-2</c:v>
                </c:pt>
                <c:pt idx="905">
                  <c:v>1.7825059748473038E-2</c:v>
                </c:pt>
                <c:pt idx="906">
                  <c:v>1.784659251436338E-2</c:v>
                </c:pt>
                <c:pt idx="907">
                  <c:v>1.7868445850544035E-2</c:v>
                </c:pt>
                <c:pt idx="908">
                  <c:v>1.7890623492666791E-2</c:v>
                </c:pt>
                <c:pt idx="909">
                  <c:v>1.791312917670318E-2</c:v>
                </c:pt>
                <c:pt idx="910">
                  <c:v>1.7935966638384926E-2</c:v>
                </c:pt>
                <c:pt idx="911">
                  <c:v>1.7959139613523689E-2</c:v>
                </c:pt>
                <c:pt idx="912">
                  <c:v>1.7982651838011066E-2</c:v>
                </c:pt>
                <c:pt idx="913">
                  <c:v>1.8006507047658715E-2</c:v>
                </c:pt>
                <c:pt idx="914">
                  <c:v>1.8030708978358234E-2</c:v>
                </c:pt>
                <c:pt idx="915">
                  <c:v>1.8055261365841346E-2</c:v>
                </c:pt>
                <c:pt idx="916">
                  <c:v>1.8080167945999648E-2</c:v>
                </c:pt>
                <c:pt idx="917">
                  <c:v>1.8105432454644799E-2</c:v>
                </c:pt>
                <c:pt idx="918">
                  <c:v>1.8131058627668395E-2</c:v>
                </c:pt>
                <c:pt idx="919">
                  <c:v>1.8157050200882097E-2</c:v>
                </c:pt>
                <c:pt idx="920">
                  <c:v>1.8183410910097564E-2</c:v>
                </c:pt>
                <c:pt idx="921">
                  <c:v>1.8210144491206393E-2</c:v>
                </c:pt>
                <c:pt idx="922">
                  <c:v>1.8237254680100179E-2</c:v>
                </c:pt>
                <c:pt idx="923">
                  <c:v>1.8264745212510647E-2</c:v>
                </c:pt>
                <c:pt idx="924">
                  <c:v>1.8292619824409329E-2</c:v>
                </c:pt>
                <c:pt idx="925">
                  <c:v>1.8320882251607884E-2</c:v>
                </c:pt>
                <c:pt idx="926">
                  <c:v>1.8349536229997909E-2</c:v>
                </c:pt>
                <c:pt idx="927">
                  <c:v>1.8378585495471E-2</c:v>
                </c:pt>
                <c:pt idx="928">
                  <c:v>1.8408033783758881E-2</c:v>
                </c:pt>
                <c:pt idx="929">
                  <c:v>1.8437884830753148E-2</c:v>
                </c:pt>
                <c:pt idx="930">
                  <c:v>1.846814237250527E-2</c:v>
                </c:pt>
                <c:pt idx="931">
                  <c:v>1.8498810144667033E-2</c:v>
                </c:pt>
                <c:pt idx="932">
                  <c:v>1.8529889846439218E-2</c:v>
                </c:pt>
                <c:pt idx="933">
                  <c:v>1.8572608067439766E-2</c:v>
                </c:pt>
                <c:pt idx="934">
                  <c:v>1.8596430566013566E-2</c:v>
                </c:pt>
                <c:pt idx="935">
                  <c:v>1.8622811931505723E-2</c:v>
                </c:pt>
                <c:pt idx="936">
                  <c:v>1.8653419471128529E-2</c:v>
                </c:pt>
                <c:pt idx="937">
                  <c:v>1.8683842347027024E-2</c:v>
                </c:pt>
                <c:pt idx="938">
                  <c:v>1.8714079707882192E-2</c:v>
                </c:pt>
                <c:pt idx="939">
                  <c:v>1.8744130702135209E-2</c:v>
                </c:pt>
                <c:pt idx="940">
                  <c:v>1.8773994478387124E-2</c:v>
                </c:pt>
                <c:pt idx="941">
                  <c:v>1.8803670184999177E-2</c:v>
                </c:pt>
                <c:pt idx="942">
                  <c:v>1.8833156970652354E-2</c:v>
                </c:pt>
                <c:pt idx="943">
                  <c:v>1.8862453983627958E-2</c:v>
                </c:pt>
                <c:pt idx="944">
                  <c:v>1.8891560372606975E-2</c:v>
                </c:pt>
                <c:pt idx="945">
                  <c:v>1.892047528603058E-2</c:v>
                </c:pt>
                <c:pt idx="946">
                  <c:v>1.8949197872419887E-2</c:v>
                </c:pt>
                <c:pt idx="947">
                  <c:v>1.8985842938761266E-2</c:v>
                </c:pt>
                <c:pt idx="948">
                  <c:v>1.900606265810012E-2</c:v>
                </c:pt>
                <c:pt idx="949">
                  <c:v>1.9034203154273399E-2</c:v>
                </c:pt>
                <c:pt idx="950">
                  <c:v>1.9062147917576766E-2</c:v>
                </c:pt>
                <c:pt idx="951">
                  <c:v>1.9093844024435924E-2</c:v>
                </c:pt>
                <c:pt idx="952">
                  <c:v>1.9117446838858854E-2</c:v>
                </c:pt>
                <c:pt idx="953">
                  <c:v>1.9144799294039672E-2</c:v>
                </c:pt>
                <c:pt idx="954">
                  <c:v>1.917195261019522E-2</c:v>
                </c:pt>
                <c:pt idx="955">
                  <c:v>1.9198905935766675E-2</c:v>
                </c:pt>
                <c:pt idx="956">
                  <c:v>1.9225658419435021E-2</c:v>
                </c:pt>
                <c:pt idx="957">
                  <c:v>1.9252209209561499E-2</c:v>
                </c:pt>
                <c:pt idx="958">
                  <c:v>1.9278557454667222E-2</c:v>
                </c:pt>
                <c:pt idx="959">
                  <c:v>1.9304702303273302E-2</c:v>
                </c:pt>
                <c:pt idx="960">
                  <c:v>1.9330642903900852E-2</c:v>
                </c:pt>
                <c:pt idx="961">
                  <c:v>1.9356378405070984E-2</c:v>
                </c:pt>
                <c:pt idx="962">
                  <c:v>1.9381907955144939E-2</c:v>
                </c:pt>
                <c:pt idx="963">
                  <c:v>1.9407230702883638E-2</c:v>
                </c:pt>
                <c:pt idx="964">
                  <c:v>1.943234579664832E-2</c:v>
                </c:pt>
                <c:pt idx="965">
                  <c:v>1.9457252384880164E-2</c:v>
                </c:pt>
                <c:pt idx="966">
                  <c:v>1.9481949616180216E-2</c:v>
                </c:pt>
                <c:pt idx="967">
                  <c:v>1.9506436638989655E-2</c:v>
                </c:pt>
                <c:pt idx="968">
                  <c:v>1.9530712601909528E-2</c:v>
                </c:pt>
                <c:pt idx="969">
                  <c:v>1.9554776653381012E-2</c:v>
                </c:pt>
                <c:pt idx="970">
                  <c:v>1.9578627941845284E-2</c:v>
                </c:pt>
                <c:pt idx="971">
                  <c:v>1.9602265615903391E-2</c:v>
                </c:pt>
                <c:pt idx="972">
                  <c:v>1.9625688824076448E-2</c:v>
                </c:pt>
                <c:pt idx="973">
                  <c:v>1.9648896714885566E-2</c:v>
                </c:pt>
                <c:pt idx="974">
                  <c:v>1.9671888436691987E-2</c:v>
                </c:pt>
                <c:pt idx="975">
                  <c:v>1.9694663138096757E-2</c:v>
                </c:pt>
                <c:pt idx="976">
                  <c:v>1.9717219967700927E-2</c:v>
                </c:pt>
                <c:pt idx="977">
                  <c:v>1.9739558073785801E-2</c:v>
                </c:pt>
                <c:pt idx="978">
                  <c:v>1.9761676605032363E-2</c:v>
                </c:pt>
                <c:pt idx="979">
                  <c:v>1.978357470988179E-2</c:v>
                </c:pt>
                <c:pt idx="980">
                  <c:v>1.9805251536935131E-2</c:v>
                </c:pt>
                <c:pt idx="981">
                  <c:v>1.9826706234553626E-2</c:v>
                </c:pt>
                <c:pt idx="982">
                  <c:v>1.984793795141826E-2</c:v>
                </c:pt>
                <c:pt idx="983">
                  <c:v>1.9868945835810337E-2</c:v>
                </c:pt>
                <c:pt idx="984">
                  <c:v>1.9889729036490778E-2</c:v>
                </c:pt>
                <c:pt idx="985">
                  <c:v>1.9913205050423599E-2</c:v>
                </c:pt>
                <c:pt idx="986">
                  <c:v>1.9933503918370121E-2</c:v>
                </c:pt>
                <c:pt idx="987">
                  <c:v>1.9950722020354306E-2</c:v>
                </c:pt>
                <c:pt idx="988">
                  <c:v>1.997059797075984E-2</c:v>
                </c:pt>
                <c:pt idx="989">
                  <c:v>1.9990244979819494E-2</c:v>
                </c:pt>
                <c:pt idx="990">
                  <c:v>2.0009662196134315E-2</c:v>
                </c:pt>
                <c:pt idx="991">
                  <c:v>2.002884876814548E-2</c:v>
                </c:pt>
                <c:pt idx="992">
                  <c:v>2.0047803844454037E-2</c:v>
                </c:pt>
                <c:pt idx="993">
                  <c:v>2.0066526573501164E-2</c:v>
                </c:pt>
                <c:pt idx="994">
                  <c:v>2.0085016103807973E-2</c:v>
                </c:pt>
                <c:pt idx="995">
                  <c:v>2.0103271583815641E-2</c:v>
                </c:pt>
                <c:pt idx="996">
                  <c:v>2.0121292162125215E-2</c:v>
                </c:pt>
                <c:pt idx="997">
                  <c:v>2.0139076987257809E-2</c:v>
                </c:pt>
                <c:pt idx="998">
                  <c:v>2.0161595407826027E-2</c:v>
                </c:pt>
                <c:pt idx="999">
                  <c:v>2.0173935971916634E-2</c:v>
                </c:pt>
                <c:pt idx="1000">
                  <c:v>2.0191008428565027E-2</c:v>
                </c:pt>
                <c:pt idx="1001">
                  <c:v>2.0207841726040954E-2</c:v>
                </c:pt>
                <c:pt idx="1002">
                  <c:v>2.0224435012865527E-2</c:v>
                </c:pt>
                <c:pt idx="1003">
                  <c:v>2.0240787437479923E-2</c:v>
                </c:pt>
                <c:pt idx="1004">
                  <c:v>2.0256898148565128E-2</c:v>
                </c:pt>
                <c:pt idx="1005">
                  <c:v>2.0272766294562317E-2</c:v>
                </c:pt>
                <c:pt idx="1006">
                  <c:v>2.0288391023912666E-2</c:v>
                </c:pt>
                <c:pt idx="1007">
                  <c:v>2.0303771485217226E-2</c:v>
                </c:pt>
                <c:pt idx="1008">
                  <c:v>2.0318906826997107E-2</c:v>
                </c:pt>
                <c:pt idx="1009">
                  <c:v>2.0333796197773424E-2</c:v>
                </c:pt>
                <c:pt idx="1010">
                  <c:v>2.0348438745987352E-2</c:v>
                </c:pt>
                <c:pt idx="1011">
                  <c:v>2.0362833620160004E-2</c:v>
                </c:pt>
                <c:pt idx="1012">
                  <c:v>2.0376979968892428E-2</c:v>
                </c:pt>
                <c:pt idx="1013">
                  <c:v>2.0390876940625802E-2</c:v>
                </c:pt>
                <c:pt idx="1014">
                  <c:v>2.0404523683881237E-2</c:v>
                </c:pt>
                <c:pt idx="1015">
                  <c:v>2.0417919347259783E-2</c:v>
                </c:pt>
                <c:pt idx="1016">
                  <c:v>2.0431063079202616E-2</c:v>
                </c:pt>
                <c:pt idx="1017">
                  <c:v>2.0443954028230849E-2</c:v>
                </c:pt>
                <c:pt idx="1018">
                  <c:v>2.0456591342945529E-2</c:v>
                </c:pt>
                <c:pt idx="1019">
                  <c:v>2.0468974171707899E-2</c:v>
                </c:pt>
                <c:pt idx="1020">
                  <c:v>2.0481101663119006E-2</c:v>
                </c:pt>
                <c:pt idx="1021">
                  <c:v>2.0492972965859835E-2</c:v>
                </c:pt>
                <c:pt idx="1022">
                  <c:v>2.050458722821169E-2</c:v>
                </c:pt>
                <c:pt idx="1023">
                  <c:v>2.0515943598775621E-2</c:v>
                </c:pt>
                <c:pt idx="1024">
                  <c:v>2.052704122607274E-2</c:v>
                </c:pt>
                <c:pt idx="1025">
                  <c:v>2.0537879258624159E-2</c:v>
                </c:pt>
                <c:pt idx="1026">
                  <c:v>2.0548456844950991E-2</c:v>
                </c:pt>
                <c:pt idx="1027">
                  <c:v>2.0558773133654284E-2</c:v>
                </c:pt>
                <c:pt idx="1028">
                  <c:v>2.0568827273175216E-2</c:v>
                </c:pt>
                <c:pt idx="1029">
                  <c:v>2.0578618412114835E-2</c:v>
                </c:pt>
                <c:pt idx="1030">
                  <c:v>2.0588145698914317E-2</c:v>
                </c:pt>
                <c:pt idx="1031">
                  <c:v>2.059740828201484E-2</c:v>
                </c:pt>
                <c:pt idx="1032">
                  <c:v>2.0606405310177323E-2</c:v>
                </c:pt>
                <c:pt idx="1033">
                  <c:v>2.0615135931683071E-2</c:v>
                </c:pt>
                <c:pt idx="1034">
                  <c:v>2.0623599295293005E-2</c:v>
                </c:pt>
                <c:pt idx="1035">
                  <c:v>2.0631794549368365E-2</c:v>
                </c:pt>
                <c:pt idx="1036">
                  <c:v>2.0639720842510201E-2</c:v>
                </c:pt>
                <c:pt idx="1037">
                  <c:v>2.0647453334596833E-2</c:v>
                </c:pt>
                <c:pt idx="1038">
                  <c:v>2.0655091222598898E-2</c:v>
                </c:pt>
                <c:pt idx="1039">
                  <c:v>2.0662635373742688E-2</c:v>
                </c:pt>
                <c:pt idx="1040">
                  <c:v>2.0670086058611759E-2</c:v>
                </c:pt>
                <c:pt idx="1041">
                  <c:v>2.0677443547629792E-2</c:v>
                </c:pt>
                <c:pt idx="1042">
                  <c:v>2.0684708111220473E-2</c:v>
                </c:pt>
                <c:pt idx="1043">
                  <c:v>2.0691880019807485E-2</c:v>
                </c:pt>
                <c:pt idx="1044">
                  <c:v>2.0698959543894446E-2</c:v>
                </c:pt>
                <c:pt idx="1045">
                  <c:v>2.0705946953745169E-2</c:v>
                </c:pt>
                <c:pt idx="1046">
                  <c:v>2.0712842519943209E-2</c:v>
                </c:pt>
                <c:pt idx="1047">
                  <c:v>2.0719646512832313E-2</c:v>
                </c:pt>
                <c:pt idx="1048">
                  <c:v>2.0726359202756228E-2</c:v>
                </c:pt>
                <c:pt idx="1049">
                  <c:v>2.0732980860298511E-2</c:v>
                </c:pt>
                <c:pt idx="1050">
                  <c:v>2.0739511755802909E-2</c:v>
                </c:pt>
                <c:pt idx="1051">
                  <c:v>2.0745952159693104E-2</c:v>
                </c:pt>
                <c:pt idx="1052">
                  <c:v>2.0752302342392781E-2</c:v>
                </c:pt>
                <c:pt idx="1053">
                  <c:v>2.076033472834915E-2</c:v>
                </c:pt>
                <c:pt idx="1054">
                  <c:v>2.0764733126075186E-2</c:v>
                </c:pt>
                <c:pt idx="1055">
                  <c:v>2.0771675719295501E-2</c:v>
                </c:pt>
                <c:pt idx="1056">
                  <c:v>2.0776806270079717E-2</c:v>
                </c:pt>
                <c:pt idx="1057">
                  <c:v>2.0782709403341926E-2</c:v>
                </c:pt>
                <c:pt idx="1058">
                  <c:v>2.0788523937955716E-2</c:v>
                </c:pt>
                <c:pt idx="1059">
                  <c:v>2.0794250144344772E-2</c:v>
                </c:pt>
                <c:pt idx="1060">
                  <c:v>2.0799888293012714E-2</c:v>
                </c:pt>
                <c:pt idx="1061">
                  <c:v>2.0805438654303288E-2</c:v>
                </c:pt>
                <c:pt idx="1062">
                  <c:v>2.0810901498720114E-2</c:v>
                </c:pt>
                <c:pt idx="1063">
                  <c:v>2.0816277096606939E-2</c:v>
                </c:pt>
                <c:pt idx="1064">
                  <c:v>2.0821565718467383E-2</c:v>
                </c:pt>
                <c:pt idx="1065">
                  <c:v>2.0826767634805066E-2</c:v>
                </c:pt>
                <c:pt idx="1066">
                  <c:v>2.0831883115803862E-2</c:v>
                </c:pt>
                <c:pt idx="1067">
                  <c:v>2.0836912432047328E-2</c:v>
                </c:pt>
                <c:pt idx="1068">
                  <c:v>2.0841855853959146E-2</c:v>
                </c:pt>
                <c:pt idx="1069">
                  <c:v>2.0846713651883064E-2</c:v>
                </c:pt>
                <c:pt idx="1070">
                  <c:v>2.0851486096402638E-2</c:v>
                </c:pt>
                <c:pt idx="1071">
                  <c:v>2.0856173457781679E-2</c:v>
                </c:pt>
                <c:pt idx="1072">
                  <c:v>2.0860776006523807E-2</c:v>
                </c:pt>
                <c:pt idx="1073">
                  <c:v>2.086529401313264E-2</c:v>
                </c:pt>
                <c:pt idx="1074">
                  <c:v>2.0869727747871991E-2</c:v>
                </c:pt>
                <c:pt idx="1075">
                  <c:v>2.0874077481325415E-2</c:v>
                </c:pt>
                <c:pt idx="1076">
                  <c:v>2.0878343483756723E-2</c:v>
                </c:pt>
                <c:pt idx="1077">
                  <c:v>2.088252602574947E-2</c:v>
                </c:pt>
                <c:pt idx="1078">
                  <c:v>2.0886625377647405E-2</c:v>
                </c:pt>
                <c:pt idx="1079">
                  <c:v>2.0890641809874211E-2</c:v>
                </c:pt>
                <c:pt idx="1080">
                  <c:v>2.0894575592933506E-2</c:v>
                </c:pt>
                <c:pt idx="1081">
                  <c:v>2.0898426997089103E-2</c:v>
                </c:pt>
                <c:pt idx="1082">
                  <c:v>2.0902196293004494E-2</c:v>
                </c:pt>
                <c:pt idx="1083">
                  <c:v>2.0905883750943488E-2</c:v>
                </c:pt>
                <c:pt idx="1084">
                  <c:v>2.090948964132977E-2</c:v>
                </c:pt>
                <c:pt idx="1085">
                  <c:v>2.0913014234746896E-2</c:v>
                </c:pt>
                <c:pt idx="1086">
                  <c:v>2.0916457801458677E-2</c:v>
                </c:pt>
                <c:pt idx="1087">
                  <c:v>2.0919820611888795E-2</c:v>
                </c:pt>
                <c:pt idx="1088">
                  <c:v>2.0923102936620808E-2</c:v>
                </c:pt>
                <c:pt idx="1089">
                  <c:v>2.0927205238638891E-2</c:v>
                </c:pt>
                <c:pt idx="1090">
                  <c:v>2.0930304611317396E-2</c:v>
                </c:pt>
                <c:pt idx="1091">
                  <c:v>2.0932897853258581E-2</c:v>
                </c:pt>
                <c:pt idx="1092">
                  <c:v>2.093584961769146E-2</c:v>
                </c:pt>
                <c:pt idx="1093">
                  <c:v>2.093872228707383E-2</c:v>
                </c:pt>
                <c:pt idx="1094">
                  <c:v>2.0941516131829374E-2</c:v>
                </c:pt>
                <c:pt idx="1095">
                  <c:v>2.0944231422461712E-2</c:v>
                </c:pt>
                <c:pt idx="1096">
                  <c:v>2.0946868429394527E-2</c:v>
                </c:pt>
                <c:pt idx="1097">
                  <c:v>2.0949427422971567E-2</c:v>
                </c:pt>
                <c:pt idx="1098">
                  <c:v>2.0951908673776387E-2</c:v>
                </c:pt>
                <c:pt idx="1099">
                  <c:v>2.0954312452072799E-2</c:v>
                </c:pt>
                <c:pt idx="1100">
                  <c:v>2.0956639028364421E-2</c:v>
                </c:pt>
                <c:pt idx="1101">
                  <c:v>2.0958888673074938E-2</c:v>
                </c:pt>
                <c:pt idx="1102">
                  <c:v>2.0961061656628033E-2</c:v>
                </c:pt>
                <c:pt idx="1103">
                  <c:v>2.0963743282829128E-2</c:v>
                </c:pt>
                <c:pt idx="1104">
                  <c:v>2.0965178721876754E-2</c:v>
                </c:pt>
                <c:pt idx="1105">
                  <c:v>2.0967123344579619E-2</c:v>
                </c:pt>
                <c:pt idx="1106">
                  <c:v>2.096899238773986E-2</c:v>
                </c:pt>
                <c:pt idx="1107">
                  <c:v>2.0971036237789065E-2</c:v>
                </c:pt>
                <c:pt idx="1108">
                  <c:v>2.0972504817606819E-2</c:v>
                </c:pt>
                <c:pt idx="1109">
                  <c:v>2.0974148745080967E-2</c:v>
                </c:pt>
                <c:pt idx="1110">
                  <c:v>2.0975718174787161E-2</c:v>
                </c:pt>
                <c:pt idx="1111">
                  <c:v>2.0977213377308956E-2</c:v>
                </c:pt>
                <c:pt idx="1112">
                  <c:v>2.0978634622830228E-2</c:v>
                </c:pt>
                <c:pt idx="1113">
                  <c:v>2.0979982182014467E-2</c:v>
                </c:pt>
                <c:pt idx="1114">
                  <c:v>2.0981256325205422E-2</c:v>
                </c:pt>
                <c:pt idx="1115">
                  <c:v>2.0982457322746839E-2</c:v>
                </c:pt>
                <c:pt idx="1116">
                  <c:v>2.0983585445222275E-2</c:v>
                </c:pt>
                <c:pt idx="1117">
                  <c:v>2.0984640962975476E-2</c:v>
                </c:pt>
                <c:pt idx="1118">
                  <c:v>2.0985624146430126E-2</c:v>
                </c:pt>
                <c:pt idx="1119">
                  <c:v>2.0986535266009909E-2</c:v>
                </c:pt>
                <c:pt idx="1120">
                  <c:v>2.0987374592218444E-2</c:v>
                </c:pt>
                <c:pt idx="1121">
                  <c:v>2.0988142395399478E-2</c:v>
                </c:pt>
                <c:pt idx="1122">
                  <c:v>2.0988838946056632E-2</c:v>
                </c:pt>
                <c:pt idx="1123">
                  <c:v>2.0989464514613587E-2</c:v>
                </c:pt>
                <c:pt idx="1124">
                  <c:v>2.0990019371414093E-2</c:v>
                </c:pt>
                <c:pt idx="1125">
                  <c:v>2.0990503786881831E-2</c:v>
                </c:pt>
                <c:pt idx="1126">
                  <c:v>2.0990918031600359E-2</c:v>
                </c:pt>
                <c:pt idx="1127">
                  <c:v>2.0991262375913422E-2</c:v>
                </c:pt>
                <c:pt idx="1128">
                  <c:v>2.0991537090244705E-2</c:v>
                </c:pt>
                <c:pt idx="1129">
                  <c:v>2.0991742445017891E-2</c:v>
                </c:pt>
                <c:pt idx="1130">
                  <c:v>2.0991878710656664E-2</c:v>
                </c:pt>
                <c:pt idx="1131">
                  <c:v>2.0991946157664643E-2</c:v>
                </c:pt>
                <c:pt idx="1132">
                  <c:v>2.0991945056385575E-2</c:v>
                </c:pt>
                <c:pt idx="1133">
                  <c:v>2.099187567732308E-2</c:v>
                </c:pt>
                <c:pt idx="1134">
                  <c:v>2.0991738290820905E-2</c:v>
                </c:pt>
                <c:pt idx="1135">
                  <c:v>2.099153316738267E-2</c:v>
                </c:pt>
                <c:pt idx="1136">
                  <c:v>2.0991260577432058E-2</c:v>
                </c:pt>
                <c:pt idx="1137">
                  <c:v>2.0990920791312817E-2</c:v>
                </c:pt>
                <c:pt idx="1138">
                  <c:v>2.0990514079608502E-2</c:v>
                </c:pt>
                <c:pt idx="1139">
                  <c:v>2.0990040712582925E-2</c:v>
                </c:pt>
                <c:pt idx="1140">
                  <c:v>2.0989500960739704E-2</c:v>
                </c:pt>
                <c:pt idx="1141">
                  <c:v>2.0988709884415258E-2</c:v>
                </c:pt>
                <c:pt idx="1142">
                  <c:v>2.0988019411376513E-2</c:v>
                </c:pt>
                <c:pt idx="1143">
                  <c:v>2.0987375437462319E-2</c:v>
                </c:pt>
                <c:pt idx="1144">
                  <c:v>2.0986563543790027E-2</c:v>
                </c:pt>
                <c:pt idx="1145">
                  <c:v>2.0985686656107561E-2</c:v>
                </c:pt>
                <c:pt idx="1146">
                  <c:v>2.0984745044838604E-2</c:v>
                </c:pt>
                <c:pt idx="1147">
                  <c:v>2.0983738980406841E-2</c:v>
                </c:pt>
                <c:pt idx="1148">
                  <c:v>2.098266873331589E-2</c:v>
                </c:pt>
                <c:pt idx="1149">
                  <c:v>2.0981534573909499E-2</c:v>
                </c:pt>
                <c:pt idx="1150">
                  <c:v>2.0980336772691288E-2</c:v>
                </c:pt>
                <c:pt idx="1151">
                  <c:v>2.0979075599925068E-2</c:v>
                </c:pt>
                <c:pt idx="1152">
                  <c:v>2.0977751326194394E-2</c:v>
                </c:pt>
                <c:pt idx="1153">
                  <c:v>2.097636422192295E-2</c:v>
                </c:pt>
                <c:pt idx="1154">
                  <c:v>2.0974914557534419E-2</c:v>
                </c:pt>
                <c:pt idx="1155">
                  <c:v>2.0973402603452485E-2</c:v>
                </c:pt>
                <c:pt idx="1156">
                  <c:v>2.0971828630020894E-2</c:v>
                </c:pt>
                <c:pt idx="1157">
                  <c:v>2.0970192907823204E-2</c:v>
                </c:pt>
                <c:pt idx="1158">
                  <c:v>2.0968970430956801E-2</c:v>
                </c:pt>
                <c:pt idx="1159">
                  <c:v>2.0966481116548863E-2</c:v>
                </c:pt>
                <c:pt idx="1160">
                  <c:v>2.0964917952390749E-2</c:v>
                </c:pt>
                <c:pt idx="1161">
                  <c:v>2.0963037939045748E-2</c:v>
                </c:pt>
                <c:pt idx="1162">
                  <c:v>2.0961097529132999E-2</c:v>
                </c:pt>
                <c:pt idx="1163">
                  <c:v>2.0959096992916315E-2</c:v>
                </c:pt>
                <c:pt idx="1164">
                  <c:v>2.0957036600899315E-2</c:v>
                </c:pt>
                <c:pt idx="1165">
                  <c:v>2.0954916623505682E-2</c:v>
                </c:pt>
                <c:pt idx="1166">
                  <c:v>2.0952737331079163E-2</c:v>
                </c:pt>
                <c:pt idx="1167">
                  <c:v>2.0950498994203315E-2</c:v>
                </c:pt>
                <c:pt idx="1168">
                  <c:v>2.0948201883221884E-2</c:v>
                </c:pt>
                <c:pt idx="1169">
                  <c:v>2.0945846268558554E-2</c:v>
                </c:pt>
                <c:pt idx="1170">
                  <c:v>2.0943432420716945E-2</c:v>
                </c:pt>
                <c:pt idx="1171">
                  <c:v>2.0940960610040804E-2</c:v>
                </c:pt>
                <c:pt idx="1172">
                  <c:v>2.093843110703375E-2</c:v>
                </c:pt>
                <c:pt idx="1173">
                  <c:v>2.0935844182119467E-2</c:v>
                </c:pt>
                <c:pt idx="1174">
                  <c:v>2.0933200105641703E-2</c:v>
                </c:pt>
                <c:pt idx="1175">
                  <c:v>2.093049914802414E-2</c:v>
                </c:pt>
                <c:pt idx="1176">
                  <c:v>2.0927741579850334E-2</c:v>
                </c:pt>
                <c:pt idx="1177">
                  <c:v>2.0924927671543969E-2</c:v>
                </c:pt>
                <c:pt idx="1178">
                  <c:v>2.0922057693368856E-2</c:v>
                </c:pt>
                <c:pt idx="1179">
                  <c:v>2.0919131915828615E-2</c:v>
                </c:pt>
                <c:pt idx="1180">
                  <c:v>2.0916150609506801E-2</c:v>
                </c:pt>
                <c:pt idx="1181">
                  <c:v>2.0913114044667225E-2</c:v>
                </c:pt>
                <c:pt idx="1182">
                  <c:v>2.0910022491733571E-2</c:v>
                </c:pt>
                <c:pt idx="1183">
                  <c:v>2.0906876221209458E-2</c:v>
                </c:pt>
                <c:pt idx="1184">
                  <c:v>2.0903675503518571E-2</c:v>
                </c:pt>
                <c:pt idx="1185">
                  <c:v>2.0900420609004655E-2</c:v>
                </c:pt>
                <c:pt idx="1186">
                  <c:v>2.0897111808331204E-2</c:v>
                </c:pt>
                <c:pt idx="1187">
                  <c:v>2.0893749371682091E-2</c:v>
                </c:pt>
                <c:pt idx="1188">
                  <c:v>2.0890333569560937E-2</c:v>
                </c:pt>
                <c:pt idx="1189">
                  <c:v>2.0886864672471361E-2</c:v>
                </c:pt>
                <c:pt idx="1190">
                  <c:v>2.0883342950677175E-2</c:v>
                </c:pt>
                <c:pt idx="1191">
                  <c:v>2.0879768674921806E-2</c:v>
                </c:pt>
                <c:pt idx="1192">
                  <c:v>2.0876142115309193E-2</c:v>
                </c:pt>
                <c:pt idx="1193">
                  <c:v>2.0872074257685114E-2</c:v>
                </c:pt>
                <c:pt idx="1194">
                  <c:v>2.0868294731899439E-2</c:v>
                </c:pt>
                <c:pt idx="1195">
                  <c:v>2.0864342079320863E-2</c:v>
                </c:pt>
                <c:pt idx="1196">
                  <c:v>2.0860439276999543E-2</c:v>
                </c:pt>
                <c:pt idx="1197">
                  <c:v>2.0856464531986418E-2</c:v>
                </c:pt>
                <c:pt idx="1198">
                  <c:v>2.0852418009269513E-2</c:v>
                </c:pt>
                <c:pt idx="1199">
                  <c:v>2.0848299873437171E-2</c:v>
                </c:pt>
                <c:pt idx="1200">
                  <c:v>2.0844110289317541E-2</c:v>
                </c:pt>
                <c:pt idx="1201">
                  <c:v>2.0839849421738776E-2</c:v>
                </c:pt>
                <c:pt idx="1202">
                  <c:v>2.0835517435529027E-2</c:v>
                </c:pt>
                <c:pt idx="1203">
                  <c:v>2.0831114495436509E-2</c:v>
                </c:pt>
                <c:pt idx="1204">
                  <c:v>2.0826640766209437E-2</c:v>
                </c:pt>
                <c:pt idx="1205">
                  <c:v>2.0822096412675961E-2</c:v>
                </c:pt>
                <c:pt idx="1206">
                  <c:v>2.0817481599584298E-2</c:v>
                </c:pt>
                <c:pt idx="1207">
                  <c:v>2.0812796491842533E-2</c:v>
                </c:pt>
                <c:pt idx="1208">
                  <c:v>2.0809073565779102E-2</c:v>
                </c:pt>
                <c:pt idx="1209">
                  <c:v>2.0800427442857483E-2</c:v>
                </c:pt>
                <c:pt idx="1210">
                  <c:v>2.0795492627661005E-2</c:v>
                </c:pt>
                <c:pt idx="1211">
                  <c:v>2.0789767695692518E-2</c:v>
                </c:pt>
                <c:pt idx="1212">
                  <c:v>2.0785414537778379E-2</c:v>
                </c:pt>
                <c:pt idx="1213">
                  <c:v>2.0780271592668598E-2</c:v>
                </c:pt>
                <c:pt idx="1214">
                  <c:v>2.0775059600550705E-2</c:v>
                </c:pt>
                <c:pt idx="1215">
                  <c:v>2.0769778726172916E-2</c:v>
                </c:pt>
                <c:pt idx="1216">
                  <c:v>2.0764429134363382E-2</c:v>
                </c:pt>
                <c:pt idx="1217">
                  <c:v>2.0759010989790383E-2</c:v>
                </c:pt>
                <c:pt idx="1218">
                  <c:v>2.0753524457362005E-2</c:v>
                </c:pt>
                <c:pt idx="1219">
                  <c:v>2.0747969701826463E-2</c:v>
                </c:pt>
                <c:pt idx="1220">
                  <c:v>2.0742346888011909E-2</c:v>
                </c:pt>
                <c:pt idx="1221">
                  <c:v>2.0736656180666557E-2</c:v>
                </c:pt>
                <c:pt idx="1222">
                  <c:v>2.0730897744618559E-2</c:v>
                </c:pt>
                <c:pt idx="1223">
                  <c:v>2.0725071744536194E-2</c:v>
                </c:pt>
                <c:pt idx="1224">
                  <c:v>2.0719178345327549E-2</c:v>
                </c:pt>
                <c:pt idx="1225">
                  <c:v>2.0713217711740839E-2</c:v>
                </c:pt>
                <c:pt idx="1226">
                  <c:v>2.0707190008604215E-2</c:v>
                </c:pt>
                <c:pt idx="1227">
                  <c:v>2.0701095400665892E-2</c:v>
                </c:pt>
                <c:pt idx="1228">
                  <c:v>2.0694934052754022E-2</c:v>
                </c:pt>
                <c:pt idx="1229">
                  <c:v>2.0688706129616818E-2</c:v>
                </c:pt>
                <c:pt idx="1230">
                  <c:v>2.0682411796082434E-2</c:v>
                </c:pt>
                <c:pt idx="1231">
                  <c:v>2.0676051216819147E-2</c:v>
                </c:pt>
                <c:pt idx="1232">
                  <c:v>2.0669624556814981E-2</c:v>
                </c:pt>
                <c:pt idx="1233">
                  <c:v>2.0663131980658278E-2</c:v>
                </c:pt>
                <c:pt idx="1234">
                  <c:v>2.0656573653416999E-2</c:v>
                </c:pt>
                <c:pt idx="1235">
                  <c:v>2.0649949739599549E-2</c:v>
                </c:pt>
                <c:pt idx="1236">
                  <c:v>2.0643260404034081E-2</c:v>
                </c:pt>
                <c:pt idx="1237">
                  <c:v>2.063650581162868E-2</c:v>
                </c:pt>
                <c:pt idx="1238">
                  <c:v>2.0629686127131563E-2</c:v>
                </c:pt>
                <c:pt idx="1239">
                  <c:v>2.0622801515370881E-2</c:v>
                </c:pt>
                <c:pt idx="1240">
                  <c:v>2.0615852141014912E-2</c:v>
                </c:pt>
                <c:pt idx="1241">
                  <c:v>2.0608838168971744E-2</c:v>
                </c:pt>
                <c:pt idx="1242">
                  <c:v>2.0601759763909655E-2</c:v>
                </c:pt>
                <c:pt idx="1243">
                  <c:v>2.0594617090736733E-2</c:v>
                </c:pt>
                <c:pt idx="1244">
                  <c:v>2.0587410314201193E-2</c:v>
                </c:pt>
                <c:pt idx="1245">
                  <c:v>2.0578115392329011E-2</c:v>
                </c:pt>
                <c:pt idx="1246">
                  <c:v>2.05717521296922E-2</c:v>
                </c:pt>
                <c:pt idx="1247">
                  <c:v>2.0565407012300696E-2</c:v>
                </c:pt>
                <c:pt idx="1248">
                  <c:v>2.0557945470276451E-2</c:v>
                </c:pt>
                <c:pt idx="1249">
                  <c:v>2.0550420648710599E-2</c:v>
                </c:pt>
                <c:pt idx="1250">
                  <c:v>2.0542832712591164E-2</c:v>
                </c:pt>
                <c:pt idx="1251">
                  <c:v>2.0535181826586424E-2</c:v>
                </c:pt>
                <c:pt idx="1252">
                  <c:v>2.0527468155524531E-2</c:v>
                </c:pt>
                <c:pt idx="1253">
                  <c:v>2.0519691864233636E-2</c:v>
                </c:pt>
                <c:pt idx="1254">
                  <c:v>2.0511853117541889E-2</c:v>
                </c:pt>
                <c:pt idx="1255">
                  <c:v>2.0503952080037635E-2</c:v>
                </c:pt>
                <c:pt idx="1256">
                  <c:v>2.0495988916788832E-2</c:v>
                </c:pt>
                <c:pt idx="1257">
                  <c:v>2.0487963792303887E-2</c:v>
                </c:pt>
                <c:pt idx="1258">
                  <c:v>2.0477554995599334E-2</c:v>
                </c:pt>
                <c:pt idx="1259">
                  <c:v>2.0471728319417792E-2</c:v>
                </c:pt>
                <c:pt idx="1260">
                  <c:v>2.0463518300433137E-2</c:v>
                </c:pt>
                <c:pt idx="1261">
                  <c:v>2.0455246979524944E-2</c:v>
                </c:pt>
                <c:pt idx="1262">
                  <c:v>2.0446914521441428E-2</c:v>
                </c:pt>
                <c:pt idx="1263">
                  <c:v>2.0438521091010742E-2</c:v>
                </c:pt>
                <c:pt idx="1264">
                  <c:v>2.0430066853061035E-2</c:v>
                </c:pt>
                <c:pt idx="1265">
                  <c:v>2.0421551972340524E-2</c:v>
                </c:pt>
                <c:pt idx="1266">
                  <c:v>2.0412976613677358E-2</c:v>
                </c:pt>
                <c:pt idx="1267">
                  <c:v>2.0404340941659882E-2</c:v>
                </c:pt>
                <c:pt idx="1268">
                  <c:v>2.0395645121356054E-2</c:v>
                </c:pt>
                <c:pt idx="1269">
                  <c:v>2.0386889317354218E-2</c:v>
                </c:pt>
                <c:pt idx="1270">
                  <c:v>2.0378073694642396E-2</c:v>
                </c:pt>
                <c:pt idx="1271">
                  <c:v>2.0369198417808931E-2</c:v>
                </c:pt>
                <c:pt idx="1272">
                  <c:v>2.0360263651761912E-2</c:v>
                </c:pt>
                <c:pt idx="1273">
                  <c:v>2.0351269561249552E-2</c:v>
                </c:pt>
                <c:pt idx="1274">
                  <c:v>2.0342216311100003E-2</c:v>
                </c:pt>
                <c:pt idx="1275">
                  <c:v>2.0333104065981544E-2</c:v>
                </c:pt>
                <c:pt idx="1276">
                  <c:v>2.0323932990882199E-2</c:v>
                </c:pt>
                <c:pt idx="1277">
                  <c:v>2.0314703250470245E-2</c:v>
                </c:pt>
                <c:pt idx="1278">
                  <c:v>2.0305415009493899E-2</c:v>
                </c:pt>
                <c:pt idx="1279">
                  <c:v>2.0296068432861247E-2</c:v>
                </c:pt>
                <c:pt idx="1280">
                  <c:v>2.0286663685240569E-2</c:v>
                </c:pt>
                <c:pt idx="1281">
                  <c:v>2.0277200931539952E-2</c:v>
                </c:pt>
                <c:pt idx="1282">
                  <c:v>2.026768033650761E-2</c:v>
                </c:pt>
                <c:pt idx="1283">
                  <c:v>2.0258102064891759E-2</c:v>
                </c:pt>
                <c:pt idx="1284">
                  <c:v>2.024846628152055E-2</c:v>
                </c:pt>
                <c:pt idx="1285">
                  <c:v>2.0238773151222134E-2</c:v>
                </c:pt>
                <c:pt idx="1286">
                  <c:v>2.0229022838744726E-2</c:v>
                </c:pt>
                <c:pt idx="1287">
                  <c:v>2.0219215508836541E-2</c:v>
                </c:pt>
                <c:pt idx="1288">
                  <c:v>2.0209351326325731E-2</c:v>
                </c:pt>
                <c:pt idx="1289">
                  <c:v>2.0199430456040446E-2</c:v>
                </c:pt>
                <c:pt idx="1290">
                  <c:v>2.0189453062648965E-2</c:v>
                </c:pt>
                <c:pt idx="1291">
                  <c:v>2.0179419311139313E-2</c:v>
                </c:pt>
                <c:pt idx="1292">
                  <c:v>2.0169329366099831E-2</c:v>
                </c:pt>
                <c:pt idx="1293">
                  <c:v>2.0159183392518543E-2</c:v>
                </c:pt>
                <c:pt idx="1294">
                  <c:v>2.0148981554983791E-2</c:v>
                </c:pt>
                <c:pt idx="1295">
                  <c:v>2.0138724018403664E-2</c:v>
                </c:pt>
                <c:pt idx="1296">
                  <c:v>2.0128410947526376E-2</c:v>
                </c:pt>
                <c:pt idx="1297">
                  <c:v>2.0118042507260014E-2</c:v>
                </c:pt>
                <c:pt idx="1298">
                  <c:v>2.0107618862192922E-2</c:v>
                </c:pt>
                <c:pt idx="1299">
                  <c:v>2.0097140177313122E-2</c:v>
                </c:pt>
                <c:pt idx="1300">
                  <c:v>2.0086606617208957E-2</c:v>
                </c:pt>
                <c:pt idx="1301">
                  <c:v>2.0076018346868452E-2</c:v>
                </c:pt>
                <c:pt idx="1302">
                  <c:v>2.0065375530959884E-2</c:v>
                </c:pt>
                <c:pt idx="1303">
                  <c:v>2.0054678334311404E-2</c:v>
                </c:pt>
                <c:pt idx="1304">
                  <c:v>2.0043926921671229E-2</c:v>
                </c:pt>
                <c:pt idx="1305">
                  <c:v>2.0033121457947445E-2</c:v>
                </c:pt>
                <c:pt idx="1306">
                  <c:v>2.0022262107808331E-2</c:v>
                </c:pt>
                <c:pt idx="1307">
                  <c:v>2.0011349036082038E-2</c:v>
                </c:pt>
                <c:pt idx="1308">
                  <c:v>2.0000382407596717E-2</c:v>
                </c:pt>
                <c:pt idx="1309">
                  <c:v>1.9989362387100584E-2</c:v>
                </c:pt>
                <c:pt idx="1310">
                  <c:v>1.997828913942179E-2</c:v>
                </c:pt>
                <c:pt idx="1311">
                  <c:v>1.9967162829228613E-2</c:v>
                </c:pt>
                <c:pt idx="1312">
                  <c:v>1.9955983621509077E-2</c:v>
                </c:pt>
                <c:pt idx="1313">
                  <c:v>1.9941532892495673E-2</c:v>
                </c:pt>
                <c:pt idx="1314">
                  <c:v>1.9933467172243979E-2</c:v>
                </c:pt>
                <c:pt idx="1315">
                  <c:v>1.992213026035472E-2</c:v>
                </c:pt>
                <c:pt idx="1316">
                  <c:v>1.9910741110011898E-2</c:v>
                </c:pt>
                <c:pt idx="1317">
                  <c:v>1.9899299885963728E-2</c:v>
                </c:pt>
                <c:pt idx="1318">
                  <c:v>1.9887806753038362E-2</c:v>
                </c:pt>
                <c:pt idx="1319">
                  <c:v>1.9876261875984014E-2</c:v>
                </c:pt>
                <c:pt idx="1320">
                  <c:v>1.9864665419708771E-2</c:v>
                </c:pt>
                <c:pt idx="1321">
                  <c:v>1.9853017548880914E-2</c:v>
                </c:pt>
                <c:pt idx="1322">
                  <c:v>1.9841318428248655E-2</c:v>
                </c:pt>
                <c:pt idx="1323">
                  <c:v>1.982956822280002E-2</c:v>
                </c:pt>
                <c:pt idx="1324">
                  <c:v>1.9817767097123351E-2</c:v>
                </c:pt>
                <c:pt idx="1325">
                  <c:v>1.9805915216126735E-2</c:v>
                </c:pt>
                <c:pt idx="1326">
                  <c:v>1.9794012744638323E-2</c:v>
                </c:pt>
                <c:pt idx="1327">
                  <c:v>1.9782059847246458E-2</c:v>
                </c:pt>
                <c:pt idx="1328">
                  <c:v>1.97700566890191E-2</c:v>
                </c:pt>
                <c:pt idx="1329">
                  <c:v>1.9758003434544591E-2</c:v>
                </c:pt>
                <c:pt idx="1330">
                  <c:v>1.9745900248651083E-2</c:v>
                </c:pt>
                <c:pt idx="1331">
                  <c:v>1.973374729608679E-2</c:v>
                </c:pt>
                <c:pt idx="1332">
                  <c:v>1.9721544741839736E-2</c:v>
                </c:pt>
                <c:pt idx="1333">
                  <c:v>1.9709292750498264E-2</c:v>
                </c:pt>
                <c:pt idx="1334">
                  <c:v>1.9696991486890525E-2</c:v>
                </c:pt>
                <c:pt idx="1335">
                  <c:v>1.9684641115924606E-2</c:v>
                </c:pt>
                <c:pt idx="1336">
                  <c:v>1.9672241802268786E-2</c:v>
                </c:pt>
                <c:pt idx="1337">
                  <c:v>1.9659793710671281E-2</c:v>
                </c:pt>
                <c:pt idx="1338">
                  <c:v>1.9647297006120112E-2</c:v>
                </c:pt>
                <c:pt idx="1339">
                  <c:v>1.9634751853203625E-2</c:v>
                </c:pt>
                <c:pt idx="1340">
                  <c:v>1.9622158416829905E-2</c:v>
                </c:pt>
                <c:pt idx="1341">
                  <c:v>1.9609516861827103E-2</c:v>
                </c:pt>
                <c:pt idx="1342">
                  <c:v>1.9596827352783563E-2</c:v>
                </c:pt>
                <c:pt idx="1343">
                  <c:v>1.9584090054687309E-2</c:v>
                </c:pt>
                <c:pt idx="1344">
                  <c:v>1.9571305132286554E-2</c:v>
                </c:pt>
                <c:pt idx="1345">
                  <c:v>1.9558472750249578E-2</c:v>
                </c:pt>
                <c:pt idx="1346">
                  <c:v>1.9545593073484469E-2</c:v>
                </c:pt>
                <c:pt idx="1347">
                  <c:v>1.9532666266819376E-2</c:v>
                </c:pt>
                <c:pt idx="1348">
                  <c:v>1.951969249492258E-2</c:v>
                </c:pt>
                <c:pt idx="1349">
                  <c:v>1.9504808030141874E-2</c:v>
                </c:pt>
                <c:pt idx="1350">
                  <c:v>1.9493604714826418E-2</c:v>
                </c:pt>
                <c:pt idx="1351">
                  <c:v>1.9480491036283354E-2</c:v>
                </c:pt>
                <c:pt idx="1352">
                  <c:v>1.9467331051661318E-2</c:v>
                </c:pt>
                <c:pt idx="1353">
                  <c:v>1.9454124925788463E-2</c:v>
                </c:pt>
                <c:pt idx="1354">
                  <c:v>1.9440872823492938E-2</c:v>
                </c:pt>
                <c:pt idx="1355">
                  <c:v>1.9427574909602896E-2</c:v>
                </c:pt>
                <c:pt idx="1356">
                  <c:v>1.9414231348866551E-2</c:v>
                </c:pt>
                <c:pt idx="1357">
                  <c:v>1.9400842306112054E-2</c:v>
                </c:pt>
                <c:pt idx="1358">
                  <c:v>1.9387407946007684E-2</c:v>
                </c:pt>
                <c:pt idx="1359">
                  <c:v>1.9373928433461529E-2</c:v>
                </c:pt>
                <c:pt idx="1360">
                  <c:v>1.936040393330174E-2</c:v>
                </c:pt>
                <c:pt idx="1361">
                  <c:v>1.9346834610116659E-2</c:v>
                </c:pt>
                <c:pt idx="1362">
                  <c:v>1.933322062889431E-2</c:v>
                </c:pt>
                <c:pt idx="1363">
                  <c:v>1.9319562154382908E-2</c:v>
                </c:pt>
                <c:pt idx="1364">
                  <c:v>1.9301936145810217E-2</c:v>
                </c:pt>
                <c:pt idx="1365">
                  <c:v>1.9292112384565741E-2</c:v>
                </c:pt>
                <c:pt idx="1366">
                  <c:v>1.9278321418836342E-2</c:v>
                </c:pt>
                <c:pt idx="1367">
                  <c:v>1.9262506650301603E-2</c:v>
                </c:pt>
                <c:pt idx="1368">
                  <c:v>1.9250608149716797E-2</c:v>
                </c:pt>
                <c:pt idx="1369">
                  <c:v>1.9236686175982953E-2</c:v>
                </c:pt>
                <c:pt idx="1370">
                  <c:v>1.9222720862357434E-2</c:v>
                </c:pt>
                <c:pt idx="1371">
                  <c:v>1.9208712373828263E-2</c:v>
                </c:pt>
                <c:pt idx="1372">
                  <c:v>1.9194660874983782E-2</c:v>
                </c:pt>
                <c:pt idx="1373">
                  <c:v>1.9180566530812015E-2</c:v>
                </c:pt>
                <c:pt idx="1374">
                  <c:v>1.9166429506141114E-2</c:v>
                </c:pt>
                <c:pt idx="1375">
                  <c:v>1.9152249965399548E-2</c:v>
                </c:pt>
                <c:pt idx="1376">
                  <c:v>1.913802807381515E-2</c:v>
                </c:pt>
                <c:pt idx="1377">
                  <c:v>1.9123763995896326E-2</c:v>
                </c:pt>
                <c:pt idx="1378">
                  <c:v>1.9109457896551163E-2</c:v>
                </c:pt>
                <c:pt idx="1379">
                  <c:v>1.9095109940527877E-2</c:v>
                </c:pt>
                <c:pt idx="1380">
                  <c:v>1.9080720292654618E-2</c:v>
                </c:pt>
                <c:pt idx="1381">
                  <c:v>1.9066289117679602E-2</c:v>
                </c:pt>
                <c:pt idx="1382">
                  <c:v>1.9051816580351044E-2</c:v>
                </c:pt>
                <c:pt idx="1383">
                  <c:v>1.9037302845577031E-2</c:v>
                </c:pt>
                <c:pt idx="1384">
                  <c:v>1.9022748078105778E-2</c:v>
                </c:pt>
                <c:pt idx="1385">
                  <c:v>1.90081524426855E-2</c:v>
                </c:pt>
                <c:pt idx="1386">
                  <c:v>1.8993516104064412E-2</c:v>
                </c:pt>
                <c:pt idx="1387">
                  <c:v>1.8978839227150601E-2</c:v>
                </c:pt>
                <c:pt idx="1388">
                  <c:v>1.8964121976692283E-2</c:v>
                </c:pt>
                <c:pt idx="1389">
                  <c:v>1.8949364517517608E-2</c:v>
                </c:pt>
                <c:pt idx="1390">
                  <c:v>1.8934567014374792E-2</c:v>
                </c:pt>
                <c:pt idx="1391">
                  <c:v>1.8919729631932114E-2</c:v>
                </c:pt>
                <c:pt idx="1392">
                  <c:v>1.890485253509766E-2</c:v>
                </c:pt>
                <c:pt idx="1393">
                  <c:v>1.8889935888779519E-2</c:v>
                </c:pt>
                <c:pt idx="1394">
                  <c:v>1.8874979857566032E-2</c:v>
                </c:pt>
                <c:pt idx="1395">
                  <c:v>1.8859984606285352E-2</c:v>
                </c:pt>
                <c:pt idx="1396">
                  <c:v>1.88449502999255E-2</c:v>
                </c:pt>
                <c:pt idx="1397">
                  <c:v>1.8829877102994885E-2</c:v>
                </c:pt>
                <c:pt idx="1398">
                  <c:v>1.8814765180401594E-2</c:v>
                </c:pt>
                <c:pt idx="1399">
                  <c:v>1.8799614696973777E-2</c:v>
                </c:pt>
                <c:pt idx="1400">
                  <c:v>1.8784425817539585E-2</c:v>
                </c:pt>
                <c:pt idx="1401">
                  <c:v>1.8764841104648156E-2</c:v>
                </c:pt>
                <c:pt idx="1402">
                  <c:v>1.874956508156167E-2</c:v>
                </c:pt>
                <c:pt idx="1403">
                  <c:v>1.87364412119706E-2</c:v>
                </c:pt>
                <c:pt idx="1404">
                  <c:v>1.8721095018534584E-2</c:v>
                </c:pt>
                <c:pt idx="1405">
                  <c:v>1.8705711276494341E-2</c:v>
                </c:pt>
                <c:pt idx="1406">
                  <c:v>1.8690290150678024E-2</c:v>
                </c:pt>
                <c:pt idx="1407">
                  <c:v>1.8674831805993719E-2</c:v>
                </c:pt>
                <c:pt idx="1408">
                  <c:v>1.8659336406869897E-2</c:v>
                </c:pt>
                <c:pt idx="1409">
                  <c:v>1.8643804118534391E-2</c:v>
                </c:pt>
                <c:pt idx="1410">
                  <c:v>1.8628235105415669E-2</c:v>
                </c:pt>
                <c:pt idx="1411">
                  <c:v>1.8612629532501757E-2</c:v>
                </c:pt>
                <c:pt idx="1412">
                  <c:v>1.8596987564540868E-2</c:v>
                </c:pt>
                <c:pt idx="1413">
                  <c:v>1.8581309366281218E-2</c:v>
                </c:pt>
                <c:pt idx="1414">
                  <c:v>1.8561098711771251E-2</c:v>
                </c:pt>
                <c:pt idx="1415">
                  <c:v>1.8549844938178239E-2</c:v>
                </c:pt>
                <c:pt idx="1416">
                  <c:v>1.8534059037911277E-2</c:v>
                </c:pt>
                <c:pt idx="1417">
                  <c:v>1.8518237566498286E-2</c:v>
                </c:pt>
                <c:pt idx="1418">
                  <c:v>1.8502380688767417E-2</c:v>
                </c:pt>
                <c:pt idx="1419">
                  <c:v>1.8484215399574566E-2</c:v>
                </c:pt>
                <c:pt idx="1420">
                  <c:v>1.8470561373584715E-2</c:v>
                </c:pt>
                <c:pt idx="1421">
                  <c:v>1.8454599265629312E-2</c:v>
                </c:pt>
                <c:pt idx="1422">
                  <c:v>1.8438602410508764E-2</c:v>
                </c:pt>
                <c:pt idx="1423">
                  <c:v>1.8422570973131158E-2</c:v>
                </c:pt>
                <c:pt idx="1424">
                  <c:v>1.8406505118084837E-2</c:v>
                </c:pt>
                <c:pt idx="1425">
                  <c:v>1.8390405010277888E-2</c:v>
                </c:pt>
                <c:pt idx="1426">
                  <c:v>1.8374270814458527E-2</c:v>
                </c:pt>
                <c:pt idx="1427">
                  <c:v>1.8358102695374967E-2</c:v>
                </c:pt>
                <c:pt idx="1428">
                  <c:v>1.8341900817935297E-2</c:v>
                </c:pt>
                <c:pt idx="1429">
                  <c:v>1.8325665346887732E-2</c:v>
                </c:pt>
                <c:pt idx="1430">
                  <c:v>1.8309396446980486E-2</c:v>
                </c:pt>
                <c:pt idx="1431">
                  <c:v>1.8293094282961775E-2</c:v>
                </c:pt>
                <c:pt idx="1432">
                  <c:v>1.8276759019739686E-2</c:v>
                </c:pt>
                <c:pt idx="1433">
                  <c:v>1.8260390821982497E-2</c:v>
                </c:pt>
                <c:pt idx="1434">
                  <c:v>1.8243989854678233E-2</c:v>
                </c:pt>
                <c:pt idx="1435">
                  <c:v>1.8227556282415236E-2</c:v>
                </c:pt>
                <c:pt idx="1436">
                  <c:v>1.8211090269941721E-2</c:v>
                </c:pt>
                <c:pt idx="1437">
                  <c:v>1.8194591982245711E-2</c:v>
                </c:pt>
                <c:pt idx="1438">
                  <c:v>1.8178061583995486E-2</c:v>
                </c:pt>
                <c:pt idx="1439">
                  <c:v>1.8161499240019197E-2</c:v>
                </c:pt>
                <c:pt idx="1440">
                  <c:v>1.8144905115065058E-2</c:v>
                </c:pt>
                <c:pt idx="1441">
                  <c:v>1.8128279374041156E-2</c:v>
                </c:pt>
                <c:pt idx="1442">
                  <c:v>1.8111622181535836E-2</c:v>
                </c:pt>
                <c:pt idx="1443">
                  <c:v>1.8094933702537119E-2</c:v>
                </c:pt>
                <c:pt idx="1444">
                  <c:v>1.8078214101713286E-2</c:v>
                </c:pt>
                <c:pt idx="1445">
                  <c:v>1.806146354381255E-2</c:v>
                </c:pt>
                <c:pt idx="1446">
                  <c:v>1.8044682193822936E-2</c:v>
                </c:pt>
                <c:pt idx="1447">
                  <c:v>1.8027870216332786E-2</c:v>
                </c:pt>
                <c:pt idx="1448">
                  <c:v>1.8011027776170252E-2</c:v>
                </c:pt>
                <c:pt idx="1449">
                  <c:v>1.799415503824342E-2</c:v>
                </c:pt>
                <c:pt idx="1450">
                  <c:v>1.797725216722057E-2</c:v>
                </c:pt>
                <c:pt idx="1451">
                  <c:v>1.7960319328009788E-2</c:v>
                </c:pt>
                <c:pt idx="1452">
                  <c:v>1.7943356685279355E-2</c:v>
                </c:pt>
                <c:pt idx="1453">
                  <c:v>1.7921520827437476E-2</c:v>
                </c:pt>
                <c:pt idx="1454">
                  <c:v>1.7904546272875521E-2</c:v>
                </c:pt>
                <c:pt idx="1455">
                  <c:v>1.7890004465357379E-2</c:v>
                </c:pt>
                <c:pt idx="1456">
                  <c:v>1.787304841271542E-2</c:v>
                </c:pt>
                <c:pt idx="1457">
                  <c:v>1.7856102770785753E-2</c:v>
                </c:pt>
                <c:pt idx="1458">
                  <c:v>1.7839167852757853E-2</c:v>
                </c:pt>
                <c:pt idx="1459">
                  <c:v>1.7822243972380747E-2</c:v>
                </c:pt>
                <c:pt idx="1460">
                  <c:v>1.780533144300378E-2</c:v>
                </c:pt>
                <c:pt idx="1461">
                  <c:v>1.7788430578216108E-2</c:v>
                </c:pt>
                <c:pt idx="1462">
                  <c:v>1.7771541691526949E-2</c:v>
                </c:pt>
                <c:pt idx="1463">
                  <c:v>1.7754665096525457E-2</c:v>
                </c:pt>
                <c:pt idx="1464">
                  <c:v>1.773780110656098E-2</c:v>
                </c:pt>
                <c:pt idx="1465">
                  <c:v>1.7720950035302607E-2</c:v>
                </c:pt>
                <c:pt idx="1466">
                  <c:v>1.7704112196259558E-2</c:v>
                </c:pt>
                <c:pt idx="1467">
                  <c:v>1.7687287902861115E-2</c:v>
                </c:pt>
                <c:pt idx="1468">
                  <c:v>1.7670477468616497E-2</c:v>
                </c:pt>
                <c:pt idx="1469">
                  <c:v>1.7647352335048438E-2</c:v>
                </c:pt>
                <c:pt idx="1470">
                  <c:v>1.763689943178548E-2</c:v>
                </c:pt>
                <c:pt idx="1471">
                  <c:v>1.7619366576857587E-2</c:v>
                </c:pt>
                <c:pt idx="1472">
                  <c:v>1.7600988722898947E-2</c:v>
                </c:pt>
                <c:pt idx="1473">
                  <c:v>1.7584254516798126E-2</c:v>
                </c:pt>
                <c:pt idx="1474">
                  <c:v>1.7567536095830505E-2</c:v>
                </c:pt>
                <c:pt idx="1475">
                  <c:v>1.7550833773505303E-2</c:v>
                </c:pt>
                <c:pt idx="1476">
                  <c:v>1.7534147863171867E-2</c:v>
                </c:pt>
                <c:pt idx="1477">
                  <c:v>1.7517478678579224E-2</c:v>
                </c:pt>
                <c:pt idx="1478">
                  <c:v>1.7500826533076719E-2</c:v>
                </c:pt>
                <c:pt idx="1479">
                  <c:v>1.7484191740253507E-2</c:v>
                </c:pt>
                <c:pt idx="1480">
                  <c:v>1.7467574613538872E-2</c:v>
                </c:pt>
                <c:pt idx="1481">
                  <c:v>1.7450975466521967E-2</c:v>
                </c:pt>
                <c:pt idx="1482">
                  <c:v>1.7434394612871884E-2</c:v>
                </c:pt>
                <c:pt idx="1483">
                  <c:v>1.7417832365778096E-2</c:v>
                </c:pt>
                <c:pt idx="1484">
                  <c:v>1.7401289038909695E-2</c:v>
                </c:pt>
                <c:pt idx="1485">
                  <c:v>1.7384764945855835E-2</c:v>
                </c:pt>
                <c:pt idx="1486">
                  <c:v>1.7368260400125735E-2</c:v>
                </c:pt>
                <c:pt idx="1487">
                  <c:v>1.7351775714988804E-2</c:v>
                </c:pt>
                <c:pt idx="1488">
                  <c:v>1.7335311204353943E-2</c:v>
                </c:pt>
                <c:pt idx="1489">
                  <c:v>1.7318867181410624E-2</c:v>
                </c:pt>
                <c:pt idx="1490">
                  <c:v>1.7302443959748004E-2</c:v>
                </c:pt>
                <c:pt idx="1491">
                  <c:v>1.7286041853115108E-2</c:v>
                </c:pt>
                <c:pt idx="1492">
                  <c:v>1.7269661174621476E-2</c:v>
                </c:pt>
                <c:pt idx="1493">
                  <c:v>1.7253302238096069E-2</c:v>
                </c:pt>
                <c:pt idx="1494">
                  <c:v>1.723696535696817E-2</c:v>
                </c:pt>
                <c:pt idx="1495">
                  <c:v>1.7220650844746999E-2</c:v>
                </c:pt>
                <c:pt idx="1496">
                  <c:v>1.7204359014861836E-2</c:v>
                </c:pt>
                <c:pt idx="1497">
                  <c:v>1.7188090180901838E-2</c:v>
                </c:pt>
                <c:pt idx="1498">
                  <c:v>1.7171844656376223E-2</c:v>
                </c:pt>
                <c:pt idx="1499">
                  <c:v>1.7155622754874145E-2</c:v>
                </c:pt>
                <c:pt idx="1500">
                  <c:v>1.7139424789824886E-2</c:v>
                </c:pt>
                <c:pt idx="1501">
                  <c:v>1.7123251074737666E-2</c:v>
                </c:pt>
                <c:pt idx="1502">
                  <c:v>1.710710192320164E-2</c:v>
                </c:pt>
                <c:pt idx="1503">
                  <c:v>1.7090977648566152E-2</c:v>
                </c:pt>
                <c:pt idx="1504">
                  <c:v>1.7074878564500295E-2</c:v>
                </c:pt>
                <c:pt idx="1505">
                  <c:v>1.7049631653138775E-2</c:v>
                </c:pt>
                <c:pt idx="1506">
                  <c:v>1.7033598784346182E-2</c:v>
                </c:pt>
                <c:pt idx="1507">
                  <c:v>1.7022967890660823E-2</c:v>
                </c:pt>
                <c:pt idx="1508">
                  <c:v>1.7006978807936335E-2</c:v>
                </c:pt>
                <c:pt idx="1509">
                  <c:v>1.6991016576826112E-2</c:v>
                </c:pt>
                <c:pt idx="1510">
                  <c:v>1.6975081510866019E-2</c:v>
                </c:pt>
                <c:pt idx="1511">
                  <c:v>1.6959173923591919E-2</c:v>
                </c:pt>
                <c:pt idx="1512">
                  <c:v>1.6943294128566322E-2</c:v>
                </c:pt>
                <c:pt idx="1513">
                  <c:v>1.6927442439298446E-2</c:v>
                </c:pt>
                <c:pt idx="1514">
                  <c:v>1.6911619169324155E-2</c:v>
                </c:pt>
                <c:pt idx="1515">
                  <c:v>1.6895824632232603E-2</c:v>
                </c:pt>
                <c:pt idx="1516">
                  <c:v>1.6880059141453074E-2</c:v>
                </c:pt>
                <c:pt idx="1517">
                  <c:v>1.6864323010628013E-2</c:v>
                </c:pt>
                <c:pt idx="1518">
                  <c:v>1.6848616553213347E-2</c:v>
                </c:pt>
                <c:pt idx="1519">
                  <c:v>1.6825444256971522E-2</c:v>
                </c:pt>
                <c:pt idx="1520">
                  <c:v>1.6812043842353575E-2</c:v>
                </c:pt>
                <c:pt idx="1521">
                  <c:v>1.6796438545698678E-2</c:v>
                </c:pt>
                <c:pt idx="1522">
                  <c:v>1.6780864261995987E-2</c:v>
                </c:pt>
                <c:pt idx="1523">
                  <c:v>1.676310345772869E-2</c:v>
                </c:pt>
                <c:pt idx="1524">
                  <c:v>1.6749809987324227E-2</c:v>
                </c:pt>
                <c:pt idx="1525">
                  <c:v>1.6734330623453531E-2</c:v>
                </c:pt>
                <c:pt idx="1526">
                  <c:v>1.6718883526491979E-2</c:v>
                </c:pt>
                <c:pt idx="1527">
                  <c:v>1.6703469010028726E-2</c:v>
                </c:pt>
                <c:pt idx="1528">
                  <c:v>1.6688087387572992E-2</c:v>
                </c:pt>
                <c:pt idx="1529">
                  <c:v>1.6672738972633994E-2</c:v>
                </c:pt>
                <c:pt idx="1530">
                  <c:v>1.665742407872095E-2</c:v>
                </c:pt>
                <c:pt idx="1531">
                  <c:v>1.6642143019423017E-2</c:v>
                </c:pt>
                <c:pt idx="1532">
                  <c:v>1.6626896108009603E-2</c:v>
                </c:pt>
                <c:pt idx="1533">
                  <c:v>1.6611683658229737E-2</c:v>
                </c:pt>
                <c:pt idx="1534">
                  <c:v>1.6596505983512699E-2</c:v>
                </c:pt>
                <c:pt idx="1535">
                  <c:v>1.658136339736771E-2</c:v>
                </c:pt>
                <c:pt idx="1536">
                  <c:v>1.6566256213303987E-2</c:v>
                </c:pt>
                <c:pt idx="1537">
                  <c:v>1.6551184744910685E-2</c:v>
                </c:pt>
                <c:pt idx="1538">
                  <c:v>1.6536149305617087E-2</c:v>
                </c:pt>
                <c:pt idx="1539">
                  <c:v>1.6521150208932411E-2</c:v>
                </c:pt>
                <c:pt idx="1540">
                  <c:v>1.6506187768365876E-2</c:v>
                </c:pt>
                <c:pt idx="1541">
                  <c:v>1.6491262297586573E-2</c:v>
                </c:pt>
                <c:pt idx="1542">
                  <c:v>1.6476374109863912E-2</c:v>
                </c:pt>
                <c:pt idx="1543">
                  <c:v>1.6461523518866983E-2</c:v>
                </c:pt>
                <c:pt idx="1544">
                  <c:v>1.6446710838025069E-2</c:v>
                </c:pt>
                <c:pt idx="1545">
                  <c:v>1.643193638084739E-2</c:v>
                </c:pt>
                <c:pt idx="1546">
                  <c:v>1.6417200460923098E-2</c:v>
                </c:pt>
                <c:pt idx="1547">
                  <c:v>1.640250339184135E-2</c:v>
                </c:pt>
                <c:pt idx="1548">
                  <c:v>1.6387845486871555E-2</c:v>
                </c:pt>
                <c:pt idx="1549">
                  <c:v>1.6373227059762741E-2</c:v>
                </c:pt>
                <c:pt idx="1550">
                  <c:v>1.6358648423784317E-2</c:v>
                </c:pt>
                <c:pt idx="1551">
                  <c:v>1.634410989268531E-2</c:v>
                </c:pt>
                <c:pt idx="1552">
                  <c:v>1.6329611779895004E-2</c:v>
                </c:pt>
                <c:pt idx="1553">
                  <c:v>1.6315154398842679E-2</c:v>
                </c:pt>
                <c:pt idx="1554">
                  <c:v>1.6300738063117493E-2</c:v>
                </c:pt>
                <c:pt idx="1555">
                  <c:v>1.6286363086228661E-2</c:v>
                </c:pt>
                <c:pt idx="1556">
                  <c:v>1.6272029781605468E-2</c:v>
                </c:pt>
                <c:pt idx="1557">
                  <c:v>1.625570029160528E-2</c:v>
                </c:pt>
                <c:pt idx="1558">
                  <c:v>1.6241457340626653E-2</c:v>
                </c:pt>
                <c:pt idx="1559">
                  <c:v>1.6229283037061393E-2</c:v>
                </c:pt>
                <c:pt idx="1560">
                  <c:v>1.6215119556992619E-2</c:v>
                </c:pt>
                <c:pt idx="1561">
                  <c:v>1.6200999316815512E-2</c:v>
                </c:pt>
                <c:pt idx="1562">
                  <c:v>1.6186922630039291E-2</c:v>
                </c:pt>
                <c:pt idx="1563">
                  <c:v>1.6172889810093238E-2</c:v>
                </c:pt>
                <c:pt idx="1564">
                  <c:v>1.6158901170646445E-2</c:v>
                </c:pt>
                <c:pt idx="1565">
                  <c:v>1.6144957025208129E-2</c:v>
                </c:pt>
                <c:pt idx="1566">
                  <c:v>1.6131057687047701E-2</c:v>
                </c:pt>
                <c:pt idx="1567">
                  <c:v>1.6117203469994124E-2</c:v>
                </c:pt>
                <c:pt idx="1568">
                  <c:v>1.6103394687396744E-2</c:v>
                </c:pt>
                <c:pt idx="1569">
                  <c:v>1.6089631652684844E-2</c:v>
                </c:pt>
                <c:pt idx="1570">
                  <c:v>1.607591467960745E-2</c:v>
                </c:pt>
                <c:pt idx="1571">
                  <c:v>1.6062244081433974E-2</c:v>
                </c:pt>
                <c:pt idx="1572">
                  <c:v>1.6048620171833505E-2</c:v>
                </c:pt>
                <c:pt idx="1573">
                  <c:v>1.6035043264235327E-2</c:v>
                </c:pt>
                <c:pt idx="1574">
                  <c:v>1.6017656808999803E-2</c:v>
                </c:pt>
                <c:pt idx="1575">
                  <c:v>1.6008031709242587E-2</c:v>
                </c:pt>
                <c:pt idx="1576">
                  <c:v>1.5994597688786527E-2</c:v>
                </c:pt>
                <c:pt idx="1577">
                  <c:v>1.5981211924369632E-2</c:v>
                </c:pt>
                <c:pt idx="1578">
                  <c:v>1.5967874729660991E-2</c:v>
                </c:pt>
                <c:pt idx="1579">
                  <c:v>1.5954586418009953E-2</c:v>
                </c:pt>
                <c:pt idx="1580">
                  <c:v>1.5941347302925735E-2</c:v>
                </c:pt>
                <c:pt idx="1581">
                  <c:v>1.5928157697997491E-2</c:v>
                </c:pt>
                <c:pt idx="1582">
                  <c:v>1.591501791657457E-2</c:v>
                </c:pt>
                <c:pt idx="1583">
                  <c:v>1.5901928272485932E-2</c:v>
                </c:pt>
                <c:pt idx="1584">
                  <c:v>1.5888889078921054E-2</c:v>
                </c:pt>
                <c:pt idx="1585">
                  <c:v>1.587590064962896E-2</c:v>
                </c:pt>
                <c:pt idx="1586">
                  <c:v>1.5862963297879062E-2</c:v>
                </c:pt>
                <c:pt idx="1587">
                  <c:v>1.5850077337340451E-2</c:v>
                </c:pt>
                <c:pt idx="1588">
                  <c:v>1.5837243081522345E-2</c:v>
                </c:pt>
                <c:pt idx="1589">
                  <c:v>1.5824460843933963E-2</c:v>
                </c:pt>
                <c:pt idx="1590">
                  <c:v>1.5811730938004587E-2</c:v>
                </c:pt>
                <c:pt idx="1591">
                  <c:v>1.5799053677323371E-2</c:v>
                </c:pt>
                <c:pt idx="1592">
                  <c:v>1.5786429375399536E-2</c:v>
                </c:pt>
                <c:pt idx="1593">
                  <c:v>1.5773858345662362E-2</c:v>
                </c:pt>
                <c:pt idx="1594">
                  <c:v>1.576134090178094E-2</c:v>
                </c:pt>
                <c:pt idx="1595">
                  <c:v>1.5748877357104618E-2</c:v>
                </c:pt>
                <c:pt idx="1596">
                  <c:v>1.573646802522255E-2</c:v>
                </c:pt>
                <c:pt idx="1597">
                  <c:v>1.5724113219643954E-2</c:v>
                </c:pt>
                <c:pt idx="1598">
                  <c:v>1.5711813253878049E-2</c:v>
                </c:pt>
                <c:pt idx="1599">
                  <c:v>1.5699568441354117E-2</c:v>
                </c:pt>
                <c:pt idx="1600">
                  <c:v>1.5687379095661313E-2</c:v>
                </c:pt>
                <c:pt idx="1601">
                  <c:v>1.5675245530308857E-2</c:v>
                </c:pt>
                <c:pt idx="1602">
                  <c:v>1.5663168058805965E-2</c:v>
                </c:pt>
                <c:pt idx="1603">
                  <c:v>1.5651146994741794E-2</c:v>
                </c:pt>
                <c:pt idx="1604">
                  <c:v>1.5639182651305816E-2</c:v>
                </c:pt>
                <c:pt idx="1605">
                  <c:v>1.5627275342486868E-2</c:v>
                </c:pt>
                <c:pt idx="1606">
                  <c:v>1.5615425381474424E-2</c:v>
                </c:pt>
                <c:pt idx="1607">
                  <c:v>1.5603633081777701E-2</c:v>
                </c:pt>
                <c:pt idx="1608">
                  <c:v>1.5591898757065792E-2</c:v>
                </c:pt>
                <c:pt idx="1609">
                  <c:v>1.5580222720767978E-2</c:v>
                </c:pt>
                <c:pt idx="1610">
                  <c:v>1.5568605286393478E-2</c:v>
                </c:pt>
                <c:pt idx="1611">
                  <c:v>1.5557046767371574E-2</c:v>
                </c:pt>
                <c:pt idx="1612">
                  <c:v>1.5545547477451294E-2</c:v>
                </c:pt>
                <c:pt idx="1613">
                  <c:v>1.5534107729902047E-2</c:v>
                </c:pt>
                <c:pt idx="1614">
                  <c:v>1.5522727838312989E-2</c:v>
                </c:pt>
                <c:pt idx="1615">
                  <c:v>1.5511408116113401E-2</c:v>
                </c:pt>
                <c:pt idx="1616">
                  <c:v>1.5500148877052311E-2</c:v>
                </c:pt>
                <c:pt idx="1617">
                  <c:v>1.5488950434479065E-2</c:v>
                </c:pt>
                <c:pt idx="1618">
                  <c:v>1.5477813101822946E-2</c:v>
                </c:pt>
                <c:pt idx="1619">
                  <c:v>1.5466737192593172E-2</c:v>
                </c:pt>
                <c:pt idx="1620">
                  <c:v>1.5455723020618706E-2</c:v>
                </c:pt>
                <c:pt idx="1621">
                  <c:v>1.5444770899089022E-2</c:v>
                </c:pt>
                <c:pt idx="1622">
                  <c:v>1.5433881141513339E-2</c:v>
                </c:pt>
                <c:pt idx="1623">
                  <c:v>1.5423054061640684E-2</c:v>
                </c:pt>
                <c:pt idx="1624">
                  <c:v>1.5409226132518938E-2</c:v>
                </c:pt>
                <c:pt idx="1625">
                  <c:v>1.5401589188481779E-2</c:v>
                </c:pt>
                <c:pt idx="1626">
                  <c:v>1.5390952022293902E-2</c:v>
                </c:pt>
                <c:pt idx="1627">
                  <c:v>1.5380378787686055E-2</c:v>
                </c:pt>
                <c:pt idx="1628">
                  <c:v>1.5369869798167457E-2</c:v>
                </c:pt>
                <c:pt idx="1629">
                  <c:v>1.5359425367327262E-2</c:v>
                </c:pt>
                <c:pt idx="1630">
                  <c:v>1.5349045808514816E-2</c:v>
                </c:pt>
                <c:pt idx="1631">
                  <c:v>1.5338731435479147E-2</c:v>
                </c:pt>
                <c:pt idx="1632">
                  <c:v>1.5328482561569601E-2</c:v>
                </c:pt>
                <c:pt idx="1633">
                  <c:v>1.5318299500295396E-2</c:v>
                </c:pt>
                <c:pt idx="1634">
                  <c:v>1.5308182565165751E-2</c:v>
                </c:pt>
                <c:pt idx="1635">
                  <c:v>1.5298132069689885E-2</c:v>
                </c:pt>
                <c:pt idx="1636">
                  <c:v>1.5288148327456952E-2</c:v>
                </c:pt>
                <c:pt idx="1637">
                  <c:v>1.5278231651896235E-2</c:v>
                </c:pt>
                <c:pt idx="1638">
                  <c:v>1.5268382356596888E-2</c:v>
                </c:pt>
                <c:pt idx="1639">
                  <c:v>1.5258600754908258E-2</c:v>
                </c:pt>
                <c:pt idx="1640">
                  <c:v>1.5248887160579372E-2</c:v>
                </c:pt>
                <c:pt idx="1641">
                  <c:v>1.523924188687964E-2</c:v>
                </c:pt>
                <c:pt idx="1642">
                  <c:v>1.5229665247558088E-2</c:v>
                </c:pt>
                <c:pt idx="1643">
                  <c:v>1.5220157555964064E-2</c:v>
                </c:pt>
                <c:pt idx="1644">
                  <c:v>1.5210719125606786E-2</c:v>
                </c:pt>
                <c:pt idx="1645">
                  <c:v>1.5201350269995473E-2</c:v>
                </c:pt>
                <c:pt idx="1646">
                  <c:v>1.5192051302719278E-2</c:v>
                </c:pt>
                <c:pt idx="1647">
                  <c:v>1.5182822537207485E-2</c:v>
                </c:pt>
                <c:pt idx="1648">
                  <c:v>1.5173664287129185E-2</c:v>
                </c:pt>
                <c:pt idx="1649">
                  <c:v>1.5164576865753787E-2</c:v>
                </c:pt>
                <c:pt idx="1650">
                  <c:v>1.5155560586750383E-2</c:v>
                </c:pt>
                <c:pt idx="1651">
                  <c:v>1.5146615763628191E-2</c:v>
                </c:pt>
                <c:pt idx="1652">
                  <c:v>1.5137742709816493E-2</c:v>
                </c:pt>
                <c:pt idx="1653">
                  <c:v>1.5128941738744572E-2</c:v>
                </c:pt>
                <c:pt idx="1654">
                  <c:v>1.5120213164241392E-2</c:v>
                </c:pt>
                <c:pt idx="1655">
                  <c:v>1.5111557299576361E-2</c:v>
                </c:pt>
                <c:pt idx="1656">
                  <c:v>1.5102974458338636E-2</c:v>
                </c:pt>
                <c:pt idx="1657">
                  <c:v>1.5094464953957498E-2</c:v>
                </c:pt>
                <c:pt idx="1658">
                  <c:v>1.5086029100022103E-2</c:v>
                </c:pt>
                <c:pt idx="1659">
                  <c:v>1.5077667209961731E-2</c:v>
                </c:pt>
                <c:pt idx="1660">
                  <c:v>1.506937959736554E-2</c:v>
                </c:pt>
                <c:pt idx="1661">
                  <c:v>1.5059999394271273E-2</c:v>
                </c:pt>
                <c:pt idx="1662">
                  <c:v>1.5053028458522633E-2</c:v>
                </c:pt>
                <c:pt idx="1663">
                  <c:v>1.5044965559294354E-2</c:v>
                </c:pt>
                <c:pt idx="1664">
                  <c:v>1.503697819156713E-2</c:v>
                </c:pt>
                <c:pt idx="1665">
                  <c:v>1.5029066668850177E-2</c:v>
                </c:pt>
                <c:pt idx="1666">
                  <c:v>1.5021231304652716E-2</c:v>
                </c:pt>
                <c:pt idx="1667">
                  <c:v>1.5013472412324091E-2</c:v>
                </c:pt>
                <c:pt idx="1668">
                  <c:v>1.5005790305693267E-2</c:v>
                </c:pt>
                <c:pt idx="1669">
                  <c:v>1.4998185298029654E-2</c:v>
                </c:pt>
                <c:pt idx="1670">
                  <c:v>1.4990657702842469E-2</c:v>
                </c:pt>
                <c:pt idx="1671">
                  <c:v>1.4983207833720869E-2</c:v>
                </c:pt>
                <c:pt idx="1672">
                  <c:v>1.4975836004254006E-2</c:v>
                </c:pt>
                <c:pt idx="1673">
                  <c:v>1.4968542527871165E-2</c:v>
                </c:pt>
                <c:pt idx="1674">
                  <c:v>1.4961327717921691E-2</c:v>
                </c:pt>
                <c:pt idx="1675">
                  <c:v>1.4952167630113422E-2</c:v>
                </c:pt>
                <c:pt idx="1676">
                  <c:v>1.4947135352079144E-2</c:v>
                </c:pt>
                <c:pt idx="1677">
                  <c:v>1.4940158423044636E-2</c:v>
                </c:pt>
                <c:pt idx="1678">
                  <c:v>1.4933261414560306E-2</c:v>
                </c:pt>
                <c:pt idx="1679">
                  <c:v>1.4926270434565403E-2</c:v>
                </c:pt>
                <c:pt idx="1680">
                  <c:v>1.4918752689219161E-2</c:v>
                </c:pt>
                <c:pt idx="1681">
                  <c:v>1.491210890105954E-2</c:v>
                </c:pt>
                <c:pt idx="1682">
                  <c:v>1.4905546332171227E-2</c:v>
                </c:pt>
                <c:pt idx="1683">
                  <c:v>1.4899065296383185E-2</c:v>
                </c:pt>
                <c:pt idx="1684">
                  <c:v>1.4892666107044761E-2</c:v>
                </c:pt>
                <c:pt idx="1685">
                  <c:v>1.4886349077665173E-2</c:v>
                </c:pt>
                <c:pt idx="1686">
                  <c:v>1.4880114521833576E-2</c:v>
                </c:pt>
                <c:pt idx="1687">
                  <c:v>1.4873962752979253E-2</c:v>
                </c:pt>
                <c:pt idx="1688">
                  <c:v>1.4867894084691358E-2</c:v>
                </c:pt>
                <c:pt idx="1689">
                  <c:v>1.4861908830399173E-2</c:v>
                </c:pt>
                <c:pt idx="1690">
                  <c:v>1.4856007303691854E-2</c:v>
                </c:pt>
                <c:pt idx="1691">
                  <c:v>1.4850189817998682E-2</c:v>
                </c:pt>
                <c:pt idx="1692">
                  <c:v>1.4844456686908813E-2</c:v>
                </c:pt>
                <c:pt idx="1693">
                  <c:v>1.4838808223931466E-2</c:v>
                </c:pt>
                <c:pt idx="1694">
                  <c:v>1.4833244742495921E-2</c:v>
                </c:pt>
                <c:pt idx="1695">
                  <c:v>1.4827766556191335E-2</c:v>
                </c:pt>
                <c:pt idx="1696">
                  <c:v>1.482237397844699E-2</c:v>
                </c:pt>
                <c:pt idx="1697">
                  <c:v>1.481706732285204E-2</c:v>
                </c:pt>
                <c:pt idx="1698">
                  <c:v>1.4811846902915704E-2</c:v>
                </c:pt>
                <c:pt idx="1699">
                  <c:v>1.4806713032227137E-2</c:v>
                </c:pt>
                <c:pt idx="1700">
                  <c:v>1.4801666024135685E-2</c:v>
                </c:pt>
                <c:pt idx="1701">
                  <c:v>1.479670619207063E-2</c:v>
                </c:pt>
                <c:pt idx="1702">
                  <c:v>1.4791833849860936E-2</c:v>
                </c:pt>
                <c:pt idx="1703">
                  <c:v>1.4787049310855949E-2</c:v>
                </c:pt>
                <c:pt idx="1704">
                  <c:v>1.4782352888564887E-2</c:v>
                </c:pt>
                <c:pt idx="1705">
                  <c:v>1.4777744896417033E-2</c:v>
                </c:pt>
                <c:pt idx="1706">
                  <c:v>1.4773225648001542E-2</c:v>
                </c:pt>
                <c:pt idx="1707">
                  <c:v>1.4768795456907569E-2</c:v>
                </c:pt>
                <c:pt idx="1708">
                  <c:v>1.4764454636564395E-2</c:v>
                </c:pt>
                <c:pt idx="1709">
                  <c:v>1.4760203500401303E-2</c:v>
                </c:pt>
                <c:pt idx="1710">
                  <c:v>1.4756042362087385E-2</c:v>
                </c:pt>
                <c:pt idx="1711">
                  <c:v>1.4751971535051922E-2</c:v>
                </c:pt>
                <c:pt idx="1712">
                  <c:v>1.4747991332804133E-2</c:v>
                </c:pt>
                <c:pt idx="1713">
                  <c:v>1.4742975630470667E-2</c:v>
                </c:pt>
                <c:pt idx="1714">
                  <c:v>1.4739097889862052E-2</c:v>
                </c:pt>
                <c:pt idx="1715">
                  <c:v>1.4735787867046213E-2</c:v>
                </c:pt>
                <c:pt idx="1716">
                  <c:v>1.4731942297743217E-2</c:v>
                </c:pt>
                <c:pt idx="1717">
                  <c:v>1.4728114175523999E-2</c:v>
                </c:pt>
                <c:pt idx="1718">
                  <c:v>1.4724303587119181E-2</c:v>
                </c:pt>
                <c:pt idx="1719">
                  <c:v>1.4720510619419258E-2</c:v>
                </c:pt>
                <c:pt idx="1720">
                  <c:v>1.4716735359234789E-2</c:v>
                </c:pt>
                <c:pt idx="1721">
                  <c:v>1.4712977893376333E-2</c:v>
                </c:pt>
                <c:pt idx="1722">
                  <c:v>1.4709238308734385E-2</c:v>
                </c:pt>
                <c:pt idx="1723">
                  <c:v>1.4705516692199438E-2</c:v>
                </c:pt>
                <c:pt idx="1724">
                  <c:v>1.4701813130422181E-2</c:v>
                </c:pt>
                <c:pt idx="1725">
                  <c:v>1.4698127710293107E-2</c:v>
                </c:pt>
                <c:pt idx="1726">
                  <c:v>1.4694460518622776E-2</c:v>
                </c:pt>
                <c:pt idx="1727">
                  <c:v>1.4690811642381618E-2</c:v>
                </c:pt>
                <c:pt idx="1728">
                  <c:v>1.468718116822032E-2</c:v>
                </c:pt>
                <c:pt idx="1729">
                  <c:v>1.4683569183109313E-2</c:v>
                </c:pt>
                <c:pt idx="1730">
                  <c:v>1.4679040075193939E-2</c:v>
                </c:pt>
                <c:pt idx="1731">
                  <c:v>1.4675891877518055E-2</c:v>
                </c:pt>
                <c:pt idx="1732">
                  <c:v>1.4672845029783943E-2</c:v>
                </c:pt>
                <c:pt idx="1733">
                  <c:v>1.466930786889975E-2</c:v>
                </c:pt>
                <c:pt idx="1734">
                  <c:v>1.4665789631118642E-2</c:v>
                </c:pt>
                <c:pt idx="1735">
                  <c:v>1.4662290403251177E-2</c:v>
                </c:pt>
                <c:pt idx="1736">
                  <c:v>1.4658810272267786E-2</c:v>
                </c:pt>
                <c:pt idx="1737">
                  <c:v>1.4655349324819156E-2</c:v>
                </c:pt>
                <c:pt idx="1738">
                  <c:v>1.4651907647875717E-2</c:v>
                </c:pt>
                <c:pt idx="1739">
                  <c:v>1.4648485328168093E-2</c:v>
                </c:pt>
                <c:pt idx="1740">
                  <c:v>1.4645082452506841E-2</c:v>
                </c:pt>
                <c:pt idx="1741">
                  <c:v>1.4641699107862394E-2</c:v>
                </c:pt>
                <c:pt idx="1742">
                  <c:v>1.4638335380965373E-2</c:v>
                </c:pt>
                <c:pt idx="1743">
                  <c:v>1.4634991358626337E-2</c:v>
                </c:pt>
                <c:pt idx="1744">
                  <c:v>1.4631667127655845E-2</c:v>
                </c:pt>
                <c:pt idx="1745">
                  <c:v>1.4628362775104264E-2</c:v>
                </c:pt>
                <c:pt idx="1746">
                  <c:v>1.4625078387462409E-2</c:v>
                </c:pt>
                <c:pt idx="1747">
                  <c:v>1.4621814051860582E-2</c:v>
                </c:pt>
                <c:pt idx="1748">
                  <c:v>1.4618569854789598E-2</c:v>
                </c:pt>
                <c:pt idx="1749">
                  <c:v>1.4615345883459696E-2</c:v>
                </c:pt>
                <c:pt idx="1750">
                  <c:v>1.4612142224441627E-2</c:v>
                </c:pt>
                <c:pt idx="1751">
                  <c:v>1.460895896470582E-2</c:v>
                </c:pt>
                <c:pt idx="1752">
                  <c:v>1.4605796190902964E-2</c:v>
                </c:pt>
                <c:pt idx="1753">
                  <c:v>1.4602653990163361E-2</c:v>
                </c:pt>
                <c:pt idx="1754">
                  <c:v>1.4599532448977826E-2</c:v>
                </c:pt>
                <c:pt idx="1755">
                  <c:v>1.4596431654396724E-2</c:v>
                </c:pt>
                <c:pt idx="1756">
                  <c:v>1.459335169315068E-2</c:v>
                </c:pt>
                <c:pt idx="1757">
                  <c:v>1.4590292652130188E-2</c:v>
                </c:pt>
                <c:pt idx="1758">
                  <c:v>1.4587254618145806E-2</c:v>
                </c:pt>
                <c:pt idx="1759">
                  <c:v>1.4584237677928158E-2</c:v>
                </c:pt>
                <c:pt idx="1760">
                  <c:v>1.458124191852761E-2</c:v>
                </c:pt>
                <c:pt idx="1761">
                  <c:v>1.4578267426514913E-2</c:v>
                </c:pt>
                <c:pt idx="1762">
                  <c:v>1.4575314288860497E-2</c:v>
                </c:pt>
                <c:pt idx="1763">
                  <c:v>1.4572382592374922E-2</c:v>
                </c:pt>
                <c:pt idx="1764">
                  <c:v>1.4569472423948682E-2</c:v>
                </c:pt>
                <c:pt idx="1765">
                  <c:v>1.4565942016995237E-2</c:v>
                </c:pt>
                <c:pt idx="1766">
                  <c:v>1.4563084261656201E-2</c:v>
                </c:pt>
                <c:pt idx="1767">
                  <c:v>1.4560467300741564E-2</c:v>
                </c:pt>
                <c:pt idx="1768">
                  <c:v>1.455764724487274E-2</c:v>
                </c:pt>
                <c:pt idx="1769">
                  <c:v>1.455484916318639E-2</c:v>
                </c:pt>
                <c:pt idx="1770">
                  <c:v>1.455207314313256E-2</c:v>
                </c:pt>
                <c:pt idx="1771">
                  <c:v>1.454931927112213E-2</c:v>
                </c:pt>
                <c:pt idx="1772">
                  <c:v>1.4546587634285402E-2</c:v>
                </c:pt>
                <c:pt idx="1773">
                  <c:v>1.4543878319193126E-2</c:v>
                </c:pt>
                <c:pt idx="1774">
                  <c:v>1.4541191412815735E-2</c:v>
                </c:pt>
                <c:pt idx="1775">
                  <c:v>1.4538527001963786E-2</c:v>
                </c:pt>
                <c:pt idx="1776">
                  <c:v>1.4535885173527774E-2</c:v>
                </c:pt>
                <c:pt idx="1777">
                  <c:v>1.4533266014158386E-2</c:v>
                </c:pt>
                <c:pt idx="1778">
                  <c:v>1.4530669610905989E-2</c:v>
                </c:pt>
                <c:pt idx="1779">
                  <c:v>1.4528537939538566E-2</c:v>
                </c:pt>
                <c:pt idx="1780">
                  <c:v>1.4524098244574901E-2</c:v>
                </c:pt>
                <c:pt idx="1781">
                  <c:v>1.4521583821585082E-2</c:v>
                </c:pt>
                <c:pt idx="1782">
                  <c:v>1.4519092551434909E-2</c:v>
                </c:pt>
                <c:pt idx="1783">
                  <c:v>1.4516273847444694E-2</c:v>
                </c:pt>
                <c:pt idx="1784">
                  <c:v>1.4514179817295414E-2</c:v>
                </c:pt>
                <c:pt idx="1785">
                  <c:v>1.4511758527007146E-2</c:v>
                </c:pt>
                <c:pt idx="1786">
                  <c:v>1.450936073696063E-2</c:v>
                </c:pt>
                <c:pt idx="1787">
                  <c:v>1.4506986533966426E-2</c:v>
                </c:pt>
                <c:pt idx="1788">
                  <c:v>1.4504636004915028E-2</c:v>
                </c:pt>
                <c:pt idx="1789">
                  <c:v>1.4502309236537059E-2</c:v>
                </c:pt>
                <c:pt idx="1790">
                  <c:v>1.4500006315723013E-2</c:v>
                </c:pt>
                <c:pt idx="1791">
                  <c:v>1.4497727329363386E-2</c:v>
                </c:pt>
                <c:pt idx="1792">
                  <c:v>1.4495472364268736E-2</c:v>
                </c:pt>
                <c:pt idx="1793">
                  <c:v>1.4493241507089749E-2</c:v>
                </c:pt>
                <c:pt idx="1794">
                  <c:v>1.4491034844956729E-2</c:v>
                </c:pt>
                <c:pt idx="1795">
                  <c:v>1.4488852464440427E-2</c:v>
                </c:pt>
                <c:pt idx="1796">
                  <c:v>1.4486694452431337E-2</c:v>
                </c:pt>
                <c:pt idx="1797">
                  <c:v>1.4484560895819953E-2</c:v>
                </c:pt>
                <c:pt idx="1798">
                  <c:v>1.4482451881496772E-2</c:v>
                </c:pt>
                <c:pt idx="1799">
                  <c:v>1.4480367496192414E-2</c:v>
                </c:pt>
                <c:pt idx="1800">
                  <c:v>1.447830782671744E-2</c:v>
                </c:pt>
                <c:pt idx="1801">
                  <c:v>1.4476272959962344E-2</c:v>
                </c:pt>
                <c:pt idx="1802">
                  <c:v>1.4474262982577812E-2</c:v>
                </c:pt>
                <c:pt idx="1803">
                  <c:v>1.4472277981694148E-2</c:v>
                </c:pt>
                <c:pt idx="1804">
                  <c:v>1.4470318043882102E-2</c:v>
                </c:pt>
                <c:pt idx="1805">
                  <c:v>1.4468383256192041E-2</c:v>
                </c:pt>
                <c:pt idx="1806">
                  <c:v>1.4466473705194716E-2</c:v>
                </c:pt>
                <c:pt idx="1807">
                  <c:v>1.4464589477940493E-2</c:v>
                </c:pt>
                <c:pt idx="1808">
                  <c:v>1.4462730661239931E-2</c:v>
                </c:pt>
                <c:pt idx="1809">
                  <c:v>1.4460897341743717E-2</c:v>
                </c:pt>
                <c:pt idx="1810">
                  <c:v>1.4459089606502218E-2</c:v>
                </c:pt>
                <c:pt idx="1811">
                  <c:v>1.445730754216612E-2</c:v>
                </c:pt>
                <c:pt idx="1812">
                  <c:v>1.4455551235625919E-2</c:v>
                </c:pt>
                <c:pt idx="1813">
                  <c:v>1.4453820773772108E-2</c:v>
                </c:pt>
                <c:pt idx="1814">
                  <c:v>1.4452116243335311E-2</c:v>
                </c:pt>
                <c:pt idx="1815">
                  <c:v>1.4450437731206023E-2</c:v>
                </c:pt>
                <c:pt idx="1816">
                  <c:v>1.4448785324194802E-2</c:v>
                </c:pt>
                <c:pt idx="1817">
                  <c:v>1.444687461572336E-2</c:v>
                </c:pt>
                <c:pt idx="1818">
                  <c:v>1.4445332760839591E-2</c:v>
                </c:pt>
                <c:pt idx="1819">
                  <c:v>1.4443985602294873E-2</c:v>
                </c:pt>
                <c:pt idx="1820">
                  <c:v>1.4442438484101316E-2</c:v>
                </c:pt>
                <c:pt idx="1821">
                  <c:v>1.4440917905158557E-2</c:v>
                </c:pt>
                <c:pt idx="1822">
                  <c:v>1.4439423952357089E-2</c:v>
                </c:pt>
                <c:pt idx="1823">
                  <c:v>1.4437956712427535E-2</c:v>
                </c:pt>
                <c:pt idx="1824">
                  <c:v>1.4436516272180455E-2</c:v>
                </c:pt>
                <c:pt idx="1825">
                  <c:v>1.4435102718666215E-2</c:v>
                </c:pt>
                <c:pt idx="1826">
                  <c:v>1.4433716138535502E-2</c:v>
                </c:pt>
                <c:pt idx="1827">
                  <c:v>1.4432356618598874E-2</c:v>
                </c:pt>
                <c:pt idx="1828">
                  <c:v>1.4431024245746826E-2</c:v>
                </c:pt>
                <c:pt idx="1829">
                  <c:v>1.4429719106789918E-2</c:v>
                </c:pt>
                <c:pt idx="1830">
                  <c:v>1.4428081227917389E-2</c:v>
                </c:pt>
                <c:pt idx="1831">
                  <c:v>1.4427190877963625E-2</c:v>
                </c:pt>
                <c:pt idx="1832">
                  <c:v>1.4425967961715358E-2</c:v>
                </c:pt>
                <c:pt idx="1833">
                  <c:v>1.4424772626684401E-2</c:v>
                </c:pt>
                <c:pt idx="1834">
                  <c:v>1.4423604959681313E-2</c:v>
                </c:pt>
                <c:pt idx="1835">
                  <c:v>1.4422304473642455E-2</c:v>
                </c:pt>
                <c:pt idx="1836">
                  <c:v>1.4421352977160851E-2</c:v>
                </c:pt>
                <c:pt idx="1837">
                  <c:v>1.4420268835264594E-2</c:v>
                </c:pt>
                <c:pt idx="1838">
                  <c:v>1.4419212708718376E-2</c:v>
                </c:pt>
                <c:pt idx="1839">
                  <c:v>1.4418184684332758E-2</c:v>
                </c:pt>
                <c:pt idx="1840">
                  <c:v>1.4417184849078168E-2</c:v>
                </c:pt>
                <c:pt idx="1841">
                  <c:v>1.4416213289605295E-2</c:v>
                </c:pt>
                <c:pt idx="1842">
                  <c:v>1.4415270092804633E-2</c:v>
                </c:pt>
                <c:pt idx="1843">
                  <c:v>1.4414355345566676E-2</c:v>
                </c:pt>
                <c:pt idx="1844">
                  <c:v>1.4413469134622048E-2</c:v>
                </c:pt>
                <c:pt idx="1845">
                  <c:v>1.4412611546861243E-2</c:v>
                </c:pt>
                <c:pt idx="1846">
                  <c:v>1.4411782669174755E-2</c:v>
                </c:pt>
                <c:pt idx="1847">
                  <c:v>1.4410982588293209E-2</c:v>
                </c:pt>
                <c:pt idx="1848">
                  <c:v>1.4410211391027161E-2</c:v>
                </c:pt>
                <c:pt idx="1849">
                  <c:v>1.4409469164187172E-2</c:v>
                </c:pt>
                <c:pt idx="1850">
                  <c:v>1.4408755994663736E-2</c:v>
                </c:pt>
                <c:pt idx="1851">
                  <c:v>1.4408071969347347E-2</c:v>
                </c:pt>
                <c:pt idx="1852">
                  <c:v>1.4407417174968629E-2</c:v>
                </c:pt>
                <c:pt idx="1853">
                  <c:v>1.4406791698418075E-2</c:v>
                </c:pt>
                <c:pt idx="1854">
                  <c:v>1.4406195626506246E-2</c:v>
                </c:pt>
                <c:pt idx="1855">
                  <c:v>1.44056290460437E-2</c:v>
                </c:pt>
                <c:pt idx="1856">
                  <c:v>1.4405092043840995E-2</c:v>
                </c:pt>
                <c:pt idx="1857">
                  <c:v>1.4404584706788626E-2</c:v>
                </c:pt>
                <c:pt idx="1858">
                  <c:v>1.4404107121617216E-2</c:v>
                </c:pt>
                <c:pt idx="1859">
                  <c:v>1.4403659375377131E-2</c:v>
                </c:pt>
                <c:pt idx="1860">
                  <c:v>1.4403241554559187E-2</c:v>
                </c:pt>
                <c:pt idx="1861">
                  <c:v>1.4402853746293687E-2</c:v>
                </c:pt>
                <c:pt idx="1862">
                  <c:v>1.4402496037311252E-2</c:v>
                </c:pt>
                <c:pt idx="1863">
                  <c:v>1.4402168514342506E-2</c:v>
                </c:pt>
                <c:pt idx="1864">
                  <c:v>1.4401871264357879E-2</c:v>
                </c:pt>
                <c:pt idx="1865">
                  <c:v>1.4401604374087995E-2</c:v>
                </c:pt>
                <c:pt idx="1866">
                  <c:v>1.4401367930503284E-2</c:v>
                </c:pt>
                <c:pt idx="1867">
                  <c:v>1.440116202009456E-2</c:v>
                </c:pt>
                <c:pt idx="1868">
                  <c:v>1.4400986730151999E-2</c:v>
                </c:pt>
                <c:pt idx="1869">
                  <c:v>1.440082400431919E-2</c:v>
                </c:pt>
                <c:pt idx="1870">
                  <c:v>1.4400714621416455E-2</c:v>
                </c:pt>
                <c:pt idx="1871">
                  <c:v>1.440064544978803E-2</c:v>
                </c:pt>
                <c:pt idx="1872">
                  <c:v>1.4400593509016346E-2</c:v>
                </c:pt>
                <c:pt idx="1873">
                  <c:v>1.4400572622683683E-2</c:v>
                </c:pt>
                <c:pt idx="1874">
                  <c:v>1.4400582877520662E-2</c:v>
                </c:pt>
                <c:pt idx="1875">
                  <c:v>1.440062436041778E-2</c:v>
                </c:pt>
                <c:pt idx="1876">
                  <c:v>1.4400697158185594E-2</c:v>
                </c:pt>
                <c:pt idx="1877">
                  <c:v>1.4400801357554727E-2</c:v>
                </c:pt>
                <c:pt idx="1878">
                  <c:v>1.4400937045575546E-2</c:v>
                </c:pt>
                <c:pt idx="1879">
                  <c:v>1.4401104308978674E-2</c:v>
                </c:pt>
                <c:pt idx="1880">
                  <c:v>1.4401303234494733E-2</c:v>
                </c:pt>
                <c:pt idx="1881">
                  <c:v>1.4401533909174091E-2</c:v>
                </c:pt>
                <c:pt idx="1882">
                  <c:v>1.4401796419587498E-2</c:v>
                </c:pt>
                <c:pt idx="1883">
                  <c:v>1.4402090852625449E-2</c:v>
                </c:pt>
                <c:pt idx="1884">
                  <c:v>1.440241729533831E-2</c:v>
                </c:pt>
                <c:pt idx="1885">
                  <c:v>1.4402884181388131E-2</c:v>
                </c:pt>
                <c:pt idx="1886">
                  <c:v>1.4403166556471447E-2</c:v>
                </c:pt>
                <c:pt idx="1887">
                  <c:v>1.4403589548592777E-2</c:v>
                </c:pt>
                <c:pt idx="1888">
                  <c:v>1.4404044897551316E-2</c:v>
                </c:pt>
                <c:pt idx="1889">
                  <c:v>1.4404532690157623E-2</c:v>
                </c:pt>
                <c:pt idx="1890">
                  <c:v>1.4405053013302194E-2</c:v>
                </c:pt>
                <c:pt idx="1891">
                  <c:v>1.440560595371565E-2</c:v>
                </c:pt>
                <c:pt idx="1892">
                  <c:v>1.4406191598288487E-2</c:v>
                </c:pt>
                <c:pt idx="1893">
                  <c:v>1.4406810033911199E-2</c:v>
                </c:pt>
                <c:pt idx="1894">
                  <c:v>1.440746134731441E-2</c:v>
                </c:pt>
                <c:pt idx="1895">
                  <c:v>1.4408145625308677E-2</c:v>
                </c:pt>
                <c:pt idx="1896">
                  <c:v>1.4408862954784496E-2</c:v>
                </c:pt>
                <c:pt idx="1897">
                  <c:v>1.4409613422472489E-2</c:v>
                </c:pt>
                <c:pt idx="1898">
                  <c:v>1.4410397115423024E-2</c:v>
                </c:pt>
                <c:pt idx="1899">
                  <c:v>1.4411214120286786E-2</c:v>
                </c:pt>
                <c:pt idx="1900">
                  <c:v>1.4412064523874335E-2</c:v>
                </c:pt>
                <c:pt idx="1901">
                  <c:v>1.4412948413156101E-2</c:v>
                </c:pt>
                <c:pt idx="1902">
                  <c:v>1.4413865874862708E-2</c:v>
                </c:pt>
                <c:pt idx="1903">
                  <c:v>1.4414816995804713E-2</c:v>
                </c:pt>
                <c:pt idx="1904">
                  <c:v>1.4415801862872613E-2</c:v>
                </c:pt>
                <c:pt idx="1905">
                  <c:v>1.4416820562876964E-2</c:v>
                </c:pt>
                <c:pt idx="1906">
                  <c:v>1.4417873182708263E-2</c:v>
                </c:pt>
                <c:pt idx="1907">
                  <c:v>1.4418959809017196E-2</c:v>
                </c:pt>
                <c:pt idx="1908">
                  <c:v>1.4420080528774193E-2</c:v>
                </c:pt>
                <c:pt idx="1909">
                  <c:v>1.442123542886975E-2</c:v>
                </c:pt>
                <c:pt idx="1910">
                  <c:v>1.4422424595954553E-2</c:v>
                </c:pt>
                <c:pt idx="1911">
                  <c:v>1.4423648116999033E-2</c:v>
                </c:pt>
                <c:pt idx="1912">
                  <c:v>1.4424906078733812E-2</c:v>
                </c:pt>
                <c:pt idx="1913">
                  <c:v>1.4426198568049386E-2</c:v>
                </c:pt>
                <c:pt idx="1914">
                  <c:v>1.4427525671756314E-2</c:v>
                </c:pt>
                <c:pt idx="1915">
                  <c:v>1.4428887476825025E-2</c:v>
                </c:pt>
                <c:pt idx="1916">
                  <c:v>1.4430284069826271E-2</c:v>
                </c:pt>
                <c:pt idx="1917">
                  <c:v>1.4431715537730483E-2</c:v>
                </c:pt>
                <c:pt idx="1918">
                  <c:v>1.4433181967348219E-2</c:v>
                </c:pt>
                <c:pt idx="1919">
                  <c:v>1.4434683445569974E-2</c:v>
                </c:pt>
                <c:pt idx="1920">
                  <c:v>1.443622005912637E-2</c:v>
                </c:pt>
                <c:pt idx="1921">
                  <c:v>1.4438019323224083E-2</c:v>
                </c:pt>
                <c:pt idx="1922">
                  <c:v>1.4439399039725132E-2</c:v>
                </c:pt>
                <c:pt idx="1923">
                  <c:v>1.4441041580388614E-2</c:v>
                </c:pt>
                <c:pt idx="1924">
                  <c:v>1.4442719603708909E-2</c:v>
                </c:pt>
                <c:pt idx="1925">
                  <c:v>1.4444433196736384E-2</c:v>
                </c:pt>
                <c:pt idx="1926">
                  <c:v>1.4446182445961853E-2</c:v>
                </c:pt>
                <c:pt idx="1927">
                  <c:v>1.4447967438435683E-2</c:v>
                </c:pt>
                <c:pt idx="1928">
                  <c:v>1.4449788260888496E-2</c:v>
                </c:pt>
                <c:pt idx="1929">
                  <c:v>1.4451645000210789E-2</c:v>
                </c:pt>
                <c:pt idx="1930">
                  <c:v>1.4453537743213118E-2</c:v>
                </c:pt>
                <c:pt idx="1931">
                  <c:v>1.4455466576706044E-2</c:v>
                </c:pt>
                <c:pt idx="1932">
                  <c:v>1.4457431587580061E-2</c:v>
                </c:pt>
                <c:pt idx="1933">
                  <c:v>1.4459432862645727E-2</c:v>
                </c:pt>
                <c:pt idx="1934">
                  <c:v>1.4461470488633665E-2</c:v>
                </c:pt>
                <c:pt idx="1935">
                  <c:v>1.4463544552514307E-2</c:v>
                </c:pt>
                <c:pt idx="1936">
                  <c:v>1.4466264887031954E-2</c:v>
                </c:pt>
                <c:pt idx="1937">
                  <c:v>1.4467802340956126E-2</c:v>
                </c:pt>
                <c:pt idx="1938">
                  <c:v>1.4469986239298294E-2</c:v>
                </c:pt>
                <c:pt idx="1939">
                  <c:v>1.4472527171163208E-2</c:v>
                </c:pt>
                <c:pt idx="1940">
                  <c:v>1.4474464478198001E-2</c:v>
                </c:pt>
                <c:pt idx="1941">
                  <c:v>1.4476758992456595E-2</c:v>
                </c:pt>
                <c:pt idx="1942">
                  <c:v>1.4479090552281804E-2</c:v>
                </c:pt>
                <c:pt idx="1943">
                  <c:v>1.4481459244644057E-2</c:v>
                </c:pt>
                <c:pt idx="1944">
                  <c:v>1.4483865156353914E-2</c:v>
                </c:pt>
                <c:pt idx="1945">
                  <c:v>1.4486308374141998E-2</c:v>
                </c:pt>
                <c:pt idx="1946">
                  <c:v>1.4488788984898804E-2</c:v>
                </c:pt>
                <c:pt idx="1947">
                  <c:v>1.4491307075354953E-2</c:v>
                </c:pt>
                <c:pt idx="1948">
                  <c:v>1.4493862732560814E-2</c:v>
                </c:pt>
                <c:pt idx="1949">
                  <c:v>1.4496456043167072E-2</c:v>
                </c:pt>
                <c:pt idx="1950">
                  <c:v>1.4499087093984286E-2</c:v>
                </c:pt>
                <c:pt idx="1951">
                  <c:v>1.4501755972062824E-2</c:v>
                </c:pt>
                <c:pt idx="1952">
                  <c:v>1.4504462763973436E-2</c:v>
                </c:pt>
                <c:pt idx="1953">
                  <c:v>1.4507207556686552E-2</c:v>
                </c:pt>
                <c:pt idx="1954">
                  <c:v>1.4509990437012732E-2</c:v>
                </c:pt>
                <c:pt idx="1955">
                  <c:v>1.4512811491762534E-2</c:v>
                </c:pt>
                <c:pt idx="1956">
                  <c:v>1.4515670807746517E-2</c:v>
                </c:pt>
                <c:pt idx="1957">
                  <c:v>1.4518568471855176E-2</c:v>
                </c:pt>
                <c:pt idx="1958">
                  <c:v>1.4521504570899069E-2</c:v>
                </c:pt>
                <c:pt idx="1959">
                  <c:v>1.4524479191688755E-2</c:v>
                </c:pt>
                <c:pt idx="1960">
                  <c:v>1.4527492421034793E-2</c:v>
                </c:pt>
                <c:pt idx="1961">
                  <c:v>1.4530544345827678E-2</c:v>
                </c:pt>
                <c:pt idx="1962">
                  <c:v>1.4533635052877969E-2</c:v>
                </c:pt>
                <c:pt idx="1963">
                  <c:v>1.4536764628916288E-2</c:v>
                </c:pt>
                <c:pt idx="1964">
                  <c:v>1.4539933160913066E-2</c:v>
                </c:pt>
                <c:pt idx="1965">
                  <c:v>1.4543140735598925E-2</c:v>
                </c:pt>
                <c:pt idx="1966">
                  <c:v>1.4546387439944297E-2</c:v>
                </c:pt>
                <c:pt idx="1967">
                  <c:v>1.4549673360679805E-2</c:v>
                </c:pt>
                <c:pt idx="1968">
                  <c:v>1.4552998584616006E-2</c:v>
                </c:pt>
                <c:pt idx="1969">
                  <c:v>1.455636319856346E-2</c:v>
                </c:pt>
                <c:pt idx="1970">
                  <c:v>1.4559767289492598E-2</c:v>
                </c:pt>
                <c:pt idx="1971">
                  <c:v>1.4563210944054106E-2</c:v>
                </c:pt>
                <c:pt idx="1972">
                  <c:v>1.4566694249138479E-2</c:v>
                </c:pt>
                <c:pt idx="1973">
                  <c:v>1.4571072442386424E-2</c:v>
                </c:pt>
                <c:pt idx="1974">
                  <c:v>1.4574423836268835E-2</c:v>
                </c:pt>
                <c:pt idx="1975">
                  <c:v>1.457728525209312E-2</c:v>
                </c:pt>
                <c:pt idx="1976">
                  <c:v>1.4580610451009335E-2</c:v>
                </c:pt>
                <c:pt idx="1977">
                  <c:v>1.458392147374532E-2</c:v>
                </c:pt>
                <c:pt idx="1978">
                  <c:v>1.4587218270660784E-2</c:v>
                </c:pt>
                <c:pt idx="1979">
                  <c:v>1.4590500791635819E-2</c:v>
                </c:pt>
                <c:pt idx="1980">
                  <c:v>1.4593768987030131E-2</c:v>
                </c:pt>
                <c:pt idx="1981">
                  <c:v>1.4597022807043558E-2</c:v>
                </c:pt>
                <c:pt idx="1982">
                  <c:v>1.4600262201875935E-2</c:v>
                </c:pt>
                <c:pt idx="1983">
                  <c:v>1.4603487121647163E-2</c:v>
                </c:pt>
                <c:pt idx="1984">
                  <c:v>1.4606697516477141E-2</c:v>
                </c:pt>
                <c:pt idx="1985">
                  <c:v>1.4609893336725577E-2</c:v>
                </c:pt>
                <c:pt idx="1986">
                  <c:v>1.4613980752411493E-2</c:v>
                </c:pt>
                <c:pt idx="1987">
                  <c:v>1.4616241053957424E-2</c:v>
                </c:pt>
                <c:pt idx="1988">
                  <c:v>1.4619392851260571E-2</c:v>
                </c:pt>
                <c:pt idx="1989">
                  <c:v>1.4622529874701584E-2</c:v>
                </c:pt>
                <c:pt idx="1990">
                  <c:v>1.4625652074400364E-2</c:v>
                </c:pt>
                <c:pt idx="1991">
                  <c:v>1.4629202087164117E-2</c:v>
                </c:pt>
                <c:pt idx="1992">
                  <c:v>1.463185180329063E-2</c:v>
                </c:pt>
                <c:pt idx="1993">
                  <c:v>1.4634929232881788E-2</c:v>
                </c:pt>
                <c:pt idx="1994">
                  <c:v>1.4637991639370185E-2</c:v>
                </c:pt>
                <c:pt idx="1995">
                  <c:v>1.4641038973195464E-2</c:v>
                </c:pt>
                <c:pt idx="1996">
                  <c:v>1.4644071184397589E-2</c:v>
                </c:pt>
                <c:pt idx="1997">
                  <c:v>1.4647088223096461E-2</c:v>
                </c:pt>
                <c:pt idx="1998">
                  <c:v>1.465009003957185E-2</c:v>
                </c:pt>
                <c:pt idx="1999">
                  <c:v>1.4653076583943658E-2</c:v>
                </c:pt>
                <c:pt idx="2000">
                  <c:v>1.4656047806491657E-2</c:v>
                </c:pt>
                <c:pt idx="2001">
                  <c:v>1.4659003657335745E-2</c:v>
                </c:pt>
                <c:pt idx="2002">
                  <c:v>1.4661944086595824E-2</c:v>
                </c:pt>
                <c:pt idx="2003">
                  <c:v>1.4664869044631601E-2</c:v>
                </c:pt>
                <c:pt idx="2004">
                  <c:v>1.466777848148304E-2</c:v>
                </c:pt>
                <c:pt idx="2005">
                  <c:v>1.4670672347349978E-2</c:v>
                </c:pt>
                <c:pt idx="2006">
                  <c:v>1.4673550592592122E-2</c:v>
                </c:pt>
                <c:pt idx="2007">
                  <c:v>1.4676413167089564E-2</c:v>
                </c:pt>
                <c:pt idx="2008">
                  <c:v>1.4679260021202012E-2</c:v>
                </c:pt>
                <c:pt idx="2009">
                  <c:v>1.4682091105129302E-2</c:v>
                </c:pt>
                <c:pt idx="2010">
                  <c:v>1.4684906369151207E-2</c:v>
                </c:pt>
                <c:pt idx="2011">
                  <c:v>1.4687705763227754E-2</c:v>
                </c:pt>
                <c:pt idx="2012">
                  <c:v>1.4690489237798587E-2</c:v>
                </c:pt>
                <c:pt idx="2013">
                  <c:v>1.4693256742663863E-2</c:v>
                </c:pt>
                <c:pt idx="2014">
                  <c:v>1.4696008228503032E-2</c:v>
                </c:pt>
                <c:pt idx="2015">
                  <c:v>1.4698743645036316E-2</c:v>
                </c:pt>
                <c:pt idx="2016">
                  <c:v>1.4701462942783294E-2</c:v>
                </c:pt>
                <c:pt idx="2017">
                  <c:v>1.4704166071783931E-2</c:v>
                </c:pt>
                <c:pt idx="2018">
                  <c:v>1.4706852982238061E-2</c:v>
                </c:pt>
                <c:pt idx="2019">
                  <c:v>1.4709523624345522E-2</c:v>
                </c:pt>
                <c:pt idx="2020">
                  <c:v>1.4712177948386085E-2</c:v>
                </c:pt>
                <c:pt idx="2021">
                  <c:v>1.4714815904319778E-2</c:v>
                </c:pt>
                <c:pt idx="2022">
                  <c:v>1.4717437442426373E-2</c:v>
                </c:pt>
                <c:pt idx="2023">
                  <c:v>1.4720042513065579E-2</c:v>
                </c:pt>
                <c:pt idx="2024">
                  <c:v>1.4722631066117486E-2</c:v>
                </c:pt>
                <c:pt idx="2025">
                  <c:v>1.4725934855279732E-2</c:v>
                </c:pt>
                <c:pt idx="2026">
                  <c:v>1.472848546724137E-2</c:v>
                </c:pt>
                <c:pt idx="2027">
                  <c:v>1.4730658431210131E-2</c:v>
                </c:pt>
                <c:pt idx="2028">
                  <c:v>1.473317802438423E-2</c:v>
                </c:pt>
                <c:pt idx="2029">
                  <c:v>1.4735680843935839E-2</c:v>
                </c:pt>
                <c:pt idx="2030">
                  <c:v>1.4738166840064792E-2</c:v>
                </c:pt>
                <c:pt idx="2031">
                  <c:v>1.4740635962970927E-2</c:v>
                </c:pt>
                <c:pt idx="2032">
                  <c:v>1.4743088162774143E-2</c:v>
                </c:pt>
                <c:pt idx="2033">
                  <c:v>1.4745523389834148E-2</c:v>
                </c:pt>
                <c:pt idx="2034">
                  <c:v>1.4747941594190905E-2</c:v>
                </c:pt>
                <c:pt idx="2035">
                  <c:v>1.4750342726044252E-2</c:v>
                </c:pt>
                <c:pt idx="2036">
                  <c:v>1.4752726735434152E-2</c:v>
                </c:pt>
                <c:pt idx="2037">
                  <c:v>1.4755093572880185E-2</c:v>
                </c:pt>
                <c:pt idx="2038">
                  <c:v>1.4757443188342378E-2</c:v>
                </c:pt>
                <c:pt idx="2039">
                  <c:v>1.4759775532100505E-2</c:v>
                </c:pt>
                <c:pt idx="2040">
                  <c:v>1.4762090554194529E-2</c:v>
                </c:pt>
                <c:pt idx="2041">
                  <c:v>1.4765973072181637E-2</c:v>
                </c:pt>
                <c:pt idx="2042">
                  <c:v>1.4766668434589292E-2</c:v>
                </c:pt>
                <c:pt idx="2043">
                  <c:v>1.4769253015298744E-2</c:v>
                </c:pt>
                <c:pt idx="2044">
                  <c:v>1.4771176430885546E-2</c:v>
                </c:pt>
                <c:pt idx="2045">
                  <c:v>1.4773404098056275E-2</c:v>
                </c:pt>
                <c:pt idx="2046">
                  <c:v>1.4775614144681981E-2</c:v>
                </c:pt>
                <c:pt idx="2047">
                  <c:v>1.4777806521042436E-2</c:v>
                </c:pt>
                <c:pt idx="2048">
                  <c:v>1.4779981177497348E-2</c:v>
                </c:pt>
                <c:pt idx="2049">
                  <c:v>1.4782138063846872E-2</c:v>
                </c:pt>
                <c:pt idx="2050">
                  <c:v>1.478427713061059E-2</c:v>
                </c:pt>
                <c:pt idx="2051">
                  <c:v>1.4786398327828465E-2</c:v>
                </c:pt>
                <c:pt idx="2052">
                  <c:v>1.4788501605700333E-2</c:v>
                </c:pt>
                <c:pt idx="2053">
                  <c:v>1.4790586914505965E-2</c:v>
                </c:pt>
                <c:pt idx="2054">
                  <c:v>1.4792654204285327E-2</c:v>
                </c:pt>
                <c:pt idx="2055">
                  <c:v>1.479470342531819E-2</c:v>
                </c:pt>
                <c:pt idx="2056">
                  <c:v>1.4796734527644517E-2</c:v>
                </c:pt>
                <c:pt idx="2057">
                  <c:v>1.4798747461703954E-2</c:v>
                </c:pt>
                <c:pt idx="2058">
                  <c:v>1.4800742177456527E-2</c:v>
                </c:pt>
                <c:pt idx="2059">
                  <c:v>1.4802718625261946E-2</c:v>
                </c:pt>
                <c:pt idx="2060">
                  <c:v>1.4804676755160173E-2</c:v>
                </c:pt>
                <c:pt idx="2061">
                  <c:v>1.4806616517430982E-2</c:v>
                </c:pt>
                <c:pt idx="2062">
                  <c:v>1.4808537862274207E-2</c:v>
                </c:pt>
                <c:pt idx="2063">
                  <c:v>1.4810440739809749E-2</c:v>
                </c:pt>
                <c:pt idx="2064">
                  <c:v>1.4812325100157508E-2</c:v>
                </c:pt>
                <c:pt idx="2065">
                  <c:v>1.4814190893677193E-2</c:v>
                </c:pt>
                <c:pt idx="2066">
                  <c:v>1.4816038070408766E-2</c:v>
                </c:pt>
                <c:pt idx="2067">
                  <c:v>1.4817866580552064E-2</c:v>
                </c:pt>
                <c:pt idx="2068">
                  <c:v>1.4819676374546731E-2</c:v>
                </c:pt>
                <c:pt idx="2069">
                  <c:v>1.4821467402112987E-2</c:v>
                </c:pt>
                <c:pt idx="2070">
                  <c:v>1.4823239613850347E-2</c:v>
                </c:pt>
                <c:pt idx="2071">
                  <c:v>1.4824992959718841E-2</c:v>
                </c:pt>
                <c:pt idx="2072">
                  <c:v>1.482672738999824E-2</c:v>
                </c:pt>
                <c:pt idx="2073">
                  <c:v>1.4828442854808443E-2</c:v>
                </c:pt>
                <c:pt idx="2074">
                  <c:v>1.4830139304429224E-2</c:v>
                </c:pt>
                <c:pt idx="2075">
                  <c:v>1.4831816688980481E-2</c:v>
                </c:pt>
                <c:pt idx="2076">
                  <c:v>1.4833474958662052E-2</c:v>
                </c:pt>
                <c:pt idx="2077">
                  <c:v>1.483642192810386E-2</c:v>
                </c:pt>
                <c:pt idx="2078">
                  <c:v>1.4838033701058961E-2</c:v>
                </c:pt>
                <c:pt idx="2079">
                  <c:v>1.4838561665637684E-2</c:v>
                </c:pt>
                <c:pt idx="2080">
                  <c:v>1.4840140214449349E-2</c:v>
                </c:pt>
                <c:pt idx="2081">
                  <c:v>1.4841699392276197E-2</c:v>
                </c:pt>
                <c:pt idx="2082">
                  <c:v>1.4843239149158194E-2</c:v>
                </c:pt>
                <c:pt idx="2083">
                  <c:v>1.4844759435455046E-2</c:v>
                </c:pt>
                <c:pt idx="2084">
                  <c:v>1.4846260201046846E-2</c:v>
                </c:pt>
                <c:pt idx="2085">
                  <c:v>1.484774139653311E-2</c:v>
                </c:pt>
                <c:pt idx="2086">
                  <c:v>1.4849202971793929E-2</c:v>
                </c:pt>
                <c:pt idx="2087">
                  <c:v>1.485064487702914E-2</c:v>
                </c:pt>
                <c:pt idx="2088">
                  <c:v>1.4852067062598451E-2</c:v>
                </c:pt>
                <c:pt idx="2089">
                  <c:v>1.4853469478621761E-2</c:v>
                </c:pt>
                <c:pt idx="2090">
                  <c:v>1.4854852075218972E-2</c:v>
                </c:pt>
                <c:pt idx="2091">
                  <c:v>1.4857826354969461E-2</c:v>
                </c:pt>
                <c:pt idx="2092">
                  <c:v>1.4858315967751778E-2</c:v>
                </c:pt>
                <c:pt idx="2093">
                  <c:v>1.4859627374175233E-2</c:v>
                </c:pt>
                <c:pt idx="2094">
                  <c:v>1.486091873359463E-2</c:v>
                </c:pt>
                <c:pt idx="2095">
                  <c:v>1.4862369961452515E-2</c:v>
                </c:pt>
                <c:pt idx="2096">
                  <c:v>1.4863441111501174E-2</c:v>
                </c:pt>
                <c:pt idx="2097">
                  <c:v>1.4864672030867609E-2</c:v>
                </c:pt>
                <c:pt idx="2098">
                  <c:v>1.4865882703549715E-2</c:v>
                </c:pt>
                <c:pt idx="2099">
                  <c:v>1.4867073080147009E-2</c:v>
                </c:pt>
                <c:pt idx="2100">
                  <c:v>1.4868243110779389E-2</c:v>
                </c:pt>
                <c:pt idx="2101">
                  <c:v>1.4869392745566756E-2</c:v>
                </c:pt>
                <c:pt idx="2102">
                  <c:v>1.4870521934788883E-2</c:v>
                </c:pt>
                <c:pt idx="2103">
                  <c:v>1.4871630628405796E-2</c:v>
                </c:pt>
                <c:pt idx="2104">
                  <c:v>1.4872718777017013E-2</c:v>
                </c:pt>
                <c:pt idx="2105">
                  <c:v>1.4873786330422689E-2</c:v>
                </c:pt>
                <c:pt idx="2106">
                  <c:v>1.4874833239062468E-2</c:v>
                </c:pt>
                <c:pt idx="2107">
                  <c:v>1.4875859452976314E-2</c:v>
                </c:pt>
                <c:pt idx="2108">
                  <c:v>1.4876864922364064E-2</c:v>
                </c:pt>
                <c:pt idx="2109">
                  <c:v>1.4877849597425552E-2</c:v>
                </c:pt>
                <c:pt idx="2110">
                  <c:v>1.4878813428280679E-2</c:v>
                </c:pt>
                <c:pt idx="2111">
                  <c:v>1.4879756365289154E-2</c:v>
                </c:pt>
                <c:pt idx="2112">
                  <c:v>1.4880678358570876E-2</c:v>
                </c:pt>
                <c:pt idx="2113">
                  <c:v>1.4881579358245745E-2</c:v>
                </c:pt>
                <c:pt idx="2114">
                  <c:v>1.488245931443366E-2</c:v>
                </c:pt>
                <c:pt idx="2115">
                  <c:v>1.4883318177574267E-2</c:v>
                </c:pt>
                <c:pt idx="2116">
                  <c:v>1.4884155897627593E-2</c:v>
                </c:pt>
                <c:pt idx="2117">
                  <c:v>1.4884972424873411E-2</c:v>
                </c:pt>
                <c:pt idx="2118">
                  <c:v>1.4885767709431619E-2</c:v>
                </c:pt>
                <c:pt idx="2119">
                  <c:v>1.488654170158199E-2</c:v>
                </c:pt>
                <c:pt idx="2120">
                  <c:v>1.4887294351444424E-2</c:v>
                </c:pt>
                <c:pt idx="2121">
                  <c:v>1.4888025609218758E-2</c:v>
                </c:pt>
                <c:pt idx="2122">
                  <c:v>1.4888735425104827E-2</c:v>
                </c:pt>
                <c:pt idx="2123">
                  <c:v>1.4889423749302466E-2</c:v>
                </c:pt>
                <c:pt idx="2124">
                  <c:v>1.4890090531931577E-2</c:v>
                </c:pt>
                <c:pt idx="2125">
                  <c:v>1.4890735723271931E-2</c:v>
                </c:pt>
                <c:pt idx="2126">
                  <c:v>1.4891359273363491E-2</c:v>
                </c:pt>
                <c:pt idx="2127">
                  <c:v>1.4891961132645903E-2</c:v>
                </c:pt>
                <c:pt idx="2128">
                  <c:v>1.4892541250999258E-2</c:v>
                </c:pt>
                <c:pt idx="2129">
                  <c:v>1.4893177558166215E-2</c:v>
                </c:pt>
                <c:pt idx="2130">
                  <c:v>1.4893710921439762E-2</c:v>
                </c:pt>
                <c:pt idx="2131">
                  <c:v>1.4894150663442574E-2</c:v>
                </c:pt>
                <c:pt idx="2132">
                  <c:v>1.4894643320477741E-2</c:v>
                </c:pt>
                <c:pt idx="2133">
                  <c:v>1.4895113987742903E-2</c:v>
                </c:pt>
                <c:pt idx="2134">
                  <c:v>1.4895562615437896E-2</c:v>
                </c:pt>
                <c:pt idx="2135">
                  <c:v>1.4895989153522748E-2</c:v>
                </c:pt>
                <c:pt idx="2136">
                  <c:v>1.4896393552437104E-2</c:v>
                </c:pt>
                <c:pt idx="2137">
                  <c:v>1.489677576214099E-2</c:v>
                </c:pt>
                <c:pt idx="2138">
                  <c:v>1.4897135732994116E-2</c:v>
                </c:pt>
                <c:pt idx="2139">
                  <c:v>1.4897473415036444E-2</c:v>
                </c:pt>
                <c:pt idx="2140">
                  <c:v>1.4897788758547748E-2</c:v>
                </c:pt>
                <c:pt idx="2141">
                  <c:v>1.4898081713727862E-2</c:v>
                </c:pt>
                <c:pt idx="2142">
                  <c:v>1.4898352230776624E-2</c:v>
                </c:pt>
                <c:pt idx="2143">
                  <c:v>1.4898600259733996E-2</c:v>
                </c:pt>
                <c:pt idx="2144">
                  <c:v>1.4898825750959688E-2</c:v>
                </c:pt>
                <c:pt idx="2145">
                  <c:v>1.4899082471284686E-2</c:v>
                </c:pt>
                <c:pt idx="2146">
                  <c:v>1.4899208920695628E-2</c:v>
                </c:pt>
                <c:pt idx="2147">
                  <c:v>1.4899366499605549E-2</c:v>
                </c:pt>
                <c:pt idx="2148">
                  <c:v>1.489950134142326E-2</c:v>
                </c:pt>
                <c:pt idx="2149">
                  <c:v>1.4899613396348599E-2</c:v>
                </c:pt>
                <c:pt idx="2150">
                  <c:v>1.48997026145814E-2</c:v>
                </c:pt>
                <c:pt idx="2151">
                  <c:v>1.4899768946401437E-2</c:v>
                </c:pt>
                <c:pt idx="2152">
                  <c:v>1.4899812341928609E-2</c:v>
                </c:pt>
                <c:pt idx="2153">
                  <c:v>1.4899832751282815E-2</c:v>
                </c:pt>
                <c:pt idx="2154">
                  <c:v>1.4899830124663893E-2</c:v>
                </c:pt>
                <c:pt idx="2155">
                  <c:v>1.4899804412271678E-2</c:v>
                </c:pt>
                <c:pt idx="2156">
                  <c:v>1.4899755564385941E-2</c:v>
                </c:pt>
                <c:pt idx="2157">
                  <c:v>1.4899683531046648E-2</c:v>
                </c:pt>
                <c:pt idx="2158">
                  <c:v>1.489958826253357E-2</c:v>
                </c:pt>
                <c:pt idx="2159">
                  <c:v>1.4899469709046542E-2</c:v>
                </c:pt>
                <c:pt idx="2160">
                  <c:v>1.4899327820705466E-2</c:v>
                </c:pt>
                <c:pt idx="2161">
                  <c:v>1.489916254763024E-2</c:v>
                </c:pt>
                <c:pt idx="2162">
                  <c:v>1.489897384026051E-2</c:v>
                </c:pt>
                <c:pt idx="2163">
                  <c:v>1.4898761648556302E-2</c:v>
                </c:pt>
                <c:pt idx="2164">
                  <c:v>1.4898525922717454E-2</c:v>
                </c:pt>
                <c:pt idx="2165">
                  <c:v>1.4898266613023736E-2</c:v>
                </c:pt>
                <c:pt idx="2166">
                  <c:v>1.4897983669674986E-2</c:v>
                </c:pt>
                <c:pt idx="2167">
                  <c:v>1.4897677042791102E-2</c:v>
                </c:pt>
                <c:pt idx="2168">
                  <c:v>1.4897346682412049E-2</c:v>
                </c:pt>
                <c:pt idx="2169">
                  <c:v>1.4896992538977472E-2</c:v>
                </c:pt>
                <c:pt idx="2170">
                  <c:v>1.4896614562767141E-2</c:v>
                </c:pt>
                <c:pt idx="2171">
                  <c:v>1.4896212703501277E-2</c:v>
                </c:pt>
                <c:pt idx="2172">
                  <c:v>1.4895786911779396E-2</c:v>
                </c:pt>
                <c:pt idx="2173">
                  <c:v>1.4895337137641462E-2</c:v>
                </c:pt>
                <c:pt idx="2174">
                  <c:v>1.4894863331287311E-2</c:v>
                </c:pt>
                <c:pt idx="2175">
                  <c:v>1.4894365442916779E-2</c:v>
                </c:pt>
                <c:pt idx="2176">
                  <c:v>1.489384342256983E-2</c:v>
                </c:pt>
                <c:pt idx="2177">
                  <c:v>1.4893297220766044E-2</c:v>
                </c:pt>
                <c:pt idx="2178">
                  <c:v>1.4892726787385513E-2</c:v>
                </c:pt>
                <c:pt idx="2179">
                  <c:v>1.4892132072708009E-2</c:v>
                </c:pt>
                <c:pt idx="2180">
                  <c:v>1.4891513026933367E-2</c:v>
                </c:pt>
                <c:pt idx="2181">
                  <c:v>1.4890869600341361E-2</c:v>
                </c:pt>
                <c:pt idx="2182">
                  <c:v>1.4890201742892017E-2</c:v>
                </c:pt>
                <c:pt idx="2183">
                  <c:v>1.4889509404945045E-2</c:v>
                </c:pt>
                <c:pt idx="2184">
                  <c:v>1.4888792536620343E-2</c:v>
                </c:pt>
                <c:pt idx="2185">
                  <c:v>1.4888051088197685E-2</c:v>
                </c:pt>
                <c:pt idx="2186">
                  <c:v>1.4887285009717033E-2</c:v>
                </c:pt>
                <c:pt idx="2187">
                  <c:v>1.488649425145816E-2</c:v>
                </c:pt>
                <c:pt idx="2188">
                  <c:v>1.4885678763620902E-2</c:v>
                </c:pt>
                <c:pt idx="2189">
                  <c:v>1.4884838496325159E-2</c:v>
                </c:pt>
                <c:pt idx="2190">
                  <c:v>1.4883973399770767E-2</c:v>
                </c:pt>
                <c:pt idx="2191">
                  <c:v>1.4883083424157562E-2</c:v>
                </c:pt>
                <c:pt idx="2192">
                  <c:v>1.4882168519765315E-2</c:v>
                </c:pt>
                <c:pt idx="2193">
                  <c:v>1.4881228636633992E-2</c:v>
                </c:pt>
                <c:pt idx="2194">
                  <c:v>1.4880263724963427E-2</c:v>
                </c:pt>
                <c:pt idx="2195">
                  <c:v>1.487927373511333E-2</c:v>
                </c:pt>
                <c:pt idx="2196">
                  <c:v>1.4877963961064111E-2</c:v>
                </c:pt>
                <c:pt idx="2197">
                  <c:v>1.4877218321034391E-2</c:v>
                </c:pt>
                <c:pt idx="2198">
                  <c:v>1.4876152797365094E-2</c:v>
                </c:pt>
                <c:pt idx="2199">
                  <c:v>1.48750619960758E-2</c:v>
                </c:pt>
                <c:pt idx="2200">
                  <c:v>1.4873945867526217E-2</c:v>
                </c:pt>
                <c:pt idx="2201">
                  <c:v>1.4872804361596437E-2</c:v>
                </c:pt>
                <c:pt idx="2202">
                  <c:v>1.4871637428726103E-2</c:v>
                </c:pt>
                <c:pt idx="2203">
                  <c:v>1.4870445019115053E-2</c:v>
                </c:pt>
                <c:pt idx="2204">
                  <c:v>1.4869227082803249E-2</c:v>
                </c:pt>
                <c:pt idx="2205">
                  <c:v>1.4867983570070464E-2</c:v>
                </c:pt>
                <c:pt idx="2206">
                  <c:v>1.4866714431196471E-2</c:v>
                </c:pt>
                <c:pt idx="2207">
                  <c:v>1.4865419616061359E-2</c:v>
                </c:pt>
                <c:pt idx="2208">
                  <c:v>1.4864099075104775E-2</c:v>
                </c:pt>
                <c:pt idx="2209">
                  <c:v>1.4862752758526554E-2</c:v>
                </c:pt>
                <c:pt idx="2210">
                  <c:v>1.486138061636666E-2</c:v>
                </c:pt>
                <c:pt idx="2211">
                  <c:v>1.4859982598904864E-2</c:v>
                </c:pt>
                <c:pt idx="2212">
                  <c:v>1.4858558656261067E-2</c:v>
                </c:pt>
                <c:pt idx="2213">
                  <c:v>1.4857108738715041E-2</c:v>
                </c:pt>
                <c:pt idx="2214">
                  <c:v>1.4855632796466622E-2</c:v>
                </c:pt>
                <c:pt idx="2215">
                  <c:v>1.4854130779555774E-2</c:v>
                </c:pt>
                <c:pt idx="2216">
                  <c:v>1.4852602638262269E-2</c:v>
                </c:pt>
                <c:pt idx="2217">
                  <c:v>1.4851048322785942E-2</c:v>
                </c:pt>
                <c:pt idx="2218">
                  <c:v>1.4849467783246695E-2</c:v>
                </c:pt>
                <c:pt idx="2219">
                  <c:v>1.4847860969924298E-2</c:v>
                </c:pt>
                <c:pt idx="2220">
                  <c:v>1.4846227833018588E-2</c:v>
                </c:pt>
                <c:pt idx="2221">
                  <c:v>1.4844568322489593E-2</c:v>
                </c:pt>
                <c:pt idx="2222">
                  <c:v>1.4842882388697021E-2</c:v>
                </c:pt>
                <c:pt idx="2223">
                  <c:v>1.4841169982000579E-2</c:v>
                </c:pt>
                <c:pt idx="2224">
                  <c:v>1.4839431052360297E-2</c:v>
                </c:pt>
                <c:pt idx="2225">
                  <c:v>1.4837665549896073E-2</c:v>
                </c:pt>
                <c:pt idx="2226">
                  <c:v>1.4835873424967616E-2</c:v>
                </c:pt>
                <c:pt idx="2227">
                  <c:v>1.4834054627694826E-2</c:v>
                </c:pt>
                <c:pt idx="2228">
                  <c:v>1.4832209108277539E-2</c:v>
                </c:pt>
                <c:pt idx="2229">
                  <c:v>1.483033681691559E-2</c:v>
                </c:pt>
                <c:pt idx="2230">
                  <c:v>1.4828437703648945E-2</c:v>
                </c:pt>
                <c:pt idx="2231">
                  <c:v>1.4826511718917246E-2</c:v>
                </c:pt>
                <c:pt idx="2232">
                  <c:v>1.4824558812760458E-2</c:v>
                </c:pt>
                <c:pt idx="2233">
                  <c:v>1.4822293891150196E-2</c:v>
                </c:pt>
                <c:pt idx="2234">
                  <c:v>1.4820572036891022E-2</c:v>
                </c:pt>
                <c:pt idx="2235">
                  <c:v>1.4818538067657983E-2</c:v>
                </c:pt>
                <c:pt idx="2236">
                  <c:v>1.4816476977879134E-2</c:v>
                </c:pt>
                <c:pt idx="2237">
                  <c:v>1.4814388717354632E-2</c:v>
                </c:pt>
                <c:pt idx="2238">
                  <c:v>1.4812273236683993E-2</c:v>
                </c:pt>
                <c:pt idx="2239">
                  <c:v>1.481013048590718E-2</c:v>
                </c:pt>
                <c:pt idx="2240">
                  <c:v>1.4807960415144095E-2</c:v>
                </c:pt>
                <c:pt idx="2241">
                  <c:v>1.4805762974754444E-2</c:v>
                </c:pt>
                <c:pt idx="2242">
                  <c:v>1.4803538114858128E-2</c:v>
                </c:pt>
                <c:pt idx="2243">
                  <c:v>1.4801285785495111E-2</c:v>
                </c:pt>
                <c:pt idx="2244">
                  <c:v>1.47990059370251E-2</c:v>
                </c:pt>
                <c:pt idx="2245">
                  <c:v>1.4796698519488061E-2</c:v>
                </c:pt>
                <c:pt idx="2246">
                  <c:v>1.47943634832437E-2</c:v>
                </c:pt>
                <c:pt idx="2247">
                  <c:v>1.4791320630953564E-2</c:v>
                </c:pt>
                <c:pt idx="2248">
                  <c:v>1.4789610355192551E-2</c:v>
                </c:pt>
                <c:pt idx="2249">
                  <c:v>1.4787192163705498E-2</c:v>
                </c:pt>
                <c:pt idx="2250">
                  <c:v>1.478474615407066E-2</c:v>
                </c:pt>
                <c:pt idx="2251">
                  <c:v>1.4781916587809363E-2</c:v>
                </c:pt>
                <c:pt idx="2252">
                  <c:v>1.4779770481636589E-2</c:v>
                </c:pt>
                <c:pt idx="2253">
                  <c:v>1.4777240719077156E-2</c:v>
                </c:pt>
                <c:pt idx="2254">
                  <c:v>1.4774682939249217E-2</c:v>
                </c:pt>
                <c:pt idx="2255">
                  <c:v>1.4772097092112801E-2</c:v>
                </c:pt>
                <c:pt idx="2256">
                  <c:v>1.4769483128267424E-2</c:v>
                </c:pt>
                <c:pt idx="2257">
                  <c:v>1.4766840997593178E-2</c:v>
                </c:pt>
                <c:pt idx="2258">
                  <c:v>1.4764170650369834E-2</c:v>
                </c:pt>
                <c:pt idx="2259">
                  <c:v>1.476147203679723E-2</c:v>
                </c:pt>
                <c:pt idx="2260">
                  <c:v>1.47587451070752E-2</c:v>
                </c:pt>
                <c:pt idx="2261">
                  <c:v>1.475598981140358E-2</c:v>
                </c:pt>
                <c:pt idx="2262">
                  <c:v>1.4753206099822336E-2</c:v>
                </c:pt>
                <c:pt idx="2263">
                  <c:v>1.4750393922611238E-2</c:v>
                </c:pt>
                <c:pt idx="2264">
                  <c:v>1.4747553230050059E-2</c:v>
                </c:pt>
                <c:pt idx="2265">
                  <c:v>1.4744683972258699E-2</c:v>
                </c:pt>
                <c:pt idx="2266">
                  <c:v>1.4741786099357057E-2</c:v>
                </c:pt>
                <c:pt idx="2267">
                  <c:v>1.4738859561624906E-2</c:v>
                </c:pt>
                <c:pt idx="2268">
                  <c:v>1.4735904309182146E-2</c:v>
                </c:pt>
                <c:pt idx="2269">
                  <c:v>1.4732920292228613E-2</c:v>
                </c:pt>
                <c:pt idx="2270">
                  <c:v>1.4729907460884206E-2</c:v>
                </c:pt>
                <c:pt idx="2271">
                  <c:v>1.472686576558857E-2</c:v>
                </c:pt>
                <c:pt idx="2272">
                  <c:v>1.4723795156301733E-2</c:v>
                </c:pt>
                <c:pt idx="2273">
                  <c:v>1.4720695583223531E-2</c:v>
                </c:pt>
                <c:pt idx="2274">
                  <c:v>1.4717566996633735E-2</c:v>
                </c:pt>
                <c:pt idx="2275">
                  <c:v>1.4714409346652246E-2</c:v>
                </c:pt>
                <c:pt idx="2276">
                  <c:v>1.47112225834789E-2</c:v>
                </c:pt>
                <c:pt idx="2277">
                  <c:v>1.4708006657313533E-2</c:v>
                </c:pt>
                <c:pt idx="2278">
                  <c:v>1.470476151835598E-2</c:v>
                </c:pt>
                <c:pt idx="2279">
                  <c:v>1.4701487116726142E-2</c:v>
                </c:pt>
                <c:pt idx="2280">
                  <c:v>1.4698183402623854E-2</c:v>
                </c:pt>
                <c:pt idx="2281">
                  <c:v>1.469485032632889E-2</c:v>
                </c:pt>
                <c:pt idx="2282">
                  <c:v>1.4691487837961148E-2</c:v>
                </c:pt>
                <c:pt idx="2283">
                  <c:v>1.4688095887640529E-2</c:v>
                </c:pt>
                <c:pt idx="2284">
                  <c:v>1.468467442572674E-2</c:v>
                </c:pt>
                <c:pt idx="2285">
                  <c:v>1.468023195893231E-2</c:v>
                </c:pt>
                <c:pt idx="2286">
                  <c:v>1.4676742854726754E-2</c:v>
                </c:pt>
                <c:pt idx="2287">
                  <c:v>1.4673728576619638E-2</c:v>
                </c:pt>
                <c:pt idx="2288">
                  <c:v>1.4670184321250446E-2</c:v>
                </c:pt>
                <c:pt idx="2289">
                  <c:v>1.4666610298013083E-2</c:v>
                </c:pt>
                <c:pt idx="2290">
                  <c:v>1.4663006457187322E-2</c:v>
                </c:pt>
                <c:pt idx="2291">
                  <c:v>1.465937274873319E-2</c:v>
                </c:pt>
                <c:pt idx="2292">
                  <c:v>1.4655709123090332E-2</c:v>
                </c:pt>
                <c:pt idx="2293">
                  <c:v>1.4652015530218776E-2</c:v>
                </c:pt>
                <c:pt idx="2294">
                  <c:v>1.4648291920478229E-2</c:v>
                </c:pt>
                <c:pt idx="2295">
                  <c:v>1.4644538244068528E-2</c:v>
                </c:pt>
                <c:pt idx="2296">
                  <c:v>1.46407544509497E-2</c:v>
                </c:pt>
                <c:pt idx="2297">
                  <c:v>1.4636940491481454E-2</c:v>
                </c:pt>
                <c:pt idx="2298">
                  <c:v>1.4633096315943561E-2</c:v>
                </c:pt>
                <c:pt idx="2299">
                  <c:v>1.462922187429605E-2</c:v>
                </c:pt>
                <c:pt idx="2300">
                  <c:v>1.4625317116738756E-2</c:v>
                </c:pt>
                <c:pt idx="2301">
                  <c:v>1.4621381993711324E-2</c:v>
                </c:pt>
                <c:pt idx="2302">
                  <c:v>1.4616277850763026E-2</c:v>
                </c:pt>
                <c:pt idx="2303">
                  <c:v>1.4613430366074986E-2</c:v>
                </c:pt>
                <c:pt idx="2304">
                  <c:v>1.4608816221688414E-2</c:v>
                </c:pt>
                <c:pt idx="2305">
                  <c:v>1.460475476747547E-2</c:v>
                </c:pt>
                <c:pt idx="2306">
                  <c:v>1.4600662691517385E-2</c:v>
                </c:pt>
                <c:pt idx="2307">
                  <c:v>1.4596539943774189E-2</c:v>
                </c:pt>
                <c:pt idx="2308">
                  <c:v>1.4592386474765462E-2</c:v>
                </c:pt>
                <c:pt idx="2309">
                  <c:v>1.4588202234531167E-2</c:v>
                </c:pt>
                <c:pt idx="2310">
                  <c:v>1.4583987173191204E-2</c:v>
                </c:pt>
                <c:pt idx="2311">
                  <c:v>1.457974124094541E-2</c:v>
                </c:pt>
                <c:pt idx="2312">
                  <c:v>1.4575464388073556E-2</c:v>
                </c:pt>
                <c:pt idx="2313">
                  <c:v>1.4571156564695542E-2</c:v>
                </c:pt>
                <c:pt idx="2314">
                  <c:v>1.4566817721011205E-2</c:v>
                </c:pt>
                <c:pt idx="2315">
                  <c:v>1.456244780722038E-2</c:v>
                </c:pt>
                <c:pt idx="2316">
                  <c:v>1.4558046773363031E-2</c:v>
                </c:pt>
                <c:pt idx="2317">
                  <c:v>1.4553614569958739E-2</c:v>
                </c:pt>
                <c:pt idx="2318">
                  <c:v>1.4549151146887596E-2</c:v>
                </c:pt>
                <c:pt idx="2319">
                  <c:v>1.45446564542695E-2</c:v>
                </c:pt>
                <c:pt idx="2320">
                  <c:v>1.4540130442783905E-2</c:v>
                </c:pt>
                <c:pt idx="2321">
                  <c:v>1.453557306215103E-2</c:v>
                </c:pt>
                <c:pt idx="2322">
                  <c:v>1.4530984262650648E-2</c:v>
                </c:pt>
                <c:pt idx="2323">
                  <c:v>1.452636399456253E-2</c:v>
                </c:pt>
                <c:pt idx="2324">
                  <c:v>1.4521712208086512E-2</c:v>
                </c:pt>
                <c:pt idx="2325">
                  <c:v>1.4517028853342495E-2</c:v>
                </c:pt>
                <c:pt idx="2326">
                  <c:v>1.451231388061025E-2</c:v>
                </c:pt>
                <c:pt idx="2327">
                  <c:v>1.4507567239929742E-2</c:v>
                </c:pt>
                <c:pt idx="2328">
                  <c:v>1.4502788881580742E-2</c:v>
                </c:pt>
                <c:pt idx="2329">
                  <c:v>1.4497978755763086E-2</c:v>
                </c:pt>
                <c:pt idx="2330">
                  <c:v>1.4493136812516738E-2</c:v>
                </c:pt>
                <c:pt idx="2331">
                  <c:v>1.4488263002361279E-2</c:v>
                </c:pt>
                <c:pt idx="2332">
                  <c:v>1.4483357275096864E-2</c:v>
                </c:pt>
                <c:pt idx="2333">
                  <c:v>1.4478419581083202E-2</c:v>
                </c:pt>
                <c:pt idx="2334">
                  <c:v>1.4473449870600064E-2</c:v>
                </c:pt>
                <c:pt idx="2335">
                  <c:v>1.4468448093687414E-2</c:v>
                </c:pt>
                <c:pt idx="2336">
                  <c:v>1.4463414200625024E-2</c:v>
                </c:pt>
                <c:pt idx="2337">
                  <c:v>1.4456747404869574E-2</c:v>
                </c:pt>
                <c:pt idx="2338">
                  <c:v>1.4451634897092447E-2</c:v>
                </c:pt>
                <c:pt idx="2339">
                  <c:v>1.4447383754934151E-2</c:v>
                </c:pt>
                <c:pt idx="2340">
                  <c:v>1.4442216278407471E-2</c:v>
                </c:pt>
                <c:pt idx="2341">
                  <c:v>1.4437016429615923E-2</c:v>
                </c:pt>
                <c:pt idx="2342">
                  <c:v>1.4431784158519534E-2</c:v>
                </c:pt>
                <c:pt idx="2343">
                  <c:v>1.4426519415478012E-2</c:v>
                </c:pt>
                <c:pt idx="2344">
                  <c:v>1.4421222150691193E-2</c:v>
                </c:pt>
                <c:pt idx="2345">
                  <c:v>1.4415892314199041E-2</c:v>
                </c:pt>
                <c:pt idx="2346">
                  <c:v>1.4410529856281329E-2</c:v>
                </c:pt>
                <c:pt idx="2347">
                  <c:v>1.44051347273777E-2</c:v>
                </c:pt>
                <c:pt idx="2348">
                  <c:v>1.4399706877128438E-2</c:v>
                </c:pt>
                <c:pt idx="2349">
                  <c:v>1.4394246256133059E-2</c:v>
                </c:pt>
                <c:pt idx="2350">
                  <c:v>1.4388752814431527E-2</c:v>
                </c:pt>
                <c:pt idx="2351">
                  <c:v>1.4382789949701547E-2</c:v>
                </c:pt>
                <c:pt idx="2352">
                  <c:v>1.4374475765768224E-2</c:v>
                </c:pt>
                <c:pt idx="2353">
                  <c:v>1.4368864700795569E-2</c:v>
                </c:pt>
                <c:pt idx="2354">
                  <c:v>1.4363220587538805E-2</c:v>
                </c:pt>
                <c:pt idx="2355">
                  <c:v>1.435672964087864E-2</c:v>
                </c:pt>
                <c:pt idx="2356">
                  <c:v>1.4351833016252868E-2</c:v>
                </c:pt>
                <c:pt idx="2357">
                  <c:v>1.434608945878324E-2</c:v>
                </c:pt>
                <c:pt idx="2358">
                  <c:v>1.434031265374891E-2</c:v>
                </c:pt>
                <c:pt idx="2359">
                  <c:v>1.4334502551269779E-2</c:v>
                </c:pt>
                <c:pt idx="2360">
                  <c:v>1.4328659101465746E-2</c:v>
                </c:pt>
                <c:pt idx="2361">
                  <c:v>1.4322782254616584E-2</c:v>
                </c:pt>
                <c:pt idx="2362">
                  <c:v>1.4316871960922128E-2</c:v>
                </c:pt>
                <c:pt idx="2363">
                  <c:v>1.4310928170422343E-2</c:v>
                </c:pt>
                <c:pt idx="2364">
                  <c:v>1.4304950833556873E-2</c:v>
                </c:pt>
                <c:pt idx="2365">
                  <c:v>1.4298939900365681E-2</c:v>
                </c:pt>
                <c:pt idx="2366">
                  <c:v>1.4292895320888732E-2</c:v>
                </c:pt>
                <c:pt idx="2367">
                  <c:v>1.4286817045645606E-2</c:v>
                </c:pt>
                <c:pt idx="2368">
                  <c:v>1.428070502459633E-2</c:v>
                </c:pt>
                <c:pt idx="2369">
                  <c:v>1.4274559207860804E-2</c:v>
                </c:pt>
                <c:pt idx="2370">
                  <c:v>1.4268379545798737E-2</c:v>
                </c:pt>
                <c:pt idx="2371">
                  <c:v>1.4262165988609965E-2</c:v>
                </c:pt>
                <c:pt idx="2372">
                  <c:v>1.4255918486334451E-2</c:v>
                </c:pt>
                <c:pt idx="2373">
                  <c:v>1.4249636989331904E-2</c:v>
                </c:pt>
                <c:pt idx="2374">
                  <c:v>1.4243321447642288E-2</c:v>
                </c:pt>
                <c:pt idx="2375">
                  <c:v>1.4236971811545374E-2</c:v>
                </c:pt>
                <c:pt idx="2376">
                  <c:v>1.4230588031161062E-2</c:v>
                </c:pt>
                <c:pt idx="2377">
                  <c:v>1.4224170056689189E-2</c:v>
                </c:pt>
                <c:pt idx="2378">
                  <c:v>1.4217717838489463E-2</c:v>
                </c:pt>
                <c:pt idx="2379">
                  <c:v>1.4211231326521911E-2</c:v>
                </c:pt>
                <c:pt idx="2380">
                  <c:v>1.4204710470906434E-2</c:v>
                </c:pt>
                <c:pt idx="2381">
                  <c:v>1.4198155222082676E-2</c:v>
                </c:pt>
                <c:pt idx="2382">
                  <c:v>1.4191565530250472E-2</c:v>
                </c:pt>
                <c:pt idx="2383">
                  <c:v>1.4184941345289914E-2</c:v>
                </c:pt>
                <c:pt idx="2384">
                  <c:v>1.4178282617640647E-2</c:v>
                </c:pt>
                <c:pt idx="2385">
                  <c:v>1.4171589297502507E-2</c:v>
                </c:pt>
                <c:pt idx="2386">
                  <c:v>1.4164861335075329E-2</c:v>
                </c:pt>
                <c:pt idx="2387">
                  <c:v>1.4158098680399078E-2</c:v>
                </c:pt>
                <c:pt idx="2388">
                  <c:v>1.4151301283593654E-2</c:v>
                </c:pt>
                <c:pt idx="2389">
                  <c:v>1.4142298270858333E-2</c:v>
                </c:pt>
                <c:pt idx="2390">
                  <c:v>1.4136618213473895E-2</c:v>
                </c:pt>
                <c:pt idx="2391">
                  <c:v>1.4130700143279995E-2</c:v>
                </c:pt>
                <c:pt idx="2392">
                  <c:v>1.4123763280515789E-2</c:v>
                </c:pt>
                <c:pt idx="2393">
                  <c:v>1.4116791426621589E-2</c:v>
                </c:pt>
                <c:pt idx="2394">
                  <c:v>1.4109784531877168E-2</c:v>
                </c:pt>
                <c:pt idx="2395">
                  <c:v>1.4102742546562297E-2</c:v>
                </c:pt>
                <c:pt idx="2396">
                  <c:v>1.4095665420637005E-2</c:v>
                </c:pt>
                <c:pt idx="2397">
                  <c:v>1.4088553104460999E-2</c:v>
                </c:pt>
                <c:pt idx="2398">
                  <c:v>1.4081405548074244E-2</c:v>
                </c:pt>
                <c:pt idx="2399">
                  <c:v>1.4074222701836447E-2</c:v>
                </c:pt>
                <c:pt idx="2400">
                  <c:v>1.4067004515947445E-2</c:v>
                </c:pt>
                <c:pt idx="2401">
                  <c:v>1.4059750940447202E-2</c:v>
                </c:pt>
                <c:pt idx="2402">
                  <c:v>1.4050372833596114E-2</c:v>
                </c:pt>
                <c:pt idx="2403">
                  <c:v>1.4045137421412335E-2</c:v>
                </c:pt>
                <c:pt idx="2404">
                  <c:v>1.4037777378437255E-2</c:v>
                </c:pt>
                <c:pt idx="2405">
                  <c:v>1.4030381746650278E-2</c:v>
                </c:pt>
                <c:pt idx="2406">
                  <c:v>1.4022950476171303E-2</c:v>
                </c:pt>
                <c:pt idx="2407">
                  <c:v>1.4014413892651234E-2</c:v>
                </c:pt>
                <c:pt idx="2408">
                  <c:v>1.4007980820256449E-2</c:v>
                </c:pt>
                <c:pt idx="2409">
                  <c:v>1.4000442335140306E-2</c:v>
                </c:pt>
                <c:pt idx="2410">
                  <c:v>1.3992868012211446E-2</c:v>
                </c:pt>
                <c:pt idx="2411">
                  <c:v>1.3985257801669704E-2</c:v>
                </c:pt>
                <c:pt idx="2412">
                  <c:v>1.397761165363498E-2</c:v>
                </c:pt>
                <c:pt idx="2413">
                  <c:v>1.3969929518147239E-2</c:v>
                </c:pt>
                <c:pt idx="2414">
                  <c:v>1.3962211345726061E-2</c:v>
                </c:pt>
                <c:pt idx="2415">
                  <c:v>1.3954457086411409E-2</c:v>
                </c:pt>
                <c:pt idx="2416">
                  <c:v>1.3946666690243248E-2</c:v>
                </c:pt>
                <c:pt idx="2417">
                  <c:v>1.3938840107661221E-2</c:v>
                </c:pt>
                <c:pt idx="2418">
                  <c:v>1.3930977288705293E-2</c:v>
                </c:pt>
                <c:pt idx="2419">
                  <c:v>1.3923078183575299E-2</c:v>
                </c:pt>
                <c:pt idx="2420">
                  <c:v>1.3915142742551012E-2</c:v>
                </c:pt>
                <c:pt idx="2421">
                  <c:v>1.3907170915672395E-2</c:v>
                </c:pt>
                <c:pt idx="2422">
                  <c:v>1.3899162653219221E-2</c:v>
                </c:pt>
                <c:pt idx="2423">
                  <c:v>1.389111790531139E-2</c:v>
                </c:pt>
                <c:pt idx="2424">
                  <c:v>1.3883036622228673E-2</c:v>
                </c:pt>
                <c:pt idx="2425">
                  <c:v>1.3874918754330778E-2</c:v>
                </c:pt>
                <c:pt idx="2426">
                  <c:v>1.3866764251417862E-2</c:v>
                </c:pt>
                <c:pt idx="2427">
                  <c:v>1.3858573063769697E-2</c:v>
                </c:pt>
                <c:pt idx="2428">
                  <c:v>1.3850345141825926E-2</c:v>
                </c:pt>
                <c:pt idx="2429">
                  <c:v>1.3842080435626514E-2</c:v>
                </c:pt>
                <c:pt idx="2430">
                  <c:v>1.383377889529136E-2</c:v>
                </c:pt>
                <c:pt idx="2431">
                  <c:v>1.38254404710203E-2</c:v>
                </c:pt>
                <c:pt idx="2432">
                  <c:v>1.3817065113173044E-2</c:v>
                </c:pt>
                <c:pt idx="2433">
                  <c:v>1.3808652771709617E-2</c:v>
                </c:pt>
                <c:pt idx="2434">
                  <c:v>1.380020339698973E-2</c:v>
                </c:pt>
                <c:pt idx="2435">
                  <c:v>1.3791716939053345E-2</c:v>
                </c:pt>
                <c:pt idx="2436">
                  <c:v>1.378319334826017E-2</c:v>
                </c:pt>
                <c:pt idx="2437">
                  <c:v>1.377463257465017E-2</c:v>
                </c:pt>
                <c:pt idx="2438">
                  <c:v>1.376603456842318E-2</c:v>
                </c:pt>
                <c:pt idx="2439">
                  <c:v>1.3757399280018845E-2</c:v>
                </c:pt>
                <c:pt idx="2440">
                  <c:v>1.374872665923732E-2</c:v>
                </c:pt>
                <c:pt idx="2441">
                  <c:v>1.3738769315967403E-2</c:v>
                </c:pt>
                <c:pt idx="2442">
                  <c:v>1.3730016530031364E-2</c:v>
                </c:pt>
                <c:pt idx="2443">
                  <c:v>1.3722484305986882E-2</c:v>
                </c:pt>
                <c:pt idx="2444">
                  <c:v>1.3713661858414383E-2</c:v>
                </c:pt>
                <c:pt idx="2445">
                  <c:v>1.3704801829623747E-2</c:v>
                </c:pt>
                <c:pt idx="2446">
                  <c:v>1.3695904169734874E-2</c:v>
                </c:pt>
                <c:pt idx="2447">
                  <c:v>1.3686968829027535E-2</c:v>
                </c:pt>
                <c:pt idx="2448">
                  <c:v>1.367799575762163E-2</c:v>
                </c:pt>
                <c:pt idx="2449">
                  <c:v>1.3668984905716997E-2</c:v>
                </c:pt>
                <c:pt idx="2450">
                  <c:v>1.3659936223593405E-2</c:v>
                </c:pt>
                <c:pt idx="2451">
                  <c:v>1.3650849661370756E-2</c:v>
                </c:pt>
                <c:pt idx="2452">
                  <c:v>1.3641725169089014E-2</c:v>
                </c:pt>
                <c:pt idx="2453">
                  <c:v>1.3632562697187822E-2</c:v>
                </c:pt>
                <c:pt idx="2454">
                  <c:v>1.3623362195787081E-2</c:v>
                </c:pt>
                <c:pt idx="2455">
                  <c:v>1.3614123614926754E-2</c:v>
                </c:pt>
                <c:pt idx="2456">
                  <c:v>1.360484690496655E-2</c:v>
                </c:pt>
                <c:pt idx="2457">
                  <c:v>1.3592863599738436E-2</c:v>
                </c:pt>
                <c:pt idx="2458">
                  <c:v>1.3586178898306045E-2</c:v>
                </c:pt>
                <c:pt idx="2459">
                  <c:v>1.3576787502085352E-2</c:v>
                </c:pt>
                <c:pt idx="2460">
                  <c:v>1.3567357777244382E-2</c:v>
                </c:pt>
                <c:pt idx="2461">
                  <c:v>1.3557889674302714E-2</c:v>
                </c:pt>
                <c:pt idx="2462">
                  <c:v>1.3548383143460185E-2</c:v>
                </c:pt>
                <c:pt idx="2463">
                  <c:v>1.3538838134596887E-2</c:v>
                </c:pt>
                <c:pt idx="2464">
                  <c:v>1.3529254598152463E-2</c:v>
                </c:pt>
                <c:pt idx="2465">
                  <c:v>1.3519632484326749E-2</c:v>
                </c:pt>
                <c:pt idx="2466">
                  <c:v>1.3509971743079774E-2</c:v>
                </c:pt>
                <c:pt idx="2467">
                  <c:v>1.3500272324851181E-2</c:v>
                </c:pt>
                <c:pt idx="2468">
                  <c:v>1.3490534179680935E-2</c:v>
                </c:pt>
                <c:pt idx="2469">
                  <c:v>1.3480757257928744E-2</c:v>
                </c:pt>
                <c:pt idx="2470">
                  <c:v>1.3470941509634571E-2</c:v>
                </c:pt>
                <c:pt idx="2471">
                  <c:v>1.3461086884918316E-2</c:v>
                </c:pt>
                <c:pt idx="2472">
                  <c:v>1.3451193334219624E-2</c:v>
                </c:pt>
                <c:pt idx="2473">
                  <c:v>1.3441260807498523E-2</c:v>
                </c:pt>
                <c:pt idx="2474">
                  <c:v>1.3431289254954848E-2</c:v>
                </c:pt>
                <c:pt idx="2475">
                  <c:v>1.3421278626948308E-2</c:v>
                </c:pt>
                <c:pt idx="2476">
                  <c:v>1.3411228873598802E-2</c:v>
                </c:pt>
                <c:pt idx="2477">
                  <c:v>1.3401139944946294E-2</c:v>
                </c:pt>
                <c:pt idx="2478">
                  <c:v>1.3391011791350493E-2</c:v>
                </c:pt>
                <c:pt idx="2479">
                  <c:v>1.3380844363091171E-2</c:v>
                </c:pt>
                <c:pt idx="2480">
                  <c:v>1.3370637610048419E-2</c:v>
                </c:pt>
                <c:pt idx="2481">
                  <c:v>1.3360391482741818E-2</c:v>
                </c:pt>
                <c:pt idx="2482">
                  <c:v>1.3350105930971523E-2</c:v>
                </c:pt>
                <c:pt idx="2483">
                  <c:v>1.3339780905257115E-2</c:v>
                </c:pt>
                <c:pt idx="2484">
                  <c:v>1.3329416355798429E-2</c:v>
                </c:pt>
                <c:pt idx="2485">
                  <c:v>1.3319012232555494E-2</c:v>
                </c:pt>
                <c:pt idx="2486">
                  <c:v>1.3308568485888017E-2</c:v>
                </c:pt>
                <c:pt idx="2487">
                  <c:v>1.3298085065915899E-2</c:v>
                </c:pt>
                <c:pt idx="2488">
                  <c:v>1.3287561922838975E-2</c:v>
                </c:pt>
                <c:pt idx="2489">
                  <c:v>1.3276999006937018E-2</c:v>
                </c:pt>
                <c:pt idx="2490">
                  <c:v>1.3266396268249991E-2</c:v>
                </c:pt>
                <c:pt idx="2491">
                  <c:v>1.3255753657057667E-2</c:v>
                </c:pt>
                <c:pt idx="2492">
                  <c:v>1.3245071123479946E-2</c:v>
                </c:pt>
                <c:pt idx="2493">
                  <c:v>1.3232377105882875E-2</c:v>
                </c:pt>
                <c:pt idx="2494">
                  <c:v>1.3219554720249604E-2</c:v>
                </c:pt>
                <c:pt idx="2495">
                  <c:v>1.320675810680072E-2</c:v>
                </c:pt>
                <c:pt idx="2496">
                  <c:v>1.3193987347630554E-2</c:v>
                </c:pt>
                <c:pt idx="2497">
                  <c:v>1.3181242524513692E-2</c:v>
                </c:pt>
                <c:pt idx="2498">
                  <c:v>1.3168523719064851E-2</c:v>
                </c:pt>
                <c:pt idx="2499">
                  <c:v>1.3155831013378361E-2</c:v>
                </c:pt>
                <c:pt idx="2500">
                  <c:v>1.3143164489068937E-2</c:v>
                </c:pt>
                <c:pt idx="2501">
                  <c:v>1.3130524228230911E-2</c:v>
                </c:pt>
                <c:pt idx="2502">
                  <c:v>1.3117910312399061E-2</c:v>
                </c:pt>
                <c:pt idx="2503">
                  <c:v>1.3105322823427912E-2</c:v>
                </c:pt>
                <c:pt idx="2504">
                  <c:v>1.3092761843251921E-2</c:v>
                </c:pt>
                <c:pt idx="2505">
                  <c:v>1.3080227453725612E-2</c:v>
                </c:pt>
                <c:pt idx="2506">
                  <c:v>1.3067719736463701E-2</c:v>
                </c:pt>
                <c:pt idx="2507">
                  <c:v>1.3051677709476905E-2</c:v>
                </c:pt>
                <c:pt idx="2508">
                  <c:v>1.304278464639097E-2</c:v>
                </c:pt>
                <c:pt idx="2509">
                  <c:v>1.3030357437209261E-2</c:v>
                </c:pt>
                <c:pt idx="2510">
                  <c:v>1.3017957227710042E-2</c:v>
                </c:pt>
                <c:pt idx="2511">
                  <c:v>1.3003818725501048E-2</c:v>
                </c:pt>
                <c:pt idx="2512">
                  <c:v>1.2993238135017293E-2</c:v>
                </c:pt>
                <c:pt idx="2513">
                  <c:v>1.2980919415372938E-2</c:v>
                </c:pt>
                <c:pt idx="2514">
                  <c:v>1.2968628022749229E-2</c:v>
                </c:pt>
                <c:pt idx="2515">
                  <c:v>1.2956364038840817E-2</c:v>
                </c:pt>
                <c:pt idx="2516">
                  <c:v>1.294412754542229E-2</c:v>
                </c:pt>
                <c:pt idx="2517">
                  <c:v>1.2931918624508043E-2</c:v>
                </c:pt>
                <c:pt idx="2518">
                  <c:v>1.2919737357792727E-2</c:v>
                </c:pt>
                <c:pt idx="2519">
                  <c:v>1.29075838272108E-2</c:v>
                </c:pt>
                <c:pt idx="2520">
                  <c:v>1.2895458114376979E-2</c:v>
                </c:pt>
                <c:pt idx="2521">
                  <c:v>1.2883360301225721E-2</c:v>
                </c:pt>
                <c:pt idx="2522">
                  <c:v>1.2871290469531615E-2</c:v>
                </c:pt>
                <c:pt idx="2523">
                  <c:v>1.2859248701149184E-2</c:v>
                </c:pt>
                <c:pt idx="2524">
                  <c:v>1.2847235078172758E-2</c:v>
                </c:pt>
                <c:pt idx="2525">
                  <c:v>1.2835249681897309E-2</c:v>
                </c:pt>
                <c:pt idx="2526">
                  <c:v>1.2823292594417168E-2</c:v>
                </c:pt>
                <c:pt idx="2527">
                  <c:v>1.2811363897586858E-2</c:v>
                </c:pt>
                <c:pt idx="2528">
                  <c:v>1.2799463673021094E-2</c:v>
                </c:pt>
                <c:pt idx="2529">
                  <c:v>1.2787592002814208E-2</c:v>
                </c:pt>
                <c:pt idx="2530">
                  <c:v>1.2775748968660849E-2</c:v>
                </c:pt>
                <c:pt idx="2531">
                  <c:v>1.2763934652415543E-2</c:v>
                </c:pt>
                <c:pt idx="2532">
                  <c:v>1.2752149135693003E-2</c:v>
                </c:pt>
                <c:pt idx="2533">
                  <c:v>1.2740392500667497E-2</c:v>
                </c:pt>
                <c:pt idx="2534">
                  <c:v>1.2728664828873804E-2</c:v>
                </c:pt>
                <c:pt idx="2535">
                  <c:v>1.2716966202246383E-2</c:v>
                </c:pt>
                <c:pt idx="2536">
                  <c:v>1.2705296702639757E-2</c:v>
                </c:pt>
                <c:pt idx="2537">
                  <c:v>1.2693656411828513E-2</c:v>
                </c:pt>
                <c:pt idx="2538">
                  <c:v>1.2682045411507303E-2</c:v>
                </c:pt>
                <c:pt idx="2539">
                  <c:v>1.2670463783770458E-2</c:v>
                </c:pt>
                <c:pt idx="2540">
                  <c:v>1.2658911610072821E-2</c:v>
                </c:pt>
                <c:pt idx="2541">
                  <c:v>1.2647388972668594E-2</c:v>
                </c:pt>
                <c:pt idx="2542">
                  <c:v>1.2635895953012621E-2</c:v>
                </c:pt>
                <c:pt idx="2543">
                  <c:v>1.2624432633119298E-2</c:v>
                </c:pt>
                <c:pt idx="2544">
                  <c:v>1.2612999094603339E-2</c:v>
                </c:pt>
                <c:pt idx="2545">
                  <c:v>1.2598342723366684E-2</c:v>
                </c:pt>
                <c:pt idx="2546">
                  <c:v>1.2586977564232882E-2</c:v>
                </c:pt>
                <c:pt idx="2547">
                  <c:v>1.2577259913868488E-2</c:v>
                </c:pt>
                <c:pt idx="2548">
                  <c:v>1.2565950627720923E-2</c:v>
                </c:pt>
                <c:pt idx="2549">
                  <c:v>1.2554671543814067E-2</c:v>
                </c:pt>
                <c:pt idx="2550">
                  <c:v>1.2543422744162314E-2</c:v>
                </c:pt>
                <c:pt idx="2551">
                  <c:v>1.2532204310300443E-2</c:v>
                </c:pt>
                <c:pt idx="2552">
                  <c:v>1.2521016324322787E-2</c:v>
                </c:pt>
                <c:pt idx="2553">
                  <c:v>1.2509858867923995E-2</c:v>
                </c:pt>
                <c:pt idx="2554">
                  <c:v>1.2498732022958592E-2</c:v>
                </c:pt>
                <c:pt idx="2555">
                  <c:v>1.2487635871121228E-2</c:v>
                </c:pt>
                <c:pt idx="2556">
                  <c:v>1.2476570494346362E-2</c:v>
                </c:pt>
                <c:pt idx="2557">
                  <c:v>1.2465535974568454E-2</c:v>
                </c:pt>
                <c:pt idx="2558">
                  <c:v>1.2454532393402218E-2</c:v>
                </c:pt>
                <c:pt idx="2559">
                  <c:v>1.2443559832622242E-2</c:v>
                </c:pt>
                <c:pt idx="2560">
                  <c:v>1.2432618374402793E-2</c:v>
                </c:pt>
                <c:pt idx="2561">
                  <c:v>1.2421708100198714E-2</c:v>
                </c:pt>
                <c:pt idx="2562">
                  <c:v>1.2407726558034682E-2</c:v>
                </c:pt>
                <c:pt idx="2563">
                  <c:v>1.2398434329448094E-2</c:v>
                </c:pt>
                <c:pt idx="2564">
                  <c:v>1.2389165200543673E-2</c:v>
                </c:pt>
                <c:pt idx="2565">
                  <c:v>1.2378380481106177E-2</c:v>
                </c:pt>
                <c:pt idx="2566">
                  <c:v>1.2367627354876731E-2</c:v>
                </c:pt>
                <c:pt idx="2567">
                  <c:v>1.2356905903709858E-2</c:v>
                </c:pt>
                <c:pt idx="2568">
                  <c:v>1.2346216209460081E-2</c:v>
                </c:pt>
                <c:pt idx="2569">
                  <c:v>1.2335558353901988E-2</c:v>
                </c:pt>
                <c:pt idx="2570">
                  <c:v>1.2324932418810164E-2</c:v>
                </c:pt>
                <c:pt idx="2571">
                  <c:v>1.231433848611907E-2</c:v>
                </c:pt>
                <c:pt idx="2572">
                  <c:v>1.2303776637603292E-2</c:v>
                </c:pt>
                <c:pt idx="2573">
                  <c:v>1.2293246955037418E-2</c:v>
                </c:pt>
                <c:pt idx="2574">
                  <c:v>1.2282749520275971E-2</c:v>
                </c:pt>
                <c:pt idx="2575">
                  <c:v>1.2272284415013601E-2</c:v>
                </c:pt>
                <c:pt idx="2576">
                  <c:v>1.2261851721344641E-2</c:v>
                </c:pt>
                <c:pt idx="2577">
                  <c:v>1.2251451520803869E-2</c:v>
                </c:pt>
                <c:pt idx="2578">
                  <c:v>1.2241083895485616E-2</c:v>
                </c:pt>
                <c:pt idx="2579">
                  <c:v>1.2230748926924662E-2</c:v>
                </c:pt>
                <c:pt idx="2580">
                  <c:v>1.2220446697135401E-2</c:v>
                </c:pt>
                <c:pt idx="2581">
                  <c:v>1.2210177287732549E-2</c:v>
                </c:pt>
                <c:pt idx="2582">
                  <c:v>1.2199940780890373E-2</c:v>
                </c:pt>
                <c:pt idx="2583">
                  <c:v>1.2189737258143651E-2</c:v>
                </c:pt>
                <c:pt idx="2584">
                  <c:v>1.2179566801346908E-2</c:v>
                </c:pt>
                <c:pt idx="2585">
                  <c:v>1.2169429492434602E-2</c:v>
                </c:pt>
                <c:pt idx="2586">
                  <c:v>1.2159325413101385E-2</c:v>
                </c:pt>
                <c:pt idx="2587">
                  <c:v>1.2149254645201779E-2</c:v>
                </c:pt>
                <c:pt idx="2588">
                  <c:v>1.2139217270590308E-2</c:v>
                </c:pt>
                <c:pt idx="2589">
                  <c:v>1.2129213371121494E-2</c:v>
                </c:pt>
                <c:pt idx="2590">
                  <c:v>1.2119243028410054E-2</c:v>
                </c:pt>
                <c:pt idx="2591">
                  <c:v>1.2109306324550317E-2</c:v>
                </c:pt>
                <c:pt idx="2592">
                  <c:v>1.2099403341157E-2</c:v>
                </c:pt>
                <c:pt idx="2593">
                  <c:v>1.2089534160244497E-2</c:v>
                </c:pt>
                <c:pt idx="2594">
                  <c:v>1.2079698863347588E-2</c:v>
                </c:pt>
                <c:pt idx="2595">
                  <c:v>1.2069897532560603E-2</c:v>
                </c:pt>
                <c:pt idx="2596">
                  <c:v>1.2060130249498258E-2</c:v>
                </c:pt>
                <c:pt idx="2597">
                  <c:v>1.2047622475481745E-2</c:v>
                </c:pt>
                <c:pt idx="2598">
                  <c:v>1.203793332328118E-2</c:v>
                </c:pt>
                <c:pt idx="2599">
                  <c:v>1.2029655645937609E-2</c:v>
                </c:pt>
                <c:pt idx="2600">
                  <c:v>1.2020030289825456E-2</c:v>
                </c:pt>
                <c:pt idx="2601">
                  <c:v>1.2010439402301287E-2</c:v>
                </c:pt>
                <c:pt idx="2602">
                  <c:v>1.2000883065299561E-2</c:v>
                </c:pt>
                <c:pt idx="2603">
                  <c:v>1.1991361360514929E-2</c:v>
                </c:pt>
                <c:pt idx="2604">
                  <c:v>1.1981874369562107E-2</c:v>
                </c:pt>
                <c:pt idx="2605">
                  <c:v>1.1972422174855168E-2</c:v>
                </c:pt>
                <c:pt idx="2606">
                  <c:v>1.1963004857769022E-2</c:v>
                </c:pt>
                <c:pt idx="2607">
                  <c:v>1.1953622500078254E-2</c:v>
                </c:pt>
                <c:pt idx="2608">
                  <c:v>1.1944275183717323E-2</c:v>
                </c:pt>
                <c:pt idx="2609">
                  <c:v>1.193496299062069E-2</c:v>
                </c:pt>
                <c:pt idx="2610">
                  <c:v>1.1925686002483005E-2</c:v>
                </c:pt>
                <c:pt idx="2611">
                  <c:v>1.1916444301078855E-2</c:v>
                </c:pt>
                <c:pt idx="2612">
                  <c:v>1.1907237968422635E-2</c:v>
                </c:pt>
                <c:pt idx="2613">
                  <c:v>1.1894540800998499E-2</c:v>
                </c:pt>
                <c:pt idx="2614">
                  <c:v>1.1888931736132591E-2</c:v>
                </c:pt>
                <c:pt idx="2615">
                  <c:v>1.1878534949900654E-2</c:v>
                </c:pt>
                <c:pt idx="2616">
                  <c:v>1.1870767960049378E-2</c:v>
                </c:pt>
                <c:pt idx="2617">
                  <c:v>1.1861739697751617E-2</c:v>
                </c:pt>
                <c:pt idx="2618">
                  <c:v>1.1852747294929245E-2</c:v>
                </c:pt>
                <c:pt idx="2619">
                  <c:v>1.1843790833436785E-2</c:v>
                </c:pt>
                <c:pt idx="2620">
                  <c:v>1.1834870395288632E-2</c:v>
                </c:pt>
                <c:pt idx="2621">
                  <c:v>1.1825986061939631E-2</c:v>
                </c:pt>
                <c:pt idx="2622">
                  <c:v>1.1817137915484111E-2</c:v>
                </c:pt>
                <c:pt idx="2623">
                  <c:v>1.1808326037616723E-2</c:v>
                </c:pt>
                <c:pt idx="2624">
                  <c:v>1.1799550510271928E-2</c:v>
                </c:pt>
                <c:pt idx="2625">
                  <c:v>1.1790811415144375E-2</c:v>
                </c:pt>
                <c:pt idx="2626">
                  <c:v>1.1782108834168525E-2</c:v>
                </c:pt>
                <c:pt idx="2627">
                  <c:v>1.1773442849118965E-2</c:v>
                </c:pt>
                <c:pt idx="2628">
                  <c:v>1.176481354177028E-2</c:v>
                </c:pt>
                <c:pt idx="2629">
                  <c:v>1.175622099389706E-2</c:v>
                </c:pt>
                <c:pt idx="2630">
                  <c:v>1.1747665287433762E-2</c:v>
                </c:pt>
                <c:pt idx="2631">
                  <c:v>1.173914650423491E-2</c:v>
                </c:pt>
                <c:pt idx="2632">
                  <c:v>1.1730664725915219E-2</c:v>
                </c:pt>
                <c:pt idx="2633">
                  <c:v>1.172222003456902E-2</c:v>
                </c:pt>
                <c:pt idx="2634">
                  <c:v>1.1713812511811028E-2</c:v>
                </c:pt>
                <c:pt idx="2635">
                  <c:v>1.1705442239495767E-2</c:v>
                </c:pt>
                <c:pt idx="2636">
                  <c:v>1.1697109299477759E-2</c:v>
                </c:pt>
                <c:pt idx="2637">
                  <c:v>1.1688813773451656E-2</c:v>
                </c:pt>
                <c:pt idx="2638">
                  <c:v>1.1680555743511789E-2</c:v>
                </c:pt>
                <c:pt idx="2639">
                  <c:v>1.1672335291272873E-2</c:v>
                </c:pt>
                <c:pt idx="2640">
                  <c:v>1.1664152498749303E-2</c:v>
                </c:pt>
                <c:pt idx="2641">
                  <c:v>1.1656007447395922E-2</c:v>
                </c:pt>
                <c:pt idx="2642">
                  <c:v>1.1647900219227125E-2</c:v>
                </c:pt>
                <c:pt idx="2643">
                  <c:v>1.1639830896177372E-2</c:v>
                </c:pt>
                <c:pt idx="2644">
                  <c:v>1.1631799559941314E-2</c:v>
                </c:pt>
                <c:pt idx="2645">
                  <c:v>1.1623806292453409E-2</c:v>
                </c:pt>
                <c:pt idx="2646">
                  <c:v>1.1615851175408309E-2</c:v>
                </c:pt>
                <c:pt idx="2647">
                  <c:v>1.1607934290580602E-2</c:v>
                </c:pt>
                <c:pt idx="2648">
                  <c:v>1.1600055719984681E-2</c:v>
                </c:pt>
                <c:pt idx="2649">
                  <c:v>1.1589240571181492E-2</c:v>
                </c:pt>
                <c:pt idx="2650">
                  <c:v>1.1581454889242337E-2</c:v>
                </c:pt>
                <c:pt idx="2651">
                  <c:v>1.1575544843775987E-2</c:v>
                </c:pt>
                <c:pt idx="2652">
                  <c:v>1.1567825874632121E-2</c:v>
                </c:pt>
                <c:pt idx="2653">
                  <c:v>1.156014564050345E-2</c:v>
                </c:pt>
                <c:pt idx="2654">
                  <c:v>1.1552504223164561E-2</c:v>
                </c:pt>
                <c:pt idx="2655">
                  <c:v>1.1544901704150234E-2</c:v>
                </c:pt>
                <c:pt idx="2656">
                  <c:v>1.1537338165634736E-2</c:v>
                </c:pt>
                <c:pt idx="2657">
                  <c:v>1.1529813689232782E-2</c:v>
                </c:pt>
                <c:pt idx="2658">
                  <c:v>1.152232835687883E-2</c:v>
                </c:pt>
                <c:pt idx="2659">
                  <c:v>1.1514882250347469E-2</c:v>
                </c:pt>
                <c:pt idx="2660">
                  <c:v>1.1507475451493221E-2</c:v>
                </c:pt>
                <c:pt idx="2661">
                  <c:v>1.1500108042090673E-2</c:v>
                </c:pt>
                <c:pt idx="2662">
                  <c:v>1.1491428033314932E-2</c:v>
                </c:pt>
                <c:pt idx="2663">
                  <c:v>1.148134471743667E-2</c:v>
                </c:pt>
                <c:pt idx="2664">
                  <c:v>1.1474118652650134E-2</c:v>
                </c:pt>
                <c:pt idx="2665">
                  <c:v>1.1466932351256176E-2</c:v>
                </c:pt>
                <c:pt idx="2666">
                  <c:v>1.1459785895189256E-2</c:v>
                </c:pt>
                <c:pt idx="2667">
                  <c:v>1.1451667412023525E-2</c:v>
                </c:pt>
                <c:pt idx="2668">
                  <c:v>1.144561284629475E-2</c:v>
                </c:pt>
                <c:pt idx="2669">
                  <c:v>1.1438586417096275E-2</c:v>
                </c:pt>
                <c:pt idx="2670">
                  <c:v>1.1431600160562994E-2</c:v>
                </c:pt>
                <c:pt idx="2671">
                  <c:v>1.1424654158469494E-2</c:v>
                </c:pt>
                <c:pt idx="2672">
                  <c:v>1.1417748492350555E-2</c:v>
                </c:pt>
                <c:pt idx="2673">
                  <c:v>1.1410883244540315E-2</c:v>
                </c:pt>
                <c:pt idx="2674">
                  <c:v>1.1404058496573555E-2</c:v>
                </c:pt>
                <c:pt idx="2675">
                  <c:v>1.1397274330304796E-2</c:v>
                </c:pt>
                <c:pt idx="2676">
                  <c:v>1.1390530827508627E-2</c:v>
                </c:pt>
                <c:pt idx="2677">
                  <c:v>1.1383828069959634E-2</c:v>
                </c:pt>
                <c:pt idx="2678">
                  <c:v>1.1377166139752148E-2</c:v>
                </c:pt>
                <c:pt idx="2679">
                  <c:v>1.1370545118261077E-2</c:v>
                </c:pt>
                <c:pt idx="2680">
                  <c:v>1.1363965087740624E-2</c:v>
                </c:pt>
                <c:pt idx="2681">
                  <c:v>1.1357426129805503E-2</c:v>
                </c:pt>
                <c:pt idx="2682">
                  <c:v>1.1350928326310239E-2</c:v>
                </c:pt>
                <c:pt idx="2683">
                  <c:v>1.1344471759029418E-2</c:v>
                </c:pt>
                <c:pt idx="2684">
                  <c:v>1.1338056509897498E-2</c:v>
                </c:pt>
                <c:pt idx="2685">
                  <c:v>1.133168266044926E-2</c:v>
                </c:pt>
                <c:pt idx="2686">
                  <c:v>1.1325350293018843E-2</c:v>
                </c:pt>
                <c:pt idx="2687">
                  <c:v>1.1319059488901217E-2</c:v>
                </c:pt>
                <c:pt idx="2688">
                  <c:v>1.1312810330270651E-2</c:v>
                </c:pt>
                <c:pt idx="2689">
                  <c:v>1.1306602898661922E-2</c:v>
                </c:pt>
                <c:pt idx="2690">
                  <c:v>1.1300437276169362E-2</c:v>
                </c:pt>
                <c:pt idx="2691">
                  <c:v>1.129431354432775E-2</c:v>
                </c:pt>
                <c:pt idx="2692">
                  <c:v>1.1288231785311353E-2</c:v>
                </c:pt>
                <c:pt idx="2693">
                  <c:v>1.1282192080654951E-2</c:v>
                </c:pt>
                <c:pt idx="2694">
                  <c:v>1.1276194512133131E-2</c:v>
                </c:pt>
                <c:pt idx="2695">
                  <c:v>1.1270239161920159E-2</c:v>
                </c:pt>
                <c:pt idx="2696">
                  <c:v>1.1264326111470879E-2</c:v>
                </c:pt>
                <c:pt idx="2697">
                  <c:v>1.1258455442799686E-2</c:v>
                </c:pt>
                <c:pt idx="2698">
                  <c:v>1.1252627237681168E-2</c:v>
                </c:pt>
                <c:pt idx="2699">
                  <c:v>1.1246841578049782E-2</c:v>
                </c:pt>
                <c:pt idx="2700">
                  <c:v>1.1241098545360373E-2</c:v>
                </c:pt>
                <c:pt idx="2701">
                  <c:v>1.1233548129228055E-2</c:v>
                </c:pt>
                <c:pt idx="2702">
                  <c:v>1.1228935968095044E-2</c:v>
                </c:pt>
                <c:pt idx="2703">
                  <c:v>1.1224126029087955E-2</c:v>
                </c:pt>
                <c:pt idx="2704">
                  <c:v>1.1218554323431107E-2</c:v>
                </c:pt>
                <c:pt idx="2705">
                  <c:v>1.1213025654068787E-2</c:v>
                </c:pt>
                <c:pt idx="2706">
                  <c:v>1.1207540102935454E-2</c:v>
                </c:pt>
                <c:pt idx="2707">
                  <c:v>1.1202097751565887E-2</c:v>
                </c:pt>
                <c:pt idx="2708">
                  <c:v>1.1196698681974482E-2</c:v>
                </c:pt>
                <c:pt idx="2709">
                  <c:v>1.1191342976095697E-2</c:v>
                </c:pt>
                <c:pt idx="2710">
                  <c:v>1.1186030715464312E-2</c:v>
                </c:pt>
                <c:pt idx="2711">
                  <c:v>1.1180761982174658E-2</c:v>
                </c:pt>
                <c:pt idx="2712">
                  <c:v>1.1175536857761514E-2</c:v>
                </c:pt>
                <c:pt idx="2713">
                  <c:v>1.1170355424239276E-2</c:v>
                </c:pt>
                <c:pt idx="2714">
                  <c:v>1.1165217763462465E-2</c:v>
                </c:pt>
                <c:pt idx="2715">
                  <c:v>1.1160123957125734E-2</c:v>
                </c:pt>
                <c:pt idx="2716">
                  <c:v>1.1155074087003669E-2</c:v>
                </c:pt>
                <c:pt idx="2717">
                  <c:v>1.1148646088150471E-2</c:v>
                </c:pt>
                <c:pt idx="2718">
                  <c:v>1.1145106483141376E-2</c:v>
                </c:pt>
                <c:pt idx="2719">
                  <c:v>1.1140188912950322E-2</c:v>
                </c:pt>
                <c:pt idx="2720">
                  <c:v>1.1135315606312091E-2</c:v>
                </c:pt>
                <c:pt idx="2721">
                  <c:v>1.1130486645161142E-2</c:v>
                </c:pt>
                <c:pt idx="2722">
                  <c:v>1.112570211111219E-2</c:v>
                </c:pt>
                <c:pt idx="2723">
                  <c:v>1.1120962086259567E-2</c:v>
                </c:pt>
                <c:pt idx="2724">
                  <c:v>1.1116266652297924E-2</c:v>
                </c:pt>
                <c:pt idx="2725">
                  <c:v>1.1111615890841975E-2</c:v>
                </c:pt>
                <c:pt idx="2726">
                  <c:v>1.1107009883906116E-2</c:v>
                </c:pt>
                <c:pt idx="2727">
                  <c:v>1.1102448713424806E-2</c:v>
                </c:pt>
                <c:pt idx="2728">
                  <c:v>1.1097932461172633E-2</c:v>
                </c:pt>
                <c:pt idx="2729">
                  <c:v>1.109346120876431E-2</c:v>
                </c:pt>
                <c:pt idx="2730">
                  <c:v>1.1089035038134298E-2</c:v>
                </c:pt>
                <c:pt idx="2731">
                  <c:v>1.1084654031217056E-2</c:v>
                </c:pt>
                <c:pt idx="2732">
                  <c:v>1.1080318269627298E-2</c:v>
                </c:pt>
                <c:pt idx="2733">
                  <c:v>1.1076027835299485E-2</c:v>
                </c:pt>
                <c:pt idx="2734">
                  <c:v>1.1071782810008202E-2</c:v>
                </c:pt>
                <c:pt idx="2735">
                  <c:v>1.1067583275607973E-2</c:v>
                </c:pt>
                <c:pt idx="2736">
                  <c:v>1.1063429314033257E-2</c:v>
                </c:pt>
                <c:pt idx="2737">
                  <c:v>1.1059321006978706E-2</c:v>
                </c:pt>
                <c:pt idx="2738">
                  <c:v>1.1055258436138971E-2</c:v>
                </c:pt>
                <c:pt idx="2739">
                  <c:v>1.1051241683608382E-2</c:v>
                </c:pt>
                <c:pt idx="2740">
                  <c:v>1.104727083108159E-2</c:v>
                </c:pt>
                <c:pt idx="2741">
                  <c:v>1.1043345960173312E-2</c:v>
                </c:pt>
                <c:pt idx="2742">
                  <c:v>1.103946715313775E-2</c:v>
                </c:pt>
                <c:pt idx="2743">
                  <c:v>1.1035634491509683E-2</c:v>
                </c:pt>
                <c:pt idx="2744">
                  <c:v>1.1031848056903826E-2</c:v>
                </c:pt>
                <c:pt idx="2745">
                  <c:v>1.1028107931654318E-2</c:v>
                </c:pt>
                <c:pt idx="2746">
                  <c:v>1.102441419729594E-2</c:v>
                </c:pt>
                <c:pt idx="2747">
                  <c:v>1.1020766935683213E-2</c:v>
                </c:pt>
                <c:pt idx="2748">
                  <c:v>1.1017166228590725E-2</c:v>
                </c:pt>
                <c:pt idx="2749">
                  <c:v>1.1013612157872998E-2</c:v>
                </c:pt>
                <c:pt idx="2750">
                  <c:v>1.1010104805384557E-2</c:v>
                </c:pt>
                <c:pt idx="2751">
                  <c:v>1.1006644252899989E-2</c:v>
                </c:pt>
                <c:pt idx="2752">
                  <c:v>1.1003230582193879E-2</c:v>
                </c:pt>
                <c:pt idx="2753">
                  <c:v>1.0999863875200688E-2</c:v>
                </c:pt>
                <c:pt idx="2754">
                  <c:v>1.0996544213695003E-2</c:v>
                </c:pt>
                <c:pt idx="2755">
                  <c:v>1.0993271679451411E-2</c:v>
                </c:pt>
                <c:pt idx="2756">
                  <c:v>1.0990046354324434E-2</c:v>
                </c:pt>
                <c:pt idx="2757">
                  <c:v>1.0986868320248533E-2</c:v>
                </c:pt>
                <c:pt idx="2758">
                  <c:v>1.0983737658758486E-2</c:v>
                </c:pt>
                <c:pt idx="2759">
                  <c:v>1.098065445202856E-2</c:v>
                </c:pt>
                <c:pt idx="2760">
                  <c:v>1.097761878167347E-2</c:v>
                </c:pt>
                <c:pt idx="2761">
                  <c:v>1.0974630729387869E-2</c:v>
                </c:pt>
                <c:pt idx="2762">
                  <c:v>1.0971690377346022E-2</c:v>
                </c:pt>
                <c:pt idx="2763">
                  <c:v>1.0968797807002773E-2</c:v>
                </c:pt>
                <c:pt idx="2764">
                  <c:v>1.0965953100372516E-2</c:v>
                </c:pt>
                <c:pt idx="2765">
                  <c:v>1.0963156339389712E-2</c:v>
                </c:pt>
                <c:pt idx="2766">
                  <c:v>1.0960407605669076E-2</c:v>
                </c:pt>
                <c:pt idx="2767">
                  <c:v>1.0957706980985193E-2</c:v>
                </c:pt>
                <c:pt idx="2768">
                  <c:v>1.0954305572070666E-2</c:v>
                </c:pt>
                <c:pt idx="2769">
                  <c:v>1.0952450386625401E-2</c:v>
                </c:pt>
                <c:pt idx="2770">
                  <c:v>1.0949894580338793E-2</c:v>
                </c:pt>
                <c:pt idx="2771">
                  <c:v>1.0947387210666903E-2</c:v>
                </c:pt>
                <c:pt idx="2772">
                  <c:v>1.0944928359064576E-2</c:v>
                </c:pt>
                <c:pt idx="2773">
                  <c:v>1.0942518107626142E-2</c:v>
                </c:pt>
                <c:pt idx="2774">
                  <c:v>1.0940156538126189E-2</c:v>
                </c:pt>
                <c:pt idx="2775">
                  <c:v>1.0937843732339303E-2</c:v>
                </c:pt>
                <c:pt idx="2776">
                  <c:v>1.0935579771960136E-2</c:v>
                </c:pt>
                <c:pt idx="2777">
                  <c:v>1.0933364739003082E-2</c:v>
                </c:pt>
                <c:pt idx="2778">
                  <c:v>1.0931198715242729E-2</c:v>
                </c:pt>
                <c:pt idx="2779">
                  <c:v>1.0929081782533601E-2</c:v>
                </c:pt>
                <c:pt idx="2780">
                  <c:v>1.0927014022570347E-2</c:v>
                </c:pt>
                <c:pt idx="2781">
                  <c:v>1.0924995517287428E-2</c:v>
                </c:pt>
                <c:pt idx="2782">
                  <c:v>1.0923026348539366E-2</c:v>
                </c:pt>
                <c:pt idx="2783">
                  <c:v>1.0921106597940877E-2</c:v>
                </c:pt>
                <c:pt idx="2784">
                  <c:v>1.091923634742642E-2</c:v>
                </c:pt>
                <c:pt idx="2785">
                  <c:v>1.0917415678930453E-2</c:v>
                </c:pt>
                <c:pt idx="2786">
                  <c:v>1.0915644674147629E-2</c:v>
                </c:pt>
                <c:pt idx="2787">
                  <c:v>1.0913923415012405E-2</c:v>
                </c:pt>
                <c:pt idx="2788">
                  <c:v>1.0912251983219434E-2</c:v>
                </c:pt>
                <c:pt idx="2789">
                  <c:v>1.0910630460543302E-2</c:v>
                </c:pt>
                <c:pt idx="2790">
                  <c:v>1.0909058929078341E-2</c:v>
                </c:pt>
                <c:pt idx="2791">
                  <c:v>1.090753747035933E-2</c:v>
                </c:pt>
                <c:pt idx="2792">
                  <c:v>1.0906066166320727E-2</c:v>
                </c:pt>
                <c:pt idx="2793">
                  <c:v>1.0904645098817056E-2</c:v>
                </c:pt>
                <c:pt idx="2794">
                  <c:v>1.0903274349542968E-2</c:v>
                </c:pt>
                <c:pt idx="2795">
                  <c:v>1.0901954000512859E-2</c:v>
                </c:pt>
                <c:pt idx="2796">
                  <c:v>1.0900684133421379E-2</c:v>
                </c:pt>
                <c:pt idx="2797">
                  <c:v>1.0899464830123051E-2</c:v>
                </c:pt>
                <c:pt idx="2798">
                  <c:v>1.0898296172472399E-2</c:v>
                </c:pt>
                <c:pt idx="2799">
                  <c:v>1.0897178242084138E-2</c:v>
                </c:pt>
                <c:pt idx="2800">
                  <c:v>1.0896111120972662E-2</c:v>
                </c:pt>
                <c:pt idx="2801">
                  <c:v>1.0895094891072432E-2</c:v>
                </c:pt>
                <c:pt idx="2802">
                  <c:v>1.089412963383829E-2</c:v>
                </c:pt>
                <c:pt idx="2803">
                  <c:v>1.0893215431524439E-2</c:v>
                </c:pt>
                <c:pt idx="2804">
                  <c:v>1.0892352365745595E-2</c:v>
                </c:pt>
                <c:pt idx="2805">
                  <c:v>1.0891428725940955E-2</c:v>
                </c:pt>
                <c:pt idx="2806">
                  <c:v>1.0890779970891273E-2</c:v>
                </c:pt>
                <c:pt idx="2807">
                  <c:v>1.0890070805684715E-2</c:v>
                </c:pt>
                <c:pt idx="2808">
                  <c:v>1.0889413104111512E-2</c:v>
                </c:pt>
                <c:pt idx="2809">
                  <c:v>1.0888806948265994E-2</c:v>
                </c:pt>
                <c:pt idx="2810">
                  <c:v>1.0888252419762878E-2</c:v>
                </c:pt>
                <c:pt idx="2811">
                  <c:v>1.0887749600856367E-2</c:v>
                </c:pt>
                <c:pt idx="2812">
                  <c:v>1.0887298572681559E-2</c:v>
                </c:pt>
                <c:pt idx="2813">
                  <c:v>1.0886899417652529E-2</c:v>
                </c:pt>
                <c:pt idx="2814">
                  <c:v>1.0886552217304057E-2</c:v>
                </c:pt>
                <c:pt idx="2815">
                  <c:v>1.0886257053490667E-2</c:v>
                </c:pt>
                <c:pt idx="2816">
                  <c:v>1.0886014008226752E-2</c:v>
                </c:pt>
                <c:pt idx="2817">
                  <c:v>1.0885823162967156E-2</c:v>
                </c:pt>
                <c:pt idx="2818">
                  <c:v>1.0885654624663843E-2</c:v>
                </c:pt>
                <c:pt idx="2819">
                  <c:v>1.0885598400678376E-2</c:v>
                </c:pt>
                <c:pt idx="2820">
                  <c:v>1.0885564647038493E-2</c:v>
                </c:pt>
                <c:pt idx="2821">
                  <c:v>1.0885583420900957E-2</c:v>
                </c:pt>
                <c:pt idx="2822">
                  <c:v>1.0885654804200229E-2</c:v>
                </c:pt>
                <c:pt idx="2823">
                  <c:v>1.0885800909647969E-2</c:v>
                </c:pt>
                <c:pt idx="2824">
                  <c:v>1.0885955725887797E-2</c:v>
                </c:pt>
                <c:pt idx="2825">
                  <c:v>1.0886185428065076E-2</c:v>
                </c:pt>
                <c:pt idx="2826">
                  <c:v>1.088646806677751E-2</c:v>
                </c:pt>
                <c:pt idx="2827">
                  <c:v>1.0886803723959559E-2</c:v>
                </c:pt>
                <c:pt idx="2828">
                  <c:v>1.0887192481465746E-2</c:v>
                </c:pt>
                <c:pt idx="2829">
                  <c:v>1.0887634420990722E-2</c:v>
                </c:pt>
                <c:pt idx="2830">
                  <c:v>1.0888129624309073E-2</c:v>
                </c:pt>
                <c:pt idx="2831">
                  <c:v>1.0888678173515132E-2</c:v>
                </c:pt>
                <c:pt idx="2832">
                  <c:v>1.0889280150223613E-2</c:v>
                </c:pt>
                <c:pt idx="2833">
                  <c:v>1.0889935636209103E-2</c:v>
                </c:pt>
                <c:pt idx="2834">
                  <c:v>1.0890644713406061E-2</c:v>
                </c:pt>
                <c:pt idx="2835">
                  <c:v>1.0891407463669012E-2</c:v>
                </c:pt>
                <c:pt idx="2836">
                  <c:v>1.0892223968772541E-2</c:v>
                </c:pt>
                <c:pt idx="2837">
                  <c:v>1.0893094310491236E-2</c:v>
                </c:pt>
                <c:pt idx="2838">
                  <c:v>1.089401857067962E-2</c:v>
                </c:pt>
                <c:pt idx="2839">
                  <c:v>1.0894996831192216E-2</c:v>
                </c:pt>
                <c:pt idx="2840">
                  <c:v>1.0896029173883548E-2</c:v>
                </c:pt>
                <c:pt idx="2841">
                  <c:v>1.0897115680448266E-2</c:v>
                </c:pt>
                <c:pt idx="2842">
                  <c:v>1.089825643282083E-2</c:v>
                </c:pt>
                <c:pt idx="2843">
                  <c:v>1.089945151269589E-2</c:v>
                </c:pt>
                <c:pt idx="2844">
                  <c:v>1.0900701002087843E-2</c:v>
                </c:pt>
                <c:pt idx="2845">
                  <c:v>1.0902004982531466E-2</c:v>
                </c:pt>
                <c:pt idx="2846">
                  <c:v>1.0903363536121091E-2</c:v>
                </c:pt>
                <c:pt idx="2847">
                  <c:v>1.0904776744711242E-2</c:v>
                </c:pt>
                <c:pt idx="2848">
                  <c:v>1.0906244689916633E-2</c:v>
                </c:pt>
                <c:pt idx="2849">
                  <c:v>1.0907767453671724E-2</c:v>
                </c:pt>
                <c:pt idx="2850">
                  <c:v>1.0909345117751101E-2</c:v>
                </c:pt>
                <c:pt idx="2851">
                  <c:v>1.0910977764009289E-2</c:v>
                </c:pt>
                <c:pt idx="2852">
                  <c:v>1.0912665474220873E-2</c:v>
                </c:pt>
                <c:pt idx="2853">
                  <c:v>1.0914408330240377E-2</c:v>
                </c:pt>
                <c:pt idx="2854">
                  <c:v>1.0916206413922325E-2</c:v>
                </c:pt>
                <c:pt idx="2855">
                  <c:v>1.0918059807121239E-2</c:v>
                </c:pt>
                <c:pt idx="2856">
                  <c:v>1.091996859153177E-2</c:v>
                </c:pt>
                <c:pt idx="2857">
                  <c:v>1.0922504265922228E-2</c:v>
                </c:pt>
                <c:pt idx="2858">
                  <c:v>1.0924539966170599E-2</c:v>
                </c:pt>
                <c:pt idx="2859">
                  <c:v>1.0926329150091618E-2</c:v>
                </c:pt>
                <c:pt idx="2860">
                  <c:v>1.0928468284241433E-2</c:v>
                </c:pt>
                <c:pt idx="2861">
                  <c:v>1.0930663230626081E-2</c:v>
                </c:pt>
                <c:pt idx="2862">
                  <c:v>1.0932914070860278E-2</c:v>
                </c:pt>
                <c:pt idx="2863">
                  <c:v>1.0935220886878483E-2</c:v>
                </c:pt>
                <c:pt idx="2864">
                  <c:v>1.0937583760455283E-2</c:v>
                </c:pt>
                <c:pt idx="2865">
                  <c:v>1.0940002773285329E-2</c:v>
                </c:pt>
                <c:pt idx="2866">
                  <c:v>1.0942478007383016E-2</c:v>
                </c:pt>
                <c:pt idx="2867">
                  <c:v>1.0945009544602868E-2</c:v>
                </c:pt>
                <c:pt idx="2868">
                  <c:v>1.09475974665596E-2</c:v>
                </c:pt>
                <c:pt idx="2869">
                  <c:v>1.095024185518767E-2</c:v>
                </c:pt>
                <c:pt idx="2870">
                  <c:v>1.0952942792341602E-2</c:v>
                </c:pt>
                <c:pt idx="2871">
                  <c:v>1.095570035987592E-2</c:v>
                </c:pt>
                <c:pt idx="2872">
                  <c:v>1.0958514639405337E-2</c:v>
                </c:pt>
                <c:pt idx="2873">
                  <c:v>1.096221646273321E-2</c:v>
                </c:pt>
                <c:pt idx="2874">
                  <c:v>1.0964313662267244E-2</c:v>
                </c:pt>
                <c:pt idx="2875">
                  <c:v>1.0967729638968748E-2</c:v>
                </c:pt>
                <c:pt idx="2876">
                  <c:v>1.0970340515683574E-2</c:v>
                </c:pt>
                <c:pt idx="2877">
                  <c:v>1.0973439583406019E-2</c:v>
                </c:pt>
                <c:pt idx="2878">
                  <c:v>1.0976595854170768E-2</c:v>
                </c:pt>
                <c:pt idx="2879">
                  <c:v>1.097980940967247E-2</c:v>
                </c:pt>
                <c:pt idx="2880">
                  <c:v>1.0983080332005457E-2</c:v>
                </c:pt>
                <c:pt idx="2881">
                  <c:v>1.0986408703024253E-2</c:v>
                </c:pt>
                <c:pt idx="2882">
                  <c:v>1.09897946041837E-2</c:v>
                </c:pt>
                <c:pt idx="2883">
                  <c:v>1.0993238117658066E-2</c:v>
                </c:pt>
                <c:pt idx="2884">
                  <c:v>1.0996739325221938E-2</c:v>
                </c:pt>
                <c:pt idx="2885">
                  <c:v>1.1000298308569967E-2</c:v>
                </c:pt>
                <c:pt idx="2886">
                  <c:v>1.1003915149556676E-2</c:v>
                </c:pt>
                <c:pt idx="2887">
                  <c:v>1.1007589929956652E-2</c:v>
                </c:pt>
                <c:pt idx="2888">
                  <c:v>1.101132273178429E-2</c:v>
                </c:pt>
                <c:pt idx="2889">
                  <c:v>1.1015113636734242E-2</c:v>
                </c:pt>
                <c:pt idx="2890">
                  <c:v>1.101896272666103E-2</c:v>
                </c:pt>
                <c:pt idx="2891">
                  <c:v>1.1022870083419178E-2</c:v>
                </c:pt>
                <c:pt idx="2892">
                  <c:v>1.1026835788703337E-2</c:v>
                </c:pt>
                <c:pt idx="2893">
                  <c:v>1.1030859924368031E-2</c:v>
                </c:pt>
                <c:pt idx="2894">
                  <c:v>1.1034942572347717E-2</c:v>
                </c:pt>
                <c:pt idx="2895">
                  <c:v>1.1039083814496919E-2</c:v>
                </c:pt>
                <c:pt idx="2896">
                  <c:v>1.1043283732430353E-2</c:v>
                </c:pt>
                <c:pt idx="2897">
                  <c:v>1.104754240824235E-2</c:v>
                </c:pt>
                <c:pt idx="2898">
                  <c:v>1.1051859923387752E-2</c:v>
                </c:pt>
                <c:pt idx="2899">
                  <c:v>1.1056236360040828E-2</c:v>
                </c:pt>
                <c:pt idx="2900">
                  <c:v>1.1060671799896227E-2</c:v>
                </c:pt>
                <c:pt idx="2901">
                  <c:v>1.1065166324728537E-2</c:v>
                </c:pt>
                <c:pt idx="2902">
                  <c:v>1.1069720016472218E-2</c:v>
                </c:pt>
                <c:pt idx="2903">
                  <c:v>1.1074332956901856E-2</c:v>
                </c:pt>
                <c:pt idx="2904">
                  <c:v>1.1079005227792038E-2</c:v>
                </c:pt>
                <c:pt idx="2905">
                  <c:v>1.1083736910997288E-2</c:v>
                </c:pt>
                <c:pt idx="2906">
                  <c:v>1.1088528088292193E-2</c:v>
                </c:pt>
                <c:pt idx="2907">
                  <c:v>1.1093378841691148E-2</c:v>
                </c:pt>
                <c:pt idx="2908">
                  <c:v>1.1098289252808868E-2</c:v>
                </c:pt>
                <c:pt idx="2909">
                  <c:v>1.1104690430636666E-2</c:v>
                </c:pt>
                <c:pt idx="2910">
                  <c:v>1.1109737509631401E-2</c:v>
                </c:pt>
                <c:pt idx="2911">
                  <c:v>1.1114111271064431E-2</c:v>
                </c:pt>
                <c:pt idx="2912">
                  <c:v>1.1119269707542401E-2</c:v>
                </c:pt>
                <c:pt idx="2913">
                  <c:v>1.1124488222682416E-2</c:v>
                </c:pt>
                <c:pt idx="2914">
                  <c:v>1.1129766898179128E-2</c:v>
                </c:pt>
                <c:pt idx="2915">
                  <c:v>1.1135105816046931E-2</c:v>
                </c:pt>
                <c:pt idx="2916">
                  <c:v>1.1140505057980477E-2</c:v>
                </c:pt>
                <c:pt idx="2917">
                  <c:v>1.1145964705674416E-2</c:v>
                </c:pt>
                <c:pt idx="2918">
                  <c:v>1.1151484841303017E-2</c:v>
                </c:pt>
                <c:pt idx="2919">
                  <c:v>1.1157065546321121E-2</c:v>
                </c:pt>
                <c:pt idx="2920">
                  <c:v>1.1162706902823061E-2</c:v>
                </c:pt>
                <c:pt idx="2921">
                  <c:v>1.1168408992503487E-2</c:v>
                </c:pt>
                <c:pt idx="2922">
                  <c:v>1.1174171897136986E-2</c:v>
                </c:pt>
                <c:pt idx="2923">
                  <c:v>1.1179995698737955E-2</c:v>
                </c:pt>
                <c:pt idx="2924">
                  <c:v>1.1188769358403405E-2</c:v>
                </c:pt>
                <c:pt idx="2925">
                  <c:v>1.1191826319620901E-2</c:v>
                </c:pt>
                <c:pt idx="2926">
                  <c:v>1.1197833302611926E-2</c:v>
                </c:pt>
                <c:pt idx="2927">
                  <c:v>1.120451181183757E-2</c:v>
                </c:pt>
                <c:pt idx="2928">
                  <c:v>1.1210911677155266E-2</c:v>
                </c:pt>
                <c:pt idx="2929">
                  <c:v>1.1217111354566711E-2</c:v>
                </c:pt>
                <c:pt idx="2930">
                  <c:v>1.1223372513198271E-2</c:v>
                </c:pt>
                <c:pt idx="2931">
                  <c:v>1.1229695235064341E-2</c:v>
                </c:pt>
                <c:pt idx="2932">
                  <c:v>1.1236079601859572E-2</c:v>
                </c:pt>
                <c:pt idx="2933">
                  <c:v>1.1242525695358552E-2</c:v>
                </c:pt>
                <c:pt idx="2934">
                  <c:v>1.1249033597655611E-2</c:v>
                </c:pt>
                <c:pt idx="2935">
                  <c:v>1.1255603390285529E-2</c:v>
                </c:pt>
                <c:pt idx="2936">
                  <c:v>1.1262235155182765E-2</c:v>
                </c:pt>
                <c:pt idx="2937">
                  <c:v>1.1268928974281778E-2</c:v>
                </c:pt>
                <c:pt idx="2938">
                  <c:v>1.1275684929197283E-2</c:v>
                </c:pt>
                <c:pt idx="2939">
                  <c:v>1.1282503101703867E-2</c:v>
                </c:pt>
                <c:pt idx="2940">
                  <c:v>1.1289383573975798E-2</c:v>
                </c:pt>
                <c:pt idx="2941">
                  <c:v>1.129632642762779E-2</c:v>
                </c:pt>
                <c:pt idx="2942">
                  <c:v>1.1303331744594303E-2</c:v>
                </c:pt>
                <c:pt idx="2943">
                  <c:v>1.1310399606490051E-2</c:v>
                </c:pt>
                <c:pt idx="2944">
                  <c:v>1.1317530095249495E-2</c:v>
                </c:pt>
                <c:pt idx="2945">
                  <c:v>1.1324723292807093E-2</c:v>
                </c:pt>
                <c:pt idx="2946">
                  <c:v>1.133197928077756E-2</c:v>
                </c:pt>
                <c:pt idx="2947">
                  <c:v>1.1339298141095355E-2</c:v>
                </c:pt>
                <c:pt idx="2948">
                  <c:v>1.1346679955615002E-2</c:v>
                </c:pt>
                <c:pt idx="2949">
                  <c:v>1.1354124806191024E-2</c:v>
                </c:pt>
                <c:pt idx="2950">
                  <c:v>1.1361632774518071E-2</c:v>
                </c:pt>
                <c:pt idx="2951">
                  <c:v>1.1369203942530604E-2</c:v>
                </c:pt>
                <c:pt idx="2952">
                  <c:v>1.1376838392083144E-2</c:v>
                </c:pt>
                <c:pt idx="2953">
                  <c:v>1.1384536204870344E-2</c:v>
                </c:pt>
                <c:pt idx="2954">
                  <c:v>1.1392297462746726E-2</c:v>
                </c:pt>
                <c:pt idx="2955">
                  <c:v>1.1400122247726685E-2</c:v>
                </c:pt>
                <c:pt idx="2956">
                  <c:v>1.1408010641424937E-2</c:v>
                </c:pt>
                <c:pt idx="2957">
                  <c:v>1.1415962725775941E-2</c:v>
                </c:pt>
                <c:pt idx="2958">
                  <c:v>1.1423978582394412E-2</c:v>
                </c:pt>
                <c:pt idx="2959">
                  <c:v>1.1432058293454617E-2</c:v>
                </c:pt>
                <c:pt idx="2960">
                  <c:v>1.1440201940651207E-2</c:v>
                </c:pt>
                <c:pt idx="2961">
                  <c:v>1.1453128474094854E-2</c:v>
                </c:pt>
                <c:pt idx="2962">
                  <c:v>1.1461436904118827E-2</c:v>
                </c:pt>
                <c:pt idx="2963">
                  <c:v>1.1467776538669483E-2</c:v>
                </c:pt>
                <c:pt idx="2964">
                  <c:v>1.147619566150837E-2</c:v>
                </c:pt>
                <c:pt idx="2965">
                  <c:v>1.1484679157414135E-2</c:v>
                </c:pt>
                <c:pt idx="2966">
                  <c:v>1.14932271082413E-2</c:v>
                </c:pt>
                <c:pt idx="2967">
                  <c:v>1.1501839595897678E-2</c:v>
                </c:pt>
                <c:pt idx="2968">
                  <c:v>1.1510516702131213E-2</c:v>
                </c:pt>
                <c:pt idx="2969">
                  <c:v>1.1519258508903008E-2</c:v>
                </c:pt>
                <c:pt idx="2970">
                  <c:v>1.1528065097907714E-2</c:v>
                </c:pt>
                <c:pt idx="2971">
                  <c:v>1.1536936551079791E-2</c:v>
                </c:pt>
                <c:pt idx="2972">
                  <c:v>1.1545872950273761E-2</c:v>
                </c:pt>
                <c:pt idx="2973">
                  <c:v>1.1554874377290858E-2</c:v>
                </c:pt>
                <c:pt idx="2974">
                  <c:v>1.1567474392029098E-2</c:v>
                </c:pt>
                <c:pt idx="2975">
                  <c:v>1.157532105550807E-2</c:v>
                </c:pt>
                <c:pt idx="2976">
                  <c:v>1.158453612829291E-2</c:v>
                </c:pt>
                <c:pt idx="2977">
                  <c:v>1.1593816574864135E-2</c:v>
                </c:pt>
                <c:pt idx="2978">
                  <c:v>1.1603162477156204E-2</c:v>
                </c:pt>
                <c:pt idx="2979">
                  <c:v>1.1613923763338363E-2</c:v>
                </c:pt>
                <c:pt idx="2980">
                  <c:v>1.1622050976320963E-2</c:v>
                </c:pt>
                <c:pt idx="2981">
                  <c:v>1.1631593736902701E-2</c:v>
                </c:pt>
                <c:pt idx="2982">
                  <c:v>1.1641202280383567E-2</c:v>
                </c:pt>
                <c:pt idx="2983">
                  <c:v>1.1650876688777956E-2</c:v>
                </c:pt>
                <c:pt idx="2984">
                  <c:v>1.1660617044020327E-2</c:v>
                </c:pt>
                <c:pt idx="2985">
                  <c:v>1.1670423427565524E-2</c:v>
                </c:pt>
                <c:pt idx="2986">
                  <c:v>1.1680295921587813E-2</c:v>
                </c:pt>
                <c:pt idx="2987">
                  <c:v>1.169023460770191E-2</c:v>
                </c:pt>
                <c:pt idx="2988">
                  <c:v>1.1700239567842274E-2</c:v>
                </c:pt>
                <c:pt idx="2989">
                  <c:v>1.1710310883783492E-2</c:v>
                </c:pt>
                <c:pt idx="2990">
                  <c:v>1.1720448637380088E-2</c:v>
                </c:pt>
                <c:pt idx="2991">
                  <c:v>1.1730652910566519E-2</c:v>
                </c:pt>
                <c:pt idx="2992">
                  <c:v>1.1740923784957502E-2</c:v>
                </c:pt>
                <c:pt idx="2993">
                  <c:v>1.1751261342567432E-2</c:v>
                </c:pt>
                <c:pt idx="2994">
                  <c:v>1.1761665665090959E-2</c:v>
                </c:pt>
                <c:pt idx="2995">
                  <c:v>1.1772136834382607E-2</c:v>
                </c:pt>
                <c:pt idx="2996">
                  <c:v>1.1782674932296899E-2</c:v>
                </c:pt>
                <c:pt idx="2997">
                  <c:v>1.1793280040768295E-2</c:v>
                </c:pt>
                <c:pt idx="2998">
                  <c:v>1.1803952241411508E-2</c:v>
                </c:pt>
                <c:pt idx="2999">
                  <c:v>1.1814691616400808E-2</c:v>
                </c:pt>
                <c:pt idx="3000">
                  <c:v>1.1825498246951227E-2</c:v>
                </c:pt>
                <c:pt idx="3001">
                  <c:v>1.1836372215476842E-2</c:v>
                </c:pt>
                <c:pt idx="3002">
                  <c:v>1.1847313603672305E-2</c:v>
                </c:pt>
                <c:pt idx="3003">
                  <c:v>1.1858322493152329E-2</c:v>
                </c:pt>
                <c:pt idx="3004">
                  <c:v>1.1869398965851374E-2</c:v>
                </c:pt>
                <c:pt idx="3005">
                  <c:v>1.1880543103783836E-2</c:v>
                </c:pt>
                <c:pt idx="3006">
                  <c:v>1.1891754988484493E-2</c:v>
                </c:pt>
                <c:pt idx="3007">
                  <c:v>1.1903034702047677E-2</c:v>
                </c:pt>
                <c:pt idx="3008">
                  <c:v>1.1914382326008166E-2</c:v>
                </c:pt>
                <c:pt idx="3009">
                  <c:v>1.1925797942460292E-2</c:v>
                </c:pt>
                <c:pt idx="3010">
                  <c:v>1.1937281633098706E-2</c:v>
                </c:pt>
                <c:pt idx="3011">
                  <c:v>1.1948833479857868E-2</c:v>
                </c:pt>
                <c:pt idx="3012">
                  <c:v>1.1960006124347444E-2</c:v>
                </c:pt>
                <c:pt idx="3013">
                  <c:v>1.1966160828054129E-2</c:v>
                </c:pt>
                <c:pt idx="3014">
                  <c:v>1.1971540641688705E-2</c:v>
                </c:pt>
                <c:pt idx="3015">
                  <c:v>1.197614777020739E-2</c:v>
                </c:pt>
                <c:pt idx="3016">
                  <c:v>1.1981517905583772E-2</c:v>
                </c:pt>
                <c:pt idx="3017">
                  <c:v>1.1986882801551246E-2</c:v>
                </c:pt>
                <c:pt idx="3018">
                  <c:v>1.1992242437885992E-2</c:v>
                </c:pt>
                <c:pt idx="3019">
                  <c:v>1.1997596795243481E-2</c:v>
                </c:pt>
                <c:pt idx="3020">
                  <c:v>1.2002945853639702E-2</c:v>
                </c:pt>
                <c:pt idx="3021">
                  <c:v>1.2008289593330446E-2</c:v>
                </c:pt>
                <c:pt idx="3022">
                  <c:v>1.2013627994411635E-2</c:v>
                </c:pt>
                <c:pt idx="3023">
                  <c:v>1.2018961037298936E-2</c:v>
                </c:pt>
                <c:pt idx="3024">
                  <c:v>1.202428870208827E-2</c:v>
                </c:pt>
                <c:pt idx="3025">
                  <c:v>1.2029610968875559E-2</c:v>
                </c:pt>
                <c:pt idx="3026">
                  <c:v>1.2034927818156405E-2</c:v>
                </c:pt>
                <c:pt idx="3027">
                  <c:v>1.2040239230026728E-2</c:v>
                </c:pt>
                <c:pt idx="3028">
                  <c:v>1.2047060166482382E-2</c:v>
                </c:pt>
                <c:pt idx="3029">
                  <c:v>1.2050845662159304E-2</c:v>
                </c:pt>
                <c:pt idx="3030">
                  <c:v>1.2056140642933144E-2</c:v>
                </c:pt>
                <c:pt idx="3031">
                  <c:v>1.2061430107159765E-2</c:v>
                </c:pt>
                <c:pt idx="3032">
                  <c:v>1.2066714034935089E-2</c:v>
                </c:pt>
                <c:pt idx="3033">
                  <c:v>1.2071992406594845E-2</c:v>
                </c:pt>
                <c:pt idx="3034">
                  <c:v>1.2077265202394827E-2</c:v>
                </c:pt>
                <c:pt idx="3035">
                  <c:v>1.2082532402351021E-2</c:v>
                </c:pt>
                <c:pt idx="3036">
                  <c:v>1.2087793986799156E-2</c:v>
                </c:pt>
                <c:pt idx="3037">
                  <c:v>1.2093049935995026E-2</c:v>
                </c:pt>
                <c:pt idx="3038">
                  <c:v>1.2098300230034553E-2</c:v>
                </c:pt>
                <c:pt idx="3039">
                  <c:v>1.2103544849333403E-2</c:v>
                </c:pt>
                <c:pt idx="3040">
                  <c:v>1.2108783773907561E-2</c:v>
                </c:pt>
                <c:pt idx="3041">
                  <c:v>1.2114016984012821E-2</c:v>
                </c:pt>
                <c:pt idx="3042">
                  <c:v>1.2119244459904976E-2</c:v>
                </c:pt>
                <c:pt idx="3043">
                  <c:v>1.2124466181759885E-2</c:v>
                </c:pt>
                <c:pt idx="3044">
                  <c:v>1.2129682129833341E-2</c:v>
                </c:pt>
                <c:pt idx="3045">
                  <c:v>1.2134892284381138E-2</c:v>
                </c:pt>
                <c:pt idx="3046">
                  <c:v>1.2140096625579133E-2</c:v>
                </c:pt>
                <c:pt idx="3047">
                  <c:v>1.2145295133443312E-2</c:v>
                </c:pt>
                <c:pt idx="3048">
                  <c:v>1.2150487788549214E-2</c:v>
                </c:pt>
                <c:pt idx="3049">
                  <c:v>1.2155674570832886E-2</c:v>
                </c:pt>
                <c:pt idx="3050">
                  <c:v>1.216085546063006E-2</c:v>
                </c:pt>
                <c:pt idx="3051">
                  <c:v>1.2166030438036657E-2</c:v>
                </c:pt>
                <c:pt idx="3052">
                  <c:v>1.2171199483548278E-2</c:v>
                </c:pt>
                <c:pt idx="3053">
                  <c:v>1.2176362577021038E-2</c:v>
                </c:pt>
                <c:pt idx="3054">
                  <c:v>1.2181519698950538E-2</c:v>
                </c:pt>
                <c:pt idx="3055">
                  <c:v>1.2186670829272828E-2</c:v>
                </c:pt>
                <c:pt idx="3056">
                  <c:v>1.2191815948483509E-2</c:v>
                </c:pt>
                <c:pt idx="3057">
                  <c:v>1.2196955036678503E-2</c:v>
                </c:pt>
                <c:pt idx="3058">
                  <c:v>1.2202088074033668E-2</c:v>
                </c:pt>
                <c:pt idx="3059">
                  <c:v>1.2207215040804797E-2</c:v>
                </c:pt>
                <c:pt idx="3060">
                  <c:v>1.2212335917247685E-2</c:v>
                </c:pt>
                <c:pt idx="3061">
                  <c:v>1.2217450683458253E-2</c:v>
                </c:pt>
                <c:pt idx="3062">
                  <c:v>1.2222559319852166E-2</c:v>
                </c:pt>
                <c:pt idx="3063">
                  <c:v>1.2227661806365475E-2</c:v>
                </c:pt>
                <c:pt idx="3064">
                  <c:v>1.2232758123413845E-2</c:v>
                </c:pt>
                <c:pt idx="3065">
                  <c:v>1.2237848251173133E-2</c:v>
                </c:pt>
                <c:pt idx="3066">
                  <c:v>1.2242932169739262E-2</c:v>
                </c:pt>
                <c:pt idx="3067">
                  <c:v>1.2248009859607834E-2</c:v>
                </c:pt>
                <c:pt idx="3068">
                  <c:v>1.2253081300714896E-2</c:v>
                </c:pt>
                <c:pt idx="3069">
                  <c:v>1.2258146473396181E-2</c:v>
                </c:pt>
                <c:pt idx="3070">
                  <c:v>1.2263205357907481E-2</c:v>
                </c:pt>
                <c:pt idx="3071">
                  <c:v>1.2268257934264781E-2</c:v>
                </c:pt>
                <c:pt idx="3072">
                  <c:v>1.2273304182803813E-2</c:v>
                </c:pt>
                <c:pt idx="3073">
                  <c:v>1.2278344083860304E-2</c:v>
                </c:pt>
                <c:pt idx="3074">
                  <c:v>1.2283377617530178E-2</c:v>
                </c:pt>
                <c:pt idx="3075">
                  <c:v>1.2288404763989291E-2</c:v>
                </c:pt>
                <c:pt idx="3076">
                  <c:v>1.2293425503573374E-2</c:v>
                </c:pt>
                <c:pt idx="3077">
                  <c:v>1.2298439816458284E-2</c:v>
                </c:pt>
                <c:pt idx="3078">
                  <c:v>1.2303447682660007E-2</c:v>
                </c:pt>
                <c:pt idx="3079">
                  <c:v>1.2309876863607627E-2</c:v>
                </c:pt>
                <c:pt idx="3080">
                  <c:v>1.2313443996516682E-2</c:v>
                </c:pt>
                <c:pt idx="3081">
                  <c:v>1.2318432404443413E-2</c:v>
                </c:pt>
                <c:pt idx="3082">
                  <c:v>1.2323414286870005E-2</c:v>
                </c:pt>
                <c:pt idx="3083">
                  <c:v>1.2328389623652569E-2</c:v>
                </c:pt>
                <c:pt idx="3084">
                  <c:v>1.2333358395366645E-2</c:v>
                </c:pt>
                <c:pt idx="3085">
                  <c:v>1.2338320582028217E-2</c:v>
                </c:pt>
                <c:pt idx="3086">
                  <c:v>1.2343276163813144E-2</c:v>
                </c:pt>
                <c:pt idx="3087">
                  <c:v>1.2348225121057155E-2</c:v>
                </c:pt>
                <c:pt idx="3088">
                  <c:v>1.2353167433856171E-2</c:v>
                </c:pt>
                <c:pt idx="3089">
                  <c:v>1.235810308262586E-2</c:v>
                </c:pt>
                <c:pt idx="3090">
                  <c:v>1.2363032047302269E-2</c:v>
                </c:pt>
                <c:pt idx="3091">
                  <c:v>1.236795430822113E-2</c:v>
                </c:pt>
                <c:pt idx="3092">
                  <c:v>1.2372869845718171E-2</c:v>
                </c:pt>
                <c:pt idx="3093">
                  <c:v>1.2377778639889314E-2</c:v>
                </c:pt>
                <c:pt idx="3094">
                  <c:v>1.2382680670910418E-2</c:v>
                </c:pt>
                <c:pt idx="3095">
                  <c:v>1.2387575919197147E-2</c:v>
                </c:pt>
                <c:pt idx="3096">
                  <c:v>1.2392464364605615E-2</c:v>
                </c:pt>
                <c:pt idx="3097">
                  <c:v>1.2397345987631425E-2</c:v>
                </c:pt>
                <c:pt idx="3098">
                  <c:v>1.2402220768450434E-2</c:v>
                </c:pt>
                <c:pt idx="3099">
                  <c:v>1.2407088687318435E-2</c:v>
                </c:pt>
                <c:pt idx="3100">
                  <c:v>1.2411949724251414E-2</c:v>
                </c:pt>
                <c:pt idx="3101">
                  <c:v>1.2416803859665038E-2</c:v>
                </c:pt>
                <c:pt idx="3102">
                  <c:v>1.2421651073655227E-2</c:v>
                </c:pt>
                <c:pt idx="3103">
                  <c:v>1.2426491346477775E-2</c:v>
                </c:pt>
                <c:pt idx="3104">
                  <c:v>1.2431324658388476E-2</c:v>
                </c:pt>
                <c:pt idx="3105">
                  <c:v>1.2436150989483252E-2</c:v>
                </c:pt>
                <c:pt idx="3106">
                  <c:v>1.2440970320097833E-2</c:v>
                </c:pt>
                <c:pt idx="3107">
                  <c:v>1.2445782630408075E-2</c:v>
                </c:pt>
                <c:pt idx="3108">
                  <c:v>1.2450587900509902E-2</c:v>
                </c:pt>
                <c:pt idx="3109">
                  <c:v>1.2455386110898914E-2</c:v>
                </c:pt>
                <c:pt idx="3110">
                  <c:v>1.2460177241591097E-2</c:v>
                </c:pt>
                <c:pt idx="3111">
                  <c:v>1.2464961272682373E-2</c:v>
                </c:pt>
                <c:pt idx="3112">
                  <c:v>1.2469738184588408E-2</c:v>
                </c:pt>
                <c:pt idx="3113">
                  <c:v>1.2474507957564995E-2</c:v>
                </c:pt>
                <c:pt idx="3114">
                  <c:v>1.247927057162812E-2</c:v>
                </c:pt>
                <c:pt idx="3115">
                  <c:v>1.2484026007113513E-2</c:v>
                </c:pt>
                <c:pt idx="3116">
                  <c:v>1.2488774244197032E-2</c:v>
                </c:pt>
                <c:pt idx="3117">
                  <c:v>1.2494191961192058E-2</c:v>
                </c:pt>
                <c:pt idx="3118">
                  <c:v>1.249824904418162E-2</c:v>
                </c:pt>
                <c:pt idx="3119">
                  <c:v>1.2502975567434405E-2</c:v>
                </c:pt>
                <c:pt idx="3120">
                  <c:v>1.2507694813148618E-2</c:v>
                </c:pt>
                <c:pt idx="3121">
                  <c:v>1.2512406761500117E-2</c:v>
                </c:pt>
                <c:pt idx="3122">
                  <c:v>1.2517111392744695E-2</c:v>
                </c:pt>
                <c:pt idx="3123">
                  <c:v>1.2521808687138147E-2</c:v>
                </c:pt>
                <c:pt idx="3124">
                  <c:v>1.252649862485633E-2</c:v>
                </c:pt>
                <c:pt idx="3125">
                  <c:v>1.2531181186155038E-2</c:v>
                </c:pt>
                <c:pt idx="3126">
                  <c:v>1.2535856351130192E-2</c:v>
                </c:pt>
                <c:pt idx="3127">
                  <c:v>1.2540524100117523E-2</c:v>
                </c:pt>
                <c:pt idx="3128">
                  <c:v>1.2545184413292887E-2</c:v>
                </c:pt>
                <c:pt idx="3129">
                  <c:v>1.2549837270832143E-2</c:v>
                </c:pt>
                <c:pt idx="3130">
                  <c:v>1.2554482652991084E-2</c:v>
                </c:pt>
                <c:pt idx="3131">
                  <c:v>1.2559120540025503E-2</c:v>
                </c:pt>
                <c:pt idx="3132">
                  <c:v>1.2563750912031324E-2</c:v>
                </c:pt>
                <c:pt idx="3133">
                  <c:v>1.2568373749344275E-2</c:v>
                </c:pt>
                <c:pt idx="3134">
                  <c:v>1.2574306293959836E-2</c:v>
                </c:pt>
                <c:pt idx="3135">
                  <c:v>1.2578145280888187E-2</c:v>
                </c:pt>
                <c:pt idx="3136">
                  <c:v>1.2582853392908433E-2</c:v>
                </c:pt>
                <c:pt idx="3137">
                  <c:v>1.2587444804079695E-2</c:v>
                </c:pt>
                <c:pt idx="3138">
                  <c:v>1.259202857871955E-2</c:v>
                </c:pt>
                <c:pt idx="3139">
                  <c:v>1.2596604697003855E-2</c:v>
                </c:pt>
                <c:pt idx="3140">
                  <c:v>1.2601173139188404E-2</c:v>
                </c:pt>
                <c:pt idx="3141">
                  <c:v>1.2605733885688863E-2</c:v>
                </c:pt>
                <c:pt idx="3142">
                  <c:v>1.2610286916361346E-2</c:v>
                </c:pt>
                <c:pt idx="3143">
                  <c:v>1.2614832211701454E-2</c:v>
                </c:pt>
                <c:pt idx="3144">
                  <c:v>1.261936975180511E-2</c:v>
                </c:pt>
                <c:pt idx="3145">
                  <c:v>1.2623899516928105E-2</c:v>
                </c:pt>
                <c:pt idx="3146">
                  <c:v>1.2628421487086428E-2</c:v>
                </c:pt>
                <c:pt idx="3147">
                  <c:v>1.2632935642855614E-2</c:v>
                </c:pt>
                <c:pt idx="3148">
                  <c:v>1.2637441964171714E-2</c:v>
                </c:pt>
                <c:pt idx="3149">
                  <c:v>1.2641940431370458E-2</c:v>
                </c:pt>
                <c:pt idx="3150">
                  <c:v>1.2646431024627702E-2</c:v>
                </c:pt>
                <c:pt idx="3151">
                  <c:v>1.2650913724199242E-2</c:v>
                </c:pt>
                <c:pt idx="3152">
                  <c:v>1.2655388510260934E-2</c:v>
                </c:pt>
                <c:pt idx="3153">
                  <c:v>1.2659855362908701E-2</c:v>
                </c:pt>
                <c:pt idx="3154">
                  <c:v>1.2664314262638143E-2</c:v>
                </c:pt>
                <c:pt idx="3155">
                  <c:v>1.2668765189385311E-2</c:v>
                </c:pt>
                <c:pt idx="3156">
                  <c:v>1.2673208123565871E-2</c:v>
                </c:pt>
                <c:pt idx="3157">
                  <c:v>1.2677643045195808E-2</c:v>
                </c:pt>
                <c:pt idx="3158">
                  <c:v>1.2682069934770723E-2</c:v>
                </c:pt>
                <c:pt idx="3159">
                  <c:v>1.2686488772226667E-2</c:v>
                </c:pt>
                <c:pt idx="3160">
                  <c:v>1.2690899537899369E-2</c:v>
                </c:pt>
                <c:pt idx="3161">
                  <c:v>1.2695302211884751E-2</c:v>
                </c:pt>
                <c:pt idx="3162">
                  <c:v>1.2699696774678415E-2</c:v>
                </c:pt>
                <c:pt idx="3163">
                  <c:v>1.2704083206296346E-2</c:v>
                </c:pt>
                <c:pt idx="3164">
                  <c:v>1.2708461486834466E-2</c:v>
                </c:pt>
                <c:pt idx="3165">
                  <c:v>1.2712831596868313E-2</c:v>
                </c:pt>
                <c:pt idx="3166">
                  <c:v>1.2717193516174063E-2</c:v>
                </c:pt>
                <c:pt idx="3167">
                  <c:v>1.2721547225327257E-2</c:v>
                </c:pt>
                <c:pt idx="3168">
                  <c:v>1.2725892704263941E-2</c:v>
                </c:pt>
                <c:pt idx="3169">
                  <c:v>1.2731467623749992E-2</c:v>
                </c:pt>
                <c:pt idx="3170">
                  <c:v>1.2735794216833796E-2</c:v>
                </c:pt>
                <c:pt idx="3171">
                  <c:v>1.2739496123774785E-2</c:v>
                </c:pt>
                <c:pt idx="3172">
                  <c:v>1.2743807295914067E-2</c:v>
                </c:pt>
                <c:pt idx="3173">
                  <c:v>1.2748110136238111E-2</c:v>
                </c:pt>
                <c:pt idx="3174">
                  <c:v>1.2752404624922775E-2</c:v>
                </c:pt>
                <c:pt idx="3175">
                  <c:v>1.2756690742223853E-2</c:v>
                </c:pt>
                <c:pt idx="3176">
                  <c:v>1.2760968468317202E-2</c:v>
                </c:pt>
                <c:pt idx="3177">
                  <c:v>1.2765237783458616E-2</c:v>
                </c:pt>
                <c:pt idx="3178">
                  <c:v>1.2769498667823953E-2</c:v>
                </c:pt>
                <c:pt idx="3179">
                  <c:v>1.2773751101669006E-2</c:v>
                </c:pt>
                <c:pt idx="3180">
                  <c:v>1.2777995065009762E-2</c:v>
                </c:pt>
                <c:pt idx="3181">
                  <c:v>1.2782230538421757E-2</c:v>
                </c:pt>
                <c:pt idx="3182">
                  <c:v>1.2786457501841042E-2</c:v>
                </c:pt>
                <c:pt idx="3183">
                  <c:v>1.279067593552341E-2</c:v>
                </c:pt>
                <c:pt idx="3184">
                  <c:v>1.2794885819724655E-2</c:v>
                </c:pt>
                <c:pt idx="3185">
                  <c:v>1.2801340191055388E-2</c:v>
                </c:pt>
                <c:pt idx="3186">
                  <c:v>1.2803279860547079E-2</c:v>
                </c:pt>
                <c:pt idx="3187">
                  <c:v>1.2808061004667692E-2</c:v>
                </c:pt>
                <c:pt idx="3188">
                  <c:v>1.2811639465954983E-2</c:v>
                </c:pt>
                <c:pt idx="3189">
                  <c:v>1.2815806306027966E-2</c:v>
                </c:pt>
                <c:pt idx="3190">
                  <c:v>1.2819964477834844E-2</c:v>
                </c:pt>
                <c:pt idx="3191">
                  <c:v>1.2824113961631411E-2</c:v>
                </c:pt>
                <c:pt idx="3192">
                  <c:v>1.2828254737673461E-2</c:v>
                </c:pt>
                <c:pt idx="3193">
                  <c:v>1.2832386786216787E-2</c:v>
                </c:pt>
                <c:pt idx="3194">
                  <c:v>1.2836510087277375E-2</c:v>
                </c:pt>
                <c:pt idx="3195">
                  <c:v>1.2840624621270891E-2</c:v>
                </c:pt>
                <c:pt idx="3196">
                  <c:v>1.2844730368453128E-2</c:v>
                </c:pt>
                <c:pt idx="3197">
                  <c:v>1.2848827308840072E-2</c:v>
                </c:pt>
                <c:pt idx="3198">
                  <c:v>1.2852915422687516E-2</c:v>
                </c:pt>
                <c:pt idx="3199">
                  <c:v>1.2856994690411128E-2</c:v>
                </c:pt>
                <c:pt idx="3200">
                  <c:v>1.2861065091867019E-2</c:v>
                </c:pt>
                <c:pt idx="3201">
                  <c:v>1.2865126607630728E-2</c:v>
                </c:pt>
                <c:pt idx="3202">
                  <c:v>1.2869179217718241E-2</c:v>
                </c:pt>
                <c:pt idx="3203">
                  <c:v>1.2873222902385351E-2</c:v>
                </c:pt>
                <c:pt idx="3204">
                  <c:v>1.2877257641807915E-2</c:v>
                </c:pt>
                <c:pt idx="3205">
                  <c:v>1.2881283416321665E-2</c:v>
                </c:pt>
                <c:pt idx="3206">
                  <c:v>1.2885300205942585E-2</c:v>
                </c:pt>
                <c:pt idx="3207">
                  <c:v>1.2889307991086341E-2</c:v>
                </c:pt>
                <c:pt idx="3208">
                  <c:v>1.2893306751848854E-2</c:v>
                </c:pt>
                <c:pt idx="3209">
                  <c:v>1.2897296468485919E-2</c:v>
                </c:pt>
                <c:pt idx="3210">
                  <c:v>1.2901277121173393E-2</c:v>
                </c:pt>
                <c:pt idx="3211">
                  <c:v>1.2905248690247006E-2</c:v>
                </c:pt>
                <c:pt idx="3212">
                  <c:v>1.2909211155642808E-2</c:v>
                </c:pt>
                <c:pt idx="3213">
                  <c:v>1.2913164497936336E-2</c:v>
                </c:pt>
                <c:pt idx="3214">
                  <c:v>1.2917108697143576E-2</c:v>
                </c:pt>
                <c:pt idx="3215">
                  <c:v>1.2921043733440385E-2</c:v>
                </c:pt>
                <c:pt idx="3216">
                  <c:v>1.2924969587082558E-2</c:v>
                </c:pt>
                <c:pt idx="3217">
                  <c:v>1.2928886238405823E-2</c:v>
                </c:pt>
                <c:pt idx="3218">
                  <c:v>1.2932793667426168E-2</c:v>
                </c:pt>
                <c:pt idx="3219">
                  <c:v>1.2936691854559257E-2</c:v>
                </c:pt>
                <c:pt idx="3220">
                  <c:v>1.2940580779821076E-2</c:v>
                </c:pt>
                <c:pt idx="3221">
                  <c:v>1.2946585785194031E-2</c:v>
                </c:pt>
                <c:pt idx="3222">
                  <c:v>1.2950452413171831E-2</c:v>
                </c:pt>
                <c:pt idx="3223">
                  <c:v>1.2952742599452449E-2</c:v>
                </c:pt>
                <c:pt idx="3224">
                  <c:v>1.2956592943735856E-2</c:v>
                </c:pt>
                <c:pt idx="3225">
                  <c:v>1.2960433924469328E-2</c:v>
                </c:pt>
                <c:pt idx="3226">
                  <c:v>1.2964265521828722E-2</c:v>
                </c:pt>
                <c:pt idx="3227">
                  <c:v>1.2968087716069832E-2</c:v>
                </c:pt>
                <c:pt idx="3228">
                  <c:v>1.2971900487528387E-2</c:v>
                </c:pt>
                <c:pt idx="3229">
                  <c:v>1.2975703816220374E-2</c:v>
                </c:pt>
                <c:pt idx="3230">
                  <c:v>1.2979497682481522E-2</c:v>
                </c:pt>
                <c:pt idx="3231">
                  <c:v>1.2983282066487689E-2</c:v>
                </c:pt>
                <c:pt idx="3232">
                  <c:v>1.2987056948414732E-2</c:v>
                </c:pt>
                <c:pt idx="3233">
                  <c:v>1.2990822308598382E-2</c:v>
                </c:pt>
                <c:pt idx="3234">
                  <c:v>1.2996587561929118E-2</c:v>
                </c:pt>
                <c:pt idx="3235">
                  <c:v>1.3000460802041758E-2</c:v>
                </c:pt>
                <c:pt idx="3236">
                  <c:v>1.3004191994197001E-2</c:v>
                </c:pt>
                <c:pt idx="3237">
                  <c:v>1.3007913573881424E-2</c:v>
                </c:pt>
                <c:pt idx="3238">
                  <c:v>1.3011625521670567E-2</c:v>
                </c:pt>
                <c:pt idx="3239">
                  <c:v>1.3015855927855924E-2</c:v>
                </c:pt>
                <c:pt idx="3240">
                  <c:v>1.3019020441866758E-2</c:v>
                </c:pt>
                <c:pt idx="3241">
                  <c:v>1.3022703374625522E-2</c:v>
                </c:pt>
                <c:pt idx="3242">
                  <c:v>1.3026376596272371E-2</c:v>
                </c:pt>
                <c:pt idx="3243">
                  <c:v>1.3030040087063099E-2</c:v>
                </c:pt>
                <c:pt idx="3244">
                  <c:v>1.303369382685382E-2</c:v>
                </c:pt>
                <c:pt idx="3245">
                  <c:v>1.3037337796140136E-2</c:v>
                </c:pt>
                <c:pt idx="3246">
                  <c:v>1.3040971975097904E-2</c:v>
                </c:pt>
                <c:pt idx="3247">
                  <c:v>1.3044596343982917E-2</c:v>
                </c:pt>
                <c:pt idx="3248">
                  <c:v>1.3048210882811162E-2</c:v>
                </c:pt>
                <c:pt idx="3249">
                  <c:v>1.305181557207824E-2</c:v>
                </c:pt>
                <c:pt idx="3250">
                  <c:v>1.3055410391800137E-2</c:v>
                </c:pt>
                <c:pt idx="3251">
                  <c:v>1.3058995322152711E-2</c:v>
                </c:pt>
                <c:pt idx="3252">
                  <c:v>1.3062570343471691E-2</c:v>
                </c:pt>
                <c:pt idx="3253">
                  <c:v>1.3066135436012871E-2</c:v>
                </c:pt>
                <c:pt idx="3254">
                  <c:v>1.3069690579872173E-2</c:v>
                </c:pt>
                <c:pt idx="3255">
                  <c:v>1.307323575530539E-2</c:v>
                </c:pt>
                <c:pt idx="3256">
                  <c:v>1.307677094248838E-2</c:v>
                </c:pt>
                <c:pt idx="3257">
                  <c:v>1.3080296121756874E-2</c:v>
                </c:pt>
                <c:pt idx="3258">
                  <c:v>1.3083811273286727E-2</c:v>
                </c:pt>
                <c:pt idx="3259">
                  <c:v>1.3087316377093927E-2</c:v>
                </c:pt>
                <c:pt idx="3260">
                  <c:v>1.3090811413514203E-2</c:v>
                </c:pt>
                <c:pt idx="3261">
                  <c:v>1.3094296363043156E-2</c:v>
                </c:pt>
                <c:pt idx="3262">
                  <c:v>1.3097771205536901E-2</c:v>
                </c:pt>
                <c:pt idx="3263">
                  <c:v>1.3101235921251231E-2</c:v>
                </c:pt>
                <c:pt idx="3264">
                  <c:v>1.3104690490521875E-2</c:v>
                </c:pt>
                <c:pt idx="3265">
                  <c:v>1.3108134893444756E-2</c:v>
                </c:pt>
                <c:pt idx="3266">
                  <c:v>1.3111569110355603E-2</c:v>
                </c:pt>
                <c:pt idx="3267">
                  <c:v>1.3114993121350338E-2</c:v>
                </c:pt>
                <c:pt idx="3268">
                  <c:v>1.3118406906844626E-2</c:v>
                </c:pt>
                <c:pt idx="3269">
                  <c:v>1.3121810446854454E-2</c:v>
                </c:pt>
                <c:pt idx="3270">
                  <c:v>1.3125203721555678E-2</c:v>
                </c:pt>
                <c:pt idx="3271">
                  <c:v>1.3128586711363965E-2</c:v>
                </c:pt>
                <c:pt idx="3272">
                  <c:v>1.3131959396375237E-2</c:v>
                </c:pt>
                <c:pt idx="3273">
                  <c:v>1.3136759745453475E-2</c:v>
                </c:pt>
                <c:pt idx="3274">
                  <c:v>1.3139151786578651E-2</c:v>
                </c:pt>
                <c:pt idx="3275">
                  <c:v>1.3142015424705278E-2</c:v>
                </c:pt>
                <c:pt idx="3276">
                  <c:v>1.3145346692686743E-2</c:v>
                </c:pt>
                <c:pt idx="3277">
                  <c:v>1.3148667556910354E-2</c:v>
                </c:pt>
                <c:pt idx="3278">
                  <c:v>1.3151977997711839E-2</c:v>
                </c:pt>
                <c:pt idx="3279">
                  <c:v>1.315527799518712E-2</c:v>
                </c:pt>
                <c:pt idx="3280">
                  <c:v>1.3158567529591991E-2</c:v>
                </c:pt>
                <c:pt idx="3281">
                  <c:v>1.316184658110231E-2</c:v>
                </c:pt>
                <c:pt idx="3282">
                  <c:v>1.316511512997387E-2</c:v>
                </c:pt>
                <c:pt idx="3283">
                  <c:v>1.3168373156462465E-2</c:v>
                </c:pt>
                <c:pt idx="3284">
                  <c:v>1.3171620640743953E-2</c:v>
                </c:pt>
                <c:pt idx="3285">
                  <c:v>1.3174857562994191E-2</c:v>
                </c:pt>
                <c:pt idx="3286">
                  <c:v>1.3178083903389037E-2</c:v>
                </c:pt>
                <c:pt idx="3287">
                  <c:v>1.3181299642264221E-2</c:v>
                </c:pt>
                <c:pt idx="3288">
                  <c:v>1.3184504759795601E-2</c:v>
                </c:pt>
                <c:pt idx="3289">
                  <c:v>1.318860998643423E-2</c:v>
                </c:pt>
                <c:pt idx="3290">
                  <c:v>1.3190883051610314E-2</c:v>
                </c:pt>
                <c:pt idx="3291">
                  <c:v>1.3194508618257217E-2</c:v>
                </c:pt>
                <c:pt idx="3292">
                  <c:v>1.3197218620559781E-2</c:v>
                </c:pt>
                <c:pt idx="3293">
                  <c:v>1.3200370334409683E-2</c:v>
                </c:pt>
                <c:pt idx="3294">
                  <c:v>1.3203511308290672E-2</c:v>
                </c:pt>
                <c:pt idx="3295">
                  <c:v>1.3206641522298668E-2</c:v>
                </c:pt>
                <c:pt idx="3296">
                  <c:v>1.3209760956609529E-2</c:v>
                </c:pt>
                <c:pt idx="3297">
                  <c:v>1.3212869591479048E-2</c:v>
                </c:pt>
                <c:pt idx="3298">
                  <c:v>1.3215967407163021E-2</c:v>
                </c:pt>
                <c:pt idx="3299">
                  <c:v>1.3219054383757367E-2</c:v>
                </c:pt>
                <c:pt idx="3300">
                  <c:v>1.322213050175769E-2</c:v>
                </c:pt>
                <c:pt idx="3301">
                  <c:v>1.3225195741020102E-2</c:v>
                </c:pt>
                <c:pt idx="3302">
                  <c:v>1.3228250081960269E-2</c:v>
                </c:pt>
                <c:pt idx="3303">
                  <c:v>1.3231293504674113E-2</c:v>
                </c:pt>
                <c:pt idx="3304">
                  <c:v>1.32343259895773E-2</c:v>
                </c:pt>
                <c:pt idx="3305">
                  <c:v>1.323734751660588E-2</c:v>
                </c:pt>
                <c:pt idx="3306">
                  <c:v>1.3240358066255453E-2</c:v>
                </c:pt>
                <c:pt idx="3307">
                  <c:v>1.3243357618542007E-2</c:v>
                </c:pt>
                <c:pt idx="3308">
                  <c:v>1.3246346153881206E-2</c:v>
                </c:pt>
                <c:pt idx="3309">
                  <c:v>1.32493236522091E-2</c:v>
                </c:pt>
                <c:pt idx="3310">
                  <c:v>1.3252290093941355E-2</c:v>
                </c:pt>
                <c:pt idx="3311">
                  <c:v>1.3255245459173892E-2</c:v>
                </c:pt>
                <c:pt idx="3312">
                  <c:v>1.3258189728242442E-2</c:v>
                </c:pt>
                <c:pt idx="3313">
                  <c:v>1.3261122881242926E-2</c:v>
                </c:pt>
                <c:pt idx="3314">
                  <c:v>1.3264044898431138E-2</c:v>
                </c:pt>
                <c:pt idx="3315">
                  <c:v>1.3266955760062871E-2</c:v>
                </c:pt>
                <c:pt idx="3316">
                  <c:v>1.3269855446393919E-2</c:v>
                </c:pt>
                <c:pt idx="3317">
                  <c:v>1.3272743937520204E-2</c:v>
                </c:pt>
                <c:pt idx="3318">
                  <c:v>1.3275621213777455E-2</c:v>
                </c:pt>
                <c:pt idx="3319">
                  <c:v>1.3278487255181659E-2</c:v>
                </c:pt>
                <c:pt idx="3320">
                  <c:v>1.3281342042148481E-2</c:v>
                </c:pt>
                <c:pt idx="3321">
                  <c:v>1.3284185554773842E-2</c:v>
                </c:pt>
                <c:pt idx="3322">
                  <c:v>1.3287017773393472E-2</c:v>
                </c:pt>
                <c:pt idx="3323">
                  <c:v>1.3289838678103294E-2</c:v>
                </c:pt>
                <c:pt idx="3324">
                  <c:v>1.3292648248999228E-2</c:v>
                </c:pt>
                <c:pt idx="3325">
                  <c:v>1.329584528411587E-2</c:v>
                </c:pt>
                <c:pt idx="3326">
                  <c:v>1.3298630502092124E-2</c:v>
                </c:pt>
                <c:pt idx="3327">
                  <c:v>1.3301008762400812E-2</c:v>
                </c:pt>
                <c:pt idx="3328">
                  <c:v>1.3303772800918878E-2</c:v>
                </c:pt>
                <c:pt idx="3329">
                  <c:v>1.3306525406981962E-2</c:v>
                </c:pt>
                <c:pt idx="3330">
                  <c:v>1.3309266560606048E-2</c:v>
                </c:pt>
                <c:pt idx="3331">
                  <c:v>1.3311996242046931E-2</c:v>
                </c:pt>
                <c:pt idx="3332">
                  <c:v>1.3314714431480468E-2</c:v>
                </c:pt>
                <c:pt idx="3333">
                  <c:v>1.3317421109162453E-2</c:v>
                </c:pt>
                <c:pt idx="3334">
                  <c:v>1.3320116255428616E-2</c:v>
                </c:pt>
                <c:pt idx="3335">
                  <c:v>1.3322799850374878E-2</c:v>
                </c:pt>
                <c:pt idx="3336">
                  <c:v>1.3325471874177097E-2</c:v>
                </c:pt>
                <c:pt idx="3337">
                  <c:v>1.3328132307171003E-2</c:v>
                </c:pt>
                <c:pt idx="3338">
                  <c:v>1.3330781129532454E-2</c:v>
                </c:pt>
                <c:pt idx="3339">
                  <c:v>1.3333418321357371E-2</c:v>
                </c:pt>
                <c:pt idx="3340">
                  <c:v>1.3336791875193654E-2</c:v>
                </c:pt>
                <c:pt idx="3341">
                  <c:v>1.3338657734660586E-2</c:v>
                </c:pt>
                <c:pt idx="3342">
                  <c:v>1.3341259916410664E-2</c:v>
                </c:pt>
                <c:pt idx="3343">
                  <c:v>1.3343850388647382E-2</c:v>
                </c:pt>
                <c:pt idx="3344">
                  <c:v>1.33464291315466E-2</c:v>
                </c:pt>
                <c:pt idx="3345">
                  <c:v>1.3348996125284174E-2</c:v>
                </c:pt>
                <c:pt idx="3346">
                  <c:v>1.3351551349956026E-2</c:v>
                </c:pt>
                <c:pt idx="3347">
                  <c:v>1.3354094785977821E-2</c:v>
                </c:pt>
                <c:pt idx="3348">
                  <c:v>1.3356626413445483E-2</c:v>
                </c:pt>
                <c:pt idx="3349">
                  <c:v>1.3359146212534867E-2</c:v>
                </c:pt>
                <c:pt idx="3350">
                  <c:v>1.3361654163741576E-2</c:v>
                </c:pt>
                <c:pt idx="3351">
                  <c:v>1.3364150246921724E-2</c:v>
                </c:pt>
                <c:pt idx="3352">
                  <c:v>1.3366634442490977E-2</c:v>
                </c:pt>
                <c:pt idx="3353">
                  <c:v>1.3369106730545255E-2</c:v>
                </c:pt>
                <c:pt idx="3354">
                  <c:v>1.3371567091420289E-2</c:v>
                </c:pt>
                <c:pt idx="3355">
                  <c:v>1.3374015505291936E-2</c:v>
                </c:pt>
                <c:pt idx="3356">
                  <c:v>1.3376451952256119E-2</c:v>
                </c:pt>
                <c:pt idx="3357">
                  <c:v>1.3378876412728502E-2</c:v>
                </c:pt>
                <c:pt idx="3358">
                  <c:v>1.3381288866725072E-2</c:v>
                </c:pt>
                <c:pt idx="3359">
                  <c:v>1.338368929474143E-2</c:v>
                </c:pt>
                <c:pt idx="3360">
                  <c:v>1.338607767663369E-2</c:v>
                </c:pt>
                <c:pt idx="3361">
                  <c:v>1.3388453992817517E-2</c:v>
                </c:pt>
                <c:pt idx="3362">
                  <c:v>1.339081822346877E-2</c:v>
                </c:pt>
                <c:pt idx="3363">
                  <c:v>1.3393170348843242E-2</c:v>
                </c:pt>
                <c:pt idx="3364">
                  <c:v>1.339551034911679E-2</c:v>
                </c:pt>
                <c:pt idx="3365">
                  <c:v>1.3397838204545209E-2</c:v>
                </c:pt>
                <c:pt idx="3366">
                  <c:v>1.340015389522442E-2</c:v>
                </c:pt>
                <c:pt idx="3367">
                  <c:v>1.3402457401490153E-2</c:v>
                </c:pt>
                <c:pt idx="3368">
                  <c:v>1.3404748703438329E-2</c:v>
                </c:pt>
                <c:pt idx="3369">
                  <c:v>1.3407027781564551E-2</c:v>
                </c:pt>
                <c:pt idx="3370">
                  <c:v>1.3409294615804868E-2</c:v>
                </c:pt>
                <c:pt idx="3371">
                  <c:v>1.3411549186335137E-2</c:v>
                </c:pt>
                <c:pt idx="3372">
                  <c:v>1.3413791473491088E-2</c:v>
                </c:pt>
                <c:pt idx="3373">
                  <c:v>1.3416021457608451E-2</c:v>
                </c:pt>
                <c:pt idx="3374">
                  <c:v>1.3418239118623276E-2</c:v>
                </c:pt>
                <c:pt idx="3375">
                  <c:v>1.3420444436951229E-2</c:v>
                </c:pt>
                <c:pt idx="3376">
                  <c:v>1.3422637392928038E-2</c:v>
                </c:pt>
                <c:pt idx="3377">
                  <c:v>1.3425128464836789E-2</c:v>
                </c:pt>
                <c:pt idx="3378">
                  <c:v>1.3426986137812236E-2</c:v>
                </c:pt>
                <c:pt idx="3379">
                  <c:v>1.3429141887311147E-2</c:v>
                </c:pt>
                <c:pt idx="3380">
                  <c:v>1.3431285195162346E-2</c:v>
                </c:pt>
                <c:pt idx="3381">
                  <c:v>1.343341604154169E-2</c:v>
                </c:pt>
                <c:pt idx="3382">
                  <c:v>1.3435534406625038E-2</c:v>
                </c:pt>
                <c:pt idx="3383">
                  <c:v>1.3437640270748119E-2</c:v>
                </c:pt>
                <c:pt idx="3384">
                  <c:v>1.3439733614166727E-2</c:v>
                </c:pt>
                <c:pt idx="3385">
                  <c:v>1.3441814416896847E-2</c:v>
                </c:pt>
                <c:pt idx="3386">
                  <c:v>1.3443882659114337E-2</c:v>
                </c:pt>
                <c:pt idx="3387">
                  <c:v>1.3445938321394735E-2</c:v>
                </c:pt>
                <c:pt idx="3388">
                  <c:v>1.3447981383514218E-2</c:v>
                </c:pt>
                <c:pt idx="3389">
                  <c:v>1.3450011825968389E-2</c:v>
                </c:pt>
                <c:pt idx="3390">
                  <c:v>1.3452603819708031E-2</c:v>
                </c:pt>
                <c:pt idx="3391">
                  <c:v>1.345403477242435E-2</c:v>
                </c:pt>
                <c:pt idx="3392">
                  <c:v>1.3456027237017665E-2</c:v>
                </c:pt>
                <c:pt idx="3393">
                  <c:v>1.3458007002649097E-2</c:v>
                </c:pt>
                <c:pt idx="3394">
                  <c:v>1.3459974049654377E-2</c:v>
                </c:pt>
                <c:pt idx="3395">
                  <c:v>1.3462206503955798E-2</c:v>
                </c:pt>
                <c:pt idx="3396">
                  <c:v>1.3463869908250103E-2</c:v>
                </c:pt>
                <c:pt idx="3397">
                  <c:v>1.3465798680512009E-2</c:v>
                </c:pt>
                <c:pt idx="3398">
                  <c:v>1.3467714654931129E-2</c:v>
                </c:pt>
                <c:pt idx="3399">
                  <c:v>1.3469617811763257E-2</c:v>
                </c:pt>
                <c:pt idx="3400">
                  <c:v>1.3471508131024379E-2</c:v>
                </c:pt>
                <c:pt idx="3401">
                  <c:v>1.3473385593290033E-2</c:v>
                </c:pt>
                <c:pt idx="3402">
                  <c:v>1.3475250178576204E-2</c:v>
                </c:pt>
                <c:pt idx="3403">
                  <c:v>1.3477101867058749E-2</c:v>
                </c:pt>
                <c:pt idx="3404">
                  <c:v>1.3478940638993464E-2</c:v>
                </c:pt>
                <c:pt idx="3405">
                  <c:v>1.3480766474716077E-2</c:v>
                </c:pt>
                <c:pt idx="3406">
                  <c:v>1.348257935432251E-2</c:v>
                </c:pt>
                <c:pt idx="3407">
                  <c:v>1.3484379257908685E-2</c:v>
                </c:pt>
                <c:pt idx="3408">
                  <c:v>1.3486166165970204E-2</c:v>
                </c:pt>
                <c:pt idx="3409">
                  <c:v>1.3487940058523051E-2</c:v>
                </c:pt>
                <c:pt idx="3410">
                  <c:v>1.3489700915823022E-2</c:v>
                </c:pt>
                <c:pt idx="3411">
                  <c:v>1.3491448717966037E-2</c:v>
                </c:pt>
                <c:pt idx="3412">
                  <c:v>1.3493183445447698E-2</c:v>
                </c:pt>
                <c:pt idx="3413">
                  <c:v>1.3494905078283992E-2</c:v>
                </c:pt>
                <c:pt idx="3414">
                  <c:v>1.3496613596730711E-2</c:v>
                </c:pt>
                <c:pt idx="3415">
                  <c:v>1.3498308980883778E-2</c:v>
                </c:pt>
                <c:pt idx="3416">
                  <c:v>1.3499991211238793E-2</c:v>
                </c:pt>
                <c:pt idx="3417">
                  <c:v>1.3501660267731808E-2</c:v>
                </c:pt>
                <c:pt idx="3418">
                  <c:v>1.3503316130698551E-2</c:v>
                </c:pt>
                <c:pt idx="3419">
                  <c:v>1.3504958780394816E-2</c:v>
                </c:pt>
                <c:pt idx="3420">
                  <c:v>1.3506588196996461E-2</c:v>
                </c:pt>
                <c:pt idx="3421">
                  <c:v>1.3508204360679343E-2</c:v>
                </c:pt>
                <c:pt idx="3422">
                  <c:v>1.3509807251699257E-2</c:v>
                </c:pt>
                <c:pt idx="3423">
                  <c:v>1.351139685023206E-2</c:v>
                </c:pt>
                <c:pt idx="3424">
                  <c:v>1.3512973136533546E-2</c:v>
                </c:pt>
                <c:pt idx="3425">
                  <c:v>1.3514536090699636E-2</c:v>
                </c:pt>
                <c:pt idx="3426">
                  <c:v>1.3516085693145996E-2</c:v>
                </c:pt>
                <c:pt idx="3427">
                  <c:v>1.3517621923968548E-2</c:v>
                </c:pt>
                <c:pt idx="3428">
                  <c:v>1.3519144763423085E-2</c:v>
                </c:pt>
                <c:pt idx="3429">
                  <c:v>1.3521082990761712E-2</c:v>
                </c:pt>
                <c:pt idx="3430">
                  <c:v>1.3522575147000282E-2</c:v>
                </c:pt>
                <c:pt idx="3431">
                  <c:v>1.3523843428560056E-2</c:v>
                </c:pt>
                <c:pt idx="3432">
                  <c:v>1.3525310578641481E-2</c:v>
                </c:pt>
                <c:pt idx="3433">
                  <c:v>1.3526764235436417E-2</c:v>
                </c:pt>
                <c:pt idx="3434">
                  <c:v>1.3528204379280595E-2</c:v>
                </c:pt>
                <c:pt idx="3435">
                  <c:v>1.3529630990589681E-2</c:v>
                </c:pt>
                <c:pt idx="3436">
                  <c:v>1.3531044049299723E-2</c:v>
                </c:pt>
                <c:pt idx="3437">
                  <c:v>1.3532443535666516E-2</c:v>
                </c:pt>
                <c:pt idx="3438">
                  <c:v>1.3533829429945854E-2</c:v>
                </c:pt>
                <c:pt idx="3439">
                  <c:v>1.353520171239353E-2</c:v>
                </c:pt>
                <c:pt idx="3440">
                  <c:v>1.3536560363185401E-2</c:v>
                </c:pt>
                <c:pt idx="3441">
                  <c:v>1.3537905362497327E-2</c:v>
                </c:pt>
                <c:pt idx="3442">
                  <c:v>1.3539236690585099E-2</c:v>
                </c:pt>
                <c:pt idx="3443">
                  <c:v>1.3540554327784449E-2</c:v>
                </c:pt>
                <c:pt idx="3444">
                  <c:v>1.3541858254111361E-2</c:v>
                </c:pt>
                <c:pt idx="3445">
                  <c:v>1.3543514552409874E-2</c:v>
                </c:pt>
                <c:pt idx="3446">
                  <c:v>1.3544424895250984E-2</c:v>
                </c:pt>
                <c:pt idx="3447">
                  <c:v>1.3545866827424646E-2</c:v>
                </c:pt>
                <c:pt idx="3448">
                  <c:v>1.3546936455730574E-2</c:v>
                </c:pt>
                <c:pt idx="3449">
                  <c:v>1.3548171531292397E-2</c:v>
                </c:pt>
                <c:pt idx="3450">
                  <c:v>1.3549392777356672E-2</c:v>
                </c:pt>
                <c:pt idx="3451">
                  <c:v>1.3550600174179195E-2</c:v>
                </c:pt>
                <c:pt idx="3452">
                  <c:v>1.3551793701855885E-2</c:v>
                </c:pt>
                <c:pt idx="3453">
                  <c:v>1.3552973340562602E-2</c:v>
                </c:pt>
                <c:pt idx="3454">
                  <c:v>1.3554139070794946E-2</c:v>
                </c:pt>
                <c:pt idx="3455">
                  <c:v>1.3555290872488968E-2</c:v>
                </c:pt>
                <c:pt idx="3456">
                  <c:v>1.355642872590046E-2</c:v>
                </c:pt>
                <c:pt idx="3457">
                  <c:v>1.3557552611365153E-2</c:v>
                </c:pt>
                <c:pt idx="3458">
                  <c:v>1.3558662509138841E-2</c:v>
                </c:pt>
                <c:pt idx="3459">
                  <c:v>1.3559758399157573E-2</c:v>
                </c:pt>
                <c:pt idx="3460">
                  <c:v>1.3560840261916951E-2</c:v>
                </c:pt>
                <c:pt idx="3461">
                  <c:v>1.3561908077512896E-2</c:v>
                </c:pt>
                <c:pt idx="3462">
                  <c:v>1.3562961826121267E-2</c:v>
                </c:pt>
                <c:pt idx="3463">
                  <c:v>1.3564001487997857E-2</c:v>
                </c:pt>
                <c:pt idx="3464">
                  <c:v>1.3565027043398459E-2</c:v>
                </c:pt>
                <c:pt idx="3465">
                  <c:v>1.3566038472498931E-2</c:v>
                </c:pt>
                <c:pt idx="3466">
                  <c:v>1.3567035755555068E-2</c:v>
                </c:pt>
                <c:pt idx="3467">
                  <c:v>1.3568018872582854E-2</c:v>
                </c:pt>
                <c:pt idx="3468">
                  <c:v>1.3568987804077892E-2</c:v>
                </c:pt>
                <c:pt idx="3469">
                  <c:v>1.3569942530136103E-2</c:v>
                </c:pt>
                <c:pt idx="3470">
                  <c:v>1.3570883030933345E-2</c:v>
                </c:pt>
                <c:pt idx="3471">
                  <c:v>1.3571809286725411E-2</c:v>
                </c:pt>
                <c:pt idx="3472">
                  <c:v>1.3572721277768096E-2</c:v>
                </c:pt>
                <c:pt idx="3473">
                  <c:v>1.3573618984237257E-2</c:v>
                </c:pt>
                <c:pt idx="3474">
                  <c:v>1.3574502386148879E-2</c:v>
                </c:pt>
                <c:pt idx="3475">
                  <c:v>1.3575371464078501E-2</c:v>
                </c:pt>
                <c:pt idx="3476">
                  <c:v>1.3576226198042107E-2</c:v>
                </c:pt>
                <c:pt idx="3477">
                  <c:v>1.3577066568135621E-2</c:v>
                </c:pt>
                <c:pt idx="3478">
                  <c:v>1.3577892554854643E-2</c:v>
                </c:pt>
                <c:pt idx="3479">
                  <c:v>1.3578704138295095E-2</c:v>
                </c:pt>
                <c:pt idx="3480">
                  <c:v>1.3579501298632835E-2</c:v>
                </c:pt>
                <c:pt idx="3481">
                  <c:v>1.358050499407959E-2</c:v>
                </c:pt>
                <c:pt idx="3482">
                  <c:v>1.3581269113007721E-2</c:v>
                </c:pt>
                <c:pt idx="3483">
                  <c:v>1.3581912541598129E-2</c:v>
                </c:pt>
                <c:pt idx="3484">
                  <c:v>1.3582649738301811E-2</c:v>
                </c:pt>
                <c:pt idx="3485">
                  <c:v>1.3583372410304051E-2</c:v>
                </c:pt>
                <c:pt idx="3486">
                  <c:v>1.3584080537460963E-2</c:v>
                </c:pt>
                <c:pt idx="3487">
                  <c:v>1.3584774100348085E-2</c:v>
                </c:pt>
                <c:pt idx="3488">
                  <c:v>1.3585453079061338E-2</c:v>
                </c:pt>
                <c:pt idx="3489">
                  <c:v>1.3586117453776581E-2</c:v>
                </c:pt>
                <c:pt idx="3490">
                  <c:v>1.3586767204589734E-2</c:v>
                </c:pt>
                <c:pt idx="3491">
                  <c:v>1.3587402311916463E-2</c:v>
                </c:pt>
                <c:pt idx="3492">
                  <c:v>1.3588022756012563E-2</c:v>
                </c:pt>
                <c:pt idx="3493">
                  <c:v>1.3588628516894019E-2</c:v>
                </c:pt>
                <c:pt idx="3494">
                  <c:v>1.3589219574816624E-2</c:v>
                </c:pt>
                <c:pt idx="3495">
                  <c:v>1.3589795910116109E-2</c:v>
                </c:pt>
                <c:pt idx="3496">
                  <c:v>1.3591106640920003E-2</c:v>
                </c:pt>
                <c:pt idx="3497">
                  <c:v>1.3590904333309339E-2</c:v>
                </c:pt>
                <c:pt idx="3498">
                  <c:v>1.3591436381874544E-2</c:v>
                </c:pt>
                <c:pt idx="3499">
                  <c:v>1.3592026311339822E-2</c:v>
                </c:pt>
                <c:pt idx="3500">
                  <c:v>1.3592456053501678E-2</c:v>
                </c:pt>
                <c:pt idx="3501">
                  <c:v>1.3592943636995258E-2</c:v>
                </c:pt>
                <c:pt idx="3502">
                  <c:v>1.3593416359496402E-2</c:v>
                </c:pt>
                <c:pt idx="3503">
                  <c:v>1.3593874200781286E-2</c:v>
                </c:pt>
                <c:pt idx="3504">
                  <c:v>1.3594317141425449E-2</c:v>
                </c:pt>
                <c:pt idx="3505">
                  <c:v>1.3594745161444877E-2</c:v>
                </c:pt>
                <c:pt idx="3506">
                  <c:v>1.3595158241255234E-2</c:v>
                </c:pt>
                <c:pt idx="3507">
                  <c:v>1.3595556360792571E-2</c:v>
                </c:pt>
                <c:pt idx="3508">
                  <c:v>1.3595939500392618E-2</c:v>
                </c:pt>
                <c:pt idx="3509">
                  <c:v>1.3596307640471039E-2</c:v>
                </c:pt>
                <c:pt idx="3510">
                  <c:v>1.359666076088395E-2</c:v>
                </c:pt>
                <c:pt idx="3511">
                  <c:v>1.3596998842047014E-2</c:v>
                </c:pt>
                <c:pt idx="3512">
                  <c:v>1.3597321864295964E-2</c:v>
                </c:pt>
                <c:pt idx="3513">
                  <c:v>1.3597629807486911E-2</c:v>
                </c:pt>
                <c:pt idx="3514">
                  <c:v>1.3597922652195393E-2</c:v>
                </c:pt>
                <c:pt idx="3515">
                  <c:v>1.3598200378437397E-2</c:v>
                </c:pt>
                <c:pt idx="3516">
                  <c:v>1.3598462966628588E-2</c:v>
                </c:pt>
                <c:pt idx="3517">
                  <c:v>1.359871039662508E-2</c:v>
                </c:pt>
                <c:pt idx="3518">
                  <c:v>1.359894264900241E-2</c:v>
                </c:pt>
                <c:pt idx="3519">
                  <c:v>1.3599159703696628E-2</c:v>
                </c:pt>
                <c:pt idx="3520">
                  <c:v>1.35993615411234E-2</c:v>
                </c:pt>
                <c:pt idx="3521">
                  <c:v>1.3599548141378648E-2</c:v>
                </c:pt>
                <c:pt idx="3522">
                  <c:v>1.3599719484718165E-2</c:v>
                </c:pt>
                <c:pt idx="3523">
                  <c:v>1.3599875551317808E-2</c:v>
                </c:pt>
                <c:pt idx="3524">
                  <c:v>1.3600016321513309E-2</c:v>
                </c:pt>
                <c:pt idx="3525">
                  <c:v>1.3600141775480523E-2</c:v>
                </c:pt>
                <c:pt idx="3526">
                  <c:v>1.3600251893235438E-2</c:v>
                </c:pt>
                <c:pt idx="3527">
                  <c:v>1.3600346655273654E-2</c:v>
                </c:pt>
                <c:pt idx="3528">
                  <c:v>1.3600426041611158E-2</c:v>
                </c:pt>
                <c:pt idx="3529">
                  <c:v>1.3600490032583679E-2</c:v>
                </c:pt>
                <c:pt idx="3530">
                  <c:v>1.3600538608287138E-2</c:v>
                </c:pt>
                <c:pt idx="3531">
                  <c:v>1.3600571749137202E-2</c:v>
                </c:pt>
                <c:pt idx="3532">
                  <c:v>1.3600589435069921E-2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20416"/>
        <c:axId val="172221952"/>
      </c:lineChart>
      <c:dateAx>
        <c:axId val="172220416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219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72221952"/>
        <c:scaling>
          <c:orientation val="minMax"/>
          <c:max val="0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7222041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-1.2270000000014459E-3</c:v>
                </c:pt>
                <c:pt idx="1">
                  <c:v>-1.2299411463881024E-3</c:v>
                </c:pt>
                <c:pt idx="2">
                  <c:v>-1.233003020635874E-3</c:v>
                </c:pt>
                <c:pt idx="3">
                  <c:v>-1.2361840662860619E-3</c:v>
                </c:pt>
                <c:pt idx="4">
                  <c:v>-1.25323826828172E-3</c:v>
                </c:pt>
                <c:pt idx="5">
                  <c:v>-1.2538106366155478E-3</c:v>
                </c:pt>
                <c:pt idx="6">
                  <c:v>-1.2576646227989232E-3</c:v>
                </c:pt>
                <c:pt idx="7">
                  <c:v>-1.2616221840969376E-3</c:v>
                </c:pt>
                <c:pt idx="8">
                  <c:v>-1.3163934191581521E-3</c:v>
                </c:pt>
                <c:pt idx="9">
                  <c:v>-1.3208219617738487E-3</c:v>
                </c:pt>
                <c:pt idx="10">
                  <c:v>-1.3253341628257679E-3</c:v>
                </c:pt>
                <c:pt idx="11">
                  <c:v>-1.3299261154610463E-3</c:v>
                </c:pt>
                <c:pt idx="12">
                  <c:v>-1.3345937449505585E-3</c:v>
                </c:pt>
                <c:pt idx="13">
                  <c:v>-1.3490074291602548E-3</c:v>
                </c:pt>
                <c:pt idx="14">
                  <c:v>-1.3539336613433118E-3</c:v>
                </c:pt>
                <c:pt idx="15">
                  <c:v>-1.3589126786815167E-3</c:v>
                </c:pt>
                <c:pt idx="16">
                  <c:v>-1.3639393992395574E-3</c:v>
                </c:pt>
                <c:pt idx="17">
                  <c:v>-1.3690085732181573E-3</c:v>
                </c:pt>
                <c:pt idx="18">
                  <c:v>-1.3844157997905211E-3</c:v>
                </c:pt>
                <c:pt idx="19">
                  <c:v>-1.3895989322838336E-3</c:v>
                </c:pt>
                <c:pt idx="20">
                  <c:v>-1.3947957513318929E-3</c:v>
                </c:pt>
                <c:pt idx="21">
                  <c:v>-1.4000000000008268E-3</c:v>
                </c:pt>
                <c:pt idx="22">
                  <c:v>-1.4051859210775695E-3</c:v>
                </c:pt>
                <c:pt idx="23">
                  <c:v>-1.4204821962980909E-3</c:v>
                </c:pt>
                <c:pt idx="24">
                  <c:v>-1.4254853907238805E-3</c:v>
                </c:pt>
                <c:pt idx="25">
                  <c:v>-1.4304371893315193E-3</c:v>
                </c:pt>
                <c:pt idx="26">
                  <c:v>-1.4353357759162382E-3</c:v>
                </c:pt>
                <c:pt idx="27">
                  <c:v>-1.4401795690015492E-3</c:v>
                </c:pt>
                <c:pt idx="28">
                  <c:v>-1.4543698933079251E-3</c:v>
                </c:pt>
                <c:pt idx="29">
                  <c:v>-1.4566341929409532E-3</c:v>
                </c:pt>
                <c:pt idx="30">
                  <c:v>-1.4612487810050645E-3</c:v>
                </c:pt>
                <c:pt idx="31">
                  <c:v>-1.4658041548587519E-3</c:v>
                </c:pt>
                <c:pt idx="32">
                  <c:v>-1.470300362676813E-3</c:v>
                </c:pt>
                <c:pt idx="33">
                  <c:v>-1.4854237576859084E-3</c:v>
                </c:pt>
                <c:pt idx="34">
                  <c:v>-1.487702803333768E-3</c:v>
                </c:pt>
                <c:pt idx="35">
                  <c:v>-1.4919122098344673E-3</c:v>
                </c:pt>
                <c:pt idx="36">
                  <c:v>-1.4960677230799746E-3</c:v>
                </c:pt>
                <c:pt idx="37">
                  <c:v>-1.5001710524784606E-3</c:v>
                </c:pt>
                <c:pt idx="38">
                  <c:v>-1.5137454079873691E-3</c:v>
                </c:pt>
                <c:pt idx="39">
                  <c:v>-1.5161050257934683E-3</c:v>
                </c:pt>
                <c:pt idx="40">
                  <c:v>-1.5199813830868436E-3</c:v>
                </c:pt>
                <c:pt idx="41">
                  <c:v>-1.5238207965673212E-3</c:v>
                </c:pt>
                <c:pt idx="42">
                  <c:v>-1.5276266368329239E-3</c:v>
                </c:pt>
                <c:pt idx="43">
                  <c:v>-1.5400000000007777E-3</c:v>
                </c:pt>
                <c:pt idx="44">
                  <c:v>-1.5425773031911838E-3</c:v>
                </c:pt>
                <c:pt idx="45">
                  <c:v>-1.5462320031867094E-3</c:v>
                </c:pt>
                <c:pt idx="46">
                  <c:v>-1.5498446318118475E-3</c:v>
                </c:pt>
                <c:pt idx="47">
                  <c:v>-1.5534163110859645E-3</c:v>
                </c:pt>
                <c:pt idx="48">
                  <c:v>-1.5653944513703496E-3</c:v>
                </c:pt>
                <c:pt idx="49">
                  <c:v>-1.5773507911551069E-3</c:v>
                </c:pt>
                <c:pt idx="50">
                  <c:v>-1.5806746833213964E-3</c:v>
                </c:pt>
                <c:pt idx="51">
                  <c:v>-1.5839725163558772E-3</c:v>
                </c:pt>
                <c:pt idx="52">
                  <c:v>-1.5883737585613376E-3</c:v>
                </c:pt>
                <c:pt idx="53">
                  <c:v>-1.5969249781120644E-3</c:v>
                </c:pt>
                <c:pt idx="54">
                  <c:v>-1.6001085529114979E-3</c:v>
                </c:pt>
                <c:pt idx="55">
                  <c:v>-1.6032722809271498E-3</c:v>
                </c:pt>
                <c:pt idx="56">
                  <c:v>-1.6064170962435688E-3</c:v>
                </c:pt>
                <c:pt idx="57">
                  <c:v>-1.6107820013103475E-3</c:v>
                </c:pt>
                <c:pt idx="58">
                  <c:v>-1.6188248990483378E-3</c:v>
                </c:pt>
                <c:pt idx="59">
                  <c:v>-1.6218881490081139E-3</c:v>
                </c:pt>
                <c:pt idx="60">
                  <c:v>-1.6249374829143634E-3</c:v>
                </c:pt>
                <c:pt idx="61">
                  <c:v>-1.6279736322358845E-3</c:v>
                </c:pt>
                <c:pt idx="62">
                  <c:v>-1.6328600624007472E-3</c:v>
                </c:pt>
                <c:pt idx="63">
                  <c:v>-1.6400000000027506E-3</c:v>
                </c:pt>
                <c:pt idx="64">
                  <c:v>-1.6429797989168879E-3</c:v>
                </c:pt>
                <c:pt idx="65">
                  <c:v>-1.6459479088264783E-3</c:v>
                </c:pt>
                <c:pt idx="66">
                  <c:v>-1.6489026651069967E-3</c:v>
                </c:pt>
                <c:pt idx="67">
                  <c:v>-1.6634228745509405E-3</c:v>
                </c:pt>
                <c:pt idx="68">
                  <c:v>-1.6662665473551283E-3</c:v>
                </c:pt>
                <c:pt idx="69">
                  <c:v>-1.667421930407384E-3</c:v>
                </c:pt>
                <c:pt idx="70">
                  <c:v>-1.670172934403417E-3</c:v>
                </c:pt>
                <c:pt idx="71">
                  <c:v>-1.6782947540123576E-3</c:v>
                </c:pt>
                <c:pt idx="72">
                  <c:v>-1.6809556504979266E-3</c:v>
                </c:pt>
                <c:pt idx="73">
                  <c:v>-1.6835922159777138E-3</c:v>
                </c:pt>
                <c:pt idx="74">
                  <c:v>-1.6862038730507353E-3</c:v>
                </c:pt>
                <c:pt idx="75">
                  <c:v>-1.6887901164385345E-3</c:v>
                </c:pt>
                <c:pt idx="76">
                  <c:v>-1.6963923936045618E-3</c:v>
                </c:pt>
                <c:pt idx="77">
                  <c:v>-1.6988733719802696E-3</c:v>
                </c:pt>
                <c:pt idx="78">
                  <c:v>-1.7013274921515258E-3</c:v>
                </c:pt>
                <c:pt idx="79">
                  <c:v>-1.7037546815886556E-3</c:v>
                </c:pt>
                <c:pt idx="80">
                  <c:v>-1.7061549398770456E-3</c:v>
                </c:pt>
                <c:pt idx="81">
                  <c:v>-1.713195205602171E-3</c:v>
                </c:pt>
                <c:pt idx="82">
                  <c:v>-1.7154891776531675E-3</c:v>
                </c:pt>
                <c:pt idx="83">
                  <c:v>-1.7177572983466257E-3</c:v>
                </c:pt>
                <c:pt idx="84">
                  <c:v>-1.7200000000017813E-3</c:v>
                </c:pt>
                <c:pt idx="85">
                  <c:v>-1.722217993814132E-3</c:v>
                </c:pt>
                <c:pt idx="86">
                  <c:v>-1.7287405859662381E-3</c:v>
                </c:pt>
                <c:pt idx="87">
                  <c:v>-1.7308771187235445E-3</c:v>
                </c:pt>
                <c:pt idx="88">
                  <c:v>-1.7329979300861156E-3</c:v>
                </c:pt>
                <c:pt idx="89">
                  <c:v>-1.7351049136100321E-3</c:v>
                </c:pt>
                <c:pt idx="90">
                  <c:v>-1.7371999808598274E-3</c:v>
                </c:pt>
                <c:pt idx="91">
                  <c:v>-1.7446823680514806E-3</c:v>
                </c:pt>
                <c:pt idx="92">
                  <c:v>-1.7467152707337594E-3</c:v>
                </c:pt>
                <c:pt idx="93">
                  <c:v>-1.7487473240485054E-3</c:v>
                </c:pt>
                <c:pt idx="94">
                  <c:v>-1.7507805572081687E-3</c:v>
                </c:pt>
                <c:pt idx="95">
                  <c:v>-1.7549692977179812E-3</c:v>
                </c:pt>
                <c:pt idx="96">
                  <c:v>-1.758966495821649E-3</c:v>
                </c:pt>
                <c:pt idx="97">
                  <c:v>-1.7610366896923259E-3</c:v>
                </c:pt>
                <c:pt idx="98">
                  <c:v>-1.7631206126730256E-3</c:v>
                </c:pt>
                <c:pt idx="99">
                  <c:v>-1.7652204186438657E-3</c:v>
                </c:pt>
                <c:pt idx="100">
                  <c:v>-1.7691802608842092E-3</c:v>
                </c:pt>
                <c:pt idx="101">
                  <c:v>-1.7738221733150192E-3</c:v>
                </c:pt>
                <c:pt idx="102">
                  <c:v>-1.7760343257340909E-3</c:v>
                </c:pt>
                <c:pt idx="103">
                  <c:v>-1.7782756584052901E-3</c:v>
                </c:pt>
                <c:pt idx="104">
                  <c:v>-1.7805484498698856E-3</c:v>
                </c:pt>
                <c:pt idx="105">
                  <c:v>-1.7845169712242151E-3</c:v>
                </c:pt>
                <c:pt idx="106">
                  <c:v>-1.7900000023192723E-3</c:v>
                </c:pt>
                <c:pt idx="107">
                  <c:v>-1.7924615099704586E-3</c:v>
                </c:pt>
                <c:pt idx="108">
                  <c:v>-1.7949600950019412E-3</c:v>
                </c:pt>
                <c:pt idx="109">
                  <c:v>-1.79749199600862E-3</c:v>
                </c:pt>
                <c:pt idx="110">
                  <c:v>-1.8015853662611352E-3</c:v>
                </c:pt>
                <c:pt idx="111">
                  <c:v>-1.8078735631945331E-3</c:v>
                </c:pt>
                <c:pt idx="112">
                  <c:v>-1.8105116545194897E-3</c:v>
                </c:pt>
                <c:pt idx="113">
                  <c:v>-1.8131581123076205E-3</c:v>
                </c:pt>
                <c:pt idx="114">
                  <c:v>-1.8158083814674047E-3</c:v>
                </c:pt>
                <c:pt idx="115">
                  <c:v>-1.8197822895080855E-3</c:v>
                </c:pt>
                <c:pt idx="116">
                  <c:v>-1.8263525016118027E-3</c:v>
                </c:pt>
                <c:pt idx="117">
                  <c:v>-1.8289495328861821E-3</c:v>
                </c:pt>
                <c:pt idx="118">
                  <c:v>-1.8315206639672673E-3</c:v>
                </c:pt>
                <c:pt idx="119">
                  <c:v>-1.8340605460988374E-3</c:v>
                </c:pt>
                <c:pt idx="120">
                  <c:v>-1.8376273631102971E-3</c:v>
                </c:pt>
                <c:pt idx="121">
                  <c:v>-1.843796641603429E-3</c:v>
                </c:pt>
                <c:pt idx="122">
                  <c:v>-1.8460960792676191E-3</c:v>
                </c:pt>
                <c:pt idx="123">
                  <c:v>-1.8483297944304551E-3</c:v>
                </c:pt>
                <c:pt idx="124">
                  <c:v>-1.8504916446610252E-3</c:v>
                </c:pt>
                <c:pt idx="125">
                  <c:v>-1.8533583747482984E-3</c:v>
                </c:pt>
                <c:pt idx="126">
                  <c:v>-1.8582935792919805E-3</c:v>
                </c:pt>
                <c:pt idx="127">
                  <c:v>-1.8600000000058427E-3</c:v>
                </c:pt>
                <c:pt idx="128">
                  <c:v>-1.8615970974114725E-3</c:v>
                </c:pt>
                <c:pt idx="129">
                  <c:v>-1.8630868956023719E-3</c:v>
                </c:pt>
                <c:pt idx="130">
                  <c:v>-1.8650170994560786E-3</c:v>
                </c:pt>
                <c:pt idx="131">
                  <c:v>-1.8680525402604421E-3</c:v>
                </c:pt>
                <c:pt idx="132">
                  <c:v>-1.8690663718851812E-3</c:v>
                </c:pt>
                <c:pt idx="133">
                  <c:v>-1.869997873290322E-3</c:v>
                </c:pt>
                <c:pt idx="134">
                  <c:v>-1.8708515845737273E-3</c:v>
                </c:pt>
                <c:pt idx="135">
                  <c:v>-1.8720941573047627E-3</c:v>
                </c:pt>
                <c:pt idx="136">
                  <c:v>-1.8735831165595446E-3</c:v>
                </c:pt>
                <c:pt idx="137">
                  <c:v>-1.874119764822329E-3</c:v>
                </c:pt>
                <c:pt idx="138">
                  <c:v>-1.8746081352312247E-3</c:v>
                </c:pt>
                <c:pt idx="139">
                  <c:v>-1.8750535251148947E-3</c:v>
                </c:pt>
                <c:pt idx="140">
                  <c:v>-1.8759906228634792E-3</c:v>
                </c:pt>
                <c:pt idx="141">
                  <c:v>-1.8765150122557678E-3</c:v>
                </c:pt>
                <c:pt idx="142">
                  <c:v>-1.8768287457258405E-3</c:v>
                </c:pt>
                <c:pt idx="143">
                  <c:v>-1.8771335544136957E-3</c:v>
                </c:pt>
                <c:pt idx="144">
                  <c:v>-1.8774354929039928E-3</c:v>
                </c:pt>
                <c:pt idx="145">
                  <c:v>-1.8784575385131087E-3</c:v>
                </c:pt>
                <c:pt idx="146">
                  <c:v>-1.8787394229566204E-3</c:v>
                </c:pt>
                <c:pt idx="147">
                  <c:v>-1.8791216155824287E-3</c:v>
                </c:pt>
                <c:pt idx="148">
                  <c:v>-1.8795395373148668E-3</c:v>
                </c:pt>
                <c:pt idx="149">
                  <c:v>-1.8800000000024112E-3</c:v>
                </c:pt>
                <c:pt idx="150">
                  <c:v>-1.8814906629272931E-3</c:v>
                </c:pt>
                <c:pt idx="151">
                  <c:v>-1.8823138267208973E-3</c:v>
                </c:pt>
                <c:pt idx="152">
                  <c:v>-1.8830030956519589E-3</c:v>
                </c:pt>
                <c:pt idx="153">
                  <c:v>-1.8837330953496061E-3</c:v>
                </c:pt>
                <c:pt idx="154">
                  <c:v>-1.8845019537917364E-3</c:v>
                </c:pt>
                <c:pt idx="155">
                  <c:v>-1.886477464029989E-3</c:v>
                </c:pt>
                <c:pt idx="156">
                  <c:v>-1.8879270354013721E-3</c:v>
                </c:pt>
                <c:pt idx="157">
                  <c:v>-1.8888606080874858E-3</c:v>
                </c:pt>
                <c:pt idx="158">
                  <c:v>-1.8898209079067146E-3</c:v>
                </c:pt>
                <c:pt idx="159">
                  <c:v>-1.89080576301505E-3</c:v>
                </c:pt>
                <c:pt idx="160">
                  <c:v>-1.8930460035495257E-3</c:v>
                </c:pt>
                <c:pt idx="161">
                  <c:v>-1.8949458003484404E-3</c:v>
                </c:pt>
                <c:pt idx="162">
                  <c:v>-1.8960193551482804E-3</c:v>
                </c:pt>
                <c:pt idx="163">
                  <c:v>-1.897103534726569E-3</c:v>
                </c:pt>
                <c:pt idx="164">
                  <c:v>-1.8981958674265135E-3</c:v>
                </c:pt>
                <c:pt idx="165">
                  <c:v>-1.9004740154070427E-3</c:v>
                </c:pt>
                <c:pt idx="166">
                  <c:v>-1.9025957972556887E-3</c:v>
                </c:pt>
                <c:pt idx="167">
                  <c:v>-1.9036903216685314E-3</c:v>
                </c:pt>
                <c:pt idx="168">
                  <c:v>-1.9047772698395663E-3</c:v>
                </c:pt>
                <c:pt idx="169">
                  <c:v>-1.9058538703061686E-3</c:v>
                </c:pt>
                <c:pt idx="170">
                  <c:v>-1.9079385868526824E-3</c:v>
                </c:pt>
                <c:pt idx="171">
                  <c:v>-1.9099999999848828E-3</c:v>
                </c:pt>
                <c:pt idx="172">
                  <c:v>-1.9109831216385341E-3</c:v>
                </c:pt>
                <c:pt idx="173">
                  <c:v>-1.9119423657148785E-3</c:v>
                </c:pt>
                <c:pt idx="174">
                  <c:v>-1.9128779020080953E-3</c:v>
                </c:pt>
                <c:pt idx="175">
                  <c:v>-1.9145867275174688E-3</c:v>
                </c:pt>
                <c:pt idx="176">
                  <c:v>-1.9163865482590247E-3</c:v>
                </c:pt>
                <c:pt idx="177">
                  <c:v>-1.9172062755615832E-3</c:v>
                </c:pt>
                <c:pt idx="178">
                  <c:v>-1.9176654148989546E-3</c:v>
                </c:pt>
                <c:pt idx="179">
                  <c:v>-1.9184574171311037E-3</c:v>
                </c:pt>
                <c:pt idx="180">
                  <c:v>-1.9192274047414787E-3</c:v>
                </c:pt>
                <c:pt idx="181">
                  <c:v>-1.9214075165863765E-3</c:v>
                </c:pt>
                <c:pt idx="182">
                  <c:v>-1.9220917088861153E-3</c:v>
                </c:pt>
                <c:pt idx="183">
                  <c:v>-1.9227550445806202E-3</c:v>
                </c:pt>
                <c:pt idx="184">
                  <c:v>-1.9233977711347965E-3</c:v>
                </c:pt>
                <c:pt idx="185">
                  <c:v>-1.9240201412919654E-3</c:v>
                </c:pt>
                <c:pt idx="186">
                  <c:v>-1.9257677201661046E-3</c:v>
                </c:pt>
                <c:pt idx="187">
                  <c:v>-1.9263112979436196E-3</c:v>
                </c:pt>
                <c:pt idx="188">
                  <c:v>-1.9268358623553078E-3</c:v>
                </c:pt>
                <c:pt idx="189">
                  <c:v>-1.9273416978637327E-3</c:v>
                </c:pt>
                <c:pt idx="190">
                  <c:v>-1.9278290942212921E-3</c:v>
                </c:pt>
                <c:pt idx="191">
                  <c:v>-1.9291836251728706E-3</c:v>
                </c:pt>
                <c:pt idx="192">
                  <c:v>-1.9296002681453012E-3</c:v>
                </c:pt>
                <c:pt idx="193">
                  <c:v>-1.9300000000074173E-3</c:v>
                </c:pt>
                <c:pt idx="194">
                  <c:v>-1.9303831456426361E-3</c:v>
                </c:pt>
                <c:pt idx="195">
                  <c:v>-1.9307500472510719E-3</c:v>
                </c:pt>
                <c:pt idx="196">
                  <c:v>-1.9316096144666283E-3</c:v>
                </c:pt>
                <c:pt idx="197">
                  <c:v>-1.9320621470095859E-3</c:v>
                </c:pt>
                <c:pt idx="198">
                  <c:v>-1.9323530319560456E-3</c:v>
                </c:pt>
                <c:pt idx="199">
                  <c:v>-1.9326297568838531E-3</c:v>
                </c:pt>
                <c:pt idx="200">
                  <c:v>-1.9328926704424694E-3</c:v>
                </c:pt>
                <c:pt idx="201">
                  <c:v>-1.9071812266275472E-3</c:v>
                </c:pt>
                <c:pt idx="202">
                  <c:v>-1.9073877138748479E-3</c:v>
                </c:pt>
                <c:pt idx="203">
                  <c:v>-1.9075834658977E-3</c:v>
                </c:pt>
                <c:pt idx="204">
                  <c:v>-1.9077688436200031E-3</c:v>
                </c:pt>
                <c:pt idx="205">
                  <c:v>-1.9080709236116804E-3</c:v>
                </c:pt>
                <c:pt idx="206">
                  <c:v>-1.9084138430473497E-3</c:v>
                </c:pt>
                <c:pt idx="207">
                  <c:v>-1.9085527761597556E-3</c:v>
                </c:pt>
                <c:pt idx="208">
                  <c:v>-1.9086835083183325E-3</c:v>
                </c:pt>
                <c:pt idx="209">
                  <c:v>-1.9088064030457705E-3</c:v>
                </c:pt>
                <c:pt idx="210">
                  <c:v>-1.9091408912865664E-3</c:v>
                </c:pt>
                <c:pt idx="211">
                  <c:v>-1.9092268910145625E-3</c:v>
                </c:pt>
                <c:pt idx="212">
                  <c:v>-1.9093160643584887E-3</c:v>
                </c:pt>
                <c:pt idx="213">
                  <c:v>-1.9093995891755514E-3</c:v>
                </c:pt>
                <c:pt idx="214">
                  <c:v>-1.9094778315789773E-3</c:v>
                </c:pt>
                <c:pt idx="215">
                  <c:v>-1.9100000000026483E-3</c:v>
                </c:pt>
                <c:pt idx="216">
                  <c:v>-1.9097534353787592E-3</c:v>
                </c:pt>
                <c:pt idx="217">
                  <c:v>-1.9098194305120306E-3</c:v>
                </c:pt>
                <c:pt idx="218">
                  <c:v>-1.9098846608453393E-3</c:v>
                </c:pt>
                <c:pt idx="219">
                  <c:v>-1.9099487373216381E-3</c:v>
                </c:pt>
                <c:pt idx="220">
                  <c:v>-1.9107352555756696E-3</c:v>
                </c:pt>
                <c:pt idx="221">
                  <c:v>-1.9101856590795028E-3</c:v>
                </c:pt>
                <c:pt idx="222">
                  <c:v>-1.9102380660065616E-3</c:v>
                </c:pt>
                <c:pt idx="223">
                  <c:v>-1.9102869461008816E-3</c:v>
                </c:pt>
                <c:pt idx="224">
                  <c:v>-1.9103318974365787E-3</c:v>
                </c:pt>
                <c:pt idx="225">
                  <c:v>-1.9112525138548573E-3</c:v>
                </c:pt>
                <c:pt idx="226">
                  <c:v>-1.9104643122244088E-3</c:v>
                </c:pt>
                <c:pt idx="227">
                  <c:v>-1.910483526459829E-3</c:v>
                </c:pt>
                <c:pt idx="228">
                  <c:v>-1.9104963617478789E-3</c:v>
                </c:pt>
                <c:pt idx="229">
                  <c:v>-1.9105024032886248E-3</c:v>
                </c:pt>
                <c:pt idx="230">
                  <c:v>-1.9114086705318083E-3</c:v>
                </c:pt>
                <c:pt idx="231">
                  <c:v>-1.9104502716478814E-3</c:v>
                </c:pt>
                <c:pt idx="232">
                  <c:v>-1.9104160581158739E-3</c:v>
                </c:pt>
                <c:pt idx="233">
                  <c:v>-1.9103725234347964E-3</c:v>
                </c:pt>
                <c:pt idx="234">
                  <c:v>-1.910319239931969E-3</c:v>
                </c:pt>
                <c:pt idx="235">
                  <c:v>-1.9110563010654369E-3</c:v>
                </c:pt>
                <c:pt idx="236">
                  <c:v>-1.9099999999948748E-3</c:v>
                </c:pt>
                <c:pt idx="237">
                  <c:v>-1.9098982561723773E-3</c:v>
                </c:pt>
                <c:pt idx="238">
                  <c:v>-1.9097967112859649E-3</c:v>
                </c:pt>
                <c:pt idx="239">
                  <c:v>-1.9096934515104521E-3</c:v>
                </c:pt>
                <c:pt idx="240">
                  <c:v>-1.9102587251124952E-3</c:v>
                </c:pt>
                <c:pt idx="241">
                  <c:v>-1.9092243453478414E-3</c:v>
                </c:pt>
                <c:pt idx="242">
                  <c:v>-1.9087735611911117E-3</c:v>
                </c:pt>
                <c:pt idx="243">
                  <c:v>-1.9083206640120309E-3</c:v>
                </c:pt>
                <c:pt idx="244">
                  <c:v>-1.9081927764208473E-3</c:v>
                </c:pt>
                <c:pt idx="245">
                  <c:v>-1.9080517876974845E-3</c:v>
                </c:pt>
                <c:pt idx="246">
                  <c:v>-1.9077230329416657E-3</c:v>
                </c:pt>
                <c:pt idx="247">
                  <c:v>-1.9073148618478086E-3</c:v>
                </c:pt>
                <c:pt idx="248">
                  <c:v>-1.907076733756341E-3</c:v>
                </c:pt>
                <c:pt idx="249">
                  <c:v>-1.9068127198638152E-3</c:v>
                </c:pt>
                <c:pt idx="250">
                  <c:v>-1.9065206238013666E-3</c:v>
                </c:pt>
                <c:pt idx="251">
                  <c:v>-1.9053769694733357E-3</c:v>
                </c:pt>
                <c:pt idx="252">
                  <c:v>-1.905026834450485E-3</c:v>
                </c:pt>
                <c:pt idx="253">
                  <c:v>-1.9045607260044228E-3</c:v>
                </c:pt>
                <c:pt idx="254">
                  <c:v>-1.9040529635865333E-3</c:v>
                </c:pt>
                <c:pt idx="255">
                  <c:v>-1.9035012196297885E-3</c:v>
                </c:pt>
                <c:pt idx="256">
                  <c:v>-1.9011004667117523E-3</c:v>
                </c:pt>
                <c:pt idx="257">
                  <c:v>-1.9008072211317284E-3</c:v>
                </c:pt>
                <c:pt idx="258">
                  <c:v>-1.9000000000093387E-3</c:v>
                </c:pt>
                <c:pt idx="259">
                  <c:v>-1.8991548944460312E-3</c:v>
                </c:pt>
                <c:pt idx="260">
                  <c:v>-1.8982908199194348E-3</c:v>
                </c:pt>
                <c:pt idx="261">
                  <c:v>-1.8946227420486572E-3</c:v>
                </c:pt>
                <c:pt idx="262">
                  <c:v>-1.8936471484334305E-3</c:v>
                </c:pt>
                <c:pt idx="263">
                  <c:v>-1.8926458308059502E-3</c:v>
                </c:pt>
                <c:pt idx="264">
                  <c:v>-1.890830414575561E-3</c:v>
                </c:pt>
                <c:pt idx="265">
                  <c:v>-1.9139964721761338E-3</c:v>
                </c:pt>
                <c:pt idx="266">
                  <c:v>-1.9139994135413119E-3</c:v>
                </c:pt>
                <c:pt idx="267">
                  <c:v>-1.9128187942949459E-3</c:v>
                </c:pt>
                <c:pt idx="268">
                  <c:v>-1.9116040156537117E-3</c:v>
                </c:pt>
                <c:pt idx="269">
                  <c:v>-1.9103538237739137E-3</c:v>
                </c:pt>
                <c:pt idx="270">
                  <c:v>-1.9050787577582337E-3</c:v>
                </c:pt>
                <c:pt idx="271">
                  <c:v>-1.9049734201690427E-3</c:v>
                </c:pt>
                <c:pt idx="272">
                  <c:v>-1.9035269276428401E-3</c:v>
                </c:pt>
                <c:pt idx="273">
                  <c:v>-1.9020372427500654E-3</c:v>
                </c:pt>
                <c:pt idx="274">
                  <c:v>-1.9005030262913003E-3</c:v>
                </c:pt>
                <c:pt idx="275">
                  <c:v>-1.8927630499080467E-3</c:v>
                </c:pt>
                <c:pt idx="276">
                  <c:v>-1.8924511574231833E-3</c:v>
                </c:pt>
                <c:pt idx="277">
                  <c:v>-1.8921162451106532E-3</c:v>
                </c:pt>
                <c:pt idx="278">
                  <c:v>-1.8902860332938864E-3</c:v>
                </c:pt>
                <c:pt idx="279">
                  <c:v>-1.888401574110965E-3</c:v>
                </c:pt>
                <c:pt idx="280">
                  <c:v>-1.8808820529619414E-3</c:v>
                </c:pt>
                <c:pt idx="281">
                  <c:v>-1.8802928049272971E-3</c:v>
                </c:pt>
                <c:pt idx="282">
                  <c:v>-1.8781185368581532E-3</c:v>
                </c:pt>
                <c:pt idx="283">
                  <c:v>-1.8758867711872185E-3</c:v>
                </c:pt>
                <c:pt idx="284">
                  <c:v>-1.873598814762012E-3</c:v>
                </c:pt>
                <c:pt idx="285">
                  <c:v>-1.8696004639649135E-3</c:v>
                </c:pt>
                <c:pt idx="286">
                  <c:v>-1.8687190157801372E-3</c:v>
                </c:pt>
                <c:pt idx="287">
                  <c:v>-1.8613629863586389E-3</c:v>
                </c:pt>
                <c:pt idx="288">
                  <c:v>-1.8603814476343479E-3</c:v>
                </c:pt>
                <c:pt idx="289">
                  <c:v>-1.8577437774424221E-3</c:v>
                </c:pt>
                <c:pt idx="290">
                  <c:v>-1.8462936085390442E-3</c:v>
                </c:pt>
                <c:pt idx="291">
                  <c:v>-1.845111838997493E-3</c:v>
                </c:pt>
                <c:pt idx="292">
                  <c:v>-1.8438988737232184E-3</c:v>
                </c:pt>
                <c:pt idx="293">
                  <c:v>-1.8410090152920125E-3</c:v>
                </c:pt>
                <c:pt idx="294">
                  <c:v>-1.8380824144099269E-3</c:v>
                </c:pt>
                <c:pt idx="295">
                  <c:v>-1.8257985561971994E-3</c:v>
                </c:pt>
                <c:pt idx="296">
                  <c:v>-1.8243887190765307E-3</c:v>
                </c:pt>
                <c:pt idx="297">
                  <c:v>-1.8229531560025028E-3</c:v>
                </c:pt>
                <c:pt idx="298">
                  <c:v>-1.8198392475550042E-3</c:v>
                </c:pt>
                <c:pt idx="299">
                  <c:v>-1.8166997906942331E-3</c:v>
                </c:pt>
                <c:pt idx="300">
                  <c:v>-1.8038536572762974E-3</c:v>
                </c:pt>
                <c:pt idx="301">
                  <c:v>-1.8022749439454699E-3</c:v>
                </c:pt>
                <c:pt idx="302">
                  <c:v>-1.8006708399235026E-3</c:v>
                </c:pt>
                <c:pt idx="303">
                  <c:v>-1.7973925890406135E-3</c:v>
                </c:pt>
                <c:pt idx="304">
                  <c:v>-1.7940876245771632E-3</c:v>
                </c:pt>
                <c:pt idx="305">
                  <c:v>-1.7807866819512959E-3</c:v>
                </c:pt>
                <c:pt idx="306">
                  <c:v>-1.7757908642605008E-3</c:v>
                </c:pt>
                <c:pt idx="307">
                  <c:v>-1.7724029942424991E-3</c:v>
                </c:pt>
                <c:pt idx="308">
                  <c:v>-1.7690041772811455E-3</c:v>
                </c:pt>
                <c:pt idx="309">
                  <c:v>-1.7623979734129938E-3</c:v>
                </c:pt>
                <c:pt idx="310">
                  <c:v>-1.755350167178586E-3</c:v>
                </c:pt>
                <c:pt idx="311">
                  <c:v>-1.751934853769112E-3</c:v>
                </c:pt>
                <c:pt idx="312">
                  <c:v>-1.7485240430348272E-3</c:v>
                </c:pt>
                <c:pt idx="313">
                  <c:v>-1.7451203870681902E-3</c:v>
                </c:pt>
                <c:pt idx="314">
                  <c:v>-1.7386010893373758E-3</c:v>
                </c:pt>
                <c:pt idx="315">
                  <c:v>-1.7316311243005353E-3</c:v>
                </c:pt>
                <c:pt idx="316">
                  <c:v>-1.7283037951322583E-3</c:v>
                </c:pt>
                <c:pt idx="317">
                  <c:v>-1.7249999962278056E-3</c:v>
                </c:pt>
                <c:pt idx="318">
                  <c:v>-1.7217253645068042E-3</c:v>
                </c:pt>
                <c:pt idx="319">
                  <c:v>-1.715461559421374E-3</c:v>
                </c:pt>
                <c:pt idx="320">
                  <c:v>-1.7089978646049791E-3</c:v>
                </c:pt>
                <c:pt idx="321">
                  <c:v>-1.7059213883308113E-3</c:v>
                </c:pt>
                <c:pt idx="322">
                  <c:v>-1.7028719445176955E-3</c:v>
                </c:pt>
                <c:pt idx="323">
                  <c:v>-1.6998300183745448E-3</c:v>
                </c:pt>
                <c:pt idx="324">
                  <c:v>-1.6938691532349262E-3</c:v>
                </c:pt>
                <c:pt idx="325">
                  <c:v>-1.687733636266832E-3</c:v>
                </c:pt>
                <c:pt idx="326">
                  <c:v>-1.6847263833397188E-3</c:v>
                </c:pt>
                <c:pt idx="327">
                  <c:v>-1.6817254624587972E-3</c:v>
                </c:pt>
                <c:pt idx="328">
                  <c:v>-1.6787306662364818E-3</c:v>
                </c:pt>
                <c:pt idx="329">
                  <c:v>-1.6771774757543144E-3</c:v>
                </c:pt>
                <c:pt idx="330">
                  <c:v>-1.6682340841863378E-3</c:v>
                </c:pt>
                <c:pt idx="331">
                  <c:v>-1.6652639412846021E-3</c:v>
                </c:pt>
                <c:pt idx="332">
                  <c:v>-1.6622989182970293E-3</c:v>
                </c:pt>
                <c:pt idx="333">
                  <c:v>-1.6593387866473406E-3</c:v>
                </c:pt>
                <c:pt idx="334">
                  <c:v>-1.6563833149325074E-3</c:v>
                </c:pt>
                <c:pt idx="335">
                  <c:v>-1.6475425029432085E-3</c:v>
                </c:pt>
                <c:pt idx="336">
                  <c:v>-1.644603300385386E-3</c:v>
                </c:pt>
                <c:pt idx="337">
                  <c:v>-1.6416675583350484E-3</c:v>
                </c:pt>
                <c:pt idx="338">
                  <c:v>-1.6387350284334996E-3</c:v>
                </c:pt>
                <c:pt idx="339">
                  <c:v>-1.6241116704140603E-3</c:v>
                </c:pt>
                <c:pt idx="340">
                  <c:v>-1.6211930394007055E-3</c:v>
                </c:pt>
                <c:pt idx="341">
                  <c:v>-1.6182758028200522E-3</c:v>
                </c:pt>
                <c:pt idx="342">
                  <c:v>-1.6153596896932561E-3</c:v>
                </c:pt>
                <c:pt idx="343">
                  <c:v>-1.6066153388160222E-3</c:v>
                </c:pt>
                <c:pt idx="344">
                  <c:v>-1.603700953152234E-3</c:v>
                </c:pt>
                <c:pt idx="345">
                  <c:v>-1.6007862936336607E-3</c:v>
                </c:pt>
                <c:pt idx="346">
                  <c:v>-1.5978710723152502E-3</c:v>
                </c:pt>
                <c:pt idx="347">
                  <c:v>-1.5906154103246994E-3</c:v>
                </c:pt>
                <c:pt idx="348">
                  <c:v>-1.5818162532964676E-3</c:v>
                </c:pt>
                <c:pt idx="349">
                  <c:v>-1.5788863342286706E-3</c:v>
                </c:pt>
                <c:pt idx="350">
                  <c:v>-1.5759535196009948E-3</c:v>
                </c:pt>
                <c:pt idx="351">
                  <c:v>-1.5700483088483216E-3</c:v>
                </c:pt>
                <c:pt idx="352">
                  <c:v>-1.5641871025142407E-3</c:v>
                </c:pt>
                <c:pt idx="353">
                  <c:v>-1.5612351333751096E-3</c:v>
                </c:pt>
                <c:pt idx="354">
                  <c:v>-1.5582783784120675E-3</c:v>
                </c:pt>
                <c:pt idx="355">
                  <c:v>-1.5553165127940825E-3</c:v>
                </c:pt>
                <c:pt idx="356">
                  <c:v>-1.5492861411530213E-3</c:v>
                </c:pt>
                <c:pt idx="357">
                  <c:v>-1.5434113492595193E-3</c:v>
                </c:pt>
                <c:pt idx="358">
                  <c:v>-1.5404189600118237E-3</c:v>
                </c:pt>
                <c:pt idx="359">
                  <c:v>-1.5374194523912804E-3</c:v>
                </c:pt>
                <c:pt idx="360">
                  <c:v>-1.5344124819881711E-3</c:v>
                </c:pt>
                <c:pt idx="361">
                  <c:v>-1.5282202154241014E-3</c:v>
                </c:pt>
                <c:pt idx="362">
                  <c:v>-1.5223029865469959E-3</c:v>
                </c:pt>
                <c:pt idx="363">
                  <c:v>-1.5192534382465919E-3</c:v>
                </c:pt>
                <c:pt idx="364">
                  <c:v>-1.5161943019922788E-3</c:v>
                </c:pt>
                <c:pt idx="365">
                  <c:v>-1.5131252137982585E-3</c:v>
                </c:pt>
                <c:pt idx="366">
                  <c:v>-1.5067352682265947E-3</c:v>
                </c:pt>
                <c:pt idx="367">
                  <c:v>-1.5007419640582886E-3</c:v>
                </c:pt>
                <c:pt idx="368">
                  <c:v>-1.4976175585170437E-3</c:v>
                </c:pt>
                <c:pt idx="369">
                  <c:v>-1.4944809584013182E-3</c:v>
                </c:pt>
                <c:pt idx="370">
                  <c:v>-1.4913317801457588E-3</c:v>
                </c:pt>
                <c:pt idx="371">
                  <c:v>-1.4847094642144341E-3</c:v>
                </c:pt>
                <c:pt idx="372">
                  <c:v>-1.4786015166154771E-3</c:v>
                </c:pt>
                <c:pt idx="373">
                  <c:v>-1.4753835963495728E-3</c:v>
                </c:pt>
                <c:pt idx="374">
                  <c:v>-1.4721507378412863E-3</c:v>
                </c:pt>
                <c:pt idx="375">
                  <c:v>-1.468902537947012E-3</c:v>
                </c:pt>
                <c:pt idx="376">
                  <c:v>-1.4620143957890228E-3</c:v>
                </c:pt>
                <c:pt idx="377">
                  <c:v>-1.4557481638218265E-3</c:v>
                </c:pt>
                <c:pt idx="378">
                  <c:v>-1.4524171120009284E-3</c:v>
                </c:pt>
                <c:pt idx="379">
                  <c:v>-1.4490682412124248E-3</c:v>
                </c:pt>
                <c:pt idx="380">
                  <c:v>-1.4457011287379333E-3</c:v>
                </c:pt>
                <c:pt idx="381">
                  <c:v>-1.4385123122467513E-3</c:v>
                </c:pt>
                <c:pt idx="382">
                  <c:v>-1.431999220684985E-3</c:v>
                </c:pt>
                <c:pt idx="383">
                  <c:v>-1.4285120322604409E-3</c:v>
                </c:pt>
                <c:pt idx="384">
                  <c:v>-1.4249999990435863E-3</c:v>
                </c:pt>
                <c:pt idx="385">
                  <c:v>-1.4214630774823029E-3</c:v>
                </c:pt>
                <c:pt idx="386">
                  <c:v>-1.4139207661804547E-3</c:v>
                </c:pt>
                <c:pt idx="387">
                  <c:v>-1.4070689555188156E-3</c:v>
                </c:pt>
                <c:pt idx="388">
                  <c:v>-1.4034095311261749E-3</c:v>
                </c:pt>
                <c:pt idx="389">
                  <c:v>-1.3997260399736451E-3</c:v>
                </c:pt>
                <c:pt idx="390">
                  <c:v>-1.3960186298599554E-3</c:v>
                </c:pt>
                <c:pt idx="391">
                  <c:v>-1.3943503361748275E-3</c:v>
                </c:pt>
                <c:pt idx="392">
                  <c:v>-1.3809528036264366E-3</c:v>
                </c:pt>
                <c:pt idx="393">
                  <c:v>-1.377128063563078E-3</c:v>
                </c:pt>
                <c:pt idx="394">
                  <c:v>-1.3732803200670826E-3</c:v>
                </c:pt>
                <c:pt idx="395">
                  <c:v>-1.3694097305164737E-3</c:v>
                </c:pt>
                <c:pt idx="396">
                  <c:v>-1.361218229033716E-3</c:v>
                </c:pt>
                <c:pt idx="397">
                  <c:v>-1.3537021072908817E-3</c:v>
                </c:pt>
                <c:pt idx="398">
                  <c:v>-1.3497196960835561E-3</c:v>
                </c:pt>
                <c:pt idx="399">
                  <c:v>-1.3457154118537069E-3</c:v>
                </c:pt>
                <c:pt idx="400">
                  <c:v>-1.341689421561258E-3</c:v>
                </c:pt>
                <c:pt idx="401">
                  <c:v>-1.3332084745919207E-3</c:v>
                </c:pt>
                <c:pt idx="402">
                  <c:v>-1.325371786982931E-3</c:v>
                </c:pt>
                <c:pt idx="403">
                  <c:v>-1.3212398187631787E-3</c:v>
                </c:pt>
                <c:pt idx="404">
                  <c:v>-1.3170871750173528E-3</c:v>
                </c:pt>
                <c:pt idx="405">
                  <c:v>-1.3129140322946629E-3</c:v>
                </c:pt>
                <c:pt idx="406">
                  <c:v>-1.3041665560384978E-3</c:v>
                </c:pt>
                <c:pt idx="407">
                  <c:v>-1.2960200505202804E-3</c:v>
                </c:pt>
                <c:pt idx="408">
                  <c:v>-1.2917471090609248E-3</c:v>
                </c:pt>
                <c:pt idx="409">
                  <c:v>-1.2874547566695768E-3</c:v>
                </c:pt>
                <c:pt idx="410">
                  <c:v>-1.2831431794808226E-3</c:v>
                </c:pt>
                <c:pt idx="411">
                  <c:v>-1.2741516151287705E-3</c:v>
                </c:pt>
                <c:pt idx="412">
                  <c:v>-1.2657083933481882E-3</c:v>
                </c:pt>
                <c:pt idx="413">
                  <c:v>-1.2613035321037366E-3</c:v>
                </c:pt>
                <c:pt idx="414">
                  <c:v>-1.2568805916250885E-3</c:v>
                </c:pt>
                <c:pt idx="415">
                  <c:v>-1.2524397676269923E-3</c:v>
                </c:pt>
                <c:pt idx="416">
                  <c:v>-1.2432260114742556E-3</c:v>
                </c:pt>
                <c:pt idx="417">
                  <c:v>-1.2345015988053474E-3</c:v>
                </c:pt>
                <c:pt idx="418">
                  <c:v>-1.2299743409584774E-3</c:v>
                </c:pt>
                <c:pt idx="419">
                  <c:v>-1.2254304026763135E-3</c:v>
                </c:pt>
                <c:pt idx="420">
                  <c:v>-1.2208699892672346E-3</c:v>
                </c:pt>
                <c:pt idx="421">
                  <c:v>-1.2114553228186142E-3</c:v>
                </c:pt>
                <c:pt idx="422">
                  <c:v>-1.2024677384214755E-3</c:v>
                </c:pt>
                <c:pt idx="423">
                  <c:v>-1.1978280769151819E-3</c:v>
                </c:pt>
                <c:pt idx="424">
                  <c:v>-1.1931732008875063E-3</c:v>
                </c:pt>
                <c:pt idx="425">
                  <c:v>-1.1885033252317693E-3</c:v>
                </c:pt>
                <c:pt idx="426">
                  <c:v>-1.1789083453276315E-3</c:v>
                </c:pt>
                <c:pt idx="427">
                  <c:v>-1.1696781721857949E-3</c:v>
                </c:pt>
                <c:pt idx="428">
                  <c:v>-1.16493656976553E-3</c:v>
                </c:pt>
                <c:pt idx="429">
                  <c:v>-1.1601812858558457E-3</c:v>
                </c:pt>
                <c:pt idx="430">
                  <c:v>-1.1554125449389134E-3</c:v>
                </c:pt>
                <c:pt idx="431">
                  <c:v>-1.1456570938519861E-3</c:v>
                </c:pt>
                <c:pt idx="432">
                  <c:v>-1.1362075488307178E-3</c:v>
                </c:pt>
                <c:pt idx="433">
                  <c:v>-1.1313749380860983E-3</c:v>
                </c:pt>
                <c:pt idx="434">
                  <c:v>-1.1265302460059814E-3</c:v>
                </c:pt>
                <c:pt idx="435">
                  <c:v>-1.1241811367595019E-3</c:v>
                </c:pt>
                <c:pt idx="436">
                  <c:v>-1.119316756214981E-3</c:v>
                </c:pt>
                <c:pt idx="437">
                  <c:v>-1.1046559189723001E-3</c:v>
                </c:pt>
                <c:pt idx="438">
                  <c:v>-1.0997472136307599E-3</c:v>
                </c:pt>
                <c:pt idx="439">
                  <c:v>-1.0948280347616796E-3</c:v>
                </c:pt>
                <c:pt idx="440">
                  <c:v>-1.0898986282000605E-3</c:v>
                </c:pt>
                <c:pt idx="441">
                  <c:v>-1.0849592411727566E-3</c:v>
                </c:pt>
                <c:pt idx="442">
                  <c:v>-1.0700836902985858E-3</c:v>
                </c:pt>
                <c:pt idx="443">
                  <c:v>-1.0651068813380374E-3</c:v>
                </c:pt>
                <c:pt idx="444">
                  <c:v>-1.0601213488070516E-3</c:v>
                </c:pt>
                <c:pt idx="445">
                  <c:v>-1.0551273482396837E-3</c:v>
                </c:pt>
                <c:pt idx="446">
                  <c:v>-1.0501251365526197E-3</c:v>
                </c:pt>
                <c:pt idx="447">
                  <c:v>-1.0350718247656462E-3</c:v>
                </c:pt>
                <c:pt idx="448">
                  <c:v>-1.0300393655128114E-3</c:v>
                </c:pt>
                <c:pt idx="449">
                  <c:v>-1.0250000005202604E-3</c:v>
                </c:pt>
                <c:pt idx="450">
                  <c:v>-1.0199539671871042E-3</c:v>
                </c:pt>
                <c:pt idx="451">
                  <c:v>-1.0149013556917572E-3</c:v>
                </c:pt>
                <c:pt idx="452">
                  <c:v>-9.945228061721571E-4</c:v>
                </c:pt>
                <c:pt idx="453">
                  <c:v>-9.9203054035043961E-4</c:v>
                </c:pt>
                <c:pt idx="454">
                  <c:v>-9.8953586671437837E-4</c:v>
                </c:pt>
                <c:pt idx="455">
                  <c:v>-9.8444140745641362E-4</c:v>
                </c:pt>
                <c:pt idx="456">
                  <c:v>-9.7933953172002854E-4</c:v>
                </c:pt>
                <c:pt idx="457">
                  <c:v>-9.6137062166567555E-4</c:v>
                </c:pt>
                <c:pt idx="458">
                  <c:v>-9.5623315400091317E-4</c:v>
                </c:pt>
                <c:pt idx="459">
                  <c:v>-9.5108748742199435E-4</c:v>
                </c:pt>
                <c:pt idx="460">
                  <c:v>-9.4593348971858972E-4</c:v>
                </c:pt>
                <c:pt idx="461">
                  <c:v>-9.3548549989760617E-4</c:v>
                </c:pt>
                <c:pt idx="462">
                  <c:v>-9.2523151174192888E-4</c:v>
                </c:pt>
                <c:pt idx="463">
                  <c:v>-9.2003384356693745E-4</c:v>
                </c:pt>
                <c:pt idx="464">
                  <c:v>-9.1482703199634015E-4</c:v>
                </c:pt>
                <c:pt idx="465">
                  <c:v>-9.0961093848487471E-4</c:v>
                </c:pt>
                <c:pt idx="466">
                  <c:v>-8.9902062518550476E-4</c:v>
                </c:pt>
                <c:pt idx="467">
                  <c:v>-8.8865094247345014E-4</c:v>
                </c:pt>
                <c:pt idx="468">
                  <c:v>-8.8338632942185991E-4</c:v>
                </c:pt>
                <c:pt idx="469">
                  <c:v>-8.7811158416302264E-4</c:v>
                </c:pt>
                <c:pt idx="470">
                  <c:v>-8.7282656181630902E-4</c:v>
                </c:pt>
                <c:pt idx="471">
                  <c:v>-8.6207570177643949E-4</c:v>
                </c:pt>
                <c:pt idx="472">
                  <c:v>-8.5158077233382168E-4</c:v>
                </c:pt>
                <c:pt idx="473">
                  <c:v>-8.4624215971445377E-4</c:v>
                </c:pt>
                <c:pt idx="474">
                  <c:v>-8.4089238173992362E-4</c:v>
                </c:pt>
                <c:pt idx="475">
                  <c:v>-8.3553128719553844E-4</c:v>
                </c:pt>
                <c:pt idx="476">
                  <c:v>-8.2460212474649494E-4</c:v>
                </c:pt>
                <c:pt idx="477">
                  <c:v>-8.1397068743694278E-4</c:v>
                </c:pt>
                <c:pt idx="478">
                  <c:v>-8.0855071020557046E-4</c:v>
                </c:pt>
                <c:pt idx="479">
                  <c:v>-8.0311849013441257E-4</c:v>
                </c:pt>
                <c:pt idx="480">
                  <c:v>-7.9767386967384384E-4</c:v>
                </c:pt>
                <c:pt idx="481">
                  <c:v>-7.8654916286921735E-4</c:v>
                </c:pt>
                <c:pt idx="482">
                  <c:v>-7.757682013667305E-4</c:v>
                </c:pt>
                <c:pt idx="483">
                  <c:v>-7.7025918410652974E-4</c:v>
                </c:pt>
                <c:pt idx="484">
                  <c:v>-7.6473680217652347E-4</c:v>
                </c:pt>
                <c:pt idx="485">
                  <c:v>-7.5920089169780112E-4</c:v>
                </c:pt>
                <c:pt idx="486">
                  <c:v>-7.4786395844468753E-4</c:v>
                </c:pt>
                <c:pt idx="487">
                  <c:v>-7.3691865499900136E-4</c:v>
                </c:pt>
                <c:pt idx="488">
                  <c:v>-7.3131261188449329E-4</c:v>
                </c:pt>
                <c:pt idx="489">
                  <c:v>-7.2569203793084456E-4</c:v>
                </c:pt>
                <c:pt idx="490">
                  <c:v>-7.2005676291812999E-4</c:v>
                </c:pt>
                <c:pt idx="491">
                  <c:v>-7.0849152710053119E-4</c:v>
                </c:pt>
                <c:pt idx="492">
                  <c:v>-6.9736521630076292E-4</c:v>
                </c:pt>
                <c:pt idx="493">
                  <c:v>-6.916538510817388E-4</c:v>
                </c:pt>
                <c:pt idx="494">
                  <c:v>-6.8592674450058781E-4</c:v>
                </c:pt>
                <c:pt idx="495">
                  <c:v>-6.801837200024523E-4</c:v>
                </c:pt>
                <c:pt idx="496">
                  <c:v>-6.6837475759973231E-4</c:v>
                </c:pt>
                <c:pt idx="497">
                  <c:v>-6.5704888013558586E-4</c:v>
                </c:pt>
                <c:pt idx="498">
                  <c:v>-6.5122358609496763E-4</c:v>
                </c:pt>
                <c:pt idx="499">
                  <c:v>-6.4844565482970998E-4</c:v>
                </c:pt>
                <c:pt idx="500">
                  <c:v>-6.4566377247610163E-4</c:v>
                </c:pt>
                <c:pt idx="501">
                  <c:v>-6.3980729419199633E-4</c:v>
                </c:pt>
                <c:pt idx="502">
                  <c:v>-6.1902401076184598E-4</c:v>
                </c:pt>
                <c:pt idx="503">
                  <c:v>-6.1620504642245777E-4</c:v>
                </c:pt>
                <c:pt idx="504">
                  <c:v>-6.1025944939352428E-4</c:v>
                </c:pt>
                <c:pt idx="505">
                  <c:v>-6.0429545452089783E-4</c:v>
                </c:pt>
                <c:pt idx="506">
                  <c:v>-5.9831286827849439E-4</c:v>
                </c:pt>
                <c:pt idx="507">
                  <c:v>-5.7706973257975298E-4</c:v>
                </c:pt>
                <c:pt idx="508">
                  <c:v>-5.7419270671976719E-4</c:v>
                </c:pt>
                <c:pt idx="509">
                  <c:v>-5.6811422836444692E-4</c:v>
                </c:pt>
                <c:pt idx="510">
                  <c:v>-5.6201597805305425E-4</c:v>
                </c:pt>
                <c:pt idx="511">
                  <c:v>-5.5589775578557266E-4</c:v>
                </c:pt>
                <c:pt idx="512">
                  <c:v>-5.3416419743303265E-4</c:v>
                </c:pt>
                <c:pt idx="513">
                  <c:v>-5.312211146661916E-4</c:v>
                </c:pt>
                <c:pt idx="514">
                  <c:v>-5.2500000015731629E-4</c:v>
                </c:pt>
                <c:pt idx="515">
                  <c:v>-5.1875774520437901E-4</c:v>
                </c:pt>
                <c:pt idx="516">
                  <c:v>-5.1249439872069757E-4</c:v>
                </c:pt>
                <c:pt idx="517">
                  <c:v>-4.8086483143938707E-4</c:v>
                </c:pt>
                <c:pt idx="518">
                  <c:v>-4.3882510832126878E-4</c:v>
                </c:pt>
                <c:pt idx="519">
                  <c:v>-3.9942646600298716E-4</c:v>
                </c:pt>
                <c:pt idx="520">
                  <c:v>-3.5259492894017361E-4</c:v>
                </c:pt>
                <c:pt idx="521">
                  <c:v>-3.048673962010255E-4</c:v>
                </c:pt>
                <c:pt idx="522">
                  <c:v>-2.5628436150732507E-4</c:v>
                </c:pt>
                <c:pt idx="523">
                  <c:v>-2.0688790465498395E-4</c:v>
                </c:pt>
                <c:pt idx="524">
                  <c:v>-1.5672169169499684E-4</c:v>
                </c:pt>
                <c:pt idx="525">
                  <c:v>-1.0583097512713318E-4</c:v>
                </c:pt>
                <c:pt idx="526">
                  <c:v>-5.4262594079573366E-5</c:v>
                </c:pt>
                <c:pt idx="527">
                  <c:v>1.7676151316561017E-6</c:v>
                </c:pt>
                <c:pt idx="528">
                  <c:v>5.4578177963147418E-5</c:v>
                </c:pt>
                <c:pt idx="529">
                  <c:v>1.0791525348460721E-4</c:v>
                </c:pt>
                <c:pt idx="530">
                  <c:v>1.6173100129309196E-4</c:v>
                </c:pt>
                <c:pt idx="531">
                  <c:v>2.2762586758078371E-4</c:v>
                </c:pt>
                <c:pt idx="532">
                  <c:v>2.6674051495502037E-4</c:v>
                </c:pt>
                <c:pt idx="533">
                  <c:v>3.2188144101492796E-4</c:v>
                </c:pt>
                <c:pt idx="534">
                  <c:v>3.7745913525953195E-4</c:v>
                </c:pt>
                <c:pt idx="535">
                  <c:v>4.3754807903210232E-4</c:v>
                </c:pt>
                <c:pt idx="536">
                  <c:v>4.9400455918121059E-4</c:v>
                </c:pt>
                <c:pt idx="537">
                  <c:v>5.5087386584329323E-4</c:v>
                </c:pt>
                <c:pt idx="538">
                  <c:v>6.0814820052606361E-4</c:v>
                </c:pt>
                <c:pt idx="539">
                  <c:v>6.6581976439924432E-4</c:v>
                </c:pt>
                <c:pt idx="540">
                  <c:v>7.238807583006498E-4</c:v>
                </c:pt>
                <c:pt idx="541">
                  <c:v>7.8232338272054636E-4</c:v>
                </c:pt>
                <c:pt idx="542">
                  <c:v>8.4113983779296345E-4</c:v>
                </c:pt>
                <c:pt idx="543">
                  <c:v>9.0032232329308735E-4</c:v>
                </c:pt>
                <c:pt idx="544">
                  <c:v>9.5986303862857184E-4</c:v>
                </c:pt>
                <c:pt idx="545">
                  <c:v>1.0197541828273749E-3</c:v>
                </c:pt>
                <c:pt idx="546">
                  <c:v>1.0799879545368889E-3</c:v>
                </c:pt>
                <c:pt idx="547">
                  <c:v>1.140556552013515E-3</c:v>
                </c:pt>
                <c:pt idx="548">
                  <c:v>1.2014521731226627E-3</c:v>
                </c:pt>
                <c:pt idx="549">
                  <c:v>1.2626670153178968E-3</c:v>
                </c:pt>
                <c:pt idx="550">
                  <c:v>1.32419327564702E-3</c:v>
                </c:pt>
                <c:pt idx="551">
                  <c:v>1.3860231507451214E-3</c:v>
                </c:pt>
                <c:pt idx="552">
                  <c:v>1.4481488368189373E-3</c:v>
                </c:pt>
                <c:pt idx="553">
                  <c:v>1.5060483398401236E-3</c:v>
                </c:pt>
                <c:pt idx="554">
                  <c:v>1.5687234275154958E-3</c:v>
                </c:pt>
                <c:pt idx="555">
                  <c:v>1.631671457622601E-3</c:v>
                </c:pt>
                <c:pt idx="556">
                  <c:v>1.6948845539219983E-3</c:v>
                </c:pt>
                <c:pt idx="557">
                  <c:v>1.767524518855921E-3</c:v>
                </c:pt>
                <c:pt idx="558">
                  <c:v>1.8266626219464322E-3</c:v>
                </c:pt>
                <c:pt idx="559">
                  <c:v>1.8906145009006429E-3</c:v>
                </c:pt>
                <c:pt idx="560">
                  <c:v>1.9547799020990871E-3</c:v>
                </c:pt>
                <c:pt idx="561">
                  <c:v>2.0191451540300157E-3</c:v>
                </c:pt>
                <c:pt idx="562">
                  <c:v>2.0836964486448117E-3</c:v>
                </c:pt>
                <c:pt idx="563">
                  <c:v>2.1484198413440868E-3</c:v>
                </c:pt>
                <c:pt idx="564">
                  <c:v>2.2133012509550909E-3</c:v>
                </c:pt>
                <c:pt idx="565">
                  <c:v>2.2783264597186809E-3</c:v>
                </c:pt>
                <c:pt idx="566">
                  <c:v>2.3387987586626995E-3</c:v>
                </c:pt>
                <c:pt idx="567">
                  <c:v>2.4040623549464097E-3</c:v>
                </c:pt>
                <c:pt idx="568">
                  <c:v>2.4694270402942724E-3</c:v>
                </c:pt>
                <c:pt idx="569">
                  <c:v>2.5348780644068444E-3</c:v>
                </c:pt>
                <c:pt idx="570">
                  <c:v>2.5862985887042441E-3</c:v>
                </c:pt>
                <c:pt idx="571">
                  <c:v>2.6659917479680568E-3</c:v>
                </c:pt>
                <c:pt idx="572">
                  <c:v>2.7316350399877185E-3</c:v>
                </c:pt>
                <c:pt idx="573">
                  <c:v>2.802032742169469E-3</c:v>
                </c:pt>
                <c:pt idx="574">
                  <c:v>2.8630465170996293E-3</c:v>
                </c:pt>
                <c:pt idx="575">
                  <c:v>2.9287954973185818E-3</c:v>
                </c:pt>
                <c:pt idx="576">
                  <c:v>2.994560500998774E-3</c:v>
                </c:pt>
                <c:pt idx="577">
                  <c:v>3.0603319241180121E-3</c:v>
                </c:pt>
                <c:pt idx="578">
                  <c:v>3.1261001620014389E-3</c:v>
                </c:pt>
                <c:pt idx="579">
                  <c:v>3.1965621097415514E-3</c:v>
                </c:pt>
                <c:pt idx="580">
                  <c:v>3.2622922878958304E-3</c:v>
                </c:pt>
                <c:pt idx="581">
                  <c:v>3.3279897884164675E-3</c:v>
                </c:pt>
                <c:pt idx="582">
                  <c:v>3.3936450039294352E-3</c:v>
                </c:pt>
                <c:pt idx="583">
                  <c:v>3.4545573648898458E-3</c:v>
                </c:pt>
                <c:pt idx="584">
                  <c:v>3.5201047576350519E-3</c:v>
                </c:pt>
                <c:pt idx="585">
                  <c:v>3.5855817146315957E-3</c:v>
                </c:pt>
                <c:pt idx="586">
                  <c:v>3.6696474108582232E-3</c:v>
                </c:pt>
                <c:pt idx="587">
                  <c:v>3.7162858817149373E-3</c:v>
                </c:pt>
                <c:pt idx="588">
                  <c:v>3.7861502181496293E-3</c:v>
                </c:pt>
                <c:pt idx="589">
                  <c:v>3.8512403783470157E-3</c:v>
                </c:pt>
                <c:pt idx="590">
                  <c:v>3.9162113715377044E-3</c:v>
                </c:pt>
                <c:pt idx="591">
                  <c:v>3.9810535846235527E-3</c:v>
                </c:pt>
                <c:pt idx="592">
                  <c:v>4.0457574038825677E-3</c:v>
                </c:pt>
                <c:pt idx="593">
                  <c:v>4.1103132149723836E-3</c:v>
                </c:pt>
                <c:pt idx="594">
                  <c:v>4.1747114029328687E-3</c:v>
                </c:pt>
                <c:pt idx="595">
                  <c:v>4.2389423521913359E-3</c:v>
                </c:pt>
                <c:pt idx="596">
                  <c:v>4.3029964465651537E-3</c:v>
                </c:pt>
                <c:pt idx="597">
                  <c:v>4.3668640692634784E-3</c:v>
                </c:pt>
                <c:pt idx="598">
                  <c:v>4.4305356029002941E-3</c:v>
                </c:pt>
                <c:pt idx="599">
                  <c:v>4.4940014294900608E-3</c:v>
                </c:pt>
                <c:pt idx="600">
                  <c:v>4.557251930456409E-3</c:v>
                </c:pt>
                <c:pt idx="601">
                  <c:v>4.6202774866356128E-3</c:v>
                </c:pt>
                <c:pt idx="602">
                  <c:v>4.6830684782870145E-3</c:v>
                </c:pt>
                <c:pt idx="603">
                  <c:v>4.7456152850895543E-3</c:v>
                </c:pt>
                <c:pt idx="604">
                  <c:v>4.807908286157403E-3</c:v>
                </c:pt>
                <c:pt idx="605">
                  <c:v>4.8655257862042969E-3</c:v>
                </c:pt>
                <c:pt idx="606">
                  <c:v>4.9273027898136534E-3</c:v>
                </c:pt>
                <c:pt idx="607">
                  <c:v>4.9887978023797465E-3</c:v>
                </c:pt>
                <c:pt idx="608">
                  <c:v>5.0500012011191276E-3</c:v>
                </c:pt>
                <c:pt idx="609">
                  <c:v>5.1152370702615673E-3</c:v>
                </c:pt>
                <c:pt idx="610">
                  <c:v>5.1758481001879207E-3</c:v>
                </c:pt>
                <c:pt idx="611">
                  <c:v>5.2362047597147481E-3</c:v>
                </c:pt>
                <c:pt idx="612">
                  <c:v>5.2963294937384258E-3</c:v>
                </c:pt>
                <c:pt idx="613">
                  <c:v>5.3562453327634122E-3</c:v>
                </c:pt>
                <c:pt idx="614">
                  <c:v>5.415975892929188E-3</c:v>
                </c:pt>
                <c:pt idx="615">
                  <c:v>5.4755453760484797E-3</c:v>
                </c:pt>
                <c:pt idx="616">
                  <c:v>5.5349785696385441E-3</c:v>
                </c:pt>
                <c:pt idx="617">
                  <c:v>5.5943008469559203E-3</c:v>
                </c:pt>
                <c:pt idx="618">
                  <c:v>5.6492686186826336E-3</c:v>
                </c:pt>
                <c:pt idx="619">
                  <c:v>5.7084458256599496E-3</c:v>
                </c:pt>
                <c:pt idx="620">
                  <c:v>5.7675912222701787E-3</c:v>
                </c:pt>
                <c:pt idx="621">
                  <c:v>5.8267328504522002E-3</c:v>
                </c:pt>
                <c:pt idx="622">
                  <c:v>5.8943477072391304E-3</c:v>
                </c:pt>
                <c:pt idx="623">
                  <c:v>5.9535350290616717E-3</c:v>
                </c:pt>
                <c:pt idx="624">
                  <c:v>6.0127430275876397E-3</c:v>
                </c:pt>
                <c:pt idx="625">
                  <c:v>6.0719697707396787E-3</c:v>
                </c:pt>
                <c:pt idx="626">
                  <c:v>6.1312133263227257E-3</c:v>
                </c:pt>
                <c:pt idx="627">
                  <c:v>6.1861835626011441E-3</c:v>
                </c:pt>
                <c:pt idx="628">
                  <c:v>6.245453360175901E-3</c:v>
                </c:pt>
                <c:pt idx="629">
                  <c:v>6.3047343010254053E-3</c:v>
                </c:pt>
                <c:pt idx="630">
                  <c:v>6.3640244525284828E-3</c:v>
                </c:pt>
                <c:pt idx="631">
                  <c:v>6.4319095728868434E-3</c:v>
                </c:pt>
                <c:pt idx="632">
                  <c:v>6.4912144819547725E-3</c:v>
                </c:pt>
                <c:pt idx="633">
                  <c:v>6.5505225465932885E-3</c:v>
                </c:pt>
                <c:pt idx="634">
                  <c:v>6.6098318336435423E-3</c:v>
                </c:pt>
                <c:pt idx="635">
                  <c:v>6.6648430169876814E-3</c:v>
                </c:pt>
                <c:pt idx="636">
                  <c:v>6.7241484008573943E-3</c:v>
                </c:pt>
                <c:pt idx="637">
                  <c:v>6.8003913717567298E-3</c:v>
                </c:pt>
                <c:pt idx="638">
                  <c:v>6.8596837445572979E-3</c:v>
                </c:pt>
                <c:pt idx="639">
                  <c:v>6.9232660852514491E-3</c:v>
                </c:pt>
                <c:pt idx="640">
                  <c:v>6.9825387832125529E-3</c:v>
                </c:pt>
                <c:pt idx="641">
                  <c:v>7.0417986156015707E-3</c:v>
                </c:pt>
                <c:pt idx="642">
                  <c:v>7.1010436482908616E-3</c:v>
                </c:pt>
                <c:pt idx="643">
                  <c:v>7.1602719470346184E-3</c:v>
                </c:pt>
                <c:pt idx="644">
                  <c:v>7.2194815774680003E-3</c:v>
                </c:pt>
                <c:pt idx="645">
                  <c:v>7.2786706051149478E-3</c:v>
                </c:pt>
                <c:pt idx="646">
                  <c:v>7.3378370953786319E-3</c:v>
                </c:pt>
                <c:pt idx="647">
                  <c:v>7.3969791135475313E-3</c:v>
                </c:pt>
                <c:pt idx="648">
                  <c:v>7.4560947247945628E-3</c:v>
                </c:pt>
                <c:pt idx="649">
                  <c:v>7.5151819941727434E-3</c:v>
                </c:pt>
                <c:pt idx="650">
                  <c:v>7.5742389866247399E-3</c:v>
                </c:pt>
                <c:pt idx="651">
                  <c:v>7.6332637669733177E-3</c:v>
                </c:pt>
                <c:pt idx="652">
                  <c:v>7.6922543999265484E-3</c:v>
                </c:pt>
                <c:pt idx="653">
                  <c:v>7.7512089500778166E-3</c:v>
                </c:pt>
                <c:pt idx="654">
                  <c:v>7.8101254819049424E-3</c:v>
                </c:pt>
                <c:pt idx="655">
                  <c:v>7.8690020597693231E-3</c:v>
                </c:pt>
                <c:pt idx="656">
                  <c:v>7.9278367479176572E-3</c:v>
                </c:pt>
                <c:pt idx="657">
                  <c:v>7.9823485561924361E-3</c:v>
                </c:pt>
                <c:pt idx="658">
                  <c:v>8.0410959850401847E-3</c:v>
                </c:pt>
                <c:pt idx="659">
                  <c:v>8.0997958460323431E-3</c:v>
                </c:pt>
                <c:pt idx="660">
                  <c:v>8.1584462658999025E-3</c:v>
                </c:pt>
                <c:pt idx="661">
                  <c:v>8.2341258261816076E-3</c:v>
                </c:pt>
                <c:pt idx="662">
                  <c:v>8.2798703180670084E-3</c:v>
                </c:pt>
                <c:pt idx="663">
                  <c:v>8.3383804449835407E-3</c:v>
                </c:pt>
                <c:pt idx="664">
                  <c:v>8.3968505619412496E-3</c:v>
                </c:pt>
                <c:pt idx="665">
                  <c:v>8.4552837604689058E-3</c:v>
                </c:pt>
                <c:pt idx="666">
                  <c:v>8.5136832048040775E-3</c:v>
                </c:pt>
                <c:pt idx="667">
                  <c:v>8.5720521319052907E-3</c:v>
                </c:pt>
                <c:pt idx="668">
                  <c:v>8.6303938514485593E-3</c:v>
                </c:pt>
                <c:pt idx="669">
                  <c:v>8.6887117458378047E-3</c:v>
                </c:pt>
                <c:pt idx="670">
                  <c:v>8.7384739856890548E-3</c:v>
                </c:pt>
                <c:pt idx="671">
                  <c:v>8.7967531261812226E-3</c:v>
                </c:pt>
                <c:pt idx="672">
                  <c:v>8.8550189840539417E-3</c:v>
                </c:pt>
                <c:pt idx="673">
                  <c:v>8.9132752723610764E-3</c:v>
                </c:pt>
                <c:pt idx="674">
                  <c:v>8.9715236692118339E-3</c:v>
                </c:pt>
                <c:pt idx="675">
                  <c:v>9.0297633432623314E-3</c:v>
                </c:pt>
                <c:pt idx="676">
                  <c:v>9.0879933129963675E-3</c:v>
                </c:pt>
                <c:pt idx="677">
                  <c:v>9.1462125968426733E-3</c:v>
                </c:pt>
                <c:pt idx="678">
                  <c:v>9.204420213169584E-3</c:v>
                </c:pt>
                <c:pt idx="679">
                  <c:v>9.25834206845913E-3</c:v>
                </c:pt>
                <c:pt idx="680">
                  <c:v>9.3165230609323565E-3</c:v>
                </c:pt>
                <c:pt idx="681">
                  <c:v>9.3746895017899415E-3</c:v>
                </c:pt>
                <c:pt idx="682">
                  <c:v>9.4328404092114144E-3</c:v>
                </c:pt>
                <c:pt idx="683">
                  <c:v>9.503797395260527E-3</c:v>
                </c:pt>
                <c:pt idx="684">
                  <c:v>9.56191457084298E-3</c:v>
                </c:pt>
                <c:pt idx="685">
                  <c:v>9.6200130833291458E-3</c:v>
                </c:pt>
                <c:pt idx="686">
                  <c:v>9.6780919505559792E-3</c:v>
                </c:pt>
                <c:pt idx="687">
                  <c:v>9.7318759293939048E-3</c:v>
                </c:pt>
                <c:pt idx="688">
                  <c:v>9.7899127166064439E-3</c:v>
                </c:pt>
                <c:pt idx="689">
                  <c:v>9.8479269731814086E-3</c:v>
                </c:pt>
                <c:pt idx="690">
                  <c:v>9.9059177167670157E-3</c:v>
                </c:pt>
                <c:pt idx="691">
                  <c:v>9.963883964955263E-3</c:v>
                </c:pt>
                <c:pt idx="692">
                  <c:v>1.0026097595106184E-2</c:v>
                </c:pt>
                <c:pt idx="693">
                  <c:v>1.0084011440119733E-2</c:v>
                </c:pt>
                <c:pt idx="694">
                  <c:v>1.0141897780496453E-2</c:v>
                </c:pt>
                <c:pt idx="695">
                  <c:v>1.0199755633555449E-2</c:v>
                </c:pt>
                <c:pt idx="696">
                  <c:v>1.0257584016558486E-2</c:v>
                </c:pt>
                <c:pt idx="697">
                  <c:v>1.0315381946709109E-2</c:v>
                </c:pt>
                <c:pt idx="698">
                  <c:v>1.0373148441156126E-2</c:v>
                </c:pt>
                <c:pt idx="699">
                  <c:v>1.0430882516989263E-2</c:v>
                </c:pt>
                <c:pt idx="700">
                  <c:v>1.0488583191240899E-2</c:v>
                </c:pt>
                <c:pt idx="701">
                  <c:v>1.0546249480887806E-2</c:v>
                </c:pt>
                <c:pt idx="702">
                  <c:v>1.0603880402849411E-2</c:v>
                </c:pt>
                <c:pt idx="703">
                  <c:v>1.0661474973988665E-2</c:v>
                </c:pt>
                <c:pt idx="704">
                  <c:v>1.0719032211112039E-2</c:v>
                </c:pt>
                <c:pt idx="705">
                  <c:v>1.0776551130969533E-2</c:v>
                </c:pt>
                <c:pt idx="706">
                  <c:v>1.0834030750253795E-2</c:v>
                </c:pt>
                <c:pt idx="707">
                  <c:v>1.0891470085601001E-2</c:v>
                </c:pt>
                <c:pt idx="708">
                  <c:v>1.0948868153592587E-2</c:v>
                </c:pt>
                <c:pt idx="709">
                  <c:v>1.1001967434292877E-2</c:v>
                </c:pt>
                <c:pt idx="710">
                  <c:v>1.1059281537011193E-2</c:v>
                </c:pt>
                <c:pt idx="711">
                  <c:v>1.1116551484302939E-2</c:v>
                </c:pt>
                <c:pt idx="712">
                  <c:v>1.1173776277788717E-2</c:v>
                </c:pt>
                <c:pt idx="713">
                  <c:v>1.123520322378946E-2</c:v>
                </c:pt>
                <c:pt idx="714">
                  <c:v>1.129232582034408E-2</c:v>
                </c:pt>
                <c:pt idx="715">
                  <c:v>1.1349390984140152E-2</c:v>
                </c:pt>
                <c:pt idx="716">
                  <c:v>1.1406393829092226E-2</c:v>
                </c:pt>
                <c:pt idx="717">
                  <c:v>1.1463329420787424E-2</c:v>
                </c:pt>
                <c:pt idx="718">
                  <c:v>1.1520192776487173E-2</c:v>
                </c:pt>
                <c:pt idx="719">
                  <c:v>1.1576978865122005E-2</c:v>
                </c:pt>
                <c:pt idx="720">
                  <c:v>1.1633682607289799E-2</c:v>
                </c:pt>
                <c:pt idx="721">
                  <c:v>1.1690298875253193E-2</c:v>
                </c:pt>
                <c:pt idx="722">
                  <c:v>1.1738402969895922E-2</c:v>
                </c:pt>
                <c:pt idx="723">
                  <c:v>1.1794840836091502E-2</c:v>
                </c:pt>
                <c:pt idx="724">
                  <c:v>1.1851175916733681E-2</c:v>
                </c:pt>
                <c:pt idx="725">
                  <c:v>1.1907402823863045E-2</c:v>
                </c:pt>
                <c:pt idx="726">
                  <c:v>1.1963517427870052E-2</c:v>
                </c:pt>
                <c:pt idx="727">
                  <c:v>1.2019517877694952E-2</c:v>
                </c:pt>
                <c:pt idx="728">
                  <c:v>1.2075402555200121E-2</c:v>
                </c:pt>
                <c:pt idx="729">
                  <c:v>1.2131169842168887E-2</c:v>
                </c:pt>
                <c:pt idx="730">
                  <c:v>1.2186818120301979E-2</c:v>
                </c:pt>
                <c:pt idx="731">
                  <c:v>1.2238194440120306E-2</c:v>
                </c:pt>
                <c:pt idx="732">
                  <c:v>1.2293606991535111E-2</c:v>
                </c:pt>
                <c:pt idx="733">
                  <c:v>1.2348895790104644E-2</c:v>
                </c:pt>
                <c:pt idx="734">
                  <c:v>1.2404059217335695E-2</c:v>
                </c:pt>
                <c:pt idx="735">
                  <c:v>1.2471459975462633E-2</c:v>
                </c:pt>
                <c:pt idx="736">
                  <c:v>1.252634499614484E-2</c:v>
                </c:pt>
                <c:pt idx="737">
                  <c:v>1.2581099454013443E-2</c:v>
                </c:pt>
                <c:pt idx="738">
                  <c:v>1.2635721729912328E-2</c:v>
                </c:pt>
                <c:pt idx="739">
                  <c:v>1.268612052644379E-2</c:v>
                </c:pt>
                <c:pt idx="740">
                  <c:v>1.274048164191924E-2</c:v>
                </c:pt>
                <c:pt idx="741">
                  <c:v>1.2794705829845831E-2</c:v>
                </c:pt>
                <c:pt idx="742">
                  <c:v>1.2848791470886809E-2</c:v>
                </c:pt>
                <c:pt idx="743">
                  <c:v>1.2902736945631633E-2</c:v>
                </c:pt>
                <c:pt idx="744">
                  <c:v>1.2960588881445275E-2</c:v>
                </c:pt>
                <c:pt idx="745">
                  <c:v>1.3014240540740548E-2</c:v>
                </c:pt>
                <c:pt idx="746">
                  <c:v>1.3067747062086335E-2</c:v>
                </c:pt>
                <c:pt idx="747">
                  <c:v>1.312110682565402E-2</c:v>
                </c:pt>
                <c:pt idx="748">
                  <c:v>1.3174318211543735E-2</c:v>
                </c:pt>
                <c:pt idx="749">
                  <c:v>1.322737959978784E-2</c:v>
                </c:pt>
                <c:pt idx="750">
                  <c:v>1.3280289370344844E-2</c:v>
                </c:pt>
                <c:pt idx="751">
                  <c:v>1.3333045903106352E-2</c:v>
                </c:pt>
                <c:pt idx="752">
                  <c:v>1.338564757789272E-2</c:v>
                </c:pt>
                <c:pt idx="753">
                  <c:v>1.3438092774459143E-2</c:v>
                </c:pt>
                <c:pt idx="754">
                  <c:v>1.3490379872489563E-2</c:v>
                </c:pt>
                <c:pt idx="755">
                  <c:v>1.3542507251602762E-2</c:v>
                </c:pt>
                <c:pt idx="756">
                  <c:v>1.359447329135322E-2</c:v>
                </c:pt>
                <c:pt idx="757">
                  <c:v>1.3646276371224177E-2</c:v>
                </c:pt>
                <c:pt idx="758">
                  <c:v>1.3697914870639781E-2</c:v>
                </c:pt>
                <c:pt idx="759">
                  <c:v>1.3749387168956415E-2</c:v>
                </c:pt>
                <c:pt idx="760">
                  <c:v>1.3800691645467031E-2</c:v>
                </c:pt>
                <c:pt idx="761">
                  <c:v>1.3847940501579004E-2</c:v>
                </c:pt>
                <c:pt idx="762">
                  <c:v>1.3898915035190284E-2</c:v>
                </c:pt>
                <c:pt idx="763">
                  <c:v>1.3949716999769093E-2</c:v>
                </c:pt>
                <c:pt idx="764">
                  <c:v>1.4000344777456177E-2</c:v>
                </c:pt>
                <c:pt idx="765">
                  <c:v>1.4050798255153438E-2</c:v>
                </c:pt>
                <c:pt idx="766">
                  <c:v>1.4104915518490779E-2</c:v>
                </c:pt>
                <c:pt idx="767">
                  <c:v>1.4155023678033299E-2</c:v>
                </c:pt>
                <c:pt idx="768">
                  <c:v>1.4204971161638914E-2</c:v>
                </c:pt>
                <c:pt idx="769">
                  <c:v>1.4254762609676586E-2</c:v>
                </c:pt>
                <c:pt idx="770">
                  <c:v>1.4304402728603276E-2</c:v>
                </c:pt>
                <c:pt idx="771">
                  <c:v>1.4353896290960478E-2</c:v>
                </c:pt>
                <c:pt idx="772">
                  <c:v>1.4403248135379425E-2</c:v>
                </c:pt>
                <c:pt idx="773">
                  <c:v>1.4452463166584571E-2</c:v>
                </c:pt>
                <c:pt idx="774">
                  <c:v>1.4493996799404663E-2</c:v>
                </c:pt>
                <c:pt idx="775">
                  <c:v>1.4542965592226231E-2</c:v>
                </c:pt>
                <c:pt idx="776">
                  <c:v>1.4591812541347338E-2</c:v>
                </c:pt>
                <c:pt idx="777">
                  <c:v>1.4640542944167834E-2</c:v>
                </c:pt>
                <c:pt idx="778">
                  <c:v>1.4689160643929888E-2</c:v>
                </c:pt>
                <c:pt idx="779">
                  <c:v>1.4737665530835997E-2</c:v>
                </c:pt>
                <c:pt idx="780">
                  <c:v>1.4786056851590068E-2</c:v>
                </c:pt>
                <c:pt idx="781">
                  <c:v>1.483433385287114E-2</c:v>
                </c:pt>
                <c:pt idx="782">
                  <c:v>1.4882495781333382E-2</c:v>
                </c:pt>
                <c:pt idx="783">
                  <c:v>1.4926822617528576E-2</c:v>
                </c:pt>
                <c:pt idx="784">
                  <c:v>1.4974758619402111E-2</c:v>
                </c:pt>
                <c:pt idx="785">
                  <c:v>1.5022577340601483E-2</c:v>
                </c:pt>
                <c:pt idx="786">
                  <c:v>1.5070278027755398E-2</c:v>
                </c:pt>
                <c:pt idx="787">
                  <c:v>1.5128937414512296E-2</c:v>
                </c:pt>
                <c:pt idx="788">
                  <c:v>1.517637969153747E-2</c:v>
                </c:pt>
                <c:pt idx="789">
                  <c:v>1.5223701516222366E-2</c:v>
                </c:pt>
                <c:pt idx="790">
                  <c:v>1.5270902134857716E-2</c:v>
                </c:pt>
                <c:pt idx="791">
                  <c:v>1.5317980793704713E-2</c:v>
                </c:pt>
                <c:pt idx="792">
                  <c:v>1.5361278804516482E-2</c:v>
                </c:pt>
                <c:pt idx="793">
                  <c:v>1.5408118245555231E-2</c:v>
                </c:pt>
                <c:pt idx="794">
                  <c:v>1.5454833518544072E-2</c:v>
                </c:pt>
                <c:pt idx="795">
                  <c:v>1.5501423869729023E-2</c:v>
                </c:pt>
                <c:pt idx="796">
                  <c:v>1.5551518308601669E-2</c:v>
                </c:pt>
                <c:pt idx="797">
                  <c:v>1.5597849378874141E-2</c:v>
                </c:pt>
                <c:pt idx="798">
                  <c:v>1.5644053212522768E-2</c:v>
                </c:pt>
                <c:pt idx="799">
                  <c:v>1.5690129055617588E-2</c:v>
                </c:pt>
                <c:pt idx="800">
                  <c:v>1.5736076154210389E-2</c:v>
                </c:pt>
                <c:pt idx="801">
                  <c:v>1.5781893754327772E-2</c:v>
                </c:pt>
                <c:pt idx="802">
                  <c:v>1.5827581101973735E-2</c:v>
                </c:pt>
                <c:pt idx="803">
                  <c:v>1.5873137443133171E-2</c:v>
                </c:pt>
                <c:pt idx="804">
                  <c:v>1.5918562023765771E-2</c:v>
                </c:pt>
                <c:pt idx="805">
                  <c:v>1.5963854089813847E-2</c:v>
                </c:pt>
                <c:pt idx="806">
                  <c:v>1.6009012887193648E-2</c:v>
                </c:pt>
                <c:pt idx="807">
                  <c:v>1.6054037661804046E-2</c:v>
                </c:pt>
                <c:pt idx="808">
                  <c:v>1.6098927659523928E-2</c:v>
                </c:pt>
                <c:pt idx="809">
                  <c:v>1.6143682126207846E-2</c:v>
                </c:pt>
                <c:pt idx="810">
                  <c:v>1.6188300307692121E-2</c:v>
                </c:pt>
                <c:pt idx="811">
                  <c:v>1.6232781449794811E-2</c:v>
                </c:pt>
                <c:pt idx="812">
                  <c:v>1.6277124798312264E-2</c:v>
                </c:pt>
                <c:pt idx="813">
                  <c:v>1.6317829150200223E-2</c:v>
                </c:pt>
                <c:pt idx="814">
                  <c:v>1.6361902744544441E-2</c:v>
                </c:pt>
                <c:pt idx="815">
                  <c:v>1.6405836337450522E-2</c:v>
                </c:pt>
                <c:pt idx="816">
                  <c:v>1.644962917472528E-2</c:v>
                </c:pt>
                <c:pt idx="817">
                  <c:v>1.6493278097774445E-2</c:v>
                </c:pt>
                <c:pt idx="818">
                  <c:v>1.6540225519918836E-2</c:v>
                </c:pt>
                <c:pt idx="819">
                  <c:v>1.6583532447495917E-2</c:v>
                </c:pt>
                <c:pt idx="820">
                  <c:v>1.6626650117539873E-2</c:v>
                </c:pt>
                <c:pt idx="821">
                  <c:v>1.666956304053234E-2</c:v>
                </c:pt>
                <c:pt idx="822">
                  <c:v>1.6712255589888949E-2</c:v>
                </c:pt>
                <c:pt idx="823">
                  <c:v>1.6754712001948883E-2</c:v>
                </c:pt>
                <c:pt idx="824">
                  <c:v>1.6796916375992274E-2</c:v>
                </c:pt>
                <c:pt idx="825">
                  <c:v>1.6838852674228022E-2</c:v>
                </c:pt>
                <c:pt idx="826">
                  <c:v>1.6877193712444866E-2</c:v>
                </c:pt>
                <c:pt idx="827">
                  <c:v>1.6918567723975965E-2</c:v>
                </c:pt>
                <c:pt idx="828">
                  <c:v>1.6959625226295259E-2</c:v>
                </c:pt>
                <c:pt idx="829">
                  <c:v>1.7000349480101814E-2</c:v>
                </c:pt>
                <c:pt idx="830">
                  <c:v>1.7043248087558638E-2</c:v>
                </c:pt>
                <c:pt idx="831">
                  <c:v>1.7086438632946524E-2</c:v>
                </c:pt>
                <c:pt idx="832">
                  <c:v>1.7126056320832864E-2</c:v>
                </c:pt>
                <c:pt idx="833">
                  <c:v>1.7165315868833103E-2</c:v>
                </c:pt>
                <c:pt idx="834">
                  <c:v>1.7204214723501438E-2</c:v>
                </c:pt>
                <c:pt idx="835">
                  <c:v>1.7239654018252892E-2</c:v>
                </c:pt>
                <c:pt idx="836">
                  <c:v>1.7277848603905355E-2</c:v>
                </c:pt>
                <c:pt idx="837">
                  <c:v>1.731567503190945E-2</c:v>
                </c:pt>
                <c:pt idx="838">
                  <c:v>1.7353130749060419E-2</c:v>
                </c:pt>
                <c:pt idx="839">
                  <c:v>1.7402183171619692E-2</c:v>
                </c:pt>
                <c:pt idx="840">
                  <c:v>1.7438787437003566E-2</c:v>
                </c:pt>
                <c:pt idx="841">
                  <c:v>1.7475012543870939E-2</c:v>
                </c:pt>
                <c:pt idx="842">
                  <c:v>1.7510855938115102E-2</c:v>
                </c:pt>
                <c:pt idx="843">
                  <c:v>1.7557785916083847E-2</c:v>
                </c:pt>
                <c:pt idx="844">
                  <c:v>1.7572803380223771E-2</c:v>
                </c:pt>
                <c:pt idx="845">
                  <c:v>1.7607566081881684E-2</c:v>
                </c:pt>
                <c:pt idx="846">
                  <c:v>1.7641937449376283E-2</c:v>
                </c:pt>
                <c:pt idx="847">
                  <c:v>1.7675914929421627E-2</c:v>
                </c:pt>
                <c:pt idx="848">
                  <c:v>1.7726510459905975E-2</c:v>
                </c:pt>
                <c:pt idx="849">
                  <c:v>1.7759493276523874E-2</c:v>
                </c:pt>
                <c:pt idx="850">
                  <c:v>1.7792073252586946E-2</c:v>
                </c:pt>
                <c:pt idx="851">
                  <c:v>1.7824247834733322E-2</c:v>
                </c:pt>
                <c:pt idx="852">
                  <c:v>1.7856014469636753E-2</c:v>
                </c:pt>
                <c:pt idx="853">
                  <c:v>1.7887370604017048E-2</c:v>
                </c:pt>
                <c:pt idx="854">
                  <c:v>1.7918313684640055E-2</c:v>
                </c:pt>
                <c:pt idx="855">
                  <c:v>1.7948841158322897E-2</c:v>
                </c:pt>
                <c:pt idx="856">
                  <c:v>1.7978950471934822E-2</c:v>
                </c:pt>
                <c:pt idx="857">
                  <c:v>1.8008639072395471E-2</c:v>
                </c:pt>
                <c:pt idx="858">
                  <c:v>1.8037904406690529E-2</c:v>
                </c:pt>
                <c:pt idx="859">
                  <c:v>1.8066743921858669E-2</c:v>
                </c:pt>
                <c:pt idx="860">
                  <c:v>1.8095155065005475E-2</c:v>
                </c:pt>
                <c:pt idx="861">
                  <c:v>1.8123135283300829E-2</c:v>
                </c:pt>
                <c:pt idx="862">
                  <c:v>1.8150682023986724E-2</c:v>
                </c:pt>
                <c:pt idx="863">
                  <c:v>1.8177792734371187E-2</c:v>
                </c:pt>
                <c:pt idx="864">
                  <c:v>1.8204464861840446E-2</c:v>
                </c:pt>
                <c:pt idx="865">
                  <c:v>1.8228445141912013E-2</c:v>
                </c:pt>
                <c:pt idx="866">
                  <c:v>1.8254263313687451E-2</c:v>
                </c:pt>
                <c:pt idx="867">
                  <c:v>1.827963544823815E-2</c:v>
                </c:pt>
                <c:pt idx="868">
                  <c:v>1.8304558993494792E-2</c:v>
                </c:pt>
                <c:pt idx="869">
                  <c:v>1.8331167260497657E-2</c:v>
                </c:pt>
                <c:pt idx="870">
                  <c:v>1.8355209456966986E-2</c:v>
                </c:pt>
                <c:pt idx="871">
                  <c:v>1.8378880562825901E-2</c:v>
                </c:pt>
                <c:pt idx="872">
                  <c:v>1.8402218376132994E-2</c:v>
                </c:pt>
                <c:pt idx="873">
                  <c:v>1.8425261031769613E-2</c:v>
                </c:pt>
                <c:pt idx="874">
                  <c:v>1.8448047001432013E-2</c:v>
                </c:pt>
                <c:pt idx="875">
                  <c:v>1.8470615093601848E-2</c:v>
                </c:pt>
                <c:pt idx="876">
                  <c:v>1.8493004453542662E-2</c:v>
                </c:pt>
                <c:pt idx="877">
                  <c:v>1.8515254563280806E-2</c:v>
                </c:pt>
                <c:pt idx="878">
                  <c:v>1.8535351082484587E-2</c:v>
                </c:pt>
                <c:pt idx="879">
                  <c:v>1.8557438247629347E-2</c:v>
                </c:pt>
                <c:pt idx="880">
                  <c:v>1.8579505635649109E-2</c:v>
                </c:pt>
                <c:pt idx="881">
                  <c:v>1.8601594501583708E-2</c:v>
                </c:pt>
                <c:pt idx="882">
                  <c:v>1.8624833005929098E-2</c:v>
                </c:pt>
                <c:pt idx="883">
                  <c:v>1.8647046471553352E-2</c:v>
                </c:pt>
                <c:pt idx="884">
                  <c:v>1.8669326853522961E-2</c:v>
                </c:pt>
                <c:pt idx="885">
                  <c:v>1.8693770536441348E-2</c:v>
                </c:pt>
                <c:pt idx="886">
                  <c:v>1.87140958513492E-2</c:v>
                </c:pt>
                <c:pt idx="887">
                  <c:v>1.8736588209745442E-2</c:v>
                </c:pt>
                <c:pt idx="888">
                  <c:v>1.8759154969566261E-2</c:v>
                </c:pt>
                <c:pt idx="889">
                  <c:v>1.8781798002193817E-2</c:v>
                </c:pt>
                <c:pt idx="890">
                  <c:v>1.8804519179060897E-2</c:v>
                </c:pt>
                <c:pt idx="891">
                  <c:v>1.8831593184076473E-2</c:v>
                </c:pt>
                <c:pt idx="892">
                  <c:v>1.8854491085017903E-2</c:v>
                </c:pt>
                <c:pt idx="893">
                  <c:v>1.8877473023838597E-2</c:v>
                </c:pt>
                <c:pt idx="894">
                  <c:v>1.8900540872394268E-2</c:v>
                </c:pt>
                <c:pt idx="895">
                  <c:v>1.8921529195155825E-2</c:v>
                </c:pt>
                <c:pt idx="896">
                  <c:v>1.8944766502680163E-2</c:v>
                </c:pt>
                <c:pt idx="897">
                  <c:v>1.8968095195785798E-2</c:v>
                </c:pt>
                <c:pt idx="898">
                  <c:v>1.899822652319872E-2</c:v>
                </c:pt>
                <c:pt idx="899">
                  <c:v>1.9031756360732004E-2</c:v>
                </c:pt>
                <c:pt idx="900">
                  <c:v>1.9047624322341611E-2</c:v>
                </c:pt>
                <c:pt idx="901">
                  <c:v>1.9071374588815981E-2</c:v>
                </c:pt>
                <c:pt idx="902">
                  <c:v>1.9095226276619942E-2</c:v>
                </c:pt>
                <c:pt idx="903">
                  <c:v>1.9119181258086225E-2</c:v>
                </c:pt>
                <c:pt idx="904">
                  <c:v>1.9143241405597075E-2</c:v>
                </c:pt>
                <c:pt idx="905">
                  <c:v>1.9167408591592092E-2</c:v>
                </c:pt>
                <c:pt idx="906">
                  <c:v>1.9191684688563863E-2</c:v>
                </c:pt>
                <c:pt idx="907">
                  <c:v>1.9216071569061466E-2</c:v>
                </c:pt>
                <c:pt idx="908">
                  <c:v>1.924057110568524E-2</c:v>
                </c:pt>
                <c:pt idx="909">
                  <c:v>1.9265185171098941E-2</c:v>
                </c:pt>
                <c:pt idx="910">
                  <c:v>1.9289915638018466E-2</c:v>
                </c:pt>
                <c:pt idx="911">
                  <c:v>1.931476437921532E-2</c:v>
                </c:pt>
                <c:pt idx="912">
                  <c:v>1.9339733267524434E-2</c:v>
                </c:pt>
                <c:pt idx="913">
                  <c:v>1.9364824175833739E-2</c:v>
                </c:pt>
                <c:pt idx="914">
                  <c:v>1.9390038977093727E-2</c:v>
                </c:pt>
                <c:pt idx="915">
                  <c:v>1.9415379544313098E-2</c:v>
                </c:pt>
                <c:pt idx="916">
                  <c:v>1.9440847750560514E-2</c:v>
                </c:pt>
                <c:pt idx="917">
                  <c:v>1.9464066998185463E-2</c:v>
                </c:pt>
                <c:pt idx="918">
                  <c:v>1.9489784975884571E-2</c:v>
                </c:pt>
                <c:pt idx="919">
                  <c:v>1.9515636069348242E-2</c:v>
                </c:pt>
                <c:pt idx="920">
                  <c:v>1.9551274608763766E-2</c:v>
                </c:pt>
                <c:pt idx="921">
                  <c:v>1.9570153529587266E-2</c:v>
                </c:pt>
                <c:pt idx="922">
                  <c:v>1.9596374703153611E-2</c:v>
                </c:pt>
                <c:pt idx="923">
                  <c:v>1.9622674967552101E-2</c:v>
                </c:pt>
                <c:pt idx="924">
                  <c:v>1.9649031896829469E-2</c:v>
                </c:pt>
                <c:pt idx="925">
                  <c:v>1.9675422882522782E-2</c:v>
                </c:pt>
                <c:pt idx="926">
                  <c:v>1.9701825133648161E-2</c:v>
                </c:pt>
                <c:pt idx="927">
                  <c:v>1.9728215676694687E-2</c:v>
                </c:pt>
                <c:pt idx="928">
                  <c:v>1.975457135561658E-2</c:v>
                </c:pt>
                <c:pt idx="929">
                  <c:v>1.9780868831832343E-2</c:v>
                </c:pt>
                <c:pt idx="930">
                  <c:v>1.9802298965287513E-2</c:v>
                </c:pt>
                <c:pt idx="931">
                  <c:v>1.9828429160334338E-2</c:v>
                </c:pt>
                <c:pt idx="932">
                  <c:v>1.9854430950466018E-2</c:v>
                </c:pt>
                <c:pt idx="933">
                  <c:v>1.9897332610701476E-2</c:v>
                </c:pt>
                <c:pt idx="934">
                  <c:v>1.9909617838208327E-2</c:v>
                </c:pt>
                <c:pt idx="935">
                  <c:v>1.9931477265934916E-2</c:v>
                </c:pt>
                <c:pt idx="936">
                  <c:v>1.9956823551757097E-2</c:v>
                </c:pt>
                <c:pt idx="937">
                  <c:v>1.9982000930137467E-2</c:v>
                </c:pt>
                <c:pt idx="938">
                  <c:v>2.0007008877803933E-2</c:v>
                </c:pt>
                <c:pt idx="939">
                  <c:v>2.0029548051303598E-2</c:v>
                </c:pt>
                <c:pt idx="940">
                  <c:v>2.0054226470838921E-2</c:v>
                </c:pt>
                <c:pt idx="941">
                  <c:v>2.0078733935094649E-2</c:v>
                </c:pt>
                <c:pt idx="942">
                  <c:v>2.0103069920896468E-2</c:v>
                </c:pt>
                <c:pt idx="943">
                  <c:v>2.0133995786083211E-2</c:v>
                </c:pt>
                <c:pt idx="944">
                  <c:v>2.0157953978741674E-2</c:v>
                </c:pt>
                <c:pt idx="945">
                  <c:v>2.0181738987085425E-2</c:v>
                </c:pt>
                <c:pt idx="946">
                  <c:v>2.0205350287789598E-2</c:v>
                </c:pt>
                <c:pt idx="947">
                  <c:v>2.022657902077564E-2</c:v>
                </c:pt>
                <c:pt idx="948">
                  <c:v>2.0249852612100553E-2</c:v>
                </c:pt>
                <c:pt idx="949">
                  <c:v>2.0272950971598178E-2</c:v>
                </c:pt>
                <c:pt idx="950">
                  <c:v>2.0295873576050123E-2</c:v>
                </c:pt>
                <c:pt idx="951">
                  <c:v>2.0320782861100825E-2</c:v>
                </c:pt>
                <c:pt idx="952">
                  <c:v>2.0343340926751913E-2</c:v>
                </c:pt>
                <c:pt idx="953">
                  <c:v>2.0365721621796971E-2</c:v>
                </c:pt>
                <c:pt idx="954">
                  <c:v>2.03879244230015E-2</c:v>
                </c:pt>
                <c:pt idx="955">
                  <c:v>2.0409948807142302E-2</c:v>
                </c:pt>
                <c:pt idx="956">
                  <c:v>2.0431794251011801E-2</c:v>
                </c:pt>
                <c:pt idx="957">
                  <c:v>2.0453460231411133E-2</c:v>
                </c:pt>
                <c:pt idx="958">
                  <c:v>2.0474946225158795E-2</c:v>
                </c:pt>
                <c:pt idx="959">
                  <c:v>2.0496251709082845E-2</c:v>
                </c:pt>
                <c:pt idx="960">
                  <c:v>2.0517376160026118E-2</c:v>
                </c:pt>
                <c:pt idx="961">
                  <c:v>2.0538319054847078E-2</c:v>
                </c:pt>
                <c:pt idx="962">
                  <c:v>2.0559079870417232E-2</c:v>
                </c:pt>
                <c:pt idx="963">
                  <c:v>2.0579658083619376E-2</c:v>
                </c:pt>
                <c:pt idx="964">
                  <c:v>2.0600053171354559E-2</c:v>
                </c:pt>
                <c:pt idx="965">
                  <c:v>2.0620264610535982E-2</c:v>
                </c:pt>
                <c:pt idx="966">
                  <c:v>2.0640291878095976E-2</c:v>
                </c:pt>
                <c:pt idx="967">
                  <c:v>2.066013445097642E-2</c:v>
                </c:pt>
                <c:pt idx="968">
                  <c:v>2.0679791806138308E-2</c:v>
                </c:pt>
                <c:pt idx="969">
                  <c:v>2.0697313808835008E-2</c:v>
                </c:pt>
                <c:pt idx="970">
                  <c:v>2.0716611455376847E-2</c:v>
                </c:pt>
                <c:pt idx="971">
                  <c:v>2.0735722362229477E-2</c:v>
                </c:pt>
                <c:pt idx="972">
                  <c:v>2.0754646006477563E-2</c:v>
                </c:pt>
                <c:pt idx="973">
                  <c:v>2.0780975723351622E-2</c:v>
                </c:pt>
                <c:pt idx="974">
                  <c:v>2.079381707680121E-2</c:v>
                </c:pt>
                <c:pt idx="975">
                  <c:v>2.0812163264169629E-2</c:v>
                </c:pt>
                <c:pt idx="976">
                  <c:v>2.0830320050086136E-2</c:v>
                </c:pt>
                <c:pt idx="977">
                  <c:v>2.0848286911662042E-2</c:v>
                </c:pt>
                <c:pt idx="978">
                  <c:v>2.086606332602603E-2</c:v>
                </c:pt>
                <c:pt idx="979">
                  <c:v>2.0883648770324174E-2</c:v>
                </c:pt>
                <c:pt idx="980">
                  <c:v>2.0901042721721649E-2</c:v>
                </c:pt>
                <c:pt idx="981">
                  <c:v>2.0918244657403624E-2</c:v>
                </c:pt>
                <c:pt idx="982">
                  <c:v>2.0931680733089486E-2</c:v>
                </c:pt>
                <c:pt idx="983">
                  <c:v>2.0948522888134313E-2</c:v>
                </c:pt>
                <c:pt idx="984">
                  <c:v>2.0965171554716555E-2</c:v>
                </c:pt>
                <c:pt idx="985">
                  <c:v>2.0981626210208937E-2</c:v>
                </c:pt>
                <c:pt idx="986">
                  <c:v>2.0997886332003723E-2</c:v>
                </c:pt>
                <c:pt idx="987">
                  <c:v>2.101395139751272E-2</c:v>
                </c:pt>
                <c:pt idx="988">
                  <c:v>2.1029820884166384E-2</c:v>
                </c:pt>
                <c:pt idx="989">
                  <c:v>2.1045494269419152E-2</c:v>
                </c:pt>
                <c:pt idx="990">
                  <c:v>2.1060971030741449E-2</c:v>
                </c:pt>
                <c:pt idx="991">
                  <c:v>2.107458008244071E-2</c:v>
                </c:pt>
                <c:pt idx="992">
                  <c:v>2.1089675362508442E-2</c:v>
                </c:pt>
                <c:pt idx="993">
                  <c:v>2.1104572499463469E-2</c:v>
                </c:pt>
                <c:pt idx="994">
                  <c:v>2.1119270970916471E-2</c:v>
                </c:pt>
                <c:pt idx="995">
                  <c:v>2.1138617376354162E-2</c:v>
                </c:pt>
                <c:pt idx="996">
                  <c:v>2.1152876351851022E-2</c:v>
                </c:pt>
                <c:pt idx="997">
                  <c:v>2.1166934949325884E-2</c:v>
                </c:pt>
                <c:pt idx="998">
                  <c:v>2.1180792646320144E-2</c:v>
                </c:pt>
                <c:pt idx="999">
                  <c:v>2.1192888885104923E-2</c:v>
                </c:pt>
                <c:pt idx="1000">
                  <c:v>2.1206356945911303E-2</c:v>
                </c:pt>
                <c:pt idx="1001">
                  <c:v>2.1219622587713927E-2</c:v>
                </c:pt>
                <c:pt idx="1002">
                  <c:v>2.1232685288200048E-2</c:v>
                </c:pt>
                <c:pt idx="1003">
                  <c:v>2.1245544525080647E-2</c:v>
                </c:pt>
                <c:pt idx="1004">
                  <c:v>2.1259690663504017E-2</c:v>
                </c:pt>
                <c:pt idx="1005">
                  <c:v>2.1272127430296082E-2</c:v>
                </c:pt>
                <c:pt idx="1006">
                  <c:v>2.1284359117801549E-2</c:v>
                </c:pt>
                <c:pt idx="1007">
                  <c:v>2.1296385203785122E-2</c:v>
                </c:pt>
                <c:pt idx="1008">
                  <c:v>2.1308205166033226E-2</c:v>
                </c:pt>
                <c:pt idx="1009">
                  <c:v>2.1319818482357478E-2</c:v>
                </c:pt>
                <c:pt idx="1010">
                  <c:v>2.1331224630600776E-2</c:v>
                </c:pt>
                <c:pt idx="1011">
                  <c:v>2.134242308862775E-2</c:v>
                </c:pt>
                <c:pt idx="1012">
                  <c:v>2.1353413334332553E-2</c:v>
                </c:pt>
                <c:pt idx="1013">
                  <c:v>2.1364194845635422E-2</c:v>
                </c:pt>
                <c:pt idx="1014">
                  <c:v>2.1374767100483517E-2</c:v>
                </c:pt>
                <c:pt idx="1015">
                  <c:v>2.1385129576853547E-2</c:v>
                </c:pt>
                <c:pt idx="1016">
                  <c:v>2.1395281752749146E-2</c:v>
                </c:pt>
                <c:pt idx="1017">
                  <c:v>2.1405223106203505E-2</c:v>
                </c:pt>
                <c:pt idx="1018">
                  <c:v>2.1414953115274131E-2</c:v>
                </c:pt>
                <c:pt idx="1019">
                  <c:v>2.1424471258054158E-2</c:v>
                </c:pt>
                <c:pt idx="1020">
                  <c:v>2.1433777012660183E-2</c:v>
                </c:pt>
                <c:pt idx="1021">
                  <c:v>2.1441623255903583E-2</c:v>
                </c:pt>
                <c:pt idx="1022">
                  <c:v>2.1450517483685112E-2</c:v>
                </c:pt>
                <c:pt idx="1023">
                  <c:v>2.1459197807592683E-2</c:v>
                </c:pt>
                <c:pt idx="1024">
                  <c:v>2.1467663740813957E-2</c:v>
                </c:pt>
                <c:pt idx="1025">
                  <c:v>2.1477106023110183E-2</c:v>
                </c:pt>
                <c:pt idx="1026">
                  <c:v>2.1485143443750528E-2</c:v>
                </c:pt>
                <c:pt idx="1027">
                  <c:v>2.1492986557176203E-2</c:v>
                </c:pt>
                <c:pt idx="1028">
                  <c:v>2.1500643886147103E-2</c:v>
                </c:pt>
                <c:pt idx="1029">
                  <c:v>2.150812401023159E-2</c:v>
                </c:pt>
                <c:pt idx="1030">
                  <c:v>2.1515435565807355E-2</c:v>
                </c:pt>
                <c:pt idx="1031">
                  <c:v>2.1522587246053625E-2</c:v>
                </c:pt>
                <c:pt idx="1032">
                  <c:v>2.1529587800950267E-2</c:v>
                </c:pt>
                <c:pt idx="1033">
                  <c:v>2.1536446037275205E-2</c:v>
                </c:pt>
                <c:pt idx="1034">
                  <c:v>2.154206906505076E-2</c:v>
                </c:pt>
                <c:pt idx="1035">
                  <c:v>2.1548676306285774E-2</c:v>
                </c:pt>
                <c:pt idx="1036">
                  <c:v>2.1555167814508162E-2</c:v>
                </c:pt>
                <c:pt idx="1037">
                  <c:v>2.1561552685018269E-2</c:v>
                </c:pt>
                <c:pt idx="1038">
                  <c:v>2.1567837024299315E-2</c:v>
                </c:pt>
                <c:pt idx="1039">
                  <c:v>2.1574021601463555E-2</c:v>
                </c:pt>
                <c:pt idx="1040">
                  <c:v>2.1580106641098804E-2</c:v>
                </c:pt>
                <c:pt idx="1041">
                  <c:v>2.158609236780782E-2</c:v>
                </c:pt>
                <c:pt idx="1042">
                  <c:v>2.1591979006198626E-2</c:v>
                </c:pt>
                <c:pt idx="1043">
                  <c:v>2.159672517401301E-2</c:v>
                </c:pt>
                <c:pt idx="1044">
                  <c:v>2.1602420972380187E-2</c:v>
                </c:pt>
                <c:pt idx="1045">
                  <c:v>2.1608018346067404E-2</c:v>
                </c:pt>
                <c:pt idx="1046">
                  <c:v>2.1613517519706527E-2</c:v>
                </c:pt>
                <c:pt idx="1047">
                  <c:v>2.1620948162576641E-2</c:v>
                </c:pt>
                <c:pt idx="1048">
                  <c:v>2.1626238367352623E-2</c:v>
                </c:pt>
                <c:pt idx="1049">
                  <c:v>2.1631431066602341E-2</c:v>
                </c:pt>
                <c:pt idx="1050">
                  <c:v>2.1636526485011288E-2</c:v>
                </c:pt>
                <c:pt idx="1051">
                  <c:v>2.1641524847276241E-2</c:v>
                </c:pt>
                <c:pt idx="1052">
                  <c:v>2.164544495286291E-2</c:v>
                </c:pt>
                <c:pt idx="1053">
                  <c:v>2.1650256446433949E-2</c:v>
                </c:pt>
                <c:pt idx="1054">
                  <c:v>2.1654971547665602E-2</c:v>
                </c:pt>
                <c:pt idx="1055">
                  <c:v>2.1659590481274818E-2</c:v>
                </c:pt>
                <c:pt idx="1056">
                  <c:v>2.1665068681377676E-2</c:v>
                </c:pt>
                <c:pt idx="1057">
                  <c:v>2.1669489425855986E-2</c:v>
                </c:pt>
                <c:pt idx="1058">
                  <c:v>2.1673814687291085E-2</c:v>
                </c:pt>
                <c:pt idx="1059">
                  <c:v>2.1678044690446659E-2</c:v>
                </c:pt>
                <c:pt idx="1060">
                  <c:v>2.1682179660089E-2</c:v>
                </c:pt>
                <c:pt idx="1061">
                  <c:v>2.1686219820996566E-2</c:v>
                </c:pt>
                <c:pt idx="1062">
                  <c:v>2.1690165397953893E-2</c:v>
                </c:pt>
                <c:pt idx="1063">
                  <c:v>2.1694016615752473E-2</c:v>
                </c:pt>
                <c:pt idx="1064">
                  <c:v>2.1697773699192482E-2</c:v>
                </c:pt>
                <c:pt idx="1065">
                  <c:v>2.1701436873081924E-2</c:v>
                </c:pt>
                <c:pt idx="1066">
                  <c:v>2.1705006362236611E-2</c:v>
                </c:pt>
                <c:pt idx="1067">
                  <c:v>2.1708482391478448E-2</c:v>
                </c:pt>
                <c:pt idx="1068">
                  <c:v>2.171186518563889E-2</c:v>
                </c:pt>
                <c:pt idx="1069">
                  <c:v>2.1715154969552869E-2</c:v>
                </c:pt>
                <c:pt idx="1070">
                  <c:v>2.1718351968068355E-2</c:v>
                </c:pt>
                <c:pt idx="1071">
                  <c:v>2.1721456406036788E-2</c:v>
                </c:pt>
                <c:pt idx="1072">
                  <c:v>2.1724468508315688E-2</c:v>
                </c:pt>
                <c:pt idx="1073">
                  <c:v>2.1726542849242782E-2</c:v>
                </c:pt>
                <c:pt idx="1074">
                  <c:v>2.172937730495117E-2</c:v>
                </c:pt>
                <c:pt idx="1075">
                  <c:v>2.1732120089027512E-2</c:v>
                </c:pt>
                <c:pt idx="1076">
                  <c:v>2.1734771426346874E-2</c:v>
                </c:pt>
                <c:pt idx="1077">
                  <c:v>2.1737331541792228E-2</c:v>
                </c:pt>
                <c:pt idx="1078">
                  <c:v>2.1740614665586879E-2</c:v>
                </c:pt>
                <c:pt idx="1079">
                  <c:v>2.1742986714717041E-2</c:v>
                </c:pt>
                <c:pt idx="1080">
                  <c:v>2.1745268227291559E-2</c:v>
                </c:pt>
                <c:pt idx="1081">
                  <c:v>2.1747459428231381E-2</c:v>
                </c:pt>
                <c:pt idx="1082">
                  <c:v>2.1749560542466153E-2</c:v>
                </c:pt>
                <c:pt idx="1083">
                  <c:v>2.1751571794931597E-2</c:v>
                </c:pt>
                <c:pt idx="1084">
                  <c:v>2.1753493410571249E-2</c:v>
                </c:pt>
                <c:pt idx="1085">
                  <c:v>2.1755325614333004E-2</c:v>
                </c:pt>
                <c:pt idx="1086">
                  <c:v>2.1755540219002611E-2</c:v>
                </c:pt>
                <c:pt idx="1087">
                  <c:v>2.1757206698413079E-2</c:v>
                </c:pt>
                <c:pt idx="1088">
                  <c:v>2.1758784419377619E-2</c:v>
                </c:pt>
                <c:pt idx="1089">
                  <c:v>2.1760273606846958E-2</c:v>
                </c:pt>
                <c:pt idx="1090">
                  <c:v>2.176186741559416E-2</c:v>
                </c:pt>
                <c:pt idx="1091">
                  <c:v>2.1763167645938886E-2</c:v>
                </c:pt>
                <c:pt idx="1092">
                  <c:v>2.1764380049811294E-2</c:v>
                </c:pt>
                <c:pt idx="1093">
                  <c:v>2.1765504852186091E-2</c:v>
                </c:pt>
                <c:pt idx="1094">
                  <c:v>2.1766542278042422E-2</c:v>
                </c:pt>
                <c:pt idx="1095">
                  <c:v>2.1766783913026045E-2</c:v>
                </c:pt>
                <c:pt idx="1096">
                  <c:v>2.1767653375704077E-2</c:v>
                </c:pt>
                <c:pt idx="1097">
                  <c:v>2.1768436125996528E-2</c:v>
                </c:pt>
                <c:pt idx="1098">
                  <c:v>2.1769132388894649E-2</c:v>
                </c:pt>
                <c:pt idx="1099">
                  <c:v>2.1773158108273627E-2</c:v>
                </c:pt>
                <c:pt idx="1100">
                  <c:v>2.177365172217827E-2</c:v>
                </c:pt>
                <c:pt idx="1101">
                  <c:v>2.1774059578201267E-2</c:v>
                </c:pt>
                <c:pt idx="1102">
                  <c:v>2.1774381901426398E-2</c:v>
                </c:pt>
                <c:pt idx="1103">
                  <c:v>2.1772751325135904E-2</c:v>
                </c:pt>
                <c:pt idx="1104">
                  <c:v>2.1772813778241449E-2</c:v>
                </c:pt>
                <c:pt idx="1105">
                  <c:v>2.1772898896777842E-2</c:v>
                </c:pt>
                <c:pt idx="1106">
                  <c:v>2.1772899349980154E-2</c:v>
                </c:pt>
                <c:pt idx="1107">
                  <c:v>2.177281536291582E-2</c:v>
                </c:pt>
                <c:pt idx="1108">
                  <c:v>2.1774532257257163E-2</c:v>
                </c:pt>
                <c:pt idx="1109">
                  <c:v>2.1774262153641095E-2</c:v>
                </c:pt>
                <c:pt idx="1110">
                  <c:v>2.1773908318079394E-2</c:v>
                </c:pt>
                <c:pt idx="1111">
                  <c:v>2.1773470975706012E-2</c:v>
                </c:pt>
                <c:pt idx="1112">
                  <c:v>2.1772950351655759E-2</c:v>
                </c:pt>
                <c:pt idx="1113">
                  <c:v>2.1772346671071089E-2</c:v>
                </c:pt>
                <c:pt idx="1114">
                  <c:v>2.1771660159099562E-2</c:v>
                </c:pt>
                <c:pt idx="1115">
                  <c:v>2.1770891040894694E-2</c:v>
                </c:pt>
                <c:pt idx="1116">
                  <c:v>2.1768296806182644E-2</c:v>
                </c:pt>
                <c:pt idx="1117">
                  <c:v>2.1769105886418536E-2</c:v>
                </c:pt>
                <c:pt idx="1118">
                  <c:v>2.1768090300478937E-2</c:v>
                </c:pt>
                <c:pt idx="1119">
                  <c:v>2.1766993008965965E-2</c:v>
                </c:pt>
                <c:pt idx="1120">
                  <c:v>2.1765814237059498E-2</c:v>
                </c:pt>
                <c:pt idx="1121">
                  <c:v>2.1764554209940258E-2</c:v>
                </c:pt>
                <c:pt idx="1122">
                  <c:v>2.176321315279833E-2</c:v>
                </c:pt>
                <c:pt idx="1123">
                  <c:v>2.1761791290824634E-2</c:v>
                </c:pt>
                <c:pt idx="1124">
                  <c:v>2.1760288849216065E-2</c:v>
                </c:pt>
                <c:pt idx="1125">
                  <c:v>2.1757120918776802E-2</c:v>
                </c:pt>
                <c:pt idx="1126">
                  <c:v>2.1755475336404897E-2</c:v>
                </c:pt>
                <c:pt idx="1127">
                  <c:v>2.1753749816188515E-2</c:v>
                </c:pt>
                <c:pt idx="1128">
                  <c:v>2.1751944583296989E-2</c:v>
                </c:pt>
                <c:pt idx="1129">
                  <c:v>2.1751575828892953E-2</c:v>
                </c:pt>
                <c:pt idx="1130">
                  <c:v>2.1749594638881761E-2</c:v>
                </c:pt>
                <c:pt idx="1131">
                  <c:v>2.1747534445746522E-2</c:v>
                </c:pt>
                <c:pt idx="1132">
                  <c:v>2.1745395474721541E-2</c:v>
                </c:pt>
                <c:pt idx="1133">
                  <c:v>2.1743177951043663E-2</c:v>
                </c:pt>
                <c:pt idx="1134">
                  <c:v>2.17408820999557E-2</c:v>
                </c:pt>
                <c:pt idx="1135">
                  <c:v>2.1738508146703851E-2</c:v>
                </c:pt>
                <c:pt idx="1136">
                  <c:v>2.1736056316539423E-2</c:v>
                </c:pt>
                <c:pt idx="1137">
                  <c:v>2.1733526834716275E-2</c:v>
                </c:pt>
                <c:pt idx="1138">
                  <c:v>2.1729102452148652E-2</c:v>
                </c:pt>
                <c:pt idx="1139">
                  <c:v>2.1726440877251285E-2</c:v>
                </c:pt>
                <c:pt idx="1140">
                  <c:v>2.1723702280586288E-2</c:v>
                </c:pt>
                <c:pt idx="1141">
                  <c:v>2.1720886887363733E-2</c:v>
                </c:pt>
                <c:pt idx="1142">
                  <c:v>2.1715870024920116E-2</c:v>
                </c:pt>
                <c:pt idx="1143">
                  <c:v>2.1714155857876963E-2</c:v>
                </c:pt>
                <c:pt idx="1144">
                  <c:v>2.1711073299517186E-2</c:v>
                </c:pt>
                <c:pt idx="1145">
                  <c:v>2.1708328002875678E-2</c:v>
                </c:pt>
                <c:pt idx="1146">
                  <c:v>2.1704681045227343E-2</c:v>
                </c:pt>
                <c:pt idx="1147">
                  <c:v>2.1701371799792299E-2</c:v>
                </c:pt>
                <c:pt idx="1148">
                  <c:v>2.1697987442498547E-2</c:v>
                </c:pt>
                <c:pt idx="1149">
                  <c:v>2.1694528198598868E-2</c:v>
                </c:pt>
                <c:pt idx="1150">
                  <c:v>2.1690994293355706E-2</c:v>
                </c:pt>
                <c:pt idx="1151">
                  <c:v>2.168776588487175E-2</c:v>
                </c:pt>
                <c:pt idx="1152">
                  <c:v>2.1684077854064045E-2</c:v>
                </c:pt>
                <c:pt idx="1153">
                  <c:v>2.1680315849393655E-2</c:v>
                </c:pt>
                <c:pt idx="1154">
                  <c:v>2.1676480096147321E-2</c:v>
                </c:pt>
                <c:pt idx="1155">
                  <c:v>2.1672212731238295E-2</c:v>
                </c:pt>
                <c:pt idx="1156">
                  <c:v>2.1668235588540481E-2</c:v>
                </c:pt>
                <c:pt idx="1157">
                  <c:v>2.1664185361400436E-2</c:v>
                </c:pt>
                <c:pt idx="1158">
                  <c:v>2.1658870899678752E-2</c:v>
                </c:pt>
                <c:pt idx="1159">
                  <c:v>2.1655866554934778E-2</c:v>
                </c:pt>
                <c:pt idx="1160">
                  <c:v>2.1651929473126698E-2</c:v>
                </c:pt>
                <c:pt idx="1161">
                  <c:v>2.1647583788187843E-2</c:v>
                </c:pt>
                <c:pt idx="1162">
                  <c:v>2.1643166157094735E-2</c:v>
                </c:pt>
                <c:pt idx="1163">
                  <c:v>2.1638676805160184E-2</c:v>
                </c:pt>
                <c:pt idx="1164">
                  <c:v>2.1634115957704831E-2</c:v>
                </c:pt>
                <c:pt idx="1165">
                  <c:v>2.1629483840051034E-2</c:v>
                </c:pt>
                <c:pt idx="1166">
                  <c:v>2.1624780677522042E-2</c:v>
                </c:pt>
                <c:pt idx="1167">
                  <c:v>2.1620006695445428E-2</c:v>
                </c:pt>
                <c:pt idx="1168">
                  <c:v>2.1615162119151387E-2</c:v>
                </c:pt>
                <c:pt idx="1169">
                  <c:v>2.1610247173973585E-2</c:v>
                </c:pt>
                <c:pt idx="1170">
                  <c:v>2.160526208524742E-2</c:v>
                </c:pt>
                <c:pt idx="1171">
                  <c:v>2.1600207078310903E-2</c:v>
                </c:pt>
                <c:pt idx="1172">
                  <c:v>2.1595082378504649E-2</c:v>
                </c:pt>
                <c:pt idx="1173">
                  <c:v>2.1589888211171013E-2</c:v>
                </c:pt>
                <c:pt idx="1174">
                  <c:v>2.1584624801657563E-2</c:v>
                </c:pt>
                <c:pt idx="1175">
                  <c:v>2.1579292375311861E-2</c:v>
                </c:pt>
                <c:pt idx="1176">
                  <c:v>2.1573891157484086E-2</c:v>
                </c:pt>
                <c:pt idx="1177">
                  <c:v>2.156818004572069E-2</c:v>
                </c:pt>
                <c:pt idx="1178">
                  <c:v>2.1562647090518118E-2</c:v>
                </c:pt>
                <c:pt idx="1179">
                  <c:v>2.1557046007787309E-2</c:v>
                </c:pt>
                <c:pt idx="1180">
                  <c:v>2.1551377022869769E-2</c:v>
                </c:pt>
                <c:pt idx="1181">
                  <c:v>2.1545861047311148E-2</c:v>
                </c:pt>
                <c:pt idx="1182">
                  <c:v>2.1540051610116365E-2</c:v>
                </c:pt>
                <c:pt idx="1183">
                  <c:v>2.1534174645470125E-2</c:v>
                </c:pt>
                <c:pt idx="1184">
                  <c:v>2.1528230231310955E-2</c:v>
                </c:pt>
                <c:pt idx="1185">
                  <c:v>2.1522218444834495E-2</c:v>
                </c:pt>
                <c:pt idx="1186">
                  <c:v>2.1516139362497848E-2</c:v>
                </c:pt>
                <c:pt idx="1187">
                  <c:v>2.1509993060016965E-2</c:v>
                </c:pt>
                <c:pt idx="1188">
                  <c:v>2.1503779612370134E-2</c:v>
                </c:pt>
                <c:pt idx="1189">
                  <c:v>2.1497499093790146E-2</c:v>
                </c:pt>
                <c:pt idx="1190">
                  <c:v>2.149097730787939E-2</c:v>
                </c:pt>
                <c:pt idx="1191">
                  <c:v>2.1484568014271899E-2</c:v>
                </c:pt>
                <c:pt idx="1192">
                  <c:v>2.1478091859642189E-2</c:v>
                </c:pt>
                <c:pt idx="1193">
                  <c:v>2.1471548913673429E-2</c:v>
                </c:pt>
                <c:pt idx="1194">
                  <c:v>2.1463836113296608E-2</c:v>
                </c:pt>
                <c:pt idx="1195">
                  <c:v>2.1457155584540644E-2</c:v>
                </c:pt>
                <c:pt idx="1196">
                  <c:v>2.1450552072698963E-2</c:v>
                </c:pt>
                <c:pt idx="1197">
                  <c:v>2.1443595926951886E-2</c:v>
                </c:pt>
                <c:pt idx="1198">
                  <c:v>2.1436717229329716E-2</c:v>
                </c:pt>
                <c:pt idx="1199">
                  <c:v>2.1429772906630618E-2</c:v>
                </c:pt>
                <c:pt idx="1200">
                  <c:v>2.1422763174464343E-2</c:v>
                </c:pt>
                <c:pt idx="1201">
                  <c:v>2.1415688248441533E-2</c:v>
                </c:pt>
                <c:pt idx="1202">
                  <c:v>2.1408548344174605E-2</c:v>
                </c:pt>
                <c:pt idx="1203">
                  <c:v>2.1401559124700091E-2</c:v>
                </c:pt>
                <c:pt idx="1204">
                  <c:v>2.1394279911131655E-2</c:v>
                </c:pt>
                <c:pt idx="1205">
                  <c:v>2.1386936389642494E-2</c:v>
                </c:pt>
                <c:pt idx="1206">
                  <c:v>2.1379528775886187E-2</c:v>
                </c:pt>
                <c:pt idx="1207">
                  <c:v>2.1371969724623255E-2</c:v>
                </c:pt>
                <c:pt idx="1208">
                  <c:v>2.1364439525605076E-2</c:v>
                </c:pt>
                <c:pt idx="1209">
                  <c:v>2.1354664628234425E-2</c:v>
                </c:pt>
                <c:pt idx="1210">
                  <c:v>2.1346989701260029E-2</c:v>
                </c:pt>
                <c:pt idx="1211">
                  <c:v>2.1338337035297035E-2</c:v>
                </c:pt>
                <c:pt idx="1212">
                  <c:v>2.133151268863907E-2</c:v>
                </c:pt>
                <c:pt idx="1213">
                  <c:v>2.1323644626250495E-2</c:v>
                </c:pt>
                <c:pt idx="1214">
                  <c:v>2.1315714258481069E-2</c:v>
                </c:pt>
                <c:pt idx="1215">
                  <c:v>2.1307721801000878E-2</c:v>
                </c:pt>
                <c:pt idx="1216">
                  <c:v>2.1299667469473062E-2</c:v>
                </c:pt>
                <c:pt idx="1217">
                  <c:v>2.1291551479566843E-2</c:v>
                </c:pt>
                <c:pt idx="1218">
                  <c:v>2.1283374046950573E-2</c:v>
                </c:pt>
                <c:pt idx="1219">
                  <c:v>2.1275135387294343E-2</c:v>
                </c:pt>
                <c:pt idx="1220">
                  <c:v>2.1266835716267377E-2</c:v>
                </c:pt>
                <c:pt idx="1221">
                  <c:v>2.1258475249544107E-2</c:v>
                </c:pt>
                <c:pt idx="1222">
                  <c:v>2.1250054202794622E-2</c:v>
                </c:pt>
                <c:pt idx="1223">
                  <c:v>2.1241572791695099E-2</c:v>
                </c:pt>
                <c:pt idx="1224">
                  <c:v>2.1233031231919101E-2</c:v>
                </c:pt>
                <c:pt idx="1225">
                  <c:v>2.1224429739142802E-2</c:v>
                </c:pt>
                <c:pt idx="1226">
                  <c:v>2.1215768529042372E-2</c:v>
                </c:pt>
                <c:pt idx="1227">
                  <c:v>2.1207047817295724E-2</c:v>
                </c:pt>
                <c:pt idx="1228">
                  <c:v>2.1198267819580768E-2</c:v>
                </c:pt>
                <c:pt idx="1229">
                  <c:v>2.1189448729144387E-2</c:v>
                </c:pt>
                <c:pt idx="1230">
                  <c:v>2.118055549171791E-2</c:v>
                </c:pt>
                <c:pt idx="1231">
                  <c:v>2.1171603603178452E-2</c:v>
                </c:pt>
                <c:pt idx="1232">
                  <c:v>2.1162454630919363E-2</c:v>
                </c:pt>
                <c:pt idx="1233">
                  <c:v>2.1153486090267303E-2</c:v>
                </c:pt>
                <c:pt idx="1234">
                  <c:v>2.1144354906023791E-2</c:v>
                </c:pt>
                <c:pt idx="1235">
                  <c:v>2.1135165945579067E-2</c:v>
                </c:pt>
                <c:pt idx="1236">
                  <c:v>2.1125919424616252E-2</c:v>
                </c:pt>
                <c:pt idx="1237">
                  <c:v>2.111661555881934E-2</c:v>
                </c:pt>
                <c:pt idx="1238">
                  <c:v>2.1107254563871448E-2</c:v>
                </c:pt>
                <c:pt idx="1239">
                  <c:v>2.1097836655460053E-2</c:v>
                </c:pt>
                <c:pt idx="1240">
                  <c:v>2.1088362049268273E-2</c:v>
                </c:pt>
                <c:pt idx="1241">
                  <c:v>2.107883096098271E-2</c:v>
                </c:pt>
                <c:pt idx="1242">
                  <c:v>2.1069323536066418E-2</c:v>
                </c:pt>
                <c:pt idx="1243">
                  <c:v>2.1059684656115515E-2</c:v>
                </c:pt>
                <c:pt idx="1244">
                  <c:v>2.1049989928721896E-2</c:v>
                </c:pt>
                <c:pt idx="1245">
                  <c:v>2.103454700607181E-2</c:v>
                </c:pt>
                <c:pt idx="1246">
                  <c:v>2.1029028458065969E-2</c:v>
                </c:pt>
                <c:pt idx="1247">
                  <c:v>2.1020572818594728E-2</c:v>
                </c:pt>
                <c:pt idx="1248">
                  <c:v>2.1010656858135832E-2</c:v>
                </c:pt>
                <c:pt idx="1249">
                  <c:v>2.1000686128587458E-2</c:v>
                </c:pt>
                <c:pt idx="1250">
                  <c:v>2.0990660845617959E-2</c:v>
                </c:pt>
                <c:pt idx="1251">
                  <c:v>2.0980701011118263E-2</c:v>
                </c:pt>
                <c:pt idx="1252">
                  <c:v>2.0970571682547678E-2</c:v>
                </c:pt>
                <c:pt idx="1253">
                  <c:v>2.0960388435012689E-2</c:v>
                </c:pt>
                <c:pt idx="1254">
                  <c:v>2.095015148416568E-2</c:v>
                </c:pt>
                <c:pt idx="1255">
                  <c:v>2.0939585889679781E-2</c:v>
                </c:pt>
                <c:pt idx="1256">
                  <c:v>2.0929233452421904E-2</c:v>
                </c:pt>
                <c:pt idx="1257">
                  <c:v>2.0918827984067988E-2</c:v>
                </c:pt>
                <c:pt idx="1258">
                  <c:v>2.0908369700302031E-2</c:v>
                </c:pt>
                <c:pt idx="1259">
                  <c:v>2.089801398067858E-2</c:v>
                </c:pt>
                <c:pt idx="1260">
                  <c:v>2.0887455025398346E-2</c:v>
                </c:pt>
                <c:pt idx="1261">
                  <c:v>2.0876843889075326E-2</c:v>
                </c:pt>
                <c:pt idx="1262">
                  <c:v>2.0866180787377883E-2</c:v>
                </c:pt>
                <c:pt idx="1263">
                  <c:v>2.0855465935974385E-2</c:v>
                </c:pt>
                <c:pt idx="1264">
                  <c:v>2.0844522952592398E-2</c:v>
                </c:pt>
                <c:pt idx="1265">
                  <c:v>2.0833701000193841E-2</c:v>
                </c:pt>
                <c:pt idx="1266">
                  <c:v>2.0822827957877769E-2</c:v>
                </c:pt>
                <c:pt idx="1267">
                  <c:v>2.0811904041329914E-2</c:v>
                </c:pt>
                <c:pt idx="1268">
                  <c:v>2.0800929466234266E-2</c:v>
                </c:pt>
                <c:pt idx="1269">
                  <c:v>2.0789904448273954E-2</c:v>
                </c:pt>
                <c:pt idx="1270">
                  <c:v>2.0778829203134699E-2</c:v>
                </c:pt>
                <c:pt idx="1271">
                  <c:v>2.0767703946498763E-2</c:v>
                </c:pt>
                <c:pt idx="1272">
                  <c:v>2.0756528894047534E-2</c:v>
                </c:pt>
                <c:pt idx="1273">
                  <c:v>2.0745304261465862E-2</c:v>
                </c:pt>
                <c:pt idx="1274">
                  <c:v>2.0734030264433406E-2</c:v>
                </c:pt>
                <c:pt idx="1275">
                  <c:v>2.0722707118631549E-2</c:v>
                </c:pt>
                <c:pt idx="1276">
                  <c:v>2.0711335039741673E-2</c:v>
                </c:pt>
                <c:pt idx="1277">
                  <c:v>2.069991424344169E-2</c:v>
                </c:pt>
                <c:pt idx="1278">
                  <c:v>2.0688444945412991E-2</c:v>
                </c:pt>
                <c:pt idx="1279">
                  <c:v>2.067692736133174E-2</c:v>
                </c:pt>
                <c:pt idx="1280">
                  <c:v>2.0665361706876724E-2</c:v>
                </c:pt>
                <c:pt idx="1281">
                  <c:v>2.0653995271932415E-2</c:v>
                </c:pt>
                <c:pt idx="1282">
                  <c:v>2.0642338152761806E-2</c:v>
                </c:pt>
                <c:pt idx="1283">
                  <c:v>2.0630633597175086E-2</c:v>
                </c:pt>
                <c:pt idx="1284">
                  <c:v>2.0618881820830947E-2</c:v>
                </c:pt>
                <c:pt idx="1285">
                  <c:v>2.0606819927647246E-2</c:v>
                </c:pt>
                <c:pt idx="1286">
                  <c:v>2.0594970380131864E-2</c:v>
                </c:pt>
                <c:pt idx="1287">
                  <c:v>2.0583074271961151E-2</c:v>
                </c:pt>
                <c:pt idx="1288">
                  <c:v>2.0571131818807806E-2</c:v>
                </c:pt>
                <c:pt idx="1289">
                  <c:v>2.0559143236341913E-2</c:v>
                </c:pt>
                <c:pt idx="1290">
                  <c:v>2.0547108740229227E-2</c:v>
                </c:pt>
                <c:pt idx="1291">
                  <c:v>2.0535028546142437E-2</c:v>
                </c:pt>
                <c:pt idx="1292">
                  <c:v>2.052290286974208E-2</c:v>
                </c:pt>
                <c:pt idx="1293">
                  <c:v>2.0510731926699985E-2</c:v>
                </c:pt>
                <c:pt idx="1294">
                  <c:v>2.0499112408357334E-2</c:v>
                </c:pt>
                <c:pt idx="1295">
                  <c:v>2.0486859295725246E-2</c:v>
                </c:pt>
                <c:pt idx="1296">
                  <c:v>2.0474561536866887E-2</c:v>
                </c:pt>
                <c:pt idx="1297">
                  <c:v>2.0462219347407995E-2</c:v>
                </c:pt>
                <c:pt idx="1298">
                  <c:v>2.0449832942976975E-2</c:v>
                </c:pt>
                <c:pt idx="1299">
                  <c:v>2.0437402539198679E-2</c:v>
                </c:pt>
                <c:pt idx="1300">
                  <c:v>2.0424928351696181E-2</c:v>
                </c:pt>
                <c:pt idx="1301">
                  <c:v>2.0412410596093444E-2</c:v>
                </c:pt>
                <c:pt idx="1302">
                  <c:v>2.0399849488011768E-2</c:v>
                </c:pt>
                <c:pt idx="1303">
                  <c:v>2.0387577174060641E-2</c:v>
                </c:pt>
                <c:pt idx="1304">
                  <c:v>2.0374933747780776E-2</c:v>
                </c:pt>
                <c:pt idx="1305">
                  <c:v>2.036224760244475E-2</c:v>
                </c:pt>
                <c:pt idx="1306">
                  <c:v>2.0349518953655384E-2</c:v>
                </c:pt>
                <c:pt idx="1307">
                  <c:v>2.033570649639619E-2</c:v>
                </c:pt>
                <c:pt idx="1308">
                  <c:v>2.0322882432754753E-2</c:v>
                </c:pt>
                <c:pt idx="1309">
                  <c:v>2.0310016552953215E-2</c:v>
                </c:pt>
                <c:pt idx="1310">
                  <c:v>2.0297109072634732E-2</c:v>
                </c:pt>
                <c:pt idx="1311">
                  <c:v>2.0284522398493533E-2</c:v>
                </c:pt>
                <c:pt idx="1312">
                  <c:v>2.0271535993711232E-2</c:v>
                </c:pt>
                <c:pt idx="1313">
                  <c:v>2.02585086217652E-2</c:v>
                </c:pt>
                <c:pt idx="1314">
                  <c:v>2.0245440498275494E-2</c:v>
                </c:pt>
                <c:pt idx="1315">
                  <c:v>2.0232331838863912E-2</c:v>
                </c:pt>
                <c:pt idx="1316">
                  <c:v>2.0218802655737878E-2</c:v>
                </c:pt>
                <c:pt idx="1317">
                  <c:v>2.0205610009698793E-2</c:v>
                </c:pt>
                <c:pt idx="1318">
                  <c:v>2.0192377488237614E-2</c:v>
                </c:pt>
                <c:pt idx="1319">
                  <c:v>2.0179105306982723E-2</c:v>
                </c:pt>
                <c:pt idx="1320">
                  <c:v>2.016579368156338E-2</c:v>
                </c:pt>
                <c:pt idx="1321">
                  <c:v>2.015244282760275E-2</c:v>
                </c:pt>
                <c:pt idx="1322">
                  <c:v>2.0139052960727481E-2</c:v>
                </c:pt>
                <c:pt idx="1323">
                  <c:v>2.0125624296559008E-2</c:v>
                </c:pt>
                <c:pt idx="1324">
                  <c:v>2.0112157050718765E-2</c:v>
                </c:pt>
                <c:pt idx="1325">
                  <c:v>2.009865143882384E-2</c:v>
                </c:pt>
                <c:pt idx="1326">
                  <c:v>2.0085107676493932E-2</c:v>
                </c:pt>
                <c:pt idx="1327">
                  <c:v>2.0071525979342652E-2</c:v>
                </c:pt>
                <c:pt idx="1328">
                  <c:v>2.0057906562981873E-2</c:v>
                </c:pt>
                <c:pt idx="1329">
                  <c:v>2.0044249643026955E-2</c:v>
                </c:pt>
                <c:pt idx="1330">
                  <c:v>2.0030555435082819E-2</c:v>
                </c:pt>
                <c:pt idx="1331">
                  <c:v>2.0016824154760471E-2</c:v>
                </c:pt>
                <c:pt idx="1332">
                  <c:v>2.0003056017663102E-2</c:v>
                </c:pt>
                <c:pt idx="1333">
                  <c:v>1.9989690122997908E-2</c:v>
                </c:pt>
                <c:pt idx="1334">
                  <c:v>1.997585224652421E-2</c:v>
                </c:pt>
                <c:pt idx="1335">
                  <c:v>1.9961978146157175E-2</c:v>
                </c:pt>
                <c:pt idx="1336">
                  <c:v>1.9948068037478204E-2</c:v>
                </c:pt>
                <c:pt idx="1337">
                  <c:v>1.9934122136066938E-2</c:v>
                </c:pt>
                <c:pt idx="1338">
                  <c:v>1.9919685276500215E-2</c:v>
                </c:pt>
                <c:pt idx="1339">
                  <c:v>1.9905665178776566E-2</c:v>
                </c:pt>
                <c:pt idx="1340">
                  <c:v>1.9891609949052133E-2</c:v>
                </c:pt>
                <c:pt idx="1341">
                  <c:v>1.9877519802911855E-2</c:v>
                </c:pt>
                <c:pt idx="1342">
                  <c:v>1.9863394955942408E-2</c:v>
                </c:pt>
                <c:pt idx="1343">
                  <c:v>1.9849235623727868E-2</c:v>
                </c:pt>
                <c:pt idx="1344">
                  <c:v>1.9835042021847094E-2</c:v>
                </c:pt>
                <c:pt idx="1345">
                  <c:v>1.9820814365878944E-2</c:v>
                </c:pt>
                <c:pt idx="1346">
                  <c:v>1.980751465185282E-2</c:v>
                </c:pt>
                <c:pt idx="1347">
                  <c:v>1.9793225825873506E-2</c:v>
                </c:pt>
                <c:pt idx="1348">
                  <c:v>1.9778903564270145E-2</c:v>
                </c:pt>
                <c:pt idx="1349">
                  <c:v>1.9764548082580546E-2</c:v>
                </c:pt>
                <c:pt idx="1350">
                  <c:v>1.9750159596339856E-2</c:v>
                </c:pt>
                <c:pt idx="1351">
                  <c:v>1.973573832108233E-2</c:v>
                </c:pt>
                <c:pt idx="1352">
                  <c:v>1.9721284472338674E-2</c:v>
                </c:pt>
                <c:pt idx="1353">
                  <c:v>1.9706798265640479E-2</c:v>
                </c:pt>
                <c:pt idx="1354">
                  <c:v>1.9692279916513122E-2</c:v>
                </c:pt>
                <c:pt idx="1355">
                  <c:v>1.9678237873906192E-2</c:v>
                </c:pt>
                <c:pt idx="1356">
                  <c:v>1.9663658906379045E-2</c:v>
                </c:pt>
                <c:pt idx="1357">
                  <c:v>1.9649048428723462E-2</c:v>
                </c:pt>
                <c:pt idx="1358">
                  <c:v>1.9634406656440763E-2</c:v>
                </c:pt>
                <c:pt idx="1359">
                  <c:v>1.9618172221653355E-2</c:v>
                </c:pt>
                <c:pt idx="1360">
                  <c:v>1.9603459622228508E-2</c:v>
                </c:pt>
                <c:pt idx="1361">
                  <c:v>1.958871641765568E-2</c:v>
                </c:pt>
                <c:pt idx="1362">
                  <c:v>1.9573942823474633E-2</c:v>
                </c:pt>
                <c:pt idx="1363">
                  <c:v>1.9559139055219041E-2</c:v>
                </c:pt>
                <c:pt idx="1364">
                  <c:v>1.9544840814109676E-2</c:v>
                </c:pt>
                <c:pt idx="1365">
                  <c:v>1.9529980232683167E-2</c:v>
                </c:pt>
                <c:pt idx="1366">
                  <c:v>1.9515090109365963E-2</c:v>
                </c:pt>
                <c:pt idx="1367">
                  <c:v>1.9500170659669191E-2</c:v>
                </c:pt>
                <c:pt idx="1368">
                  <c:v>1.9484675146405207E-2</c:v>
                </c:pt>
                <c:pt idx="1369">
                  <c:v>1.9469694859813147E-2</c:v>
                </c:pt>
                <c:pt idx="1370">
                  <c:v>1.9454685907823201E-2</c:v>
                </c:pt>
                <c:pt idx="1371">
                  <c:v>1.9439648505951677E-2</c:v>
                </c:pt>
                <c:pt idx="1372">
                  <c:v>1.9424582869711399E-2</c:v>
                </c:pt>
                <c:pt idx="1373">
                  <c:v>1.9409489214610842E-2</c:v>
                </c:pt>
                <c:pt idx="1374">
                  <c:v>1.9394367756156754E-2</c:v>
                </c:pt>
                <c:pt idx="1375">
                  <c:v>1.937921870985327E-2</c:v>
                </c:pt>
                <c:pt idx="1376">
                  <c:v>1.9364042291202786E-2</c:v>
                </c:pt>
                <c:pt idx="1377">
                  <c:v>1.9348838715701623E-2</c:v>
                </c:pt>
                <c:pt idx="1378">
                  <c:v>1.9333608198847833E-2</c:v>
                </c:pt>
                <c:pt idx="1379">
                  <c:v>1.9318350956134257E-2</c:v>
                </c:pt>
                <c:pt idx="1380">
                  <c:v>1.9303067203050261E-2</c:v>
                </c:pt>
                <c:pt idx="1381">
                  <c:v>1.9287757155081731E-2</c:v>
                </c:pt>
                <c:pt idx="1382">
                  <c:v>1.927242102771717E-2</c:v>
                </c:pt>
                <c:pt idx="1383">
                  <c:v>1.9257059036435511E-2</c:v>
                </c:pt>
                <c:pt idx="1384">
                  <c:v>1.924167139671483E-2</c:v>
                </c:pt>
                <c:pt idx="1385">
                  <c:v>1.9226851420186396E-2</c:v>
                </c:pt>
                <c:pt idx="1386">
                  <c:v>1.9211415712706729E-2</c:v>
                </c:pt>
                <c:pt idx="1387">
                  <c:v>1.9195954988491127E-2</c:v>
                </c:pt>
                <c:pt idx="1388">
                  <c:v>1.9180469462991862E-2</c:v>
                </c:pt>
                <c:pt idx="1389">
                  <c:v>1.9164959351659443E-2</c:v>
                </c:pt>
                <c:pt idx="1390">
                  <c:v>1.9148819007672062E-2</c:v>
                </c:pt>
                <c:pt idx="1391">
                  <c:v>1.9133257862058248E-2</c:v>
                </c:pt>
                <c:pt idx="1392">
                  <c:v>1.9117672791736134E-2</c:v>
                </c:pt>
                <c:pt idx="1393">
                  <c:v>1.9102064012155116E-2</c:v>
                </c:pt>
                <c:pt idx="1394">
                  <c:v>1.9086431738765459E-2</c:v>
                </c:pt>
                <c:pt idx="1395">
                  <c:v>1.9070776187014825E-2</c:v>
                </c:pt>
                <c:pt idx="1396">
                  <c:v>1.9055097572347399E-2</c:v>
                </c:pt>
                <c:pt idx="1397">
                  <c:v>1.9039396110203017E-2</c:v>
                </c:pt>
                <c:pt idx="1398">
                  <c:v>1.9024922804805833E-2</c:v>
                </c:pt>
                <c:pt idx="1399">
                  <c:v>1.9009181075840154E-2</c:v>
                </c:pt>
                <c:pt idx="1400">
                  <c:v>1.8993417115892974E-2</c:v>
                </c:pt>
                <c:pt idx="1401">
                  <c:v>1.8977631140369766E-2</c:v>
                </c:pt>
                <c:pt idx="1402">
                  <c:v>1.895892826319872E-2</c:v>
                </c:pt>
                <c:pt idx="1403">
                  <c:v>1.8943730917498236E-2</c:v>
                </c:pt>
                <c:pt idx="1404">
                  <c:v>1.8927877152425943E-2</c:v>
                </c:pt>
                <c:pt idx="1405">
                  <c:v>1.891200226411538E-2</c:v>
                </c:pt>
                <c:pt idx="1406">
                  <c:v>1.889610646795159E-2</c:v>
                </c:pt>
                <c:pt idx="1407">
                  <c:v>1.8880836322315589E-2</c:v>
                </c:pt>
                <c:pt idx="1408">
                  <c:v>1.8864901612789781E-2</c:v>
                </c:pt>
                <c:pt idx="1409">
                  <c:v>1.8848946626520091E-2</c:v>
                </c:pt>
                <c:pt idx="1410">
                  <c:v>1.8832971578866833E-2</c:v>
                </c:pt>
                <c:pt idx="1411">
                  <c:v>1.8813697985446208E-2</c:v>
                </c:pt>
                <c:pt idx="1412">
                  <c:v>1.8797672494843588E-2</c:v>
                </c:pt>
                <c:pt idx="1413">
                  <c:v>1.8781627664339374E-2</c:v>
                </c:pt>
                <c:pt idx="1414">
                  <c:v>1.8757703488689881E-2</c:v>
                </c:pt>
                <c:pt idx="1415">
                  <c:v>1.8751474789212588E-2</c:v>
                </c:pt>
                <c:pt idx="1416">
                  <c:v>1.8735379625789004E-2</c:v>
                </c:pt>
                <c:pt idx="1417">
                  <c:v>1.8719265938678217E-2</c:v>
                </c:pt>
                <c:pt idx="1418">
                  <c:v>1.8703133943238515E-2</c:v>
                </c:pt>
                <c:pt idx="1419">
                  <c:v>1.8686983854829052E-2</c:v>
                </c:pt>
                <c:pt idx="1420">
                  <c:v>1.8668790427925269E-2</c:v>
                </c:pt>
                <c:pt idx="1421">
                  <c:v>1.8652598632835023E-2</c:v>
                </c:pt>
                <c:pt idx="1422">
                  <c:v>1.8636389436449054E-2</c:v>
                </c:pt>
                <c:pt idx="1423">
                  <c:v>1.8620163054151664E-2</c:v>
                </c:pt>
                <c:pt idx="1424">
                  <c:v>1.8603919701323763E-2</c:v>
                </c:pt>
                <c:pt idx="1425">
                  <c:v>1.8587659593342003E-2</c:v>
                </c:pt>
                <c:pt idx="1426">
                  <c:v>1.8571382945581336E-2</c:v>
                </c:pt>
                <c:pt idx="1427">
                  <c:v>1.8555089973411609E-2</c:v>
                </c:pt>
                <c:pt idx="1428">
                  <c:v>1.8540854407819371E-2</c:v>
                </c:pt>
                <c:pt idx="1429">
                  <c:v>1.8522455917306519E-2</c:v>
                </c:pt>
                <c:pt idx="1430">
                  <c:v>1.8506115264094698E-2</c:v>
                </c:pt>
                <c:pt idx="1431">
                  <c:v>1.8489759147920903E-2</c:v>
                </c:pt>
                <c:pt idx="1432">
                  <c:v>1.8473387784136274E-2</c:v>
                </c:pt>
                <c:pt idx="1433">
                  <c:v>1.8457001388092805E-2</c:v>
                </c:pt>
                <c:pt idx="1434">
                  <c:v>1.8440600175134832E-2</c:v>
                </c:pt>
                <c:pt idx="1435">
                  <c:v>1.842418436060499E-2</c:v>
                </c:pt>
                <c:pt idx="1436">
                  <c:v>1.840775415984252E-2</c:v>
                </c:pt>
                <c:pt idx="1437">
                  <c:v>1.8393433853245093E-2</c:v>
                </c:pt>
                <c:pt idx="1438">
                  <c:v>1.8376980911914868E-2</c:v>
                </c:pt>
                <c:pt idx="1439">
                  <c:v>1.8360514184068095E-2</c:v>
                </c:pt>
                <c:pt idx="1440">
                  <c:v>1.8344033884989275E-2</c:v>
                </c:pt>
                <c:pt idx="1441">
                  <c:v>1.8325395648791536E-2</c:v>
                </c:pt>
                <c:pt idx="1442">
                  <c:v>1.8308886589343525E-2</c:v>
                </c:pt>
                <c:pt idx="1443">
                  <c:v>1.8292368410281513E-2</c:v>
                </c:pt>
                <c:pt idx="1444">
                  <c:v>1.8275842884760741E-2</c:v>
                </c:pt>
                <c:pt idx="1445">
                  <c:v>1.8259311791804098E-2</c:v>
                </c:pt>
                <c:pt idx="1446">
                  <c:v>1.8242776916314866E-2</c:v>
                </c:pt>
                <c:pt idx="1447">
                  <c:v>1.8226240049067387E-2</c:v>
                </c:pt>
                <c:pt idx="1448">
                  <c:v>1.8209702986712151E-2</c:v>
                </c:pt>
                <c:pt idx="1449">
                  <c:v>1.819316753177239E-2</c:v>
                </c:pt>
                <c:pt idx="1450">
                  <c:v>1.8178799562519492E-2</c:v>
                </c:pt>
                <c:pt idx="1451">
                  <c:v>1.8162273141677558E-2</c:v>
                </c:pt>
                <c:pt idx="1452">
                  <c:v>1.8145753603524332E-2</c:v>
                </c:pt>
                <c:pt idx="1453">
                  <c:v>1.8129242824297873E-2</c:v>
                </c:pt>
                <c:pt idx="1454">
                  <c:v>1.8105674149685922E-2</c:v>
                </c:pt>
                <c:pt idx="1455">
                  <c:v>1.8089189457729832E-2</c:v>
                </c:pt>
                <c:pt idx="1456">
                  <c:v>1.8071994604616819E-2</c:v>
                </c:pt>
                <c:pt idx="1457">
                  <c:v>1.8056254434038691E-2</c:v>
                </c:pt>
                <c:pt idx="1458">
                  <c:v>1.8039804690778847E-2</c:v>
                </c:pt>
                <c:pt idx="1459">
                  <c:v>1.8023367185552881E-2</c:v>
                </c:pt>
                <c:pt idx="1460">
                  <c:v>1.800694221258347E-2</c:v>
                </c:pt>
                <c:pt idx="1461">
                  <c:v>1.7990530066091519E-2</c:v>
                </c:pt>
                <c:pt idx="1462">
                  <c:v>1.7974131040294432E-2</c:v>
                </c:pt>
                <c:pt idx="1463">
                  <c:v>1.7957024838681491E-2</c:v>
                </c:pt>
                <c:pt idx="1464">
                  <c:v>1.7940653158809706E-2</c:v>
                </c:pt>
                <c:pt idx="1465">
                  <c:v>1.7924295504702818E-2</c:v>
                </c:pt>
                <c:pt idx="1466">
                  <c:v>1.7907952170570701E-2</c:v>
                </c:pt>
                <c:pt idx="1467">
                  <c:v>1.7892343018946398E-2</c:v>
                </c:pt>
                <c:pt idx="1468">
                  <c:v>1.7876028895581646E-2</c:v>
                </c:pt>
                <c:pt idx="1469">
                  <c:v>1.7855075940696664E-2</c:v>
                </c:pt>
                <c:pt idx="1470">
                  <c:v>1.784344648325303E-2</c:v>
                </c:pt>
                <c:pt idx="1471">
                  <c:v>1.7827178782638758E-2</c:v>
                </c:pt>
                <c:pt idx="1472">
                  <c:v>1.7807889085423374E-2</c:v>
                </c:pt>
                <c:pt idx="1473">
                  <c:v>1.7791656592491822E-2</c:v>
                </c:pt>
                <c:pt idx="1474">
                  <c:v>1.7775440815063166E-2</c:v>
                </c:pt>
                <c:pt idx="1475">
                  <c:v>1.7759242047303836E-2</c:v>
                </c:pt>
                <c:pt idx="1476">
                  <c:v>1.7743060583377657E-2</c:v>
                </c:pt>
                <c:pt idx="1477">
                  <c:v>1.7726896717438888E-2</c:v>
                </c:pt>
                <c:pt idx="1478">
                  <c:v>1.7710750743642673E-2</c:v>
                </c:pt>
                <c:pt idx="1479">
                  <c:v>1.7694622956135452E-2</c:v>
                </c:pt>
                <c:pt idx="1480">
                  <c:v>1.7678513649061069E-2</c:v>
                </c:pt>
                <c:pt idx="1481">
                  <c:v>1.7662423116557278E-2</c:v>
                </c:pt>
                <c:pt idx="1482">
                  <c:v>1.7646351652760971E-2</c:v>
                </c:pt>
                <c:pt idx="1483">
                  <c:v>1.7630299551798609E-2</c:v>
                </c:pt>
                <c:pt idx="1484">
                  <c:v>1.7614267107797524E-2</c:v>
                </c:pt>
                <c:pt idx="1485">
                  <c:v>1.7598254614878961E-2</c:v>
                </c:pt>
                <c:pt idx="1486">
                  <c:v>1.7582262367157226E-2</c:v>
                </c:pt>
                <c:pt idx="1487">
                  <c:v>1.7566290658744869E-2</c:v>
                </c:pt>
                <c:pt idx="1488">
                  <c:v>1.7550339783749248E-2</c:v>
                </c:pt>
                <c:pt idx="1489">
                  <c:v>1.7535117414925035E-2</c:v>
                </c:pt>
                <c:pt idx="1490">
                  <c:v>1.751920827627506E-2</c:v>
                </c:pt>
                <c:pt idx="1491">
                  <c:v>1.7503320830578449E-2</c:v>
                </c:pt>
                <c:pt idx="1492">
                  <c:v>1.7487455371912937E-2</c:v>
                </c:pt>
                <c:pt idx="1493">
                  <c:v>1.7470908203462109E-2</c:v>
                </c:pt>
                <c:pt idx="1494">
                  <c:v>1.7455088504969189E-2</c:v>
                </c:pt>
                <c:pt idx="1495">
                  <c:v>1.7439291698521049E-2</c:v>
                </c:pt>
                <c:pt idx="1496">
                  <c:v>1.7423518078187681E-2</c:v>
                </c:pt>
                <c:pt idx="1497">
                  <c:v>1.7407767938038193E-2</c:v>
                </c:pt>
                <c:pt idx="1498">
                  <c:v>1.7392041572134757E-2</c:v>
                </c:pt>
                <c:pt idx="1499">
                  <c:v>1.7376339274538667E-2</c:v>
                </c:pt>
                <c:pt idx="1500">
                  <c:v>1.7360661339302533E-2</c:v>
                </c:pt>
                <c:pt idx="1501">
                  <c:v>1.7345008060478964E-2</c:v>
                </c:pt>
                <c:pt idx="1502">
                  <c:v>1.7330769884757125E-2</c:v>
                </c:pt>
                <c:pt idx="1503">
                  <c:v>1.7315164584121412E-2</c:v>
                </c:pt>
                <c:pt idx="1504">
                  <c:v>1.7299584776226951E-2</c:v>
                </c:pt>
                <c:pt idx="1505">
                  <c:v>1.7284030755087443E-2</c:v>
                </c:pt>
                <c:pt idx="1506">
                  <c:v>1.7266286683700116E-2</c:v>
                </c:pt>
                <c:pt idx="1507">
                  <c:v>1.7250788909916714E-2</c:v>
                </c:pt>
                <c:pt idx="1508">
                  <c:v>1.7235317846902909E-2</c:v>
                </c:pt>
                <c:pt idx="1509">
                  <c:v>1.7219873788652862E-2</c:v>
                </c:pt>
                <c:pt idx="1510">
                  <c:v>1.7204457029161624E-2</c:v>
                </c:pt>
                <c:pt idx="1511">
                  <c:v>1.718975210896936E-2</c:v>
                </c:pt>
                <c:pt idx="1512">
                  <c:v>1.7174389514203612E-2</c:v>
                </c:pt>
                <c:pt idx="1513">
                  <c:v>1.7159055077157613E-2</c:v>
                </c:pt>
                <c:pt idx="1514">
                  <c:v>1.7143749091797569E-2</c:v>
                </c:pt>
                <c:pt idx="1515">
                  <c:v>1.7126435645103341E-2</c:v>
                </c:pt>
                <c:pt idx="1516">
                  <c:v>1.7111191672088147E-2</c:v>
                </c:pt>
                <c:pt idx="1517">
                  <c:v>1.7095977101730653E-2</c:v>
                </c:pt>
                <c:pt idx="1518">
                  <c:v>1.7080792228012221E-2</c:v>
                </c:pt>
                <c:pt idx="1519">
                  <c:v>1.7066310183171885E-2</c:v>
                </c:pt>
                <c:pt idx="1520">
                  <c:v>1.7049025696931366E-2</c:v>
                </c:pt>
                <c:pt idx="1521">
                  <c:v>1.7033934539487674E-2</c:v>
                </c:pt>
                <c:pt idx="1522">
                  <c:v>1.7018874273478448E-2</c:v>
                </c:pt>
                <c:pt idx="1523">
                  <c:v>1.700317873356522E-2</c:v>
                </c:pt>
                <c:pt idx="1524">
                  <c:v>1.6988182731410395E-2</c:v>
                </c:pt>
                <c:pt idx="1525">
                  <c:v>1.6973218525648044E-2</c:v>
                </c:pt>
                <c:pt idx="1526">
                  <c:v>1.6958286410225645E-2</c:v>
                </c:pt>
                <c:pt idx="1527">
                  <c:v>1.6943386679091538E-2</c:v>
                </c:pt>
                <c:pt idx="1528">
                  <c:v>1.6928519626186252E-2</c:v>
                </c:pt>
                <c:pt idx="1529">
                  <c:v>1.6913685545452913E-2</c:v>
                </c:pt>
                <c:pt idx="1530">
                  <c:v>1.6898884730822492E-2</c:v>
                </c:pt>
                <c:pt idx="1531">
                  <c:v>1.6884117476228557E-2</c:v>
                </c:pt>
                <c:pt idx="1532">
                  <c:v>1.6869384075598605E-2</c:v>
                </c:pt>
                <c:pt idx="1533">
                  <c:v>1.6854684822859255E-2</c:v>
                </c:pt>
                <c:pt idx="1534">
                  <c:v>1.6840020011929309E-2</c:v>
                </c:pt>
                <c:pt idx="1535">
                  <c:v>1.6825389936725832E-2</c:v>
                </c:pt>
                <c:pt idx="1536">
                  <c:v>1.6810794891165888E-2</c:v>
                </c:pt>
                <c:pt idx="1537">
                  <c:v>1.6796235169158721E-2</c:v>
                </c:pt>
                <c:pt idx="1538">
                  <c:v>1.6781711064612712E-2</c:v>
                </c:pt>
                <c:pt idx="1539">
                  <c:v>1.6767222871429281E-2</c:v>
                </c:pt>
                <c:pt idx="1540">
                  <c:v>1.6752770883510723E-2</c:v>
                </c:pt>
                <c:pt idx="1541">
                  <c:v>1.6738989525542262E-2</c:v>
                </c:pt>
                <c:pt idx="1542">
                  <c:v>1.6724608813225475E-2</c:v>
                </c:pt>
                <c:pt idx="1543">
                  <c:v>1.6710265164575987E-2</c:v>
                </c:pt>
                <c:pt idx="1544">
                  <c:v>1.6695958873470369E-2</c:v>
                </c:pt>
                <c:pt idx="1545">
                  <c:v>1.6679187635059097E-2</c:v>
                </c:pt>
                <c:pt idx="1546">
                  <c:v>1.6666835724574051E-2</c:v>
                </c:pt>
                <c:pt idx="1547">
                  <c:v>1.6652645402447135E-2</c:v>
                </c:pt>
                <c:pt idx="1548">
                  <c:v>1.6638493636673111E-2</c:v>
                </c:pt>
                <c:pt idx="1549">
                  <c:v>1.6624380721121261E-2</c:v>
                </c:pt>
                <c:pt idx="1550">
                  <c:v>1.6610306949661723E-2</c:v>
                </c:pt>
                <c:pt idx="1551">
                  <c:v>1.6596272616157697E-2</c:v>
                </c:pt>
                <c:pt idx="1552">
                  <c:v>1.6582278014474979E-2</c:v>
                </c:pt>
                <c:pt idx="1553">
                  <c:v>1.6568323438469819E-2</c:v>
                </c:pt>
                <c:pt idx="1554">
                  <c:v>1.6555621578362434E-2</c:v>
                </c:pt>
                <c:pt idx="1555">
                  <c:v>1.6541743297691092E-2</c:v>
                </c:pt>
                <c:pt idx="1556">
                  <c:v>1.6527905877469884E-2</c:v>
                </c:pt>
                <c:pt idx="1557">
                  <c:v>1.6514109611532213E-2</c:v>
                </c:pt>
                <c:pt idx="1558">
                  <c:v>1.6500354793703487E-2</c:v>
                </c:pt>
                <c:pt idx="1559">
                  <c:v>1.6486641717810002E-2</c:v>
                </c:pt>
                <c:pt idx="1560">
                  <c:v>1.6472970677673615E-2</c:v>
                </c:pt>
                <c:pt idx="1561">
                  <c:v>1.6459341967115293E-2</c:v>
                </c:pt>
                <c:pt idx="1562">
                  <c:v>1.6445755879949786E-2</c:v>
                </c:pt>
                <c:pt idx="1563">
                  <c:v>1.6432797532687563E-2</c:v>
                </c:pt>
                <c:pt idx="1564">
                  <c:v>1.6419295047596195E-2</c:v>
                </c:pt>
                <c:pt idx="1565">
                  <c:v>1.6405836043868052E-2</c:v>
                </c:pt>
                <c:pt idx="1566">
                  <c:v>1.6392420815298691E-2</c:v>
                </c:pt>
                <c:pt idx="1567">
                  <c:v>1.6377326625087344E-2</c:v>
                </c:pt>
                <c:pt idx="1568">
                  <c:v>1.6364007695454243E-2</c:v>
                </c:pt>
                <c:pt idx="1569">
                  <c:v>1.6350733492865817E-2</c:v>
                </c:pt>
                <c:pt idx="1570">
                  <c:v>1.6337504311140953E-2</c:v>
                </c:pt>
                <c:pt idx="1571">
                  <c:v>1.6324883913795506E-2</c:v>
                </c:pt>
                <c:pt idx="1572">
                  <c:v>1.6311742936411452E-2</c:v>
                </c:pt>
                <c:pt idx="1573">
                  <c:v>1.6298647837778745E-2</c:v>
                </c:pt>
                <c:pt idx="1574">
                  <c:v>1.628559891169051E-2</c:v>
                </c:pt>
                <c:pt idx="1575">
                  <c:v>1.627259645194162E-2</c:v>
                </c:pt>
                <c:pt idx="1576">
                  <c:v>1.6259091112101838E-2</c:v>
                </c:pt>
                <c:pt idx="1577">
                  <c:v>1.6246185302972633E-2</c:v>
                </c:pt>
                <c:pt idx="1578">
                  <c:v>1.6233326865127708E-2</c:v>
                </c:pt>
                <c:pt idx="1579">
                  <c:v>1.6220516092359021E-2</c:v>
                </c:pt>
                <c:pt idx="1580">
                  <c:v>1.6207753278454171E-2</c:v>
                </c:pt>
                <c:pt idx="1581">
                  <c:v>1.6195038717205103E-2</c:v>
                </c:pt>
                <c:pt idx="1582">
                  <c:v>1.6182372702395947E-2</c:v>
                </c:pt>
                <c:pt idx="1583">
                  <c:v>1.6169755527813436E-2</c:v>
                </c:pt>
                <c:pt idx="1584">
                  <c:v>1.6157187487238225E-2</c:v>
                </c:pt>
                <c:pt idx="1585">
                  <c:v>1.6144668874452699E-2</c:v>
                </c:pt>
                <c:pt idx="1586">
                  <c:v>1.6132199983232301E-2</c:v>
                </c:pt>
                <c:pt idx="1587">
                  <c:v>1.6119781107357678E-2</c:v>
                </c:pt>
                <c:pt idx="1588">
                  <c:v>1.6107412540603407E-2</c:v>
                </c:pt>
                <c:pt idx="1589">
                  <c:v>1.6095094576740576E-2</c:v>
                </c:pt>
                <c:pt idx="1590">
                  <c:v>1.608282750954115E-2</c:v>
                </c:pt>
                <c:pt idx="1591">
                  <c:v>1.6070611632776226E-2</c:v>
                </c:pt>
                <c:pt idx="1592">
                  <c:v>1.6058447240213419E-2</c:v>
                </c:pt>
                <c:pt idx="1593">
                  <c:v>1.6046832832266607E-2</c:v>
                </c:pt>
                <c:pt idx="1594">
                  <c:v>1.6034769050951161E-2</c:v>
                </c:pt>
                <c:pt idx="1595">
                  <c:v>1.6022757611422005E-2</c:v>
                </c:pt>
                <c:pt idx="1596">
                  <c:v>1.6010798807433609E-2</c:v>
                </c:pt>
                <c:pt idx="1597">
                  <c:v>1.5998407822201386E-2</c:v>
                </c:pt>
                <c:pt idx="1598">
                  <c:v>1.5986558503891357E-2</c:v>
                </c:pt>
                <c:pt idx="1599">
                  <c:v>1.5974762726118547E-2</c:v>
                </c:pt>
                <c:pt idx="1600">
                  <c:v>1.5963020782637543E-2</c:v>
                </c:pt>
                <c:pt idx="1601">
                  <c:v>1.5951332967203802E-2</c:v>
                </c:pt>
                <c:pt idx="1602">
                  <c:v>1.5939699573569301E-2</c:v>
                </c:pt>
                <c:pt idx="1603">
                  <c:v>1.592812089548689E-2</c:v>
                </c:pt>
                <c:pt idx="1604">
                  <c:v>1.5916597226708545E-2</c:v>
                </c:pt>
                <c:pt idx="1605">
                  <c:v>1.5905128860986249E-2</c:v>
                </c:pt>
                <c:pt idx="1606">
                  <c:v>1.58946249281815E-2</c:v>
                </c:pt>
                <c:pt idx="1607">
                  <c:v>1.5883260957616052E-2</c:v>
                </c:pt>
                <c:pt idx="1608">
                  <c:v>1.5871953123731686E-2</c:v>
                </c:pt>
                <c:pt idx="1609">
                  <c:v>1.5860701720255221E-2</c:v>
                </c:pt>
                <c:pt idx="1610">
                  <c:v>1.5849507040919697E-2</c:v>
                </c:pt>
                <c:pt idx="1611">
                  <c:v>1.5838369379452821E-2</c:v>
                </c:pt>
                <c:pt idx="1612">
                  <c:v>1.5827289029581415E-2</c:v>
                </c:pt>
                <c:pt idx="1613">
                  <c:v>1.5816266285034963E-2</c:v>
                </c:pt>
                <c:pt idx="1614">
                  <c:v>1.5805301439537622E-2</c:v>
                </c:pt>
                <c:pt idx="1615">
                  <c:v>1.5794816953002784E-2</c:v>
                </c:pt>
                <c:pt idx="1616">
                  <c:v>1.5783965029721899E-2</c:v>
                </c:pt>
                <c:pt idx="1617">
                  <c:v>1.5773171862790016E-2</c:v>
                </c:pt>
                <c:pt idx="1618">
                  <c:v>1.5762437745926335E-2</c:v>
                </c:pt>
                <c:pt idx="1619">
                  <c:v>1.5750543059173068E-2</c:v>
                </c:pt>
                <c:pt idx="1620">
                  <c:v>1.5739939488611472E-2</c:v>
                </c:pt>
                <c:pt idx="1621">
                  <c:v>1.5729395920984674E-2</c:v>
                </c:pt>
                <c:pt idx="1622">
                  <c:v>1.5718912650026399E-2</c:v>
                </c:pt>
                <c:pt idx="1623">
                  <c:v>1.570888067740013E-2</c:v>
                </c:pt>
                <c:pt idx="1624">
                  <c:v>1.5698514927907088E-2</c:v>
                </c:pt>
                <c:pt idx="1625">
                  <c:v>1.5688210332354856E-2</c:v>
                </c:pt>
                <c:pt idx="1626">
                  <c:v>1.5677967184471557E-2</c:v>
                </c:pt>
                <c:pt idx="1627">
                  <c:v>1.566778577798443E-2</c:v>
                </c:pt>
                <c:pt idx="1628">
                  <c:v>1.5657295703576924E-2</c:v>
                </c:pt>
                <c:pt idx="1629">
                  <c:v>1.5647242733917592E-2</c:v>
                </c:pt>
                <c:pt idx="1630">
                  <c:v>1.5637252410816632E-2</c:v>
                </c:pt>
                <c:pt idx="1631">
                  <c:v>1.5627325028005179E-2</c:v>
                </c:pt>
                <c:pt idx="1632">
                  <c:v>1.561746087922217E-2</c:v>
                </c:pt>
                <c:pt idx="1633">
                  <c:v>1.5607660258202214E-2</c:v>
                </c:pt>
                <c:pt idx="1634">
                  <c:v>1.5597923458679039E-2</c:v>
                </c:pt>
                <c:pt idx="1635">
                  <c:v>1.5588250774389857E-2</c:v>
                </c:pt>
                <c:pt idx="1636">
                  <c:v>1.5578642499069267E-2</c:v>
                </c:pt>
                <c:pt idx="1637">
                  <c:v>1.5569098926456219E-2</c:v>
                </c:pt>
                <c:pt idx="1638">
                  <c:v>1.5559620350285311E-2</c:v>
                </c:pt>
                <c:pt idx="1639">
                  <c:v>1.5550207064293753E-2</c:v>
                </c:pt>
                <c:pt idx="1640">
                  <c:v>1.5540859362218752E-2</c:v>
                </c:pt>
                <c:pt idx="1641">
                  <c:v>1.5531577537799258E-2</c:v>
                </c:pt>
                <c:pt idx="1642">
                  <c:v>1.5522361884771607E-2</c:v>
                </c:pt>
                <c:pt idx="1643">
                  <c:v>1.5513212696877353E-2</c:v>
                </c:pt>
                <c:pt idx="1644">
                  <c:v>1.5504130267854573E-2</c:v>
                </c:pt>
                <c:pt idx="1645">
                  <c:v>1.549541309019426E-2</c:v>
                </c:pt>
                <c:pt idx="1646">
                  <c:v>1.5486460578669186E-2</c:v>
                </c:pt>
                <c:pt idx="1647">
                  <c:v>1.5477575683133403E-2</c:v>
                </c:pt>
                <c:pt idx="1648">
                  <c:v>1.5468758697323814E-2</c:v>
                </c:pt>
                <c:pt idx="1649">
                  <c:v>1.5460009914973809E-2</c:v>
                </c:pt>
                <c:pt idx="1650">
                  <c:v>1.5451054079529307E-2</c:v>
                </c:pt>
                <c:pt idx="1651">
                  <c:v>1.5442447187379017E-2</c:v>
                </c:pt>
                <c:pt idx="1652">
                  <c:v>1.5433909404046525E-2</c:v>
                </c:pt>
                <c:pt idx="1653">
                  <c:v>1.5425441023277727E-2</c:v>
                </c:pt>
                <c:pt idx="1654">
                  <c:v>1.5417042338821131E-2</c:v>
                </c:pt>
                <c:pt idx="1655">
                  <c:v>1.5408713644428713E-2</c:v>
                </c:pt>
                <c:pt idx="1656">
                  <c:v>1.5400455233848979E-2</c:v>
                </c:pt>
                <c:pt idx="1657">
                  <c:v>1.5392267400834775E-2</c:v>
                </c:pt>
                <c:pt idx="1658">
                  <c:v>1.5384388496446242E-2</c:v>
                </c:pt>
                <c:pt idx="1659">
                  <c:v>1.5376337904395659E-2</c:v>
                </c:pt>
                <c:pt idx="1660">
                  <c:v>1.5368358746970323E-2</c:v>
                </c:pt>
                <c:pt idx="1661">
                  <c:v>1.5360451317920314E-2</c:v>
                </c:pt>
                <c:pt idx="1662">
                  <c:v>1.5352615910998348E-2</c:v>
                </c:pt>
                <c:pt idx="1663">
                  <c:v>1.534485281995538E-2</c:v>
                </c:pt>
                <c:pt idx="1664">
                  <c:v>1.5337162338547641E-2</c:v>
                </c:pt>
                <c:pt idx="1665">
                  <c:v>1.5329544760532235E-2</c:v>
                </c:pt>
                <c:pt idx="1666">
                  <c:v>1.5322000379666269E-2</c:v>
                </c:pt>
                <c:pt idx="1667">
                  <c:v>1.5314723989567902E-2</c:v>
                </c:pt>
                <c:pt idx="1668">
                  <c:v>1.5307321873174295E-2</c:v>
                </c:pt>
                <c:pt idx="1669">
                  <c:v>1.5299993810940826E-2</c:v>
                </c:pt>
                <c:pt idx="1670">
                  <c:v>1.5292740096625401E-2</c:v>
                </c:pt>
                <c:pt idx="1671">
                  <c:v>1.5285212887874241E-2</c:v>
                </c:pt>
                <c:pt idx="1672">
                  <c:v>1.5278118969664864E-2</c:v>
                </c:pt>
                <c:pt idx="1673">
                  <c:v>1.5271100329276855E-2</c:v>
                </c:pt>
                <c:pt idx="1674">
                  <c:v>1.5264157260492602E-2</c:v>
                </c:pt>
                <c:pt idx="1675">
                  <c:v>1.5257290057097105E-2</c:v>
                </c:pt>
                <c:pt idx="1676">
                  <c:v>1.5250647042439834E-2</c:v>
                </c:pt>
                <c:pt idx="1677">
                  <c:v>1.5243927218825356E-2</c:v>
                </c:pt>
                <c:pt idx="1678">
                  <c:v>1.5237284117616013E-2</c:v>
                </c:pt>
                <c:pt idx="1679">
                  <c:v>1.5230718032598772E-2</c:v>
                </c:pt>
                <c:pt idx="1680">
                  <c:v>1.5222931554535338E-2</c:v>
                </c:pt>
                <c:pt idx="1681">
                  <c:v>1.5216547500831786E-2</c:v>
                </c:pt>
                <c:pt idx="1682">
                  <c:v>1.5210241459827514E-2</c:v>
                </c:pt>
                <c:pt idx="1683">
                  <c:v>1.5204013725341959E-2</c:v>
                </c:pt>
                <c:pt idx="1684">
                  <c:v>1.5197864591204761E-2</c:v>
                </c:pt>
                <c:pt idx="1685">
                  <c:v>1.519179435124046E-2</c:v>
                </c:pt>
                <c:pt idx="1686">
                  <c:v>1.5185803299282099E-2</c:v>
                </c:pt>
                <c:pt idx="1687">
                  <c:v>1.5179891729162719E-2</c:v>
                </c:pt>
                <c:pt idx="1688">
                  <c:v>1.5174306889427591E-2</c:v>
                </c:pt>
                <c:pt idx="1689">
                  <c:v>1.5168308209793492E-2</c:v>
                </c:pt>
                <c:pt idx="1690">
                  <c:v>1.5162636848229287E-2</c:v>
                </c:pt>
                <c:pt idx="1691">
                  <c:v>1.5157046143871103E-2</c:v>
                </c:pt>
                <c:pt idx="1692">
                  <c:v>1.5151536390573242E-2</c:v>
                </c:pt>
                <c:pt idx="1693">
                  <c:v>1.5146107882185756E-2</c:v>
                </c:pt>
                <c:pt idx="1694">
                  <c:v>1.5140760912568047E-2</c:v>
                </c:pt>
                <c:pt idx="1695">
                  <c:v>1.5135495775578673E-2</c:v>
                </c:pt>
                <c:pt idx="1696">
                  <c:v>1.5130312765084688E-2</c:v>
                </c:pt>
                <c:pt idx="1697">
                  <c:v>1.5125307145975403E-2</c:v>
                </c:pt>
                <c:pt idx="1698">
                  <c:v>1.5120272015438715E-2</c:v>
                </c:pt>
                <c:pt idx="1699">
                  <c:v>1.5115319819399098E-2</c:v>
                </c:pt>
                <c:pt idx="1700">
                  <c:v>1.5110450851709409E-2</c:v>
                </c:pt>
                <c:pt idx="1701">
                  <c:v>1.5105637481976837E-2</c:v>
                </c:pt>
                <c:pt idx="1702">
                  <c:v>1.5100943948498367E-2</c:v>
                </c:pt>
                <c:pt idx="1703">
                  <c:v>1.5096322502833916E-2</c:v>
                </c:pt>
                <c:pt idx="1704">
                  <c:v>1.5091768432721409E-2</c:v>
                </c:pt>
                <c:pt idx="1705">
                  <c:v>1.508727701071348E-2</c:v>
                </c:pt>
                <c:pt idx="1706">
                  <c:v>1.5082843494173204E-2</c:v>
                </c:pt>
                <c:pt idx="1707">
                  <c:v>1.5078463125273261E-2</c:v>
                </c:pt>
                <c:pt idx="1708">
                  <c:v>1.5074131131003575E-2</c:v>
                </c:pt>
                <c:pt idx="1709">
                  <c:v>1.5069842723157723E-2</c:v>
                </c:pt>
                <c:pt idx="1710">
                  <c:v>1.5065526206030633E-2</c:v>
                </c:pt>
                <c:pt idx="1711">
                  <c:v>1.5061305017778359E-2</c:v>
                </c:pt>
                <c:pt idx="1712">
                  <c:v>1.5057113369025821E-2</c:v>
                </c:pt>
                <c:pt idx="1713">
                  <c:v>1.5052946192152028E-2</c:v>
                </c:pt>
                <c:pt idx="1714">
                  <c:v>1.5046983933701056E-2</c:v>
                </c:pt>
                <c:pt idx="1715">
                  <c:v>1.5042932341335523E-2</c:v>
                </c:pt>
                <c:pt idx="1716">
                  <c:v>1.5038834127296626E-2</c:v>
                </c:pt>
                <c:pt idx="1717">
                  <c:v>1.503478167847485E-2</c:v>
                </c:pt>
                <c:pt idx="1718">
                  <c:v>1.5030696904030435E-2</c:v>
                </c:pt>
                <c:pt idx="1719">
                  <c:v>1.5026658074470411E-2</c:v>
                </c:pt>
                <c:pt idx="1720">
                  <c:v>1.5022639219405411E-2</c:v>
                </c:pt>
                <c:pt idx="1721">
                  <c:v>1.5018640428666876E-2</c:v>
                </c:pt>
                <c:pt idx="1722">
                  <c:v>1.5014661792090635E-2</c:v>
                </c:pt>
                <c:pt idx="1723">
                  <c:v>1.5010737142583821E-2</c:v>
                </c:pt>
                <c:pt idx="1724">
                  <c:v>1.5006800389860011E-2</c:v>
                </c:pt>
                <c:pt idx="1725">
                  <c:v>1.500288406810703E-2</c:v>
                </c:pt>
                <c:pt idx="1726">
                  <c:v>1.4998988267161711E-2</c:v>
                </c:pt>
                <c:pt idx="1727">
                  <c:v>1.4995074065798688E-2</c:v>
                </c:pt>
                <c:pt idx="1728">
                  <c:v>1.4991218240692453E-2</c:v>
                </c:pt>
                <c:pt idx="1729">
                  <c:v>1.498738319858176E-2</c:v>
                </c:pt>
                <c:pt idx="1730">
                  <c:v>1.4982483113004904E-2</c:v>
                </c:pt>
                <c:pt idx="1731">
                  <c:v>1.4979775822680673E-2</c:v>
                </c:pt>
                <c:pt idx="1732">
                  <c:v>1.4976049429290782E-2</c:v>
                </c:pt>
                <c:pt idx="1733">
                  <c:v>1.4972299789419141E-2</c:v>
                </c:pt>
                <c:pt idx="1734">
                  <c:v>1.4968571389044618E-2</c:v>
                </c:pt>
                <c:pt idx="1735">
                  <c:v>1.4964864318006652E-2</c:v>
                </c:pt>
                <c:pt idx="1736">
                  <c:v>1.496117866613947E-2</c:v>
                </c:pt>
                <c:pt idx="1737">
                  <c:v>1.495751452327904E-2</c:v>
                </c:pt>
                <c:pt idx="1738">
                  <c:v>1.4953871979263929E-2</c:v>
                </c:pt>
                <c:pt idx="1739">
                  <c:v>1.4950251123929236E-2</c:v>
                </c:pt>
                <c:pt idx="1740">
                  <c:v>1.4946652047110924E-2</c:v>
                </c:pt>
                <c:pt idx="1741">
                  <c:v>1.4943074838646698E-2</c:v>
                </c:pt>
                <c:pt idx="1742">
                  <c:v>1.493951958837165E-2</c:v>
                </c:pt>
                <c:pt idx="1743">
                  <c:v>1.4935986386124353E-2</c:v>
                </c:pt>
                <c:pt idx="1744">
                  <c:v>1.4932475321739035E-2</c:v>
                </c:pt>
                <c:pt idx="1745">
                  <c:v>1.4928986485053398E-2</c:v>
                </c:pt>
                <c:pt idx="1746">
                  <c:v>1.4925519965905146E-2</c:v>
                </c:pt>
                <c:pt idx="1747">
                  <c:v>1.4922075854127633E-2</c:v>
                </c:pt>
                <c:pt idx="1748">
                  <c:v>1.4918654239562909E-2</c:v>
                </c:pt>
                <c:pt idx="1749">
                  <c:v>1.4915185128680307E-2</c:v>
                </c:pt>
                <c:pt idx="1750">
                  <c:v>1.4911807280974149E-2</c:v>
                </c:pt>
                <c:pt idx="1751">
                  <c:v>1.4908452192599113E-2</c:v>
                </c:pt>
                <c:pt idx="1752">
                  <c:v>1.4905119953390155E-2</c:v>
                </c:pt>
                <c:pt idx="1753">
                  <c:v>1.4901886769174241E-2</c:v>
                </c:pt>
                <c:pt idx="1754">
                  <c:v>1.4898602024445852E-2</c:v>
                </c:pt>
                <c:pt idx="1755">
                  <c:v>1.4895340405786349E-2</c:v>
                </c:pt>
                <c:pt idx="1756">
                  <c:v>1.4892102003036039E-2</c:v>
                </c:pt>
                <c:pt idx="1757">
                  <c:v>1.4888886906029153E-2</c:v>
                </c:pt>
                <c:pt idx="1758">
                  <c:v>1.4885695204605129E-2</c:v>
                </c:pt>
                <c:pt idx="1759">
                  <c:v>1.4882526988602538E-2</c:v>
                </c:pt>
                <c:pt idx="1760">
                  <c:v>1.4879382347859953E-2</c:v>
                </c:pt>
                <c:pt idx="1761">
                  <c:v>1.4876261372212469E-2</c:v>
                </c:pt>
                <c:pt idx="1762">
                  <c:v>1.4873074028973218E-2</c:v>
                </c:pt>
                <c:pt idx="1763">
                  <c:v>1.486999905966283E-2</c:v>
                </c:pt>
                <c:pt idx="1764">
                  <c:v>1.486694801753707E-2</c:v>
                </c:pt>
                <c:pt idx="1765">
                  <c:v>1.4863920992428259E-2</c:v>
                </c:pt>
                <c:pt idx="1766">
                  <c:v>1.4860394444787595E-2</c:v>
                </c:pt>
                <c:pt idx="1767">
                  <c:v>1.4857515801437033E-2</c:v>
                </c:pt>
                <c:pt idx="1768">
                  <c:v>1.4854464974749071E-2</c:v>
                </c:pt>
                <c:pt idx="1769">
                  <c:v>1.4851536767439555E-2</c:v>
                </c:pt>
                <c:pt idx="1770">
                  <c:v>1.4848633031716574E-2</c:v>
                </c:pt>
                <c:pt idx="1771">
                  <c:v>1.4845753857412269E-2</c:v>
                </c:pt>
                <c:pt idx="1772">
                  <c:v>1.4842899334359672E-2</c:v>
                </c:pt>
                <c:pt idx="1773">
                  <c:v>1.4840069552393587E-2</c:v>
                </c:pt>
                <c:pt idx="1774">
                  <c:v>1.4837264601348821E-2</c:v>
                </c:pt>
                <c:pt idx="1775">
                  <c:v>1.4834707721968271E-2</c:v>
                </c:pt>
                <c:pt idx="1776">
                  <c:v>1.4831956084042064E-2</c:v>
                </c:pt>
                <c:pt idx="1777">
                  <c:v>1.4829229561480426E-2</c:v>
                </c:pt>
                <c:pt idx="1778">
                  <c:v>1.4826528244125406E-2</c:v>
                </c:pt>
                <c:pt idx="1779">
                  <c:v>1.4823733754157043E-2</c:v>
                </c:pt>
                <c:pt idx="1780">
                  <c:v>1.4820328252563792E-2</c:v>
                </c:pt>
                <c:pt idx="1781">
                  <c:v>1.4817708654087191E-2</c:v>
                </c:pt>
                <c:pt idx="1782">
                  <c:v>1.4815114638365847E-2</c:v>
                </c:pt>
                <c:pt idx="1783">
                  <c:v>1.4812560443851827E-2</c:v>
                </c:pt>
                <c:pt idx="1784">
                  <c:v>1.4810131364607772E-2</c:v>
                </c:pt>
                <c:pt idx="1785">
                  <c:v>1.4807616396951034E-2</c:v>
                </c:pt>
                <c:pt idx="1786">
                  <c:v>1.4805127378909794E-2</c:v>
                </c:pt>
                <c:pt idx="1787">
                  <c:v>1.4802664400328708E-2</c:v>
                </c:pt>
                <c:pt idx="1788">
                  <c:v>1.480022755105069E-2</c:v>
                </c:pt>
                <c:pt idx="1789">
                  <c:v>1.4797816920921265E-2</c:v>
                </c:pt>
                <c:pt idx="1790">
                  <c:v>1.4795432599784216E-2</c:v>
                </c:pt>
                <c:pt idx="1791">
                  <c:v>1.4793074677485064E-2</c:v>
                </c:pt>
                <c:pt idx="1792">
                  <c:v>1.4790743243868466E-2</c:v>
                </c:pt>
                <c:pt idx="1793">
                  <c:v>1.4788438388780809E-2</c:v>
                </c:pt>
                <c:pt idx="1794">
                  <c:v>1.4786160202066748E-2</c:v>
                </c:pt>
                <c:pt idx="1795">
                  <c:v>1.4783908773575282E-2</c:v>
                </c:pt>
                <c:pt idx="1796">
                  <c:v>1.4781684193150195E-2</c:v>
                </c:pt>
                <c:pt idx="1797">
                  <c:v>1.4779486550638748E-2</c:v>
                </c:pt>
                <c:pt idx="1798">
                  <c:v>1.4777315935890805E-2</c:v>
                </c:pt>
                <c:pt idx="1799">
                  <c:v>1.4775172438751889E-2</c:v>
                </c:pt>
                <c:pt idx="1800">
                  <c:v>1.4773056149068393E-2</c:v>
                </c:pt>
                <c:pt idx="1801">
                  <c:v>1.4770808551631454E-2</c:v>
                </c:pt>
                <c:pt idx="1802">
                  <c:v>1.4768745057721206E-2</c:v>
                </c:pt>
                <c:pt idx="1803">
                  <c:v>1.476670903326097E-2</c:v>
                </c:pt>
                <c:pt idx="1804">
                  <c:v>1.4765358866237427E-2</c:v>
                </c:pt>
                <c:pt idx="1805">
                  <c:v>1.4762885957224928E-2</c:v>
                </c:pt>
                <c:pt idx="1806">
                  <c:v>1.4760934799118539E-2</c:v>
                </c:pt>
                <c:pt idx="1807">
                  <c:v>1.4759011477414031E-2</c:v>
                </c:pt>
                <c:pt idx="1808">
                  <c:v>1.4757116081965612E-2</c:v>
                </c:pt>
                <c:pt idx="1809">
                  <c:v>1.4755248702624018E-2</c:v>
                </c:pt>
                <c:pt idx="1810">
                  <c:v>1.4753409429242595E-2</c:v>
                </c:pt>
                <c:pt idx="1811">
                  <c:v>1.4751598351671204E-2</c:v>
                </c:pt>
                <c:pt idx="1812">
                  <c:v>1.4749815559764059E-2</c:v>
                </c:pt>
                <c:pt idx="1813">
                  <c:v>1.474806114337624E-2</c:v>
                </c:pt>
                <c:pt idx="1814">
                  <c:v>1.4745967890788414E-2</c:v>
                </c:pt>
                <c:pt idx="1815">
                  <c:v>1.4744266521478977E-2</c:v>
                </c:pt>
                <c:pt idx="1816">
                  <c:v>1.4742593782057334E-2</c:v>
                </c:pt>
                <c:pt idx="1817">
                  <c:v>1.4740404814190812E-2</c:v>
                </c:pt>
                <c:pt idx="1818">
                  <c:v>1.4739106165013283E-2</c:v>
                </c:pt>
                <c:pt idx="1819">
                  <c:v>1.4737748241603121E-2</c:v>
                </c:pt>
                <c:pt idx="1820">
                  <c:v>1.4736190920221937E-2</c:v>
                </c:pt>
                <c:pt idx="1821">
                  <c:v>1.4734662677974519E-2</c:v>
                </c:pt>
                <c:pt idx="1822">
                  <c:v>1.473316360471344E-2</c:v>
                </c:pt>
                <c:pt idx="1823">
                  <c:v>1.4731492287500213E-2</c:v>
                </c:pt>
                <c:pt idx="1824">
                  <c:v>1.4730049767690545E-2</c:v>
                </c:pt>
                <c:pt idx="1825">
                  <c:v>1.4728636678798802E-2</c:v>
                </c:pt>
                <c:pt idx="1826">
                  <c:v>1.4727253110672219E-2</c:v>
                </c:pt>
                <c:pt idx="1827">
                  <c:v>1.4726529062288548E-2</c:v>
                </c:pt>
                <c:pt idx="1828">
                  <c:v>1.4725211061390561E-2</c:v>
                </c:pt>
                <c:pt idx="1829">
                  <c:v>1.4723922873730541E-2</c:v>
                </c:pt>
                <c:pt idx="1830">
                  <c:v>1.472266458916878E-2</c:v>
                </c:pt>
                <c:pt idx="1831">
                  <c:v>1.4721217732453759E-2</c:v>
                </c:pt>
                <c:pt idx="1832">
                  <c:v>1.4720017406930387E-2</c:v>
                </c:pt>
                <c:pt idx="1833">
                  <c:v>1.471884724644144E-2</c:v>
                </c:pt>
                <c:pt idx="1834">
                  <c:v>1.4717707340848228E-2</c:v>
                </c:pt>
                <c:pt idx="1835">
                  <c:v>1.4716824858055319E-2</c:v>
                </c:pt>
                <c:pt idx="1836">
                  <c:v>1.4715747879222248E-2</c:v>
                </c:pt>
                <c:pt idx="1837">
                  <c:v>1.4714701432537291E-2</c:v>
                </c:pt>
                <c:pt idx="1838">
                  <c:v>1.4713685607868562E-2</c:v>
                </c:pt>
                <c:pt idx="1839">
                  <c:v>1.4712700495082434E-2</c:v>
                </c:pt>
                <c:pt idx="1840">
                  <c:v>1.4711746184047022E-2</c:v>
                </c:pt>
                <c:pt idx="1841">
                  <c:v>1.4710822764631306E-2</c:v>
                </c:pt>
                <c:pt idx="1842">
                  <c:v>1.4709930326703402E-2</c:v>
                </c:pt>
                <c:pt idx="1843">
                  <c:v>1.4709068960134894E-2</c:v>
                </c:pt>
                <c:pt idx="1844">
                  <c:v>1.4708238754794769E-2</c:v>
                </c:pt>
                <c:pt idx="1845">
                  <c:v>1.4707439800555479E-2</c:v>
                </c:pt>
                <c:pt idx="1846">
                  <c:v>1.4706672187286877E-2</c:v>
                </c:pt>
                <c:pt idx="1847">
                  <c:v>1.470593600486403E-2</c:v>
                </c:pt>
                <c:pt idx="1848">
                  <c:v>1.4705231343157652E-2</c:v>
                </c:pt>
                <c:pt idx="1849">
                  <c:v>1.470455829204368E-2</c:v>
                </c:pt>
                <c:pt idx="1850">
                  <c:v>1.4703916941395438E-2</c:v>
                </c:pt>
                <c:pt idx="1851">
                  <c:v>1.4703307381087992E-2</c:v>
                </c:pt>
                <c:pt idx="1852">
                  <c:v>1.470272970099901E-2</c:v>
                </c:pt>
                <c:pt idx="1853">
                  <c:v>1.4701917084060845E-2</c:v>
                </c:pt>
                <c:pt idx="1854">
                  <c:v>1.4701401148101397E-2</c:v>
                </c:pt>
                <c:pt idx="1855">
                  <c:v>1.470091735426212E-2</c:v>
                </c:pt>
                <c:pt idx="1856">
                  <c:v>1.4700465792417501E-2</c:v>
                </c:pt>
                <c:pt idx="1857">
                  <c:v>1.470115231381401E-2</c:v>
                </c:pt>
                <c:pt idx="1858">
                  <c:v>1.4699938138178107E-2</c:v>
                </c:pt>
                <c:pt idx="1859">
                  <c:v>1.4699586136200107E-2</c:v>
                </c:pt>
                <c:pt idx="1860">
                  <c:v>1.4699266733474969E-2</c:v>
                </c:pt>
                <c:pt idx="1861">
                  <c:v>1.4698980019884707E-2</c:v>
                </c:pt>
                <c:pt idx="1862">
                  <c:v>1.4698726085313077E-2</c:v>
                </c:pt>
                <c:pt idx="1863">
                  <c:v>1.4698505019644696E-2</c:v>
                </c:pt>
                <c:pt idx="1864">
                  <c:v>1.4698316912763321E-2</c:v>
                </c:pt>
                <c:pt idx="1865">
                  <c:v>1.4698161854556177E-2</c:v>
                </c:pt>
                <c:pt idx="1866">
                  <c:v>1.469774270677481E-2</c:v>
                </c:pt>
                <c:pt idx="1867">
                  <c:v>1.4697651628860369E-2</c:v>
                </c:pt>
                <c:pt idx="1868">
                  <c:v>1.4697593861503757E-2</c:v>
                </c:pt>
                <c:pt idx="1869">
                  <c:v>1.4697569494589996E-2</c:v>
                </c:pt>
                <c:pt idx="1870">
                  <c:v>1.46975786180085E-2</c:v>
                </c:pt>
                <c:pt idx="1871">
                  <c:v>1.4697621321643414E-2</c:v>
                </c:pt>
                <c:pt idx="1872">
                  <c:v>1.4697697695385909E-2</c:v>
                </c:pt>
                <c:pt idx="1873">
                  <c:v>1.4697807829123643E-2</c:v>
                </c:pt>
                <c:pt idx="1874">
                  <c:v>1.4697951812745151E-2</c:v>
                </c:pt>
                <c:pt idx="1875">
                  <c:v>1.4697810990409899E-2</c:v>
                </c:pt>
                <c:pt idx="1876">
                  <c:v>1.4698020487431407E-2</c:v>
                </c:pt>
                <c:pt idx="1877">
                  <c:v>1.4698264096201008E-2</c:v>
                </c:pt>
                <c:pt idx="1878">
                  <c:v>1.4698541906607687E-2</c:v>
                </c:pt>
                <c:pt idx="1879">
                  <c:v>1.4699511488569421E-2</c:v>
                </c:pt>
                <c:pt idx="1880">
                  <c:v>1.4699862947364532E-2</c:v>
                </c:pt>
                <c:pt idx="1881">
                  <c:v>1.4700248893123363E-2</c:v>
                </c:pt>
                <c:pt idx="1882">
                  <c:v>1.4700669415752255E-2</c:v>
                </c:pt>
                <c:pt idx="1883">
                  <c:v>1.4700785742433872E-2</c:v>
                </c:pt>
                <c:pt idx="1884">
                  <c:v>1.4701273169045471E-2</c:v>
                </c:pt>
                <c:pt idx="1885">
                  <c:v>1.4701795434388532E-2</c:v>
                </c:pt>
                <c:pt idx="1886">
                  <c:v>1.4702352628365644E-2</c:v>
                </c:pt>
                <c:pt idx="1887">
                  <c:v>1.4702944840878519E-2</c:v>
                </c:pt>
                <c:pt idx="1888">
                  <c:v>1.4703923700299311E-2</c:v>
                </c:pt>
                <c:pt idx="1889">
                  <c:v>1.4704588778305022E-2</c:v>
                </c:pt>
                <c:pt idx="1890">
                  <c:v>1.4705289152416772E-2</c:v>
                </c:pt>
                <c:pt idx="1891">
                  <c:v>1.4706024912549591E-2</c:v>
                </c:pt>
                <c:pt idx="1892">
                  <c:v>1.47067961486133E-2</c:v>
                </c:pt>
                <c:pt idx="1893">
                  <c:v>1.4707602950516846E-2</c:v>
                </c:pt>
                <c:pt idx="1894">
                  <c:v>1.4708445408175263E-2</c:v>
                </c:pt>
                <c:pt idx="1895">
                  <c:v>1.4709323611503582E-2</c:v>
                </c:pt>
                <c:pt idx="1896">
                  <c:v>1.471023765041336E-2</c:v>
                </c:pt>
                <c:pt idx="1897">
                  <c:v>1.4711187614823974E-2</c:v>
                </c:pt>
                <c:pt idx="1898">
                  <c:v>1.4712173594651322E-2</c:v>
                </c:pt>
                <c:pt idx="1899">
                  <c:v>1.4713195679812177E-2</c:v>
                </c:pt>
                <c:pt idx="1900">
                  <c:v>1.4714253960230256E-2</c:v>
                </c:pt>
                <c:pt idx="1901">
                  <c:v>1.4715348525819728E-2</c:v>
                </c:pt>
                <c:pt idx="1902">
                  <c:v>1.4716479466506045E-2</c:v>
                </c:pt>
                <c:pt idx="1903">
                  <c:v>1.4717646872211193E-2</c:v>
                </c:pt>
                <c:pt idx="1904">
                  <c:v>1.4718850832858024E-2</c:v>
                </c:pt>
                <c:pt idx="1905">
                  <c:v>1.471969532987613E-2</c:v>
                </c:pt>
                <c:pt idx="1906">
                  <c:v>1.4720969977272992E-2</c:v>
                </c:pt>
                <c:pt idx="1907">
                  <c:v>1.4722281441458592E-2</c:v>
                </c:pt>
                <c:pt idx="1908">
                  <c:v>1.4723629812357484E-2</c:v>
                </c:pt>
                <c:pt idx="1909">
                  <c:v>1.4725015179895972E-2</c:v>
                </c:pt>
                <c:pt idx="1910">
                  <c:v>1.4726847286394744E-2</c:v>
                </c:pt>
                <c:pt idx="1911">
                  <c:v>1.472830964959658E-2</c:v>
                </c:pt>
                <c:pt idx="1912">
                  <c:v>1.4729809287171569E-2</c:v>
                </c:pt>
                <c:pt idx="1913">
                  <c:v>1.4731346289052991E-2</c:v>
                </c:pt>
                <c:pt idx="1914">
                  <c:v>1.4732920745178466E-2</c:v>
                </c:pt>
                <c:pt idx="1915">
                  <c:v>1.4734532745482141E-2</c:v>
                </c:pt>
                <c:pt idx="1916">
                  <c:v>1.4736182379902511E-2</c:v>
                </c:pt>
                <c:pt idx="1917">
                  <c:v>1.4737869738379801E-2</c:v>
                </c:pt>
                <c:pt idx="1918">
                  <c:v>1.4738731717224951E-2</c:v>
                </c:pt>
                <c:pt idx="1919">
                  <c:v>1.4740489201796159E-2</c:v>
                </c:pt>
                <c:pt idx="1920">
                  <c:v>1.474228466427796E-2</c:v>
                </c:pt>
                <c:pt idx="1921">
                  <c:v>1.4744118194601974E-2</c:v>
                </c:pt>
                <c:pt idx="1922">
                  <c:v>1.4745989882709587E-2</c:v>
                </c:pt>
                <c:pt idx="1923">
                  <c:v>1.474789981853597E-2</c:v>
                </c:pt>
                <c:pt idx="1924">
                  <c:v>1.4749848092021622E-2</c:v>
                </c:pt>
                <c:pt idx="1925">
                  <c:v>1.4751834793105267E-2</c:v>
                </c:pt>
                <c:pt idx="1926">
                  <c:v>1.4753860011730957E-2</c:v>
                </c:pt>
                <c:pt idx="1927">
                  <c:v>1.475546721911773E-2</c:v>
                </c:pt>
                <c:pt idx="1928">
                  <c:v>1.4757566875973302E-2</c:v>
                </c:pt>
                <c:pt idx="1929">
                  <c:v>1.4759705312178942E-2</c:v>
                </c:pt>
                <c:pt idx="1930">
                  <c:v>1.4761882617676188E-2</c:v>
                </c:pt>
                <c:pt idx="1931">
                  <c:v>1.4765504151807803E-2</c:v>
                </c:pt>
                <c:pt idx="1932">
                  <c:v>1.4767768164674551E-2</c:v>
                </c:pt>
                <c:pt idx="1933">
                  <c:v>1.4770071340795676E-2</c:v>
                </c:pt>
                <c:pt idx="1934">
                  <c:v>1.4772413770133131E-2</c:v>
                </c:pt>
                <c:pt idx="1935">
                  <c:v>1.4774795542649736E-2</c:v>
                </c:pt>
                <c:pt idx="1936">
                  <c:v>1.4776733452642585E-2</c:v>
                </c:pt>
                <c:pt idx="1937">
                  <c:v>1.4779191240649985E-2</c:v>
                </c:pt>
                <c:pt idx="1938">
                  <c:v>1.4781688633668525E-2</c:v>
                </c:pt>
                <c:pt idx="1939">
                  <c:v>1.4784225721658771E-2</c:v>
                </c:pt>
                <c:pt idx="1940">
                  <c:v>1.4787297701714266E-2</c:v>
                </c:pt>
                <c:pt idx="1941">
                  <c:v>1.4789917422601443E-2</c:v>
                </c:pt>
                <c:pt idx="1942">
                  <c:v>1.4792577116446607E-2</c:v>
                </c:pt>
                <c:pt idx="1943">
                  <c:v>1.4795276873223004E-2</c:v>
                </c:pt>
                <c:pt idx="1944">
                  <c:v>1.4798016782906489E-2</c:v>
                </c:pt>
                <c:pt idx="1945">
                  <c:v>1.4800796935476385E-2</c:v>
                </c:pt>
                <c:pt idx="1946">
                  <c:v>1.4803617420907682E-2</c:v>
                </c:pt>
                <c:pt idx="1947">
                  <c:v>1.4806478329183182E-2</c:v>
                </c:pt>
                <c:pt idx="1948">
                  <c:v>1.4809379750282211E-2</c:v>
                </c:pt>
                <c:pt idx="1949">
                  <c:v>1.4812321774190182E-2</c:v>
                </c:pt>
                <c:pt idx="1950">
                  <c:v>1.4815304490889029E-2</c:v>
                </c:pt>
                <c:pt idx="1951">
                  <c:v>1.4818327990368507E-2</c:v>
                </c:pt>
                <c:pt idx="1952">
                  <c:v>1.4821392362613156E-2</c:v>
                </c:pt>
                <c:pt idx="1953">
                  <c:v>1.4824497697612734E-2</c:v>
                </c:pt>
                <c:pt idx="1954">
                  <c:v>1.4827644085360468E-2</c:v>
                </c:pt>
                <c:pt idx="1955">
                  <c:v>1.4830831615845246E-2</c:v>
                </c:pt>
                <c:pt idx="1956">
                  <c:v>1.4834060379063773E-2</c:v>
                </c:pt>
                <c:pt idx="1957">
                  <c:v>1.4836783713215913E-2</c:v>
                </c:pt>
                <c:pt idx="1958">
                  <c:v>1.4840092100744681E-2</c:v>
                </c:pt>
                <c:pt idx="1959">
                  <c:v>1.4843441982832446E-2</c:v>
                </c:pt>
                <c:pt idx="1960">
                  <c:v>1.48468334494714E-2</c:v>
                </c:pt>
                <c:pt idx="1961">
                  <c:v>1.4850125913971118E-2</c:v>
                </c:pt>
                <c:pt idx="1962">
                  <c:v>1.4853662039701888E-2</c:v>
                </c:pt>
                <c:pt idx="1963">
                  <c:v>1.4856437695446265E-2</c:v>
                </c:pt>
                <c:pt idx="1964">
                  <c:v>1.4858967737870526E-2</c:v>
                </c:pt>
                <c:pt idx="1965">
                  <c:v>1.486124894806605E-2</c:v>
                </c:pt>
                <c:pt idx="1966">
                  <c:v>1.4863278100133293E-2</c:v>
                </c:pt>
                <c:pt idx="1967">
                  <c:v>1.4865051961185252E-2</c:v>
                </c:pt>
                <c:pt idx="1968">
                  <c:v>1.4866567291345733E-2</c:v>
                </c:pt>
                <c:pt idx="1969">
                  <c:v>1.4867820843755434E-2</c:v>
                </c:pt>
                <c:pt idx="1970">
                  <c:v>1.4868163488152675E-2</c:v>
                </c:pt>
                <c:pt idx="1971">
                  <c:v>1.4868898954897958E-2</c:v>
                </c:pt>
                <c:pt idx="1972">
                  <c:v>1.4869356869949613E-2</c:v>
                </c:pt>
                <c:pt idx="1973">
                  <c:v>1.4869533886090913E-2</c:v>
                </c:pt>
                <c:pt idx="1974">
                  <c:v>1.4869882839691161E-2</c:v>
                </c:pt>
                <c:pt idx="1975">
                  <c:v>1.4869607772351578E-2</c:v>
                </c:pt>
                <c:pt idx="1976">
                  <c:v>1.4869640827416042E-2</c:v>
                </c:pt>
                <c:pt idx="1977">
                  <c:v>1.4869672972078085E-2</c:v>
                </c:pt>
                <c:pt idx="1978">
                  <c:v>1.4869704203833045E-2</c:v>
                </c:pt>
                <c:pt idx="1979">
                  <c:v>1.4869425813110066E-2</c:v>
                </c:pt>
                <c:pt idx="1980">
                  <c:v>1.4869455276341021E-2</c:v>
                </c:pt>
                <c:pt idx="1981">
                  <c:v>1.486948381935886E-2</c:v>
                </c:pt>
                <c:pt idx="1982">
                  <c:v>1.4869511439655021E-2</c:v>
                </c:pt>
                <c:pt idx="1983">
                  <c:v>1.4871080389257083E-2</c:v>
                </c:pt>
                <c:pt idx="1984">
                  <c:v>1.4871105827943985E-2</c:v>
                </c:pt>
                <c:pt idx="1985">
                  <c:v>1.4871130335301829E-2</c:v>
                </c:pt>
                <c:pt idx="1986">
                  <c:v>1.4870550522482835E-2</c:v>
                </c:pt>
                <c:pt idx="1987">
                  <c:v>1.4870251979612429E-2</c:v>
                </c:pt>
                <c:pt idx="1988">
                  <c:v>1.4870273877806456E-2</c:v>
                </c:pt>
                <c:pt idx="1989">
                  <c:v>1.4870294835296265E-2</c:v>
                </c:pt>
                <c:pt idx="1990">
                  <c:v>1.4870314849573973E-2</c:v>
                </c:pt>
                <c:pt idx="1991">
                  <c:v>1.4870333918130817E-2</c:v>
                </c:pt>
                <c:pt idx="1992">
                  <c:v>1.4871275598968458E-2</c:v>
                </c:pt>
                <c:pt idx="1993">
                  <c:v>1.4871292565423931E-2</c:v>
                </c:pt>
                <c:pt idx="1994">
                  <c:v>1.487130857798202E-2</c:v>
                </c:pt>
                <c:pt idx="1995">
                  <c:v>1.4871323634136641E-2</c:v>
                </c:pt>
                <c:pt idx="1996">
                  <c:v>1.4871337731378312E-2</c:v>
                </c:pt>
                <c:pt idx="1997">
                  <c:v>1.4871350867200955E-2</c:v>
                </c:pt>
                <c:pt idx="1998">
                  <c:v>1.4871363039095937E-2</c:v>
                </c:pt>
                <c:pt idx="1999">
                  <c:v>1.4871374244556326E-2</c:v>
                </c:pt>
                <c:pt idx="2000">
                  <c:v>1.4870462564047593E-2</c:v>
                </c:pt>
                <c:pt idx="2001">
                  <c:v>1.4871393746142204E-2</c:v>
                </c:pt>
                <c:pt idx="2002">
                  <c:v>1.4871402037252981E-2</c:v>
                </c:pt>
                <c:pt idx="2003">
                  <c:v>1.4871409351898041E-2</c:v>
                </c:pt>
                <c:pt idx="2004">
                  <c:v>1.4871415687572153E-2</c:v>
                </c:pt>
                <c:pt idx="2005">
                  <c:v>1.4871421041764987E-2</c:v>
                </c:pt>
                <c:pt idx="2006">
                  <c:v>1.4871425411971312E-2</c:v>
                </c:pt>
                <c:pt idx="2007">
                  <c:v>1.4871428795680795E-2</c:v>
                </c:pt>
                <c:pt idx="2008">
                  <c:v>1.4871431190387354E-2</c:v>
                </c:pt>
                <c:pt idx="2009">
                  <c:v>1.4870512575777735E-2</c:v>
                </c:pt>
                <c:pt idx="2010">
                  <c:v>1.4870513199278106E-2</c:v>
                </c:pt>
                <c:pt idx="2011">
                  <c:v>1.4870512826913112E-2</c:v>
                </c:pt>
                <c:pt idx="2012">
                  <c:v>1.4870511456175741E-2</c:v>
                </c:pt>
                <c:pt idx="2013">
                  <c:v>1.487142824111844E-2</c:v>
                </c:pt>
                <c:pt idx="2014">
                  <c:v>1.4871424649150866E-2</c:v>
                </c:pt>
                <c:pt idx="2015">
                  <c:v>1.4871420050627603E-2</c:v>
                </c:pt>
                <c:pt idx="2016">
                  <c:v>1.4871414443040867E-2</c:v>
                </c:pt>
                <c:pt idx="2017">
                  <c:v>1.4871407823882878E-2</c:v>
                </c:pt>
                <c:pt idx="2018">
                  <c:v>1.4871400190647558E-2</c:v>
                </c:pt>
                <c:pt idx="2019">
                  <c:v>1.4871391540826274E-2</c:v>
                </c:pt>
                <c:pt idx="2020">
                  <c:v>1.4871381871910392E-2</c:v>
                </c:pt>
                <c:pt idx="2021">
                  <c:v>1.4871371181395537E-2</c:v>
                </c:pt>
                <c:pt idx="2022">
                  <c:v>1.4870136562699976E-2</c:v>
                </c:pt>
                <c:pt idx="2023">
                  <c:v>1.4870124118656847E-2</c:v>
                </c:pt>
                <c:pt idx="2024">
                  <c:v>1.487011064637489E-2</c:v>
                </c:pt>
                <c:pt idx="2025">
                  <c:v>1.4870096143349443E-2</c:v>
                </c:pt>
                <c:pt idx="2026">
                  <c:v>1.4869462848432088E-2</c:v>
                </c:pt>
                <c:pt idx="2027">
                  <c:v>1.4870361933277064E-2</c:v>
                </c:pt>
                <c:pt idx="2028">
                  <c:v>1.4870649045699376E-2</c:v>
                </c:pt>
                <c:pt idx="2029">
                  <c:v>1.4870324628188814E-2</c:v>
                </c:pt>
                <c:pt idx="2030">
                  <c:v>1.4870304410031118E-2</c:v>
                </c:pt>
                <c:pt idx="2031">
                  <c:v>1.4870283144790998E-2</c:v>
                </c:pt>
                <c:pt idx="2032">
                  <c:v>1.4870260829960576E-2</c:v>
                </c:pt>
                <c:pt idx="2033">
                  <c:v>1.4870237463029328E-2</c:v>
                </c:pt>
                <c:pt idx="2034">
                  <c:v>1.4870213041494643E-2</c:v>
                </c:pt>
                <c:pt idx="2035">
                  <c:v>1.4870492272113959E-2</c:v>
                </c:pt>
                <c:pt idx="2036">
                  <c:v>1.487046565657549E-2</c:v>
                </c:pt>
                <c:pt idx="2037">
                  <c:v>1.4870437978685076E-2</c:v>
                </c:pt>
                <c:pt idx="2038">
                  <c:v>1.4870409235936894E-2</c:v>
                </c:pt>
                <c:pt idx="2039">
                  <c:v>1.4870075026973514E-2</c:v>
                </c:pt>
                <c:pt idx="2040">
                  <c:v>1.4870044225151761E-2</c:v>
                </c:pt>
                <c:pt idx="2041">
                  <c:v>1.4870003047043804E-2</c:v>
                </c:pt>
                <c:pt idx="2042">
                  <c:v>1.4869979402528887E-2</c:v>
                </c:pt>
                <c:pt idx="2043">
                  <c:v>1.4869945376717267E-2</c:v>
                </c:pt>
                <c:pt idx="2044">
                  <c:v>1.4870214277027878E-2</c:v>
                </c:pt>
                <c:pt idx="2045">
                  <c:v>1.4870178010070614E-2</c:v>
                </c:pt>
                <c:pt idx="2046">
                  <c:v>1.4870140658196846E-2</c:v>
                </c:pt>
                <c:pt idx="2047">
                  <c:v>1.487010221890162E-2</c:v>
                </c:pt>
                <c:pt idx="2048">
                  <c:v>1.4870062689673036E-2</c:v>
                </c:pt>
                <c:pt idx="2049">
                  <c:v>1.4870022068007874E-2</c:v>
                </c:pt>
                <c:pt idx="2050">
                  <c:v>1.4869980351396838E-2</c:v>
                </c:pt>
                <c:pt idx="2051">
                  <c:v>1.4869937537332371E-2</c:v>
                </c:pt>
                <c:pt idx="2052">
                  <c:v>1.4869893623308648E-2</c:v>
                </c:pt>
                <c:pt idx="2053">
                  <c:v>1.4869848606816376E-2</c:v>
                </c:pt>
                <c:pt idx="2054">
                  <c:v>1.4869802485349731E-2</c:v>
                </c:pt>
                <c:pt idx="2055">
                  <c:v>1.4869755256402021E-2</c:v>
                </c:pt>
                <c:pt idx="2056">
                  <c:v>1.486970691746395E-2</c:v>
                </c:pt>
                <c:pt idx="2057">
                  <c:v>1.4869657466029699E-2</c:v>
                </c:pt>
                <c:pt idx="2058">
                  <c:v>1.4869606899591705E-2</c:v>
                </c:pt>
                <c:pt idx="2059">
                  <c:v>1.4869555215641542E-2</c:v>
                </c:pt>
                <c:pt idx="2060">
                  <c:v>1.4869502411673388E-2</c:v>
                </c:pt>
                <c:pt idx="2061">
                  <c:v>1.4869145857649174E-2</c:v>
                </c:pt>
                <c:pt idx="2062">
                  <c:v>1.4869090889221124E-2</c:v>
                </c:pt>
                <c:pt idx="2063">
                  <c:v>1.486903479347681E-2</c:v>
                </c:pt>
                <c:pt idx="2064">
                  <c:v>1.4868977567913621E-2</c:v>
                </c:pt>
                <c:pt idx="2065">
                  <c:v>1.4869221503799036E-2</c:v>
                </c:pt>
                <c:pt idx="2066">
                  <c:v>1.4869161927065923E-2</c:v>
                </c:pt>
                <c:pt idx="2067">
                  <c:v>1.4869101212763641E-2</c:v>
                </c:pt>
                <c:pt idx="2068">
                  <c:v>1.4869039358383762E-2</c:v>
                </c:pt>
                <c:pt idx="2069">
                  <c:v>1.4868976361419596E-2</c:v>
                </c:pt>
                <c:pt idx="2070">
                  <c:v>1.4868912219365319E-2</c:v>
                </c:pt>
                <c:pt idx="2071">
                  <c:v>1.4868846929711636E-2</c:v>
                </c:pt>
                <c:pt idx="2072">
                  <c:v>1.4868780489950986E-2</c:v>
                </c:pt>
                <c:pt idx="2073">
                  <c:v>1.4868712897577548E-2</c:v>
                </c:pt>
                <c:pt idx="2074">
                  <c:v>1.4868342620463399E-2</c:v>
                </c:pt>
                <c:pt idx="2075">
                  <c:v>1.4868272801380136E-2</c:v>
                </c:pt>
                <c:pt idx="2076">
                  <c:v>1.4868201822388662E-2</c:v>
                </c:pt>
                <c:pt idx="2077">
                  <c:v>1.4868129680981966E-2</c:v>
                </c:pt>
                <c:pt idx="2078">
                  <c:v>1.48680458070781E-2</c:v>
                </c:pt>
                <c:pt idx="2079">
                  <c:v>1.4867971166337918E-2</c:v>
                </c:pt>
                <c:pt idx="2080">
                  <c:v>1.4867895355303105E-2</c:v>
                </c:pt>
                <c:pt idx="2081">
                  <c:v>1.4867818371466657E-2</c:v>
                </c:pt>
                <c:pt idx="2082">
                  <c:v>1.486774021232069E-2</c:v>
                </c:pt>
                <c:pt idx="2083">
                  <c:v>1.4867360140693897E-2</c:v>
                </c:pt>
                <c:pt idx="2084">
                  <c:v>1.4867279711499037E-2</c:v>
                </c:pt>
                <c:pt idx="2085">
                  <c:v>1.4867198099702605E-2</c:v>
                </c:pt>
                <c:pt idx="2086">
                  <c:v>1.4867115302795497E-2</c:v>
                </c:pt>
                <c:pt idx="2087">
                  <c:v>1.4867632079874387E-2</c:v>
                </c:pt>
                <c:pt idx="2088">
                  <c:v>1.4867546727190335E-2</c:v>
                </c:pt>
                <c:pt idx="2089">
                  <c:v>1.4867460181418048E-2</c:v>
                </c:pt>
                <c:pt idx="2090">
                  <c:v>1.4867372440050833E-2</c:v>
                </c:pt>
                <c:pt idx="2091">
                  <c:v>1.4866983477384877E-2</c:v>
                </c:pt>
                <c:pt idx="2092">
                  <c:v>1.4866867477808339E-2</c:v>
                </c:pt>
                <c:pt idx="2093">
                  <c:v>1.4866775880641564E-2</c:v>
                </c:pt>
                <c:pt idx="2094">
                  <c:v>1.4866683077360021E-2</c:v>
                </c:pt>
                <c:pt idx="2095">
                  <c:v>1.4866888701577206E-2</c:v>
                </c:pt>
                <c:pt idx="2096">
                  <c:v>1.4866793387628299E-2</c:v>
                </c:pt>
                <c:pt idx="2097">
                  <c:v>1.4866696859817338E-2</c:v>
                </c:pt>
                <c:pt idx="2098">
                  <c:v>1.4866599115635893E-2</c:v>
                </c:pt>
                <c:pt idx="2099">
                  <c:v>1.4866500152578144E-2</c:v>
                </c:pt>
                <c:pt idx="2100">
                  <c:v>1.4866399968136532E-2</c:v>
                </c:pt>
                <c:pt idx="2101">
                  <c:v>1.4866298559803497E-2</c:v>
                </c:pt>
                <c:pt idx="2102">
                  <c:v>1.486619592507148E-2</c:v>
                </c:pt>
                <c:pt idx="2103">
                  <c:v>1.486609206143292E-2</c:v>
                </c:pt>
                <c:pt idx="2104">
                  <c:v>1.4865986966381998E-2</c:v>
                </c:pt>
                <c:pt idx="2105">
                  <c:v>1.4865880637410282E-2</c:v>
                </c:pt>
                <c:pt idx="2106">
                  <c:v>1.4865773072010218E-2</c:v>
                </c:pt>
                <c:pt idx="2107">
                  <c:v>1.4865664267675979E-2</c:v>
                </c:pt>
                <c:pt idx="2108">
                  <c:v>1.486555422190001E-2</c:v>
                </c:pt>
                <c:pt idx="2109">
                  <c:v>1.4865442932173879E-2</c:v>
                </c:pt>
                <c:pt idx="2110">
                  <c:v>1.4865330395991767E-2</c:v>
                </c:pt>
                <c:pt idx="2111">
                  <c:v>1.4865216610845245E-2</c:v>
                </c:pt>
                <c:pt idx="2112">
                  <c:v>1.4865101574228492E-2</c:v>
                </c:pt>
                <c:pt idx="2113">
                  <c:v>1.4864687319279904E-2</c:v>
                </c:pt>
                <c:pt idx="2114">
                  <c:v>1.4864569867260804E-2</c:v>
                </c:pt>
                <c:pt idx="2115">
                  <c:v>1.4864451156481577E-2</c:v>
                </c:pt>
                <c:pt idx="2116">
                  <c:v>1.4864331184430821E-2</c:v>
                </c:pt>
                <c:pt idx="2117">
                  <c:v>1.4865400273562389E-2</c:v>
                </c:pt>
                <c:pt idx="2118">
                  <c:v>1.4864384933228036E-2</c:v>
                </c:pt>
                <c:pt idx="2119">
                  <c:v>1.4864261066109734E-2</c:v>
                </c:pt>
                <c:pt idx="2120">
                  <c:v>1.4864135927463332E-2</c:v>
                </c:pt>
                <c:pt idx="2121">
                  <c:v>1.4864009514780402E-2</c:v>
                </c:pt>
                <c:pt idx="2122">
                  <c:v>1.4863881825555991E-2</c:v>
                </c:pt>
                <c:pt idx="2123">
                  <c:v>1.4863752857279932E-2</c:v>
                </c:pt>
                <c:pt idx="2124">
                  <c:v>1.4863622607444667E-2</c:v>
                </c:pt>
                <c:pt idx="2125">
                  <c:v>1.4863491073546111E-2</c:v>
                </c:pt>
                <c:pt idx="2126">
                  <c:v>1.486276483088389E-2</c:v>
                </c:pt>
                <c:pt idx="2127">
                  <c:v>1.48626309174551E-2</c:v>
                </c:pt>
                <c:pt idx="2128">
                  <c:v>1.4862495712903545E-2</c:v>
                </c:pt>
                <c:pt idx="2129">
                  <c:v>1.4862359214721899E-2</c:v>
                </c:pt>
                <c:pt idx="2130">
                  <c:v>1.4862221420404609E-2</c:v>
                </c:pt>
                <c:pt idx="2131">
                  <c:v>1.4862082327445236E-2</c:v>
                </c:pt>
                <c:pt idx="2132">
                  <c:v>1.4861941933333789E-2</c:v>
                </c:pt>
                <c:pt idx="2133">
                  <c:v>1.4861800235565603E-2</c:v>
                </c:pt>
                <c:pt idx="2134">
                  <c:v>1.486165723163424E-2</c:v>
                </c:pt>
                <c:pt idx="2135">
                  <c:v>1.4861217096712212E-2</c:v>
                </c:pt>
                <c:pt idx="2136">
                  <c:v>1.4861071573047184E-2</c:v>
                </c:pt>
                <c:pt idx="2137">
                  <c:v>1.4860924735931235E-2</c:v>
                </c:pt>
                <c:pt idx="2138">
                  <c:v>1.4860776582856708E-2</c:v>
                </c:pt>
                <c:pt idx="2139">
                  <c:v>1.4861513368098876E-2</c:v>
                </c:pt>
                <c:pt idx="2140">
                  <c:v>1.4861362272360347E-2</c:v>
                </c:pt>
                <c:pt idx="2141">
                  <c:v>1.4861209852441052E-2</c:v>
                </c:pt>
                <c:pt idx="2142">
                  <c:v>1.4861056105835171E-2</c:v>
                </c:pt>
                <c:pt idx="2143">
                  <c:v>1.4860606018437125E-2</c:v>
                </c:pt>
                <c:pt idx="2144">
                  <c:v>1.4860449712970973E-2</c:v>
                </c:pt>
                <c:pt idx="2145">
                  <c:v>1.4860292073528375E-2</c:v>
                </c:pt>
                <c:pt idx="2146">
                  <c:v>1.4860133097604082E-2</c:v>
                </c:pt>
                <c:pt idx="2147">
                  <c:v>1.485997278269021E-2</c:v>
                </c:pt>
                <c:pt idx="2148">
                  <c:v>1.4860105625362581E-2</c:v>
                </c:pt>
                <c:pt idx="2149">
                  <c:v>1.4859942521742407E-2</c:v>
                </c:pt>
                <c:pt idx="2150">
                  <c:v>1.4859778071379514E-2</c:v>
                </c:pt>
                <c:pt idx="2151">
                  <c:v>1.4859612271763738E-2</c:v>
                </c:pt>
                <c:pt idx="2152">
                  <c:v>1.4859445120388389E-2</c:v>
                </c:pt>
                <c:pt idx="2153">
                  <c:v>1.4859276614748512E-2</c:v>
                </c:pt>
                <c:pt idx="2154">
                  <c:v>1.4859106752333075E-2</c:v>
                </c:pt>
                <c:pt idx="2155">
                  <c:v>1.4858935530637992E-2</c:v>
                </c:pt>
                <c:pt idx="2156">
                  <c:v>1.4858762947154835E-2</c:v>
                </c:pt>
                <c:pt idx="2157">
                  <c:v>1.4858588999376914E-2</c:v>
                </c:pt>
                <c:pt idx="2158">
                  <c:v>1.4858413684795801E-2</c:v>
                </c:pt>
                <c:pt idx="2159">
                  <c:v>1.4858237000906542E-2</c:v>
                </c:pt>
                <c:pt idx="2160">
                  <c:v>1.4858058945201581E-2</c:v>
                </c:pt>
                <c:pt idx="2161">
                  <c:v>1.4857879515171616E-2</c:v>
                </c:pt>
                <c:pt idx="2162">
                  <c:v>1.4857698708313435E-2</c:v>
                </c:pt>
                <c:pt idx="2163">
                  <c:v>1.4857516522114264E-2</c:v>
                </c:pt>
                <c:pt idx="2164">
                  <c:v>1.4857332954070889E-2</c:v>
                </c:pt>
                <c:pt idx="2165">
                  <c:v>1.4856855289056418E-2</c:v>
                </c:pt>
                <c:pt idx="2166">
                  <c:v>1.4856669057007735E-2</c:v>
                </c:pt>
                <c:pt idx="2167">
                  <c:v>1.4856481435827604E-2</c:v>
                </c:pt>
                <c:pt idx="2168">
                  <c:v>1.4856292423012535E-2</c:v>
                </c:pt>
                <c:pt idx="2169">
                  <c:v>1.4856394298430718E-2</c:v>
                </c:pt>
                <c:pt idx="2170">
                  <c:v>1.4856202386667716E-2</c:v>
                </c:pt>
                <c:pt idx="2171">
                  <c:v>1.4856009075510199E-2</c:v>
                </c:pt>
                <c:pt idx="2172">
                  <c:v>1.485581436245061E-2</c:v>
                </c:pt>
                <c:pt idx="2173">
                  <c:v>1.4855618244979652E-2</c:v>
                </c:pt>
                <c:pt idx="2174">
                  <c:v>1.4855420720594977E-2</c:v>
                </c:pt>
                <c:pt idx="2175">
                  <c:v>1.4855221786785552E-2</c:v>
                </c:pt>
                <c:pt idx="2176">
                  <c:v>1.4855021441046423E-2</c:v>
                </c:pt>
                <c:pt idx="2177">
                  <c:v>1.4854819680867423E-2</c:v>
                </c:pt>
                <c:pt idx="2178">
                  <c:v>1.4854033900244978E-2</c:v>
                </c:pt>
                <c:pt idx="2179">
                  <c:v>1.4853829524214213E-2</c:v>
                </c:pt>
                <c:pt idx="2180">
                  <c:v>1.4853623726700071E-2</c:v>
                </c:pt>
                <c:pt idx="2181">
                  <c:v>1.4853416505194339E-2</c:v>
                </c:pt>
                <c:pt idx="2182">
                  <c:v>1.4853207857189688E-2</c:v>
                </c:pt>
                <c:pt idx="2183">
                  <c:v>1.4852997780180566E-2</c:v>
                </c:pt>
                <c:pt idx="2184">
                  <c:v>1.4852786271661422E-2</c:v>
                </c:pt>
                <c:pt idx="2185">
                  <c:v>1.4852573329120489E-2</c:v>
                </c:pt>
                <c:pt idx="2186">
                  <c:v>1.4852358950055766E-2</c:v>
                </c:pt>
                <c:pt idx="2187">
                  <c:v>1.4851852827086422E-2</c:v>
                </c:pt>
                <c:pt idx="2188">
                  <c:v>1.4851635679824454E-2</c:v>
                </c:pt>
                <c:pt idx="2189">
                  <c:v>1.4851417088753815E-2</c:v>
                </c:pt>
                <c:pt idx="2190">
                  <c:v>1.4851197051370446E-2</c:v>
                </c:pt>
                <c:pt idx="2191">
                  <c:v>1.4851845118437141E-2</c:v>
                </c:pt>
                <c:pt idx="2192">
                  <c:v>1.4851621840839862E-2</c:v>
                </c:pt>
                <c:pt idx="2193">
                  <c:v>1.4851397108692188E-2</c:v>
                </c:pt>
                <c:pt idx="2194">
                  <c:v>1.4851170919487429E-2</c:v>
                </c:pt>
                <c:pt idx="2195">
                  <c:v>1.4850653877433079E-2</c:v>
                </c:pt>
                <c:pt idx="2196">
                  <c:v>1.4850424880924291E-2</c:v>
                </c:pt>
                <c:pt idx="2197">
                  <c:v>1.4850194420075645E-2</c:v>
                </c:pt>
                <c:pt idx="2198">
                  <c:v>1.4849962492378377E-2</c:v>
                </c:pt>
                <c:pt idx="2199">
                  <c:v>1.4849729095328119E-2</c:v>
                </c:pt>
                <c:pt idx="2200">
                  <c:v>1.4849783045622901E-2</c:v>
                </c:pt>
                <c:pt idx="2201">
                  <c:v>1.4849546586810371E-2</c:v>
                </c:pt>
                <c:pt idx="2202">
                  <c:v>1.484930865088115E-2</c:v>
                </c:pt>
                <c:pt idx="2203">
                  <c:v>1.4849069235329419E-2</c:v>
                </c:pt>
                <c:pt idx="2204">
                  <c:v>1.4848828337650223E-2</c:v>
                </c:pt>
                <c:pt idx="2205">
                  <c:v>1.4848585955333397E-2</c:v>
                </c:pt>
                <c:pt idx="2206">
                  <c:v>1.4848342085873118E-2</c:v>
                </c:pt>
                <c:pt idx="2207">
                  <c:v>1.4848096726762698E-2</c:v>
                </c:pt>
                <c:pt idx="2208">
                  <c:v>1.4847849875495445E-2</c:v>
                </c:pt>
                <c:pt idx="2209">
                  <c:v>1.4847601529564668E-2</c:v>
                </c:pt>
                <c:pt idx="2210">
                  <c:v>1.4847351686461072E-2</c:v>
                </c:pt>
                <c:pt idx="2211">
                  <c:v>1.4847100343678832E-2</c:v>
                </c:pt>
                <c:pt idx="2212">
                  <c:v>1.4846847498711261E-2</c:v>
                </c:pt>
                <c:pt idx="2213">
                  <c:v>1.4846593149050796E-2</c:v>
                </c:pt>
                <c:pt idx="2214">
                  <c:v>1.4846337292191619E-2</c:v>
                </c:pt>
                <c:pt idx="2215">
                  <c:v>1.4846079925624431E-2</c:v>
                </c:pt>
                <c:pt idx="2216">
                  <c:v>1.4845821046844279E-2</c:v>
                </c:pt>
                <c:pt idx="2217">
                  <c:v>1.4845273830869223E-2</c:v>
                </c:pt>
                <c:pt idx="2218">
                  <c:v>1.4845012039763506E-2</c:v>
                </c:pt>
                <c:pt idx="2219">
                  <c:v>1.4844748729162929E-2</c:v>
                </c:pt>
                <c:pt idx="2220">
                  <c:v>1.4844483896561367E-2</c:v>
                </c:pt>
                <c:pt idx="2221">
                  <c:v>1.4844217539454448E-2</c:v>
                </c:pt>
                <c:pt idx="2222">
                  <c:v>1.4844235877280841E-2</c:v>
                </c:pt>
                <c:pt idx="2223">
                  <c:v>1.484396634280784E-2</c:v>
                </c:pt>
                <c:pt idx="2224">
                  <c:v>1.4843695276065744E-2</c:v>
                </c:pt>
                <c:pt idx="2225">
                  <c:v>1.4843422674546126E-2</c:v>
                </c:pt>
                <c:pt idx="2226">
                  <c:v>1.4843148535741426E-2</c:v>
                </c:pt>
                <c:pt idx="2227">
                  <c:v>1.484287285714669E-2</c:v>
                </c:pt>
                <c:pt idx="2228">
                  <c:v>1.4842595636254362E-2</c:v>
                </c:pt>
                <c:pt idx="2229">
                  <c:v>1.484231687055688E-2</c:v>
                </c:pt>
                <c:pt idx="2230">
                  <c:v>1.4841466056609853E-2</c:v>
                </c:pt>
                <c:pt idx="2231">
                  <c:v>1.4841184439290167E-2</c:v>
                </c:pt>
                <c:pt idx="2232">
                  <c:v>1.4840901270131823E-2</c:v>
                </c:pt>
                <c:pt idx="2233">
                  <c:v>1.4840616546625718E-2</c:v>
                </c:pt>
                <c:pt idx="2234">
                  <c:v>1.4840330266265411E-2</c:v>
                </c:pt>
                <c:pt idx="2235">
                  <c:v>1.4840042426544464E-2</c:v>
                </c:pt>
                <c:pt idx="2236">
                  <c:v>1.4839753024954661E-2</c:v>
                </c:pt>
                <c:pt idx="2237">
                  <c:v>1.4839462058992225E-2</c:v>
                </c:pt>
                <c:pt idx="2238">
                  <c:v>1.4839169526146279E-2</c:v>
                </c:pt>
                <c:pt idx="2239">
                  <c:v>1.4838591280803733E-2</c:v>
                </c:pt>
                <c:pt idx="2240">
                  <c:v>1.4838295731579089E-2</c:v>
                </c:pt>
                <c:pt idx="2241">
                  <c:v>1.4837998608197012E-2</c:v>
                </c:pt>
                <c:pt idx="2242">
                  <c:v>1.4837699908148944E-2</c:v>
                </c:pt>
                <c:pt idx="2243">
                  <c:v>1.4838250542354027E-2</c:v>
                </c:pt>
                <c:pt idx="2244">
                  <c:v>1.4837948303743367E-2</c:v>
                </c:pt>
                <c:pt idx="2245">
                  <c:v>1.483764448021703E-2</c:v>
                </c:pt>
                <c:pt idx="2246">
                  <c:v>1.4837339069265718E-2</c:v>
                </c:pt>
                <c:pt idx="2247">
                  <c:v>1.4837032068385348E-2</c:v>
                </c:pt>
                <c:pt idx="2248">
                  <c:v>1.4836440473587544E-2</c:v>
                </c:pt>
                <c:pt idx="2249">
                  <c:v>1.4836130412476691E-2</c:v>
                </c:pt>
                <c:pt idx="2250">
                  <c:v>1.4835818754159078E-2</c:v>
                </c:pt>
                <c:pt idx="2251">
                  <c:v>1.4835505496128573E-2</c:v>
                </c:pt>
                <c:pt idx="2252">
                  <c:v>1.4835473127279578E-2</c:v>
                </c:pt>
                <c:pt idx="2253">
                  <c:v>1.4835156534167851E-2</c:v>
                </c:pt>
                <c:pt idx="2254">
                  <c:v>1.4834838333578494E-2</c:v>
                </c:pt>
                <c:pt idx="2255">
                  <c:v>1.4834518523004818E-2</c:v>
                </c:pt>
                <c:pt idx="2256">
                  <c:v>1.4834197099935789E-2</c:v>
                </c:pt>
                <c:pt idx="2257">
                  <c:v>1.4833874061866452E-2</c:v>
                </c:pt>
                <c:pt idx="2258">
                  <c:v>1.4833549406291852E-2</c:v>
                </c:pt>
                <c:pt idx="2259">
                  <c:v>1.4833223130703567E-2</c:v>
                </c:pt>
                <c:pt idx="2260">
                  <c:v>1.4832895232593164E-2</c:v>
                </c:pt>
                <c:pt idx="2261">
                  <c:v>1.4832565709457429E-2</c:v>
                </c:pt>
                <c:pt idx="2262">
                  <c:v>1.4832234558784459E-2</c:v>
                </c:pt>
                <c:pt idx="2263">
                  <c:v>1.4831901778071038E-2</c:v>
                </c:pt>
                <c:pt idx="2264">
                  <c:v>1.4831567364809608E-2</c:v>
                </c:pt>
                <c:pt idx="2265">
                  <c:v>1.4831231316494347E-2</c:v>
                </c:pt>
                <c:pt idx="2266">
                  <c:v>1.4830893630614218E-2</c:v>
                </c:pt>
                <c:pt idx="2267">
                  <c:v>1.4830554304666878E-2</c:v>
                </c:pt>
                <c:pt idx="2268">
                  <c:v>1.4830213336143028E-2</c:v>
                </c:pt>
                <c:pt idx="2269">
                  <c:v>1.4829590442735548E-2</c:v>
                </c:pt>
                <c:pt idx="2270">
                  <c:v>1.4829246313846646E-2</c:v>
                </c:pt>
                <c:pt idx="2271">
                  <c:v>1.4828900535108257E-2</c:v>
                </c:pt>
                <c:pt idx="2272">
                  <c:v>1.4828553104010739E-2</c:v>
                </c:pt>
                <c:pt idx="2273">
                  <c:v>1.482820401805148E-2</c:v>
                </c:pt>
                <c:pt idx="2274">
                  <c:v>1.4828132890519426E-2</c:v>
                </c:pt>
                <c:pt idx="2275">
                  <c:v>1.4827780353770937E-2</c:v>
                </c:pt>
                <c:pt idx="2276">
                  <c:v>1.4827426154393282E-2</c:v>
                </c:pt>
                <c:pt idx="2277">
                  <c:v>1.4827070289876298E-2</c:v>
                </c:pt>
                <c:pt idx="2278">
                  <c:v>1.4826712757713292E-2</c:v>
                </c:pt>
                <c:pt idx="2279">
                  <c:v>1.4826353555400181E-2</c:v>
                </c:pt>
                <c:pt idx="2280">
                  <c:v>1.4825992680428536E-2</c:v>
                </c:pt>
                <c:pt idx="2281">
                  <c:v>1.4825630130290798E-2</c:v>
                </c:pt>
                <c:pt idx="2282">
                  <c:v>1.4824987361940777E-2</c:v>
                </c:pt>
                <c:pt idx="2283">
                  <c:v>1.4824621589472639E-2</c:v>
                </c:pt>
                <c:pt idx="2284">
                  <c:v>1.4824254134567453E-2</c:v>
                </c:pt>
                <c:pt idx="2285">
                  <c:v>1.4823884994718216E-2</c:v>
                </c:pt>
                <c:pt idx="2286">
                  <c:v>1.4823461054189821E-2</c:v>
                </c:pt>
                <c:pt idx="2287">
                  <c:v>1.4823088295302326E-2</c:v>
                </c:pt>
                <c:pt idx="2288">
                  <c:v>1.482271384359137E-2</c:v>
                </c:pt>
                <c:pt idx="2289">
                  <c:v>1.4823447931971837E-2</c:v>
                </c:pt>
                <c:pt idx="2290">
                  <c:v>1.4821959851674556E-2</c:v>
                </c:pt>
                <c:pt idx="2291">
                  <c:v>1.4821303008651476E-2</c:v>
                </c:pt>
                <c:pt idx="2292">
                  <c:v>1.4820921898344608E-2</c:v>
                </c:pt>
                <c:pt idx="2293">
                  <c:v>1.4820539082927908E-2</c:v>
                </c:pt>
                <c:pt idx="2294">
                  <c:v>1.4820154559899379E-2</c:v>
                </c:pt>
                <c:pt idx="2295">
                  <c:v>1.4820875273850819E-2</c:v>
                </c:pt>
                <c:pt idx="2296">
                  <c:v>1.4820486772873048E-2</c:v>
                </c:pt>
                <c:pt idx="2297">
                  <c:v>1.4820096555764209E-2</c:v>
                </c:pt>
                <c:pt idx="2298">
                  <c:v>1.4819704620015672E-2</c:v>
                </c:pt>
                <c:pt idx="2299">
                  <c:v>1.4818482431531069E-2</c:v>
                </c:pt>
                <c:pt idx="2300">
                  <c:v>1.4818087470419341E-2</c:v>
                </c:pt>
                <c:pt idx="2301">
                  <c:v>1.4817690783897467E-2</c:v>
                </c:pt>
                <c:pt idx="2302">
                  <c:v>1.4817063927300948E-2</c:v>
                </c:pt>
                <c:pt idx="2303">
                  <c:v>1.4816892224596145E-2</c:v>
                </c:pt>
                <c:pt idx="2304">
                  <c:v>1.4816593003496943E-2</c:v>
                </c:pt>
                <c:pt idx="2305">
                  <c:v>1.4816188504601695E-2</c:v>
                </c:pt>
                <c:pt idx="2306">
                  <c:v>1.4815782266438586E-2</c:v>
                </c:pt>
                <c:pt idx="2307">
                  <c:v>1.4815374286500928E-2</c:v>
                </c:pt>
                <c:pt idx="2308">
                  <c:v>1.481496456228029E-2</c:v>
                </c:pt>
                <c:pt idx="2309">
                  <c:v>1.4814553091271719E-2</c:v>
                </c:pt>
                <c:pt idx="2310">
                  <c:v>1.4814139870967658E-2</c:v>
                </c:pt>
                <c:pt idx="2311">
                  <c:v>1.4813724898863153E-2</c:v>
                </c:pt>
                <c:pt idx="2312">
                  <c:v>1.4813308172448907E-2</c:v>
                </c:pt>
                <c:pt idx="2313">
                  <c:v>1.4812889689219969E-2</c:v>
                </c:pt>
                <c:pt idx="2314">
                  <c:v>1.4812469446667906E-2</c:v>
                </c:pt>
                <c:pt idx="2315">
                  <c:v>1.4812047442286902E-2</c:v>
                </c:pt>
                <c:pt idx="2316">
                  <c:v>1.4811623673570262E-2</c:v>
                </c:pt>
                <c:pt idx="2317">
                  <c:v>1.4811198138011298E-2</c:v>
                </c:pt>
                <c:pt idx="2318">
                  <c:v>1.4810770833104187E-2</c:v>
                </c:pt>
                <c:pt idx="2319">
                  <c:v>1.4810341756340504E-2</c:v>
                </c:pt>
                <c:pt idx="2320">
                  <c:v>1.4809910905212685E-2</c:v>
                </c:pt>
                <c:pt idx="2321">
                  <c:v>1.480920528950066E-2</c:v>
                </c:pt>
                <c:pt idx="2322">
                  <c:v>1.4808771027529224E-2</c:v>
                </c:pt>
                <c:pt idx="2323">
                  <c:v>1.4808334983929753E-2</c:v>
                </c:pt>
                <c:pt idx="2324">
                  <c:v>1.4807897156190854E-2</c:v>
                </c:pt>
                <c:pt idx="2325">
                  <c:v>1.4807729946406089E-2</c:v>
                </c:pt>
                <c:pt idx="2326">
                  <c:v>1.4807288396461655E-2</c:v>
                </c:pt>
                <c:pt idx="2327">
                  <c:v>1.4806845054609729E-2</c:v>
                </c:pt>
                <c:pt idx="2328">
                  <c:v>1.4806399918341014E-2</c:v>
                </c:pt>
                <c:pt idx="2329">
                  <c:v>1.4805952985148821E-2</c:v>
                </c:pt>
                <c:pt idx="2330">
                  <c:v>1.4805504252526455E-2</c:v>
                </c:pt>
                <c:pt idx="2331">
                  <c:v>1.48050537179681E-2</c:v>
                </c:pt>
                <c:pt idx="2332">
                  <c:v>1.4804601378967061E-2</c:v>
                </c:pt>
                <c:pt idx="2333">
                  <c:v>1.480414723301578E-2</c:v>
                </c:pt>
                <c:pt idx="2334">
                  <c:v>1.4803420199780867E-2</c:v>
                </c:pt>
                <c:pt idx="2335">
                  <c:v>1.4802962581092429E-2</c:v>
                </c:pt>
                <c:pt idx="2336">
                  <c:v>1.4802503148186643E-2</c:v>
                </c:pt>
                <c:pt idx="2337">
                  <c:v>1.4802041898558261E-2</c:v>
                </c:pt>
                <c:pt idx="2338">
                  <c:v>1.4801242061257547E-2</c:v>
                </c:pt>
                <c:pt idx="2339">
                  <c:v>1.4801047377301705E-2</c:v>
                </c:pt>
                <c:pt idx="2340">
                  <c:v>1.4800310234216241E-2</c:v>
                </c:pt>
                <c:pt idx="2341">
                  <c:v>1.479984158166836E-2</c:v>
                </c:pt>
                <c:pt idx="2342">
                  <c:v>1.4799371099758929E-2</c:v>
                </c:pt>
                <c:pt idx="2343">
                  <c:v>1.4798898785982395E-2</c:v>
                </c:pt>
                <c:pt idx="2344">
                  <c:v>1.4798424637831431E-2</c:v>
                </c:pt>
                <c:pt idx="2345">
                  <c:v>1.4797948652800486E-2</c:v>
                </c:pt>
                <c:pt idx="2346">
                  <c:v>1.4797470828384007E-2</c:v>
                </c:pt>
                <c:pt idx="2347">
                  <c:v>1.479752937623755E-2</c:v>
                </c:pt>
                <c:pt idx="2348">
                  <c:v>1.479704756152855E-2</c:v>
                </c:pt>
                <c:pt idx="2349">
                  <c:v>1.4796563899406893E-2</c:v>
                </c:pt>
                <c:pt idx="2350">
                  <c:v>1.4796078387364148E-2</c:v>
                </c:pt>
                <c:pt idx="2351">
                  <c:v>1.4795322528957754E-2</c:v>
                </c:pt>
                <c:pt idx="2352">
                  <c:v>1.4794693388328929E-2</c:v>
                </c:pt>
                <c:pt idx="2353">
                  <c:v>1.4794201933684036E-2</c:v>
                </c:pt>
                <c:pt idx="2354">
                  <c:v>1.4793708618630176E-2</c:v>
                </c:pt>
                <c:pt idx="2355">
                  <c:v>1.4793945969466956E-2</c:v>
                </c:pt>
                <c:pt idx="2356">
                  <c:v>1.4792984079444691E-2</c:v>
                </c:pt>
                <c:pt idx="2357">
                  <c:v>1.4792485013747227E-2</c:v>
                </c:pt>
                <c:pt idx="2358">
                  <c:v>1.4791984077361811E-2</c:v>
                </c:pt>
                <c:pt idx="2359">
                  <c:v>1.4791481267780014E-2</c:v>
                </c:pt>
                <c:pt idx="2360">
                  <c:v>1.4790976582494278E-2</c:v>
                </c:pt>
                <c:pt idx="2361">
                  <c:v>1.4790470018999649E-2</c:v>
                </c:pt>
                <c:pt idx="2362">
                  <c:v>1.4789961574787697E-2</c:v>
                </c:pt>
                <c:pt idx="2363">
                  <c:v>1.4789451247355211E-2</c:v>
                </c:pt>
                <c:pt idx="2364">
                  <c:v>1.4788939034192893E-2</c:v>
                </c:pt>
                <c:pt idx="2365">
                  <c:v>1.4788424932794048E-2</c:v>
                </c:pt>
                <c:pt idx="2366">
                  <c:v>1.4787908940653729E-2</c:v>
                </c:pt>
                <c:pt idx="2367">
                  <c:v>1.4787391055264373E-2</c:v>
                </c:pt>
                <c:pt idx="2368">
                  <c:v>1.4786871274118422E-2</c:v>
                </c:pt>
                <c:pt idx="2369">
                  <c:v>1.4786349594710925E-2</c:v>
                </c:pt>
                <c:pt idx="2370">
                  <c:v>1.4785826014536057E-2</c:v>
                </c:pt>
                <c:pt idx="2371">
                  <c:v>1.478530053108626E-2</c:v>
                </c:pt>
                <c:pt idx="2372">
                  <c:v>1.4784773141853974E-2</c:v>
                </c:pt>
                <c:pt idx="2373">
                  <c:v>1.4783978821330895E-2</c:v>
                </c:pt>
                <c:pt idx="2374">
                  <c:v>1.4783447771742416E-2</c:v>
                </c:pt>
                <c:pt idx="2375">
                  <c:v>1.4782914809108391E-2</c:v>
                </c:pt>
                <c:pt idx="2376">
                  <c:v>1.4783438067225922E-2</c:v>
                </c:pt>
                <c:pt idx="2377">
                  <c:v>1.4782107521241906E-2</c:v>
                </c:pt>
                <c:pt idx="2378">
                  <c:v>1.4781568644684617E-2</c:v>
                </c:pt>
                <c:pt idx="2379">
                  <c:v>1.4781027844799743E-2</c:v>
                </c:pt>
                <c:pt idx="2380">
                  <c:v>1.4780485119080594E-2</c:v>
                </c:pt>
                <c:pt idx="2381">
                  <c:v>1.4779940465022219E-2</c:v>
                </c:pt>
                <c:pt idx="2382">
                  <c:v>1.4779393880117056E-2</c:v>
                </c:pt>
                <c:pt idx="2383">
                  <c:v>1.4778845361857546E-2</c:v>
                </c:pt>
                <c:pt idx="2384">
                  <c:v>1.4778294907739608E-2</c:v>
                </c:pt>
                <c:pt idx="2385">
                  <c:v>1.477774251525568E-2</c:v>
                </c:pt>
                <c:pt idx="2386">
                  <c:v>1.4776662294601728E-2</c:v>
                </c:pt>
                <c:pt idx="2387">
                  <c:v>1.4776106341977346E-2</c:v>
                </c:pt>
                <c:pt idx="2388">
                  <c:v>1.4775548443983766E-2</c:v>
                </c:pt>
                <c:pt idx="2389">
                  <c:v>1.4775192538055849E-2</c:v>
                </c:pt>
                <c:pt idx="2390">
                  <c:v>1.4774346385894255E-2</c:v>
                </c:pt>
                <c:pt idx="2391">
                  <c:v>1.477386305272077E-2</c:v>
                </c:pt>
                <c:pt idx="2392">
                  <c:v>1.4773297348186887E-2</c:v>
                </c:pt>
                <c:pt idx="2393">
                  <c:v>1.477272968574983E-2</c:v>
                </c:pt>
                <c:pt idx="2394">
                  <c:v>1.4772160062907602E-2</c:v>
                </c:pt>
                <c:pt idx="2395">
                  <c:v>1.4771326988495072E-2</c:v>
                </c:pt>
                <c:pt idx="2396">
                  <c:v>1.4770753601655041E-2</c:v>
                </c:pt>
                <c:pt idx="2397">
                  <c:v>1.4770178247145837E-2</c:v>
                </c:pt>
                <c:pt idx="2398">
                  <c:v>1.4769600922466089E-2</c:v>
                </c:pt>
                <c:pt idx="2399">
                  <c:v>1.4769804088432828E-2</c:v>
                </c:pt>
                <c:pt idx="2400">
                  <c:v>1.4769222319684E-2</c:v>
                </c:pt>
                <c:pt idx="2401">
                  <c:v>1.4768638572467348E-2</c:v>
                </c:pt>
                <c:pt idx="2402">
                  <c:v>1.4768052844273575E-2</c:v>
                </c:pt>
                <c:pt idx="2403">
                  <c:v>1.4767204983420152E-2</c:v>
                </c:pt>
                <c:pt idx="2404">
                  <c:v>1.4766615452225301E-2</c:v>
                </c:pt>
                <c:pt idx="2405">
                  <c:v>1.4766023932794062E-2</c:v>
                </c:pt>
                <c:pt idx="2406">
                  <c:v>1.4765430422622943E-2</c:v>
                </c:pt>
                <c:pt idx="2407">
                  <c:v>1.4765094400958032E-2</c:v>
                </c:pt>
                <c:pt idx="2408">
                  <c:v>1.4764496734279275E-2</c:v>
                </c:pt>
                <c:pt idx="2409">
                  <c:v>1.4763897069079171E-2</c:v>
                </c:pt>
                <c:pt idx="2410">
                  <c:v>1.4763295402854502E-2</c:v>
                </c:pt>
                <c:pt idx="2411">
                  <c:v>1.4762691733095972E-2</c:v>
                </c:pt>
                <c:pt idx="2412">
                  <c:v>1.4762086057298632E-2</c:v>
                </c:pt>
                <c:pt idx="2413">
                  <c:v>1.4761478372955786E-2</c:v>
                </c:pt>
                <c:pt idx="2414">
                  <c:v>1.4760868677561614E-2</c:v>
                </c:pt>
                <c:pt idx="2415">
                  <c:v>1.4760256968608557E-2</c:v>
                </c:pt>
                <c:pt idx="2416">
                  <c:v>1.4759643243589925E-2</c:v>
                </c:pt>
                <c:pt idx="2417">
                  <c:v>1.4759027500003373E-2</c:v>
                </c:pt>
                <c:pt idx="2418">
                  <c:v>1.4758409735337864E-2</c:v>
                </c:pt>
                <c:pt idx="2419">
                  <c:v>1.4757789947088444E-2</c:v>
                </c:pt>
                <c:pt idx="2420">
                  <c:v>1.4757168132751901E-2</c:v>
                </c:pt>
                <c:pt idx="2421">
                  <c:v>1.47565442898172E-2</c:v>
                </c:pt>
                <c:pt idx="2422">
                  <c:v>1.4755918415779386E-2</c:v>
                </c:pt>
                <c:pt idx="2423">
                  <c:v>1.4755290508133508E-2</c:v>
                </c:pt>
                <c:pt idx="2424">
                  <c:v>1.4754660564373743E-2</c:v>
                </c:pt>
                <c:pt idx="2425">
                  <c:v>1.4753772155165594E-2</c:v>
                </c:pt>
                <c:pt idx="2426">
                  <c:v>1.475313830385218E-2</c:v>
                </c:pt>
                <c:pt idx="2427">
                  <c:v>1.4752502409167579E-2</c:v>
                </c:pt>
                <c:pt idx="2428">
                  <c:v>1.4751864468603907E-2</c:v>
                </c:pt>
                <c:pt idx="2429">
                  <c:v>1.4752247368224645E-2</c:v>
                </c:pt>
                <c:pt idx="2430">
                  <c:v>1.4750838003042797E-2</c:v>
                </c:pt>
                <c:pt idx="2431">
                  <c:v>1.4750193736300233E-2</c:v>
                </c:pt>
                <c:pt idx="2432">
                  <c:v>1.4749547413393734E-2</c:v>
                </c:pt>
                <c:pt idx="2433">
                  <c:v>1.4748899031814871E-2</c:v>
                </c:pt>
                <c:pt idx="2434">
                  <c:v>1.4748248589058694E-2</c:v>
                </c:pt>
                <c:pt idx="2435">
                  <c:v>1.4747596082619378E-2</c:v>
                </c:pt>
                <c:pt idx="2436">
                  <c:v>1.4746941509988499E-2</c:v>
                </c:pt>
                <c:pt idx="2437">
                  <c:v>1.4746284868663705E-2</c:v>
                </c:pt>
                <c:pt idx="2438">
                  <c:v>1.4745117810623931E-2</c:v>
                </c:pt>
                <c:pt idx="2439">
                  <c:v>1.4744457375561737E-2</c:v>
                </c:pt>
                <c:pt idx="2440">
                  <c:v>1.4743794864810589E-2</c:v>
                </c:pt>
                <c:pt idx="2441">
                  <c:v>1.4743130275862271E-2</c:v>
                </c:pt>
                <c:pt idx="2442">
                  <c:v>1.4742463606213008E-2</c:v>
                </c:pt>
                <c:pt idx="2443">
                  <c:v>1.4741794853357248E-2</c:v>
                </c:pt>
                <c:pt idx="2444">
                  <c:v>1.4741124014785889E-2</c:v>
                </c:pt>
                <c:pt idx="2445">
                  <c:v>1.4740451087994266E-2</c:v>
                </c:pt>
                <c:pt idx="2446">
                  <c:v>1.4739776070477717E-2</c:v>
                </c:pt>
                <c:pt idx="2447">
                  <c:v>1.473884636160136E-2</c:v>
                </c:pt>
                <c:pt idx="2448">
                  <c:v>1.473816733302597E-2</c:v>
                </c:pt>
                <c:pt idx="2449">
                  <c:v>1.4737486206468567E-2</c:v>
                </c:pt>
                <c:pt idx="2450">
                  <c:v>1.4736802979425985E-2</c:v>
                </c:pt>
                <c:pt idx="2451">
                  <c:v>1.473687327348833E-2</c:v>
                </c:pt>
                <c:pt idx="2452">
                  <c:v>1.4736185300971984E-2</c:v>
                </c:pt>
                <c:pt idx="2453">
                  <c:v>1.4735495219658152E-2</c:v>
                </c:pt>
                <c:pt idx="2454">
                  <c:v>1.4734803027043622E-2</c:v>
                </c:pt>
                <c:pt idx="2455">
                  <c:v>1.4733857573811949E-2</c:v>
                </c:pt>
                <c:pt idx="2456">
                  <c:v>1.4733161331158089E-2</c:v>
                </c:pt>
                <c:pt idx="2457">
                  <c:v>1.4732462969946592E-2</c:v>
                </c:pt>
                <c:pt idx="2458">
                  <c:v>1.4731762487673087E-2</c:v>
                </c:pt>
                <c:pt idx="2459">
                  <c:v>1.4731059881832327E-2</c:v>
                </c:pt>
                <c:pt idx="2460">
                  <c:v>1.4730605393679243E-2</c:v>
                </c:pt>
                <c:pt idx="2461">
                  <c:v>1.472989835178117E-2</c:v>
                </c:pt>
                <c:pt idx="2462">
                  <c:v>1.4729189178533218E-2</c:v>
                </c:pt>
                <c:pt idx="2463">
                  <c:v>1.4728477871428697E-2</c:v>
                </c:pt>
                <c:pt idx="2464">
                  <c:v>1.4727764427960047E-2</c:v>
                </c:pt>
                <c:pt idx="2465">
                  <c:v>1.4727048845623182E-2</c:v>
                </c:pt>
                <c:pt idx="2466">
                  <c:v>1.4726331121911415E-2</c:v>
                </c:pt>
                <c:pt idx="2467">
                  <c:v>1.4725611254318923E-2</c:v>
                </c:pt>
                <c:pt idx="2468">
                  <c:v>1.4724889240339016E-2</c:v>
                </c:pt>
                <c:pt idx="2469">
                  <c:v>1.472416507746587E-2</c:v>
                </c:pt>
                <c:pt idx="2470">
                  <c:v>1.4723438763194534E-2</c:v>
                </c:pt>
                <c:pt idx="2471">
                  <c:v>1.4722710295015711E-2</c:v>
                </c:pt>
                <c:pt idx="2472">
                  <c:v>1.4721979670426188E-2</c:v>
                </c:pt>
                <c:pt idx="2473">
                  <c:v>1.472124688692014E-2</c:v>
                </c:pt>
                <c:pt idx="2474">
                  <c:v>1.4720511941990007E-2</c:v>
                </c:pt>
                <c:pt idx="2475">
                  <c:v>1.471977483313084E-2</c:v>
                </c:pt>
                <c:pt idx="2476">
                  <c:v>1.4719035557835946E-2</c:v>
                </c:pt>
                <c:pt idx="2477">
                  <c:v>1.471804698973834E-2</c:v>
                </c:pt>
                <c:pt idx="2478">
                  <c:v>1.4717303559967847E-2</c:v>
                </c:pt>
                <c:pt idx="2479">
                  <c:v>1.4716557956510192E-2</c:v>
                </c:pt>
                <c:pt idx="2480">
                  <c:v>1.4715749194809944E-2</c:v>
                </c:pt>
                <c:pt idx="2481">
                  <c:v>1.4713799626824578E-2</c:v>
                </c:pt>
                <c:pt idx="2482">
                  <c:v>1.4710201841170832E-2</c:v>
                </c:pt>
                <c:pt idx="2483">
                  <c:v>1.4705130443315258E-2</c:v>
                </c:pt>
                <c:pt idx="2484">
                  <c:v>1.4698588214048238E-2</c:v>
                </c:pt>
                <c:pt idx="2485">
                  <c:v>1.4690577945135716E-2</c:v>
                </c:pt>
                <c:pt idx="2486">
                  <c:v>1.4681102439310525E-2</c:v>
                </c:pt>
                <c:pt idx="2487">
                  <c:v>1.4670164510264552E-2</c:v>
                </c:pt>
                <c:pt idx="2488">
                  <c:v>1.465776698263571E-2</c:v>
                </c:pt>
                <c:pt idx="2489">
                  <c:v>1.4643912692001861E-2</c:v>
                </c:pt>
                <c:pt idx="2490">
                  <c:v>1.4629674980774981E-2</c:v>
                </c:pt>
                <c:pt idx="2491">
                  <c:v>1.4612949947446592E-2</c:v>
                </c:pt>
                <c:pt idx="2492">
                  <c:v>1.4594760477958173E-2</c:v>
                </c:pt>
                <c:pt idx="2493">
                  <c:v>1.4575170461377827E-2</c:v>
                </c:pt>
                <c:pt idx="2494">
                  <c:v>1.4555233947574478E-2</c:v>
                </c:pt>
                <c:pt idx="2495">
                  <c:v>1.4535332418830376E-2</c:v>
                </c:pt>
                <c:pt idx="2496">
                  <c:v>1.4515465994889733E-2</c:v>
                </c:pt>
                <c:pt idx="2497">
                  <c:v>1.4495634795499399E-2</c:v>
                </c:pt>
                <c:pt idx="2498">
                  <c:v>1.4475838940402712E-2</c:v>
                </c:pt>
                <c:pt idx="2499">
                  <c:v>1.4457193419812775E-2</c:v>
                </c:pt>
                <c:pt idx="2500">
                  <c:v>1.4437466838619351E-2</c:v>
                </c:pt>
                <c:pt idx="2501">
                  <c:v>1.4417775949882916E-2</c:v>
                </c:pt>
                <c:pt idx="2502">
                  <c:v>1.4398120873345022E-2</c:v>
                </c:pt>
                <c:pt idx="2503">
                  <c:v>1.4376286455984251E-2</c:v>
                </c:pt>
                <c:pt idx="2504">
                  <c:v>1.4356707000444766E-2</c:v>
                </c:pt>
                <c:pt idx="2505">
                  <c:v>1.4337163738409996E-2</c:v>
                </c:pt>
                <c:pt idx="2506">
                  <c:v>1.4317656789616337E-2</c:v>
                </c:pt>
                <c:pt idx="2507">
                  <c:v>1.4298186273790625E-2</c:v>
                </c:pt>
                <c:pt idx="2508">
                  <c:v>1.4279850668060043E-2</c:v>
                </c:pt>
                <c:pt idx="2509">
                  <c:v>1.426045150283815E-2</c:v>
                </c:pt>
                <c:pt idx="2510">
                  <c:v>1.4241089118719257E-2</c:v>
                </c:pt>
                <c:pt idx="2511">
                  <c:v>1.422176363542825E-2</c:v>
                </c:pt>
                <c:pt idx="2512">
                  <c:v>1.4201384379619694E-2</c:v>
                </c:pt>
                <c:pt idx="2513">
                  <c:v>1.418213497584526E-2</c:v>
                </c:pt>
                <c:pt idx="2514">
                  <c:v>1.4162922843105778E-2</c:v>
                </c:pt>
                <c:pt idx="2515">
                  <c:v>1.4143748101123742E-2</c:v>
                </c:pt>
                <c:pt idx="2516">
                  <c:v>1.4124610869611221E-2</c:v>
                </c:pt>
                <c:pt idx="2517">
                  <c:v>1.4105511268288967E-2</c:v>
                </c:pt>
                <c:pt idx="2518">
                  <c:v>1.4086449416869049E-2</c:v>
                </c:pt>
                <c:pt idx="2519">
                  <c:v>1.4067425435067006E-2</c:v>
                </c:pt>
                <c:pt idx="2520">
                  <c:v>1.4048439442593168E-2</c:v>
                </c:pt>
                <c:pt idx="2521">
                  <c:v>1.4029491559160471E-2</c:v>
                </c:pt>
                <c:pt idx="2522">
                  <c:v>1.401058190448011E-2</c:v>
                </c:pt>
                <c:pt idx="2523">
                  <c:v>1.3991710598257203E-2</c:v>
                </c:pt>
                <c:pt idx="2524">
                  <c:v>1.3972877760202078E-2</c:v>
                </c:pt>
                <c:pt idx="2525">
                  <c:v>1.395408351001985E-2</c:v>
                </c:pt>
                <c:pt idx="2526">
                  <c:v>1.3935327967416504E-2</c:v>
                </c:pt>
                <c:pt idx="2527">
                  <c:v>1.3916611252095415E-2</c:v>
                </c:pt>
                <c:pt idx="2528">
                  <c:v>1.3897933483759964E-2</c:v>
                </c:pt>
                <c:pt idx="2529">
                  <c:v>1.3880351456877946E-2</c:v>
                </c:pt>
                <c:pt idx="2530">
                  <c:v>1.3861749835429493E-2</c:v>
                </c:pt>
                <c:pt idx="2531">
                  <c:v>1.3843187509052854E-2</c:v>
                </c:pt>
                <c:pt idx="2532">
                  <c:v>1.3824664597449196E-2</c:v>
                </c:pt>
                <c:pt idx="2533">
                  <c:v>1.3806181220314425E-2</c:v>
                </c:pt>
                <c:pt idx="2534">
                  <c:v>1.3786691463670554E-2</c:v>
                </c:pt>
                <c:pt idx="2535">
                  <c:v>1.3768289675823999E-2</c:v>
                </c:pt>
                <c:pt idx="2536">
                  <c:v>1.3749927792544919E-2</c:v>
                </c:pt>
                <c:pt idx="2537">
                  <c:v>1.3731605933529744E-2</c:v>
                </c:pt>
                <c:pt idx="2538">
                  <c:v>1.3713324218470555E-2</c:v>
                </c:pt>
                <c:pt idx="2539">
                  <c:v>1.3695082767055089E-2</c:v>
                </c:pt>
                <c:pt idx="2540">
                  <c:v>1.3676881698976297E-2</c:v>
                </c:pt>
                <c:pt idx="2541">
                  <c:v>1.3658721133921917E-2</c:v>
                </c:pt>
                <c:pt idx="2542">
                  <c:v>1.3642658251370676E-2</c:v>
                </c:pt>
                <c:pt idx="2543">
                  <c:v>1.3624574554022217E-2</c:v>
                </c:pt>
                <c:pt idx="2544">
                  <c:v>1.3606531696770396E-2</c:v>
                </c:pt>
                <c:pt idx="2545">
                  <c:v>1.3588529799303473E-2</c:v>
                </c:pt>
                <c:pt idx="2546">
                  <c:v>1.3566987271571648E-2</c:v>
                </c:pt>
                <c:pt idx="2547">
                  <c:v>1.3550092787102841E-2</c:v>
                </c:pt>
                <c:pt idx="2548">
                  <c:v>1.3532220399576467E-2</c:v>
                </c:pt>
                <c:pt idx="2549">
                  <c:v>1.3514389467679244E-2</c:v>
                </c:pt>
                <c:pt idx="2550">
                  <c:v>1.3496600111094104E-2</c:v>
                </c:pt>
                <c:pt idx="2551">
                  <c:v>1.3479860309309095E-2</c:v>
                </c:pt>
                <c:pt idx="2552">
                  <c:v>1.3462152114935769E-2</c:v>
                </c:pt>
                <c:pt idx="2553">
                  <c:v>1.3444485843944958E-2</c:v>
                </c:pt>
                <c:pt idx="2554">
                  <c:v>1.3426861616016215E-2</c:v>
                </c:pt>
                <c:pt idx="2555">
                  <c:v>1.3404289567712294E-2</c:v>
                </c:pt>
                <c:pt idx="2556">
                  <c:v>1.3386761753189091E-2</c:v>
                </c:pt>
                <c:pt idx="2557">
                  <c:v>1.3369276395632341E-2</c:v>
                </c:pt>
                <c:pt idx="2558">
                  <c:v>1.3351833614717376E-2</c:v>
                </c:pt>
                <c:pt idx="2559">
                  <c:v>1.3337397973773332E-2</c:v>
                </c:pt>
                <c:pt idx="2560">
                  <c:v>1.3320033389155652E-2</c:v>
                </c:pt>
                <c:pt idx="2561">
                  <c:v>1.3302711707288336E-2</c:v>
                </c:pt>
                <c:pt idx="2562">
                  <c:v>1.3275578890412424E-2</c:v>
                </c:pt>
                <c:pt idx="2563">
                  <c:v>1.3268197530502313E-2</c:v>
                </c:pt>
                <c:pt idx="2564">
                  <c:v>1.3248077740120707E-2</c:v>
                </c:pt>
                <c:pt idx="2565">
                  <c:v>1.3230936346397541E-2</c:v>
                </c:pt>
                <c:pt idx="2566">
                  <c:v>1.3213838486655053E-2</c:v>
                </c:pt>
                <c:pt idx="2567">
                  <c:v>1.3196784280551564E-2</c:v>
                </c:pt>
                <c:pt idx="2568">
                  <c:v>1.3179773847756459E-2</c:v>
                </c:pt>
                <c:pt idx="2569">
                  <c:v>1.3162807307930614E-2</c:v>
                </c:pt>
                <c:pt idx="2570">
                  <c:v>1.3145884780735754E-2</c:v>
                </c:pt>
                <c:pt idx="2571">
                  <c:v>1.3129006385831058E-2</c:v>
                </c:pt>
                <c:pt idx="2572">
                  <c:v>1.3115039014364562E-2</c:v>
                </c:pt>
                <c:pt idx="2573">
                  <c:v>1.3095382471549266E-2</c:v>
                </c:pt>
                <c:pt idx="2574">
                  <c:v>1.3078637191489674E-2</c:v>
                </c:pt>
                <c:pt idx="2575">
                  <c:v>1.3061936522362051E-2</c:v>
                </c:pt>
                <c:pt idx="2576">
                  <c:v>1.3045280583828976E-2</c:v>
                </c:pt>
                <c:pt idx="2577">
                  <c:v>1.3028669495547924E-2</c:v>
                </c:pt>
                <c:pt idx="2578">
                  <c:v>1.3012103377172967E-2</c:v>
                </c:pt>
                <c:pt idx="2579">
                  <c:v>1.2995582348365836E-2</c:v>
                </c:pt>
                <c:pt idx="2580">
                  <c:v>1.2979106528780603E-2</c:v>
                </c:pt>
                <c:pt idx="2581">
                  <c:v>1.2965471939525014E-2</c:v>
                </c:pt>
                <c:pt idx="2582">
                  <c:v>1.2949078858938841E-2</c:v>
                </c:pt>
                <c:pt idx="2583">
                  <c:v>1.2932731313771621E-2</c:v>
                </c:pt>
                <c:pt idx="2584">
                  <c:v>1.291642942368324E-2</c:v>
                </c:pt>
                <c:pt idx="2585">
                  <c:v>1.2897409757156279E-2</c:v>
                </c:pt>
                <c:pt idx="2586">
                  <c:v>1.2881207705676252E-2</c:v>
                </c:pt>
                <c:pt idx="2587">
                  <c:v>1.2865051701005143E-2</c:v>
                </c:pt>
                <c:pt idx="2588">
                  <c:v>1.2848941862794479E-2</c:v>
                </c:pt>
                <c:pt idx="2589">
                  <c:v>1.2832878310699179E-2</c:v>
                </c:pt>
                <c:pt idx="2590">
                  <c:v>1.2816861164372469E-2</c:v>
                </c:pt>
                <c:pt idx="2591">
                  <c:v>1.280089054346587E-2</c:v>
                </c:pt>
                <c:pt idx="2592">
                  <c:v>1.2784966567630908E-2</c:v>
                </c:pt>
                <c:pt idx="2593">
                  <c:v>1.2769089356519103E-2</c:v>
                </c:pt>
                <c:pt idx="2594">
                  <c:v>1.2756844655907429E-2</c:v>
                </c:pt>
                <c:pt idx="2595">
                  <c:v>1.2741050050126823E-2</c:v>
                </c:pt>
                <c:pt idx="2596">
                  <c:v>1.2725302524428272E-2</c:v>
                </c:pt>
                <c:pt idx="2597">
                  <c:v>1.2709602198470726E-2</c:v>
                </c:pt>
                <c:pt idx="2598">
                  <c:v>1.268902445712781E-2</c:v>
                </c:pt>
                <c:pt idx="2599">
                  <c:v>1.2670788731729988E-2</c:v>
                </c:pt>
                <c:pt idx="2600">
                  <c:v>1.2654375809437736E-2</c:v>
                </c:pt>
                <c:pt idx="2601">
                  <c:v>1.263976704900056E-2</c:v>
                </c:pt>
                <c:pt idx="2602">
                  <c:v>1.2624327938108835E-2</c:v>
                </c:pt>
                <c:pt idx="2603">
                  <c:v>1.2608936807070169E-2</c:v>
                </c:pt>
                <c:pt idx="2604">
                  <c:v>1.2593593775542689E-2</c:v>
                </c:pt>
                <c:pt idx="2605">
                  <c:v>1.2578298963179257E-2</c:v>
                </c:pt>
                <c:pt idx="2606">
                  <c:v>1.2563052489637998E-2</c:v>
                </c:pt>
                <c:pt idx="2607">
                  <c:v>1.2546996724096055E-2</c:v>
                </c:pt>
                <c:pt idx="2608">
                  <c:v>1.2531850253554784E-2</c:v>
                </c:pt>
                <c:pt idx="2609">
                  <c:v>1.2516752491674964E-2</c:v>
                </c:pt>
                <c:pt idx="2610">
                  <c:v>1.2501703558106102E-2</c:v>
                </c:pt>
                <c:pt idx="2611">
                  <c:v>1.248754939215658E-2</c:v>
                </c:pt>
                <c:pt idx="2612">
                  <c:v>1.2472595464292675E-2</c:v>
                </c:pt>
                <c:pt idx="2613">
                  <c:v>1.2453441261560635E-2</c:v>
                </c:pt>
                <c:pt idx="2614">
                  <c:v>1.2442835257432944E-2</c:v>
                </c:pt>
                <c:pt idx="2615">
                  <c:v>1.2428029217746349E-2</c:v>
                </c:pt>
                <c:pt idx="2616">
                  <c:v>1.2412442051788415E-2</c:v>
                </c:pt>
                <c:pt idx="2617">
                  <c:v>1.2397738266678933E-2</c:v>
                </c:pt>
                <c:pt idx="2618">
                  <c:v>1.2383084267105144E-2</c:v>
                </c:pt>
                <c:pt idx="2619">
                  <c:v>1.2368480172719165E-2</c:v>
                </c:pt>
                <c:pt idx="2620">
                  <c:v>1.2353926103175714E-2</c:v>
                </c:pt>
                <c:pt idx="2621">
                  <c:v>1.2339422178126907E-2</c:v>
                </c:pt>
                <c:pt idx="2622">
                  <c:v>1.2324968517228332E-2</c:v>
                </c:pt>
                <c:pt idx="2623">
                  <c:v>1.2310565240131237E-2</c:v>
                </c:pt>
                <c:pt idx="2624">
                  <c:v>1.229621246649208E-2</c:v>
                </c:pt>
                <c:pt idx="2625">
                  <c:v>1.2281910315962975E-2</c:v>
                </c:pt>
                <c:pt idx="2626">
                  <c:v>1.2267658908199509E-2</c:v>
                </c:pt>
                <c:pt idx="2627">
                  <c:v>1.2253458362856408E-2</c:v>
                </c:pt>
                <c:pt idx="2628">
                  <c:v>1.2239308799586651E-2</c:v>
                </c:pt>
                <c:pt idx="2629">
                  <c:v>1.2225210338048437E-2</c:v>
                </c:pt>
                <c:pt idx="2630">
                  <c:v>1.221116309789301E-2</c:v>
                </c:pt>
                <c:pt idx="2631">
                  <c:v>1.2197167198781172E-2</c:v>
                </c:pt>
                <c:pt idx="2632">
                  <c:v>1.2183222760364171E-2</c:v>
                </c:pt>
                <c:pt idx="2633">
                  <c:v>1.2170106997868337E-2</c:v>
                </c:pt>
                <c:pt idx="2634">
                  <c:v>1.2156262591357467E-2</c:v>
                </c:pt>
                <c:pt idx="2635">
                  <c:v>1.2142469993690405E-2</c:v>
                </c:pt>
                <c:pt idx="2636">
                  <c:v>1.2128729324526161E-2</c:v>
                </c:pt>
                <c:pt idx="2637">
                  <c:v>1.211427666670817E-2</c:v>
                </c:pt>
                <c:pt idx="2638">
                  <c:v>1.2100643505265799E-2</c:v>
                </c:pt>
                <c:pt idx="2639">
                  <c:v>1.2087062642120427E-2</c:v>
                </c:pt>
                <c:pt idx="2640">
                  <c:v>1.2073534196930248E-2</c:v>
                </c:pt>
                <c:pt idx="2641">
                  <c:v>1.2060058289356065E-2</c:v>
                </c:pt>
                <c:pt idx="2642">
                  <c:v>1.2046635039057814E-2</c:v>
                </c:pt>
                <c:pt idx="2643">
                  <c:v>1.2033264565695428E-2</c:v>
                </c:pt>
                <c:pt idx="2644">
                  <c:v>1.2019946988928842E-2</c:v>
                </c:pt>
                <c:pt idx="2645">
                  <c:v>1.2006682428422333E-2</c:v>
                </c:pt>
                <c:pt idx="2646">
                  <c:v>1.1994205025841878E-2</c:v>
                </c:pt>
                <c:pt idx="2647">
                  <c:v>1.198104346783139E-2</c:v>
                </c:pt>
                <c:pt idx="2648">
                  <c:v>1.1967935274266952E-2</c:v>
                </c:pt>
                <c:pt idx="2649">
                  <c:v>1.1954880564813719E-2</c:v>
                </c:pt>
                <c:pt idx="2650">
                  <c:v>1.1943630772397669E-2</c:v>
                </c:pt>
                <c:pt idx="2651">
                  <c:v>1.1927803634121048E-2</c:v>
                </c:pt>
                <c:pt idx="2652">
                  <c:v>1.191491435324199E-2</c:v>
                </c:pt>
                <c:pt idx="2653">
                  <c:v>1.1902079041447244E-2</c:v>
                </c:pt>
                <c:pt idx="2654">
                  <c:v>1.1889297818406419E-2</c:v>
                </c:pt>
                <c:pt idx="2655">
                  <c:v>1.1876570803790898E-2</c:v>
                </c:pt>
                <c:pt idx="2656">
                  <c:v>1.1863898117271177E-2</c:v>
                </c:pt>
                <c:pt idx="2657">
                  <c:v>1.1851279878520415E-2</c:v>
                </c:pt>
                <c:pt idx="2658">
                  <c:v>1.1838716207209998E-2</c:v>
                </c:pt>
                <c:pt idx="2659">
                  <c:v>1.1824829661871754E-2</c:v>
                </c:pt>
                <c:pt idx="2660">
                  <c:v>1.1812382544918093E-2</c:v>
                </c:pt>
                <c:pt idx="2661">
                  <c:v>1.1799990375979265E-2</c:v>
                </c:pt>
                <c:pt idx="2662">
                  <c:v>1.1787653274729975E-2</c:v>
                </c:pt>
                <c:pt idx="2663">
                  <c:v>1.1772545807641383E-2</c:v>
                </c:pt>
                <c:pt idx="2664">
                  <c:v>1.1760331447823303E-2</c:v>
                </c:pt>
                <c:pt idx="2665">
                  <c:v>1.1748172538138498E-2</c:v>
                </c:pt>
                <c:pt idx="2666">
                  <c:v>1.1736069198265303E-2</c:v>
                </c:pt>
                <c:pt idx="2667">
                  <c:v>1.1720330433501912E-2</c:v>
                </c:pt>
                <c:pt idx="2668">
                  <c:v>1.1711374287258335E-2</c:v>
                </c:pt>
                <c:pt idx="2669">
                  <c:v>1.1699442005677269E-2</c:v>
                </c:pt>
                <c:pt idx="2670">
                  <c:v>1.1687565783387322E-2</c:v>
                </c:pt>
                <c:pt idx="2671">
                  <c:v>1.1675745740068419E-2</c:v>
                </c:pt>
                <c:pt idx="2672">
                  <c:v>1.1663981995403949E-2</c:v>
                </c:pt>
                <c:pt idx="2673">
                  <c:v>1.1652274669075568E-2</c:v>
                </c:pt>
                <c:pt idx="2674">
                  <c:v>1.1640623880766671E-2</c:v>
                </c:pt>
                <c:pt idx="2675">
                  <c:v>1.162902975016065E-2</c:v>
                </c:pt>
                <c:pt idx="2676">
                  <c:v>1.1617492396946115E-2</c:v>
                </c:pt>
                <c:pt idx="2677">
                  <c:v>1.1606011940806456E-2</c:v>
                </c:pt>
                <c:pt idx="2678">
                  <c:v>1.1594588501430282E-2</c:v>
                </c:pt>
                <c:pt idx="2679">
                  <c:v>1.1583222198507069E-2</c:v>
                </c:pt>
                <c:pt idx="2680">
                  <c:v>1.1571913151725422E-2</c:v>
                </c:pt>
                <c:pt idx="2681">
                  <c:v>1.1560661480777425E-2</c:v>
                </c:pt>
                <c:pt idx="2682">
                  <c:v>1.1549467305353422E-2</c:v>
                </c:pt>
                <c:pt idx="2683">
                  <c:v>1.1538330745148101E-2</c:v>
                </c:pt>
                <c:pt idx="2684">
                  <c:v>1.1527251919855284E-2</c:v>
                </c:pt>
                <c:pt idx="2685">
                  <c:v>1.1516823182964734E-2</c:v>
                </c:pt>
                <c:pt idx="2686">
                  <c:v>1.1505856373087809E-2</c:v>
                </c:pt>
                <c:pt idx="2687">
                  <c:v>1.149494764647831E-2</c:v>
                </c:pt>
                <c:pt idx="2688">
                  <c:v>1.1481776207173243E-2</c:v>
                </c:pt>
                <c:pt idx="2689">
                  <c:v>1.1472728006466709E-2</c:v>
                </c:pt>
                <c:pt idx="2690">
                  <c:v>1.1461998104299936E-2</c:v>
                </c:pt>
                <c:pt idx="2691">
                  <c:v>1.1451326774938032E-2</c:v>
                </c:pt>
                <c:pt idx="2692">
                  <c:v>1.1440714138089583E-2</c:v>
                </c:pt>
                <c:pt idx="2693">
                  <c:v>1.143016031345884E-2</c:v>
                </c:pt>
                <c:pt idx="2694">
                  <c:v>1.1419665420750917E-2</c:v>
                </c:pt>
                <c:pt idx="2695">
                  <c:v>1.140922957967788E-2</c:v>
                </c:pt>
                <c:pt idx="2696">
                  <c:v>1.1398852909946583E-2</c:v>
                </c:pt>
                <c:pt idx="2697">
                  <c:v>1.138853553126996E-2</c:v>
                </c:pt>
                <c:pt idx="2698">
                  <c:v>1.1378819384730428E-2</c:v>
                </c:pt>
                <c:pt idx="2699">
                  <c:v>1.1368616994347361E-2</c:v>
                </c:pt>
                <c:pt idx="2700">
                  <c:v>1.1358474243443582E-2</c:v>
                </c:pt>
                <c:pt idx="2701">
                  <c:v>1.1342656418919975E-2</c:v>
                </c:pt>
                <c:pt idx="2702">
                  <c:v>1.1336941160742048E-2</c:v>
                </c:pt>
                <c:pt idx="2703">
                  <c:v>1.1328405024784844E-2</c:v>
                </c:pt>
                <c:pt idx="2704">
                  <c:v>1.1318502028988261E-2</c:v>
                </c:pt>
                <c:pt idx="2705">
                  <c:v>1.1308659271273454E-2</c:v>
                </c:pt>
                <c:pt idx="2706">
                  <c:v>1.129887687136619E-2</c:v>
                </c:pt>
                <c:pt idx="2707">
                  <c:v>1.1289661183798039E-2</c:v>
                </c:pt>
                <c:pt idx="2708">
                  <c:v>1.1279995810427934E-2</c:v>
                </c:pt>
                <c:pt idx="2709">
                  <c:v>1.1270391143345826E-2</c:v>
                </c:pt>
                <c:pt idx="2710">
                  <c:v>1.1260847302281718E-2</c:v>
                </c:pt>
                <c:pt idx="2711">
                  <c:v>1.1250384832203343E-2</c:v>
                </c:pt>
                <c:pt idx="2712">
                  <c:v>1.1240971185686262E-2</c:v>
                </c:pt>
                <c:pt idx="2713">
                  <c:v>1.1231618745806332E-2</c:v>
                </c:pt>
                <c:pt idx="2714">
                  <c:v>1.1222327632304289E-2</c:v>
                </c:pt>
                <c:pt idx="2715">
                  <c:v>1.1213571129133465E-2</c:v>
                </c:pt>
                <c:pt idx="2716">
                  <c:v>1.1204398892581647E-2</c:v>
                </c:pt>
                <c:pt idx="2717">
                  <c:v>1.1195288330927984E-2</c:v>
                </c:pt>
                <c:pt idx="2718">
                  <c:v>1.1186239563919327E-2</c:v>
                </c:pt>
                <c:pt idx="2719">
                  <c:v>1.1177252711302524E-2</c:v>
                </c:pt>
                <c:pt idx="2720">
                  <c:v>1.1167875510729949E-2</c:v>
                </c:pt>
                <c:pt idx="2721">
                  <c:v>1.1159017034667693E-2</c:v>
                </c:pt>
                <c:pt idx="2722">
                  <c:v>1.1150220842948338E-2</c:v>
                </c:pt>
                <c:pt idx="2723">
                  <c:v>1.1141487055327394E-2</c:v>
                </c:pt>
                <c:pt idx="2724">
                  <c:v>1.1132815791556894E-2</c:v>
                </c:pt>
                <c:pt idx="2725">
                  <c:v>1.1124207171399302E-2</c:v>
                </c:pt>
                <c:pt idx="2726">
                  <c:v>1.1115661314612729E-2</c:v>
                </c:pt>
                <c:pt idx="2727">
                  <c:v>1.1107178340957903E-2</c:v>
                </c:pt>
                <c:pt idx="2728">
                  <c:v>1.1098758370199021E-2</c:v>
                </c:pt>
                <c:pt idx="2729">
                  <c:v>1.1090401522102887E-2</c:v>
                </c:pt>
                <c:pt idx="2730">
                  <c:v>1.1082107916435439E-2</c:v>
                </c:pt>
                <c:pt idx="2731">
                  <c:v>1.1073877672969563E-2</c:v>
                </c:pt>
                <c:pt idx="2732">
                  <c:v>1.1065710911474671E-2</c:v>
                </c:pt>
                <c:pt idx="2733">
                  <c:v>1.1057607751725389E-2</c:v>
                </c:pt>
                <c:pt idx="2734">
                  <c:v>1.1049568313498948E-2</c:v>
                </c:pt>
                <c:pt idx="2735">
                  <c:v>1.1041592716571709E-2</c:v>
                </c:pt>
                <c:pt idx="2736">
                  <c:v>1.1033681080725251E-2</c:v>
                </c:pt>
                <c:pt idx="2737">
                  <c:v>1.102621324851866E-2</c:v>
                </c:pt>
                <c:pt idx="2738">
                  <c:v>1.1018425523882066E-2</c:v>
                </c:pt>
                <c:pt idx="2739">
                  <c:v>1.1010702108992451E-2</c:v>
                </c:pt>
                <c:pt idx="2740">
                  <c:v>1.1003043123636192E-2</c:v>
                </c:pt>
                <c:pt idx="2741">
                  <c:v>1.0995086510160602E-2</c:v>
                </c:pt>
                <c:pt idx="2742">
                  <c:v>1.0987561156306624E-2</c:v>
                </c:pt>
                <c:pt idx="2743">
                  <c:v>1.0980100602055721E-2</c:v>
                </c:pt>
                <c:pt idx="2744">
                  <c:v>1.0972704967206844E-2</c:v>
                </c:pt>
                <c:pt idx="2745">
                  <c:v>1.0965374371562425E-2</c:v>
                </c:pt>
                <c:pt idx="2746">
                  <c:v>1.0958108934922285E-2</c:v>
                </c:pt>
                <c:pt idx="2747">
                  <c:v>1.0950908777093198E-2</c:v>
                </c:pt>
                <c:pt idx="2748">
                  <c:v>1.0943774017881935E-2</c:v>
                </c:pt>
                <c:pt idx="2749">
                  <c:v>1.0936704777100487E-2</c:v>
                </c:pt>
                <c:pt idx="2750">
                  <c:v>1.0930345748684012E-2</c:v>
                </c:pt>
                <c:pt idx="2751">
                  <c:v>1.0923398886840907E-2</c:v>
                </c:pt>
                <c:pt idx="2752">
                  <c:v>1.0916517881496723E-2</c:v>
                </c:pt>
                <c:pt idx="2753">
                  <c:v>1.0909702852472947E-2</c:v>
                </c:pt>
                <c:pt idx="2754">
                  <c:v>1.0902953919588398E-2</c:v>
                </c:pt>
                <c:pt idx="2755">
                  <c:v>1.0896271202669006E-2</c:v>
                </c:pt>
                <c:pt idx="2756">
                  <c:v>1.0889654821541583E-2</c:v>
                </c:pt>
                <c:pt idx="2757">
                  <c:v>1.0883104896035611E-2</c:v>
                </c:pt>
                <c:pt idx="2758">
                  <c:v>1.0876621545984122E-2</c:v>
                </c:pt>
                <c:pt idx="2759">
                  <c:v>1.0870486865846817E-2</c:v>
                </c:pt>
                <c:pt idx="2760">
                  <c:v>1.0864132423019607E-2</c:v>
                </c:pt>
                <c:pt idx="2761">
                  <c:v>1.0857844904467959E-2</c:v>
                </c:pt>
                <c:pt idx="2762">
                  <c:v>1.0851624430034882E-2</c:v>
                </c:pt>
                <c:pt idx="2763">
                  <c:v>1.0844681940494894E-2</c:v>
                </c:pt>
                <c:pt idx="2764">
                  <c:v>1.083860985500917E-2</c:v>
                </c:pt>
                <c:pt idx="2765">
                  <c:v>1.0832605205250014E-2</c:v>
                </c:pt>
                <c:pt idx="2766">
                  <c:v>1.0826668111073724E-2</c:v>
                </c:pt>
                <c:pt idx="2767">
                  <c:v>1.082104265710386E-2</c:v>
                </c:pt>
                <c:pt idx="2768">
                  <c:v>1.0815236342730383E-2</c:v>
                </c:pt>
                <c:pt idx="2769">
                  <c:v>1.0809497932824888E-2</c:v>
                </c:pt>
                <c:pt idx="2770">
                  <c:v>1.0803827547251054E-2</c:v>
                </c:pt>
                <c:pt idx="2771">
                  <c:v>1.0798225305875198E-2</c:v>
                </c:pt>
                <c:pt idx="2772">
                  <c:v>1.0792470925387912E-2</c:v>
                </c:pt>
                <c:pt idx="2773">
                  <c:v>1.0787010076419242E-2</c:v>
                </c:pt>
                <c:pt idx="2774">
                  <c:v>1.0781617741964632E-2</c:v>
                </c:pt>
                <c:pt idx="2775">
                  <c:v>1.07762940418995E-2</c:v>
                </c:pt>
                <c:pt idx="2776">
                  <c:v>1.0771039096107946E-2</c:v>
                </c:pt>
                <c:pt idx="2777">
                  <c:v>1.0765853024474942E-2</c:v>
                </c:pt>
                <c:pt idx="2778">
                  <c:v>1.0760735946888934E-2</c:v>
                </c:pt>
                <c:pt idx="2779">
                  <c:v>1.075568798324098E-2</c:v>
                </c:pt>
                <c:pt idx="2780">
                  <c:v>1.0750709253423866E-2</c:v>
                </c:pt>
                <c:pt idx="2781">
                  <c:v>1.0745799877336468E-2</c:v>
                </c:pt>
                <c:pt idx="2782">
                  <c:v>1.0740959974877659E-2</c:v>
                </c:pt>
                <c:pt idx="2783">
                  <c:v>1.0736189665952396E-2</c:v>
                </c:pt>
                <c:pt idx="2784">
                  <c:v>1.0731489070465632E-2</c:v>
                </c:pt>
                <c:pt idx="2785">
                  <c:v>1.0726858308327536E-2</c:v>
                </c:pt>
                <c:pt idx="2786">
                  <c:v>1.0722297499450886E-2</c:v>
                </c:pt>
                <c:pt idx="2787">
                  <c:v>1.0717806763751931E-2</c:v>
                </c:pt>
                <c:pt idx="2788">
                  <c:v>1.0713386221150397E-2</c:v>
                </c:pt>
                <c:pt idx="2789">
                  <c:v>1.070917428500404E-2</c:v>
                </c:pt>
                <c:pt idx="2790">
                  <c:v>1.070488956204343E-2</c:v>
                </c:pt>
                <c:pt idx="2791">
                  <c:v>1.0700675381243065E-2</c:v>
                </c:pt>
                <c:pt idx="2792">
                  <c:v>1.0696531862536019E-2</c:v>
                </c:pt>
                <c:pt idx="2793">
                  <c:v>1.0692459125856245E-2</c:v>
                </c:pt>
                <c:pt idx="2794">
                  <c:v>1.0688343736446218E-2</c:v>
                </c:pt>
                <c:pt idx="2795">
                  <c:v>1.0684417903529206E-2</c:v>
                </c:pt>
                <c:pt idx="2796">
                  <c:v>1.0680563223181248E-2</c:v>
                </c:pt>
                <c:pt idx="2797">
                  <c:v>1.0676779815349004E-2</c:v>
                </c:pt>
                <c:pt idx="2798">
                  <c:v>1.0673067799986091E-2</c:v>
                </c:pt>
                <c:pt idx="2799">
                  <c:v>1.0669427297047852E-2</c:v>
                </c:pt>
                <c:pt idx="2800">
                  <c:v>1.0665858426491381E-2</c:v>
                </c:pt>
                <c:pt idx="2801">
                  <c:v>1.0662361308285058E-2</c:v>
                </c:pt>
                <c:pt idx="2802">
                  <c:v>1.0659083374812361E-2</c:v>
                </c:pt>
                <c:pt idx="2803">
                  <c:v>1.0655719990949386E-2</c:v>
                </c:pt>
                <c:pt idx="2804">
                  <c:v>1.0652428697879301E-2</c:v>
                </c:pt>
                <c:pt idx="2805">
                  <c:v>1.0649209615575472E-2</c:v>
                </c:pt>
                <c:pt idx="2806">
                  <c:v>1.0646062864013039E-2</c:v>
                </c:pt>
                <c:pt idx="2807">
                  <c:v>1.0642988563176026E-2</c:v>
                </c:pt>
                <c:pt idx="2808">
                  <c:v>1.0639986833044013E-2</c:v>
                </c:pt>
                <c:pt idx="2809">
                  <c:v>1.0637057793607241E-2</c:v>
                </c:pt>
                <c:pt idx="2810">
                  <c:v>1.0634201564854173E-2</c:v>
                </c:pt>
                <c:pt idx="2811">
                  <c:v>1.0631446688044851E-2</c:v>
                </c:pt>
                <c:pt idx="2812">
                  <c:v>1.0628731280562164E-2</c:v>
                </c:pt>
                <c:pt idx="2813">
                  <c:v>1.0626089033008827E-2</c:v>
                </c:pt>
                <c:pt idx="2814">
                  <c:v>1.0623520065388622E-2</c:v>
                </c:pt>
                <c:pt idx="2815">
                  <c:v>1.0621002837361391E-2</c:v>
                </c:pt>
                <c:pt idx="2816">
                  <c:v>1.061859640231364E-2</c:v>
                </c:pt>
                <c:pt idx="2817">
                  <c:v>1.0616263639507238E-2</c:v>
                </c:pt>
                <c:pt idx="2818">
                  <c:v>1.0614004668967916E-2</c:v>
                </c:pt>
                <c:pt idx="2819">
                  <c:v>1.0611819610724878E-2</c:v>
                </c:pt>
                <c:pt idx="2820">
                  <c:v>1.0609689174216409E-2</c:v>
                </c:pt>
                <c:pt idx="2821">
                  <c:v>1.060764704149678E-2</c:v>
                </c:pt>
                <c:pt idx="2822">
                  <c:v>1.0605679170413111E-2</c:v>
                </c:pt>
                <c:pt idx="2823">
                  <c:v>1.0603785681007402E-2</c:v>
                </c:pt>
                <c:pt idx="2824">
                  <c:v>1.060200720524195E-2</c:v>
                </c:pt>
                <c:pt idx="2825">
                  <c:v>1.0600268141608851E-2</c:v>
                </c:pt>
                <c:pt idx="2826">
                  <c:v>1.0598603830584202E-2</c:v>
                </c:pt>
                <c:pt idx="2827">
                  <c:v>1.0597014392232833E-2</c:v>
                </c:pt>
                <c:pt idx="2828">
                  <c:v>1.0595499946618701E-2</c:v>
                </c:pt>
                <c:pt idx="2829">
                  <c:v>1.0594060613810109E-2</c:v>
                </c:pt>
                <c:pt idx="2830">
                  <c:v>1.0592696513880574E-2</c:v>
                </c:pt>
                <c:pt idx="2831">
                  <c:v>1.0591407766909696E-2</c:v>
                </c:pt>
                <c:pt idx="2832">
                  <c:v>1.0590194492977939E-2</c:v>
                </c:pt>
                <c:pt idx="2833">
                  <c:v>1.0589056812169248E-2</c:v>
                </c:pt>
                <c:pt idx="2834">
                  <c:v>1.0587994844576254E-2</c:v>
                </c:pt>
                <c:pt idx="2835">
                  <c:v>1.058700871029159E-2</c:v>
                </c:pt>
                <c:pt idx="2836">
                  <c:v>1.058609852941831E-2</c:v>
                </c:pt>
                <c:pt idx="2837">
                  <c:v>1.0585264422051655E-2</c:v>
                </c:pt>
                <c:pt idx="2838">
                  <c:v>1.0584506508306847E-2</c:v>
                </c:pt>
                <c:pt idx="2839">
                  <c:v>1.0583824908290419E-2</c:v>
                </c:pt>
                <c:pt idx="2840">
                  <c:v>1.05832197421202E-2</c:v>
                </c:pt>
                <c:pt idx="2841">
                  <c:v>1.0582559011056864E-2</c:v>
                </c:pt>
                <c:pt idx="2842">
                  <c:v>1.058210158697232E-2</c:v>
                </c:pt>
                <c:pt idx="2843">
                  <c:v>1.0581720946269187E-2</c:v>
                </c:pt>
                <c:pt idx="2844">
                  <c:v>1.0581417209083455E-2</c:v>
                </c:pt>
                <c:pt idx="2845">
                  <c:v>1.0581190495545841E-2</c:v>
                </c:pt>
                <c:pt idx="2846">
                  <c:v>1.0581200582909065E-2</c:v>
                </c:pt>
                <c:pt idx="2847">
                  <c:v>1.0581133817277781E-2</c:v>
                </c:pt>
                <c:pt idx="2848">
                  <c:v>1.0581144446580436E-2</c:v>
                </c:pt>
                <c:pt idx="2849">
                  <c:v>1.0581232590973091E-2</c:v>
                </c:pt>
                <c:pt idx="2850">
                  <c:v>1.0581398370617017E-2</c:v>
                </c:pt>
                <c:pt idx="2851">
                  <c:v>1.0581641905676962E-2</c:v>
                </c:pt>
                <c:pt idx="2852">
                  <c:v>1.0581963316322017E-2</c:v>
                </c:pt>
                <c:pt idx="2853">
                  <c:v>1.0582362722731701E-2</c:v>
                </c:pt>
                <c:pt idx="2854">
                  <c:v>1.0582432220290983E-2</c:v>
                </c:pt>
                <c:pt idx="2855">
                  <c:v>1.0582976725650006E-2</c:v>
                </c:pt>
                <c:pt idx="2856">
                  <c:v>1.0583599565553214E-2</c:v>
                </c:pt>
                <c:pt idx="2857">
                  <c:v>1.0584300860182694E-2</c:v>
                </c:pt>
                <c:pt idx="2858">
                  <c:v>1.058542568153149E-2</c:v>
                </c:pt>
                <c:pt idx="2859">
                  <c:v>1.0586068377581803E-2</c:v>
                </c:pt>
                <c:pt idx="2860">
                  <c:v>1.0587017026693957E-2</c:v>
                </c:pt>
                <c:pt idx="2861">
                  <c:v>1.0588044628494053E-2</c:v>
                </c:pt>
                <c:pt idx="2862">
                  <c:v>1.0589151303191713E-2</c:v>
                </c:pt>
                <c:pt idx="2863">
                  <c:v>1.0590082136869974E-2</c:v>
                </c:pt>
                <c:pt idx="2864">
                  <c:v>1.0591341593489867E-2</c:v>
                </c:pt>
                <c:pt idx="2865">
                  <c:v>1.0592680472738236E-2</c:v>
                </c:pt>
                <c:pt idx="2866">
                  <c:v>1.0594098894838011E-2</c:v>
                </c:pt>
                <c:pt idx="2867">
                  <c:v>1.05969925273101E-2</c:v>
                </c:pt>
                <c:pt idx="2868">
                  <c:v>1.0598599248648205E-2</c:v>
                </c:pt>
                <c:pt idx="2869">
                  <c:v>1.0600285928273959E-2</c:v>
                </c:pt>
                <c:pt idx="2870">
                  <c:v>1.0602052686458818E-2</c:v>
                </c:pt>
                <c:pt idx="2871">
                  <c:v>1.0602991189644155E-2</c:v>
                </c:pt>
                <c:pt idx="2872">
                  <c:v>1.0604901019136949E-2</c:v>
                </c:pt>
                <c:pt idx="2873">
                  <c:v>1.0608064679984089E-2</c:v>
                </c:pt>
                <c:pt idx="2874">
                  <c:v>1.0608962017867209E-2</c:v>
                </c:pt>
                <c:pt idx="2875">
                  <c:v>1.0611113427661261E-2</c:v>
                </c:pt>
                <c:pt idx="2876">
                  <c:v>1.0614341621013884E-2</c:v>
                </c:pt>
                <c:pt idx="2877">
                  <c:v>1.0616672297077093E-2</c:v>
                </c:pt>
                <c:pt idx="2878">
                  <c:v>1.0619084014037697E-2</c:v>
                </c:pt>
                <c:pt idx="2879">
                  <c:v>1.0621576892215625E-2</c:v>
                </c:pt>
                <c:pt idx="2880">
                  <c:v>1.0624151051929947E-2</c:v>
                </c:pt>
                <c:pt idx="2881">
                  <c:v>1.0626806613510793E-2</c:v>
                </c:pt>
                <c:pt idx="2882">
                  <c:v>1.0629543697289141E-2</c:v>
                </c:pt>
                <c:pt idx="2883">
                  <c:v>1.0632362423605327E-2</c:v>
                </c:pt>
                <c:pt idx="2884">
                  <c:v>1.0634125081457805E-2</c:v>
                </c:pt>
                <c:pt idx="2885">
                  <c:v>1.0638245285227851E-2</c:v>
                </c:pt>
                <c:pt idx="2886">
                  <c:v>1.0641309661242066E-2</c:v>
                </c:pt>
                <c:pt idx="2887">
                  <c:v>1.0644456161203924E-2</c:v>
                </c:pt>
                <c:pt idx="2888">
                  <c:v>1.0647684905476717E-2</c:v>
                </c:pt>
                <c:pt idx="2889">
                  <c:v>1.0650996014438198E-2</c:v>
                </c:pt>
                <c:pt idx="2890">
                  <c:v>1.0654389608465265E-2</c:v>
                </c:pt>
                <c:pt idx="2891">
                  <c:v>1.0657865807938219E-2</c:v>
                </c:pt>
                <c:pt idx="2892">
                  <c:v>1.066142473324927E-2</c:v>
                </c:pt>
                <c:pt idx="2893">
                  <c:v>1.0663766598328711E-2</c:v>
                </c:pt>
                <c:pt idx="2894">
                  <c:v>1.0667473162046642E-2</c:v>
                </c:pt>
                <c:pt idx="2895">
                  <c:v>1.0671262779513068E-2</c:v>
                </c:pt>
                <c:pt idx="2896">
                  <c:v>1.0675135571120474E-2</c:v>
                </c:pt>
                <c:pt idx="2897">
                  <c:v>1.0680464461412714E-2</c:v>
                </c:pt>
                <c:pt idx="2898">
                  <c:v>1.0684522270256546E-2</c:v>
                </c:pt>
                <c:pt idx="2899">
                  <c:v>1.0688663647828485E-2</c:v>
                </c:pt>
                <c:pt idx="2900">
                  <c:v>1.0692888714564959E-2</c:v>
                </c:pt>
                <c:pt idx="2901">
                  <c:v>1.0697197590909199E-2</c:v>
                </c:pt>
                <c:pt idx="2902">
                  <c:v>1.0701590397307833E-2</c:v>
                </c:pt>
                <c:pt idx="2903">
                  <c:v>1.0706067254217699E-2</c:v>
                </c:pt>
                <c:pt idx="2904">
                  <c:v>1.0710628282098183E-2</c:v>
                </c:pt>
                <c:pt idx="2905">
                  <c:v>1.0715273601417177E-2</c:v>
                </c:pt>
                <c:pt idx="2906">
                  <c:v>1.0718464555519121E-2</c:v>
                </c:pt>
                <c:pt idx="2907">
                  <c:v>1.0723260210263645E-2</c:v>
                </c:pt>
                <c:pt idx="2908">
                  <c:v>1.0728140484319288E-2</c:v>
                </c:pt>
                <c:pt idx="2909">
                  <c:v>1.0733105498152325E-2</c:v>
                </c:pt>
                <c:pt idx="2910">
                  <c:v>1.0740345611473506E-2</c:v>
                </c:pt>
                <c:pt idx="2911">
                  <c:v>1.0746063048716809E-2</c:v>
                </c:pt>
                <c:pt idx="2912">
                  <c:v>1.0750773388372178E-2</c:v>
                </c:pt>
                <c:pt idx="2913">
                  <c:v>1.0756115126607218E-2</c:v>
                </c:pt>
                <c:pt idx="2914">
                  <c:v>1.0761542258702152E-2</c:v>
                </c:pt>
                <c:pt idx="2915">
                  <c:v>1.0767054905164542E-2</c:v>
                </c:pt>
                <c:pt idx="2916">
                  <c:v>1.0772653186508097E-2</c:v>
                </c:pt>
                <c:pt idx="2917">
                  <c:v>1.0778337223254431E-2</c:v>
                </c:pt>
                <c:pt idx="2918">
                  <c:v>1.078410713592867E-2</c:v>
                </c:pt>
                <c:pt idx="2919">
                  <c:v>1.0790559585842147E-2</c:v>
                </c:pt>
                <c:pt idx="2920">
                  <c:v>1.079650796462386E-2</c:v>
                </c:pt>
                <c:pt idx="2921">
                  <c:v>1.0802542592245818E-2</c:v>
                </c:pt>
                <c:pt idx="2922">
                  <c:v>1.0808663589268972E-2</c:v>
                </c:pt>
                <c:pt idx="2923">
                  <c:v>1.0814249057125025E-2</c:v>
                </c:pt>
                <c:pt idx="2924">
                  <c:v>1.0822349165266178E-2</c:v>
                </c:pt>
                <c:pt idx="2925">
                  <c:v>1.0826911176256688E-2</c:v>
                </c:pt>
                <c:pt idx="2926">
                  <c:v>1.0833372436092425E-2</c:v>
                </c:pt>
                <c:pt idx="2927">
                  <c:v>1.083992065688528E-2</c:v>
                </c:pt>
                <c:pt idx="2928">
                  <c:v>1.0848166018508814E-2</c:v>
                </c:pt>
                <c:pt idx="2929">
                  <c:v>1.0854907446503782E-2</c:v>
                </c:pt>
                <c:pt idx="2930">
                  <c:v>1.0861736225850989E-2</c:v>
                </c:pt>
                <c:pt idx="2931">
                  <c:v>1.0868652477168733E-2</c:v>
                </c:pt>
                <c:pt idx="2932">
                  <c:v>1.0875656321087475E-2</c:v>
                </c:pt>
                <c:pt idx="2933">
                  <c:v>1.0882747878237679E-2</c:v>
                </c:pt>
                <c:pt idx="2934">
                  <c:v>1.0889927269262837E-2</c:v>
                </c:pt>
                <c:pt idx="2935">
                  <c:v>1.0897194614809053E-2</c:v>
                </c:pt>
                <c:pt idx="2936">
                  <c:v>1.090455003553025E-2</c:v>
                </c:pt>
                <c:pt idx="2937">
                  <c:v>1.0911993652088166E-2</c:v>
                </c:pt>
                <c:pt idx="2938">
                  <c:v>1.0919525585150627E-2</c:v>
                </c:pt>
                <c:pt idx="2939">
                  <c:v>1.0927145955392407E-2</c:v>
                </c:pt>
                <c:pt idx="2940">
                  <c:v>1.0934854883495231E-2</c:v>
                </c:pt>
                <c:pt idx="2941">
                  <c:v>1.0942652490146906E-2</c:v>
                </c:pt>
                <c:pt idx="2942">
                  <c:v>1.09505388960448E-2</c:v>
                </c:pt>
                <c:pt idx="2943">
                  <c:v>1.0958514221888881E-2</c:v>
                </c:pt>
                <c:pt idx="2944">
                  <c:v>1.0966578588392157E-2</c:v>
                </c:pt>
                <c:pt idx="2945">
                  <c:v>1.0973965764322002E-2</c:v>
                </c:pt>
                <c:pt idx="2946">
                  <c:v>1.0982201923456921E-2</c:v>
                </c:pt>
                <c:pt idx="2947">
                  <c:v>1.0990527473881816E-2</c:v>
                </c:pt>
                <c:pt idx="2948">
                  <c:v>1.0998942536324727E-2</c:v>
                </c:pt>
                <c:pt idx="2949">
                  <c:v>1.1008240256094811E-2</c:v>
                </c:pt>
                <c:pt idx="2950">
                  <c:v>1.1016841401839141E-2</c:v>
                </c:pt>
                <c:pt idx="2951">
                  <c:v>1.1025532433406605E-2</c:v>
                </c:pt>
                <c:pt idx="2952">
                  <c:v>1.1034313471564946E-2</c:v>
                </c:pt>
                <c:pt idx="2953">
                  <c:v>1.1043184637086249E-2</c:v>
                </c:pt>
                <c:pt idx="2954">
                  <c:v>1.1052146050753902E-2</c:v>
                </c:pt>
                <c:pt idx="2955">
                  <c:v>1.1061197833354759E-2</c:v>
                </c:pt>
                <c:pt idx="2956">
                  <c:v>1.107034010568524E-2</c:v>
                </c:pt>
                <c:pt idx="2957">
                  <c:v>1.1079572988548709E-2</c:v>
                </c:pt>
                <c:pt idx="2958">
                  <c:v>1.1087189837208022E-2</c:v>
                </c:pt>
                <c:pt idx="2959">
                  <c:v>1.1096590701525244E-2</c:v>
                </c:pt>
                <c:pt idx="2960">
                  <c:v>1.1106082515472515E-2</c:v>
                </c:pt>
                <c:pt idx="2961">
                  <c:v>1.1115665399862529E-2</c:v>
                </c:pt>
                <c:pt idx="2962">
                  <c:v>1.1126728937548513E-2</c:v>
                </c:pt>
                <c:pt idx="2963">
                  <c:v>1.1136507379729821E-2</c:v>
                </c:pt>
                <c:pt idx="2964">
                  <c:v>1.1146377272091001E-2</c:v>
                </c:pt>
                <c:pt idx="2965">
                  <c:v>1.1156338735471394E-2</c:v>
                </c:pt>
                <c:pt idx="2966">
                  <c:v>1.1166391890720995E-2</c:v>
                </c:pt>
                <c:pt idx="2967">
                  <c:v>1.1175621875819726E-2</c:v>
                </c:pt>
                <c:pt idx="2968">
                  <c:v>1.1185851871074229E-2</c:v>
                </c:pt>
                <c:pt idx="2969">
                  <c:v>1.1196173909005132E-2</c:v>
                </c:pt>
                <c:pt idx="2970">
                  <c:v>1.1206588110477554E-2</c:v>
                </c:pt>
                <c:pt idx="2971">
                  <c:v>1.1219924681199237E-2</c:v>
                </c:pt>
                <c:pt idx="2972">
                  <c:v>1.1230544436783721E-2</c:v>
                </c:pt>
                <c:pt idx="2973">
                  <c:v>1.1241256754055214E-2</c:v>
                </c:pt>
                <c:pt idx="2974">
                  <c:v>1.1252061753949154E-2</c:v>
                </c:pt>
                <c:pt idx="2975">
                  <c:v>1.126355102969278E-2</c:v>
                </c:pt>
                <c:pt idx="2976">
                  <c:v>1.1274548037261085E-2</c:v>
                </c:pt>
                <c:pt idx="2977">
                  <c:v>1.1285638095692231E-2</c:v>
                </c:pt>
                <c:pt idx="2978">
                  <c:v>1.1296821325940889E-2</c:v>
                </c:pt>
                <c:pt idx="2979">
                  <c:v>1.1309098880809844E-2</c:v>
                </c:pt>
                <c:pt idx="2980">
                  <c:v>1.1320475870425459E-2</c:v>
                </c:pt>
                <c:pt idx="2981">
                  <c:v>1.1331946406708007E-2</c:v>
                </c:pt>
                <c:pt idx="2982">
                  <c:v>1.1343510610657222E-2</c:v>
                </c:pt>
                <c:pt idx="2983">
                  <c:v>1.1355168603279788E-2</c:v>
                </c:pt>
                <c:pt idx="2984">
                  <c:v>1.1366920505591941E-2</c:v>
                </c:pt>
                <c:pt idx="2985">
                  <c:v>1.1378766438616877E-2</c:v>
                </c:pt>
                <c:pt idx="2986">
                  <c:v>1.1390706523386475E-2</c:v>
                </c:pt>
                <c:pt idx="2987">
                  <c:v>1.1402740880940433E-2</c:v>
                </c:pt>
                <c:pt idx="2988">
                  <c:v>1.141486963232801E-2</c:v>
                </c:pt>
                <c:pt idx="2989">
                  <c:v>1.1427092898603679E-2</c:v>
                </c:pt>
                <c:pt idx="2990">
                  <c:v>1.1439410800834941E-2</c:v>
                </c:pt>
                <c:pt idx="2991">
                  <c:v>1.1451823460091905E-2</c:v>
                </c:pt>
                <c:pt idx="2992">
                  <c:v>1.1464330997459457E-2</c:v>
                </c:pt>
                <c:pt idx="2993">
                  <c:v>1.1476933534025081E-2</c:v>
                </c:pt>
                <c:pt idx="2994">
                  <c:v>1.148963119089017E-2</c:v>
                </c:pt>
                <c:pt idx="2995">
                  <c:v>1.1502424089157848E-2</c:v>
                </c:pt>
                <c:pt idx="2996">
                  <c:v>1.1515312349945146E-2</c:v>
                </c:pt>
                <c:pt idx="2997">
                  <c:v>1.1527166273357687E-2</c:v>
                </c:pt>
                <c:pt idx="2998">
                  <c:v>1.1540238352682615E-2</c:v>
                </c:pt>
                <c:pt idx="2999">
                  <c:v>1.1553406145730206E-2</c:v>
                </c:pt>
                <c:pt idx="3000">
                  <c:v>1.1566626821609974E-2</c:v>
                </c:pt>
                <c:pt idx="3001">
                  <c:v>1.1583765408812252E-2</c:v>
                </c:pt>
                <c:pt idx="3002">
                  <c:v>1.1593103050922466E-2</c:v>
                </c:pt>
                <c:pt idx="3003">
                  <c:v>1.1605206994343059E-2</c:v>
                </c:pt>
                <c:pt idx="3004">
                  <c:v>1.1616917378455899E-2</c:v>
                </c:pt>
                <c:pt idx="3005">
                  <c:v>1.1628226348738739E-2</c:v>
                </c:pt>
                <c:pt idx="3006">
                  <c:v>1.1639126039364458E-2</c:v>
                </c:pt>
                <c:pt idx="3007">
                  <c:v>1.1649608573208882E-2</c:v>
                </c:pt>
                <c:pt idx="3008">
                  <c:v>1.1659666061859484E-2</c:v>
                </c:pt>
                <c:pt idx="3009">
                  <c:v>1.1669290605619711E-2</c:v>
                </c:pt>
                <c:pt idx="3010">
                  <c:v>1.1676950481505521E-2</c:v>
                </c:pt>
                <c:pt idx="3011">
                  <c:v>1.1685706781070948E-2</c:v>
                </c:pt>
                <c:pt idx="3012">
                  <c:v>1.1693996423811193E-2</c:v>
                </c:pt>
                <c:pt idx="3013">
                  <c:v>1.1701854719016858E-2</c:v>
                </c:pt>
                <c:pt idx="3014">
                  <c:v>1.1709628553478346E-2</c:v>
                </c:pt>
                <c:pt idx="3015">
                  <c:v>1.1717394665078373E-2</c:v>
                </c:pt>
                <c:pt idx="3016">
                  <c:v>1.1725153024964463E-2</c:v>
                </c:pt>
                <c:pt idx="3017">
                  <c:v>1.1732903604285028E-2</c:v>
                </c:pt>
                <c:pt idx="3018">
                  <c:v>1.1740646374184927E-2</c:v>
                </c:pt>
                <c:pt idx="3019">
                  <c:v>1.1747638777469201E-2</c:v>
                </c:pt>
                <c:pt idx="3020">
                  <c:v>1.1755366157368306E-2</c:v>
                </c:pt>
                <c:pt idx="3021">
                  <c:v>1.1763085643441591E-2</c:v>
                </c:pt>
                <c:pt idx="3022">
                  <c:v>1.1770797206836634E-2</c:v>
                </c:pt>
                <c:pt idx="3023">
                  <c:v>1.1780724535435492E-2</c:v>
                </c:pt>
                <c:pt idx="3024">
                  <c:v>1.1788419194250825E-2</c:v>
                </c:pt>
                <c:pt idx="3025">
                  <c:v>1.1796105837353717E-2</c:v>
                </c:pt>
                <c:pt idx="3026">
                  <c:v>1.1803784435885513E-2</c:v>
                </c:pt>
                <c:pt idx="3027">
                  <c:v>1.1810715047657945E-2</c:v>
                </c:pt>
                <c:pt idx="3028">
                  <c:v>1.18183778035471E-2</c:v>
                </c:pt>
                <c:pt idx="3029">
                  <c:v>1.182603243045657E-2</c:v>
                </c:pt>
                <c:pt idx="3030">
                  <c:v>1.1833678899532947E-2</c:v>
                </c:pt>
                <c:pt idx="3031">
                  <c:v>1.1841317181914926E-2</c:v>
                </c:pt>
                <c:pt idx="3032">
                  <c:v>1.1849685475062904E-2</c:v>
                </c:pt>
                <c:pt idx="3033">
                  <c:v>1.1857306953581632E-2</c:v>
                </c:pt>
                <c:pt idx="3034">
                  <c:v>1.1864920156665241E-2</c:v>
                </c:pt>
                <c:pt idx="3035">
                  <c:v>1.1872525055455075E-2</c:v>
                </c:pt>
                <c:pt idx="3036">
                  <c:v>1.1880121621091611E-2</c:v>
                </c:pt>
                <c:pt idx="3037">
                  <c:v>1.1887709824716194E-2</c:v>
                </c:pt>
                <c:pt idx="3038">
                  <c:v>1.1895289637469303E-2</c:v>
                </c:pt>
                <c:pt idx="3039">
                  <c:v>1.190286103049228E-2</c:v>
                </c:pt>
                <c:pt idx="3040">
                  <c:v>1.1910423974923865E-2</c:v>
                </c:pt>
                <c:pt idx="3041">
                  <c:v>1.1917978441906275E-2</c:v>
                </c:pt>
                <c:pt idx="3042">
                  <c:v>1.1925524402577374E-2</c:v>
                </c:pt>
                <c:pt idx="3043">
                  <c:v>1.1933061828077645E-2</c:v>
                </c:pt>
                <c:pt idx="3044">
                  <c:v>1.1940590689548428E-2</c:v>
                </c:pt>
                <c:pt idx="3045">
                  <c:v>1.1948110958126729E-2</c:v>
                </c:pt>
                <c:pt idx="3046">
                  <c:v>1.1955622604953021E-2</c:v>
                </c:pt>
                <c:pt idx="3047">
                  <c:v>1.1963125601166911E-2</c:v>
                </c:pt>
                <c:pt idx="3048">
                  <c:v>1.1970619917907141E-2</c:v>
                </c:pt>
                <c:pt idx="3049">
                  <c:v>1.1977373443001418E-2</c:v>
                </c:pt>
                <c:pt idx="3050">
                  <c:v>1.1984850695262292E-2</c:v>
                </c:pt>
                <c:pt idx="3051">
                  <c:v>1.1992319183662319E-2</c:v>
                </c:pt>
                <c:pt idx="3052">
                  <c:v>1.1999778879342827E-2</c:v>
                </c:pt>
                <c:pt idx="3053">
                  <c:v>1.2007960299354012E-2</c:v>
                </c:pt>
                <c:pt idx="3054">
                  <c:v>1.2015401933160575E-2</c:v>
                </c:pt>
                <c:pt idx="3055">
                  <c:v>1.2022834685462908E-2</c:v>
                </c:pt>
                <c:pt idx="3056">
                  <c:v>1.2030258527397147E-2</c:v>
                </c:pt>
                <c:pt idx="3057">
                  <c:v>1.2037673430102029E-2</c:v>
                </c:pt>
                <c:pt idx="3058">
                  <c:v>1.2045079364713687E-2</c:v>
                </c:pt>
                <c:pt idx="3059">
                  <c:v>1.2052476302370859E-2</c:v>
                </c:pt>
                <c:pt idx="3060">
                  <c:v>1.2059864214208809E-2</c:v>
                </c:pt>
                <c:pt idx="3061">
                  <c:v>1.2067243071366274E-2</c:v>
                </c:pt>
                <c:pt idx="3062">
                  <c:v>1.2073158906504844E-2</c:v>
                </c:pt>
                <c:pt idx="3063">
                  <c:v>1.2080520386992255E-2</c:v>
                </c:pt>
                <c:pt idx="3064">
                  <c:v>1.2087872730644378E-2</c:v>
                </c:pt>
                <c:pt idx="3065">
                  <c:v>1.2095215908600743E-2</c:v>
                </c:pt>
                <c:pt idx="3066">
                  <c:v>1.2102549892001768E-2</c:v>
                </c:pt>
                <c:pt idx="3067">
                  <c:v>1.210987465198432E-2</c:v>
                </c:pt>
                <c:pt idx="3068">
                  <c:v>1.2117190159688818E-2</c:v>
                </c:pt>
                <c:pt idx="3069">
                  <c:v>1.2124496386252126E-2</c:v>
                </c:pt>
                <c:pt idx="3070">
                  <c:v>1.2131793302814664E-2</c:v>
                </c:pt>
                <c:pt idx="3071">
                  <c:v>1.2138357640729978E-2</c:v>
                </c:pt>
                <c:pt idx="3072">
                  <c:v>1.2145636280045516E-2</c:v>
                </c:pt>
                <c:pt idx="3073">
                  <c:v>1.2152905525006094E-2</c:v>
                </c:pt>
                <c:pt idx="3074">
                  <c:v>1.2160165346753004E-2</c:v>
                </c:pt>
                <c:pt idx="3075">
                  <c:v>1.2169580166374016E-2</c:v>
                </c:pt>
                <c:pt idx="3076">
                  <c:v>1.2176819739645317E-2</c:v>
                </c:pt>
                <c:pt idx="3077">
                  <c:v>1.2184049796404693E-2</c:v>
                </c:pt>
                <c:pt idx="3078">
                  <c:v>1.2191270307788275E-2</c:v>
                </c:pt>
                <c:pt idx="3079">
                  <c:v>1.2197761555579398E-2</c:v>
                </c:pt>
                <c:pt idx="3080">
                  <c:v>1.2204963337276989E-2</c:v>
                </c:pt>
                <c:pt idx="3081">
                  <c:v>1.2212155489245476E-2</c:v>
                </c:pt>
                <c:pt idx="3082">
                  <c:v>1.2219337982620919E-2</c:v>
                </c:pt>
                <c:pt idx="3083">
                  <c:v>1.2226510788537613E-2</c:v>
                </c:pt>
                <c:pt idx="3084">
                  <c:v>1.2234391306703321E-2</c:v>
                </c:pt>
                <c:pt idx="3085">
                  <c:v>1.2241544192205488E-2</c:v>
                </c:pt>
                <c:pt idx="3086">
                  <c:v>1.224868730140267E-2</c:v>
                </c:pt>
                <c:pt idx="3087">
                  <c:v>1.2255820605427525E-2</c:v>
                </c:pt>
                <c:pt idx="3088">
                  <c:v>1.2262944075413579E-2</c:v>
                </c:pt>
                <c:pt idx="3089">
                  <c:v>1.2270057682490884E-2</c:v>
                </c:pt>
                <c:pt idx="3090">
                  <c:v>1.2277161397795571E-2</c:v>
                </c:pt>
                <c:pt idx="3091">
                  <c:v>1.2284255192459426E-2</c:v>
                </c:pt>
                <c:pt idx="3092">
                  <c:v>1.2291339037613371E-2</c:v>
                </c:pt>
                <c:pt idx="3093">
                  <c:v>1.2298412904391797E-2</c:v>
                </c:pt>
                <c:pt idx="3094">
                  <c:v>1.2305476763925625E-2</c:v>
                </c:pt>
                <c:pt idx="3095">
                  <c:v>1.2312530587347513E-2</c:v>
                </c:pt>
                <c:pt idx="3096">
                  <c:v>1.2319574345788377E-2</c:v>
                </c:pt>
                <c:pt idx="3097">
                  <c:v>1.2326608010380876E-2</c:v>
                </c:pt>
                <c:pt idx="3098">
                  <c:v>1.2333631552259403E-2</c:v>
                </c:pt>
                <c:pt idx="3099">
                  <c:v>1.2340644942549665E-2</c:v>
                </c:pt>
                <c:pt idx="3100">
                  <c:v>1.2347648152386924E-2</c:v>
                </c:pt>
                <c:pt idx="3101">
                  <c:v>1.2353931833033974E-2</c:v>
                </c:pt>
                <c:pt idx="3102">
                  <c:v>1.2360915092763569E-2</c:v>
                </c:pt>
                <c:pt idx="3103">
                  <c:v>1.2367888087710737E-2</c:v>
                </c:pt>
                <c:pt idx="3104">
                  <c:v>1.2374850789011528E-2</c:v>
                </c:pt>
                <c:pt idx="3105">
                  <c:v>1.238180316779585E-2</c:v>
                </c:pt>
                <c:pt idx="3106">
                  <c:v>1.2389452005235843E-2</c:v>
                </c:pt>
                <c:pt idx="3107">
                  <c:v>1.2396383143567816E-2</c:v>
                </c:pt>
                <c:pt idx="3108">
                  <c:v>1.240330387049414E-2</c:v>
                </c:pt>
                <c:pt idx="3109">
                  <c:v>1.2410214157145731E-2</c:v>
                </c:pt>
                <c:pt idx="3110">
                  <c:v>1.2417113974650904E-2</c:v>
                </c:pt>
                <c:pt idx="3111">
                  <c:v>1.2424003294138838E-2</c:v>
                </c:pt>
                <c:pt idx="3112">
                  <c:v>1.2430882086742191E-2</c:v>
                </c:pt>
                <c:pt idx="3113">
                  <c:v>1.2437750323589273E-2</c:v>
                </c:pt>
                <c:pt idx="3114">
                  <c:v>1.2443905300426935E-2</c:v>
                </c:pt>
                <c:pt idx="3115">
                  <c:v>1.2450752866310043E-2</c:v>
                </c:pt>
                <c:pt idx="3116">
                  <c:v>1.2457589792124983E-2</c:v>
                </c:pt>
                <c:pt idx="3117">
                  <c:v>1.2464416049003422E-2</c:v>
                </c:pt>
                <c:pt idx="3118">
                  <c:v>1.2471231608077019E-2</c:v>
                </c:pt>
                <c:pt idx="3119">
                  <c:v>1.2478036440477441E-2</c:v>
                </c:pt>
                <c:pt idx="3120">
                  <c:v>1.2484830517332837E-2</c:v>
                </c:pt>
                <c:pt idx="3121">
                  <c:v>1.2491613809775749E-2</c:v>
                </c:pt>
                <c:pt idx="3122">
                  <c:v>1.2498386288935204E-2</c:v>
                </c:pt>
                <c:pt idx="3123">
                  <c:v>1.2504450041681991E-2</c:v>
                </c:pt>
                <c:pt idx="3124">
                  <c:v>1.2511201355358992E-2</c:v>
                </c:pt>
                <c:pt idx="3125">
                  <c:v>1.2517941771458929E-2</c:v>
                </c:pt>
                <c:pt idx="3126">
                  <c:v>1.2524671261111564E-2</c:v>
                </c:pt>
                <c:pt idx="3127">
                  <c:v>1.2532781117525905E-2</c:v>
                </c:pt>
                <c:pt idx="3128">
                  <c:v>1.2539487553539388E-2</c:v>
                </c:pt>
                <c:pt idx="3129">
                  <c:v>1.2546182971860026E-2</c:v>
                </c:pt>
                <c:pt idx="3130">
                  <c:v>1.2552867343615262E-2</c:v>
                </c:pt>
                <c:pt idx="3131">
                  <c:v>1.2559540639934277E-2</c:v>
                </c:pt>
                <c:pt idx="3132">
                  <c:v>1.2565509998615852E-2</c:v>
                </c:pt>
                <c:pt idx="3133">
                  <c:v>1.2572161626246964E-2</c:v>
                </c:pt>
                <c:pt idx="3134">
                  <c:v>1.2578802094152623E-2</c:v>
                </c:pt>
                <c:pt idx="3135">
                  <c:v>1.258543137346186E-2</c:v>
                </c:pt>
                <c:pt idx="3136">
                  <c:v>1.2595065222637996E-2</c:v>
                </c:pt>
                <c:pt idx="3137">
                  <c:v>1.2601668693087596E-2</c:v>
                </c:pt>
                <c:pt idx="3138">
                  <c:v>1.2608260877195972E-2</c:v>
                </c:pt>
                <c:pt idx="3139">
                  <c:v>1.2614841746084949E-2</c:v>
                </c:pt>
                <c:pt idx="3140">
                  <c:v>1.2621411270879752E-2</c:v>
                </c:pt>
                <c:pt idx="3141">
                  <c:v>1.2627969422703052E-2</c:v>
                </c:pt>
                <c:pt idx="3142">
                  <c:v>1.2634516172679229E-2</c:v>
                </c:pt>
                <c:pt idx="3143">
                  <c:v>1.2641051491930951E-2</c:v>
                </c:pt>
                <c:pt idx="3144">
                  <c:v>1.2645518169383122E-2</c:v>
                </c:pt>
                <c:pt idx="3145">
                  <c:v>1.2654087722753438E-2</c:v>
                </c:pt>
                <c:pt idx="3146">
                  <c:v>1.2660588576571251E-2</c:v>
                </c:pt>
                <c:pt idx="3147">
                  <c:v>1.2667077884157007E-2</c:v>
                </c:pt>
                <c:pt idx="3148">
                  <c:v>1.2673555616635083E-2</c:v>
                </c:pt>
                <c:pt idx="3149">
                  <c:v>1.2680021745128152E-2</c:v>
                </c:pt>
                <c:pt idx="3150">
                  <c:v>1.2686476240757187E-2</c:v>
                </c:pt>
                <c:pt idx="3151">
                  <c:v>1.2692919074645714E-2</c:v>
                </c:pt>
                <c:pt idx="3152">
                  <c:v>1.2699350217916404E-2</c:v>
                </c:pt>
                <c:pt idx="3153">
                  <c:v>1.2703728844163742E-2</c:v>
                </c:pt>
                <c:pt idx="3154">
                  <c:v>1.2710138375456273E-2</c:v>
                </c:pt>
                <c:pt idx="3155">
                  <c:v>1.271653613658945E-2</c:v>
                </c:pt>
                <c:pt idx="3156">
                  <c:v>1.2722922098693181E-2</c:v>
                </c:pt>
                <c:pt idx="3157">
                  <c:v>1.273132956429421E-2</c:v>
                </c:pt>
                <c:pt idx="3158">
                  <c:v>1.2737689957429786E-2</c:v>
                </c:pt>
                <c:pt idx="3159">
                  <c:v>1.2744038457803697E-2</c:v>
                </c:pt>
                <c:pt idx="3160">
                  <c:v>1.2750375036536908E-2</c:v>
                </c:pt>
                <c:pt idx="3161">
                  <c:v>1.27566996647538E-2</c:v>
                </c:pt>
                <c:pt idx="3162">
                  <c:v>1.2763012313572793E-2</c:v>
                </c:pt>
                <c:pt idx="3163">
                  <c:v>1.2769312954118262E-2</c:v>
                </c:pt>
                <c:pt idx="3164">
                  <c:v>1.2775601557511179E-2</c:v>
                </c:pt>
                <c:pt idx="3165">
                  <c:v>1.2781878094872518E-2</c:v>
                </c:pt>
                <c:pt idx="3166">
                  <c:v>1.2785454289857334E-2</c:v>
                </c:pt>
                <c:pt idx="3167">
                  <c:v>1.2791709206015689E-2</c:v>
                </c:pt>
                <c:pt idx="3168">
                  <c:v>1.2797951979048428E-2</c:v>
                </c:pt>
                <c:pt idx="3169">
                  <c:v>1.2804182580084422E-2</c:v>
                </c:pt>
                <c:pt idx="3170">
                  <c:v>1.2811723647860974E-2</c:v>
                </c:pt>
                <c:pt idx="3171">
                  <c:v>1.2819931766193098E-2</c:v>
                </c:pt>
                <c:pt idx="3172">
                  <c:v>1.2826787622988941E-2</c:v>
                </c:pt>
                <c:pt idx="3173">
                  <c:v>1.2832295438519908E-2</c:v>
                </c:pt>
                <c:pt idx="3174">
                  <c:v>1.2838458792428026E-2</c:v>
                </c:pt>
                <c:pt idx="3175">
                  <c:v>1.2844609786332136E-2</c:v>
                </c:pt>
                <c:pt idx="3176">
                  <c:v>1.2850748391361265E-2</c:v>
                </c:pt>
                <c:pt idx="3177">
                  <c:v>1.2856874578636535E-2</c:v>
                </c:pt>
                <c:pt idx="3178">
                  <c:v>1.2862988319286976E-2</c:v>
                </c:pt>
                <c:pt idx="3179">
                  <c:v>1.2869752751231967E-2</c:v>
                </c:pt>
                <c:pt idx="3180">
                  <c:v>1.2875840830580446E-2</c:v>
                </c:pt>
                <c:pt idx="3181">
                  <c:v>1.2881916374272067E-2</c:v>
                </c:pt>
                <c:pt idx="3182">
                  <c:v>1.2887979353430794E-2</c:v>
                </c:pt>
                <c:pt idx="3183">
                  <c:v>1.2893369312548333E-2</c:v>
                </c:pt>
                <c:pt idx="3184">
                  <c:v>1.2899407767079457E-2</c:v>
                </c:pt>
                <c:pt idx="3185">
                  <c:v>1.2907152904378438E-2</c:v>
                </c:pt>
                <c:pt idx="3186">
                  <c:v>1.2911446701023271E-2</c:v>
                </c:pt>
                <c:pt idx="3187">
                  <c:v>1.2917447122685232E-2</c:v>
                </c:pt>
                <c:pt idx="3188">
                  <c:v>1.2924091756110298E-2</c:v>
                </c:pt>
                <c:pt idx="3189">
                  <c:v>1.2930065974995112E-2</c:v>
                </c:pt>
                <c:pt idx="3190">
                  <c:v>1.2936027398336172E-2</c:v>
                </c:pt>
                <c:pt idx="3191">
                  <c:v>1.2941975997254837E-2</c:v>
                </c:pt>
                <c:pt idx="3192">
                  <c:v>1.2947911742874208E-2</c:v>
                </c:pt>
                <c:pt idx="3193">
                  <c:v>1.2953834606317384E-2</c:v>
                </c:pt>
                <c:pt idx="3194">
                  <c:v>1.2959744558708332E-2</c:v>
                </c:pt>
                <c:pt idx="3195">
                  <c:v>1.2965641571168415E-2</c:v>
                </c:pt>
                <c:pt idx="3196">
                  <c:v>1.2971525614822468E-2</c:v>
                </c:pt>
                <c:pt idx="3197">
                  <c:v>1.2977396660792721E-2</c:v>
                </c:pt>
                <c:pt idx="3198">
                  <c:v>1.2983254680201409E-2</c:v>
                </c:pt>
                <c:pt idx="3199">
                  <c:v>1.2989099644171625E-2</c:v>
                </c:pt>
                <c:pt idx="3200">
                  <c:v>1.2994931523828208E-2</c:v>
                </c:pt>
                <c:pt idx="3201">
                  <c:v>1.3000750290291652E-2</c:v>
                </c:pt>
                <c:pt idx="3202">
                  <c:v>1.3006555914685055E-2</c:v>
                </c:pt>
                <c:pt idx="3203">
                  <c:v>1.3012348368132386E-2</c:v>
                </c:pt>
                <c:pt idx="3204">
                  <c:v>1.3018127621754135E-2</c:v>
                </c:pt>
                <c:pt idx="3205">
                  <c:v>1.3023248983822027E-2</c:v>
                </c:pt>
                <c:pt idx="3206">
                  <c:v>1.3029002495733322E-2</c:v>
                </c:pt>
                <c:pt idx="3207">
                  <c:v>1.3034742723639511E-2</c:v>
                </c:pt>
                <c:pt idx="3208">
                  <c:v>1.3040469638666112E-2</c:v>
                </c:pt>
                <c:pt idx="3209">
                  <c:v>1.3046824881791121E-2</c:v>
                </c:pt>
                <c:pt idx="3210">
                  <c:v>1.3052524330040127E-2</c:v>
                </c:pt>
                <c:pt idx="3211">
                  <c:v>1.3058210376324377E-2</c:v>
                </c:pt>
                <c:pt idx="3212">
                  <c:v>1.3063882991763493E-2</c:v>
                </c:pt>
                <c:pt idx="3213">
                  <c:v>1.3069542147481447E-2</c:v>
                </c:pt>
                <c:pt idx="3214">
                  <c:v>1.30751878145996E-2</c:v>
                </c:pt>
                <c:pt idx="3215">
                  <c:v>1.3080819964240178E-2</c:v>
                </c:pt>
                <c:pt idx="3216">
                  <c:v>1.3086438567524547E-2</c:v>
                </c:pt>
                <c:pt idx="3217">
                  <c:v>1.3092043595577543E-2</c:v>
                </c:pt>
                <c:pt idx="3218">
                  <c:v>1.3097000227757701E-2</c:v>
                </c:pt>
                <c:pt idx="3219">
                  <c:v>1.3102578795278593E-2</c:v>
                </c:pt>
                <c:pt idx="3220">
                  <c:v>1.3108143703407626E-2</c:v>
                </c:pt>
                <c:pt idx="3221">
                  <c:v>1.31136949232668E-2</c:v>
                </c:pt>
                <c:pt idx="3222">
                  <c:v>1.3116863687478376E-2</c:v>
                </c:pt>
                <c:pt idx="3223">
                  <c:v>1.3124913335279764E-2</c:v>
                </c:pt>
                <c:pt idx="3224">
                  <c:v>1.3130422135930075E-2</c:v>
                </c:pt>
                <c:pt idx="3225">
                  <c:v>1.3135917131163133E-2</c:v>
                </c:pt>
                <c:pt idx="3226">
                  <c:v>1.3141398292103368E-2</c:v>
                </c:pt>
                <c:pt idx="3227">
                  <c:v>1.3146865589876988E-2</c:v>
                </c:pt>
                <c:pt idx="3228">
                  <c:v>1.3152318995610202E-2</c:v>
                </c:pt>
                <c:pt idx="3229">
                  <c:v>1.3157758480428328E-2</c:v>
                </c:pt>
                <c:pt idx="3230">
                  <c:v>1.316318401545491E-2</c:v>
                </c:pt>
                <c:pt idx="3231">
                  <c:v>1.3169844409096101E-2</c:v>
                </c:pt>
                <c:pt idx="3232">
                  <c:v>1.3175240339759258E-2</c:v>
                </c:pt>
                <c:pt idx="3233">
                  <c:v>1.3180622229017856E-2</c:v>
                </c:pt>
                <c:pt idx="3234">
                  <c:v>1.3185990047994122E-2</c:v>
                </c:pt>
                <c:pt idx="3235">
                  <c:v>1.3192249906351355E-2</c:v>
                </c:pt>
                <c:pt idx="3236">
                  <c:v>1.3197586276152784E-2</c:v>
                </c:pt>
                <c:pt idx="3237">
                  <c:v>1.3202908483289326E-2</c:v>
                </c:pt>
                <c:pt idx="3238">
                  <c:v>1.3208216498885619E-2</c:v>
                </c:pt>
                <c:pt idx="3239">
                  <c:v>1.3216117662112779E-2</c:v>
                </c:pt>
                <c:pt idx="3240">
                  <c:v>1.3219406617360522E-2</c:v>
                </c:pt>
                <c:pt idx="3241">
                  <c:v>1.3224671052634321E-2</c:v>
                </c:pt>
                <c:pt idx="3242">
                  <c:v>1.32299211783511E-2</c:v>
                </c:pt>
                <c:pt idx="3243">
                  <c:v>1.3235156965631356E-2</c:v>
                </c:pt>
                <c:pt idx="3244">
                  <c:v>1.3240378385599922E-2</c:v>
                </c:pt>
                <c:pt idx="3245">
                  <c:v>1.3245585409374686E-2</c:v>
                </c:pt>
                <c:pt idx="3246">
                  <c:v>1.3250778008079616E-2</c:v>
                </c:pt>
                <c:pt idx="3247">
                  <c:v>1.3255956152839549E-2</c:v>
                </c:pt>
                <c:pt idx="3248">
                  <c:v>1.3261119814771502E-2</c:v>
                </c:pt>
                <c:pt idx="3249">
                  <c:v>1.3266268965001181E-2</c:v>
                </c:pt>
                <c:pt idx="3250">
                  <c:v>1.3271403574649076E-2</c:v>
                </c:pt>
                <c:pt idx="3251">
                  <c:v>1.3276523614835683E-2</c:v>
                </c:pt>
                <c:pt idx="3252">
                  <c:v>1.3281629056686705E-2</c:v>
                </c:pt>
                <c:pt idx="3253">
                  <c:v>1.3286719871322636E-2</c:v>
                </c:pt>
                <c:pt idx="3254">
                  <c:v>1.32917960298631E-2</c:v>
                </c:pt>
                <c:pt idx="3255">
                  <c:v>1.32968575034338E-2</c:v>
                </c:pt>
                <c:pt idx="3256">
                  <c:v>1.330190426315697E-2</c:v>
                </c:pt>
                <c:pt idx="3257">
                  <c:v>1.3306333996832693E-2</c:v>
                </c:pt>
                <c:pt idx="3258">
                  <c:v>1.3311352117575368E-2</c:v>
                </c:pt>
                <c:pt idx="3259">
                  <c:v>1.3316355440374074E-2</c:v>
                </c:pt>
                <c:pt idx="3260">
                  <c:v>1.332374211745524E-2</c:v>
                </c:pt>
                <c:pt idx="3261">
                  <c:v>1.3326916343297935E-2</c:v>
                </c:pt>
                <c:pt idx="3262">
                  <c:v>1.3331874213489718E-2</c:v>
                </c:pt>
                <c:pt idx="3263">
                  <c:v>1.3336817167686973E-2</c:v>
                </c:pt>
                <c:pt idx="3264">
                  <c:v>1.3341745177012801E-2</c:v>
                </c:pt>
                <c:pt idx="3265">
                  <c:v>1.3346658212588562E-2</c:v>
                </c:pt>
                <c:pt idx="3266">
                  <c:v>1.3351556245537358E-2</c:v>
                </c:pt>
                <c:pt idx="3267">
                  <c:v>1.3356439246982287E-2</c:v>
                </c:pt>
                <c:pt idx="3268">
                  <c:v>1.3361307188042969E-2</c:v>
                </c:pt>
                <c:pt idx="3269">
                  <c:v>1.3366160039845984E-2</c:v>
                </c:pt>
                <c:pt idx="3270">
                  <c:v>1.3369816291048942E-2</c:v>
                </c:pt>
                <c:pt idx="3271">
                  <c:v>1.3374640694430617E-2</c:v>
                </c:pt>
                <c:pt idx="3272">
                  <c:v>1.3379449927041875E-2</c:v>
                </c:pt>
                <c:pt idx="3273">
                  <c:v>1.3387564093806772E-2</c:v>
                </c:pt>
                <c:pt idx="3274">
                  <c:v>1.3389704205979847E-2</c:v>
                </c:pt>
                <c:pt idx="3275">
                  <c:v>1.3393786311514333E-2</c:v>
                </c:pt>
                <c:pt idx="3276">
                  <c:v>1.339853457230511E-2</c:v>
                </c:pt>
                <c:pt idx="3277">
                  <c:v>1.3403267517952955E-2</c:v>
                </c:pt>
                <c:pt idx="3278">
                  <c:v>1.3407985119586741E-2</c:v>
                </c:pt>
                <c:pt idx="3279">
                  <c:v>1.3412104763046964E-2</c:v>
                </c:pt>
                <c:pt idx="3280">
                  <c:v>1.3416792521112733E-2</c:v>
                </c:pt>
                <c:pt idx="3281">
                  <c:v>1.3421464851118774E-2</c:v>
                </c:pt>
                <c:pt idx="3282">
                  <c:v>1.3426121724192002E-2</c:v>
                </c:pt>
                <c:pt idx="3283">
                  <c:v>1.3432499421396687E-2</c:v>
                </c:pt>
                <c:pt idx="3284">
                  <c:v>1.3437122469010111E-2</c:v>
                </c:pt>
                <c:pt idx="3285">
                  <c:v>1.3441729965328501E-2</c:v>
                </c:pt>
                <c:pt idx="3286">
                  <c:v>1.3446321881472349E-2</c:v>
                </c:pt>
                <c:pt idx="3287">
                  <c:v>1.3450323277317495E-2</c:v>
                </c:pt>
                <c:pt idx="3288">
                  <c:v>1.3454884898751487E-2</c:v>
                </c:pt>
                <c:pt idx="3289">
                  <c:v>1.345943085597006E-2</c:v>
                </c:pt>
                <c:pt idx="3290">
                  <c:v>1.3463961120098728E-2</c:v>
                </c:pt>
                <c:pt idx="3291">
                  <c:v>1.346904674890278E-2</c:v>
                </c:pt>
                <c:pt idx="3292">
                  <c:v>1.3473544577593147E-2</c:v>
                </c:pt>
                <c:pt idx="3293">
                  <c:v>1.3478026623975011E-2</c:v>
                </c:pt>
                <c:pt idx="3294">
                  <c:v>1.3482492859168863E-2</c:v>
                </c:pt>
                <c:pt idx="3295">
                  <c:v>1.3486943254299541E-2</c:v>
                </c:pt>
                <c:pt idx="3296">
                  <c:v>1.3491377780490145E-2</c:v>
                </c:pt>
                <c:pt idx="3297">
                  <c:v>1.3495796408866379E-2</c:v>
                </c:pt>
                <c:pt idx="3298">
                  <c:v>1.3500199110548736E-2</c:v>
                </c:pt>
                <c:pt idx="3299">
                  <c:v>1.350458585666379E-2</c:v>
                </c:pt>
                <c:pt idx="3300">
                  <c:v>1.3508956618334643E-2</c:v>
                </c:pt>
                <c:pt idx="3301">
                  <c:v>1.3513311366683522E-2</c:v>
                </c:pt>
                <c:pt idx="3302">
                  <c:v>1.3517650072837872E-2</c:v>
                </c:pt>
                <c:pt idx="3303">
                  <c:v>1.3521972707918184E-2</c:v>
                </c:pt>
                <c:pt idx="3304">
                  <c:v>1.3526279243051904E-2</c:v>
                </c:pt>
                <c:pt idx="3305">
                  <c:v>1.3530569649360393E-2</c:v>
                </c:pt>
                <c:pt idx="3306">
                  <c:v>1.3534843897970222E-2</c:v>
                </c:pt>
                <c:pt idx="3307">
                  <c:v>1.3539101960005365E-2</c:v>
                </c:pt>
                <c:pt idx="3308">
                  <c:v>1.3543343806588915E-2</c:v>
                </c:pt>
                <c:pt idx="3309">
                  <c:v>1.3547016048228442E-2</c:v>
                </c:pt>
                <c:pt idx="3310">
                  <c:v>1.3551226386906583E-2</c:v>
                </c:pt>
                <c:pt idx="3311">
                  <c:v>1.3555420426134142E-2</c:v>
                </c:pt>
                <c:pt idx="3312">
                  <c:v>1.3559598137037516E-2</c:v>
                </c:pt>
                <c:pt idx="3313">
                  <c:v>1.3565956214357581E-2</c:v>
                </c:pt>
                <c:pt idx="3314">
                  <c:v>1.3568452744605513E-2</c:v>
                </c:pt>
                <c:pt idx="3315">
                  <c:v>1.3572580274525103E-2</c:v>
                </c:pt>
                <c:pt idx="3316">
                  <c:v>1.3576691357993534E-2</c:v>
                </c:pt>
                <c:pt idx="3317">
                  <c:v>1.3580785966133909E-2</c:v>
                </c:pt>
                <c:pt idx="3318">
                  <c:v>1.3584864070073669E-2</c:v>
                </c:pt>
                <c:pt idx="3319">
                  <c:v>1.3588925640936781E-2</c:v>
                </c:pt>
                <c:pt idx="3320">
                  <c:v>1.3592970649848083E-2</c:v>
                </c:pt>
                <c:pt idx="3321">
                  <c:v>1.3596999067935019E-2</c:v>
                </c:pt>
                <c:pt idx="3322">
                  <c:v>1.3600470836108061E-2</c:v>
                </c:pt>
                <c:pt idx="3323">
                  <c:v>1.3604467029811921E-2</c:v>
                </c:pt>
                <c:pt idx="3324">
                  <c:v>1.3608446548716218E-2</c:v>
                </c:pt>
                <c:pt idx="3325">
                  <c:v>1.3612409363946467E-2</c:v>
                </c:pt>
                <c:pt idx="3326">
                  <c:v>1.3616355446629938E-2</c:v>
                </c:pt>
                <c:pt idx="3327">
                  <c:v>1.3620284767898297E-2</c:v>
                </c:pt>
                <c:pt idx="3328">
                  <c:v>1.3624197298874423E-2</c:v>
                </c:pt>
                <c:pt idx="3329">
                  <c:v>1.3628093010689979E-2</c:v>
                </c:pt>
                <c:pt idx="3330">
                  <c:v>1.3631971874471358E-2</c:v>
                </c:pt>
                <c:pt idx="3331">
                  <c:v>1.3635303233068718E-2</c:v>
                </c:pt>
                <c:pt idx="3332">
                  <c:v>1.3639149381666549E-2</c:v>
                </c:pt>
                <c:pt idx="3333">
                  <c:v>1.3642978598278788E-2</c:v>
                </c:pt>
                <c:pt idx="3334">
                  <c:v>1.3646790854031643E-2</c:v>
                </c:pt>
                <c:pt idx="3335">
                  <c:v>1.365163871502274E-2</c:v>
                </c:pt>
                <c:pt idx="3336">
                  <c:v>1.3655414805861014E-2</c:v>
                </c:pt>
                <c:pt idx="3337">
                  <c:v>1.3659173843895773E-2</c:v>
                </c:pt>
                <c:pt idx="3338">
                  <c:v>1.3662915800252721E-2</c:v>
                </c:pt>
                <c:pt idx="3339">
                  <c:v>1.3666118723158892E-2</c:v>
                </c:pt>
                <c:pt idx="3340">
                  <c:v>1.3669827518666961E-2</c:v>
                </c:pt>
                <c:pt idx="3341">
                  <c:v>1.3673519148556652E-2</c:v>
                </c:pt>
                <c:pt idx="3342">
                  <c:v>1.3677193583957872E-2</c:v>
                </c:pt>
                <c:pt idx="3343">
                  <c:v>1.3680850795999653E-2</c:v>
                </c:pt>
                <c:pt idx="3344">
                  <c:v>1.3685007206351067E-2</c:v>
                </c:pt>
                <c:pt idx="3345">
                  <c:v>1.3688628782550867E-2</c:v>
                </c:pt>
                <c:pt idx="3346">
                  <c:v>1.369223304609675E-2</c:v>
                </c:pt>
                <c:pt idx="3347">
                  <c:v>1.369581996811876E-2</c:v>
                </c:pt>
                <c:pt idx="3348">
                  <c:v>1.3699389519742609E-2</c:v>
                </c:pt>
                <c:pt idx="3349">
                  <c:v>1.3702941672098344E-2</c:v>
                </c:pt>
                <c:pt idx="3350">
                  <c:v>1.3706476396315148E-2</c:v>
                </c:pt>
                <c:pt idx="3351">
                  <c:v>1.3709993663520463E-2</c:v>
                </c:pt>
                <c:pt idx="3352">
                  <c:v>1.3713493444845208E-2</c:v>
                </c:pt>
                <c:pt idx="3353">
                  <c:v>1.3716975711416826E-2</c:v>
                </c:pt>
                <c:pt idx="3354">
                  <c:v>1.3720440434365369E-2</c:v>
                </c:pt>
                <c:pt idx="3355">
                  <c:v>1.3723887584818279E-2</c:v>
                </c:pt>
                <c:pt idx="3356">
                  <c:v>1.3727317133908214E-2</c:v>
                </c:pt>
                <c:pt idx="3357">
                  <c:v>1.3730729052761747E-2</c:v>
                </c:pt>
                <c:pt idx="3358">
                  <c:v>1.3734123312511537E-2</c:v>
                </c:pt>
                <c:pt idx="3359">
                  <c:v>1.3737499884285893E-2</c:v>
                </c:pt>
                <c:pt idx="3360">
                  <c:v>1.3740858739214868E-2</c:v>
                </c:pt>
                <c:pt idx="3361">
                  <c:v>1.3743702506574187E-2</c:v>
                </c:pt>
                <c:pt idx="3362">
                  <c:v>1.3747026989544419E-2</c:v>
                </c:pt>
                <c:pt idx="3363">
                  <c:v>1.3750333671771793E-2</c:v>
                </c:pt>
                <c:pt idx="3364">
                  <c:v>1.3753622524388852E-2</c:v>
                </c:pt>
                <c:pt idx="3365">
                  <c:v>1.3756893518525501E-2</c:v>
                </c:pt>
                <c:pt idx="3366">
                  <c:v>1.3760638198341956E-2</c:v>
                </c:pt>
                <c:pt idx="3367">
                  <c:v>1.3763872227008561E-2</c:v>
                </c:pt>
                <c:pt idx="3368">
                  <c:v>1.3767088307875397E-2</c:v>
                </c:pt>
                <c:pt idx="3369">
                  <c:v>1.3770286412073385E-2</c:v>
                </c:pt>
                <c:pt idx="3370">
                  <c:v>1.377346651073518E-2</c:v>
                </c:pt>
                <c:pt idx="3371">
                  <c:v>1.377662857499257E-2</c:v>
                </c:pt>
                <c:pt idx="3372">
                  <c:v>1.3779772575976474E-2</c:v>
                </c:pt>
                <c:pt idx="3373">
                  <c:v>1.3782898484817813E-2</c:v>
                </c:pt>
                <c:pt idx="3374">
                  <c:v>1.3785041768871409E-2</c:v>
                </c:pt>
                <c:pt idx="3375">
                  <c:v>1.3788133773937616E-2</c:v>
                </c:pt>
                <c:pt idx="3376">
                  <c:v>1.3791207605718725E-2</c:v>
                </c:pt>
                <c:pt idx="3377">
                  <c:v>1.37942632353516E-2</c:v>
                </c:pt>
                <c:pt idx="3378">
                  <c:v>1.3797300633973997E-2</c:v>
                </c:pt>
                <c:pt idx="3379">
                  <c:v>1.3800319772721892E-2</c:v>
                </c:pt>
                <c:pt idx="3380">
                  <c:v>1.3803320622727711E-2</c:v>
                </c:pt>
                <c:pt idx="3381">
                  <c:v>1.380630315513276E-2</c:v>
                </c:pt>
                <c:pt idx="3382">
                  <c:v>1.3809267341070353E-2</c:v>
                </c:pt>
                <c:pt idx="3383">
                  <c:v>1.3811741495356803E-2</c:v>
                </c:pt>
                <c:pt idx="3384">
                  <c:v>1.3814670109521462E-2</c:v>
                </c:pt>
                <c:pt idx="3385">
                  <c:v>1.3817580293374463E-2</c:v>
                </c:pt>
                <c:pt idx="3386">
                  <c:v>1.3820472018056194E-2</c:v>
                </c:pt>
                <c:pt idx="3387">
                  <c:v>1.3824745368079009E-2</c:v>
                </c:pt>
                <c:pt idx="3388">
                  <c:v>1.3827596430752782E-2</c:v>
                </c:pt>
                <c:pt idx="3389">
                  <c:v>1.3830428939417792E-2</c:v>
                </c:pt>
                <c:pt idx="3390">
                  <c:v>1.3833242865211906E-2</c:v>
                </c:pt>
                <c:pt idx="3391">
                  <c:v>1.3836038179267785E-2</c:v>
                </c:pt>
                <c:pt idx="3392">
                  <c:v>1.3838354376775164E-2</c:v>
                </c:pt>
                <c:pt idx="3393">
                  <c:v>1.3841113613849591E-2</c:v>
                </c:pt>
                <c:pt idx="3394">
                  <c:v>1.3843854155350577E-2</c:v>
                </c:pt>
                <c:pt idx="3395">
                  <c:v>1.3846575972415058E-2</c:v>
                </c:pt>
                <c:pt idx="3396">
                  <c:v>1.3849734563230418E-2</c:v>
                </c:pt>
                <c:pt idx="3397">
                  <c:v>1.3852417600710433E-2</c:v>
                </c:pt>
                <c:pt idx="3398">
                  <c:v>1.3855081824402529E-2</c:v>
                </c:pt>
                <c:pt idx="3399">
                  <c:v>1.3857727205444577E-2</c:v>
                </c:pt>
                <c:pt idx="3400">
                  <c:v>1.3860353714972707E-2</c:v>
                </c:pt>
                <c:pt idx="3401">
                  <c:v>1.3862961324125659E-2</c:v>
                </c:pt>
                <c:pt idx="3402">
                  <c:v>1.3865550004037828E-2</c:v>
                </c:pt>
                <c:pt idx="3403">
                  <c:v>1.3868119725847953E-2</c:v>
                </c:pt>
                <c:pt idx="3404">
                  <c:v>1.387067046069477E-2</c:v>
                </c:pt>
                <c:pt idx="3405">
                  <c:v>1.3873202179713547E-2</c:v>
                </c:pt>
                <c:pt idx="3406">
                  <c:v>1.387571485404215E-2</c:v>
                </c:pt>
                <c:pt idx="3407">
                  <c:v>1.3878208454821926E-2</c:v>
                </c:pt>
                <c:pt idx="3408">
                  <c:v>1.3880682953187269E-2</c:v>
                </c:pt>
                <c:pt idx="3409">
                  <c:v>1.3883138320279523E-2</c:v>
                </c:pt>
                <c:pt idx="3410">
                  <c:v>1.3885574527236561E-2</c:v>
                </c:pt>
                <c:pt idx="3411">
                  <c:v>1.388799154519799E-2</c:v>
                </c:pt>
                <c:pt idx="3412">
                  <c:v>1.3890389345299939E-2</c:v>
                </c:pt>
                <c:pt idx="3413">
                  <c:v>1.3892333898805419E-2</c:v>
                </c:pt>
                <c:pt idx="3414">
                  <c:v>1.3894694467940746E-2</c:v>
                </c:pt>
                <c:pt idx="3415">
                  <c:v>1.3897035735426564E-2</c:v>
                </c:pt>
                <c:pt idx="3416">
                  <c:v>1.3899357672405077E-2</c:v>
                </c:pt>
                <c:pt idx="3417">
                  <c:v>1.390166025001849E-2</c:v>
                </c:pt>
                <c:pt idx="3418">
                  <c:v>1.3904370954735379E-2</c:v>
                </c:pt>
                <c:pt idx="3419">
                  <c:v>1.3906633421752589E-2</c:v>
                </c:pt>
                <c:pt idx="3420">
                  <c:v>1.3908876440033267E-2</c:v>
                </c:pt>
                <c:pt idx="3421">
                  <c:v>1.3911099980717018E-2</c:v>
                </c:pt>
                <c:pt idx="3422">
                  <c:v>1.3913304014948662E-2</c:v>
                </c:pt>
                <c:pt idx="3423">
                  <c:v>1.391548851386781E-2</c:v>
                </c:pt>
                <c:pt idx="3424">
                  <c:v>1.3917653448615803E-2</c:v>
                </c:pt>
                <c:pt idx="3425">
                  <c:v>1.3919798790334859E-2</c:v>
                </c:pt>
                <c:pt idx="3426">
                  <c:v>1.3921090405043302E-2</c:v>
                </c:pt>
                <c:pt idx="3427">
                  <c:v>1.3923199129250996E-2</c:v>
                </c:pt>
                <c:pt idx="3428">
                  <c:v>1.3925288179475359E-2</c:v>
                </c:pt>
                <c:pt idx="3429">
                  <c:v>1.3927357526862139E-2</c:v>
                </c:pt>
                <c:pt idx="3430">
                  <c:v>1.3930109925339986E-2</c:v>
                </c:pt>
                <c:pt idx="3431">
                  <c:v>1.3931725362223091E-2</c:v>
                </c:pt>
                <c:pt idx="3432">
                  <c:v>1.3933732598560233E-2</c:v>
                </c:pt>
                <c:pt idx="3433">
                  <c:v>1.3935720012523412E-2</c:v>
                </c:pt>
                <c:pt idx="3434">
                  <c:v>1.3937687575259261E-2</c:v>
                </c:pt>
                <c:pt idx="3435">
                  <c:v>1.3939230269713101E-2</c:v>
                </c:pt>
                <c:pt idx="3436">
                  <c:v>1.394115939627317E-2</c:v>
                </c:pt>
                <c:pt idx="3437">
                  <c:v>1.3943068587870795E-2</c:v>
                </c:pt>
                <c:pt idx="3438">
                  <c:v>1.3944957815655344E-2</c:v>
                </c:pt>
                <c:pt idx="3439">
                  <c:v>1.394882365134319E-2</c:v>
                </c:pt>
                <c:pt idx="3440">
                  <c:v>1.3950666041255312E-2</c:v>
                </c:pt>
                <c:pt idx="3441">
                  <c:v>1.3952488366666734E-2</c:v>
                </c:pt>
                <c:pt idx="3442">
                  <c:v>1.395429059871884E-2</c:v>
                </c:pt>
                <c:pt idx="3443">
                  <c:v>1.3954891539366779E-2</c:v>
                </c:pt>
                <c:pt idx="3444">
                  <c:v>1.3956657627216809E-2</c:v>
                </c:pt>
                <c:pt idx="3445">
                  <c:v>1.3959392142503543E-2</c:v>
                </c:pt>
                <c:pt idx="3446">
                  <c:v>1.3960129259782406E-2</c:v>
                </c:pt>
                <c:pt idx="3447">
                  <c:v>1.3961834746796438E-2</c:v>
                </c:pt>
                <c:pt idx="3448">
                  <c:v>1.396468041457161E-2</c:v>
                </c:pt>
                <c:pt idx="3449">
                  <c:v>1.3966341185152241E-2</c:v>
                </c:pt>
                <c:pt idx="3450">
                  <c:v>1.3967981631530128E-2</c:v>
                </c:pt>
                <c:pt idx="3451">
                  <c:v>1.3969601724852603E-2</c:v>
                </c:pt>
                <c:pt idx="3452">
                  <c:v>1.3971201436265301E-2</c:v>
                </c:pt>
                <c:pt idx="3453">
                  <c:v>1.3972780736913007E-2</c:v>
                </c:pt>
                <c:pt idx="3454">
                  <c:v>1.3974339597943903E-2</c:v>
                </c:pt>
                <c:pt idx="3455">
                  <c:v>1.3975877990503628E-2</c:v>
                </c:pt>
                <c:pt idx="3456">
                  <c:v>1.3976269058789133E-2</c:v>
                </c:pt>
                <c:pt idx="3457">
                  <c:v>1.3978893254802298E-2</c:v>
                </c:pt>
                <c:pt idx="3458">
                  <c:v>1.3980370068835063E-2</c:v>
                </c:pt>
                <c:pt idx="3459">
                  <c:v>1.3981826298988548E-2</c:v>
                </c:pt>
                <c:pt idx="3460">
                  <c:v>1.3983261916409235E-2</c:v>
                </c:pt>
                <c:pt idx="3461">
                  <c:v>1.398467689224616E-2</c:v>
                </c:pt>
                <c:pt idx="3462">
                  <c:v>1.398607119764921E-2</c:v>
                </c:pt>
                <c:pt idx="3463">
                  <c:v>1.3987444803767421E-2</c:v>
                </c:pt>
                <c:pt idx="3464">
                  <c:v>1.3988797681748977E-2</c:v>
                </c:pt>
                <c:pt idx="3465">
                  <c:v>1.3989041443168277E-2</c:v>
                </c:pt>
                <c:pt idx="3466">
                  <c:v>1.3990357095355033E-2</c:v>
                </c:pt>
                <c:pt idx="3467">
                  <c:v>1.3991651941444723E-2</c:v>
                </c:pt>
                <c:pt idx="3468">
                  <c:v>1.399292595259273E-2</c:v>
                </c:pt>
                <c:pt idx="3469">
                  <c:v>1.3995250139869977E-2</c:v>
                </c:pt>
                <c:pt idx="3470">
                  <c:v>1.3996478043191977E-2</c:v>
                </c:pt>
                <c:pt idx="3471">
                  <c:v>1.399768501643163E-2</c:v>
                </c:pt>
                <c:pt idx="3472">
                  <c:v>1.3998871030741369E-2</c:v>
                </c:pt>
                <c:pt idx="3473">
                  <c:v>1.4000036057273638E-2</c:v>
                </c:pt>
                <c:pt idx="3474">
                  <c:v>1.4001180067181719E-2</c:v>
                </c:pt>
                <c:pt idx="3475">
                  <c:v>1.4002303031615501E-2</c:v>
                </c:pt>
                <c:pt idx="3476">
                  <c:v>1.4003404921732524E-2</c:v>
                </c:pt>
                <c:pt idx="3477">
                  <c:v>1.4004485708681822E-2</c:v>
                </c:pt>
                <c:pt idx="3478">
                  <c:v>1.4004169676947065E-2</c:v>
                </c:pt>
                <c:pt idx="3479">
                  <c:v>1.4005214075730521E-2</c:v>
                </c:pt>
                <c:pt idx="3480">
                  <c:v>1.4006237296331214E-2</c:v>
                </c:pt>
                <c:pt idx="3481">
                  <c:v>1.4007239309906439E-2</c:v>
                </c:pt>
                <c:pt idx="3482">
                  <c:v>1.4007958388515439E-2</c:v>
                </c:pt>
                <c:pt idx="3483">
                  <c:v>1.401025631800407E-2</c:v>
                </c:pt>
                <c:pt idx="3484">
                  <c:v>1.4010847971140633E-2</c:v>
                </c:pt>
                <c:pt idx="3485">
                  <c:v>1.4011754226989021E-2</c:v>
                </c:pt>
                <c:pt idx="3486">
                  <c:v>1.4012639116370131E-2</c:v>
                </c:pt>
                <c:pt idx="3487">
                  <c:v>1.401350261044286E-2</c:v>
                </c:pt>
                <c:pt idx="3488">
                  <c:v>1.4014344680370492E-2</c:v>
                </c:pt>
                <c:pt idx="3489">
                  <c:v>1.4015165297311047E-2</c:v>
                </c:pt>
                <c:pt idx="3490">
                  <c:v>1.4015964432428687E-2</c:v>
                </c:pt>
                <c:pt idx="3491">
                  <c:v>1.4017065982975977E-2</c:v>
                </c:pt>
                <c:pt idx="3492">
                  <c:v>1.4017820553133638E-2</c:v>
                </c:pt>
                <c:pt idx="3493">
                  <c:v>1.4018553552057805E-2</c:v>
                </c:pt>
                <c:pt idx="3494">
                  <c:v>1.4019264950908937E-2</c:v>
                </c:pt>
                <c:pt idx="3495">
                  <c:v>1.4019636871331996E-2</c:v>
                </c:pt>
                <c:pt idx="3496">
                  <c:v>1.4020493853769536E-2</c:v>
                </c:pt>
                <c:pt idx="3497">
                  <c:v>1.4020954464816862E-2</c:v>
                </c:pt>
                <c:pt idx="3498">
                  <c:v>1.4021580707195256E-2</c:v>
                </c:pt>
                <c:pt idx="3499">
                  <c:v>1.4022185208219439E-2</c:v>
                </c:pt>
                <c:pt idx="3500">
                  <c:v>1.4023078127581615E-2</c:v>
                </c:pt>
                <c:pt idx="3501">
                  <c:v>1.402363751847609E-2</c:v>
                </c:pt>
                <c:pt idx="3502">
                  <c:v>1.4024175078603807E-2</c:v>
                </c:pt>
                <c:pt idx="3503">
                  <c:v>1.4024690779126962E-2</c:v>
                </c:pt>
                <c:pt idx="3504">
                  <c:v>1.4025184591212965E-2</c:v>
                </c:pt>
                <c:pt idx="3505">
                  <c:v>1.4025656486025757E-2</c:v>
                </c:pt>
                <c:pt idx="3506">
                  <c:v>1.4026106434731008E-2</c:v>
                </c:pt>
                <c:pt idx="3507">
                  <c:v>1.4026534408493524E-2</c:v>
                </c:pt>
                <c:pt idx="3508">
                  <c:v>1.4026940378485061E-2</c:v>
                </c:pt>
                <c:pt idx="3509">
                  <c:v>1.4027324315866079E-2</c:v>
                </c:pt>
                <c:pt idx="3510">
                  <c:v>1.4027686191804859E-2</c:v>
                </c:pt>
                <c:pt idx="3511">
                  <c:v>1.4028025977472287E-2</c:v>
                </c:pt>
                <c:pt idx="3512">
                  <c:v>1.40283436440323E-2</c:v>
                </c:pt>
                <c:pt idx="3513">
                  <c:v>1.4028639162656655E-2</c:v>
                </c:pt>
                <c:pt idx="3514">
                  <c:v>1.4028912504511892E-2</c:v>
                </c:pt>
                <c:pt idx="3515">
                  <c:v>1.4029163640766293E-2</c:v>
                </c:pt>
                <c:pt idx="3516">
                  <c:v>1.4029392542589876E-2</c:v>
                </c:pt>
                <c:pt idx="3517">
                  <c:v>1.4029315584360396E-2</c:v>
                </c:pt>
                <c:pt idx="3518">
                  <c:v>1.4029501521333467E-2</c:v>
                </c:pt>
                <c:pt idx="3519">
                  <c:v>1.4029665140312932E-2</c:v>
                </c:pt>
                <c:pt idx="3520">
                  <c:v>1.4029806412471738E-2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606912"/>
        <c:axId val="54960883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42390</c:v>
                </c:pt>
                <c:pt idx="1">
                  <c:v>42422</c:v>
                </c:pt>
                <c:pt idx="2">
                  <c:v>42450</c:v>
                </c:pt>
                <c:pt idx="3">
                  <c:v>42481</c:v>
                </c:pt>
                <c:pt idx="4">
                  <c:v>42513</c:v>
                </c:pt>
                <c:pt idx="5">
                  <c:v>42542</c:v>
                </c:pt>
                <c:pt idx="6">
                  <c:v>42572</c:v>
                </c:pt>
                <c:pt idx="7">
                  <c:v>42604</c:v>
                </c:pt>
                <c:pt idx="8">
                  <c:v>42634</c:v>
                </c:pt>
                <c:pt idx="9">
                  <c:v>42664</c:v>
                </c:pt>
                <c:pt idx="10">
                  <c:v>42695</c:v>
                </c:pt>
                <c:pt idx="11">
                  <c:v>42725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-1.3999999999999998E-3</c:v>
                </c:pt>
                <c:pt idx="1">
                  <c:v>-1.5399999999999999E-3</c:v>
                </c:pt>
                <c:pt idx="2">
                  <c:v>-1.64E-3</c:v>
                </c:pt>
                <c:pt idx="3">
                  <c:v>-1.72E-3</c:v>
                </c:pt>
                <c:pt idx="4">
                  <c:v>-1.7899999999999999E-3</c:v>
                </c:pt>
                <c:pt idx="5">
                  <c:v>-1.8599999999999999E-3</c:v>
                </c:pt>
                <c:pt idx="6">
                  <c:v>-1.8799999999999999E-3</c:v>
                </c:pt>
                <c:pt idx="7">
                  <c:v>-1.91E-3</c:v>
                </c:pt>
                <c:pt idx="8">
                  <c:v>-1.9300000000000001E-3</c:v>
                </c:pt>
                <c:pt idx="9">
                  <c:v>-1.91E-3</c:v>
                </c:pt>
                <c:pt idx="10">
                  <c:v>-1.91E-3</c:v>
                </c:pt>
                <c:pt idx="11">
                  <c:v>-1.9E-3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42445</c:v>
                </c:pt>
                <c:pt idx="1">
                  <c:v>42536</c:v>
                </c:pt>
                <c:pt idx="2">
                  <c:v>42634</c:v>
                </c:pt>
                <c:pt idx="3">
                  <c:v>42725</c:v>
                </c:pt>
                <c:pt idx="4">
                  <c:v>42809</c:v>
                </c:pt>
                <c:pt idx="5">
                  <c:v>42907</c:v>
                </c:pt>
                <c:pt idx="6">
                  <c:v>42998</c:v>
                </c:pt>
                <c:pt idx="7">
                  <c:v>43089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-1.6249999999999431E-3</c:v>
                </c:pt>
                <c:pt idx="1">
                  <c:v>-1.8749999999999999E-3</c:v>
                </c:pt>
                <c:pt idx="2">
                  <c:v>-1.9249999999999545E-3</c:v>
                </c:pt>
                <c:pt idx="3">
                  <c:v>-1.8749999999999999E-3</c:v>
                </c:pt>
                <c:pt idx="4">
                  <c:v>-1.7249999999999943E-3</c:v>
                </c:pt>
                <c:pt idx="5">
                  <c:v>-1.4249999999999829E-3</c:v>
                </c:pt>
                <c:pt idx="6">
                  <c:v>-1.0249999999999205E-3</c:v>
                </c:pt>
                <c:pt idx="7">
                  <c:v>-5.2500000000009093E-4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42389</c:v>
                </c:pt>
                <c:pt idx="1">
                  <c:v>42417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-1.4249999999999829E-3</c:v>
                </c:pt>
                <c:pt idx="1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43180</c:v>
                </c:pt>
                <c:pt idx="1">
                  <c:v>43271</c:v>
                </c:pt>
                <c:pt idx="2">
                  <c:v>43362</c:v>
                </c:pt>
                <c:pt idx="3">
                  <c:v>43453</c:v>
                </c:pt>
                <c:pt idx="4">
                  <c:v>43544</c:v>
                </c:pt>
                <c:pt idx="5">
                  <c:v>43635</c:v>
                </c:pt>
                <c:pt idx="6">
                  <c:v>43726</c:v>
                </c:pt>
                <c:pt idx="7">
                  <c:v>43817</c:v>
                </c:pt>
                <c:pt idx="8">
                  <c:v>43908</c:v>
                </c:pt>
                <c:pt idx="9">
                  <c:v>43999</c:v>
                </c:pt>
                <c:pt idx="10">
                  <c:v>44090</c:v>
                </c:pt>
                <c:pt idx="11">
                  <c:v>44181</c:v>
                </c:pt>
                <c:pt idx="12">
                  <c:v>44272</c:v>
                </c:pt>
                <c:pt idx="13">
                  <c:v>44363</c:v>
                </c:pt>
                <c:pt idx="14">
                  <c:v>44454</c:v>
                </c:pt>
                <c:pt idx="15">
                  <c:v>44545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06912"/>
        <c:axId val="549608832"/>
      </c:scatterChart>
      <c:dateAx>
        <c:axId val="549606912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6088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9608832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960691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-1.2015335584081299E-3</c:v>
                </c:pt>
                <c:pt idx="1">
                  <c:v>-1.2015275431598305E-3</c:v>
                </c:pt>
                <c:pt idx="2">
                  <c:v>-1.201533558488066E-3</c:v>
                </c:pt>
                <c:pt idx="3">
                  <c:v>-1.2015335584480979E-3</c:v>
                </c:pt>
                <c:pt idx="4">
                  <c:v>-1.201533558488066E-3</c:v>
                </c:pt>
                <c:pt idx="5">
                  <c:v>-3.3753078344300746E-4</c:v>
                </c:pt>
                <c:pt idx="6">
                  <c:v>-1.201533558488066E-3</c:v>
                </c:pt>
                <c:pt idx="7">
                  <c:v>-1.201533558528034E-3</c:v>
                </c:pt>
                <c:pt idx="8">
                  <c:v>-1.2015335584480979E-3</c:v>
                </c:pt>
                <c:pt idx="9">
                  <c:v>-1.201533558488066E-3</c:v>
                </c:pt>
                <c:pt idx="10">
                  <c:v>-1.2015295482559196E-3</c:v>
                </c:pt>
                <c:pt idx="11">
                  <c:v>-1.201533558488066E-3</c:v>
                </c:pt>
                <c:pt idx="12">
                  <c:v>-1.201533558568002E-3</c:v>
                </c:pt>
                <c:pt idx="13">
                  <c:v>-1.2015335584480979E-3</c:v>
                </c:pt>
                <c:pt idx="14">
                  <c:v>-1.2015335584480979E-3</c:v>
                </c:pt>
                <c:pt idx="15">
                  <c:v>-1.2015295482559196E-3</c:v>
                </c:pt>
                <c:pt idx="16">
                  <c:v>-1.201533558488066E-3</c:v>
                </c:pt>
                <c:pt idx="17">
                  <c:v>-1.2015335584480979E-3</c:v>
                </c:pt>
                <c:pt idx="18">
                  <c:v>-1.201533558568002E-3</c:v>
                </c:pt>
                <c:pt idx="19">
                  <c:v>-1.2033782434128781E-3</c:v>
                </c:pt>
                <c:pt idx="20">
                  <c:v>-1.2112062338553997E-3</c:v>
                </c:pt>
                <c:pt idx="21">
                  <c:v>-1.2195252788016475E-3</c:v>
                </c:pt>
                <c:pt idx="22">
                  <c:v>-1.2238739639736096E-3</c:v>
                </c:pt>
                <c:pt idx="23">
                  <c:v>-1.2283072184171573E-3</c:v>
                </c:pt>
                <c:pt idx="24">
                  <c:v>-1.2328049411314268E-3</c:v>
                </c:pt>
                <c:pt idx="25">
                  <c:v>-1.2419104938565795E-3</c:v>
                </c:pt>
                <c:pt idx="26">
                  <c:v>-1.2510385027120208E-3</c:v>
                </c:pt>
                <c:pt idx="27">
                  <c:v>-1.2555570570427221E-3</c:v>
                </c:pt>
                <c:pt idx="28">
                  <c:v>-1.2600194756373639E-3</c:v>
                </c:pt>
                <c:pt idx="29">
                  <c:v>-1.2644056575750184E-3</c:v>
                </c:pt>
                <c:pt idx="30">
                  <c:v>-1.2728188963206932E-3</c:v>
                </c:pt>
                <c:pt idx="31">
                  <c:v>-1.280786006612189E-3</c:v>
                </c:pt>
                <c:pt idx="32">
                  <c:v>-1.2844894955277297E-3</c:v>
                </c:pt>
                <c:pt idx="33">
                  <c:v>-1.2879961438194698E-3</c:v>
                </c:pt>
                <c:pt idx="34">
                  <c:v>-1.2912858505664815E-3</c:v>
                </c:pt>
                <c:pt idx="35">
                  <c:v>-1.2970369494835765E-3</c:v>
                </c:pt>
                <c:pt idx="36">
                  <c:v>-1.3018732495639895E-3</c:v>
                </c:pt>
                <c:pt idx="37">
                  <c:v>-1.3037767386903099E-3</c:v>
                </c:pt>
                <c:pt idx="38">
                  <c:v>-1.3053426824249925E-3</c:v>
                </c:pt>
                <c:pt idx="39">
                  <c:v>-1.3065509796472696E-3</c:v>
                </c:pt>
                <c:pt idx="40">
                  <c:v>-1.3076701664171964E-3</c:v>
                </c:pt>
                <c:pt idx="41">
                  <c:v>-1.3085473467189246E-3</c:v>
                </c:pt>
                <c:pt idx="42">
                  <c:v>-1.3103732622177233E-3</c:v>
                </c:pt>
                <c:pt idx="43">
                  <c:v>-1.3123814204574202E-3</c:v>
                </c:pt>
                <c:pt idx="44">
                  <c:v>-1.3145842772344096E-3</c:v>
                </c:pt>
                <c:pt idx="45">
                  <c:v>-1.3196964281503298E-3</c:v>
                </c:pt>
                <c:pt idx="46">
                  <c:v>-5.3359298323840676E-4</c:v>
                </c:pt>
                <c:pt idx="47">
                  <c:v>-1.328954998287557E-3</c:v>
                </c:pt>
                <c:pt idx="48">
                  <c:v>-1.3325876214498322E-3</c:v>
                </c:pt>
                <c:pt idx="49">
                  <c:v>-1.3365021348832329E-3</c:v>
                </c:pt>
                <c:pt idx="50">
                  <c:v>-1.3453280477238039E-3</c:v>
                </c:pt>
                <c:pt idx="51">
                  <c:v>-1.3552282089346335E-3</c:v>
                </c:pt>
                <c:pt idx="52">
                  <c:v>-1.3607390122283292E-3</c:v>
                </c:pt>
                <c:pt idx="53">
                  <c:v>-1.3666064412509726E-3</c:v>
                </c:pt>
                <c:pt idx="54">
                  <c:v>-1.3728429520787344E-3</c:v>
                </c:pt>
                <c:pt idx="55">
                  <c:v>-1.38660318488526E-3</c:v>
                </c:pt>
                <c:pt idx="56">
                  <c:v>-1.4017289306478276E-3</c:v>
                </c:pt>
                <c:pt idx="57">
                  <c:v>-1.4099976888060084E-3</c:v>
                </c:pt>
                <c:pt idx="58">
                  <c:v>-1.4187102641471938E-3</c:v>
                </c:pt>
                <c:pt idx="59">
                  <c:v>-1.4278791127475543E-3</c:v>
                </c:pt>
                <c:pt idx="60">
                  <c:v>-1.4477941770518754E-3</c:v>
                </c:pt>
                <c:pt idx="61">
                  <c:v>-1.469260023965191E-3</c:v>
                </c:pt>
                <c:pt idx="62">
                  <c:v>-1.4802498385035889E-3</c:v>
                </c:pt>
                <c:pt idx="63">
                  <c:v>-1.4910979966353821E-3</c:v>
                </c:pt>
                <c:pt idx="64">
                  <c:v>-1.5224240388516108E-3</c:v>
                </c:pt>
                <c:pt idx="65">
                  <c:v>-1.5523563188102329E-3</c:v>
                </c:pt>
                <c:pt idx="66">
                  <c:v>-1.5617849619964375E-3</c:v>
                </c:pt>
                <c:pt idx="67">
                  <c:v>-1.5709496858962169E-3</c:v>
                </c:pt>
                <c:pt idx="68">
                  <c:v>-1.5883159820306858E-3</c:v>
                </c:pt>
                <c:pt idx="69">
                  <c:v>-1.6046637350486392E-3</c:v>
                </c:pt>
                <c:pt idx="70">
                  <c:v>-1.6122796214501633E-3</c:v>
                </c:pt>
                <c:pt idx="71">
                  <c:v>-1.6195398919949255E-3</c:v>
                </c:pt>
                <c:pt idx="72">
                  <c:v>-1.6264292639878164E-3</c:v>
                </c:pt>
                <c:pt idx="73">
                  <c:v>-1.6388878035078491E-3</c:v>
                </c:pt>
                <c:pt idx="74">
                  <c:v>-1.6499721081020269E-3</c:v>
                </c:pt>
                <c:pt idx="75">
                  <c:v>-1.6547777443509659E-3</c:v>
                </c:pt>
                <c:pt idx="76">
                  <c:v>-1.6591207850380485E-3</c:v>
                </c:pt>
                <c:pt idx="77">
                  <c:v>-1.6629859474681652E-3</c:v>
                </c:pt>
                <c:pt idx="78">
                  <c:v>-1.6690391921736492E-3</c:v>
                </c:pt>
                <c:pt idx="79">
                  <c:v>-1.6733621573594704E-3</c:v>
                </c:pt>
                <c:pt idx="80">
                  <c:v>-1.6746086857200027E-3</c:v>
                </c:pt>
                <c:pt idx="81">
                  <c:v>-1.6752856391333282E-3</c:v>
                </c:pt>
                <c:pt idx="82">
                  <c:v>-1.6754625493398123E-3</c:v>
                </c:pt>
                <c:pt idx="83">
                  <c:v>-1.6753534306523932E-3</c:v>
                </c:pt>
                <c:pt idx="84">
                  <c:v>-1.6749779669655851E-3</c:v>
                </c:pt>
                <c:pt idx="85">
                  <c:v>-1.6746485334451222E-3</c:v>
                </c:pt>
                <c:pt idx="86">
                  <c:v>-1.6742383176637787E-3</c:v>
                </c:pt>
                <c:pt idx="87">
                  <c:v>-1.673748586048518E-3</c:v>
                </c:pt>
                <c:pt idx="88">
                  <c:v>-1.6725026315089764E-3</c:v>
                </c:pt>
                <c:pt idx="89">
                  <c:v>-1.671019828708431E-3</c:v>
                </c:pt>
                <c:pt idx="90">
                  <c:v>-1.6701515137285128E-3</c:v>
                </c:pt>
                <c:pt idx="91">
                  <c:v>-1.669211281396521E-3</c:v>
                </c:pt>
                <c:pt idx="92">
                  <c:v>-1.6682003980994509E-3</c:v>
                </c:pt>
                <c:pt idx="93">
                  <c:v>-1.6659417510034302E-3</c:v>
                </c:pt>
                <c:pt idx="94">
                  <c:v>-1.6634756835998132E-3</c:v>
                </c:pt>
                <c:pt idx="95">
                  <c:v>-1.662130541721929E-3</c:v>
                </c:pt>
                <c:pt idx="96">
                  <c:v>-1.6607223472808741E-3</c:v>
                </c:pt>
                <c:pt idx="97">
                  <c:v>-1.65925236694342E-3</c:v>
                </c:pt>
                <c:pt idx="98">
                  <c:v>-1.656105165963595E-3</c:v>
                </c:pt>
                <c:pt idx="99">
                  <c:v>-1.6527799130106047E-3</c:v>
                </c:pt>
                <c:pt idx="100">
                  <c:v>-1.6510199985164675E-3</c:v>
                </c:pt>
                <c:pt idx="101">
                  <c:v>-1.6492058965678069E-3</c:v>
                </c:pt>
                <c:pt idx="102">
                  <c:v>-1.6473388734716821E-3</c:v>
                </c:pt>
                <c:pt idx="103">
                  <c:v>-1.6434272530840843E-3</c:v>
                </c:pt>
                <c:pt idx="104">
                  <c:v>-1.6394219603466098E-3</c:v>
                </c:pt>
                <c:pt idx="105">
                  <c:v>-1.6376425437325537E-3</c:v>
                </c:pt>
                <c:pt idx="106">
                  <c:v>-1.6361588357360901E-3</c:v>
                </c:pt>
                <c:pt idx="107">
                  <c:v>-1.6349806284843282E-3</c:v>
                </c:pt>
                <c:pt idx="108">
                  <c:v>-1.6336840974551237E-3</c:v>
                </c:pt>
                <c:pt idx="109">
                  <c:v>-1.6335186517446587E-3</c:v>
                </c:pt>
                <c:pt idx="110">
                  <c:v>-1.6340148315618919E-3</c:v>
                </c:pt>
                <c:pt idx="111">
                  <c:v>-1.6348752654060661E-3</c:v>
                </c:pt>
                <c:pt idx="112">
                  <c:v>-1.6361097453643225E-3</c:v>
                </c:pt>
                <c:pt idx="113">
                  <c:v>-1.6398670170847396E-3</c:v>
                </c:pt>
                <c:pt idx="114">
                  <c:v>-1.6449839712784353E-3</c:v>
                </c:pt>
                <c:pt idx="115">
                  <c:v>-1.6482355651126213E-3</c:v>
                </c:pt>
                <c:pt idx="116">
                  <c:v>-1.6519199582232247E-3</c:v>
                </c:pt>
                <c:pt idx="117">
                  <c:v>-1.656046943097067E-3</c:v>
                </c:pt>
                <c:pt idx="118">
                  <c:v>-1.6658174702710582E-3</c:v>
                </c:pt>
                <c:pt idx="119">
                  <c:v>-1.6771766408485433E-3</c:v>
                </c:pt>
                <c:pt idx="120">
                  <c:v>-1.6836634658856653E-3</c:v>
                </c:pt>
                <c:pt idx="121">
                  <c:v>-1.6906516355685852E-3</c:v>
                </c:pt>
                <c:pt idx="122">
                  <c:v>-1.6981509419444762E-3</c:v>
                </c:pt>
                <c:pt idx="123">
                  <c:v>-1.7148941356825986E-3</c:v>
                </c:pt>
                <c:pt idx="124">
                  <c:v>-1.7334553782788475E-3</c:v>
                </c:pt>
                <c:pt idx="125">
                  <c:v>-1.7435153486555777E-3</c:v>
                </c:pt>
                <c:pt idx="126">
                  <c:v>-1.7534295280530188E-3</c:v>
                </c:pt>
                <c:pt idx="127">
                  <c:v>-1.7630488395203869E-3</c:v>
                </c:pt>
                <c:pt idx="128">
                  <c:v>-1.7812521729876352E-3</c:v>
                </c:pt>
                <c:pt idx="129">
                  <c:v>-1.7984030735807011E-3</c:v>
                </c:pt>
                <c:pt idx="130">
                  <c:v>-1.8064172952270141E-3</c:v>
                </c:pt>
                <c:pt idx="131">
                  <c:v>-1.8140843484593105E-3</c:v>
                </c:pt>
                <c:pt idx="132">
                  <c:v>-1.8213955168500107E-3</c:v>
                </c:pt>
                <c:pt idx="133">
                  <c:v>-1.8347786349037776E-3</c:v>
                </c:pt>
                <c:pt idx="134">
                  <c:v>-1.8469070040927349E-3</c:v>
                </c:pt>
                <c:pt idx="135">
                  <c:v>-1.8523079956267452E-3</c:v>
                </c:pt>
                <c:pt idx="136">
                  <c:v>-1.8573008014755032E-3</c:v>
                </c:pt>
                <c:pt idx="137">
                  <c:v>-1.8618767049316531E-3</c:v>
                </c:pt>
                <c:pt idx="138">
                  <c:v>-1.869585543685659E-3</c:v>
                </c:pt>
                <c:pt idx="139">
                  <c:v>-1.8758369586846513E-3</c:v>
                </c:pt>
                <c:pt idx="140">
                  <c:v>-1.8781975982484767E-3</c:v>
                </c:pt>
                <c:pt idx="141">
                  <c:v>-1.8800890350156862E-3</c:v>
                </c:pt>
                <c:pt idx="142">
                  <c:v>-1.8815025515195316E-3</c:v>
                </c:pt>
                <c:pt idx="143">
                  <c:v>-1.8826830888407642E-3</c:v>
                </c:pt>
                <c:pt idx="144">
                  <c:v>-1.8822030838316905E-3</c:v>
                </c:pt>
                <c:pt idx="145">
                  <c:v>-1.8810962494875128E-3</c:v>
                </c:pt>
                <c:pt idx="146">
                  <c:v>-1.879459194396027E-3</c:v>
                </c:pt>
                <c:pt idx="147">
                  <c:v>-1.8773868390686843E-3</c:v>
                </c:pt>
                <c:pt idx="148">
                  <c:v>-1.8732887992145564E-3</c:v>
                </c:pt>
                <c:pt idx="149">
                  <c:v>-1.8694865410129324E-3</c:v>
                </c:pt>
                <c:pt idx="150">
                  <c:v>-1.8677259462629436E-3</c:v>
                </c:pt>
                <c:pt idx="151">
                  <c:v>-1.8660569553574646E-3</c:v>
                </c:pt>
                <c:pt idx="152">
                  <c:v>-1.8644824745317479E-3</c:v>
                </c:pt>
                <c:pt idx="153">
                  <c:v>-1.8616534493176573E-3</c:v>
                </c:pt>
                <c:pt idx="154">
                  <c:v>-1.8591877725748773E-3</c:v>
                </c:pt>
                <c:pt idx="155">
                  <c:v>-1.8581294325992204E-3</c:v>
                </c:pt>
                <c:pt idx="156">
                  <c:v>-1.8571830390357036E-3</c:v>
                </c:pt>
                <c:pt idx="157">
                  <c:v>-1.8563514981195794E-3</c:v>
                </c:pt>
                <c:pt idx="158">
                  <c:v>-1.8550762283631173E-3</c:v>
                </c:pt>
                <c:pt idx="159">
                  <c:v>-1.8542319792791417E-3</c:v>
                </c:pt>
                <c:pt idx="160">
                  <c:v>-1.8540182911719327E-3</c:v>
                </c:pt>
                <c:pt idx="161">
                  <c:v>-1.8539368917647181E-3</c:v>
                </c:pt>
                <c:pt idx="162">
                  <c:v>-1.8539906873726864E-3</c:v>
                </c:pt>
                <c:pt idx="163">
                  <c:v>-1.8545539042458259E-3</c:v>
                </c:pt>
                <c:pt idx="164">
                  <c:v>-1.855615938746169E-3</c:v>
                </c:pt>
                <c:pt idx="165">
                  <c:v>-1.856389299401684E-3</c:v>
                </c:pt>
                <c:pt idx="166">
                  <c:v>-1.8573152909651114E-3</c:v>
                </c:pt>
                <c:pt idx="167">
                  <c:v>-1.8583968198315759E-3</c:v>
                </c:pt>
                <c:pt idx="168">
                  <c:v>-1.8610832439547309E-3</c:v>
                </c:pt>
                <c:pt idx="169">
                  <c:v>-1.864300031630961E-3</c:v>
                </c:pt>
                <c:pt idx="170">
                  <c:v>-1.8659832721779068E-3</c:v>
                </c:pt>
                <c:pt idx="171">
                  <c:v>-1.8676166659981064E-3</c:v>
                </c:pt>
                <c:pt idx="172">
                  <c:v>-1.8691995682873497E-3</c:v>
                </c:pt>
                <c:pt idx="173">
                  <c:v>-1.8721841069169187E-3</c:v>
                </c:pt>
                <c:pt idx="174">
                  <c:v>-1.8750133645317746E-3</c:v>
                </c:pt>
                <c:pt idx="175">
                  <c:v>-1.8763341360639174E-3</c:v>
                </c:pt>
                <c:pt idx="176">
                  <c:v>-1.8776005467602275E-3</c:v>
                </c:pt>
                <c:pt idx="177">
                  <c:v>-1.8788119519763669E-3</c:v>
                </c:pt>
                <c:pt idx="178">
                  <c:v>-1.8810383573564238E-3</c:v>
                </c:pt>
                <c:pt idx="179">
                  <c:v>-1.8830946194370313E-3</c:v>
                </c:pt>
                <c:pt idx="180">
                  <c:v>-1.8840213237503178E-3</c:v>
                </c:pt>
                <c:pt idx="181">
                  <c:v>-1.884889153038749E-3</c:v>
                </c:pt>
                <c:pt idx="182">
                  <c:v>-1.8856974628977952E-3</c:v>
                </c:pt>
                <c:pt idx="183">
                  <c:v>-1.8871025671307606E-3</c:v>
                </c:pt>
                <c:pt idx="184">
                  <c:v>-1.8883226082389015E-3</c:v>
                </c:pt>
                <c:pt idx="185">
                  <c:v>-1.8888236468894704E-3</c:v>
                </c:pt>
                <c:pt idx="186">
                  <c:v>-1.8892612967258415E-3</c:v>
                </c:pt>
                <c:pt idx="187">
                  <c:v>-1.8896349127039969E-3</c:v>
                </c:pt>
                <c:pt idx="188">
                  <c:v>-1.8901555507166989E-3</c:v>
                </c:pt>
                <c:pt idx="189">
                  <c:v>-1.8904761428695238E-3</c:v>
                </c:pt>
                <c:pt idx="190">
                  <c:v>-1.8905199175334175E-3</c:v>
                </c:pt>
                <c:pt idx="191">
                  <c:v>-1.8905174734085151E-3</c:v>
                </c:pt>
                <c:pt idx="192">
                  <c:v>-1.8905555305659405E-3</c:v>
                </c:pt>
                <c:pt idx="193">
                  <c:v>-1.8908346781243424E-3</c:v>
                </c:pt>
                <c:pt idx="194">
                  <c:v>-1.8913528564512561E-3</c:v>
                </c:pt>
                <c:pt idx="195">
                  <c:v>-1.8917196656342838E-3</c:v>
                </c:pt>
                <c:pt idx="196">
                  <c:v>-1.8921559476048344E-3</c:v>
                </c:pt>
                <c:pt idx="197">
                  <c:v>-1.8926629425708441E-3</c:v>
                </c:pt>
                <c:pt idx="198">
                  <c:v>-1.8939088834546425E-3</c:v>
                </c:pt>
                <c:pt idx="199">
                  <c:v>-1.8954228696177466E-3</c:v>
                </c:pt>
                <c:pt idx="200">
                  <c:v>-1.8963020415529996E-3</c:v>
                </c:pt>
                <c:pt idx="201">
                  <c:v>-1.8972593711685803E-3</c:v>
                </c:pt>
                <c:pt idx="202">
                  <c:v>-1.8982960988322972E-3</c:v>
                </c:pt>
                <c:pt idx="203">
                  <c:v>-1.9006303840907179E-3</c:v>
                </c:pt>
                <c:pt idx="204">
                  <c:v>-1.9032618062375661E-3</c:v>
                </c:pt>
                <c:pt idx="205">
                  <c:v>-1.9047141357342312E-3</c:v>
                </c:pt>
                <c:pt idx="206">
                  <c:v>-1.9062533076841248E-3</c:v>
                </c:pt>
                <c:pt idx="207">
                  <c:v>-1.9078805629346718E-3</c:v>
                </c:pt>
                <c:pt idx="208">
                  <c:v>-1.9114247385942917E-3</c:v>
                </c:pt>
                <c:pt idx="209">
                  <c:v>-1.9152952296552783E-3</c:v>
                </c:pt>
                <c:pt idx="210">
                  <c:v>-1.9173815114825743E-3</c:v>
                </c:pt>
                <c:pt idx="211">
                  <c:v>-1.9195633206159357E-3</c:v>
                </c:pt>
                <c:pt idx="212">
                  <c:v>-1.9218418980226915E-3</c:v>
                </c:pt>
                <c:pt idx="213">
                  <c:v>-1.9264544993502497E-3</c:v>
                </c:pt>
                <c:pt idx="214">
                  <c:v>-1.9308613740687264E-3</c:v>
                </c:pt>
                <c:pt idx="215">
                  <c:v>-1.9329294716818879E-3</c:v>
                </c:pt>
                <c:pt idx="216">
                  <c:v>-1.9349179035810238E-3</c:v>
                </c:pt>
                <c:pt idx="217">
                  <c:v>-1.936825633315209E-3</c:v>
                </c:pt>
                <c:pt idx="218">
                  <c:v>-1.9403564449582689E-3</c:v>
                </c:pt>
                <c:pt idx="219">
                  <c:v>-1.9436288019836212E-3</c:v>
                </c:pt>
                <c:pt idx="220">
                  <c:v>-1.9451174746487609E-3</c:v>
                </c:pt>
                <c:pt idx="221">
                  <c:v>-1.9465192265233355E-3</c:v>
                </c:pt>
                <c:pt idx="222">
                  <c:v>-1.94783302135626E-3</c:v>
                </c:pt>
                <c:pt idx="223">
                  <c:v>-1.9501516743192226E-3</c:v>
                </c:pt>
                <c:pt idx="224">
                  <c:v>-1.9521879013728594E-3</c:v>
                </c:pt>
                <c:pt idx="225">
                  <c:v>-1.9530463643935292E-3</c:v>
                </c:pt>
                <c:pt idx="226">
                  <c:v>-1.9538106519068066E-3</c:v>
                </c:pt>
                <c:pt idx="227">
                  <c:v>-1.9544797273418624E-3</c:v>
                </c:pt>
                <c:pt idx="228">
                  <c:v>-1.9554847007130505E-3</c:v>
                </c:pt>
                <c:pt idx="229">
                  <c:v>-1.9561831807202168E-3</c:v>
                </c:pt>
                <c:pt idx="230">
                  <c:v>-1.9563606496797448E-3</c:v>
                </c:pt>
                <c:pt idx="231">
                  <c:v>-1.956436688375085E-3</c:v>
                </c:pt>
                <c:pt idx="232">
                  <c:v>-1.9564102599956001E-3</c:v>
                </c:pt>
                <c:pt idx="233">
                  <c:v>-1.9560000369533981E-3</c:v>
                </c:pt>
                <c:pt idx="234">
                  <c:v>-1.9552714049853037E-3</c:v>
                </c:pt>
                <c:pt idx="235">
                  <c:v>-1.9547909249695294E-3</c:v>
                </c:pt>
                <c:pt idx="236">
                  <c:v>-1.9542763887958614E-3</c:v>
                </c:pt>
                <c:pt idx="237">
                  <c:v>-1.9537276329151254E-3</c:v>
                </c:pt>
                <c:pt idx="238">
                  <c:v>-1.952504648614628E-3</c:v>
                </c:pt>
                <c:pt idx="239">
                  <c:v>-1.9511871426969307E-3</c:v>
                </c:pt>
                <c:pt idx="240">
                  <c:v>-1.9504648354029541E-3</c:v>
                </c:pt>
                <c:pt idx="241">
                  <c:v>-1.9497073272667365E-3</c:v>
                </c:pt>
                <c:pt idx="242">
                  <c:v>-1.9489144546191994E-3</c:v>
                </c:pt>
                <c:pt idx="243">
                  <c:v>-1.9471994773123669E-3</c:v>
                </c:pt>
                <c:pt idx="244">
                  <c:v>-1.9453860472928852E-3</c:v>
                </c:pt>
                <c:pt idx="245">
                  <c:v>-1.9444138984914261E-3</c:v>
                </c:pt>
                <c:pt idx="246">
                  <c:v>-1.9434054038836024E-3</c:v>
                </c:pt>
                <c:pt idx="247">
                  <c:v>-1.9423603996004957E-3</c:v>
                </c:pt>
                <c:pt idx="248">
                  <c:v>-1.9401374195071597E-3</c:v>
                </c:pt>
                <c:pt idx="249">
                  <c:v>-1.9378120175295166E-3</c:v>
                </c:pt>
                <c:pt idx="250">
                  <c:v>-1.9365820127914546E-3</c:v>
                </c:pt>
                <c:pt idx="251">
                  <c:v>-1.9353145171630004E-3</c:v>
                </c:pt>
                <c:pt idx="252">
                  <c:v>-1.9340093672148839E-3</c:v>
                </c:pt>
                <c:pt idx="253">
                  <c:v>-1.9312623742617774E-3</c:v>
                </c:pt>
                <c:pt idx="254">
                  <c:v>-1.9284089523630144E-3</c:v>
                </c:pt>
                <c:pt idx="255">
                  <c:v>-1.926913077099357E-3</c:v>
                </c:pt>
                <c:pt idx="256">
                  <c:v>-1.9254005612268088E-3</c:v>
                </c:pt>
                <c:pt idx="257">
                  <c:v>-1.9239597014353294E-3</c:v>
                </c:pt>
                <c:pt idx="258">
                  <c:v>-1.9208209898047279E-3</c:v>
                </c:pt>
                <c:pt idx="259">
                  <c:v>-1.9182029906472664E-3</c:v>
                </c:pt>
                <c:pt idx="260">
                  <c:v>-1.9173500899372087E-3</c:v>
                </c:pt>
                <c:pt idx="261">
                  <c:v>-1.9165996443115674E-3</c:v>
                </c:pt>
                <c:pt idx="262">
                  <c:v>-1.111443898889064E-3</c:v>
                </c:pt>
                <c:pt idx="263">
                  <c:v>-1.9146479080589529E-3</c:v>
                </c:pt>
                <c:pt idx="264">
                  <c:v>-1.9144288596795178E-3</c:v>
                </c:pt>
                <c:pt idx="265">
                  <c:v>-1.9143199155058355E-3</c:v>
                </c:pt>
                <c:pt idx="266">
                  <c:v>-1.9143223498385709E-3</c:v>
                </c:pt>
                <c:pt idx="267">
                  <c:v>-1.9146946716919189E-3</c:v>
                </c:pt>
                <c:pt idx="268">
                  <c:v>-1.915471371276567E-3</c:v>
                </c:pt>
                <c:pt idx="269">
                  <c:v>-1.9160498217640765E-3</c:v>
                </c:pt>
                <c:pt idx="270">
                  <c:v>-1.9167472997994039E-3</c:v>
                </c:pt>
                <c:pt idx="271">
                  <c:v>-1.9175650803227029E-3</c:v>
                </c:pt>
                <c:pt idx="272">
                  <c:v>-1.9195977878849746E-3</c:v>
                </c:pt>
                <c:pt idx="273">
                  <c:v>-1.9220647233808563E-3</c:v>
                </c:pt>
                <c:pt idx="274">
                  <c:v>-1.9235031384479129E-3</c:v>
                </c:pt>
                <c:pt idx="275">
                  <c:v>-1.9250695049644051E-3</c:v>
                </c:pt>
                <c:pt idx="276">
                  <c:v>-1.9267650975107742E-3</c:v>
                </c:pt>
                <c:pt idx="277">
                  <c:v>-1.9305830573390637E-3</c:v>
                </c:pt>
                <c:pt idx="278">
                  <c:v>-1.9348238849081767E-3</c:v>
                </c:pt>
                <c:pt idx="279">
                  <c:v>-1.9369358584242491E-3</c:v>
                </c:pt>
                <c:pt idx="280">
                  <c:v>-1.9389335605080049E-3</c:v>
                </c:pt>
                <c:pt idx="281">
                  <c:v>-1.9408157863631814E-3</c:v>
                </c:pt>
                <c:pt idx="282">
                  <c:v>-1.9441787878138328E-3</c:v>
                </c:pt>
                <c:pt idx="283">
                  <c:v>-1.9471658099501354E-3</c:v>
                </c:pt>
                <c:pt idx="284">
                  <c:v>-1.9484525680102394E-3</c:v>
                </c:pt>
                <c:pt idx="285">
                  <c:v>-1.9496166153887273E-3</c:v>
                </c:pt>
                <c:pt idx="286">
                  <c:v>-1.9506567468896563E-3</c:v>
                </c:pt>
                <c:pt idx="287">
                  <c:v>-1.9523073401384039E-3</c:v>
                </c:pt>
                <c:pt idx="288">
                  <c:v>-1.9535539986481609E-3</c:v>
                </c:pt>
                <c:pt idx="289">
                  <c:v>-1.9539564649084795E-3</c:v>
                </c:pt>
                <c:pt idx="290">
                  <c:v>-1.9542277812778508E-3</c:v>
                </c:pt>
                <c:pt idx="291">
                  <c:v>-1.9543667421606514E-3</c:v>
                </c:pt>
                <c:pt idx="292">
                  <c:v>-1.9541868423589293E-3</c:v>
                </c:pt>
                <c:pt idx="293">
                  <c:v>-1.9535749170751515E-3</c:v>
                </c:pt>
                <c:pt idx="294">
                  <c:v>-1.95303401535174E-3</c:v>
                </c:pt>
                <c:pt idx="295">
                  <c:v>-1.9523535244481138E-3</c:v>
                </c:pt>
                <c:pt idx="296">
                  <c:v>-1.9515322383689693E-3</c:v>
                </c:pt>
                <c:pt idx="297">
                  <c:v>-1.9494037651979212E-3</c:v>
                </c:pt>
                <c:pt idx="298">
                  <c:v>-1.9468150310242294E-3</c:v>
                </c:pt>
                <c:pt idx="299">
                  <c:v>-1.9459064530114034E-3</c:v>
                </c:pt>
                <c:pt idx="300">
                  <c:v>-1.9454442841881914E-3</c:v>
                </c:pt>
                <c:pt idx="301">
                  <c:v>-1.9447719022380738E-3</c:v>
                </c:pt>
                <c:pt idx="302">
                  <c:v>-1.9427066895838507E-3</c:v>
                </c:pt>
                <c:pt idx="303">
                  <c:v>-1.9399432245403858E-3</c:v>
                </c:pt>
                <c:pt idx="304">
                  <c:v>-1.9381920126848584E-3</c:v>
                </c:pt>
                <c:pt idx="305">
                  <c:v>-1.936219482066015E-3</c:v>
                </c:pt>
                <c:pt idx="306">
                  <c:v>-1.9340237816045658E-3</c:v>
                </c:pt>
                <c:pt idx="307">
                  <c:v>-1.9288688915031216E-3</c:v>
                </c:pt>
                <c:pt idx="308">
                  <c:v>-1.9229722620250911E-3</c:v>
                </c:pt>
                <c:pt idx="309">
                  <c:v>-1.9196329478399221E-3</c:v>
                </c:pt>
                <c:pt idx="310">
                  <c:v>-1.9160593580558327E-3</c:v>
                </c:pt>
                <c:pt idx="311">
                  <c:v>-1.912249641473629E-3</c:v>
                </c:pt>
                <c:pt idx="312">
                  <c:v>-1.9038237968116434E-3</c:v>
                </c:pt>
                <c:pt idx="313">
                  <c:v>-1.8946124900542927E-3</c:v>
                </c:pt>
                <c:pt idx="314">
                  <c:v>-1.8895943760099954E-3</c:v>
                </c:pt>
                <c:pt idx="315">
                  <c:v>-1.8843290293713011E-3</c:v>
                </c:pt>
                <c:pt idx="316">
                  <c:v>-1.8788145993786642E-3</c:v>
                </c:pt>
                <c:pt idx="317">
                  <c:v>-1.8669365244550207E-3</c:v>
                </c:pt>
                <c:pt idx="318">
                  <c:v>-1.8542290253620308E-3</c:v>
                </c:pt>
                <c:pt idx="319">
                  <c:v>-1.849305322076944E-3</c:v>
                </c:pt>
                <c:pt idx="320">
                  <c:v>-1.8461564695382293E-3</c:v>
                </c:pt>
                <c:pt idx="321">
                  <c:v>-1.8430037952965606E-3</c:v>
                </c:pt>
                <c:pt idx="322">
                  <c:v>-1.8366772231104278E-3</c:v>
                </c:pt>
                <c:pt idx="323">
                  <c:v>-1.8303584250656257E-3</c:v>
                </c:pt>
                <c:pt idx="324">
                  <c:v>-1.8271893002230755E-3</c:v>
                </c:pt>
                <c:pt idx="325">
                  <c:v>-1.8240174168271395E-3</c:v>
                </c:pt>
                <c:pt idx="326">
                  <c:v>-1.820842952295898E-3</c:v>
                </c:pt>
                <c:pt idx="327">
                  <c:v>-1.8144771593631148E-3</c:v>
                </c:pt>
                <c:pt idx="328">
                  <c:v>-1.8081228251443093E-3</c:v>
                </c:pt>
                <c:pt idx="329">
                  <c:v>-1.8049381122509089E-3</c:v>
                </c:pt>
                <c:pt idx="330">
                  <c:v>-1.8017518814117395E-3</c:v>
                </c:pt>
                <c:pt idx="331">
                  <c:v>-1.7985643094853287E-3</c:v>
                </c:pt>
                <c:pt idx="332">
                  <c:v>-1.7921766607953415E-3</c:v>
                </c:pt>
                <c:pt idx="333">
                  <c:v>-1.7858041586293893E-3</c:v>
                </c:pt>
                <c:pt idx="334">
                  <c:v>-1.7826125409792226E-3</c:v>
                </c:pt>
                <c:pt idx="335">
                  <c:v>-1.7794206455512551E-3</c:v>
                </c:pt>
                <c:pt idx="336">
                  <c:v>-1.7698280960045665E-3</c:v>
                </c:pt>
                <c:pt idx="337">
                  <c:v>-1.7602733689070504E-3</c:v>
                </c:pt>
                <c:pt idx="338">
                  <c:v>-1.7570844925440809E-3</c:v>
                </c:pt>
                <c:pt idx="339">
                  <c:v>-1.7538967562691354E-3</c:v>
                </c:pt>
                <c:pt idx="340">
                  <c:v>-1.7475174872627619E-3</c:v>
                </c:pt>
                <c:pt idx="341">
                  <c:v>-1.7411607564143949E-3</c:v>
                </c:pt>
                <c:pt idx="342">
                  <c:v>-1.7379813788931386E-3</c:v>
                </c:pt>
                <c:pt idx="343">
                  <c:v>-1.7348042046494427E-3</c:v>
                </c:pt>
                <c:pt idx="344">
                  <c:v>-1.7316294109415153E-3</c:v>
                </c:pt>
                <c:pt idx="345">
                  <c:v>-1.7236935004727449E-3</c:v>
                </c:pt>
                <c:pt idx="346">
                  <c:v>-1.7157973535164572E-3</c:v>
                </c:pt>
                <c:pt idx="347">
                  <c:v>-1.7126405647260867E-3</c:v>
                </c:pt>
                <c:pt idx="348">
                  <c:v>-1.7094873968792612E-3</c:v>
                </c:pt>
                <c:pt idx="349">
                  <c:v>-1.7031859594540677E-3</c:v>
                </c:pt>
                <c:pt idx="350">
                  <c:v>-1.6969144801315394E-3</c:v>
                </c:pt>
                <c:pt idx="351">
                  <c:v>-1.6937820755957844E-3</c:v>
                </c:pt>
                <c:pt idx="352">
                  <c:v>-1.690654355512855E-3</c:v>
                </c:pt>
                <c:pt idx="353">
                  <c:v>-1.6875314967412791E-3</c:v>
                </c:pt>
                <c:pt idx="354">
                  <c:v>-1.681295018154394E-3</c:v>
                </c:pt>
                <c:pt idx="355">
                  <c:v>-1.6750922210118091E-3</c:v>
                </c:pt>
                <c:pt idx="356">
                  <c:v>-1.6719963279099304E-3</c:v>
                </c:pt>
                <c:pt idx="357">
                  <c:v>-1.6689063596686537E-3</c:v>
                </c:pt>
                <c:pt idx="358">
                  <c:v>-1.6658224931864751E-3</c:v>
                </c:pt>
                <c:pt idx="359">
                  <c:v>-1.6596683349368035E-3</c:v>
                </c:pt>
                <c:pt idx="360">
                  <c:v>-1.6535515916116239E-3</c:v>
                </c:pt>
                <c:pt idx="361">
                  <c:v>-1.6505008931178011E-3</c:v>
                </c:pt>
                <c:pt idx="362">
                  <c:v>-1.647457359932325E-3</c:v>
                </c:pt>
                <c:pt idx="363">
                  <c:v>-1.6444211691934996E-3</c:v>
                </c:pt>
                <c:pt idx="364">
                  <c:v>-1.6383666921138129E-3</c:v>
                </c:pt>
                <c:pt idx="365">
                  <c:v>-1.632353374669826E-3</c:v>
                </c:pt>
                <c:pt idx="366">
                  <c:v>-1.6293565539982069E-3</c:v>
                </c:pt>
                <c:pt idx="367">
                  <c:v>-1.6263681392425511E-3</c:v>
                </c:pt>
                <c:pt idx="368">
                  <c:v>-1.6233883073413224E-3</c:v>
                </c:pt>
                <c:pt idx="369">
                  <c:v>-1.617450872064552E-3</c:v>
                </c:pt>
                <c:pt idx="370">
                  <c:v>-1.6115583528453215E-3</c:v>
                </c:pt>
                <c:pt idx="371">
                  <c:v>-1.6086240934498619E-3</c:v>
                </c:pt>
                <c:pt idx="372">
                  <c:v>-1.6056994802982061E-3</c:v>
                </c:pt>
                <c:pt idx="373">
                  <c:v>-1.60278469048869E-3</c:v>
                </c:pt>
                <c:pt idx="374">
                  <c:v>-1.5969816571148598E-3</c:v>
                </c:pt>
                <c:pt idx="375">
                  <c:v>-1.5912273089968565E-3</c:v>
                </c:pt>
                <c:pt idx="376">
                  <c:v>-1.5883642942116083E-3</c:v>
                </c:pt>
                <c:pt idx="377">
                  <c:v>-1.5855121658781002E-3</c:v>
                </c:pt>
                <c:pt idx="378">
                  <c:v>-1.582931621899597E-3</c:v>
                </c:pt>
                <c:pt idx="379">
                  <c:v>-1.5782364452654463E-3</c:v>
                </c:pt>
                <c:pt idx="380">
                  <c:v>-1.5734852170412594E-3</c:v>
                </c:pt>
                <c:pt idx="381">
                  <c:v>-1.5710709983762783E-3</c:v>
                </c:pt>
                <c:pt idx="382">
                  <c:v>-1.5686355722754897E-3</c:v>
                </c:pt>
                <c:pt idx="383">
                  <c:v>-1.5661788593623882E-3</c:v>
                </c:pt>
                <c:pt idx="384">
                  <c:v>-1.5611873047793878E-3</c:v>
                </c:pt>
                <c:pt idx="385">
                  <c:v>-1.5561375327122207E-3</c:v>
                </c:pt>
                <c:pt idx="386">
                  <c:v>-1.5535731822602372E-3</c:v>
                </c:pt>
                <c:pt idx="387">
                  <c:v>-1.5509870640206813E-3</c:v>
                </c:pt>
                <c:pt idx="388">
                  <c:v>-1.5483790980974632E-3</c:v>
                </c:pt>
                <c:pt idx="389">
                  <c:v>-1.5430833254770349E-3</c:v>
                </c:pt>
                <c:pt idx="390">
                  <c:v>-1.5377271548100424E-3</c:v>
                </c:pt>
                <c:pt idx="391">
                  <c:v>-1.5350087486298847E-3</c:v>
                </c:pt>
                <c:pt idx="392">
                  <c:v>-1.5322680144302936E-3</c:v>
                </c:pt>
                <c:pt idx="393">
                  <c:v>-1.529504871755627E-3</c:v>
                </c:pt>
                <c:pt idx="394">
                  <c:v>-1.523897041022515E-3</c:v>
                </c:pt>
                <c:pt idx="395">
                  <c:v>-1.5182266167457215E-3</c:v>
                </c:pt>
                <c:pt idx="396">
                  <c:v>-1.5153502312159617E-3</c:v>
                </c:pt>
                <c:pt idx="397">
                  <c:v>-1.5124509572350675E-3</c:v>
                </c:pt>
                <c:pt idx="398">
                  <c:v>-1.5095287141075886E-3</c:v>
                </c:pt>
                <c:pt idx="399">
                  <c:v>-1.5036009848534704E-3</c:v>
                </c:pt>
                <c:pt idx="400">
                  <c:v>-1.4976084520901267E-3</c:v>
                </c:pt>
                <c:pt idx="401">
                  <c:v>-1.4945701637092412E-3</c:v>
                </c:pt>
                <c:pt idx="402">
                  <c:v>-1.4915084259259359E-3</c:v>
                </c:pt>
                <c:pt idx="403">
                  <c:v>-1.488423158844121E-3</c:v>
                </c:pt>
                <c:pt idx="404">
                  <c:v>-1.4821676905008019E-3</c:v>
                </c:pt>
                <c:pt idx="405">
                  <c:v>-1.4758451946539353E-3</c:v>
                </c:pt>
                <c:pt idx="406">
                  <c:v>-1.4726410795207201E-3</c:v>
                </c:pt>
                <c:pt idx="407">
                  <c:v>-1.4694129543135759E-3</c:v>
                </c:pt>
                <c:pt idx="408">
                  <c:v>-1.466160739256317E-3</c:v>
                </c:pt>
                <c:pt idx="409">
                  <c:v>-1.4595696913222156E-3</c:v>
                </c:pt>
                <c:pt idx="410">
                  <c:v>-1.4529093781678881E-3</c:v>
                </c:pt>
                <c:pt idx="411">
                  <c:v>-1.4495355121812992E-3</c:v>
                </c:pt>
                <c:pt idx="412">
                  <c:v>-1.4461370760088244E-3</c:v>
                </c:pt>
                <c:pt idx="413">
                  <c:v>-1.4427139891148855E-3</c:v>
                </c:pt>
                <c:pt idx="414">
                  <c:v>-1.4357795207553536E-3</c:v>
                </c:pt>
                <c:pt idx="415">
                  <c:v>-1.428773535923078E-3</c:v>
                </c:pt>
                <c:pt idx="416">
                  <c:v>-1.4252259955815916E-3</c:v>
                </c:pt>
                <c:pt idx="417">
                  <c:v>-1.421653324302774E-3</c:v>
                </c:pt>
                <c:pt idx="418">
                  <c:v>-1.4180554421905356E-3</c:v>
                </c:pt>
                <c:pt idx="419">
                  <c:v>-1.4107697120246954E-3</c:v>
                </c:pt>
                <c:pt idx="420">
                  <c:v>-1.4034102014903738E-3</c:v>
                </c:pt>
                <c:pt idx="421">
                  <c:v>-1.3996850630526581E-3</c:v>
                </c:pt>
                <c:pt idx="422">
                  <c:v>-1.3959342331659741E-3</c:v>
                </c:pt>
                <c:pt idx="423">
                  <c:v>-1.3921576315745199E-3</c:v>
                </c:pt>
                <c:pt idx="424">
                  <c:v>-1.3845127984479788E-3</c:v>
                </c:pt>
                <c:pt idx="425">
                  <c:v>-1.3767919086404845E-3</c:v>
                </c:pt>
                <c:pt idx="426">
                  <c:v>-1.3728852482053355E-3</c:v>
                </c:pt>
                <c:pt idx="427">
                  <c:v>-1.3689523357696132E-3</c:v>
                </c:pt>
                <c:pt idx="428">
                  <c:v>-1.3649930912773556E-3</c:v>
                </c:pt>
                <c:pt idx="429">
                  <c:v>-1.3569813131697472E-3</c:v>
                </c:pt>
                <c:pt idx="430">
                  <c:v>-1.3488911907044709E-3</c:v>
                </c:pt>
                <c:pt idx="431">
                  <c:v>-1.3447990845705249E-3</c:v>
                </c:pt>
                <c:pt idx="432">
                  <c:v>-1.3406801658844003E-3</c:v>
                </c:pt>
                <c:pt idx="433">
                  <c:v>-1.3365343544702313E-3</c:v>
                </c:pt>
                <c:pt idx="434">
                  <c:v>-1.3281477893345439E-3</c:v>
                </c:pt>
                <c:pt idx="435">
                  <c:v>-1.319680581253202E-3</c:v>
                </c:pt>
                <c:pt idx="436">
                  <c:v>-1.3153991055192549E-3</c:v>
                </c:pt>
                <c:pt idx="437">
                  <c:v>-1.3110902567614602E-3</c:v>
                </c:pt>
                <c:pt idx="438">
                  <c:v>-1.3067539547240159E-3</c:v>
                </c:pt>
                <c:pt idx="439">
                  <c:v>-1.2979847600336214E-3</c:v>
                </c:pt>
                <c:pt idx="440">
                  <c:v>-1.2891326137776105E-3</c:v>
                </c:pt>
                <c:pt idx="441">
                  <c:v>-1.2846578447023305E-3</c:v>
                </c:pt>
                <c:pt idx="442">
                  <c:v>-1.2801551420116297E-3</c:v>
                </c:pt>
                <c:pt idx="443">
                  <c:v>-1.2756244257294824E-3</c:v>
                </c:pt>
                <c:pt idx="444">
                  <c:v>-1.2664647581583921E-3</c:v>
                </c:pt>
                <c:pt idx="445">
                  <c:v>-1.2572198216087571E-3</c:v>
                </c:pt>
                <c:pt idx="446">
                  <c:v>-1.2525478354907804E-3</c:v>
                </c:pt>
                <c:pt idx="447">
                  <c:v>-1.2478473551258418E-3</c:v>
                </c:pt>
                <c:pt idx="448">
                  <c:v>-1.2431216652064592E-3</c:v>
                </c:pt>
                <c:pt idx="449">
                  <c:v>-1.2336313102512264E-3</c:v>
                </c:pt>
                <c:pt idx="450">
                  <c:v>-1.224121599765482E-3</c:v>
                </c:pt>
                <c:pt idx="451">
                  <c:v>-1.2193508406976861E-3</c:v>
                </c:pt>
                <c:pt idx="452">
                  <c:v>-1.2145718761136237E-3</c:v>
                </c:pt>
                <c:pt idx="453">
                  <c:v>-1.2097847523362404E-3</c:v>
                </c:pt>
                <c:pt idx="454">
                  <c:v>-1.2001795347149624E-3</c:v>
                </c:pt>
                <c:pt idx="455">
                  <c:v>-1.1905555805613588E-3</c:v>
                </c:pt>
                <c:pt idx="456">
                  <c:v>-1.1857283480676273E-3</c:v>
                </c:pt>
                <c:pt idx="457">
                  <c:v>-1.1808932315604537E-3</c:v>
                </c:pt>
                <c:pt idx="458">
                  <c:v>-1.1760502770430392E-3</c:v>
                </c:pt>
                <c:pt idx="459">
                  <c:v>-1.1663346916934714E-3</c:v>
                </c:pt>
                <c:pt idx="460">
                  <c:v>-1.1566009957375556E-3</c:v>
                </c:pt>
                <c:pt idx="461">
                  <c:v>-1.1517195391386181E-3</c:v>
                </c:pt>
                <c:pt idx="462">
                  <c:v>-1.1468305198292228E-3</c:v>
                </c:pt>
                <c:pt idx="463">
                  <c:v>-1.1419339837726028E-3</c:v>
                </c:pt>
                <c:pt idx="464">
                  <c:v>-1.132112524993012E-3</c:v>
                </c:pt>
                <c:pt idx="465">
                  <c:v>-1.1222735896598834E-3</c:v>
                </c:pt>
                <c:pt idx="466">
                  <c:v>-1.1173401580766296E-3</c:v>
                </c:pt>
                <c:pt idx="467">
                  <c:v>-1.1123994852058061E-3</c:v>
                </c:pt>
                <c:pt idx="468">
                  <c:v>-1.1074516168108062E-3</c:v>
                </c:pt>
                <c:pt idx="469">
                  <c:v>-1.0975287785930377E-3</c:v>
                </c:pt>
                <c:pt idx="470">
                  <c:v>-1.0875891064543453E-3</c:v>
                </c:pt>
                <c:pt idx="471">
                  <c:v>-1.0826059491675366E-3</c:v>
                </c:pt>
                <c:pt idx="472">
                  <c:v>-1.0776158718561746E-3</c:v>
                </c:pt>
                <c:pt idx="473">
                  <c:v>-1.0726189203236203E-3</c:v>
                </c:pt>
                <c:pt idx="474">
                  <c:v>-1.0625991964063886E-3</c:v>
                </c:pt>
                <c:pt idx="475">
                  <c:v>-1.0525632905666882E-3</c:v>
                </c:pt>
                <c:pt idx="476">
                  <c:v>-1.0475326565773102E-3</c:v>
                </c:pt>
                <c:pt idx="477">
                  <c:v>-1.0424954240662032E-3</c:v>
                </c:pt>
                <c:pt idx="478">
                  <c:v>-1.037451638477016E-3</c:v>
                </c:pt>
                <c:pt idx="479">
                  <c:v>-1.0273395224391635E-3</c:v>
                </c:pt>
                <c:pt idx="480">
                  <c:v>-1.017211885963043E-3</c:v>
                </c:pt>
                <c:pt idx="481">
                  <c:v>-1.0121360246317934E-3</c:v>
                </c:pt>
                <c:pt idx="482">
                  <c:v>-1.0070538859618949E-3</c:v>
                </c:pt>
                <c:pt idx="483">
                  <c:v>-1.0019655157567087E-3</c:v>
                </c:pt>
                <c:pt idx="484">
                  <c:v>-9.9176550059087987E-4</c:v>
                </c:pt>
                <c:pt idx="485">
                  <c:v>-9.8155063712912494E-4</c:v>
                </c:pt>
                <c:pt idx="486">
                  <c:v>-9.7643179761686127E-4</c:v>
                </c:pt>
                <c:pt idx="487">
                  <c:v>-9.7130700206893295E-4</c:v>
                </c:pt>
                <c:pt idx="488">
                  <c:v>-9.6617629608886091E-4</c:v>
                </c:pt>
                <c:pt idx="489">
                  <c:v>-9.5589287490760455E-4</c:v>
                </c:pt>
                <c:pt idx="490">
                  <c:v>-9.4559528815096883E-4</c:v>
                </c:pt>
                <c:pt idx="491">
                  <c:v>-9.4043571965851669E-4</c:v>
                </c:pt>
                <c:pt idx="492">
                  <c:v>-9.3527051635344804E-4</c:v>
                </c:pt>
                <c:pt idx="493">
                  <c:v>-9.3009972399915597E-4</c:v>
                </c:pt>
                <c:pt idx="494">
                  <c:v>-9.1973738936879101E-4</c:v>
                </c:pt>
                <c:pt idx="495">
                  <c:v>-9.0936158355425789E-4</c:v>
                </c:pt>
                <c:pt idx="496">
                  <c:v>-9.0416353508260272E-4</c:v>
                </c:pt>
                <c:pt idx="497">
                  <c:v>-8.9896017314128329E-4</c:v>
                </c:pt>
                <c:pt idx="498">
                  <c:v>-8.937515436535648E-4</c:v>
                </c:pt>
                <c:pt idx="499">
                  <c:v>-8.8331478799386076E-4</c:v>
                </c:pt>
                <c:pt idx="500">
                  <c:v>-8.7286526734509096E-4</c:v>
                </c:pt>
                <c:pt idx="501">
                  <c:v>-8.6763098825493046E-4</c:v>
                </c:pt>
                <c:pt idx="502">
                  <c:v>-8.623917168382178E-4</c:v>
                </c:pt>
                <c:pt idx="503">
                  <c:v>-8.5714749925802636E-4</c:v>
                </c:pt>
                <c:pt idx="504">
                  <c:v>-8.46640814855526E-4</c:v>
                </c:pt>
                <c:pt idx="505">
                  <c:v>-8.3612208376937502E-4</c:v>
                </c:pt>
                <c:pt idx="506">
                  <c:v>-8.3085382326153479E-4</c:v>
                </c:pt>
                <c:pt idx="507">
                  <c:v>-8.255808918500307E-4</c:v>
                </c:pt>
                <c:pt idx="508">
                  <c:v>-8.2030333517835174E-4</c:v>
                </c:pt>
                <c:pt idx="509">
                  <c:v>-8.0973121389327218E-4</c:v>
                </c:pt>
                <c:pt idx="510">
                  <c:v>-7.9914777747269738E-4</c:v>
                </c:pt>
                <c:pt idx="511">
                  <c:v>-7.9384778446822679E-4</c:v>
                </c:pt>
                <c:pt idx="512">
                  <c:v>-7.8854090844959757E-4</c:v>
                </c:pt>
                <c:pt idx="513">
                  <c:v>-7.8321703342876248E-4</c:v>
                </c:pt>
                <c:pt idx="514">
                  <c:v>-7.6710493838660909E-4</c:v>
                </c:pt>
                <c:pt idx="515">
                  <c:v>-7.5086165860938081E-4</c:v>
                </c:pt>
                <c:pt idx="516">
                  <c:v>-7.4540006079537591E-4</c:v>
                </c:pt>
                <c:pt idx="517">
                  <c:v>-7.3164457686347717E-4</c:v>
                </c:pt>
                <c:pt idx="518">
                  <c:v>-7.0661172141495143E-4</c:v>
                </c:pt>
                <c:pt idx="519">
                  <c:v>-6.7258175241224905E-4</c:v>
                </c:pt>
                <c:pt idx="520">
                  <c:v>-6.3195552279182721E-4</c:v>
                </c:pt>
                <c:pt idx="521">
                  <c:v>-5.9032139320791543E-4</c:v>
                </c:pt>
                <c:pt idx="522">
                  <c:v>-5.4766657708871236E-4</c:v>
                </c:pt>
                <c:pt idx="523">
                  <c:v>-5.0397828770254449E-4</c:v>
                </c:pt>
                <c:pt idx="524">
                  <c:v>-4.5924373859751455E-4</c:v>
                </c:pt>
                <c:pt idx="525">
                  <c:v>-4.1345014276217285E-4</c:v>
                </c:pt>
                <c:pt idx="526">
                  <c:v>-3.6658471350481392E-4</c:v>
                </c:pt>
                <c:pt idx="527">
                  <c:v>-3.1863466421366837E-4</c:v>
                </c:pt>
                <c:pt idx="528">
                  <c:v>-2.695872079971906E-4</c:v>
                </c:pt>
                <c:pt idx="529">
                  <c:v>-2.1944396084272455E-4</c:v>
                </c:pt>
                <c:pt idx="530">
                  <c:v>-1.6860041343047527E-4</c:v>
                </c:pt>
                <c:pt idx="531">
                  <c:v>-9.5085093705371548E-5</c:v>
                </c:pt>
                <c:pt idx="532">
                  <c:v>-6.5398877233668884E-5</c:v>
                </c:pt>
                <c:pt idx="533">
                  <c:v>-1.3056518306520104E-5</c:v>
                </c:pt>
                <c:pt idx="534">
                  <c:v>3.9769814241807921E-5</c:v>
                </c:pt>
                <c:pt idx="535">
                  <c:v>1.0072536141159105E-4</c:v>
                </c:pt>
                <c:pt idx="536">
                  <c:v>1.4684314044721702E-4</c:v>
                </c:pt>
                <c:pt idx="537">
                  <c:v>2.010745040070816E-4</c:v>
                </c:pt>
                <c:pt idx="538">
                  <c:v>2.5575858111359651E-4</c:v>
                </c:pt>
                <c:pt idx="539">
                  <c:v>3.108875567381375E-4</c:v>
                </c:pt>
                <c:pt idx="540">
                  <c:v>3.6645361569220825E-4</c:v>
                </c:pt>
                <c:pt idx="541">
                  <c:v>4.2244894318699266E-4</c:v>
                </c:pt>
                <c:pt idx="542">
                  <c:v>4.788657238741223E-4</c:v>
                </c:pt>
                <c:pt idx="543">
                  <c:v>5.3569614280490896E-4</c:v>
                </c:pt>
                <c:pt idx="544">
                  <c:v>5.9293238495072842E-4</c:v>
                </c:pt>
                <c:pt idx="545">
                  <c:v>6.5056663528295644E-4</c:v>
                </c:pt>
                <c:pt idx="546">
                  <c:v>7.0859107845322455E-4</c:v>
                </c:pt>
                <c:pt idx="547">
                  <c:v>7.669978996727167E-4</c:v>
                </c:pt>
                <c:pt idx="548">
                  <c:v>8.2577928375293652E-4</c:v>
                </c:pt>
                <c:pt idx="549">
                  <c:v>8.8492741558532373E-4</c:v>
                </c:pt>
                <c:pt idx="550">
                  <c:v>9.4443448006131803E-4</c:v>
                </c:pt>
                <c:pt idx="551">
                  <c:v>1.0042926621522952E-3</c:v>
                </c:pt>
                <c:pt idx="552">
                  <c:v>1.0644941465898228E-3</c:v>
                </c:pt>
                <c:pt idx="553">
                  <c:v>1.1250311185051487E-3</c:v>
                </c:pt>
                <c:pt idx="554">
                  <c:v>1.1858957625499045E-3</c:v>
                </c:pt>
                <c:pt idx="555">
                  <c:v>1.247080263855338E-3</c:v>
                </c:pt>
                <c:pt idx="556">
                  <c:v>1.3085768071530168E-3</c:v>
                </c:pt>
                <c:pt idx="557">
                  <c:v>1.3703775773343807E-3</c:v>
                </c:pt>
                <c:pt idx="558">
                  <c:v>1.4324747592109333E-3</c:v>
                </c:pt>
                <c:pt idx="559">
                  <c:v>1.4948605376741142E-3</c:v>
                </c:pt>
                <c:pt idx="560">
                  <c:v>1.5575270978551714E-3</c:v>
                </c:pt>
                <c:pt idx="561">
                  <c:v>1.6204666241659282E-3</c:v>
                </c:pt>
                <c:pt idx="562">
                  <c:v>1.6836713017376326E-3</c:v>
                </c:pt>
                <c:pt idx="563">
                  <c:v>1.7471333153817881E-3</c:v>
                </c:pt>
                <c:pt idx="564">
                  <c:v>1.8108448499098984E-3</c:v>
                </c:pt>
                <c:pt idx="565">
                  <c:v>1.874798090053531E-3</c:v>
                </c:pt>
                <c:pt idx="566">
                  <c:v>1.9389852208639979E-3</c:v>
                </c:pt>
                <c:pt idx="567">
                  <c:v>2.0033984270728666E-3</c:v>
                </c:pt>
                <c:pt idx="568">
                  <c:v>2.0680298934117047E-3</c:v>
                </c:pt>
                <c:pt idx="569">
                  <c:v>2.1606854938305275E-3</c:v>
                </c:pt>
                <c:pt idx="570">
                  <c:v>2.2070925885309123E-3</c:v>
                </c:pt>
                <c:pt idx="571">
                  <c:v>2.2628785514999805E-3</c:v>
                </c:pt>
                <c:pt idx="572">
                  <c:v>2.3280660081326232E-3</c:v>
                </c:pt>
                <c:pt idx="573">
                  <c:v>2.3933561447897489E-3</c:v>
                </c:pt>
                <c:pt idx="574">
                  <c:v>2.4587393641084532E-3</c:v>
                </c:pt>
                <c:pt idx="575">
                  <c:v>2.5242060687258316E-3</c:v>
                </c:pt>
                <c:pt idx="576">
                  <c:v>2.589746661438852E-3</c:v>
                </c:pt>
                <c:pt idx="577">
                  <c:v>2.6553515444049935E-3</c:v>
                </c:pt>
                <c:pt idx="578">
                  <c:v>2.7210111205810961E-3</c:v>
                </c:pt>
                <c:pt idx="579">
                  <c:v>2.7867157926042552E-3</c:v>
                </c:pt>
                <c:pt idx="580">
                  <c:v>2.8524559627118862E-3</c:v>
                </c:pt>
                <c:pt idx="581">
                  <c:v>2.9182220337808928E-3</c:v>
                </c:pt>
                <c:pt idx="582">
                  <c:v>2.9840044082085626E-3</c:v>
                </c:pt>
                <c:pt idx="583">
                  <c:v>3.0497934887918632E-3</c:v>
                </c:pt>
                <c:pt idx="584">
                  <c:v>3.1155796776882738E-3</c:v>
                </c:pt>
                <c:pt idx="585">
                  <c:v>3.1813533776947622E-3</c:v>
                </c:pt>
                <c:pt idx="586">
                  <c:v>3.275304669854151E-3</c:v>
                </c:pt>
                <c:pt idx="587">
                  <c:v>3.3222103366714606E-3</c:v>
                </c:pt>
                <c:pt idx="588">
                  <c:v>3.3785035697864174E-3</c:v>
                </c:pt>
                <c:pt idx="589">
                  <c:v>3.4441313395650042E-3</c:v>
                </c:pt>
                <c:pt idx="590">
                  <c:v>3.5096986329197222E-3</c:v>
                </c:pt>
                <c:pt idx="591">
                  <c:v>3.5751958525676031E-3</c:v>
                </c:pt>
                <c:pt idx="592">
                  <c:v>3.6406134009059343E-3</c:v>
                </c:pt>
                <c:pt idx="593">
                  <c:v>3.7059416804119394E-3</c:v>
                </c:pt>
                <c:pt idx="594">
                  <c:v>3.7711710937227139E-3</c:v>
                </c:pt>
                <c:pt idx="595">
                  <c:v>3.836292042995737E-3</c:v>
                </c:pt>
                <c:pt idx="596">
                  <c:v>3.9012949311079126E-3</c:v>
                </c:pt>
                <c:pt idx="597">
                  <c:v>3.9661701602167199E-3</c:v>
                </c:pt>
                <c:pt idx="598">
                  <c:v>4.0309081327993823E-3</c:v>
                </c:pt>
                <c:pt idx="599">
                  <c:v>4.0954992514929955E-3</c:v>
                </c:pt>
                <c:pt idx="600">
                  <c:v>4.1599339183751027E-3</c:v>
                </c:pt>
                <c:pt idx="601">
                  <c:v>4.2242025364025437E-3</c:v>
                </c:pt>
                <c:pt idx="602">
                  <c:v>4.2882955075729257E-3</c:v>
                </c:pt>
                <c:pt idx="603">
                  <c:v>4.3522032345233441E-3</c:v>
                </c:pt>
                <c:pt idx="604">
                  <c:v>4.4159161196510865E-3</c:v>
                </c:pt>
                <c:pt idx="605">
                  <c:v>4.4794245652735043E-3</c:v>
                </c:pt>
                <c:pt idx="606">
                  <c:v>4.5427189738678209E-3</c:v>
                </c:pt>
                <c:pt idx="607">
                  <c:v>4.6057897479112597E-3</c:v>
                </c:pt>
                <c:pt idx="608">
                  <c:v>4.6686272895613001E-3</c:v>
                </c:pt>
                <c:pt idx="609">
                  <c:v>4.7312220013751016E-3</c:v>
                </c:pt>
                <c:pt idx="610">
                  <c:v>4.7935642856700156E-3</c:v>
                </c:pt>
                <c:pt idx="611">
                  <c:v>4.8556445448433294E-3</c:v>
                </c:pt>
                <c:pt idx="612">
                  <c:v>4.9174531812123945E-3</c:v>
                </c:pt>
                <c:pt idx="613">
                  <c:v>4.9789805972544343E-3</c:v>
                </c:pt>
                <c:pt idx="614">
                  <c:v>5.0402171952068642E-3</c:v>
                </c:pt>
                <c:pt idx="615">
                  <c:v>5.1011533775469076E-3</c:v>
                </c:pt>
                <c:pt idx="616">
                  <c:v>5.1617795463521077E-3</c:v>
                </c:pt>
                <c:pt idx="617">
                  <c:v>5.2220861042595601E-3</c:v>
                </c:pt>
                <c:pt idx="618">
                  <c:v>5.2820634535066802E-3</c:v>
                </c:pt>
                <c:pt idx="619">
                  <c:v>5.3417019963308832E-3</c:v>
                </c:pt>
                <c:pt idx="620">
                  <c:v>5.4009921351294565E-3</c:v>
                </c:pt>
                <c:pt idx="621">
                  <c:v>5.4852773735447613E-3</c:v>
                </c:pt>
                <c:pt idx="622">
                  <c:v>5.5442049757825629E-3</c:v>
                </c:pt>
                <c:pt idx="623">
                  <c:v>5.5862295547726148E-3</c:v>
                </c:pt>
                <c:pt idx="624">
                  <c:v>5.6452107666071782E-3</c:v>
                </c:pt>
                <c:pt idx="625">
                  <c:v>5.7042216768454779E-3</c:v>
                </c:pt>
                <c:pt idx="626">
                  <c:v>5.7632603555113349E-3</c:v>
                </c:pt>
                <c:pt idx="627">
                  <c:v>5.8223248724686982E-3</c:v>
                </c:pt>
                <c:pt idx="628">
                  <c:v>5.8814132977413891E-3</c:v>
                </c:pt>
                <c:pt idx="629">
                  <c:v>5.9405237011933565E-3</c:v>
                </c:pt>
                <c:pt idx="630">
                  <c:v>5.9996541529283576E-3</c:v>
                </c:pt>
                <c:pt idx="631">
                  <c:v>6.0588027228103414E-3</c:v>
                </c:pt>
                <c:pt idx="632">
                  <c:v>6.1179674809430651E-3</c:v>
                </c:pt>
                <c:pt idx="633">
                  <c:v>6.1771464970306056E-3</c:v>
                </c:pt>
                <c:pt idx="634">
                  <c:v>6.2363378412566561E-3</c:v>
                </c:pt>
                <c:pt idx="635">
                  <c:v>6.2955395835651018E-3</c:v>
                </c:pt>
                <c:pt idx="636">
                  <c:v>6.3718939531920427E-3</c:v>
                </c:pt>
                <c:pt idx="637">
                  <c:v>6.4478068762596763E-3</c:v>
                </c:pt>
                <c:pt idx="638">
                  <c:v>6.5070299988256863E-3</c:v>
                </c:pt>
                <c:pt idx="639">
                  <c:v>6.5747153834028182E-3</c:v>
                </c:pt>
                <c:pt idx="640">
                  <c:v>6.6254790387620943E-3</c:v>
                </c:pt>
                <c:pt idx="641">
                  <c:v>6.6847010959403264E-3</c:v>
                </c:pt>
                <c:pt idx="642">
                  <c:v>6.7439189379303599E-3</c:v>
                </c:pt>
                <c:pt idx="643">
                  <c:v>6.80313063467608E-3</c:v>
                </c:pt>
                <c:pt idx="644">
                  <c:v>6.8623342561213718E-3</c:v>
                </c:pt>
                <c:pt idx="645">
                  <c:v>6.9215278721301843E-3</c:v>
                </c:pt>
                <c:pt idx="646">
                  <c:v>6.9807095527263385E-3</c:v>
                </c:pt>
                <c:pt idx="647">
                  <c:v>7.0398773678537196E-3</c:v>
                </c:pt>
                <c:pt idx="648">
                  <c:v>7.0990293874562127E-3</c:v>
                </c:pt>
                <c:pt idx="649">
                  <c:v>7.1581636813977667E-3</c:v>
                </c:pt>
                <c:pt idx="650">
                  <c:v>7.2172783196222667E-3</c:v>
                </c:pt>
                <c:pt idx="651">
                  <c:v>7.2763713720735979E-3</c:v>
                </c:pt>
                <c:pt idx="652">
                  <c:v>7.3354409088555173E-3</c:v>
                </c:pt>
                <c:pt idx="653">
                  <c:v>7.3944849996721018E-3</c:v>
                </c:pt>
                <c:pt idx="654">
                  <c:v>7.4535017144672366E-3</c:v>
                </c:pt>
                <c:pt idx="655">
                  <c:v>7.5124891232647428E-3</c:v>
                </c:pt>
                <c:pt idx="656">
                  <c:v>7.5714452960884415E-3</c:v>
                </c:pt>
                <c:pt idx="657">
                  <c:v>7.6303683026424096E-3</c:v>
                </c:pt>
                <c:pt idx="658">
                  <c:v>7.6892562130304043E-3</c:v>
                </c:pt>
                <c:pt idx="659">
                  <c:v>7.7481070970364385E-3</c:v>
                </c:pt>
                <c:pt idx="660">
                  <c:v>7.8069190246843334E-3</c:v>
                </c:pt>
                <c:pt idx="661">
                  <c:v>7.865690065838038E-3</c:v>
                </c:pt>
                <c:pt idx="662">
                  <c:v>7.9244182904414373E-3</c:v>
                </c:pt>
                <c:pt idx="663">
                  <c:v>7.9831017685982886E-3</c:v>
                </c:pt>
                <c:pt idx="664">
                  <c:v>8.0417385698527966E-3</c:v>
                </c:pt>
                <c:pt idx="665">
                  <c:v>8.1003267643886545E-3</c:v>
                </c:pt>
                <c:pt idx="666">
                  <c:v>8.1588644219898754E-3</c:v>
                </c:pt>
                <c:pt idx="667">
                  <c:v>8.2173496126802803E-3</c:v>
                </c:pt>
                <c:pt idx="668">
                  <c:v>8.2757804064037543E-3</c:v>
                </c:pt>
                <c:pt idx="669">
                  <c:v>8.3341548729443105E-3</c:v>
                </c:pt>
                <c:pt idx="670">
                  <c:v>8.3924710822458337E-3</c:v>
                </c:pt>
                <c:pt idx="671">
                  <c:v>8.4507271042522092E-3</c:v>
                </c:pt>
                <c:pt idx="672">
                  <c:v>8.5089212200983866E-3</c:v>
                </c:pt>
                <c:pt idx="673">
                  <c:v>8.5753958833123534E-3</c:v>
                </c:pt>
                <c:pt idx="674">
                  <c:v>8.6335580111462917E-3</c:v>
                </c:pt>
                <c:pt idx="675">
                  <c:v>8.6834081054387724E-3</c:v>
                </c:pt>
                <c:pt idx="676">
                  <c:v>8.7415619985797832E-3</c:v>
                </c:pt>
                <c:pt idx="677">
                  <c:v>8.7997100591064026E-3</c:v>
                </c:pt>
                <c:pt idx="678">
                  <c:v>8.857851308201603E-3</c:v>
                </c:pt>
                <c:pt idx="679">
                  <c:v>8.915984766808549E-3</c:v>
                </c:pt>
                <c:pt idx="680">
                  <c:v>8.9741094562700852E-3</c:v>
                </c:pt>
                <c:pt idx="681">
                  <c:v>9.0322243974494398E-3</c:v>
                </c:pt>
                <c:pt idx="682">
                  <c:v>9.0903286115295856E-3</c:v>
                </c:pt>
                <c:pt idx="683">
                  <c:v>9.148421119693495E-3</c:v>
                </c:pt>
                <c:pt idx="684">
                  <c:v>9.2065009428043965E-3</c:v>
                </c:pt>
                <c:pt idx="685">
                  <c:v>9.2645671019653264E-3</c:v>
                </c:pt>
                <c:pt idx="686">
                  <c:v>9.3226186184391935E-3</c:v>
                </c:pt>
                <c:pt idx="687">
                  <c:v>9.397233191119625E-3</c:v>
                </c:pt>
                <c:pt idx="688">
                  <c:v>9.4386738073382048E-3</c:v>
                </c:pt>
                <c:pt idx="689">
                  <c:v>9.49667552180955E-3</c:v>
                </c:pt>
                <c:pt idx="690">
                  <c:v>9.5546586779260423E-3</c:v>
                </c:pt>
                <c:pt idx="691">
                  <c:v>9.6126222966308461E-3</c:v>
                </c:pt>
                <c:pt idx="692">
                  <c:v>9.670565399026998E-3</c:v>
                </c:pt>
                <c:pt idx="693">
                  <c:v>9.7284870062175344E-3</c:v>
                </c:pt>
                <c:pt idx="694">
                  <c:v>9.7863861391456197E-3</c:v>
                </c:pt>
                <c:pt idx="695">
                  <c:v>9.8442618190741626E-3</c:v>
                </c:pt>
                <c:pt idx="696">
                  <c:v>9.9021130669463275E-3</c:v>
                </c:pt>
                <c:pt idx="697">
                  <c:v>9.9599389038651509E-3</c:v>
                </c:pt>
                <c:pt idx="698">
                  <c:v>1.0017738351013605E-2</c:v>
                </c:pt>
                <c:pt idx="699">
                  <c:v>1.0075510429254919E-2</c:v>
                </c:pt>
                <c:pt idx="700">
                  <c:v>1.0133254159772065E-2</c:v>
                </c:pt>
                <c:pt idx="701">
                  <c:v>1.0190968563748015E-2</c:v>
                </c:pt>
                <c:pt idx="702">
                  <c:v>1.0248652662125934E-2</c:v>
                </c:pt>
                <c:pt idx="703">
                  <c:v>1.0306305475928923E-2</c:v>
                </c:pt>
                <c:pt idx="704">
                  <c:v>1.036392602641989E-2</c:v>
                </c:pt>
                <c:pt idx="705">
                  <c:v>1.0421513334462063E-2</c:v>
                </c:pt>
                <c:pt idx="706">
                  <c:v>1.0479066421238414E-2</c:v>
                </c:pt>
                <c:pt idx="707">
                  <c:v>1.0536584307772046E-2</c:v>
                </c:pt>
                <c:pt idx="708">
                  <c:v>1.0594066015086057E-2</c:v>
                </c:pt>
                <c:pt idx="709">
                  <c:v>1.065151056436342E-2</c:v>
                </c:pt>
                <c:pt idx="710">
                  <c:v>1.0708916976627236E-2</c:v>
                </c:pt>
                <c:pt idx="711">
                  <c:v>1.076628427282067E-2</c:v>
                </c:pt>
                <c:pt idx="712">
                  <c:v>1.0823611474286565E-2</c:v>
                </c:pt>
                <c:pt idx="713">
                  <c:v>1.0880897601808215E-2</c:v>
                </c:pt>
                <c:pt idx="714">
                  <c:v>1.0938141676648527E-2</c:v>
                </c:pt>
                <c:pt idx="715">
                  <c:v>1.0995342719750667E-2</c:v>
                </c:pt>
                <c:pt idx="716">
                  <c:v>1.105249975221767E-2</c:v>
                </c:pt>
                <c:pt idx="717">
                  <c:v>1.1109611795072638E-2</c:v>
                </c:pt>
                <c:pt idx="718">
                  <c:v>1.1166677869418606E-2</c:v>
                </c:pt>
                <c:pt idx="719">
                  <c:v>1.1223696996278676E-2</c:v>
                </c:pt>
                <c:pt idx="720">
                  <c:v>1.1280668196755883E-2</c:v>
                </c:pt>
                <c:pt idx="721">
                  <c:v>1.1337590491953264E-2</c:v>
                </c:pt>
                <c:pt idx="722">
                  <c:v>1.1394462902813984E-2</c:v>
                </c:pt>
                <c:pt idx="723">
                  <c:v>1.1451284450521015E-2</c:v>
                </c:pt>
                <c:pt idx="724">
                  <c:v>1.1508054156017522E-2</c:v>
                </c:pt>
                <c:pt idx="725">
                  <c:v>1.1564749664065843E-2</c:v>
                </c:pt>
                <c:pt idx="726">
                  <c:v>1.16213416652311E-2</c:v>
                </c:pt>
                <c:pt idx="727">
                  <c:v>1.1677828383414024E-2</c:v>
                </c:pt>
                <c:pt idx="728">
                  <c:v>1.1734208209901453E-2</c:v>
                </c:pt>
                <c:pt idx="729">
                  <c:v>1.1790479536299969E-2</c:v>
                </c:pt>
                <c:pt idx="730">
                  <c:v>1.1846640753896409E-2</c:v>
                </c:pt>
                <c:pt idx="731">
                  <c:v>1.1902690254137482E-2</c:v>
                </c:pt>
                <c:pt idx="732">
                  <c:v>1.1958626428389962E-2</c:v>
                </c:pt>
                <c:pt idx="733">
                  <c:v>1.2014447668180495E-2</c:v>
                </c:pt>
                <c:pt idx="734">
                  <c:v>1.2070152364795916E-2</c:v>
                </c:pt>
                <c:pt idx="735">
                  <c:v>1.2125738909682937E-2</c:v>
                </c:pt>
                <c:pt idx="736">
                  <c:v>1.2181205694288266E-2</c:v>
                </c:pt>
                <c:pt idx="737">
                  <c:v>1.2236551110058613E-2</c:v>
                </c:pt>
                <c:pt idx="738">
                  <c:v>1.2291773548360752E-2</c:v>
                </c:pt>
                <c:pt idx="739">
                  <c:v>1.2346871400561454E-2</c:v>
                </c:pt>
                <c:pt idx="740">
                  <c:v>1.2401843058027495E-2</c:v>
                </c:pt>
                <c:pt idx="741">
                  <c:v>1.2472332885762327E-2</c:v>
                </c:pt>
                <c:pt idx="742">
                  <c:v>1.2511401354782237E-2</c:v>
                </c:pt>
                <c:pt idx="743">
                  <c:v>1.2565984776724548E-2</c:v>
                </c:pt>
                <c:pt idx="744">
                  <c:v>1.2620435569639099E-2</c:v>
                </c:pt>
                <c:pt idx="745">
                  <c:v>1.2674752124972599E-2</c:v>
                </c:pt>
                <c:pt idx="746">
                  <c:v>1.2728932834011886E-2</c:v>
                </c:pt>
                <c:pt idx="747">
                  <c:v>1.2782976088283604E-2</c:v>
                </c:pt>
                <c:pt idx="748">
                  <c:v>1.2836880279074592E-2</c:v>
                </c:pt>
                <c:pt idx="749">
                  <c:v>1.2890643797831558E-2</c:v>
                </c:pt>
                <c:pt idx="750">
                  <c:v>1.2944265035921276E-2</c:v>
                </c:pt>
                <c:pt idx="751">
                  <c:v>1.2997742384790456E-2</c:v>
                </c:pt>
                <c:pt idx="752">
                  <c:v>1.3051074235965743E-2</c:v>
                </c:pt>
                <c:pt idx="753">
                  <c:v>1.3104258980494166E-2</c:v>
                </c:pt>
                <c:pt idx="754">
                  <c:v>1.3157295010062242E-2</c:v>
                </c:pt>
                <c:pt idx="755">
                  <c:v>1.3210180716036746E-2</c:v>
                </c:pt>
                <c:pt idx="756">
                  <c:v>1.3262914489704514E-2</c:v>
                </c:pt>
                <c:pt idx="757">
                  <c:v>1.3315494722512256E-2</c:v>
                </c:pt>
                <c:pt idx="758">
                  <c:v>1.3367919805826745E-2</c:v>
                </c:pt>
                <c:pt idx="759">
                  <c:v>1.342018813109469E-2</c:v>
                </c:pt>
                <c:pt idx="760">
                  <c:v>1.3472298089682866E-2</c:v>
                </c:pt>
                <c:pt idx="761">
                  <c:v>1.3524248072958045E-2</c:v>
                </c:pt>
                <c:pt idx="762">
                  <c:v>1.3576036472287001E-2</c:v>
                </c:pt>
                <c:pt idx="763">
                  <c:v>1.3627661679196379E-2</c:v>
                </c:pt>
                <c:pt idx="764">
                  <c:v>1.3679122084893081E-2</c:v>
                </c:pt>
                <c:pt idx="765">
                  <c:v>1.3730416080903751E-2</c:v>
                </c:pt>
                <c:pt idx="766">
                  <c:v>1.3781542058515228E-2</c:v>
                </c:pt>
                <c:pt idx="767">
                  <c:v>1.3832498409254157E-2</c:v>
                </c:pt>
                <c:pt idx="768">
                  <c:v>1.3883283524247503E-2</c:v>
                </c:pt>
                <c:pt idx="769">
                  <c:v>1.3933895795181783E-2</c:v>
                </c:pt>
                <c:pt idx="770">
                  <c:v>1.3984333613343836E-2</c:v>
                </c:pt>
                <c:pt idx="771">
                  <c:v>1.4034595369940561E-2</c:v>
                </c:pt>
                <c:pt idx="772">
                  <c:v>1.4084679456578542E-2</c:v>
                </c:pt>
                <c:pt idx="773">
                  <c:v>1.4134584264544614E-2</c:v>
                </c:pt>
                <c:pt idx="774">
                  <c:v>1.4184308185285488E-2</c:v>
                </c:pt>
                <c:pt idx="775">
                  <c:v>1.4233849610088001E-2</c:v>
                </c:pt>
                <c:pt idx="776">
                  <c:v>1.4283206930318926E-2</c:v>
                </c:pt>
                <c:pt idx="777">
                  <c:v>1.4339421922180406E-2</c:v>
                </c:pt>
                <c:pt idx="778">
                  <c:v>1.4381489229977618E-2</c:v>
                </c:pt>
                <c:pt idx="779">
                  <c:v>1.4430466820041232E-2</c:v>
                </c:pt>
                <c:pt idx="780">
                  <c:v>1.4479334999224491E-2</c:v>
                </c:pt>
                <c:pt idx="781">
                  <c:v>1.4528093021164423E-2</c:v>
                </c:pt>
                <c:pt idx="782">
                  <c:v>1.4576740139098376E-2</c:v>
                </c:pt>
                <c:pt idx="783">
                  <c:v>1.4625275606743315E-2</c:v>
                </c:pt>
                <c:pt idx="784">
                  <c:v>1.4673698677416525E-2</c:v>
                </c:pt>
                <c:pt idx="785">
                  <c:v>1.4722008604755032E-2</c:v>
                </c:pt>
                <c:pt idx="786">
                  <c:v>1.4770204642235996E-2</c:v>
                </c:pt>
                <c:pt idx="787">
                  <c:v>1.4818286043176698E-2</c:v>
                </c:pt>
                <c:pt idx="788">
                  <c:v>1.4866252061214169E-2</c:v>
                </c:pt>
                <c:pt idx="789">
                  <c:v>1.4914101949825564E-2</c:v>
                </c:pt>
                <c:pt idx="790">
                  <c:v>1.4961834962567977E-2</c:v>
                </c:pt>
                <c:pt idx="791">
                  <c:v>1.5009450352758691E-2</c:v>
                </c:pt>
                <c:pt idx="792">
                  <c:v>1.5070496105851205E-2</c:v>
                </c:pt>
                <c:pt idx="793">
                  <c:v>1.5104325279873265E-2</c:v>
                </c:pt>
                <c:pt idx="794">
                  <c:v>1.5151583323671503E-2</c:v>
                </c:pt>
                <c:pt idx="795">
                  <c:v>1.5205444789119227E-2</c:v>
                </c:pt>
                <c:pt idx="796">
                  <c:v>1.5245736839215596E-2</c:v>
                </c:pt>
                <c:pt idx="797">
                  <c:v>1.52926308179957E-2</c:v>
                </c:pt>
                <c:pt idx="798">
                  <c:v>1.533940194880401E-2</c:v>
                </c:pt>
                <c:pt idx="799">
                  <c:v>1.5386049484957809E-2</c:v>
                </c:pt>
                <c:pt idx="800">
                  <c:v>1.5432572680094125E-2</c:v>
                </c:pt>
                <c:pt idx="801">
                  <c:v>1.547897078761018E-2</c:v>
                </c:pt>
                <c:pt idx="802">
                  <c:v>1.5525243061063065E-2</c:v>
                </c:pt>
                <c:pt idx="803">
                  <c:v>1.5571388754009874E-2</c:v>
                </c:pt>
                <c:pt idx="804">
                  <c:v>1.561740711976789E-2</c:v>
                </c:pt>
                <c:pt idx="805">
                  <c:v>1.5663297411894206E-2</c:v>
                </c:pt>
                <c:pt idx="806">
                  <c:v>1.5709058883945914E-2</c:v>
                </c:pt>
                <c:pt idx="807">
                  <c:v>1.57546907892403E-2</c:v>
                </c:pt>
                <c:pt idx="808">
                  <c:v>1.5800192381494327E-2</c:v>
                </c:pt>
                <c:pt idx="809">
                  <c:v>1.5845562913945344E-2</c:v>
                </c:pt>
                <c:pt idx="810">
                  <c:v>1.5890801640230379E-2</c:v>
                </c:pt>
                <c:pt idx="811">
                  <c:v>1.5935907813826589E-2</c:v>
                </c:pt>
                <c:pt idx="812">
                  <c:v>1.5980880688131194E-2</c:v>
                </c:pt>
                <c:pt idx="813">
                  <c:v>1.6025719516781223E-2</c:v>
                </c:pt>
                <c:pt idx="814">
                  <c:v>1.607042355309396E-2</c:v>
                </c:pt>
                <c:pt idx="815">
                  <c:v>1.6114992050706434E-2</c:v>
                </c:pt>
                <c:pt idx="816">
                  <c:v>1.6159424263015865E-2</c:v>
                </c:pt>
                <c:pt idx="817">
                  <c:v>1.6203719443419473E-2</c:v>
                </c:pt>
                <c:pt idx="818">
                  <c:v>1.6247876845554288E-2</c:v>
                </c:pt>
                <c:pt idx="819">
                  <c:v>1.6291895722817529E-2</c:v>
                </c:pt>
                <c:pt idx="820">
                  <c:v>1.6335775328766289E-2</c:v>
                </c:pt>
                <c:pt idx="821">
                  <c:v>1.6379514916877724E-2</c:v>
                </c:pt>
                <c:pt idx="822">
                  <c:v>1.6423113740549056E-2</c:v>
                </c:pt>
                <c:pt idx="823">
                  <c:v>1.6466571053257439E-2</c:v>
                </c:pt>
                <c:pt idx="824">
                  <c:v>1.6509886108639904E-2</c:v>
                </c:pt>
                <c:pt idx="825">
                  <c:v>1.6553058159933798E-2</c:v>
                </c:pt>
                <c:pt idx="826">
                  <c:v>1.6596086460856085E-2</c:v>
                </c:pt>
                <c:pt idx="827">
                  <c:v>1.6638970264724051E-2</c:v>
                </c:pt>
                <c:pt idx="828">
                  <c:v>1.6681708825174724E-2</c:v>
                </c:pt>
                <c:pt idx="829">
                  <c:v>1.6736363055036563E-2</c:v>
                </c:pt>
                <c:pt idx="830">
                  <c:v>1.6778498749490112E-2</c:v>
                </c:pt>
                <c:pt idx="831">
                  <c:v>1.6814346559810289E-2</c:v>
                </c:pt>
                <c:pt idx="832">
                  <c:v>1.6855853516961616E-2</c:v>
                </c:pt>
                <c:pt idx="833">
                  <c:v>1.6897018306059053E-2</c:v>
                </c:pt>
                <c:pt idx="834">
                  <c:v>1.6937838395207905E-2</c:v>
                </c:pt>
                <c:pt idx="835">
                  <c:v>1.6978311252113798E-2</c:v>
                </c:pt>
                <c:pt idx="836">
                  <c:v>1.7018434344802102E-2</c:v>
                </c:pt>
                <c:pt idx="837">
                  <c:v>1.7058205141298188E-2</c:v>
                </c:pt>
                <c:pt idx="838">
                  <c:v>1.7097621109547489E-2</c:v>
                </c:pt>
                <c:pt idx="839">
                  <c:v>1.713667971749544E-2</c:v>
                </c:pt>
                <c:pt idx="840">
                  <c:v>1.7175378433007538E-2</c:v>
                </c:pt>
                <c:pt idx="841">
                  <c:v>1.7213714724109153E-2</c:v>
                </c:pt>
                <c:pt idx="842">
                  <c:v>1.7251686058745719E-2</c:v>
                </c:pt>
                <c:pt idx="843">
                  <c:v>1.7299966008543777E-2</c:v>
                </c:pt>
                <c:pt idx="844">
                  <c:v>1.7326523730245569E-2</c:v>
                </c:pt>
                <c:pt idx="845">
                  <c:v>1.7363385003159593E-2</c:v>
                </c:pt>
                <c:pt idx="846">
                  <c:v>1.7399871191390304E-2</c:v>
                </c:pt>
                <c:pt idx="847">
                  <c:v>1.7438965824760899E-2</c:v>
                </c:pt>
                <c:pt idx="848">
                  <c:v>1.7476781065699498E-2</c:v>
                </c:pt>
                <c:pt idx="849">
                  <c:v>1.7512071932248574E-2</c:v>
                </c:pt>
                <c:pt idx="850">
                  <c:v>1.7546977224105476E-2</c:v>
                </c:pt>
                <c:pt idx="851">
                  <c:v>1.7581494409375509E-2</c:v>
                </c:pt>
                <c:pt idx="852">
                  <c:v>1.7615620955924172E-2</c:v>
                </c:pt>
                <c:pt idx="853">
                  <c:v>1.7649354331696898E-2</c:v>
                </c:pt>
                <c:pt idx="854">
                  <c:v>1.7682692004798994E-2</c:v>
                </c:pt>
                <c:pt idx="855">
                  <c:v>1.7715631443016022E-2</c:v>
                </c:pt>
                <c:pt idx="856">
                  <c:v>1.7748170114373352E-2</c:v>
                </c:pt>
                <c:pt idx="857">
                  <c:v>1.7780305486736481E-2</c:v>
                </c:pt>
                <c:pt idx="858">
                  <c:v>1.7812035028210715E-2</c:v>
                </c:pt>
                <c:pt idx="859">
                  <c:v>1.7843356206661554E-2</c:v>
                </c:pt>
                <c:pt idx="860">
                  <c:v>1.7874266490034429E-2</c:v>
                </c:pt>
                <c:pt idx="861">
                  <c:v>1.7904763346274777E-2</c:v>
                </c:pt>
                <c:pt idx="862">
                  <c:v>1.7934844243407966E-2</c:v>
                </c:pt>
                <c:pt idx="863">
                  <c:v>1.796450664937943E-2</c:v>
                </c:pt>
                <c:pt idx="864">
                  <c:v>1.7993748032054668E-2</c:v>
                </c:pt>
                <c:pt idx="865">
                  <c:v>1.8022565859538986E-2</c:v>
                </c:pt>
                <c:pt idx="866">
                  <c:v>1.8050957599617945E-2</c:v>
                </c:pt>
                <c:pt idx="867">
                  <c:v>1.8078920720316916E-2</c:v>
                </c:pt>
                <c:pt idx="868">
                  <c:v>1.8106452689661268E-2</c:v>
                </c:pt>
                <c:pt idx="869">
                  <c:v>1.8133550975676371E-2</c:v>
                </c:pt>
                <c:pt idx="870">
                  <c:v>1.8160213046067852E-2</c:v>
                </c:pt>
                <c:pt idx="871">
                  <c:v>1.8186436369020953E-2</c:v>
                </c:pt>
                <c:pt idx="872">
                  <c:v>1.8212218412401171E-2</c:v>
                </c:pt>
                <c:pt idx="873">
                  <c:v>1.8237556644233877E-2</c:v>
                </c:pt>
                <c:pt idx="874">
                  <c:v>1.8262448532464504E-2</c:v>
                </c:pt>
                <c:pt idx="875">
                  <c:v>1.8286891545038486E-2</c:v>
                </c:pt>
                <c:pt idx="876">
                  <c:v>1.8310883149901258E-2</c:v>
                </c:pt>
                <c:pt idx="877">
                  <c:v>1.8334420814998253E-2</c:v>
                </c:pt>
                <c:pt idx="878">
                  <c:v>1.8357502008434778E-2</c:v>
                </c:pt>
                <c:pt idx="879">
                  <c:v>1.8380124198076331E-2</c:v>
                </c:pt>
                <c:pt idx="880">
                  <c:v>1.8402284851868345E-2</c:v>
                </c:pt>
                <c:pt idx="881">
                  <c:v>1.8434241649796235E-2</c:v>
                </c:pt>
                <c:pt idx="882">
                  <c:v>1.8455940665207393E-2</c:v>
                </c:pt>
                <c:pt idx="883">
                  <c:v>1.8470524772542518E-2</c:v>
                </c:pt>
                <c:pt idx="884">
                  <c:v>1.8492315017111238E-2</c:v>
                </c:pt>
                <c:pt idx="885">
                  <c:v>1.8514162309166693E-2</c:v>
                </c:pt>
                <c:pt idx="886">
                  <c:v>1.8536068510419668E-2</c:v>
                </c:pt>
                <c:pt idx="887">
                  <c:v>1.8558035482181268E-2</c:v>
                </c:pt>
                <c:pt idx="888">
                  <c:v>1.8580065086082342E-2</c:v>
                </c:pt>
                <c:pt idx="889">
                  <c:v>1.8602159183513933E-2</c:v>
                </c:pt>
                <c:pt idx="890">
                  <c:v>1.862431963610689E-2</c:v>
                </c:pt>
                <c:pt idx="891">
                  <c:v>1.8646548305332189E-2</c:v>
                </c:pt>
                <c:pt idx="892">
                  <c:v>1.8668847052500936E-2</c:v>
                </c:pt>
                <c:pt idx="893">
                  <c:v>1.8691217739403854E-2</c:v>
                </c:pt>
                <c:pt idx="894">
                  <c:v>1.871366222727211E-2</c:v>
                </c:pt>
                <c:pt idx="895">
                  <c:v>1.873618237781649E-2</c:v>
                </c:pt>
                <c:pt idx="896">
                  <c:v>1.8758780052428037E-2</c:v>
                </c:pt>
                <c:pt idx="897">
                  <c:v>1.8789913925411739E-2</c:v>
                </c:pt>
                <c:pt idx="898">
                  <c:v>1.881725736174289E-2</c:v>
                </c:pt>
                <c:pt idx="899">
                  <c:v>1.884342404712136E-2</c:v>
                </c:pt>
                <c:pt idx="900">
                  <c:v>1.8863122880325989E-2</c:v>
                </c:pt>
                <c:pt idx="901">
                  <c:v>1.8886186551938522E-2</c:v>
                </c:pt>
                <c:pt idx="902">
                  <c:v>1.8909339980313078E-2</c:v>
                </c:pt>
                <c:pt idx="903">
                  <c:v>1.8932585027080506E-2</c:v>
                </c:pt>
                <c:pt idx="904">
                  <c:v>1.8955923553711784E-2</c:v>
                </c:pt>
                <c:pt idx="905">
                  <c:v>1.8979357421757825E-2</c:v>
                </c:pt>
                <c:pt idx="906">
                  <c:v>1.9002888492609671E-2</c:v>
                </c:pt>
                <c:pt idx="907">
                  <c:v>1.9026518627978106E-2</c:v>
                </c:pt>
                <c:pt idx="908">
                  <c:v>1.9050249689094301E-2</c:v>
                </c:pt>
                <c:pt idx="909">
                  <c:v>1.907408353766904E-2</c:v>
                </c:pt>
                <c:pt idx="910">
                  <c:v>1.9098022035173301E-2</c:v>
                </c:pt>
                <c:pt idx="911">
                  <c:v>1.9122067043157998E-2</c:v>
                </c:pt>
                <c:pt idx="912">
                  <c:v>1.9146220423014171E-2</c:v>
                </c:pt>
                <c:pt idx="913">
                  <c:v>1.917048403637267E-2</c:v>
                </c:pt>
                <c:pt idx="914">
                  <c:v>1.9194859744704473E-2</c:v>
                </c:pt>
                <c:pt idx="915">
                  <c:v>1.9219349409480557E-2</c:v>
                </c:pt>
                <c:pt idx="916">
                  <c:v>1.9243954892331772E-2</c:v>
                </c:pt>
                <c:pt idx="917">
                  <c:v>1.9268678054649158E-2</c:v>
                </c:pt>
                <c:pt idx="918">
                  <c:v>1.9293520757983629E-2</c:v>
                </c:pt>
                <c:pt idx="919">
                  <c:v>1.9318484863966034E-2</c:v>
                </c:pt>
                <c:pt idx="920">
                  <c:v>1.934357223390748E-2</c:v>
                </c:pt>
                <c:pt idx="921">
                  <c:v>1.9368784729438815E-2</c:v>
                </c:pt>
                <c:pt idx="922">
                  <c:v>1.9394124212110952E-2</c:v>
                </c:pt>
                <c:pt idx="923">
                  <c:v>1.9419592543314934E-2</c:v>
                </c:pt>
                <c:pt idx="924">
                  <c:v>1.9445191584761545E-2</c:v>
                </c:pt>
                <c:pt idx="925">
                  <c:v>1.9470923197841827E-2</c:v>
                </c:pt>
                <c:pt idx="926">
                  <c:v>1.949678924418663E-2</c:v>
                </c:pt>
                <c:pt idx="927">
                  <c:v>1.9522791585107058E-2</c:v>
                </c:pt>
                <c:pt idx="928">
                  <c:v>1.9548932082313897E-2</c:v>
                </c:pt>
                <c:pt idx="929">
                  <c:v>1.9575212597278124E-2</c:v>
                </c:pt>
                <c:pt idx="930">
                  <c:v>1.9601634991470718E-2</c:v>
                </c:pt>
                <c:pt idx="931">
                  <c:v>1.9628201126522526E-2</c:v>
                </c:pt>
                <c:pt idx="932">
                  <c:v>1.9654911807549524E-2</c:v>
                </c:pt>
                <c:pt idx="933">
                  <c:v>1.9691620614303851E-2</c:v>
                </c:pt>
                <c:pt idx="934">
                  <c:v>1.9711885566779941E-2</c:v>
                </c:pt>
                <c:pt idx="935">
                  <c:v>1.9734464140270802E-2</c:v>
                </c:pt>
                <c:pt idx="936">
                  <c:v>1.9760652829887704E-2</c:v>
                </c:pt>
                <c:pt idx="937">
                  <c:v>1.9786676279602844E-2</c:v>
                </c:pt>
                <c:pt idx="938">
                  <c:v>1.9812533971910185E-2</c:v>
                </c:pt>
                <c:pt idx="939">
                  <c:v>1.9838225389223751E-2</c:v>
                </c:pt>
                <c:pt idx="940">
                  <c:v>1.9863750013877635E-2</c:v>
                </c:pt>
                <c:pt idx="941">
                  <c:v>1.9889107328365796E-2</c:v>
                </c:pt>
                <c:pt idx="942">
                  <c:v>1.9914296815102261E-2</c:v>
                </c:pt>
                <c:pt idx="943">
                  <c:v>1.9939317956501057E-2</c:v>
                </c:pt>
                <c:pt idx="944">
                  <c:v>1.9964170235056145E-2</c:v>
                </c:pt>
                <c:pt idx="945">
                  <c:v>1.9988853133021678E-2</c:v>
                </c:pt>
                <c:pt idx="946">
                  <c:v>2.0013366133051491E-2</c:v>
                </c:pt>
                <c:pt idx="947">
                  <c:v>2.0044632368172444E-2</c:v>
                </c:pt>
                <c:pt idx="948">
                  <c:v>2.0061880368560381E-2</c:v>
                </c:pt>
                <c:pt idx="949">
                  <c:v>2.0085880569027381E-2</c:v>
                </c:pt>
                <c:pt idx="950">
                  <c:v>2.0109708800974957E-2</c:v>
                </c:pt>
                <c:pt idx="951">
                  <c:v>2.0136729828870159E-2</c:v>
                </c:pt>
                <c:pt idx="952">
                  <c:v>2.0156847289847235E-2</c:v>
                </c:pt>
                <c:pt idx="953">
                  <c:v>2.0180156511520053E-2</c:v>
                </c:pt>
                <c:pt idx="954">
                  <c:v>2.0203291694489423E-2</c:v>
                </c:pt>
                <c:pt idx="955">
                  <c:v>2.0226252321329241E-2</c:v>
                </c:pt>
                <c:pt idx="956">
                  <c:v>2.0249037874373599E-2</c:v>
                </c:pt>
                <c:pt idx="957">
                  <c:v>2.0271647836116458E-2</c:v>
                </c:pt>
                <c:pt idx="958">
                  <c:v>2.0294081688891907E-2</c:v>
                </c:pt>
                <c:pt idx="959">
                  <c:v>2.031633891519391E-2</c:v>
                </c:pt>
                <c:pt idx="960">
                  <c:v>2.0338418997436492E-2</c:v>
                </c:pt>
                <c:pt idx="961">
                  <c:v>2.036032141819355E-2</c:v>
                </c:pt>
                <c:pt idx="962">
                  <c:v>2.0382045659559367E-2</c:v>
                </c:pt>
                <c:pt idx="963">
                  <c:v>2.0403591204267713E-2</c:v>
                </c:pt>
                <c:pt idx="964">
                  <c:v>2.0424957534572741E-2</c:v>
                </c:pt>
                <c:pt idx="965">
                  <c:v>2.0446144133128286E-2</c:v>
                </c:pt>
                <c:pt idx="966">
                  <c:v>2.0467150482028629E-2</c:v>
                </c:pt>
                <c:pt idx="967">
                  <c:v>2.048797606400754E-2</c:v>
                </c:pt>
                <c:pt idx="968">
                  <c:v>2.0508620361319174E-2</c:v>
                </c:pt>
                <c:pt idx="969">
                  <c:v>2.0529082856457492E-2</c:v>
                </c:pt>
                <c:pt idx="970">
                  <c:v>2.0549363031916457E-2</c:v>
                </c:pt>
                <c:pt idx="971">
                  <c:v>2.0569460369950221E-2</c:v>
                </c:pt>
                <c:pt idx="972">
                  <c:v>2.0589374353132683E-2</c:v>
                </c:pt>
                <c:pt idx="973">
                  <c:v>2.0609104463797934E-2</c:v>
                </c:pt>
                <c:pt idx="974">
                  <c:v>2.062865018451987E-2</c:v>
                </c:pt>
                <c:pt idx="975">
                  <c:v>2.0648010997632582E-2</c:v>
                </c:pt>
                <c:pt idx="976">
                  <c:v>2.066718638547016E-2</c:v>
                </c:pt>
                <c:pt idx="977">
                  <c:v>2.0686175830686437E-2</c:v>
                </c:pt>
                <c:pt idx="978">
                  <c:v>2.0704978815615505E-2</c:v>
                </c:pt>
                <c:pt idx="979">
                  <c:v>2.0723594822591451E-2</c:v>
                </c:pt>
                <c:pt idx="980">
                  <c:v>2.0742023334188175E-2</c:v>
                </c:pt>
                <c:pt idx="981">
                  <c:v>2.0760263832739767E-2</c:v>
                </c:pt>
                <c:pt idx="982">
                  <c:v>2.0778315800740188E-2</c:v>
                </c:pt>
                <c:pt idx="983">
                  <c:v>2.0796178720603464E-2</c:v>
                </c:pt>
                <c:pt idx="984">
                  <c:v>2.0813852074743622E-2</c:v>
                </c:pt>
                <c:pt idx="985">
                  <c:v>2.0833817408529853E-2</c:v>
                </c:pt>
                <c:pt idx="986">
                  <c:v>2.0851082807640253E-2</c:v>
                </c:pt>
                <c:pt idx="987">
                  <c:v>2.0865729567285385E-2</c:v>
                </c:pt>
                <c:pt idx="988">
                  <c:v>2.0882639482913135E-2</c:v>
                </c:pt>
                <c:pt idx="989">
                  <c:v>2.0899357245047767E-2</c:v>
                </c:pt>
                <c:pt idx="990">
                  <c:v>2.0915882336103309E-2</c:v>
                </c:pt>
                <c:pt idx="991">
                  <c:v>2.0932214238413849E-2</c:v>
                </c:pt>
                <c:pt idx="992">
                  <c:v>2.0948352434553286E-2</c:v>
                </c:pt>
                <c:pt idx="993">
                  <c:v>2.0964296406775773E-2</c:v>
                </c:pt>
                <c:pt idx="994">
                  <c:v>2.0980045637735145E-2</c:v>
                </c:pt>
                <c:pt idx="995">
                  <c:v>2.0995599609765492E-2</c:v>
                </c:pt>
                <c:pt idx="996">
                  <c:v>2.1010957805200903E-2</c:v>
                </c:pt>
                <c:pt idx="997">
                  <c:v>2.1026119706615276E-2</c:v>
                </c:pt>
                <c:pt idx="998">
                  <c:v>2.1045324314998837E-2</c:v>
                </c:pt>
                <c:pt idx="999">
                  <c:v>2.105585255711695E-2</c:v>
                </c:pt>
                <c:pt idx="1000">
                  <c:v>2.1070422471032302E-2</c:v>
                </c:pt>
                <c:pt idx="1001">
                  <c:v>2.1084794020662656E-2</c:v>
                </c:pt>
                <c:pt idx="1002">
                  <c:v>2.1098966688342102E-2</c:v>
                </c:pt>
                <c:pt idx="1003">
                  <c:v>2.1112939956564603E-2</c:v>
                </c:pt>
                <c:pt idx="1004">
                  <c:v>2.1126713307904055E-2</c:v>
                </c:pt>
                <c:pt idx="1005">
                  <c:v>2.1140286224534677E-2</c:v>
                </c:pt>
                <c:pt idx="1006">
                  <c:v>2.1153658189110303E-2</c:v>
                </c:pt>
                <c:pt idx="1007">
                  <c:v>2.1166828683885086E-2</c:v>
                </c:pt>
                <c:pt idx="1008">
                  <c:v>2.1179797191512861E-2</c:v>
                </c:pt>
                <c:pt idx="1009">
                  <c:v>2.1192563194327718E-2</c:v>
                </c:pt>
                <c:pt idx="1010">
                  <c:v>2.1205126174823619E-2</c:v>
                </c:pt>
                <c:pt idx="1011">
                  <c:v>2.1217485615334652E-2</c:v>
                </c:pt>
                <c:pt idx="1012">
                  <c:v>2.1229640998274846E-2</c:v>
                </c:pt>
                <c:pt idx="1013">
                  <c:v>2.1241591806298032E-2</c:v>
                </c:pt>
                <c:pt idx="1014">
                  <c:v>2.1253337521658366E-2</c:v>
                </c:pt>
                <c:pt idx="1015">
                  <c:v>2.1264877626769874E-2</c:v>
                </c:pt>
                <c:pt idx="1016">
                  <c:v>2.1276211604126516E-2</c:v>
                </c:pt>
                <c:pt idx="1017">
                  <c:v>2.1287338936302191E-2</c:v>
                </c:pt>
                <c:pt idx="1018">
                  <c:v>2.129825910563099E-2</c:v>
                </c:pt>
                <c:pt idx="1019">
                  <c:v>2.1308971594526938E-2</c:v>
                </c:pt>
                <c:pt idx="1020">
                  <c:v>2.131947588540406E-2</c:v>
                </c:pt>
                <c:pt idx="1021">
                  <c:v>2.1329771460836255E-2</c:v>
                </c:pt>
                <c:pt idx="1022">
                  <c:v>2.1339857803157614E-2</c:v>
                </c:pt>
                <c:pt idx="1023">
                  <c:v>2.1349734394782161E-2</c:v>
                </c:pt>
                <c:pt idx="1024">
                  <c:v>2.1359400718283794E-2</c:v>
                </c:pt>
                <c:pt idx="1025">
                  <c:v>2.1368856255916668E-2</c:v>
                </c:pt>
                <c:pt idx="1026">
                  <c:v>2.1378100490414553E-2</c:v>
                </c:pt>
                <c:pt idx="1027">
                  <c:v>2.1387132903951667E-2</c:v>
                </c:pt>
                <c:pt idx="1028">
                  <c:v>2.139595297902197E-2</c:v>
                </c:pt>
                <c:pt idx="1029">
                  <c:v>2.1404560198199363E-2</c:v>
                </c:pt>
                <c:pt idx="1030">
                  <c:v>2.1412954043817933E-2</c:v>
                </c:pt>
                <c:pt idx="1031">
                  <c:v>2.1421133998371644E-2</c:v>
                </c:pt>
                <c:pt idx="1032">
                  <c:v>2.1429099544274521E-2</c:v>
                </c:pt>
                <c:pt idx="1033">
                  <c:v>2.1436850163940591E-2</c:v>
                </c:pt>
                <c:pt idx="1034">
                  <c:v>2.1444385339863814E-2</c:v>
                </c:pt>
                <c:pt idx="1035">
                  <c:v>2.1451704554538154E-2</c:v>
                </c:pt>
                <c:pt idx="1036">
                  <c:v>2.1458807290377635E-2</c:v>
                </c:pt>
                <c:pt idx="1037">
                  <c:v>2.1465743261375181E-2</c:v>
                </c:pt>
                <c:pt idx="1038">
                  <c:v>2.147257806609737E-2</c:v>
                </c:pt>
                <c:pt idx="1039">
                  <c:v>2.1479312323009481E-2</c:v>
                </c:pt>
                <c:pt idx="1040">
                  <c:v>2.1485946256012411E-2</c:v>
                </c:pt>
                <c:pt idx="1041">
                  <c:v>2.1492480088767252E-2</c:v>
                </c:pt>
                <c:pt idx="1042">
                  <c:v>2.1498914045334772E-2</c:v>
                </c:pt>
                <c:pt idx="1043">
                  <c:v>2.1505248349455997E-2</c:v>
                </c:pt>
                <c:pt idx="1044">
                  <c:v>2.1511483225031824E-2</c:v>
                </c:pt>
                <c:pt idx="1045">
                  <c:v>2.1517618895803281E-2</c:v>
                </c:pt>
                <c:pt idx="1046">
                  <c:v>2.15236555857512E-2</c:v>
                </c:pt>
                <c:pt idx="1047">
                  <c:v>2.1529593518616608E-2</c:v>
                </c:pt>
                <c:pt idx="1048">
                  <c:v>2.1535432918220465E-2</c:v>
                </c:pt>
                <c:pt idx="1049">
                  <c:v>2.1541174008543607E-2</c:v>
                </c:pt>
                <c:pt idx="1050">
                  <c:v>2.1546817013247122E-2</c:v>
                </c:pt>
                <c:pt idx="1051">
                  <c:v>2.1552362156311844E-2</c:v>
                </c:pt>
                <c:pt idx="1052">
                  <c:v>2.1557809661558736E-2</c:v>
                </c:pt>
                <c:pt idx="1053">
                  <c:v>2.156467048930466E-2</c:v>
                </c:pt>
                <c:pt idx="1054">
                  <c:v>2.156841265396281E-2</c:v>
                </c:pt>
                <c:pt idx="1055">
                  <c:v>2.1574297248374563E-2</c:v>
                </c:pt>
                <c:pt idx="1056">
                  <c:v>2.1578627781266846E-2</c:v>
                </c:pt>
                <c:pt idx="1057">
                  <c:v>2.1583590454978818E-2</c:v>
                </c:pt>
                <c:pt idx="1058">
                  <c:v>2.1588456834038539E-2</c:v>
                </c:pt>
                <c:pt idx="1059">
                  <c:v>2.1593227142107096E-2</c:v>
                </c:pt>
                <c:pt idx="1060">
                  <c:v>2.159790160308539E-2</c:v>
                </c:pt>
                <c:pt idx="1061">
                  <c:v>2.1602480440874317E-2</c:v>
                </c:pt>
                <c:pt idx="1062">
                  <c:v>2.1606963879374774E-2</c:v>
                </c:pt>
                <c:pt idx="1063">
                  <c:v>2.1611352142327789E-2</c:v>
                </c:pt>
                <c:pt idx="1064">
                  <c:v>2.1615645453474386E-2</c:v>
                </c:pt>
                <c:pt idx="1065">
                  <c:v>2.1619844036955271E-2</c:v>
                </c:pt>
                <c:pt idx="1066">
                  <c:v>2.1623948116191727E-2</c:v>
                </c:pt>
                <c:pt idx="1067">
                  <c:v>2.1627957915564267E-2</c:v>
                </c:pt>
                <c:pt idx="1068">
                  <c:v>2.1631873658414236E-2</c:v>
                </c:pt>
                <c:pt idx="1069">
                  <c:v>2.1635695568962277E-2</c:v>
                </c:pt>
                <c:pt idx="1070">
                  <c:v>2.1639423870869479E-2</c:v>
                </c:pt>
                <c:pt idx="1071">
                  <c:v>2.1643058787876868E-2</c:v>
                </c:pt>
                <c:pt idx="1072">
                  <c:v>2.164660054412515E-2</c:v>
                </c:pt>
                <c:pt idx="1073">
                  <c:v>2.1650049363275414E-2</c:v>
                </c:pt>
                <c:pt idx="1074">
                  <c:v>2.1653405469148623E-2</c:v>
                </c:pt>
                <c:pt idx="1075">
                  <c:v>2.1656669085725611E-2</c:v>
                </c:pt>
                <c:pt idx="1076">
                  <c:v>2.1659840436667466E-2</c:v>
                </c:pt>
                <c:pt idx="1077">
                  <c:v>2.1662919746034959E-2</c:v>
                </c:pt>
                <c:pt idx="1078">
                  <c:v>2.1665907237489179E-2</c:v>
                </c:pt>
                <c:pt idx="1079">
                  <c:v>2.1668803135010961E-2</c:v>
                </c:pt>
                <c:pt idx="1080">
                  <c:v>2.1671607662421266E-2</c:v>
                </c:pt>
                <c:pt idx="1081">
                  <c:v>2.1674321043381184E-2</c:v>
                </c:pt>
                <c:pt idx="1082">
                  <c:v>2.1676943502031421E-2</c:v>
                </c:pt>
                <c:pt idx="1083">
                  <c:v>2.1679475262113002E-2</c:v>
                </c:pt>
                <c:pt idx="1084">
                  <c:v>2.1681916547446889E-2</c:v>
                </c:pt>
                <c:pt idx="1085">
                  <c:v>2.1684267581774108E-2</c:v>
                </c:pt>
                <c:pt idx="1086">
                  <c:v>2.1686528589075493E-2</c:v>
                </c:pt>
                <c:pt idx="1087">
                  <c:v>2.1688699793172006E-2</c:v>
                </c:pt>
                <c:pt idx="1088">
                  <c:v>2.1690781417964544E-2</c:v>
                </c:pt>
                <c:pt idx="1089">
                  <c:v>2.1693326526088796E-2</c:v>
                </c:pt>
                <c:pt idx="1090">
                  <c:v>2.1695204238634247E-2</c:v>
                </c:pt>
                <c:pt idx="1091">
                  <c:v>2.1696742985444217E-2</c:v>
                </c:pt>
                <c:pt idx="1092">
                  <c:v>2.1698455880470036E-2</c:v>
                </c:pt>
                <c:pt idx="1093">
                  <c:v>2.1700080347271111E-2</c:v>
                </c:pt>
                <c:pt idx="1094">
                  <c:v>2.1701616609828278E-2</c:v>
                </c:pt>
                <c:pt idx="1095">
                  <c:v>2.1703064891882562E-2</c:v>
                </c:pt>
                <c:pt idx="1096">
                  <c:v>2.1704425417334861E-2</c:v>
                </c:pt>
                <c:pt idx="1097">
                  <c:v>2.1705698410006136E-2</c:v>
                </c:pt>
                <c:pt idx="1098">
                  <c:v>2.1706884093877221E-2</c:v>
                </c:pt>
                <c:pt idx="1099">
                  <c:v>2.1707982692609207E-2</c:v>
                </c:pt>
                <c:pt idx="1100">
                  <c:v>2.1708994430182926E-2</c:v>
                </c:pt>
                <c:pt idx="1101">
                  <c:v>2.1709919530339405E-2</c:v>
                </c:pt>
                <c:pt idx="1102">
                  <c:v>2.1710758217139414E-2</c:v>
                </c:pt>
                <c:pt idx="1103">
                  <c:v>2.171170991394078E-2</c:v>
                </c:pt>
                <c:pt idx="1104">
                  <c:v>2.1712177245394315E-2</c:v>
                </c:pt>
                <c:pt idx="1105">
                  <c:v>2.1712758034730939E-2</c:v>
                </c:pt>
                <c:pt idx="1106">
                  <c:v>2.1713253305915003E-2</c:v>
                </c:pt>
                <c:pt idx="1107">
                  <c:v>2.1713714901236969E-2</c:v>
                </c:pt>
                <c:pt idx="1108">
                  <c:v>2.1713988189269173E-2</c:v>
                </c:pt>
                <c:pt idx="1109">
                  <c:v>2.171422824932101E-2</c:v>
                </c:pt>
                <c:pt idx="1110">
                  <c:v>2.1714383686584071E-2</c:v>
                </c:pt>
                <c:pt idx="1111">
                  <c:v>2.1714454724959253E-2</c:v>
                </c:pt>
                <c:pt idx="1112">
                  <c:v>2.1714441588347455E-2</c:v>
                </c:pt>
                <c:pt idx="1113">
                  <c:v>2.1714344500569638E-2</c:v>
                </c:pt>
                <c:pt idx="1114">
                  <c:v>2.1714163685366827E-2</c:v>
                </c:pt>
                <c:pt idx="1115">
                  <c:v>2.1713899366799794E-2</c:v>
                </c:pt>
                <c:pt idx="1116">
                  <c:v>2.1713551768689499E-2</c:v>
                </c:pt>
                <c:pt idx="1117">
                  <c:v>2.1713121114697032E-2</c:v>
                </c:pt>
                <c:pt idx="1118">
                  <c:v>2.1712607628803227E-2</c:v>
                </c:pt>
                <c:pt idx="1119">
                  <c:v>2.1712011534829045E-2</c:v>
                </c:pt>
                <c:pt idx="1120">
                  <c:v>2.1711333056755322E-2</c:v>
                </c:pt>
                <c:pt idx="1121">
                  <c:v>2.1710572418243146E-2</c:v>
                </c:pt>
                <c:pt idx="1122">
                  <c:v>2.1709729843193415E-2</c:v>
                </c:pt>
                <c:pt idx="1123">
                  <c:v>2.1708805555507027E-2</c:v>
                </c:pt>
                <c:pt idx="1124">
                  <c:v>2.1707799778925008E-2</c:v>
                </c:pt>
                <c:pt idx="1125">
                  <c:v>2.1706712737508127E-2</c:v>
                </c:pt>
                <c:pt idx="1126">
                  <c:v>2.1705544654917475E-2</c:v>
                </c:pt>
                <c:pt idx="1127">
                  <c:v>2.1704295755053948E-2</c:v>
                </c:pt>
                <c:pt idx="1128">
                  <c:v>2.1702966261818446E-2</c:v>
                </c:pt>
                <c:pt idx="1129">
                  <c:v>2.1701556398951993E-2</c:v>
                </c:pt>
                <c:pt idx="1130">
                  <c:v>2.1700066390435424E-2</c:v>
                </c:pt>
                <c:pt idx="1131">
                  <c:v>2.1698496460009764E-2</c:v>
                </c:pt>
                <c:pt idx="1132">
                  <c:v>2.1696846831575911E-2</c:v>
                </c:pt>
                <c:pt idx="1133">
                  <c:v>2.1695117728954827E-2</c:v>
                </c:pt>
                <c:pt idx="1134">
                  <c:v>2.1693309376127345E-2</c:v>
                </c:pt>
                <c:pt idx="1135">
                  <c:v>2.1691421996754556E-2</c:v>
                </c:pt>
                <c:pt idx="1136">
                  <c:v>2.1689455814817293E-2</c:v>
                </c:pt>
                <c:pt idx="1137">
                  <c:v>2.1687411054056582E-2</c:v>
                </c:pt>
                <c:pt idx="1138">
                  <c:v>2.1685287938453257E-2</c:v>
                </c:pt>
                <c:pt idx="1139">
                  <c:v>2.1683086691748343E-2</c:v>
                </c:pt>
                <c:pt idx="1140">
                  <c:v>2.1680807537842739E-2</c:v>
                </c:pt>
                <c:pt idx="1141">
                  <c:v>2.1677763081475732E-2</c:v>
                </c:pt>
                <c:pt idx="1142">
                  <c:v>2.1675306694541874E-2</c:v>
                </c:pt>
                <c:pt idx="1143">
                  <c:v>2.167313978916674E-2</c:v>
                </c:pt>
                <c:pt idx="1144">
                  <c:v>2.1670540261533588E-2</c:v>
                </c:pt>
                <c:pt idx="1145">
                  <c:v>2.1667863977858914E-2</c:v>
                </c:pt>
                <c:pt idx="1146">
                  <c:v>2.1665111162123551E-2</c:v>
                </c:pt>
                <c:pt idx="1147">
                  <c:v>2.1662282038148462E-2</c:v>
                </c:pt>
                <c:pt idx="1148">
                  <c:v>2.1659376829754606E-2</c:v>
                </c:pt>
                <c:pt idx="1149">
                  <c:v>2.1656395760762948E-2</c:v>
                </c:pt>
                <c:pt idx="1150">
                  <c:v>2.1653339054994447E-2</c:v>
                </c:pt>
                <c:pt idx="1151">
                  <c:v>2.1650206936429939E-2</c:v>
                </c:pt>
                <c:pt idx="1152">
                  <c:v>2.1646999628890384E-2</c:v>
                </c:pt>
                <c:pt idx="1153">
                  <c:v>2.1643717356116809E-2</c:v>
                </c:pt>
                <c:pt idx="1154">
                  <c:v>2.1640360342090048E-2</c:v>
                </c:pt>
                <c:pt idx="1155">
                  <c:v>2.163692881047119E-2</c:v>
                </c:pt>
                <c:pt idx="1156">
                  <c:v>2.1633422985321005E-2</c:v>
                </c:pt>
                <c:pt idx="1157">
                  <c:v>2.1629843090460454E-2</c:v>
                </c:pt>
                <c:pt idx="1158">
                  <c:v>2.1625899389894343E-2</c:v>
                </c:pt>
                <c:pt idx="1159">
                  <c:v>2.1621923509469454E-2</c:v>
                </c:pt>
                <c:pt idx="1160">
                  <c:v>2.161866122582623E-2</c:v>
                </c:pt>
                <c:pt idx="1161">
                  <c:v>2.1614787290333837E-2</c:v>
                </c:pt>
                <c:pt idx="1162">
                  <c:v>2.1610840404395759E-2</c:v>
                </c:pt>
                <c:pt idx="1163">
                  <c:v>2.1606820791912895E-2</c:v>
                </c:pt>
                <c:pt idx="1164">
                  <c:v>2.1602728676546334E-2</c:v>
                </c:pt>
                <c:pt idx="1165">
                  <c:v>2.1598564282196975E-2</c:v>
                </c:pt>
                <c:pt idx="1166">
                  <c:v>2.159432783284565E-2</c:v>
                </c:pt>
                <c:pt idx="1167">
                  <c:v>2.159001955215345E-2</c:v>
                </c:pt>
                <c:pt idx="1168">
                  <c:v>2.158563966426108E-2</c:v>
                </c:pt>
                <c:pt idx="1169">
                  <c:v>2.1581188392669759E-2</c:v>
                </c:pt>
                <c:pt idx="1170">
                  <c:v>2.1576665961520192E-2</c:v>
                </c:pt>
                <c:pt idx="1171">
                  <c:v>2.1572072594313596E-2</c:v>
                </c:pt>
                <c:pt idx="1172">
                  <c:v>2.156740851535055E-2</c:v>
                </c:pt>
                <c:pt idx="1173">
                  <c:v>2.1562673948132272E-2</c:v>
                </c:pt>
                <c:pt idx="1174">
                  <c:v>2.1557869116639594E-2</c:v>
                </c:pt>
                <c:pt idx="1175">
                  <c:v>2.1552994244853352E-2</c:v>
                </c:pt>
                <c:pt idx="1176">
                  <c:v>2.1548049556434634E-2</c:v>
                </c:pt>
                <c:pt idx="1177">
                  <c:v>2.1543035275204403E-2</c:v>
                </c:pt>
                <c:pt idx="1178">
                  <c:v>2.1537951625143492E-2</c:v>
                </c:pt>
                <c:pt idx="1179">
                  <c:v>2.1532798830152799E-2</c:v>
                </c:pt>
                <c:pt idx="1180">
                  <c:v>2.1527577113973351E-2</c:v>
                </c:pt>
                <c:pt idx="1181">
                  <c:v>2.1522286700426108E-2</c:v>
                </c:pt>
                <c:pt idx="1182">
                  <c:v>2.1516927813491904E-2</c:v>
                </c:pt>
                <c:pt idx="1183">
                  <c:v>2.1511500676911766E-2</c:v>
                </c:pt>
                <c:pt idx="1184">
                  <c:v>2.150600551458659E-2</c:v>
                </c:pt>
                <c:pt idx="1185">
                  <c:v>2.150044255033734E-2</c:v>
                </c:pt>
                <c:pt idx="1186">
                  <c:v>2.1494812008064912E-2</c:v>
                </c:pt>
                <c:pt idx="1187">
                  <c:v>2.1489114111590268E-2</c:v>
                </c:pt>
                <c:pt idx="1188">
                  <c:v>2.1483349084814307E-2</c:v>
                </c:pt>
                <c:pt idx="1189">
                  <c:v>2.1477517151478054E-2</c:v>
                </c:pt>
                <c:pt idx="1190">
                  <c:v>2.1471618535562342E-2</c:v>
                </c:pt>
                <c:pt idx="1191">
                  <c:v>2.1465653460808198E-2</c:v>
                </c:pt>
                <c:pt idx="1192">
                  <c:v>2.1459622151196456E-2</c:v>
                </c:pt>
                <c:pt idx="1193">
                  <c:v>2.145216868572497E-2</c:v>
                </c:pt>
                <c:pt idx="1194">
                  <c:v>2.144597426189776E-2</c:v>
                </c:pt>
                <c:pt idx="1195">
                  <c:v>2.1440231932565723E-2</c:v>
                </c:pt>
                <c:pt idx="1196">
                  <c:v>2.1433922857143628E-2</c:v>
                </c:pt>
                <c:pt idx="1197">
                  <c:v>2.1427546762371463E-2</c:v>
                </c:pt>
                <c:pt idx="1198">
                  <c:v>2.1421103862477864E-2</c:v>
                </c:pt>
                <c:pt idx="1199">
                  <c:v>2.1414594371691464E-2</c:v>
                </c:pt>
                <c:pt idx="1200">
                  <c:v>2.1408018504081028E-2</c:v>
                </c:pt>
                <c:pt idx="1201">
                  <c:v>2.1401376473875189E-2</c:v>
                </c:pt>
                <c:pt idx="1202">
                  <c:v>2.1394668495062774E-2</c:v>
                </c:pt>
                <c:pt idx="1203">
                  <c:v>2.1387894781872419E-2</c:v>
                </c:pt>
                <c:pt idx="1204">
                  <c:v>2.1381055548452821E-2</c:v>
                </c:pt>
                <c:pt idx="1205">
                  <c:v>2.1374151009032616E-2</c:v>
                </c:pt>
                <c:pt idx="1206">
                  <c:v>2.1367181377440758E-2</c:v>
                </c:pt>
                <c:pt idx="1207">
                  <c:v>2.1360146868065755E-2</c:v>
                </c:pt>
                <c:pt idx="1208">
                  <c:v>2.135353893492109E-2</c:v>
                </c:pt>
                <c:pt idx="1209">
                  <c:v>2.1341761719702035E-2</c:v>
                </c:pt>
                <c:pt idx="1210">
                  <c:v>2.1334497251874751E-2</c:v>
                </c:pt>
                <c:pt idx="1211">
                  <c:v>2.1326116771804848E-2</c:v>
                </c:pt>
                <c:pt idx="1212">
                  <c:v>2.1319776833630399E-2</c:v>
                </c:pt>
                <c:pt idx="1213">
                  <c:v>2.1312321311430793E-2</c:v>
                </c:pt>
                <c:pt idx="1214">
                  <c:v>2.1304802532791101E-2</c:v>
                </c:pt>
                <c:pt idx="1215">
                  <c:v>2.1297220711860021E-2</c:v>
                </c:pt>
                <c:pt idx="1216">
                  <c:v>2.1289576062626381E-2</c:v>
                </c:pt>
                <c:pt idx="1217">
                  <c:v>2.1281868799398751E-2</c:v>
                </c:pt>
                <c:pt idx="1218">
                  <c:v>2.1274099136086022E-2</c:v>
                </c:pt>
                <c:pt idx="1219">
                  <c:v>2.1266267287076701E-2</c:v>
                </c:pt>
                <c:pt idx="1220">
                  <c:v>2.1258373466359615E-2</c:v>
                </c:pt>
                <c:pt idx="1221">
                  <c:v>2.1250417888163398E-2</c:v>
                </c:pt>
                <c:pt idx="1222">
                  <c:v>2.1242400766476877E-2</c:v>
                </c:pt>
                <c:pt idx="1223">
                  <c:v>2.1234322315688559E-2</c:v>
                </c:pt>
                <c:pt idx="1224">
                  <c:v>2.1226182749707334E-2</c:v>
                </c:pt>
                <c:pt idx="1225">
                  <c:v>2.1217982282841774E-2</c:v>
                </c:pt>
                <c:pt idx="1226">
                  <c:v>2.1209721129000769E-2</c:v>
                </c:pt>
                <c:pt idx="1227">
                  <c:v>2.1201399502652762E-2</c:v>
                </c:pt>
                <c:pt idx="1228">
                  <c:v>2.1193017617706644E-2</c:v>
                </c:pt>
                <c:pt idx="1229">
                  <c:v>2.1184575688311114E-2</c:v>
                </c:pt>
                <c:pt idx="1230">
                  <c:v>2.1176073928694805E-2</c:v>
                </c:pt>
                <c:pt idx="1231">
                  <c:v>2.1167512552846546E-2</c:v>
                </c:pt>
                <c:pt idx="1232">
                  <c:v>2.1158891775074906E-2</c:v>
                </c:pt>
                <c:pt idx="1233">
                  <c:v>2.1150211809528585E-2</c:v>
                </c:pt>
                <c:pt idx="1234">
                  <c:v>2.1141472870116473E-2</c:v>
                </c:pt>
                <c:pt idx="1235">
                  <c:v>2.1132675171227078E-2</c:v>
                </c:pt>
                <c:pt idx="1236">
                  <c:v>2.1123818926849225E-2</c:v>
                </c:pt>
                <c:pt idx="1237">
                  <c:v>2.111490435121155E-2</c:v>
                </c:pt>
                <c:pt idx="1238">
                  <c:v>2.1105931658462751E-2</c:v>
                </c:pt>
                <c:pt idx="1239">
                  <c:v>2.1096901062671591E-2</c:v>
                </c:pt>
                <c:pt idx="1240">
                  <c:v>2.108781277798677E-2</c:v>
                </c:pt>
                <c:pt idx="1241">
                  <c:v>2.1078667018556985E-2</c:v>
                </c:pt>
                <c:pt idx="1242">
                  <c:v>2.1069463998530935E-2</c:v>
                </c:pt>
                <c:pt idx="1243">
                  <c:v>2.106020393205732E-2</c:v>
                </c:pt>
                <c:pt idx="1244">
                  <c:v>2.1050887033204901E-2</c:v>
                </c:pt>
                <c:pt idx="1245">
                  <c:v>2.1038766735039793E-2</c:v>
                </c:pt>
                <c:pt idx="1246">
                  <c:v>2.1030731871825026E-2</c:v>
                </c:pt>
                <c:pt idx="1247">
                  <c:v>2.1022597484341432E-2</c:v>
                </c:pt>
                <c:pt idx="1248">
                  <c:v>2.1013055397700597E-2</c:v>
                </c:pt>
                <c:pt idx="1249">
                  <c:v>2.1003457549344517E-2</c:v>
                </c:pt>
                <c:pt idx="1250">
                  <c:v>2.0993804153581763E-2</c:v>
                </c:pt>
                <c:pt idx="1251">
                  <c:v>2.0984095424481097E-2</c:v>
                </c:pt>
                <c:pt idx="1252">
                  <c:v>2.0974331576111283E-2</c:v>
                </c:pt>
                <c:pt idx="1253">
                  <c:v>2.0964512822700954E-2</c:v>
                </c:pt>
                <c:pt idx="1254">
                  <c:v>2.0954639378398809E-2</c:v>
                </c:pt>
                <c:pt idx="1255">
                  <c:v>2.0944711457353549E-2</c:v>
                </c:pt>
                <c:pt idx="1256">
                  <c:v>2.0934729273633934E-2</c:v>
                </c:pt>
                <c:pt idx="1257">
                  <c:v>2.0924693041388664E-2</c:v>
                </c:pt>
                <c:pt idx="1258">
                  <c:v>2.0911710240554271E-2</c:v>
                </c:pt>
                <c:pt idx="1259">
                  <c:v>2.0904459287915955E-2</c:v>
                </c:pt>
                <c:pt idx="1260">
                  <c:v>2.0894262194905977E-2</c:v>
                </c:pt>
                <c:pt idx="1261">
                  <c:v>2.0884011909965139E-2</c:v>
                </c:pt>
                <c:pt idx="1262">
                  <c:v>2.0873708647322076E-2</c:v>
                </c:pt>
                <c:pt idx="1263">
                  <c:v>2.0863352620965614E-2</c:v>
                </c:pt>
                <c:pt idx="1264">
                  <c:v>2.0852944045044453E-2</c:v>
                </c:pt>
                <c:pt idx="1265">
                  <c:v>2.0842483133787226E-2</c:v>
                </c:pt>
                <c:pt idx="1266">
                  <c:v>2.0831970101262698E-2</c:v>
                </c:pt>
                <c:pt idx="1267">
                  <c:v>2.082140516153963E-2</c:v>
                </c:pt>
                <c:pt idx="1268">
                  <c:v>2.0810788528926594E-2</c:v>
                </c:pt>
                <c:pt idx="1269">
                  <c:v>2.0800120417492352E-2</c:v>
                </c:pt>
                <c:pt idx="1270">
                  <c:v>2.0789401041305666E-2</c:v>
                </c:pt>
                <c:pt idx="1271">
                  <c:v>2.0778630614595173E-2</c:v>
                </c:pt>
                <c:pt idx="1272">
                  <c:v>2.0767809351429634E-2</c:v>
                </c:pt>
                <c:pt idx="1273">
                  <c:v>2.0756937466037684E-2</c:v>
                </c:pt>
                <c:pt idx="1274">
                  <c:v>2.074601517240815E-2</c:v>
                </c:pt>
                <c:pt idx="1275">
                  <c:v>2.0735042685009475E-2</c:v>
                </c:pt>
                <c:pt idx="1276">
                  <c:v>2.0724020217510741E-2</c:v>
                </c:pt>
                <c:pt idx="1277">
                  <c:v>2.0712947984460328E-2</c:v>
                </c:pt>
                <c:pt idx="1278">
                  <c:v>2.0701826199767126E-2</c:v>
                </c:pt>
                <c:pt idx="1279">
                  <c:v>2.0690655077579834E-2</c:v>
                </c:pt>
                <c:pt idx="1280">
                  <c:v>2.0679434832127086E-2</c:v>
                </c:pt>
                <c:pt idx="1281">
                  <c:v>2.0668165677637518E-2</c:v>
                </c:pt>
                <c:pt idx="1282">
                  <c:v>2.0656847827860148E-2</c:v>
                </c:pt>
                <c:pt idx="1283">
                  <c:v>2.064548149742329E-2</c:v>
                </c:pt>
                <c:pt idx="1284">
                  <c:v>2.0634066900155901E-2</c:v>
                </c:pt>
                <c:pt idx="1285">
                  <c:v>2.0622604250286614E-2</c:v>
                </c:pt>
                <c:pt idx="1286">
                  <c:v>2.0611093762044064E-2</c:v>
                </c:pt>
                <c:pt idx="1287">
                  <c:v>2.0599535649337142E-2</c:v>
                </c:pt>
                <c:pt idx="1288">
                  <c:v>2.0587930126554355E-2</c:v>
                </c:pt>
                <c:pt idx="1289">
                  <c:v>2.0576277407604593E-2</c:v>
                </c:pt>
                <c:pt idx="1290">
                  <c:v>2.0564577706716491E-2</c:v>
                </c:pt>
                <c:pt idx="1291">
                  <c:v>2.0552831238278557E-2</c:v>
                </c:pt>
                <c:pt idx="1292">
                  <c:v>2.0541038216039809E-2</c:v>
                </c:pt>
                <c:pt idx="1293">
                  <c:v>2.0529198854468689E-2</c:v>
                </c:pt>
                <c:pt idx="1294">
                  <c:v>2.0517313367394152E-2</c:v>
                </c:pt>
                <c:pt idx="1295">
                  <c:v>2.0505381969204706E-2</c:v>
                </c:pt>
                <c:pt idx="1296">
                  <c:v>2.0493404873729304E-2</c:v>
                </c:pt>
                <c:pt idx="1297">
                  <c:v>2.0481382295516326E-2</c:v>
                </c:pt>
                <c:pt idx="1298">
                  <c:v>2.0469314448474663E-2</c:v>
                </c:pt>
                <c:pt idx="1299">
                  <c:v>2.0457201546753012E-2</c:v>
                </c:pt>
                <c:pt idx="1300">
                  <c:v>2.0445043804500074E-2</c:v>
                </c:pt>
                <c:pt idx="1301">
                  <c:v>2.0432841436024418E-2</c:v>
                </c:pt>
                <c:pt idx="1302">
                  <c:v>2.0420594655075064E-2</c:v>
                </c:pt>
                <c:pt idx="1303">
                  <c:v>2.040830367620039E-2</c:v>
                </c:pt>
                <c:pt idx="1304">
                  <c:v>2.0395968713309287E-2</c:v>
                </c:pt>
                <c:pt idx="1305">
                  <c:v>2.038358998063039E-2</c:v>
                </c:pt>
                <c:pt idx="1306">
                  <c:v>2.0371167692232461E-2</c:v>
                </c:pt>
                <c:pt idx="1307">
                  <c:v>2.03587020622642E-2</c:v>
                </c:pt>
                <c:pt idx="1308">
                  <c:v>2.0346193304954241E-2</c:v>
                </c:pt>
                <c:pt idx="1309">
                  <c:v>2.0333641634291411E-2</c:v>
                </c:pt>
                <c:pt idx="1310">
                  <c:v>2.032104726458428E-2</c:v>
                </c:pt>
                <c:pt idx="1311">
                  <c:v>2.0308410409901612E-2</c:v>
                </c:pt>
                <c:pt idx="1312">
                  <c:v>2.0295731284312168E-2</c:v>
                </c:pt>
                <c:pt idx="1313">
                  <c:v>2.0279367783757607E-2</c:v>
                </c:pt>
                <c:pt idx="1314">
                  <c:v>2.0270247077167625E-2</c:v>
                </c:pt>
                <c:pt idx="1315">
                  <c:v>2.0257442423989858E-2</c:v>
                </c:pt>
                <c:pt idx="1316">
                  <c:v>2.0244596356340239E-2</c:v>
                </c:pt>
                <c:pt idx="1317">
                  <c:v>2.0231709088607275E-2</c:v>
                </c:pt>
                <c:pt idx="1318">
                  <c:v>2.0218780834859729E-2</c:v>
                </c:pt>
                <c:pt idx="1319">
                  <c:v>2.0205811809326235E-2</c:v>
                </c:pt>
                <c:pt idx="1320">
                  <c:v>2.0192802225915685E-2</c:v>
                </c:pt>
                <c:pt idx="1321">
                  <c:v>2.0179752299016585E-2</c:v>
                </c:pt>
                <c:pt idx="1322">
                  <c:v>2.0166662242617761E-2</c:v>
                </c:pt>
                <c:pt idx="1323">
                  <c:v>2.0153532270787977E-2</c:v>
                </c:pt>
                <c:pt idx="1324">
                  <c:v>2.0140362597995676E-2</c:v>
                </c:pt>
                <c:pt idx="1325">
                  <c:v>2.0127153438069811E-2</c:v>
                </c:pt>
                <c:pt idx="1326">
                  <c:v>2.0113905005159083E-2</c:v>
                </c:pt>
                <c:pt idx="1327">
                  <c:v>2.0100617513572061E-2</c:v>
                </c:pt>
                <c:pt idx="1328">
                  <c:v>2.0087291177297573E-2</c:v>
                </c:pt>
                <c:pt idx="1329">
                  <c:v>2.0073926210644188E-2</c:v>
                </c:pt>
                <c:pt idx="1330">
                  <c:v>2.0060522827520799E-2</c:v>
                </c:pt>
                <c:pt idx="1331">
                  <c:v>2.0047081242235976E-2</c:v>
                </c:pt>
                <c:pt idx="1332">
                  <c:v>2.0033601668938417E-2</c:v>
                </c:pt>
                <c:pt idx="1333">
                  <c:v>2.0020084321616949E-2</c:v>
                </c:pt>
                <c:pt idx="1334">
                  <c:v>2.0006529414500207E-2</c:v>
                </c:pt>
                <c:pt idx="1335">
                  <c:v>1.9992937161816826E-2</c:v>
                </c:pt>
                <c:pt idx="1336">
                  <c:v>1.9979307777475697E-2</c:v>
                </c:pt>
                <c:pt idx="1337">
                  <c:v>1.9965641475865326E-2</c:v>
                </c:pt>
                <c:pt idx="1338">
                  <c:v>1.995193847097454E-2</c:v>
                </c:pt>
                <c:pt idx="1339">
                  <c:v>1.9938198977031973E-2</c:v>
                </c:pt>
                <c:pt idx="1340">
                  <c:v>1.9924423208026454E-2</c:v>
                </c:pt>
                <c:pt idx="1341">
                  <c:v>1.9910611378346488E-2</c:v>
                </c:pt>
                <c:pt idx="1342">
                  <c:v>1.9896763701900966E-2</c:v>
                </c:pt>
                <c:pt idx="1343">
                  <c:v>1.9882880392838587E-2</c:v>
                </c:pt>
                <c:pt idx="1344">
                  <c:v>1.9868961665467921E-2</c:v>
                </c:pt>
                <c:pt idx="1345">
                  <c:v>1.9855007733777796E-2</c:v>
                </c:pt>
                <c:pt idx="1346">
                  <c:v>1.9841018811916911E-2</c:v>
                </c:pt>
                <c:pt idx="1347">
                  <c:v>1.9826995114113899E-2</c:v>
                </c:pt>
                <c:pt idx="1348">
                  <c:v>1.9812936854437524E-2</c:v>
                </c:pt>
                <c:pt idx="1349">
                  <c:v>1.9796828226086305E-2</c:v>
                </c:pt>
                <c:pt idx="1350">
                  <c:v>1.9784717506139415E-2</c:v>
                </c:pt>
                <c:pt idx="1351">
                  <c:v>1.9770556845735143E-2</c:v>
                </c:pt>
                <c:pt idx="1352">
                  <c:v>1.9756362480132239E-2</c:v>
                </c:pt>
                <c:pt idx="1353">
                  <c:v>1.9742134623239593E-2</c:v>
                </c:pt>
                <c:pt idx="1354">
                  <c:v>1.9727873489285841E-2</c:v>
                </c:pt>
                <c:pt idx="1355">
                  <c:v>1.9713579292499617E-2</c:v>
                </c:pt>
                <c:pt idx="1356">
                  <c:v>1.9699252246949683E-2</c:v>
                </c:pt>
                <c:pt idx="1357">
                  <c:v>1.9684892566864676E-2</c:v>
                </c:pt>
                <c:pt idx="1358">
                  <c:v>1.9670500466153484E-2</c:v>
                </c:pt>
                <c:pt idx="1359">
                  <c:v>1.9656076159204616E-2</c:v>
                </c:pt>
                <c:pt idx="1360">
                  <c:v>1.9641619860086834E-2</c:v>
                </c:pt>
                <c:pt idx="1361">
                  <c:v>1.9627131782868901E-2</c:v>
                </c:pt>
                <c:pt idx="1362">
                  <c:v>1.9612612141699515E-2</c:v>
                </c:pt>
                <c:pt idx="1363">
                  <c:v>1.9598061150727375E-2</c:v>
                </c:pt>
                <c:pt idx="1364">
                  <c:v>1.9579307013444236E-2</c:v>
                </c:pt>
                <c:pt idx="1365">
                  <c:v>1.9568865976129501E-2</c:v>
                </c:pt>
                <c:pt idx="1366">
                  <c:v>1.9554222220641293E-2</c:v>
                </c:pt>
                <c:pt idx="1367">
                  <c:v>1.9537449173929744E-2</c:v>
                </c:pt>
                <c:pt idx="1368">
                  <c:v>1.9524843444189699E-2</c:v>
                </c:pt>
                <c:pt idx="1369">
                  <c:v>1.9510108851443775E-2</c:v>
                </c:pt>
                <c:pt idx="1370">
                  <c:v>1.9495344407935988E-2</c:v>
                </c:pt>
                <c:pt idx="1371">
                  <c:v>1.9480550327655166E-2</c:v>
                </c:pt>
                <c:pt idx="1372">
                  <c:v>1.9465726824750007E-2</c:v>
                </c:pt>
                <c:pt idx="1373">
                  <c:v>1.9450874113609018E-2</c:v>
                </c:pt>
                <c:pt idx="1374">
                  <c:v>1.943599240814109E-2</c:v>
                </c:pt>
                <c:pt idx="1375">
                  <c:v>1.942108192249492E-2</c:v>
                </c:pt>
                <c:pt idx="1376">
                  <c:v>1.9406142870899146E-2</c:v>
                </c:pt>
                <c:pt idx="1377">
                  <c:v>1.9391175467502464E-2</c:v>
                </c:pt>
                <c:pt idx="1378">
                  <c:v>1.9376179926293702E-2</c:v>
                </c:pt>
                <c:pt idx="1379">
                  <c:v>1.9361156461661366E-2</c:v>
                </c:pt>
                <c:pt idx="1380">
                  <c:v>1.9346105287354476E-2</c:v>
                </c:pt>
                <c:pt idx="1381">
                  <c:v>1.9331026617841474E-2</c:v>
                </c:pt>
                <c:pt idx="1382">
                  <c:v>1.9315920667191122E-2</c:v>
                </c:pt>
                <c:pt idx="1383">
                  <c:v>1.9300787649472184E-2</c:v>
                </c:pt>
                <c:pt idx="1384">
                  <c:v>1.9285627778833359E-2</c:v>
                </c:pt>
                <c:pt idx="1385">
                  <c:v>1.927044126950328E-2</c:v>
                </c:pt>
                <c:pt idx="1386">
                  <c:v>1.9255228335550711E-2</c:v>
                </c:pt>
                <c:pt idx="1387">
                  <c:v>1.9239989191044415E-2</c:v>
                </c:pt>
                <c:pt idx="1388">
                  <c:v>1.9224724050292963E-2</c:v>
                </c:pt>
                <c:pt idx="1389">
                  <c:v>1.920943312728518E-2</c:v>
                </c:pt>
                <c:pt idx="1390">
                  <c:v>1.9194116636169767E-2</c:v>
                </c:pt>
                <c:pt idx="1391">
                  <c:v>1.9178774791175357E-2</c:v>
                </c:pt>
                <c:pt idx="1392">
                  <c:v>1.9163407806290778E-2</c:v>
                </c:pt>
                <c:pt idx="1393">
                  <c:v>1.9148015895824599E-2</c:v>
                </c:pt>
                <c:pt idx="1394">
                  <c:v>1.9132599273845585E-2</c:v>
                </c:pt>
                <c:pt idx="1395">
                  <c:v>1.9117158154422498E-2</c:v>
                </c:pt>
                <c:pt idx="1396">
                  <c:v>1.9101692751783972E-2</c:v>
                </c:pt>
                <c:pt idx="1397">
                  <c:v>1.908620327999877E-2</c:v>
                </c:pt>
                <c:pt idx="1398">
                  <c:v>1.9070689953295528E-2</c:v>
                </c:pt>
                <c:pt idx="1399">
                  <c:v>1.9055152985663071E-2</c:v>
                </c:pt>
                <c:pt idx="1400">
                  <c:v>1.9039592591409971E-2</c:v>
                </c:pt>
                <c:pt idx="1401">
                  <c:v>1.9019552291990038E-2</c:v>
                </c:pt>
                <c:pt idx="1402">
                  <c:v>1.9003939155046723E-2</c:v>
                </c:pt>
                <c:pt idx="1403">
                  <c:v>1.8990538372323229E-2</c:v>
                </c:pt>
                <c:pt idx="1404">
                  <c:v>1.8974883205880033E-2</c:v>
                </c:pt>
                <c:pt idx="1405">
                  <c:v>1.8959205713775518E-2</c:v>
                </c:pt>
                <c:pt idx="1406">
                  <c:v>1.8943506110558062E-2</c:v>
                </c:pt>
                <c:pt idx="1407">
                  <c:v>1.8927784610216492E-2</c:v>
                </c:pt>
                <c:pt idx="1408">
                  <c:v>1.8912041426739634E-2</c:v>
                </c:pt>
                <c:pt idx="1409">
                  <c:v>1.889627677443606E-2</c:v>
                </c:pt>
                <c:pt idx="1410">
                  <c:v>1.8880490867374533E-2</c:v>
                </c:pt>
                <c:pt idx="1411">
                  <c:v>1.8864683919703751E-2</c:v>
                </c:pt>
                <c:pt idx="1412">
                  <c:v>1.8848856145572412E-2</c:v>
                </c:pt>
                <c:pt idx="1413">
                  <c:v>1.8833007759049281E-2</c:v>
                </c:pt>
                <c:pt idx="1414">
                  <c:v>1.8812601319231348E-2</c:v>
                </c:pt>
                <c:pt idx="1415">
                  <c:v>1.880125000566224E-2</c:v>
                </c:pt>
                <c:pt idx="1416">
                  <c:v>1.8785341066935857E-2</c:v>
                </c:pt>
                <c:pt idx="1417">
                  <c:v>1.8769412372572347E-2</c:v>
                </c:pt>
                <c:pt idx="1418">
                  <c:v>1.8753464136400666E-2</c:v>
                </c:pt>
                <c:pt idx="1419">
                  <c:v>1.8735213927056904E-2</c:v>
                </c:pt>
                <c:pt idx="1420">
                  <c:v>1.8721509895787136E-2</c:v>
                </c:pt>
                <c:pt idx="1421">
                  <c:v>1.8705504319562749E-2</c:v>
                </c:pt>
                <c:pt idx="1422">
                  <c:v>1.8689480058204921E-2</c:v>
                </c:pt>
                <c:pt idx="1423">
                  <c:v>1.8673437325942288E-2</c:v>
                </c:pt>
                <c:pt idx="1424">
                  <c:v>1.8657376336603804E-2</c:v>
                </c:pt>
                <c:pt idx="1425">
                  <c:v>1.8641297304737847E-2</c:v>
                </c:pt>
                <c:pt idx="1426">
                  <c:v>1.8625200444413181E-2</c:v>
                </c:pt>
                <c:pt idx="1427">
                  <c:v>1.8609085969538697E-2</c:v>
                </c:pt>
                <c:pt idx="1428">
                  <c:v>1.8592954094343028E-2</c:v>
                </c:pt>
                <c:pt idx="1429">
                  <c:v>1.8576805033054811E-2</c:v>
                </c:pt>
                <c:pt idx="1430">
                  <c:v>1.8560638999662871E-2</c:v>
                </c:pt>
                <c:pt idx="1431">
                  <c:v>1.8544456208395843E-2</c:v>
                </c:pt>
                <c:pt idx="1432">
                  <c:v>1.8528256873402427E-2</c:v>
                </c:pt>
                <c:pt idx="1433">
                  <c:v>1.851204120883132E-2</c:v>
                </c:pt>
                <c:pt idx="1434">
                  <c:v>1.8495809428831222E-2</c:v>
                </c:pt>
                <c:pt idx="1435">
                  <c:v>1.847956174739096E-2</c:v>
                </c:pt>
                <c:pt idx="1436">
                  <c:v>1.8463298378739168E-2</c:v>
                </c:pt>
                <c:pt idx="1437">
                  <c:v>1.8447019537024545E-2</c:v>
                </c:pt>
                <c:pt idx="1438">
                  <c:v>1.843072543639579E-2</c:v>
                </c:pt>
                <c:pt idx="1439">
                  <c:v>1.8414416290921665E-2</c:v>
                </c:pt>
                <c:pt idx="1440">
                  <c:v>1.8398092314830805E-2</c:v>
                </c:pt>
                <c:pt idx="1441">
                  <c:v>1.8381753722191974E-2</c:v>
                </c:pt>
                <c:pt idx="1442">
                  <c:v>1.8365400727153869E-2</c:v>
                </c:pt>
                <c:pt idx="1443">
                  <c:v>1.834903354386519E-2</c:v>
                </c:pt>
                <c:pt idx="1444">
                  <c:v>1.8332652386394699E-2</c:v>
                </c:pt>
                <c:pt idx="1445">
                  <c:v>1.8316257468971031E-2</c:v>
                </c:pt>
                <c:pt idx="1446">
                  <c:v>1.8299849005742885E-2</c:v>
                </c:pt>
                <c:pt idx="1447">
                  <c:v>1.8283427210699088E-2</c:v>
                </c:pt>
                <c:pt idx="1448">
                  <c:v>1.826699229814821E-2</c:v>
                </c:pt>
                <c:pt idx="1449">
                  <c:v>1.8250544482159015E-2</c:v>
                </c:pt>
                <c:pt idx="1450">
                  <c:v>1.82340839768802E-2</c:v>
                </c:pt>
                <c:pt idx="1451">
                  <c:v>1.8217610996380529E-2</c:v>
                </c:pt>
                <c:pt idx="1452">
                  <c:v>1.8201125754728764E-2</c:v>
                </c:pt>
                <c:pt idx="1453">
                  <c:v>1.8179921677914379E-2</c:v>
                </c:pt>
                <c:pt idx="1454">
                  <c:v>1.8163438714520197E-2</c:v>
                </c:pt>
                <c:pt idx="1455">
                  <c:v>1.8149317759874606E-2</c:v>
                </c:pt>
                <c:pt idx="1456">
                  <c:v>1.8132852088648121E-2</c:v>
                </c:pt>
                <c:pt idx="1457">
                  <c:v>1.8116396147158653E-2</c:v>
                </c:pt>
                <c:pt idx="1458">
                  <c:v>1.8099950228371853E-2</c:v>
                </c:pt>
                <c:pt idx="1459">
                  <c:v>1.8083514625732988E-2</c:v>
                </c:pt>
                <c:pt idx="1460">
                  <c:v>1.8067089631887967E-2</c:v>
                </c:pt>
                <c:pt idx="1461">
                  <c:v>1.8050675540042249E-2</c:v>
                </c:pt>
                <c:pt idx="1462">
                  <c:v>1.8034272643401295E-2</c:v>
                </c:pt>
                <c:pt idx="1463">
                  <c:v>1.8017881234690947E-2</c:v>
                </c:pt>
                <c:pt idx="1464">
                  <c:v>1.8001501607356474E-2</c:v>
                </c:pt>
                <c:pt idx="1465">
                  <c:v>1.7985134054123719E-2</c:v>
                </c:pt>
                <c:pt idx="1466">
                  <c:v>1.7968778868198143E-2</c:v>
                </c:pt>
                <c:pt idx="1467">
                  <c:v>1.7952436342625333E-2</c:v>
                </c:pt>
                <c:pt idx="1468">
                  <c:v>1.7936106770530813E-2</c:v>
                </c:pt>
                <c:pt idx="1469">
                  <c:v>1.7913693270514841E-2</c:v>
                </c:pt>
                <c:pt idx="1470">
                  <c:v>1.790348765863925E-2</c:v>
                </c:pt>
                <c:pt idx="1471">
                  <c:v>1.7886480101356739E-2</c:v>
                </c:pt>
                <c:pt idx="1472">
                  <c:v>1.7868600071819785E-2</c:v>
                </c:pt>
                <c:pt idx="1473">
                  <c:v>1.7852341746253941E-2</c:v>
                </c:pt>
                <c:pt idx="1474">
                  <c:v>1.7836098174166537E-2</c:v>
                </c:pt>
                <c:pt idx="1475">
                  <c:v>1.7819869648922904E-2</c:v>
                </c:pt>
                <c:pt idx="1476">
                  <c:v>1.7803656463248885E-2</c:v>
                </c:pt>
                <c:pt idx="1477">
                  <c:v>1.778745891034994E-2</c:v>
                </c:pt>
                <c:pt idx="1478">
                  <c:v>1.777127728343153E-2</c:v>
                </c:pt>
                <c:pt idx="1479">
                  <c:v>1.7755111875219498E-2</c:v>
                </c:pt>
                <c:pt idx="1480">
                  <c:v>1.773896297899924E-2</c:v>
                </c:pt>
                <c:pt idx="1481">
                  <c:v>1.7722830887816343E-2</c:v>
                </c:pt>
                <c:pt idx="1482">
                  <c:v>1.770671589463646E-2</c:v>
                </c:pt>
                <c:pt idx="1483">
                  <c:v>1.7690618292425242E-2</c:v>
                </c:pt>
                <c:pt idx="1484">
                  <c:v>1.7674538374468085E-2</c:v>
                </c:pt>
                <c:pt idx="1485">
                  <c:v>1.7658476433810577E-2</c:v>
                </c:pt>
                <c:pt idx="1486">
                  <c:v>1.7642432763258498E-2</c:v>
                </c:pt>
                <c:pt idx="1487">
                  <c:v>1.7626407656097243E-2</c:v>
                </c:pt>
                <c:pt idx="1488">
                  <c:v>1.7610401405212528E-2</c:v>
                </c:pt>
                <c:pt idx="1489">
                  <c:v>1.7594414303889749E-2</c:v>
                </c:pt>
                <c:pt idx="1490">
                  <c:v>1.7578446645014623E-2</c:v>
                </c:pt>
                <c:pt idx="1491">
                  <c:v>1.7562498721552799E-2</c:v>
                </c:pt>
                <c:pt idx="1492">
                  <c:v>1.7546570826789676E-2</c:v>
                </c:pt>
                <c:pt idx="1493">
                  <c:v>1.7530663253610967E-2</c:v>
                </c:pt>
                <c:pt idx="1494">
                  <c:v>1.7514776295222134E-2</c:v>
                </c:pt>
                <c:pt idx="1495">
                  <c:v>1.7498910244428956E-2</c:v>
                </c:pt>
                <c:pt idx="1496">
                  <c:v>1.7483065394596764E-2</c:v>
                </c:pt>
                <c:pt idx="1497">
                  <c:v>1.7467242038531339E-2</c:v>
                </c:pt>
                <c:pt idx="1498">
                  <c:v>1.745144046943814E-2</c:v>
                </c:pt>
                <c:pt idx="1499">
                  <c:v>1.7435660980282819E-2</c:v>
                </c:pt>
                <c:pt idx="1500">
                  <c:v>1.7419903864110964E-2</c:v>
                </c:pt>
                <c:pt idx="1501">
                  <c:v>1.7404169414128035E-2</c:v>
                </c:pt>
                <c:pt idx="1502">
                  <c:v>1.7388457923059875E-2</c:v>
                </c:pt>
                <c:pt idx="1503">
                  <c:v>1.7372769684271816E-2</c:v>
                </c:pt>
                <c:pt idx="1504">
                  <c:v>1.7357104990809447E-2</c:v>
                </c:pt>
                <c:pt idx="1505">
                  <c:v>1.733253731971196E-2</c:v>
                </c:pt>
                <c:pt idx="1506">
                  <c:v>1.7316934516742322E-2</c:v>
                </c:pt>
                <c:pt idx="1507">
                  <c:v>1.7306636797771446E-2</c:v>
                </c:pt>
                <c:pt idx="1508">
                  <c:v>1.7291074838263754E-2</c:v>
                </c:pt>
                <c:pt idx="1509">
                  <c:v>1.7275537976786381E-2</c:v>
                </c:pt>
                <c:pt idx="1510">
                  <c:v>1.7260026506331627E-2</c:v>
                </c:pt>
                <c:pt idx="1511">
                  <c:v>1.7244540720025014E-2</c:v>
                </c:pt>
                <c:pt idx="1512">
                  <c:v>1.7229080910938777E-2</c:v>
                </c:pt>
                <c:pt idx="1513">
                  <c:v>1.7213647372145147E-2</c:v>
                </c:pt>
                <c:pt idx="1514">
                  <c:v>1.7198240396716358E-2</c:v>
                </c:pt>
                <c:pt idx="1515">
                  <c:v>1.7182860277697998E-2</c:v>
                </c:pt>
                <c:pt idx="1516">
                  <c:v>1.716750730821559E-2</c:v>
                </c:pt>
                <c:pt idx="1517">
                  <c:v>1.7152181781314724E-2</c:v>
                </c:pt>
                <c:pt idx="1518">
                  <c:v>1.7136883990067631E-2</c:v>
                </c:pt>
                <c:pt idx="1519">
                  <c:v>1.7114264884385832E-2</c:v>
                </c:pt>
                <c:pt idx="1520">
                  <c:v>1.710121075940485E-2</c:v>
                </c:pt>
                <c:pt idx="1521">
                  <c:v>1.7086007604829589E-2</c:v>
                </c:pt>
                <c:pt idx="1522">
                  <c:v>1.7070833438026511E-2</c:v>
                </c:pt>
                <c:pt idx="1523">
                  <c:v>1.7053527404060631E-2</c:v>
                </c:pt>
                <c:pt idx="1524">
                  <c:v>1.7040573239519574E-2</c:v>
                </c:pt>
                <c:pt idx="1525">
                  <c:v>1.702548779390689E-2</c:v>
                </c:pt>
                <c:pt idx="1526">
                  <c:v>1.7010432508248741E-2</c:v>
                </c:pt>
                <c:pt idx="1527">
                  <c:v>1.6995407675510776E-2</c:v>
                </c:pt>
                <c:pt idx="1528">
                  <c:v>1.6980413588658649E-2</c:v>
                </c:pt>
                <c:pt idx="1529">
                  <c:v>1.696545054089782E-2</c:v>
                </c:pt>
                <c:pt idx="1530">
                  <c:v>1.6950518825114003E-2</c:v>
                </c:pt>
                <c:pt idx="1531">
                  <c:v>1.6935618734672531E-2</c:v>
                </c:pt>
                <c:pt idx="1532">
                  <c:v>1.6920750562139375E-2</c:v>
                </c:pt>
                <c:pt idx="1533">
                  <c:v>1.6905914601119676E-2</c:v>
                </c:pt>
                <c:pt idx="1534">
                  <c:v>1.6891111144179405E-2</c:v>
                </c:pt>
                <c:pt idx="1535">
                  <c:v>1.6876340484683894E-2</c:v>
                </c:pt>
                <c:pt idx="1536">
                  <c:v>1.6861602915518858E-2</c:v>
                </c:pt>
                <c:pt idx="1537">
                  <c:v>1.6846898729889759E-2</c:v>
                </c:pt>
                <c:pt idx="1538">
                  <c:v>1.6832228220762246E-2</c:v>
                </c:pt>
                <c:pt idx="1539">
                  <c:v>1.6817591681022037E-2</c:v>
                </c:pt>
                <c:pt idx="1540">
                  <c:v>1.6802989404114399E-2</c:v>
                </c:pt>
                <c:pt idx="1541">
                  <c:v>1.6788421682765176E-2</c:v>
                </c:pt>
                <c:pt idx="1542">
                  <c:v>1.6773888810099891E-2</c:v>
                </c:pt>
                <c:pt idx="1543">
                  <c:v>1.6759391079164132E-2</c:v>
                </c:pt>
                <c:pt idx="1544">
                  <c:v>1.6744928783083424E-2</c:v>
                </c:pt>
                <c:pt idx="1545">
                  <c:v>1.6730502214903353E-2</c:v>
                </c:pt>
                <c:pt idx="1546">
                  <c:v>1.6716111667589573E-2</c:v>
                </c:pt>
                <c:pt idx="1547">
                  <c:v>1.6701757434267606E-2</c:v>
                </c:pt>
                <c:pt idx="1548">
                  <c:v>1.668743980798304E-2</c:v>
                </c:pt>
                <c:pt idx="1549">
                  <c:v>1.6673159081781463E-2</c:v>
                </c:pt>
                <c:pt idx="1550">
                  <c:v>1.6658915548548592E-2</c:v>
                </c:pt>
                <c:pt idx="1551">
                  <c:v>1.6644709501729693E-2</c:v>
                </c:pt>
                <c:pt idx="1552">
                  <c:v>1.6630541233970675E-2</c:v>
                </c:pt>
                <c:pt idx="1553">
                  <c:v>1.6616411038556933E-2</c:v>
                </c:pt>
                <c:pt idx="1554">
                  <c:v>1.6602319208454119E-2</c:v>
                </c:pt>
                <c:pt idx="1555">
                  <c:v>1.6588266036787758E-2</c:v>
                </c:pt>
                <c:pt idx="1556">
                  <c:v>1.6574251816603436E-2</c:v>
                </c:pt>
                <c:pt idx="1557">
                  <c:v>1.6558283636305404E-2</c:v>
                </c:pt>
                <c:pt idx="1558">
                  <c:v>1.6544353870244777E-2</c:v>
                </c:pt>
                <c:pt idx="1559">
                  <c:v>1.6532445794918971E-2</c:v>
                </c:pt>
                <c:pt idx="1560">
                  <c:v>1.6518590310878878E-2</c:v>
                </c:pt>
                <c:pt idx="1561">
                  <c:v>1.6504775243548764E-2</c:v>
                </c:pt>
                <c:pt idx="1562">
                  <c:v>1.6491000886054152E-2</c:v>
                </c:pt>
                <c:pt idx="1563">
                  <c:v>1.6477267531280759E-2</c:v>
                </c:pt>
                <c:pt idx="1564">
                  <c:v>1.6463575472274172E-2</c:v>
                </c:pt>
                <c:pt idx="1565">
                  <c:v>1.6449925002319787E-2</c:v>
                </c:pt>
                <c:pt idx="1566">
                  <c:v>1.6436316414223384E-2</c:v>
                </c:pt>
                <c:pt idx="1567">
                  <c:v>1.6422750001110487E-2</c:v>
                </c:pt>
                <c:pt idx="1568">
                  <c:v>1.6409226056186554E-2</c:v>
                </c:pt>
                <c:pt idx="1569">
                  <c:v>1.6395744872257367E-2</c:v>
                </c:pt>
                <c:pt idx="1570">
                  <c:v>1.6382306742448449E-2</c:v>
                </c:pt>
                <c:pt idx="1571">
                  <c:v>1.636891195996526E-2</c:v>
                </c:pt>
                <c:pt idx="1572">
                  <c:v>1.6355560817693515E-2</c:v>
                </c:pt>
                <c:pt idx="1573">
                  <c:v>1.6342253608678803E-2</c:v>
                </c:pt>
                <c:pt idx="1574">
                  <c:v>1.6325209366740978E-2</c:v>
                </c:pt>
                <c:pt idx="1575">
                  <c:v>1.6315772163002507E-2</c:v>
                </c:pt>
                <c:pt idx="1576">
                  <c:v>1.630259851219229E-2</c:v>
                </c:pt>
                <c:pt idx="1577">
                  <c:v>1.6289469966981329E-2</c:v>
                </c:pt>
                <c:pt idx="1578">
                  <c:v>1.6276386820415212E-2</c:v>
                </c:pt>
                <c:pt idx="1579">
                  <c:v>1.6263349365299717E-2</c:v>
                </c:pt>
                <c:pt idx="1580">
                  <c:v>1.6250357895000178E-2</c:v>
                </c:pt>
                <c:pt idx="1581">
                  <c:v>1.6237412702322374E-2</c:v>
                </c:pt>
                <c:pt idx="1582">
                  <c:v>1.6224514080391828E-2</c:v>
                </c:pt>
                <c:pt idx="1583">
                  <c:v>1.6211662322334064E-2</c:v>
                </c:pt>
                <c:pt idx="1584">
                  <c:v>1.619885772119467E-2</c:v>
                </c:pt>
                <c:pt idx="1585">
                  <c:v>1.6186100569939299E-2</c:v>
                </c:pt>
                <c:pt idx="1586">
                  <c:v>1.6173391161693473E-2</c:v>
                </c:pt>
                <c:pt idx="1587">
                  <c:v>1.6160729789502781E-2</c:v>
                </c:pt>
                <c:pt idx="1588">
                  <c:v>1.6148116746252938E-2</c:v>
                </c:pt>
                <c:pt idx="1589">
                  <c:v>1.6135552325149405E-2</c:v>
                </c:pt>
                <c:pt idx="1590">
                  <c:v>1.6123036819317704E-2</c:v>
                </c:pt>
                <c:pt idx="1591">
                  <c:v>1.6110570521723488E-2</c:v>
                </c:pt>
                <c:pt idx="1592">
                  <c:v>1.6098153725252473E-2</c:v>
                </c:pt>
                <c:pt idx="1593">
                  <c:v>1.608578672326999E-2</c:v>
                </c:pt>
                <c:pt idx="1594">
                  <c:v>1.6073469808661756E-2</c:v>
                </c:pt>
                <c:pt idx="1595">
                  <c:v>1.6061203274393421E-2</c:v>
                </c:pt>
                <c:pt idx="1596">
                  <c:v>1.604898741359051E-2</c:v>
                </c:pt>
                <c:pt idx="1597">
                  <c:v>1.6036822519378546E-2</c:v>
                </c:pt>
                <c:pt idx="1598">
                  <c:v>1.6024708884723182E-2</c:v>
                </c:pt>
                <c:pt idx="1599">
                  <c:v>1.6012646802829877E-2</c:v>
                </c:pt>
                <c:pt idx="1600">
                  <c:v>1.6000636566424475E-2</c:v>
                </c:pt>
                <c:pt idx="1601">
                  <c:v>1.5988678468952244E-2</c:v>
                </c:pt>
                <c:pt idx="1602">
                  <c:v>1.5976772803139028E-2</c:v>
                </c:pt>
                <c:pt idx="1603">
                  <c:v>1.5964919862190285E-2</c:v>
                </c:pt>
                <c:pt idx="1604">
                  <c:v>1.5953119939071669E-2</c:v>
                </c:pt>
                <c:pt idx="1605">
                  <c:v>1.5941373327068575E-2</c:v>
                </c:pt>
                <c:pt idx="1606">
                  <c:v>1.5929680318826911E-2</c:v>
                </c:pt>
                <c:pt idx="1607">
                  <c:v>1.5918041207791944E-2</c:v>
                </c:pt>
                <c:pt idx="1608">
                  <c:v>1.5906456286769455E-2</c:v>
                </c:pt>
                <c:pt idx="1609">
                  <c:v>1.5894925848884967E-2</c:v>
                </c:pt>
                <c:pt idx="1610">
                  <c:v>1.5883450187264003E-2</c:v>
                </c:pt>
                <c:pt idx="1611">
                  <c:v>1.5872029594872217E-2</c:v>
                </c:pt>
                <c:pt idx="1612">
                  <c:v>1.5860664364595323E-2</c:v>
                </c:pt>
                <c:pt idx="1613">
                  <c:v>1.5849354789718717E-2</c:v>
                </c:pt>
                <c:pt idx="1614">
                  <c:v>1.583810116344786E-2</c:v>
                </c:pt>
                <c:pt idx="1615">
                  <c:v>1.5826903778428658E-2</c:v>
                </c:pt>
                <c:pt idx="1616">
                  <c:v>1.5815762927946508E-2</c:v>
                </c:pt>
                <c:pt idx="1617">
                  <c:v>1.5804678905046998E-2</c:v>
                </c:pt>
                <c:pt idx="1618">
                  <c:v>1.5793652002615843E-2</c:v>
                </c:pt>
                <c:pt idx="1619">
                  <c:v>1.578268251393844E-2</c:v>
                </c:pt>
                <c:pt idx="1620">
                  <c:v>1.5771770731980439E-2</c:v>
                </c:pt>
                <c:pt idx="1621">
                  <c:v>1.5760916949707493E-2</c:v>
                </c:pt>
                <c:pt idx="1622">
                  <c:v>1.575012146016519E-2</c:v>
                </c:pt>
                <c:pt idx="1623">
                  <c:v>1.5739384556558988E-2</c:v>
                </c:pt>
                <c:pt idx="1624">
                  <c:v>1.5725666523049853E-2</c:v>
                </c:pt>
                <c:pt idx="1625">
                  <c:v>1.5718087679017501E-2</c:v>
                </c:pt>
                <c:pt idx="1626">
                  <c:v>1.5707528291333261E-2</c:v>
                </c:pt>
                <c:pt idx="1627">
                  <c:v>1.5697028661527668E-2</c:v>
                </c:pt>
                <c:pt idx="1628">
                  <c:v>1.5686589082886115E-2</c:v>
                </c:pt>
                <c:pt idx="1629">
                  <c:v>1.567620984829432E-2</c:v>
                </c:pt>
                <c:pt idx="1630">
                  <c:v>1.5665891251037678E-2</c:v>
                </c:pt>
                <c:pt idx="1631">
                  <c:v>1.5655633584001905E-2</c:v>
                </c:pt>
                <c:pt idx="1632">
                  <c:v>1.5645437140152652E-2</c:v>
                </c:pt>
                <c:pt idx="1633">
                  <c:v>1.5635302212775315E-2</c:v>
                </c:pt>
                <c:pt idx="1634">
                  <c:v>1.5625229094835547E-2</c:v>
                </c:pt>
                <c:pt idx="1635">
                  <c:v>1.5615218079219062E-2</c:v>
                </c:pt>
                <c:pt idx="1636">
                  <c:v>1.5605269459211257E-2</c:v>
                </c:pt>
                <c:pt idx="1637">
                  <c:v>1.5595383527697848E-2</c:v>
                </c:pt>
                <c:pt idx="1638">
                  <c:v>1.5585560577724422E-2</c:v>
                </c:pt>
                <c:pt idx="1639">
                  <c:v>1.5575800902496439E-2</c:v>
                </c:pt>
                <c:pt idx="1640">
                  <c:v>1.5566104794979552E-2</c:v>
                </c:pt>
                <c:pt idx="1641">
                  <c:v>1.5556472548139411E-2</c:v>
                </c:pt>
                <c:pt idx="1642">
                  <c:v>1.5546904455021604E-2</c:v>
                </c:pt>
                <c:pt idx="1643">
                  <c:v>1.5537400808911528E-2</c:v>
                </c:pt>
                <c:pt idx="1644">
                  <c:v>1.5527961902694898E-2</c:v>
                </c:pt>
                <c:pt idx="1645">
                  <c:v>1.5518588029337366E-2</c:v>
                </c:pt>
                <c:pt idx="1646">
                  <c:v>1.5509279482044391E-2</c:v>
                </c:pt>
                <c:pt idx="1647">
                  <c:v>1.5500036553781626E-2</c:v>
                </c:pt>
                <c:pt idx="1648">
                  <c:v>1.5490859537594659E-2</c:v>
                </c:pt>
                <c:pt idx="1649">
                  <c:v>1.5481748726529077E-2</c:v>
                </c:pt>
                <c:pt idx="1650">
                  <c:v>1.5472704413870275E-2</c:v>
                </c:pt>
                <c:pt idx="1651">
                  <c:v>1.5463726892344098E-2</c:v>
                </c:pt>
                <c:pt idx="1652">
                  <c:v>1.5454816454996134E-2</c:v>
                </c:pt>
                <c:pt idx="1653">
                  <c:v>1.5445973395111778E-2</c:v>
                </c:pt>
                <c:pt idx="1654">
                  <c:v>1.5437198005576747E-2</c:v>
                </c:pt>
                <c:pt idx="1655">
                  <c:v>1.5428490579596499E-2</c:v>
                </c:pt>
                <c:pt idx="1656">
                  <c:v>1.5419851410056751E-2</c:v>
                </c:pt>
                <c:pt idx="1657">
                  <c:v>1.5411280790083026E-2</c:v>
                </c:pt>
                <c:pt idx="1658">
                  <c:v>1.5402779012720913E-2</c:v>
                </c:pt>
                <c:pt idx="1659">
                  <c:v>1.5394346371095935E-2</c:v>
                </c:pt>
                <c:pt idx="1660">
                  <c:v>1.5385983158093808E-2</c:v>
                </c:pt>
                <c:pt idx="1661">
                  <c:v>1.5376510591043058E-2</c:v>
                </c:pt>
                <c:pt idx="1662">
                  <c:v>1.5369466190380265E-2</c:v>
                </c:pt>
                <c:pt idx="1663">
                  <c:v>1.5361313021760026E-2</c:v>
                </c:pt>
                <c:pt idx="1664">
                  <c:v>1.5353230454184796E-2</c:v>
                </c:pt>
                <c:pt idx="1665">
                  <c:v>1.5345218780540293E-2</c:v>
                </c:pt>
                <c:pt idx="1666">
                  <c:v>1.5337278293792167E-2</c:v>
                </c:pt>
                <c:pt idx="1667">
                  <c:v>1.5329409287065943E-2</c:v>
                </c:pt>
                <c:pt idx="1668">
                  <c:v>1.532161205356708E-2</c:v>
                </c:pt>
                <c:pt idx="1669">
                  <c:v>1.531388688626123E-2</c:v>
                </c:pt>
                <c:pt idx="1670">
                  <c:v>1.5306234078114045E-2</c:v>
                </c:pt>
                <c:pt idx="1671">
                  <c:v>1.5298653922171113E-2</c:v>
                </c:pt>
                <c:pt idx="1672">
                  <c:v>1.5291146711637893E-2</c:v>
                </c:pt>
                <c:pt idx="1673">
                  <c:v>1.5283712739400102E-2</c:v>
                </c:pt>
                <c:pt idx="1674">
                  <c:v>1.5276352298663198E-2</c:v>
                </c:pt>
                <c:pt idx="1675">
                  <c:v>1.5266997392533455E-2</c:v>
                </c:pt>
                <c:pt idx="1676">
                  <c:v>1.5261853183474727E-2</c:v>
                </c:pt>
                <c:pt idx="1677">
                  <c:v>1.5254715095194271E-2</c:v>
                </c:pt>
                <c:pt idx="1678">
                  <c:v>1.5247651710597054E-2</c:v>
                </c:pt>
                <c:pt idx="1679">
                  <c:v>1.5240489808805435E-2</c:v>
                </c:pt>
                <c:pt idx="1680">
                  <c:v>1.5232768802091456E-2</c:v>
                </c:pt>
                <c:pt idx="1681">
                  <c:v>1.5225942108081369E-2</c:v>
                </c:pt>
                <c:pt idx="1682">
                  <c:v>1.5219191331823367E-2</c:v>
                </c:pt>
                <c:pt idx="1683">
                  <c:v>1.521251676612323E-2</c:v>
                </c:pt>
                <c:pt idx="1684">
                  <c:v>1.5205918704346288E-2</c:v>
                </c:pt>
                <c:pt idx="1685">
                  <c:v>1.5199397439458195E-2</c:v>
                </c:pt>
                <c:pt idx="1686">
                  <c:v>1.5192953264424602E-2</c:v>
                </c:pt>
                <c:pt idx="1687">
                  <c:v>1.5186586472211161E-2</c:v>
                </c:pt>
                <c:pt idx="1688">
                  <c:v>1.5180297356023331E-2</c:v>
                </c:pt>
                <c:pt idx="1689">
                  <c:v>1.5174086208986637E-2</c:v>
                </c:pt>
                <c:pt idx="1690">
                  <c:v>1.5167953323906858E-2</c:v>
                </c:pt>
                <c:pt idx="1691">
                  <c:v>1.5161898994149325E-2</c:v>
                </c:pt>
                <c:pt idx="1692">
                  <c:v>1.5155923512439884E-2</c:v>
                </c:pt>
                <c:pt idx="1693">
                  <c:v>1.5150027172063929E-2</c:v>
                </c:pt>
                <c:pt idx="1694">
                  <c:v>1.5144210265907176E-2</c:v>
                </c:pt>
                <c:pt idx="1695">
                  <c:v>1.5138473087175086E-2</c:v>
                </c:pt>
                <c:pt idx="1696">
                  <c:v>1.5132815928753374E-2</c:v>
                </c:pt>
                <c:pt idx="1697">
                  <c:v>1.5127239083847499E-2</c:v>
                </c:pt>
                <c:pt idx="1698">
                  <c:v>1.5121742845423114E-2</c:v>
                </c:pt>
                <c:pt idx="1699">
                  <c:v>1.5116327506525806E-2</c:v>
                </c:pt>
                <c:pt idx="1700">
                  <c:v>1.51109933602811E-2</c:v>
                </c:pt>
                <c:pt idx="1701">
                  <c:v>1.5105740699654646E-2</c:v>
                </c:pt>
                <c:pt idx="1702">
                  <c:v>1.5100569817692033E-2</c:v>
                </c:pt>
                <c:pt idx="1703">
                  <c:v>1.5095481007678657E-2</c:v>
                </c:pt>
                <c:pt idx="1704">
                  <c:v>1.5090474562340361E-2</c:v>
                </c:pt>
                <c:pt idx="1705">
                  <c:v>1.5085550774882606E-2</c:v>
                </c:pt>
                <c:pt idx="1706">
                  <c:v>1.5080709938350978E-2</c:v>
                </c:pt>
                <c:pt idx="1707">
                  <c:v>1.507595234571113E-2</c:v>
                </c:pt>
                <c:pt idx="1708">
                  <c:v>1.5071278290168522E-2</c:v>
                </c:pt>
                <c:pt idx="1709">
                  <c:v>1.5066688064688805E-2</c:v>
                </c:pt>
                <c:pt idx="1710">
                  <c:v>1.5062181962237631E-2</c:v>
                </c:pt>
                <c:pt idx="1711">
                  <c:v>1.5057760276100396E-2</c:v>
                </c:pt>
                <c:pt idx="1712">
                  <c:v>1.5053423299162816E-2</c:v>
                </c:pt>
                <c:pt idx="1713">
                  <c:v>1.5047943431243382E-2</c:v>
                </c:pt>
                <c:pt idx="1714">
                  <c:v>1.5043706146560254E-2</c:v>
                </c:pt>
                <c:pt idx="1715">
                  <c:v>1.5040089236109111E-2</c:v>
                </c:pt>
                <c:pt idx="1716">
                  <c:v>1.5035887142476057E-2</c:v>
                </c:pt>
                <c:pt idx="1717">
                  <c:v>1.5031704125503254E-2</c:v>
                </c:pt>
                <c:pt idx="1718">
                  <c:v>1.5027540275118767E-2</c:v>
                </c:pt>
                <c:pt idx="1719">
                  <c:v>1.502339568069111E-2</c:v>
                </c:pt>
                <c:pt idx="1720">
                  <c:v>1.5019270431908538E-2</c:v>
                </c:pt>
                <c:pt idx="1721">
                  <c:v>1.5015164618139565E-2</c:v>
                </c:pt>
                <c:pt idx="1722">
                  <c:v>1.5011078329152383E-2</c:v>
                </c:pt>
                <c:pt idx="1723">
                  <c:v>1.5007011654315505E-2</c:v>
                </c:pt>
                <c:pt idx="1724">
                  <c:v>1.5002964683397124E-2</c:v>
                </c:pt>
                <c:pt idx="1725">
                  <c:v>1.4998937505925625E-2</c:v>
                </c:pt>
                <c:pt idx="1726">
                  <c:v>1.4994930211189583E-2</c:v>
                </c:pt>
                <c:pt idx="1727">
                  <c:v>1.4990942888957193E-2</c:v>
                </c:pt>
                <c:pt idx="1728">
                  <c:v>1.4986975628756838E-2</c:v>
                </c:pt>
                <c:pt idx="1729">
                  <c:v>1.4983028520116903E-2</c:v>
                </c:pt>
                <c:pt idx="1730">
                  <c:v>1.4978048195377625E-2</c:v>
                </c:pt>
                <c:pt idx="1731">
                  <c:v>1.4974638704234877E-2</c:v>
                </c:pt>
                <c:pt idx="1732">
                  <c:v>1.4971308999403021E-2</c:v>
                </c:pt>
                <c:pt idx="1733">
                  <c:v>1.4967443392848168E-2</c:v>
                </c:pt>
                <c:pt idx="1734">
                  <c:v>1.4963598385575594E-2</c:v>
                </c:pt>
                <c:pt idx="1735">
                  <c:v>1.4959774067193621E-2</c:v>
                </c:pt>
                <c:pt idx="1736">
                  <c:v>1.4955970527390505E-2</c:v>
                </c:pt>
                <c:pt idx="1737">
                  <c:v>1.495218785553476E-2</c:v>
                </c:pt>
                <c:pt idx="1738">
                  <c:v>1.4948426141394577E-2</c:v>
                </c:pt>
                <c:pt idx="1739">
                  <c:v>1.494468547433847E-2</c:v>
                </c:pt>
                <c:pt idx="1740">
                  <c:v>1.494096594397476E-2</c:v>
                </c:pt>
                <c:pt idx="1741">
                  <c:v>1.4937267639991703E-2</c:v>
                </c:pt>
                <c:pt idx="1742">
                  <c:v>1.4933590651837747E-2</c:v>
                </c:pt>
                <c:pt idx="1743">
                  <c:v>1.4929935069041278E-2</c:v>
                </c:pt>
                <c:pt idx="1744">
                  <c:v>1.492630098113068E-2</c:v>
                </c:pt>
                <c:pt idx="1745">
                  <c:v>1.492268847779421E-2</c:v>
                </c:pt>
                <c:pt idx="1746">
                  <c:v>1.4919097648560253E-2</c:v>
                </c:pt>
                <c:pt idx="1747">
                  <c:v>1.4915528582797322E-2</c:v>
                </c:pt>
                <c:pt idx="1748">
                  <c:v>1.4911981370353544E-2</c:v>
                </c:pt>
                <c:pt idx="1749">
                  <c:v>1.490845610067737E-2</c:v>
                </c:pt>
                <c:pt idx="1750">
                  <c:v>1.4904952863297183E-2</c:v>
                </c:pt>
                <c:pt idx="1751">
                  <c:v>1.4901471747661432E-2</c:v>
                </c:pt>
                <c:pt idx="1752">
                  <c:v>1.4898012843378439E-2</c:v>
                </c:pt>
                <c:pt idx="1753">
                  <c:v>1.4894576240216395E-2</c:v>
                </c:pt>
                <c:pt idx="1754">
                  <c:v>1.489116202762375E-2</c:v>
                </c:pt>
                <c:pt idx="1755">
                  <c:v>1.488777029488908E-2</c:v>
                </c:pt>
                <c:pt idx="1756">
                  <c:v>1.488440113194045E-2</c:v>
                </c:pt>
                <c:pt idx="1757">
                  <c:v>1.4881054628226309E-2</c:v>
                </c:pt>
                <c:pt idx="1758">
                  <c:v>1.4877730873195105E-2</c:v>
                </c:pt>
                <c:pt idx="1759">
                  <c:v>1.487442995645516E-2</c:v>
                </c:pt>
                <c:pt idx="1760">
                  <c:v>1.4871151967694729E-2</c:v>
                </c:pt>
                <c:pt idx="1761">
                  <c:v>1.486789699620239E-2</c:v>
                </c:pt>
                <c:pt idx="1762">
                  <c:v>1.4864665131746335E-2</c:v>
                </c:pt>
                <c:pt idx="1763">
                  <c:v>1.4861456463934886E-2</c:v>
                </c:pt>
                <c:pt idx="1764">
                  <c:v>1.4858271082136554E-2</c:v>
                </c:pt>
                <c:pt idx="1765">
                  <c:v>1.4854374149626537E-2</c:v>
                </c:pt>
                <c:pt idx="1766">
                  <c:v>1.4851245435112403E-2</c:v>
                </c:pt>
                <c:pt idx="1767">
                  <c:v>1.4848412478922768E-2</c:v>
                </c:pt>
                <c:pt idx="1768">
                  <c:v>1.4845324522232417E-2</c:v>
                </c:pt>
                <c:pt idx="1769">
                  <c:v>1.4842260312066813E-2</c:v>
                </c:pt>
                <c:pt idx="1770">
                  <c:v>1.483921993835402E-2</c:v>
                </c:pt>
                <c:pt idx="1771">
                  <c:v>1.4836203490222744E-2</c:v>
                </c:pt>
                <c:pt idx="1772">
                  <c:v>1.4833211057521112E-2</c:v>
                </c:pt>
                <c:pt idx="1773">
                  <c:v>1.4830242729697574E-2</c:v>
                </c:pt>
                <c:pt idx="1774">
                  <c:v>1.4827298596440386E-2</c:v>
                </c:pt>
                <c:pt idx="1775">
                  <c:v>1.4824378747197997E-2</c:v>
                </c:pt>
                <c:pt idx="1776">
                  <c:v>1.4821483271418856E-2</c:v>
                </c:pt>
                <c:pt idx="1777">
                  <c:v>1.4818612258951092E-2</c:v>
                </c:pt>
                <c:pt idx="1778">
                  <c:v>1.4815765799003344E-2</c:v>
                </c:pt>
                <c:pt idx="1779">
                  <c:v>1.4813361728380769E-2</c:v>
                </c:pt>
                <c:pt idx="1780">
                  <c:v>1.4808559699366342E-2</c:v>
                </c:pt>
                <c:pt idx="1781">
                  <c:v>1.4805801658770434E-2</c:v>
                </c:pt>
                <c:pt idx="1782">
                  <c:v>1.4803068580286904E-2</c:v>
                </c:pt>
                <c:pt idx="1783">
                  <c:v>1.4799975742780802E-2</c:v>
                </c:pt>
                <c:pt idx="1784">
                  <c:v>1.4797677667850451E-2</c:v>
                </c:pt>
                <c:pt idx="1785">
                  <c:v>1.4795020013034232E-2</c:v>
                </c:pt>
                <c:pt idx="1786">
                  <c:v>1.4792387678523866E-2</c:v>
                </c:pt>
                <c:pt idx="1787">
                  <c:v>1.4789780753847737E-2</c:v>
                </c:pt>
                <c:pt idx="1788">
                  <c:v>1.4787199328694101E-2</c:v>
                </c:pt>
                <c:pt idx="1789">
                  <c:v>1.4784643492591343E-2</c:v>
                </c:pt>
                <c:pt idx="1790">
                  <c:v>1.4782113334907976E-2</c:v>
                </c:pt>
                <c:pt idx="1791">
                  <c:v>1.4779608945412193E-2</c:v>
                </c:pt>
                <c:pt idx="1792">
                  <c:v>1.4777130413632378E-2</c:v>
                </c:pt>
                <c:pt idx="1793">
                  <c:v>1.4774677829096916E-2</c:v>
                </c:pt>
                <c:pt idx="1794">
                  <c:v>1.4772251281254256E-2</c:v>
                </c:pt>
                <c:pt idx="1795">
                  <c:v>1.4769850859872591E-2</c:v>
                </c:pt>
                <c:pt idx="1796">
                  <c:v>1.4767476654240497E-2</c:v>
                </c:pt>
                <c:pt idx="1797">
                  <c:v>1.4765128754126167E-2</c:v>
                </c:pt>
                <c:pt idx="1798">
                  <c:v>1.4762807249137921E-2</c:v>
                </c:pt>
                <c:pt idx="1799">
                  <c:v>1.4760512228644274E-2</c:v>
                </c:pt>
                <c:pt idx="1800">
                  <c:v>1.475824378233348E-2</c:v>
                </c:pt>
                <c:pt idx="1801">
                  <c:v>1.4756001999653989E-2</c:v>
                </c:pt>
                <c:pt idx="1802">
                  <c:v>1.4753786970294058E-2</c:v>
                </c:pt>
                <c:pt idx="1803">
                  <c:v>1.4751598783702136E-2</c:v>
                </c:pt>
                <c:pt idx="1804">
                  <c:v>1.4749437529486542E-2</c:v>
                </c:pt>
                <c:pt idx="1805">
                  <c:v>1.4747303297175662E-2</c:v>
                </c:pt>
                <c:pt idx="1806">
                  <c:v>1.4745196176377817E-2</c:v>
                </c:pt>
                <c:pt idx="1807">
                  <c:v>1.4743116256621391E-2</c:v>
                </c:pt>
                <c:pt idx="1808">
                  <c:v>1.474106362743477E-2</c:v>
                </c:pt>
                <c:pt idx="1809">
                  <c:v>1.4739038378426272E-2</c:v>
                </c:pt>
                <c:pt idx="1810">
                  <c:v>1.4737040599124285E-2</c:v>
                </c:pt>
                <c:pt idx="1811">
                  <c:v>1.4735070379057191E-2</c:v>
                </c:pt>
                <c:pt idx="1812">
                  <c:v>1.4733127807913249E-2</c:v>
                </c:pt>
                <c:pt idx="1813">
                  <c:v>1.4731212974981034E-2</c:v>
                </c:pt>
                <c:pt idx="1814">
                  <c:v>1.4729325970028739E-2</c:v>
                </c:pt>
                <c:pt idx="1815">
                  <c:v>1.4727466882664686E-2</c:v>
                </c:pt>
                <c:pt idx="1816">
                  <c:v>1.4725635802337322E-2</c:v>
                </c:pt>
                <c:pt idx="1817">
                  <c:v>1.4723496866908548E-2</c:v>
                </c:pt>
                <c:pt idx="1818">
                  <c:v>1.4721806784594449E-2</c:v>
                </c:pt>
                <c:pt idx="1819">
                  <c:v>1.4720311499258898E-2</c:v>
                </c:pt>
                <c:pt idx="1820">
                  <c:v>1.4718593342761821E-2</c:v>
                </c:pt>
                <c:pt idx="1821">
                  <c:v>1.4716903641023293E-2</c:v>
                </c:pt>
                <c:pt idx="1822">
                  <c:v>1.4715242483651636E-2</c:v>
                </c:pt>
                <c:pt idx="1823">
                  <c:v>1.4713609960415042E-2</c:v>
                </c:pt>
                <c:pt idx="1824">
                  <c:v>1.4712006160602087E-2</c:v>
                </c:pt>
                <c:pt idx="1825">
                  <c:v>1.4710431173821092E-2</c:v>
                </c:pt>
                <c:pt idx="1826">
                  <c:v>1.4708885089760315E-2</c:v>
                </c:pt>
                <c:pt idx="1827">
                  <c:v>1.4707367997788268E-2</c:v>
                </c:pt>
                <c:pt idx="1828">
                  <c:v>1.4705879987593207E-2</c:v>
                </c:pt>
                <c:pt idx="1829">
                  <c:v>1.4704421148783453E-2</c:v>
                </c:pt>
                <c:pt idx="1830">
                  <c:v>1.4702588506905201E-2</c:v>
                </c:pt>
                <c:pt idx="1831">
                  <c:v>1.4701591343113662E-2</c:v>
                </c:pt>
                <c:pt idx="1832">
                  <c:v>1.4700220555550203E-2</c:v>
                </c:pt>
                <c:pt idx="1833">
                  <c:v>1.4698879297405654E-2</c:v>
                </c:pt>
                <c:pt idx="1834">
                  <c:v>1.4697567658528143E-2</c:v>
                </c:pt>
                <c:pt idx="1835">
                  <c:v>1.469610502571328E-2</c:v>
                </c:pt>
                <c:pt idx="1836">
                  <c:v>1.469503359604829E-2</c:v>
                </c:pt>
                <c:pt idx="1837">
                  <c:v>1.4693811351742525E-2</c:v>
                </c:pt>
                <c:pt idx="1838">
                  <c:v>1.4692619084657466E-2</c:v>
                </c:pt>
                <c:pt idx="1839">
                  <c:v>1.4691456884561305E-2</c:v>
                </c:pt>
                <c:pt idx="1840">
                  <c:v>1.4690324840822555E-2</c:v>
                </c:pt>
                <c:pt idx="1841">
                  <c:v>1.4689223043129473E-2</c:v>
                </c:pt>
                <c:pt idx="1842">
                  <c:v>1.4688151580930509E-2</c:v>
                </c:pt>
                <c:pt idx="1843">
                  <c:v>1.4687110543913917E-2</c:v>
                </c:pt>
                <c:pt idx="1844">
                  <c:v>1.4686100021448212E-2</c:v>
                </c:pt>
                <c:pt idx="1845">
                  <c:v>1.4685120103381522E-2</c:v>
                </c:pt>
                <c:pt idx="1846">
                  <c:v>1.4684170879082359E-2</c:v>
                </c:pt>
                <c:pt idx="1847">
                  <c:v>1.4683252438079109E-2</c:v>
                </c:pt>
                <c:pt idx="1848">
                  <c:v>1.4682364869900155E-2</c:v>
                </c:pt>
                <c:pt idx="1849">
                  <c:v>1.4681508264233756E-2</c:v>
                </c:pt>
                <c:pt idx="1850">
                  <c:v>1.4680682710608295E-2</c:v>
                </c:pt>
                <c:pt idx="1851">
                  <c:v>1.4679888298472221E-2</c:v>
                </c:pt>
                <c:pt idx="1852">
                  <c:v>1.4679125117593728E-2</c:v>
                </c:pt>
                <c:pt idx="1853">
                  <c:v>1.4678393257341327E-2</c:v>
                </c:pt>
                <c:pt idx="1854">
                  <c:v>1.4677692807403275E-2</c:v>
                </c:pt>
                <c:pt idx="1855">
                  <c:v>1.4677023857148086E-2</c:v>
                </c:pt>
                <c:pt idx="1856">
                  <c:v>1.467638649618408E-2</c:v>
                </c:pt>
                <c:pt idx="1857">
                  <c:v>1.4675780814439321E-2</c:v>
                </c:pt>
                <c:pt idx="1858">
                  <c:v>1.4675206900962579E-2</c:v>
                </c:pt>
                <c:pt idx="1859">
                  <c:v>1.4674664845601981E-2</c:v>
                </c:pt>
                <c:pt idx="1860">
                  <c:v>1.4674154737726042E-2</c:v>
                </c:pt>
                <c:pt idx="1861">
                  <c:v>1.4673676667102953E-2</c:v>
                </c:pt>
                <c:pt idx="1862">
                  <c:v>1.4673230723261099E-2</c:v>
                </c:pt>
                <c:pt idx="1863">
                  <c:v>1.4672816995568994E-2</c:v>
                </c:pt>
                <c:pt idx="1864">
                  <c:v>1.4672435573714893E-2</c:v>
                </c:pt>
                <c:pt idx="1865">
                  <c:v>1.4672086547307117E-2</c:v>
                </c:pt>
                <c:pt idx="1866">
                  <c:v>1.467177000571418E-2</c:v>
                </c:pt>
                <c:pt idx="1867">
                  <c:v>1.4671486038704273E-2</c:v>
                </c:pt>
                <c:pt idx="1868">
                  <c:v>1.4671234735805783E-2</c:v>
                </c:pt>
                <c:pt idx="1869">
                  <c:v>1.4670987643938815E-2</c:v>
                </c:pt>
                <c:pt idx="1870">
                  <c:v>1.4670806637049338E-2</c:v>
                </c:pt>
                <c:pt idx="1871">
                  <c:v>1.4670677706822843E-2</c:v>
                </c:pt>
                <c:pt idx="1872">
                  <c:v>1.4670557955653862E-2</c:v>
                </c:pt>
                <c:pt idx="1873">
                  <c:v>1.4670471316318157E-2</c:v>
                </c:pt>
                <c:pt idx="1874">
                  <c:v>1.4670417878344111E-2</c:v>
                </c:pt>
                <c:pt idx="1875">
                  <c:v>1.4670397731579854E-2</c:v>
                </c:pt>
                <c:pt idx="1876">
                  <c:v>1.4670410965074154E-2</c:v>
                </c:pt>
                <c:pt idx="1877">
                  <c:v>1.4670457668755077E-2</c:v>
                </c:pt>
                <c:pt idx="1878">
                  <c:v>1.467053793207107E-2</c:v>
                </c:pt>
                <c:pt idx="1879">
                  <c:v>1.467065184455052E-2</c:v>
                </c:pt>
                <c:pt idx="1880">
                  <c:v>1.4670799495801745E-2</c:v>
                </c:pt>
                <c:pt idx="1881">
                  <c:v>1.4670980975353132E-2</c:v>
                </c:pt>
                <c:pt idx="1882">
                  <c:v>1.4671196372733064E-2</c:v>
                </c:pt>
                <c:pt idx="1883">
                  <c:v>1.4671445777709735E-2</c:v>
                </c:pt>
                <c:pt idx="1884">
                  <c:v>1.4671729279491785E-2</c:v>
                </c:pt>
                <c:pt idx="1885">
                  <c:v>1.4672144027727541E-2</c:v>
                </c:pt>
                <c:pt idx="1886">
                  <c:v>1.4672398932304986E-2</c:v>
                </c:pt>
                <c:pt idx="1887">
                  <c:v>1.4672785262552779E-2</c:v>
                </c:pt>
                <c:pt idx="1888">
                  <c:v>1.4673206047879361E-2</c:v>
                </c:pt>
                <c:pt idx="1889">
                  <c:v>1.4673661377972991E-2</c:v>
                </c:pt>
                <c:pt idx="1890">
                  <c:v>1.4674151342441988E-2</c:v>
                </c:pt>
                <c:pt idx="1891">
                  <c:v>1.4674676030894673E-2</c:v>
                </c:pt>
                <c:pt idx="1892">
                  <c:v>1.467523553269956E-2</c:v>
                </c:pt>
                <c:pt idx="1893">
                  <c:v>1.4675829937464968E-2</c:v>
                </c:pt>
                <c:pt idx="1894">
                  <c:v>1.4676459334879155E-2</c:v>
                </c:pt>
                <c:pt idx="1895">
                  <c:v>1.4677123814390569E-2</c:v>
                </c:pt>
                <c:pt idx="1896">
                  <c:v>1.4677823465607531E-2</c:v>
                </c:pt>
                <c:pt idx="1897">
                  <c:v>1.4678558378058426E-2</c:v>
                </c:pt>
                <c:pt idx="1898">
                  <c:v>1.4679328641191702E-2</c:v>
                </c:pt>
                <c:pt idx="1899">
                  <c:v>1.4680134344855489E-2</c:v>
                </c:pt>
                <c:pt idx="1900">
                  <c:v>1.4680975578338362E-2</c:v>
                </c:pt>
                <c:pt idx="1901">
                  <c:v>1.4681852431328579E-2</c:v>
                </c:pt>
                <c:pt idx="1902">
                  <c:v>1.4682764993354525E-2</c:v>
                </c:pt>
                <c:pt idx="1903">
                  <c:v>1.4683713353944583E-2</c:v>
                </c:pt>
                <c:pt idx="1904">
                  <c:v>1.4684697602707075E-2</c:v>
                </c:pt>
                <c:pt idx="1905">
                  <c:v>1.4685717829170386E-2</c:v>
                </c:pt>
                <c:pt idx="1906">
                  <c:v>1.4686774122942836E-2</c:v>
                </c:pt>
                <c:pt idx="1907">
                  <c:v>1.4687866573472874E-2</c:v>
                </c:pt>
                <c:pt idx="1908">
                  <c:v>1.4688995270368821E-2</c:v>
                </c:pt>
                <c:pt idx="1909">
                  <c:v>1.4690160303238997E-2</c:v>
                </c:pt>
                <c:pt idx="1910">
                  <c:v>1.4691361761531851E-2</c:v>
                </c:pt>
                <c:pt idx="1911">
                  <c:v>1.4692599735015577E-2</c:v>
                </c:pt>
                <c:pt idx="1912">
                  <c:v>1.4693874313058686E-2</c:v>
                </c:pt>
                <c:pt idx="1913">
                  <c:v>1.4695185585269499E-2</c:v>
                </c:pt>
                <c:pt idx="1914">
                  <c:v>1.4696533641176401E-2</c:v>
                </c:pt>
                <c:pt idx="1915">
                  <c:v>1.469791857046765E-2</c:v>
                </c:pt>
                <c:pt idx="1916">
                  <c:v>1.469934046243182E-2</c:v>
                </c:pt>
                <c:pt idx="1917">
                  <c:v>1.4700799406917042E-2</c:v>
                </c:pt>
                <c:pt idx="1918">
                  <c:v>1.4702295493371764E-2</c:v>
                </c:pt>
                <c:pt idx="1919">
                  <c:v>1.4703828811404307E-2</c:v>
                </c:pt>
                <c:pt idx="1920">
                  <c:v>1.4705399450463119E-2</c:v>
                </c:pt>
                <c:pt idx="1921">
                  <c:v>1.4707240280591449E-2</c:v>
                </c:pt>
                <c:pt idx="1922">
                  <c:v>1.4708653050012899E-2</c:v>
                </c:pt>
                <c:pt idx="1923">
                  <c:v>1.4710336189720508E-2</c:v>
                </c:pt>
                <c:pt idx="1924">
                  <c:v>1.4712057008727797E-2</c:v>
                </c:pt>
                <c:pt idx="1925">
                  <c:v>1.4713815596483215E-2</c:v>
                </c:pt>
                <c:pt idx="1926">
                  <c:v>1.4715612042754955E-2</c:v>
                </c:pt>
                <c:pt idx="1927">
                  <c:v>1.4717446436991466E-2</c:v>
                </c:pt>
                <c:pt idx="1928">
                  <c:v>1.4719318868801068E-2</c:v>
                </c:pt>
                <c:pt idx="1929">
                  <c:v>1.4721229427792082E-2</c:v>
                </c:pt>
                <c:pt idx="1930">
                  <c:v>1.4723178203333021E-2</c:v>
                </c:pt>
                <c:pt idx="1931">
                  <c:v>1.4725165285112141E-2</c:v>
                </c:pt>
                <c:pt idx="1932">
                  <c:v>1.4727190762737763E-2</c:v>
                </c:pt>
                <c:pt idx="1933">
                  <c:v>1.4729254725738272E-2</c:v>
                </c:pt>
                <c:pt idx="1934">
                  <c:v>1.4731357263562117E-2</c:v>
                </c:pt>
                <c:pt idx="1935">
                  <c:v>1.4733498465897554E-2</c:v>
                </c:pt>
                <c:pt idx="1936">
                  <c:v>1.4736308397544917E-2</c:v>
                </c:pt>
                <c:pt idx="1937">
                  <c:v>1.4737897222136809E-2</c:v>
                </c:pt>
                <c:pt idx="1938">
                  <c:v>1.4740154955177331E-2</c:v>
                </c:pt>
                <c:pt idx="1939">
                  <c:v>1.474278300959142E-2</c:v>
                </c:pt>
                <c:pt idx="1940">
                  <c:v>1.4744787578901963E-2</c:v>
                </c:pt>
                <c:pt idx="1941">
                  <c:v>1.4747162648722778E-2</c:v>
                </c:pt>
                <c:pt idx="1942">
                  <c:v>1.4749577009833814E-2</c:v>
                </c:pt>
                <c:pt idx="1943">
                  <c:v>1.4752030752003265E-2</c:v>
                </c:pt>
                <c:pt idx="1944">
                  <c:v>1.4754523964599642E-2</c:v>
                </c:pt>
                <c:pt idx="1945">
                  <c:v>1.4757056737151331E-2</c:v>
                </c:pt>
                <c:pt idx="1946">
                  <c:v>1.4759629159426524E-2</c:v>
                </c:pt>
                <c:pt idx="1947">
                  <c:v>1.4762241320953606E-2</c:v>
                </c:pt>
                <c:pt idx="1948">
                  <c:v>1.476489331110109E-2</c:v>
                </c:pt>
                <c:pt idx="1949">
                  <c:v>1.4767585219477297E-2</c:v>
                </c:pt>
                <c:pt idx="1950">
                  <c:v>1.4770317135770483E-2</c:v>
                </c:pt>
                <c:pt idx="1951">
                  <c:v>1.4773089149429097E-2</c:v>
                </c:pt>
                <c:pt idx="1952">
                  <c:v>1.4775901349981524E-2</c:v>
                </c:pt>
                <c:pt idx="1953">
                  <c:v>1.4778753827195956E-2</c:v>
                </c:pt>
                <c:pt idx="1954">
                  <c:v>1.4781646670440907E-2</c:v>
                </c:pt>
                <c:pt idx="1955">
                  <c:v>1.478457996924476E-2</c:v>
                </c:pt>
                <c:pt idx="1956">
                  <c:v>1.4787553813375709E-2</c:v>
                </c:pt>
                <c:pt idx="1957">
                  <c:v>1.4790568292202266E-2</c:v>
                </c:pt>
                <c:pt idx="1958">
                  <c:v>1.4793623495252817E-2</c:v>
                </c:pt>
                <c:pt idx="1959">
                  <c:v>1.4796719512295553E-2</c:v>
                </c:pt>
                <c:pt idx="1960">
                  <c:v>1.479985643285886E-2</c:v>
                </c:pt>
                <c:pt idx="1961">
                  <c:v>1.4803034346231314E-2</c:v>
                </c:pt>
                <c:pt idx="1962">
                  <c:v>1.4806253342101172E-2</c:v>
                </c:pt>
                <c:pt idx="1963">
                  <c:v>1.4809513510316563E-2</c:v>
                </c:pt>
                <c:pt idx="1964">
                  <c:v>1.4812814940006191E-2</c:v>
                </c:pt>
                <c:pt idx="1965">
                  <c:v>1.481615772093825E-2</c:v>
                </c:pt>
                <c:pt idx="1966">
                  <c:v>1.481954194272106E-2</c:v>
                </c:pt>
                <c:pt idx="1967">
                  <c:v>1.4822967694883005E-2</c:v>
                </c:pt>
                <c:pt idx="1968">
                  <c:v>1.4826435066872534E-2</c:v>
                </c:pt>
                <c:pt idx="1969">
                  <c:v>1.4829944148457841E-2</c:v>
                </c:pt>
                <c:pt idx="1970">
                  <c:v>1.4833495028927501E-2</c:v>
                </c:pt>
                <c:pt idx="1971">
                  <c:v>1.4837087797969772E-2</c:v>
                </c:pt>
                <c:pt idx="1972">
                  <c:v>1.4840722545272911E-2</c:v>
                </c:pt>
                <c:pt idx="1973">
                  <c:v>1.4842068574241196E-2</c:v>
                </c:pt>
                <c:pt idx="1974">
                  <c:v>1.4842108375523466E-2</c:v>
                </c:pt>
                <c:pt idx="1975">
                  <c:v>1.484214178423926E-2</c:v>
                </c:pt>
                <c:pt idx="1976">
                  <c:v>1.4842179934442257E-2</c:v>
                </c:pt>
                <c:pt idx="1977">
                  <c:v>1.4842217191999296E-2</c:v>
                </c:pt>
                <c:pt idx="1978">
                  <c:v>1.4842253554512297E-2</c:v>
                </c:pt>
                <c:pt idx="1979">
                  <c:v>1.4842289019343369E-2</c:v>
                </c:pt>
                <c:pt idx="1980">
                  <c:v>1.484232358409443E-2</c:v>
                </c:pt>
                <c:pt idx="1981">
                  <c:v>1.4842357246287463E-2</c:v>
                </c:pt>
                <c:pt idx="1982">
                  <c:v>1.4842390003284578E-2</c:v>
                </c:pt>
                <c:pt idx="1983">
                  <c:v>1.4842421852767629E-2</c:v>
                </c:pt>
                <c:pt idx="1984">
                  <c:v>1.484245279201879E-2</c:v>
                </c:pt>
                <c:pt idx="1985">
                  <c:v>1.4842482818879787E-2</c:v>
                </c:pt>
                <c:pt idx="1986">
                  <c:v>1.4842520079634269E-2</c:v>
                </c:pt>
                <c:pt idx="1987">
                  <c:v>1.4842540124559989E-2</c:v>
                </c:pt>
                <c:pt idx="1988">
                  <c:v>1.4842567398503093E-2</c:v>
                </c:pt>
                <c:pt idx="1989">
                  <c:v>1.4842593749904154E-2</c:v>
                </c:pt>
                <c:pt idx="1990">
                  <c:v>1.4842619176125282E-2</c:v>
                </c:pt>
                <c:pt idx="1991">
                  <c:v>1.4842647098749495E-2</c:v>
                </c:pt>
                <c:pt idx="1992">
                  <c:v>1.4842667243355478E-2</c:v>
                </c:pt>
                <c:pt idx="1993">
                  <c:v>1.4842689879488447E-2</c:v>
                </c:pt>
                <c:pt idx="1994">
                  <c:v>1.4842711580289603E-2</c:v>
                </c:pt>
                <c:pt idx="1995">
                  <c:v>1.4842732343680609E-2</c:v>
                </c:pt>
                <c:pt idx="1996">
                  <c:v>1.4842752167023576E-2</c:v>
                </c:pt>
                <c:pt idx="1997">
                  <c:v>1.484277104776055E-2</c:v>
                </c:pt>
                <c:pt idx="1998">
                  <c:v>1.4842788983413513E-2</c:v>
                </c:pt>
                <c:pt idx="1999">
                  <c:v>1.4842805971424511E-2</c:v>
                </c:pt>
                <c:pt idx="2000">
                  <c:v>1.4842822009475398E-2</c:v>
                </c:pt>
                <c:pt idx="2001">
                  <c:v>1.4842837094848349E-2</c:v>
                </c:pt>
                <c:pt idx="2002">
                  <c:v>1.4842851225225218E-2</c:v>
                </c:pt>
                <c:pt idx="2003">
                  <c:v>1.4842864398127986E-2</c:v>
                </c:pt>
                <c:pt idx="2004">
                  <c:v>1.4842876610838829E-2</c:v>
                </c:pt>
                <c:pt idx="2005">
                  <c:v>1.48428878610396E-2</c:v>
                </c:pt>
                <c:pt idx="2006">
                  <c:v>1.4842898146252281E-2</c:v>
                </c:pt>
                <c:pt idx="2007">
                  <c:v>1.4842907463759047E-2</c:v>
                </c:pt>
                <c:pt idx="2008">
                  <c:v>1.4842915811241753E-2</c:v>
                </c:pt>
                <c:pt idx="2009">
                  <c:v>1.4842923186222379E-2</c:v>
                </c:pt>
                <c:pt idx="2010">
                  <c:v>1.4842929586142972E-2</c:v>
                </c:pt>
                <c:pt idx="2011">
                  <c:v>1.4842935008605451E-2</c:v>
                </c:pt>
                <c:pt idx="2012">
                  <c:v>1.4842939450971926E-2</c:v>
                </c:pt>
                <c:pt idx="2013">
                  <c:v>1.4842942910684442E-2</c:v>
                </c:pt>
                <c:pt idx="2014">
                  <c:v>1.4842945385424855E-2</c:v>
                </c:pt>
                <c:pt idx="2015">
                  <c:v>1.4842946872795082E-2</c:v>
                </c:pt>
                <c:pt idx="2016">
                  <c:v>1.4842947369837489E-2</c:v>
                </c:pt>
                <c:pt idx="2017">
                  <c:v>1.4842946874553675E-2</c:v>
                </c:pt>
                <c:pt idx="2018">
                  <c:v>1.4842945384225814E-2</c:v>
                </c:pt>
                <c:pt idx="2019">
                  <c:v>1.4842942896375888E-2</c:v>
                </c:pt>
                <c:pt idx="2020">
                  <c:v>1.4842939408366007E-2</c:v>
                </c:pt>
                <c:pt idx="2021">
                  <c:v>1.4842934918037898E-2</c:v>
                </c:pt>
                <c:pt idx="2022">
                  <c:v>1.4842929422433926E-2</c:v>
                </c:pt>
                <c:pt idx="2023">
                  <c:v>1.4842922919475754E-2</c:v>
                </c:pt>
                <c:pt idx="2024">
                  <c:v>1.4842915406525492E-2</c:v>
                </c:pt>
                <c:pt idx="2025">
                  <c:v>1.4842904258802747E-2</c:v>
                </c:pt>
                <c:pt idx="2026">
                  <c:v>1.4842894427626874E-2</c:v>
                </c:pt>
                <c:pt idx="2027">
                  <c:v>1.484288519077559E-2</c:v>
                </c:pt>
                <c:pt idx="2028">
                  <c:v>1.4842873466793804E-2</c:v>
                </c:pt>
                <c:pt idx="2029">
                  <c:v>1.4842860719950224E-2</c:v>
                </c:pt>
                <c:pt idx="2030">
                  <c:v>1.4842846947686894E-2</c:v>
                </c:pt>
                <c:pt idx="2031">
                  <c:v>1.4842832147685669E-2</c:v>
                </c:pt>
                <c:pt idx="2032">
                  <c:v>1.4842816317148788E-2</c:v>
                </c:pt>
                <c:pt idx="2033">
                  <c:v>1.4842799453917976E-2</c:v>
                </c:pt>
                <c:pt idx="2034">
                  <c:v>1.4842781555275408E-2</c:v>
                </c:pt>
                <c:pt idx="2035">
                  <c:v>1.4842762618743066E-2</c:v>
                </c:pt>
                <c:pt idx="2036">
                  <c:v>1.4842742641762996E-2</c:v>
                </c:pt>
                <c:pt idx="2037">
                  <c:v>1.4842721622096988E-2</c:v>
                </c:pt>
                <c:pt idx="2038">
                  <c:v>1.4842699557027217E-2</c:v>
                </c:pt>
                <c:pt idx="2039">
                  <c:v>1.4842676444235536E-2</c:v>
                </c:pt>
                <c:pt idx="2040">
                  <c:v>1.4842652280924185E-2</c:v>
                </c:pt>
                <c:pt idx="2041">
                  <c:v>1.4843227889738131E-2</c:v>
                </c:pt>
                <c:pt idx="2042">
                  <c:v>1.4842600793469884E-2</c:v>
                </c:pt>
                <c:pt idx="2043">
                  <c:v>1.484256947348328E-2</c:v>
                </c:pt>
                <c:pt idx="2044">
                  <c:v>1.4842545074600366E-2</c:v>
                </c:pt>
                <c:pt idx="2045">
                  <c:v>1.484251562215988E-2</c:v>
                </c:pt>
                <c:pt idx="2046">
                  <c:v>1.4842485104331615E-2</c:v>
                </c:pt>
                <c:pt idx="2047">
                  <c:v>1.4842453518877363E-2</c:v>
                </c:pt>
                <c:pt idx="2048">
                  <c:v>1.4842420862919425E-2</c:v>
                </c:pt>
                <c:pt idx="2049">
                  <c:v>1.4842387134139656E-2</c:v>
                </c:pt>
                <c:pt idx="2050">
                  <c:v>1.4842352330060038E-2</c:v>
                </c:pt>
                <c:pt idx="2051">
                  <c:v>1.4842316448202553E-2</c:v>
                </c:pt>
                <c:pt idx="2052">
                  <c:v>1.4842279486009247E-2</c:v>
                </c:pt>
                <c:pt idx="2053">
                  <c:v>1.4842241441002102E-2</c:v>
                </c:pt>
                <c:pt idx="2054">
                  <c:v>1.4842202310623165E-2</c:v>
                </c:pt>
                <c:pt idx="2055">
                  <c:v>1.4842162092474354E-2</c:v>
                </c:pt>
                <c:pt idx="2056">
                  <c:v>1.4842120783997714E-2</c:v>
                </c:pt>
                <c:pt idx="2057">
                  <c:v>1.4842078382795165E-2</c:v>
                </c:pt>
                <c:pt idx="2058">
                  <c:v>1.4842034886228817E-2</c:v>
                </c:pt>
                <c:pt idx="2059">
                  <c:v>1.484199029182065E-2</c:v>
                </c:pt>
                <c:pt idx="2060">
                  <c:v>1.4841944597172585E-2</c:v>
                </c:pt>
                <c:pt idx="2061">
                  <c:v>1.4841897799646731E-2</c:v>
                </c:pt>
                <c:pt idx="2062">
                  <c:v>1.4841849896845005E-2</c:v>
                </c:pt>
                <c:pt idx="2063">
                  <c:v>1.4841800886369327E-2</c:v>
                </c:pt>
                <c:pt idx="2064">
                  <c:v>1.4841750765501871E-2</c:v>
                </c:pt>
                <c:pt idx="2065">
                  <c:v>1.4841699531764618E-2</c:v>
                </c:pt>
                <c:pt idx="2066">
                  <c:v>1.4841647182839424E-2</c:v>
                </c:pt>
                <c:pt idx="2067">
                  <c:v>1.4841593716088397E-2</c:v>
                </c:pt>
                <c:pt idx="2068">
                  <c:v>1.4841539128953585E-2</c:v>
                </c:pt>
                <c:pt idx="2069">
                  <c:v>1.4841483419276713E-2</c:v>
                </c:pt>
                <c:pt idx="2070">
                  <c:v>1.4841426584100148E-2</c:v>
                </c:pt>
                <c:pt idx="2071">
                  <c:v>1.4841368621265616E-2</c:v>
                </c:pt>
                <c:pt idx="2072">
                  <c:v>1.4841309528135227E-2</c:v>
                </c:pt>
                <c:pt idx="2073">
                  <c:v>1.4841249302310899E-2</c:v>
                </c:pt>
                <c:pt idx="2074">
                  <c:v>1.4841187940994871E-2</c:v>
                </c:pt>
                <c:pt idx="2075">
                  <c:v>1.4841125442108805E-2</c:v>
                </c:pt>
                <c:pt idx="2076">
                  <c:v>1.4841061802854938E-2</c:v>
                </c:pt>
                <c:pt idx="2077">
                  <c:v>1.4841580724906933E-2</c:v>
                </c:pt>
                <c:pt idx="2078">
                  <c:v>1.4841514300574232E-2</c:v>
                </c:pt>
                <c:pt idx="2079">
                  <c:v>1.484085434256599E-2</c:v>
                </c:pt>
                <c:pt idx="2080">
                  <c:v>1.484078595271221E-2</c:v>
                </c:pt>
                <c:pt idx="2081">
                  <c:v>1.4840716409780796E-2</c:v>
                </c:pt>
                <c:pt idx="2082">
                  <c:v>1.4840645711213796E-2</c:v>
                </c:pt>
                <c:pt idx="2083">
                  <c:v>1.4840573854453254E-2</c:v>
                </c:pt>
                <c:pt idx="2084">
                  <c:v>1.4840500837181025E-2</c:v>
                </c:pt>
                <c:pt idx="2085">
                  <c:v>1.4840426656919092E-2</c:v>
                </c:pt>
                <c:pt idx="2086">
                  <c:v>1.4840351310869693E-2</c:v>
                </c:pt>
                <c:pt idx="2087">
                  <c:v>1.4840274796714681E-2</c:v>
                </c:pt>
                <c:pt idx="2088">
                  <c:v>1.4840197112135911E-2</c:v>
                </c:pt>
                <c:pt idx="2089">
                  <c:v>1.4840118254335621E-2</c:v>
                </c:pt>
                <c:pt idx="2090">
                  <c:v>1.4840038220835794E-2</c:v>
                </c:pt>
                <c:pt idx="2091">
                  <c:v>1.4841157080336842E-2</c:v>
                </c:pt>
                <c:pt idx="2092">
                  <c:v>1.4839827005070916E-2</c:v>
                </c:pt>
                <c:pt idx="2093">
                  <c:v>1.4839742752785767E-2</c:v>
                </c:pt>
                <c:pt idx="2094">
                  <c:v>1.4839657313450161E-2</c:v>
                </c:pt>
                <c:pt idx="2095">
                  <c:v>1.4839558211763304E-2</c:v>
                </c:pt>
                <c:pt idx="2096">
                  <c:v>1.4839482863635567E-2</c:v>
                </c:pt>
                <c:pt idx="2097">
                  <c:v>1.483939384828048E-2</c:v>
                </c:pt>
                <c:pt idx="2098">
                  <c:v>1.4839303635802992E-2</c:v>
                </c:pt>
                <c:pt idx="2099">
                  <c:v>1.4839212223964893E-2</c:v>
                </c:pt>
                <c:pt idx="2100">
                  <c:v>1.4839119609968421E-2</c:v>
                </c:pt>
                <c:pt idx="2101">
                  <c:v>1.4839025791575366E-2</c:v>
                </c:pt>
                <c:pt idx="2102">
                  <c:v>1.483893076614784E-2</c:v>
                </c:pt>
                <c:pt idx="2103">
                  <c:v>1.4838834531207823E-2</c:v>
                </c:pt>
                <c:pt idx="2104">
                  <c:v>1.4838737084277298E-2</c:v>
                </c:pt>
                <c:pt idx="2105">
                  <c:v>1.4838638422878248E-2</c:v>
                </c:pt>
                <c:pt idx="2106">
                  <c:v>1.4838538544452717E-2</c:v>
                </c:pt>
                <c:pt idx="2107">
                  <c:v>1.483843744652269E-2</c:v>
                </c:pt>
                <c:pt idx="2108">
                  <c:v>1.4838335126690083E-2</c:v>
                </c:pt>
                <c:pt idx="2109">
                  <c:v>1.4838231582317007E-2</c:v>
                </c:pt>
                <c:pt idx="2110">
                  <c:v>1.4838126810925445E-2</c:v>
                </c:pt>
                <c:pt idx="2111">
                  <c:v>1.4838020810117314E-2</c:v>
                </c:pt>
                <c:pt idx="2112">
                  <c:v>1.483791357733466E-2</c:v>
                </c:pt>
                <c:pt idx="2113">
                  <c:v>1.4837805109939595E-2</c:v>
                </c:pt>
                <c:pt idx="2114">
                  <c:v>1.4837695405773843E-2</c:v>
                </c:pt>
                <c:pt idx="2115">
                  <c:v>1.4837584461959707E-2</c:v>
                </c:pt>
                <c:pt idx="2116">
                  <c:v>1.4837472276258978E-2</c:v>
                </c:pt>
                <c:pt idx="2117">
                  <c:v>1.4837358846113702E-2</c:v>
                </c:pt>
                <c:pt idx="2118">
                  <c:v>1.4837244168885988E-2</c:v>
                </c:pt>
                <c:pt idx="2119">
                  <c:v>1.4837128242337627E-2</c:v>
                </c:pt>
                <c:pt idx="2120">
                  <c:v>1.4837011063670857E-2</c:v>
                </c:pt>
                <c:pt idx="2121">
                  <c:v>1.4836892630647469E-2</c:v>
                </c:pt>
                <c:pt idx="2122">
                  <c:v>1.4836772940549636E-2</c:v>
                </c:pt>
                <c:pt idx="2123">
                  <c:v>1.4836651991219085E-2</c:v>
                </c:pt>
                <c:pt idx="2124">
                  <c:v>1.4836529779698182E-2</c:v>
                </c:pt>
                <c:pt idx="2125">
                  <c:v>1.4836406303748717E-2</c:v>
                </c:pt>
                <c:pt idx="2126">
                  <c:v>1.4836281560972608E-2</c:v>
                </c:pt>
                <c:pt idx="2127">
                  <c:v>1.483615554865203E-2</c:v>
                </c:pt>
                <c:pt idx="2128">
                  <c:v>1.4836028264548773E-2</c:v>
                </c:pt>
                <c:pt idx="2129">
                  <c:v>1.483588123615931E-2</c:v>
                </c:pt>
                <c:pt idx="2130">
                  <c:v>1.4835751217843196E-2</c:v>
                </c:pt>
                <c:pt idx="2131">
                  <c:v>1.4835638755164027E-2</c:v>
                </c:pt>
                <c:pt idx="2132">
                  <c:v>1.4835506358110706E-2</c:v>
                </c:pt>
                <c:pt idx="2133">
                  <c:v>1.4835372676564873E-2</c:v>
                </c:pt>
                <c:pt idx="2134">
                  <c:v>1.4835237708288318E-2</c:v>
                </c:pt>
                <c:pt idx="2135">
                  <c:v>1.4835101450483279E-2</c:v>
                </c:pt>
                <c:pt idx="2136">
                  <c:v>1.4834963900751674E-2</c:v>
                </c:pt>
                <c:pt idx="2137">
                  <c:v>1.4834825056695422E-2</c:v>
                </c:pt>
                <c:pt idx="2138">
                  <c:v>1.483468491551676E-2</c:v>
                </c:pt>
                <c:pt idx="2139">
                  <c:v>1.4834543475137352E-2</c:v>
                </c:pt>
                <c:pt idx="2140">
                  <c:v>1.4834400732599562E-2</c:v>
                </c:pt>
                <c:pt idx="2141">
                  <c:v>1.4834256685745117E-2</c:v>
                </c:pt>
                <c:pt idx="2142">
                  <c:v>1.4834111331936128E-2</c:v>
                </c:pt>
                <c:pt idx="2143">
                  <c:v>1.4833964668774513E-2</c:v>
                </c:pt>
                <c:pt idx="2144">
                  <c:v>1.4833816693622381E-2</c:v>
                </c:pt>
                <c:pt idx="2145">
                  <c:v>1.4833624508234777E-2</c:v>
                </c:pt>
                <c:pt idx="2146">
                  <c:v>1.4833516797674307E-2</c:v>
                </c:pt>
                <c:pt idx="2147">
                  <c:v>1.4833364871842392E-2</c:v>
                </c:pt>
                <c:pt idx="2148">
                  <c:v>1.4833211624107889E-2</c:v>
                </c:pt>
                <c:pt idx="2149">
                  <c:v>1.4833057051992782E-2</c:v>
                </c:pt>
                <c:pt idx="2150">
                  <c:v>1.4832901152939115E-2</c:v>
                </c:pt>
                <c:pt idx="2151">
                  <c:v>1.4832743924468872E-2</c:v>
                </c:pt>
                <c:pt idx="2152">
                  <c:v>1.4832585364104034E-2</c:v>
                </c:pt>
                <c:pt idx="2153">
                  <c:v>1.4832425469366584E-2</c:v>
                </c:pt>
                <c:pt idx="2154">
                  <c:v>1.4832264237698567E-2</c:v>
                </c:pt>
                <c:pt idx="2155">
                  <c:v>1.4832101666621966E-2</c:v>
                </c:pt>
                <c:pt idx="2156">
                  <c:v>1.4831937753818636E-2</c:v>
                </c:pt>
                <c:pt idx="2157">
                  <c:v>1.4831772496410878E-2</c:v>
                </c:pt>
                <c:pt idx="2158">
                  <c:v>1.4831605892160482E-2</c:v>
                </c:pt>
                <c:pt idx="2159">
                  <c:v>1.4831437938669367E-2</c:v>
                </c:pt>
                <c:pt idx="2160">
                  <c:v>1.4831268633139771E-2</c:v>
                </c:pt>
                <c:pt idx="2161">
                  <c:v>1.4831097973333485E-2</c:v>
                </c:pt>
                <c:pt idx="2162">
                  <c:v>1.4830925956612617E-2</c:v>
                </c:pt>
                <c:pt idx="2163">
                  <c:v>1.4830752580499151E-2</c:v>
                </c:pt>
                <c:pt idx="2164">
                  <c:v>1.4830577842515069E-2</c:v>
                </c:pt>
                <c:pt idx="2165">
                  <c:v>1.4830401740102417E-2</c:v>
                </c:pt>
                <c:pt idx="2166">
                  <c:v>1.4830224270943049E-2</c:v>
                </c:pt>
                <c:pt idx="2167">
                  <c:v>1.4830045432319139E-2</c:v>
                </c:pt>
                <c:pt idx="2168">
                  <c:v>1.4829865221912542E-2</c:v>
                </c:pt>
                <c:pt idx="2169">
                  <c:v>1.4829683637085367E-2</c:v>
                </c:pt>
                <c:pt idx="2170">
                  <c:v>1.4829500675359597E-2</c:v>
                </c:pt>
                <c:pt idx="2171">
                  <c:v>1.482931633433715E-2</c:v>
                </c:pt>
                <c:pt idx="2172">
                  <c:v>1.4829130611460073E-2</c:v>
                </c:pt>
                <c:pt idx="2173">
                  <c:v>1.4828943504170411E-2</c:v>
                </c:pt>
                <c:pt idx="2174">
                  <c:v>1.4828755010070083E-2</c:v>
                </c:pt>
                <c:pt idx="2175">
                  <c:v>1.4828565126601134E-2</c:v>
                </c:pt>
                <c:pt idx="2176">
                  <c:v>1.4828373851285548E-2</c:v>
                </c:pt>
                <c:pt idx="2177">
                  <c:v>1.4828181181645306E-2</c:v>
                </c:pt>
                <c:pt idx="2178">
                  <c:v>1.482798711520239E-2</c:v>
                </c:pt>
                <c:pt idx="2179">
                  <c:v>1.4827791649318911E-2</c:v>
                </c:pt>
                <c:pt idx="2180">
                  <c:v>1.4827594781756659E-2</c:v>
                </c:pt>
                <c:pt idx="2181">
                  <c:v>1.4827396509717872E-2</c:v>
                </c:pt>
                <c:pt idx="2182">
                  <c:v>1.4827196830804468E-2</c:v>
                </c:pt>
                <c:pt idx="2183">
                  <c:v>1.4826995742538429E-2</c:v>
                </c:pt>
                <c:pt idx="2184">
                  <c:v>1.4826793242521674E-2</c:v>
                </c:pt>
                <c:pt idx="2185">
                  <c:v>1.4826589328196249E-2</c:v>
                </c:pt>
                <c:pt idx="2186">
                  <c:v>1.48263839970042E-2</c:v>
                </c:pt>
                <c:pt idx="2187">
                  <c:v>1.4826177246467509E-2</c:v>
                </c:pt>
                <c:pt idx="2188">
                  <c:v>1.4825969074188095E-2</c:v>
                </c:pt>
                <c:pt idx="2189">
                  <c:v>1.4825759477528067E-2</c:v>
                </c:pt>
                <c:pt idx="2190">
                  <c:v>1.4825548454009407E-2</c:v>
                </c:pt>
                <c:pt idx="2191">
                  <c:v>1.4825336001313971E-2</c:v>
                </c:pt>
                <c:pt idx="2192">
                  <c:v>1.4825122116643996E-2</c:v>
                </c:pt>
                <c:pt idx="2193">
                  <c:v>1.4824906797681336E-2</c:v>
                </c:pt>
                <c:pt idx="2194">
                  <c:v>1.4824690041947974E-2</c:v>
                </c:pt>
                <c:pt idx="2195">
                  <c:v>1.4824471846885956E-2</c:v>
                </c:pt>
                <c:pt idx="2196">
                  <c:v>1.4824189191386949E-2</c:v>
                </c:pt>
                <c:pt idx="2197">
                  <c:v>1.4824031128863879E-2</c:v>
                </c:pt>
                <c:pt idx="2198">
                  <c:v>1.4823808600947785E-2</c:v>
                </c:pt>
                <c:pt idx="2199">
                  <c:v>1.4823584623631092E-2</c:v>
                </c:pt>
                <c:pt idx="2200">
                  <c:v>1.4823359194595653E-2</c:v>
                </c:pt>
                <c:pt idx="2201">
                  <c:v>1.4823132311123643E-2</c:v>
                </c:pt>
                <c:pt idx="2202">
                  <c:v>1.4822903971056789E-2</c:v>
                </c:pt>
                <c:pt idx="2203">
                  <c:v>1.4822674171677264E-2</c:v>
                </c:pt>
                <c:pt idx="2204">
                  <c:v>1.4822442910347178E-2</c:v>
                </c:pt>
                <c:pt idx="2205">
                  <c:v>1.4822210184748386E-2</c:v>
                </c:pt>
                <c:pt idx="2206">
                  <c:v>1.4821975992482805E-2</c:v>
                </c:pt>
                <c:pt idx="2207">
                  <c:v>1.4821740330832611E-2</c:v>
                </c:pt>
                <c:pt idx="2208">
                  <c:v>1.4821503197479657E-2</c:v>
                </c:pt>
                <c:pt idx="2209">
                  <c:v>1.4821264589626182E-2</c:v>
                </c:pt>
                <c:pt idx="2210">
                  <c:v>1.4821024505273783E-2</c:v>
                </c:pt>
                <c:pt idx="2211">
                  <c:v>1.4820782941544763E-2</c:v>
                </c:pt>
                <c:pt idx="2212">
                  <c:v>1.4820539895961105E-2</c:v>
                </c:pt>
                <c:pt idx="2213">
                  <c:v>1.4820295366204661E-2</c:v>
                </c:pt>
                <c:pt idx="2214">
                  <c:v>1.4820049349637543E-2</c:v>
                </c:pt>
                <c:pt idx="2215">
                  <c:v>1.4819801843781732E-2</c:v>
                </c:pt>
                <c:pt idx="2216">
                  <c:v>1.4819552846159212E-2</c:v>
                </c:pt>
                <c:pt idx="2217">
                  <c:v>1.4819302354291963E-2</c:v>
                </c:pt>
                <c:pt idx="2218">
                  <c:v>1.4819050365701969E-2</c:v>
                </c:pt>
                <c:pt idx="2219">
                  <c:v>1.4818796877751339E-2</c:v>
                </c:pt>
                <c:pt idx="2220">
                  <c:v>1.48185418882818E-2</c:v>
                </c:pt>
                <c:pt idx="2221">
                  <c:v>1.4818285394255781E-2</c:v>
                </c:pt>
                <c:pt idx="2222">
                  <c:v>1.481802739351501E-2</c:v>
                </c:pt>
                <c:pt idx="2223">
                  <c:v>1.4817767883661404E-2</c:v>
                </c:pt>
                <c:pt idx="2224">
                  <c:v>1.4817506861977137E-2</c:v>
                </c:pt>
                <c:pt idx="2225">
                  <c:v>1.4817244326144063E-2</c:v>
                </c:pt>
                <c:pt idx="2226">
                  <c:v>1.4816980273364422E-2</c:v>
                </c:pt>
                <c:pt idx="2227">
                  <c:v>1.4816714701559874E-2</c:v>
                </c:pt>
                <c:pt idx="2228">
                  <c:v>1.4816447607932659E-2</c:v>
                </c:pt>
                <c:pt idx="2229">
                  <c:v>1.4816178989924822E-2</c:v>
                </c:pt>
                <c:pt idx="2230">
                  <c:v>1.4815908845218217E-2</c:v>
                </c:pt>
                <c:pt idx="2231">
                  <c:v>1.48156371714947E-2</c:v>
                </c:pt>
                <c:pt idx="2232">
                  <c:v>1.4815363965876571E-2</c:v>
                </c:pt>
                <c:pt idx="2233">
                  <c:v>1.4815049852021644E-2</c:v>
                </c:pt>
                <c:pt idx="2234">
                  <c:v>1.4814812949444089E-2</c:v>
                </c:pt>
                <c:pt idx="2235">
                  <c:v>1.4814535133673701E-2</c:v>
                </c:pt>
                <c:pt idx="2236">
                  <c:v>1.4814255776176566E-2</c:v>
                </c:pt>
                <c:pt idx="2237">
                  <c:v>1.4813974874394731E-2</c:v>
                </c:pt>
                <c:pt idx="2238">
                  <c:v>1.481369242601005E-2</c:v>
                </c:pt>
                <c:pt idx="2239">
                  <c:v>1.4813408428224761E-2</c:v>
                </c:pt>
                <c:pt idx="2240">
                  <c:v>1.4813122878880591E-2</c:v>
                </c:pt>
                <c:pt idx="2241">
                  <c:v>1.4812835775179778E-2</c:v>
                </c:pt>
                <c:pt idx="2242">
                  <c:v>1.4812547114964048E-2</c:v>
                </c:pt>
                <c:pt idx="2243">
                  <c:v>1.4812256895275766E-2</c:v>
                </c:pt>
                <c:pt idx="2244">
                  <c:v>1.4811965114036596E-2</c:v>
                </c:pt>
                <c:pt idx="2245">
                  <c:v>1.4811671768528711E-2</c:v>
                </c:pt>
                <c:pt idx="2246">
                  <c:v>1.4811376856433967E-2</c:v>
                </c:pt>
                <c:pt idx="2247">
                  <c:v>1.4810995377345648E-2</c:v>
                </c:pt>
                <c:pt idx="2248">
                  <c:v>1.4810782322012273E-2</c:v>
                </c:pt>
                <c:pt idx="2249">
                  <c:v>1.4810482694649352E-2</c:v>
                </c:pt>
                <c:pt idx="2250">
                  <c:v>1.4810181490707564E-2</c:v>
                </c:pt>
                <c:pt idx="2251">
                  <c:v>1.4809835323772447E-2</c:v>
                </c:pt>
                <c:pt idx="2252">
                  <c:v>1.4809574342615761E-2</c:v>
                </c:pt>
                <c:pt idx="2253">
                  <c:v>1.4809268393669583E-2</c:v>
                </c:pt>
                <c:pt idx="2254">
                  <c:v>1.4808960857912723E-2</c:v>
                </c:pt>
                <c:pt idx="2255">
                  <c:v>1.4808651732947098E-2</c:v>
                </c:pt>
                <c:pt idx="2256">
                  <c:v>1.4808341016214754E-2</c:v>
                </c:pt>
                <c:pt idx="2257">
                  <c:v>1.4808028705477483E-2</c:v>
                </c:pt>
                <c:pt idx="2258">
                  <c:v>1.4807714798017457E-2</c:v>
                </c:pt>
                <c:pt idx="2259">
                  <c:v>1.4807399291276724E-2</c:v>
                </c:pt>
                <c:pt idx="2260">
                  <c:v>1.4807082182937137E-2</c:v>
                </c:pt>
                <c:pt idx="2261">
                  <c:v>1.4806763470440742E-2</c:v>
                </c:pt>
                <c:pt idx="2262">
                  <c:v>1.4806443151309523E-2</c:v>
                </c:pt>
                <c:pt idx="2263">
                  <c:v>1.4806121222825652E-2</c:v>
                </c:pt>
                <c:pt idx="2264">
                  <c:v>1.4805797682830857E-2</c:v>
                </c:pt>
                <c:pt idx="2265">
                  <c:v>1.4805472528687247E-2</c:v>
                </c:pt>
                <c:pt idx="2266">
                  <c:v>1.4805145757756932E-2</c:v>
                </c:pt>
                <c:pt idx="2267">
                  <c:v>1.4804817367801704E-2</c:v>
                </c:pt>
                <c:pt idx="2268">
                  <c:v>1.4804487356103735E-2</c:v>
                </c:pt>
                <c:pt idx="2269">
                  <c:v>1.4804155720105072E-2</c:v>
                </c:pt>
                <c:pt idx="2270">
                  <c:v>1.4803822457567506E-2</c:v>
                </c:pt>
                <c:pt idx="2271">
                  <c:v>1.4803487566092954E-2</c:v>
                </c:pt>
                <c:pt idx="2272">
                  <c:v>1.4803151042803719E-2</c:v>
                </c:pt>
                <c:pt idx="2273">
                  <c:v>1.4802812885301719E-2</c:v>
                </c:pt>
                <c:pt idx="2274">
                  <c:v>1.4802473091188872E-2</c:v>
                </c:pt>
                <c:pt idx="2275">
                  <c:v>1.4802131657907225E-2</c:v>
                </c:pt>
                <c:pt idx="2276">
                  <c:v>1.4801788582978759E-2</c:v>
                </c:pt>
                <c:pt idx="2277">
                  <c:v>1.480144386384552E-2</c:v>
                </c:pt>
                <c:pt idx="2278">
                  <c:v>1.48010974982693E-2</c:v>
                </c:pt>
                <c:pt idx="2279">
                  <c:v>1.4800749483452336E-2</c:v>
                </c:pt>
                <c:pt idx="2280">
                  <c:v>1.4800399816836673E-2</c:v>
                </c:pt>
                <c:pt idx="2281">
                  <c:v>1.4800048496343976E-2</c:v>
                </c:pt>
                <c:pt idx="2282">
                  <c:v>1.4799695519176481E-2</c:v>
                </c:pt>
                <c:pt idx="2283">
                  <c:v>1.4799340882856171E-2</c:v>
                </c:pt>
                <c:pt idx="2284">
                  <c:v>1.4798984584745156E-2</c:v>
                </c:pt>
                <c:pt idx="2285">
                  <c:v>1.4798524041701455E-2</c:v>
                </c:pt>
                <c:pt idx="2286">
                  <c:v>1.4798163936395881E-2</c:v>
                </c:pt>
                <c:pt idx="2287">
                  <c:v>1.479785394572275E-2</c:v>
                </c:pt>
                <c:pt idx="2288">
                  <c:v>1.4797490737299412E-2</c:v>
                </c:pt>
                <c:pt idx="2289">
                  <c:v>1.4797125854215665E-2</c:v>
                </c:pt>
                <c:pt idx="2290">
                  <c:v>1.4796759294393169E-2</c:v>
                </c:pt>
                <c:pt idx="2291">
                  <c:v>1.4796391054874292E-2</c:v>
                </c:pt>
                <c:pt idx="2292">
                  <c:v>1.4796021133580695E-2</c:v>
                </c:pt>
                <c:pt idx="2293">
                  <c:v>1.4795649527714616E-2</c:v>
                </c:pt>
                <c:pt idx="2294">
                  <c:v>1.479527623495791E-2</c:v>
                </c:pt>
                <c:pt idx="2295">
                  <c:v>1.4794901252672688E-2</c:v>
                </c:pt>
                <c:pt idx="2296">
                  <c:v>1.4794524578460866E-2</c:v>
                </c:pt>
                <c:pt idx="2297">
                  <c:v>1.4794146209684556E-2</c:v>
                </c:pt>
                <c:pt idx="2298">
                  <c:v>1.4793766144025611E-2</c:v>
                </c:pt>
                <c:pt idx="2299">
                  <c:v>1.4793384378926078E-2</c:v>
                </c:pt>
                <c:pt idx="2300">
                  <c:v>1.4793000911907939E-2</c:v>
                </c:pt>
                <c:pt idx="2301">
                  <c:v>1.479261574041324E-2</c:v>
                </c:pt>
                <c:pt idx="2302">
                  <c:v>1.4792118011355271E-2</c:v>
                </c:pt>
                <c:pt idx="2303">
                  <c:v>1.479211633365729E-2</c:v>
                </c:pt>
                <c:pt idx="2304">
                  <c:v>1.4791394077242614E-2</c:v>
                </c:pt>
                <c:pt idx="2305">
                  <c:v>1.4791001817737737E-2</c:v>
                </c:pt>
                <c:pt idx="2306">
                  <c:v>1.4790607841126402E-2</c:v>
                </c:pt>
                <c:pt idx="2307">
                  <c:v>1.4790212144610848E-2</c:v>
                </c:pt>
                <c:pt idx="2308">
                  <c:v>1.4789814725713057E-2</c:v>
                </c:pt>
                <c:pt idx="2309">
                  <c:v>1.4789415582114884E-2</c:v>
                </c:pt>
                <c:pt idx="2310">
                  <c:v>1.4789014711338311E-2</c:v>
                </c:pt>
                <c:pt idx="2311">
                  <c:v>1.4788612110665511E-2</c:v>
                </c:pt>
                <c:pt idx="2312">
                  <c:v>1.4788207777778339E-2</c:v>
                </c:pt>
                <c:pt idx="2313">
                  <c:v>1.4787801710118842E-2</c:v>
                </c:pt>
                <c:pt idx="2314">
                  <c:v>1.4787393905049129E-2</c:v>
                </c:pt>
                <c:pt idx="2315">
                  <c:v>1.478698436033099E-2</c:v>
                </c:pt>
                <c:pt idx="2316">
                  <c:v>1.4786573073166664E-2</c:v>
                </c:pt>
                <c:pt idx="2317">
                  <c:v>1.4786160041397878E-2</c:v>
                </c:pt>
                <c:pt idx="2318">
                  <c:v>1.4785745262226868E-2</c:v>
                </c:pt>
                <c:pt idx="2319">
                  <c:v>1.478532873333549E-2</c:v>
                </c:pt>
                <c:pt idx="2320">
                  <c:v>1.4784910452165789E-2</c:v>
                </c:pt>
                <c:pt idx="2321">
                  <c:v>1.4784490416319684E-2</c:v>
                </c:pt>
                <c:pt idx="2322">
                  <c:v>1.4784068623079349E-2</c:v>
                </c:pt>
                <c:pt idx="2323">
                  <c:v>1.4783645070126639E-2</c:v>
                </c:pt>
                <c:pt idx="2324">
                  <c:v>1.4783219754983534E-2</c:v>
                </c:pt>
                <c:pt idx="2325">
                  <c:v>1.4782792675092082E-2</c:v>
                </c:pt>
                <c:pt idx="2326">
                  <c:v>1.4782363827814393E-2</c:v>
                </c:pt>
                <c:pt idx="2327">
                  <c:v>1.4781933210752385E-2</c:v>
                </c:pt>
                <c:pt idx="2328">
                  <c:v>1.4781500821747784E-2</c:v>
                </c:pt>
                <c:pt idx="2329">
                  <c:v>1.4781066657603148E-2</c:v>
                </c:pt>
                <c:pt idx="2330">
                  <c:v>1.4780630716559884E-2</c:v>
                </c:pt>
                <c:pt idx="2331">
                  <c:v>1.4780192995500485E-2</c:v>
                </c:pt>
                <c:pt idx="2332">
                  <c:v>1.4779753492266678E-2</c:v>
                </c:pt>
                <c:pt idx="2333">
                  <c:v>1.4779312204380446E-2</c:v>
                </c:pt>
                <c:pt idx="2334">
                  <c:v>1.4778869129123962E-2</c:v>
                </c:pt>
                <c:pt idx="2335">
                  <c:v>1.477842426417908E-2</c:v>
                </c:pt>
                <c:pt idx="2336">
                  <c:v>1.4777977607067783E-2</c:v>
                </c:pt>
                <c:pt idx="2337">
                  <c:v>1.4777942989985249E-2</c:v>
                </c:pt>
                <c:pt idx="2338">
                  <c:v>1.4777491932820297E-2</c:v>
                </c:pt>
                <c:pt idx="2339">
                  <c:v>1.4776562131650905E-2</c:v>
                </c:pt>
                <c:pt idx="2340">
                  <c:v>1.4776108022980239E-2</c:v>
                </c:pt>
                <c:pt idx="2341">
                  <c:v>1.4775652109193516E-2</c:v>
                </c:pt>
                <c:pt idx="2342">
                  <c:v>1.4775194387652846E-2</c:v>
                </c:pt>
                <c:pt idx="2343">
                  <c:v>1.4774734856279892E-2</c:v>
                </c:pt>
                <c:pt idx="2344">
                  <c:v>1.4774273512356828E-2</c:v>
                </c:pt>
                <c:pt idx="2345">
                  <c:v>1.4773810353085892E-2</c:v>
                </c:pt>
                <c:pt idx="2346">
                  <c:v>1.4773345376388747E-2</c:v>
                </c:pt>
                <c:pt idx="2347">
                  <c:v>1.4772878579627502E-2</c:v>
                </c:pt>
                <c:pt idx="2348">
                  <c:v>1.4772409960404076E-2</c:v>
                </c:pt>
                <c:pt idx="2349">
                  <c:v>1.4771939515840771E-2</c:v>
                </c:pt>
                <c:pt idx="2350">
                  <c:v>1.4771467243859249E-2</c:v>
                </c:pt>
                <c:pt idx="2351">
                  <c:v>1.4772069461223225E-2</c:v>
                </c:pt>
                <c:pt idx="2352">
                  <c:v>1.4770244420816425E-2</c:v>
                </c:pt>
                <c:pt idx="2353">
                  <c:v>1.4769765601512219E-2</c:v>
                </c:pt>
                <c:pt idx="2354">
                  <c:v>1.4769284943119132E-2</c:v>
                </c:pt>
                <c:pt idx="2355">
                  <c:v>1.4768733364336484E-2</c:v>
                </c:pt>
                <c:pt idx="2356">
                  <c:v>1.4768318099473987E-2</c:v>
                </c:pt>
                <c:pt idx="2357">
                  <c:v>1.4767831909185958E-2</c:v>
                </c:pt>
                <c:pt idx="2358">
                  <c:v>1.4767343869896976E-2</c:v>
                </c:pt>
                <c:pt idx="2359">
                  <c:v>1.4766853979129024E-2</c:v>
                </c:pt>
                <c:pt idx="2360">
                  <c:v>1.4766362234563957E-2</c:v>
                </c:pt>
                <c:pt idx="2361">
                  <c:v>1.4765868633324075E-2</c:v>
                </c:pt>
                <c:pt idx="2362">
                  <c:v>1.4765373173091234E-2</c:v>
                </c:pt>
                <c:pt idx="2363">
                  <c:v>1.4764875851467352E-2</c:v>
                </c:pt>
                <c:pt idx="2364">
                  <c:v>1.476437666597441E-2</c:v>
                </c:pt>
                <c:pt idx="2365">
                  <c:v>1.4763875613894584E-2</c:v>
                </c:pt>
                <c:pt idx="2366">
                  <c:v>1.4763372692989662E-2</c:v>
                </c:pt>
                <c:pt idx="2367">
                  <c:v>1.4762867900461885E-2</c:v>
                </c:pt>
                <c:pt idx="2368">
                  <c:v>1.476236123407304E-2</c:v>
                </c:pt>
                <c:pt idx="2369">
                  <c:v>1.476185269118524E-2</c:v>
                </c:pt>
                <c:pt idx="2370">
                  <c:v>1.4761342269400402E-2</c:v>
                </c:pt>
                <c:pt idx="2371">
                  <c:v>1.4760829966160571E-2</c:v>
                </c:pt>
                <c:pt idx="2372">
                  <c:v>1.4760315779067668E-2</c:v>
                </c:pt>
                <c:pt idx="2373">
                  <c:v>1.4759799705243992E-2</c:v>
                </c:pt>
                <c:pt idx="2374">
                  <c:v>1.475928174277108E-2</c:v>
                </c:pt>
                <c:pt idx="2375">
                  <c:v>1.4758761888771232E-2</c:v>
                </c:pt>
                <c:pt idx="2376">
                  <c:v>1.4758240140846368E-2</c:v>
                </c:pt>
                <c:pt idx="2377">
                  <c:v>1.4757716496438533E-2</c:v>
                </c:pt>
                <c:pt idx="2378">
                  <c:v>1.4757190953149646E-2</c:v>
                </c:pt>
                <c:pt idx="2379">
                  <c:v>1.4756663508341816E-2</c:v>
                </c:pt>
                <c:pt idx="2380">
                  <c:v>1.4756134159537027E-2</c:v>
                </c:pt>
                <c:pt idx="2381">
                  <c:v>1.4755602904497067E-2</c:v>
                </c:pt>
                <c:pt idx="2382">
                  <c:v>1.4755069740584048E-2</c:v>
                </c:pt>
                <c:pt idx="2383">
                  <c:v>1.4754534665000207E-2</c:v>
                </c:pt>
                <c:pt idx="2384">
                  <c:v>1.4753997675587271E-2</c:v>
                </c:pt>
                <c:pt idx="2385">
                  <c:v>1.4753458769867223E-2</c:v>
                </c:pt>
                <c:pt idx="2386">
                  <c:v>1.4752917945122235E-2</c:v>
                </c:pt>
                <c:pt idx="2387">
                  <c:v>1.4752375198954226E-2</c:v>
                </c:pt>
                <c:pt idx="2388">
                  <c:v>1.4751830528885179E-2</c:v>
                </c:pt>
                <c:pt idx="2389">
                  <c:v>1.4751390461862357E-2</c:v>
                </c:pt>
                <c:pt idx="2390">
                  <c:v>1.4750656888660174E-2</c:v>
                </c:pt>
                <c:pt idx="2391">
                  <c:v>1.4750184950331757E-2</c:v>
                </c:pt>
                <c:pt idx="2392">
                  <c:v>1.4749632559558634E-2</c:v>
                </c:pt>
                <c:pt idx="2393">
                  <c:v>1.474907823257432E-2</c:v>
                </c:pt>
                <c:pt idx="2394">
                  <c:v>1.4748521966581052E-2</c:v>
                </c:pt>
                <c:pt idx="2395">
                  <c:v>1.4747963759100813E-2</c:v>
                </c:pt>
                <c:pt idx="2396">
                  <c:v>1.4747403607815457E-2</c:v>
                </c:pt>
                <c:pt idx="2397">
                  <c:v>1.4746841510246966E-2</c:v>
                </c:pt>
                <c:pt idx="2398">
                  <c:v>1.4746277463597579E-2</c:v>
                </c:pt>
                <c:pt idx="2399">
                  <c:v>1.4745711465629086E-2</c:v>
                </c:pt>
                <c:pt idx="2400">
                  <c:v>1.4745143513783532E-2</c:v>
                </c:pt>
                <c:pt idx="2401">
                  <c:v>1.4744573605662836E-2</c:v>
                </c:pt>
                <c:pt idx="2402">
                  <c:v>1.4743837987776232E-2</c:v>
                </c:pt>
                <c:pt idx="2403">
                  <c:v>1.4743427909964524E-2</c:v>
                </c:pt>
                <c:pt idx="2404">
                  <c:v>1.4742852117670679E-2</c:v>
                </c:pt>
                <c:pt idx="2405">
                  <c:v>1.4742274358869878E-2</c:v>
                </c:pt>
                <c:pt idx="2406">
                  <c:v>1.4741694631164037E-2</c:v>
                </c:pt>
                <c:pt idx="2407">
                  <c:v>1.4741029671236916E-2</c:v>
                </c:pt>
                <c:pt idx="2408">
                  <c:v>1.4740529259364976E-2</c:v>
                </c:pt>
                <c:pt idx="2409">
                  <c:v>1.4739943609995976E-2</c:v>
                </c:pt>
                <c:pt idx="2410">
                  <c:v>1.4739355981889801E-2</c:v>
                </c:pt>
                <c:pt idx="2411">
                  <c:v>1.4738766372488499E-2</c:v>
                </c:pt>
                <c:pt idx="2412">
                  <c:v>1.4738174779154178E-2</c:v>
                </c:pt>
                <c:pt idx="2413">
                  <c:v>1.4737581199408822E-2</c:v>
                </c:pt>
                <c:pt idx="2414">
                  <c:v>1.4736985630934285E-2</c:v>
                </c:pt>
                <c:pt idx="2415">
                  <c:v>1.4736388070932804E-2</c:v>
                </c:pt>
                <c:pt idx="2416">
                  <c:v>1.4735788517166171E-2</c:v>
                </c:pt>
                <c:pt idx="2417">
                  <c:v>1.4735186966996494E-2</c:v>
                </c:pt>
                <c:pt idx="2418">
                  <c:v>1.4734583418105629E-2</c:v>
                </c:pt>
                <c:pt idx="2419">
                  <c:v>1.4733977867615877E-2</c:v>
                </c:pt>
                <c:pt idx="2420">
                  <c:v>1.4733370313528837E-2</c:v>
                </c:pt>
                <c:pt idx="2421">
                  <c:v>1.4732760752966811E-2</c:v>
                </c:pt>
                <c:pt idx="2422">
                  <c:v>1.473214918369159E-2</c:v>
                </c:pt>
                <c:pt idx="2423">
                  <c:v>1.473153560290541E-2</c:v>
                </c:pt>
                <c:pt idx="2424">
                  <c:v>1.4730920008290127E-2</c:v>
                </c:pt>
                <c:pt idx="2425">
                  <c:v>1.4730302397447659E-2</c:v>
                </c:pt>
                <c:pt idx="2426">
                  <c:v>1.4729682767740115E-2</c:v>
                </c:pt>
                <c:pt idx="2427">
                  <c:v>1.4729061116689479E-2</c:v>
                </c:pt>
                <c:pt idx="2428">
                  <c:v>1.4728437441737796E-2</c:v>
                </c:pt>
                <c:pt idx="2429">
                  <c:v>1.4727811740486985E-2</c:v>
                </c:pt>
                <c:pt idx="2430">
                  <c:v>1.4727184010538963E-2</c:v>
                </c:pt>
                <c:pt idx="2431">
                  <c:v>1.4726554249095969E-2</c:v>
                </c:pt>
                <c:pt idx="2432">
                  <c:v>1.4725922454079665E-2</c:v>
                </c:pt>
                <c:pt idx="2433">
                  <c:v>1.4725288622532418E-2</c:v>
                </c:pt>
                <c:pt idx="2434">
                  <c:v>1.4724652752216016E-2</c:v>
                </c:pt>
                <c:pt idx="2435">
                  <c:v>1.4724014840492572E-2</c:v>
                </c:pt>
                <c:pt idx="2436">
                  <c:v>1.4723374885043938E-2</c:v>
                </c:pt>
                <c:pt idx="2437">
                  <c:v>1.4722732883312162E-2</c:v>
                </c:pt>
                <c:pt idx="2438">
                  <c:v>1.4722088832579416E-2</c:v>
                </c:pt>
                <c:pt idx="2439">
                  <c:v>1.4721442730767365E-2</c:v>
                </c:pt>
                <c:pt idx="2440">
                  <c:v>1.4720794575078244E-2</c:v>
                </c:pt>
                <c:pt idx="2441">
                  <c:v>1.4720051307790527E-2</c:v>
                </c:pt>
                <c:pt idx="2442">
                  <c:v>1.4719398742588652E-2</c:v>
                </c:pt>
                <c:pt idx="2443">
                  <c:v>1.4718837760288039E-2</c:v>
                </c:pt>
                <c:pt idx="2444">
                  <c:v>1.4718181364310468E-2</c:v>
                </c:pt>
                <c:pt idx="2445">
                  <c:v>1.4717522902145674E-2</c:v>
                </c:pt>
                <c:pt idx="2446">
                  <c:v>1.471686237115577E-2</c:v>
                </c:pt>
                <c:pt idx="2447">
                  <c:v>1.4716199768862737E-2</c:v>
                </c:pt>
                <c:pt idx="2448">
                  <c:v>1.4715535092868492E-2</c:v>
                </c:pt>
                <c:pt idx="2449">
                  <c:v>1.4714868340455212E-2</c:v>
                </c:pt>
                <c:pt idx="2450">
                  <c:v>1.4714199509224812E-2</c:v>
                </c:pt>
                <c:pt idx="2451">
                  <c:v>1.4713528596859149E-2</c:v>
                </c:pt>
                <c:pt idx="2452">
                  <c:v>1.4712855600560459E-2</c:v>
                </c:pt>
                <c:pt idx="2453">
                  <c:v>1.471218051817047E-2</c:v>
                </c:pt>
                <c:pt idx="2454">
                  <c:v>1.4711503346891419E-2</c:v>
                </c:pt>
                <c:pt idx="2455">
                  <c:v>1.4710824084325225E-2</c:v>
                </c:pt>
                <c:pt idx="2456">
                  <c:v>1.4710142727993869E-2</c:v>
                </c:pt>
                <c:pt idx="2457">
                  <c:v>1.4709263617929125E-2</c:v>
                </c:pt>
                <c:pt idx="2458">
                  <c:v>1.4708773724043667E-2</c:v>
                </c:pt>
                <c:pt idx="2459">
                  <c:v>1.4708086071388848E-2</c:v>
                </c:pt>
                <c:pt idx="2460">
                  <c:v>1.4707396314976862E-2</c:v>
                </c:pt>
                <c:pt idx="2461">
                  <c:v>1.4706704452329689E-2</c:v>
                </c:pt>
                <c:pt idx="2462">
                  <c:v>1.4706010481049248E-2</c:v>
                </c:pt>
                <c:pt idx="2463">
                  <c:v>1.4705314398417713E-2</c:v>
                </c:pt>
                <c:pt idx="2464">
                  <c:v>1.470461620187713E-2</c:v>
                </c:pt>
                <c:pt idx="2465">
                  <c:v>1.470391588918929E-2</c:v>
                </c:pt>
                <c:pt idx="2466">
                  <c:v>1.4703213457796238E-2</c:v>
                </c:pt>
                <c:pt idx="2467">
                  <c:v>1.4702508905140022E-2</c:v>
                </c:pt>
                <c:pt idx="2468">
                  <c:v>1.4701802228742622E-2</c:v>
                </c:pt>
                <c:pt idx="2469">
                  <c:v>1.4701093426046086E-2</c:v>
                </c:pt>
                <c:pt idx="2470">
                  <c:v>1.4700382494652331E-2</c:v>
                </c:pt>
                <c:pt idx="2471">
                  <c:v>1.4699669431843532E-2</c:v>
                </c:pt>
                <c:pt idx="2472">
                  <c:v>1.469895423554135E-2</c:v>
                </c:pt>
                <c:pt idx="2473">
                  <c:v>1.4698236902948025E-2</c:v>
                </c:pt>
                <c:pt idx="2474">
                  <c:v>1.4697517431425666E-2</c:v>
                </c:pt>
                <c:pt idx="2475">
                  <c:v>1.4696795818816E-2</c:v>
                </c:pt>
                <c:pt idx="2476">
                  <c:v>1.4696072062561072E-2</c:v>
                </c:pt>
                <c:pt idx="2477">
                  <c:v>1.4695346159863121E-2</c:v>
                </c:pt>
                <c:pt idx="2478">
                  <c:v>1.4694618108563873E-2</c:v>
                </c:pt>
                <c:pt idx="2479">
                  <c:v>1.4693887906105374E-2</c:v>
                </c:pt>
                <c:pt idx="2480">
                  <c:v>1.4693155549849735E-2</c:v>
                </c:pt>
                <c:pt idx="2481">
                  <c:v>1.4692421037398873E-2</c:v>
                </c:pt>
                <c:pt idx="2482">
                  <c:v>1.4691684366114899E-2</c:v>
                </c:pt>
                <c:pt idx="2483">
                  <c:v>1.4690945533759603E-2</c:v>
                </c:pt>
                <c:pt idx="2484">
                  <c:v>1.4690204537615159E-2</c:v>
                </c:pt>
                <c:pt idx="2485">
                  <c:v>1.4689461375283486E-2</c:v>
                </c:pt>
                <c:pt idx="2486">
                  <c:v>1.4688716044286565E-2</c:v>
                </c:pt>
                <c:pt idx="2487">
                  <c:v>1.4687968541986507E-2</c:v>
                </c:pt>
                <c:pt idx="2488">
                  <c:v>1.468721886598523E-2</c:v>
                </c:pt>
                <c:pt idx="2489">
                  <c:v>1.468646701372478E-2</c:v>
                </c:pt>
                <c:pt idx="2490">
                  <c:v>1.4685712982887011E-2</c:v>
                </c:pt>
                <c:pt idx="2491">
                  <c:v>1.4684956770834035E-2</c:v>
                </c:pt>
                <c:pt idx="2492">
                  <c:v>1.4684198375007895E-2</c:v>
                </c:pt>
                <c:pt idx="2493">
                  <c:v>1.4665480847000367E-2</c:v>
                </c:pt>
                <c:pt idx="2494">
                  <c:v>1.464541463302993E-2</c:v>
                </c:pt>
                <c:pt idx="2495">
                  <c:v>1.4625382476936011E-2</c:v>
                </c:pt>
                <c:pt idx="2496">
                  <c:v>1.4605384498622698E-2</c:v>
                </c:pt>
                <c:pt idx="2497">
                  <c:v>1.4585420817754269E-2</c:v>
                </c:pt>
                <c:pt idx="2498">
                  <c:v>1.4565491554394683E-2</c:v>
                </c:pt>
                <c:pt idx="2499">
                  <c:v>1.4545596828128282E-2</c:v>
                </c:pt>
                <c:pt idx="2500">
                  <c:v>1.452573675893909E-2</c:v>
                </c:pt>
                <c:pt idx="2501">
                  <c:v>1.450591146657132E-2</c:v>
                </c:pt>
                <c:pt idx="2502">
                  <c:v>1.4486121071088931E-2</c:v>
                </c:pt>
                <c:pt idx="2503">
                  <c:v>1.4466365691916394E-2</c:v>
                </c:pt>
                <c:pt idx="2504">
                  <c:v>1.4446645449117668E-2</c:v>
                </c:pt>
                <c:pt idx="2505">
                  <c:v>1.4426960462596838E-2</c:v>
                </c:pt>
                <c:pt idx="2506">
                  <c:v>1.4407310852018185E-2</c:v>
                </c:pt>
                <c:pt idx="2507">
                  <c:v>1.4382099241059265E-2</c:v>
                </c:pt>
                <c:pt idx="2508">
                  <c:v>1.4368118238463623E-2</c:v>
                </c:pt>
                <c:pt idx="2509">
                  <c:v>1.4348575474976144E-2</c:v>
                </c:pt>
                <c:pt idx="2510">
                  <c:v>1.4329068566887315E-2</c:v>
                </c:pt>
                <c:pt idx="2511">
                  <c:v>1.4306819015725836E-2</c:v>
                </c:pt>
                <c:pt idx="2512">
                  <c:v>1.4290162795882466E-2</c:v>
                </c:pt>
                <c:pt idx="2513">
                  <c:v>1.4270764172854555E-2</c:v>
                </c:pt>
                <c:pt idx="2514">
                  <c:v>1.4251401884202153E-2</c:v>
                </c:pt>
                <c:pt idx="2515">
                  <c:v>1.4232076050308962E-2</c:v>
                </c:pt>
                <c:pt idx="2516">
                  <c:v>1.4212786790759324E-2</c:v>
                </c:pt>
                <c:pt idx="2517">
                  <c:v>1.4193534225297455E-2</c:v>
                </c:pt>
                <c:pt idx="2518">
                  <c:v>1.4174318473667569E-2</c:v>
                </c:pt>
                <c:pt idx="2519">
                  <c:v>1.415513965601356E-2</c:v>
                </c:pt>
                <c:pt idx="2520">
                  <c:v>1.4135997892079644E-2</c:v>
                </c:pt>
                <c:pt idx="2521">
                  <c:v>1.4116893301530098E-2</c:v>
                </c:pt>
                <c:pt idx="2522">
                  <c:v>1.409782600426901E-2</c:v>
                </c:pt>
                <c:pt idx="2523">
                  <c:v>1.4078796120120529E-2</c:v>
                </c:pt>
                <c:pt idx="2524">
                  <c:v>1.4059803769068679E-2</c:v>
                </c:pt>
                <c:pt idx="2525">
                  <c:v>1.4040849070777739E-2</c:v>
                </c:pt>
                <c:pt idx="2526">
                  <c:v>1.4021932145071858E-2</c:v>
                </c:pt>
                <c:pt idx="2527">
                  <c:v>1.4003053111775188E-2</c:v>
                </c:pt>
                <c:pt idx="2528">
                  <c:v>1.398421209087175E-2</c:v>
                </c:pt>
                <c:pt idx="2529">
                  <c:v>1.3965409202025825E-2</c:v>
                </c:pt>
                <c:pt idx="2530">
                  <c:v>1.3946644565381305E-2</c:v>
                </c:pt>
                <c:pt idx="2531">
                  <c:v>1.3927918300202791E-2</c:v>
                </c:pt>
                <c:pt idx="2532">
                  <c:v>1.3909230526634175E-2</c:v>
                </c:pt>
                <c:pt idx="2533">
                  <c:v>1.3890581364659482E-2</c:v>
                </c:pt>
                <c:pt idx="2534">
                  <c:v>1.3871970934022926E-2</c:v>
                </c:pt>
                <c:pt idx="2535">
                  <c:v>1.3853399354308849E-2</c:v>
                </c:pt>
                <c:pt idx="2536">
                  <c:v>1.3834866745581209E-2</c:v>
                </c:pt>
                <c:pt idx="2537">
                  <c:v>1.3816373227664158E-2</c:v>
                </c:pt>
                <c:pt idx="2538">
                  <c:v>1.379791892030191E-2</c:v>
                </c:pt>
                <c:pt idx="2539">
                  <c:v>1.3779503943318616E-2</c:v>
                </c:pt>
                <c:pt idx="2540">
                  <c:v>1.3761128416698298E-2</c:v>
                </c:pt>
                <c:pt idx="2541">
                  <c:v>1.3742792460105235E-2</c:v>
                </c:pt>
                <c:pt idx="2542">
                  <c:v>1.3724496193363578E-2</c:v>
                </c:pt>
                <c:pt idx="2543">
                  <c:v>1.3706239736457348E-2</c:v>
                </c:pt>
                <c:pt idx="2544">
                  <c:v>1.3688023209050826E-2</c:v>
                </c:pt>
                <c:pt idx="2545">
                  <c:v>1.3664660824543873E-2</c:v>
                </c:pt>
                <c:pt idx="2546">
                  <c:v>1.364653601473087E-2</c:v>
                </c:pt>
                <c:pt idx="2547">
                  <c:v>1.3631032553016453E-2</c:v>
                </c:pt>
                <c:pt idx="2548">
                  <c:v>1.3612982724824363E-2</c:v>
                </c:pt>
                <c:pt idx="2549">
                  <c:v>1.3594973442438985E-2</c:v>
                </c:pt>
                <c:pt idx="2550">
                  <c:v>1.3577004825604533E-2</c:v>
                </c:pt>
                <c:pt idx="2551">
                  <c:v>1.3559076994464903E-2</c:v>
                </c:pt>
                <c:pt idx="2552">
                  <c:v>1.3541190068604436E-2</c:v>
                </c:pt>
                <c:pt idx="2553">
                  <c:v>1.3523344167767348E-2</c:v>
                </c:pt>
                <c:pt idx="2554">
                  <c:v>1.3505539412097534E-2</c:v>
                </c:pt>
                <c:pt idx="2555">
                  <c:v>1.3487775921099399E-2</c:v>
                </c:pt>
                <c:pt idx="2556">
                  <c:v>1.3470053814756966E-2</c:v>
                </c:pt>
                <c:pt idx="2557">
                  <c:v>1.3452373213134194E-2</c:v>
                </c:pt>
                <c:pt idx="2558">
                  <c:v>1.3434734235575618E-2</c:v>
                </c:pt>
                <c:pt idx="2559">
                  <c:v>1.3417137002305068E-2</c:v>
                </c:pt>
                <c:pt idx="2560">
                  <c:v>1.3399581633146695E-2</c:v>
                </c:pt>
                <c:pt idx="2561">
                  <c:v>1.3382068247445034E-2</c:v>
                </c:pt>
                <c:pt idx="2562">
                  <c:v>1.3359612920806896E-2</c:v>
                </c:pt>
                <c:pt idx="2563">
                  <c:v>1.3344681495350841E-2</c:v>
                </c:pt>
                <c:pt idx="2564">
                  <c:v>1.3329781191959711E-2</c:v>
                </c:pt>
                <c:pt idx="2565">
                  <c:v>1.3312436940005057E-2</c:v>
                </c:pt>
                <c:pt idx="2566">
                  <c:v>1.3295135270867675E-2</c:v>
                </c:pt>
                <c:pt idx="2567">
                  <c:v>1.3277876304611524E-2</c:v>
                </c:pt>
                <c:pt idx="2568">
                  <c:v>1.3260660160900883E-2</c:v>
                </c:pt>
                <c:pt idx="2569">
                  <c:v>1.3243486959799711E-2</c:v>
                </c:pt>
                <c:pt idx="2570">
                  <c:v>1.3226356820812413E-2</c:v>
                </c:pt>
                <c:pt idx="2571">
                  <c:v>1.3209269864002948E-2</c:v>
                </c:pt>
                <c:pt idx="2572">
                  <c:v>1.3192226209035596E-2</c:v>
                </c:pt>
                <c:pt idx="2573">
                  <c:v>1.3175225975894378E-2</c:v>
                </c:pt>
                <c:pt idx="2574">
                  <c:v>1.3158269284403445E-2</c:v>
                </c:pt>
                <c:pt idx="2575">
                  <c:v>1.3141356254227077E-2</c:v>
                </c:pt>
                <c:pt idx="2576">
                  <c:v>1.3124487005509167E-2</c:v>
                </c:pt>
                <c:pt idx="2577">
                  <c:v>1.3107661657674186E-2</c:v>
                </c:pt>
                <c:pt idx="2578">
                  <c:v>1.3090880330866028E-2</c:v>
                </c:pt>
                <c:pt idx="2579">
                  <c:v>1.3074143144669037E-2</c:v>
                </c:pt>
                <c:pt idx="2580">
                  <c:v>1.3057450219147171E-2</c:v>
                </c:pt>
                <c:pt idx="2581">
                  <c:v>1.3040801673964708E-2</c:v>
                </c:pt>
                <c:pt idx="2582">
                  <c:v>1.3024197629185608E-2</c:v>
                </c:pt>
                <c:pt idx="2583">
                  <c:v>1.3007638204314276E-2</c:v>
                </c:pt>
                <c:pt idx="2584">
                  <c:v>1.2991123519174863E-2</c:v>
                </c:pt>
                <c:pt idx="2585">
                  <c:v>1.2974653694071137E-2</c:v>
                </c:pt>
                <c:pt idx="2586">
                  <c:v>1.295822884834763E-2</c:v>
                </c:pt>
                <c:pt idx="2587">
                  <c:v>1.294184910214824E-2</c:v>
                </c:pt>
                <c:pt idx="2588">
                  <c:v>1.2925514575057306E-2</c:v>
                </c:pt>
                <c:pt idx="2589">
                  <c:v>1.2909225386898981E-2</c:v>
                </c:pt>
                <c:pt idx="2590">
                  <c:v>1.289298165781716E-2</c:v>
                </c:pt>
                <c:pt idx="2591">
                  <c:v>1.2876783507236311E-2</c:v>
                </c:pt>
                <c:pt idx="2592">
                  <c:v>1.2860631055460203E-2</c:v>
                </c:pt>
                <c:pt idx="2593">
                  <c:v>1.2844524421753434E-2</c:v>
                </c:pt>
                <c:pt idx="2594">
                  <c:v>1.2828463726499706E-2</c:v>
                </c:pt>
                <c:pt idx="2595">
                  <c:v>1.2812449088963618E-2</c:v>
                </c:pt>
                <c:pt idx="2596">
                  <c:v>1.2796480629528872E-2</c:v>
                </c:pt>
                <c:pt idx="2597">
                  <c:v>1.2776017799058792E-2</c:v>
                </c:pt>
                <c:pt idx="2598">
                  <c:v>1.276015533875352E-2</c:v>
                </c:pt>
                <c:pt idx="2599">
                  <c:v>1.2746596007016109E-2</c:v>
                </c:pt>
                <c:pt idx="2600">
                  <c:v>1.2730820132329512E-2</c:v>
                </c:pt>
                <c:pt idx="2601">
                  <c:v>1.2715091051651584E-2</c:v>
                </c:pt>
                <c:pt idx="2602">
                  <c:v>1.2699408885126218E-2</c:v>
                </c:pt>
                <c:pt idx="2603">
                  <c:v>1.2683773752337757E-2</c:v>
                </c:pt>
                <c:pt idx="2604">
                  <c:v>1.266818577295048E-2</c:v>
                </c:pt>
                <c:pt idx="2605">
                  <c:v>1.2652645067108281E-2</c:v>
                </c:pt>
                <c:pt idx="2606">
                  <c:v>1.2637151754555376E-2</c:v>
                </c:pt>
                <c:pt idx="2607">
                  <c:v>1.2621705954956042E-2</c:v>
                </c:pt>
                <c:pt idx="2608">
                  <c:v>1.2606307788454174E-2</c:v>
                </c:pt>
                <c:pt idx="2609">
                  <c:v>1.2590957374714051E-2</c:v>
                </c:pt>
                <c:pt idx="2610">
                  <c:v>1.2575654833479888E-2</c:v>
                </c:pt>
                <c:pt idx="2611">
                  <c:v>1.2560400284655771E-2</c:v>
                </c:pt>
                <c:pt idx="2612">
                  <c:v>1.2545193848225722E-2</c:v>
                </c:pt>
                <c:pt idx="2613">
                  <c:v>1.2523990064270407E-2</c:v>
                </c:pt>
                <c:pt idx="2614">
                  <c:v>1.2514925791204945E-2</c:v>
                </c:pt>
                <c:pt idx="2615">
                  <c:v>1.2497716748374188E-2</c:v>
                </c:pt>
                <c:pt idx="2616">
                  <c:v>1.2484851620930826E-2</c:v>
                </c:pt>
                <c:pt idx="2617">
                  <c:v>1.2469887543193892E-2</c:v>
                </c:pt>
                <c:pt idx="2618">
                  <c:v>1.2454972296316313E-2</c:v>
                </c:pt>
                <c:pt idx="2619">
                  <c:v>1.2440106000841666E-2</c:v>
                </c:pt>
                <c:pt idx="2620">
                  <c:v>1.2425288776194421E-2</c:v>
                </c:pt>
                <c:pt idx="2621">
                  <c:v>1.2410520742118791E-2</c:v>
                </c:pt>
                <c:pt idx="2622">
                  <c:v>1.2395802018678737E-2</c:v>
                </c:pt>
                <c:pt idx="2623">
                  <c:v>1.2381132725538535E-2</c:v>
                </c:pt>
                <c:pt idx="2624">
                  <c:v>1.2366512982762146E-2</c:v>
                </c:pt>
                <c:pt idx="2625">
                  <c:v>1.2351942909774039E-2</c:v>
                </c:pt>
                <c:pt idx="2626">
                  <c:v>1.2337422626718109E-2</c:v>
                </c:pt>
                <c:pt idx="2627">
                  <c:v>1.2322952253498443E-2</c:v>
                </c:pt>
                <c:pt idx="2628">
                  <c:v>1.2308531909779319E-2</c:v>
                </c:pt>
                <c:pt idx="2629">
                  <c:v>1.2294161715304952E-2</c:v>
                </c:pt>
                <c:pt idx="2630">
                  <c:v>1.2279841789979429E-2</c:v>
                </c:pt>
                <c:pt idx="2631">
                  <c:v>1.2265572253786772E-2</c:v>
                </c:pt>
                <c:pt idx="2632">
                  <c:v>1.2251353226391259E-2</c:v>
                </c:pt>
                <c:pt idx="2633">
                  <c:v>1.2237184827617043E-2</c:v>
                </c:pt>
                <c:pt idx="2634">
                  <c:v>1.2223067177288272E-2</c:v>
                </c:pt>
                <c:pt idx="2635">
                  <c:v>1.2209000395468905E-2</c:v>
                </c:pt>
                <c:pt idx="2636">
                  <c:v>1.2194984601583414E-2</c:v>
                </c:pt>
                <c:pt idx="2637">
                  <c:v>1.2181019915855629E-2</c:v>
                </c:pt>
                <c:pt idx="2638">
                  <c:v>1.2167106457869892E-2</c:v>
                </c:pt>
                <c:pt idx="2639">
                  <c:v>1.2153244347690162E-2</c:v>
                </c:pt>
                <c:pt idx="2640">
                  <c:v>1.2139433704820846E-2</c:v>
                </c:pt>
                <c:pt idx="2641">
                  <c:v>1.2125674649245965E-2</c:v>
                </c:pt>
                <c:pt idx="2642">
                  <c:v>1.2111967300949544E-2</c:v>
                </c:pt>
                <c:pt idx="2643">
                  <c:v>1.2098311779435988E-2</c:v>
                </c:pt>
                <c:pt idx="2644">
                  <c:v>1.2084708204849193E-2</c:v>
                </c:pt>
                <c:pt idx="2645">
                  <c:v>1.2071156696853436E-2</c:v>
                </c:pt>
                <c:pt idx="2646">
                  <c:v>1.205765737543274E-2</c:v>
                </c:pt>
                <c:pt idx="2647">
                  <c:v>1.2044210360091512E-2</c:v>
                </c:pt>
                <c:pt idx="2648">
                  <c:v>1.2030815770973646E-2</c:v>
                </c:pt>
                <c:pt idx="2649">
                  <c:v>1.2012172972681867E-2</c:v>
                </c:pt>
                <c:pt idx="2650">
                  <c:v>1.199890531895953E-2</c:v>
                </c:pt>
                <c:pt idx="2651">
                  <c:v>1.1989061132826606E-2</c:v>
                </c:pt>
                <c:pt idx="2652">
                  <c:v>1.1975885014230414E-2</c:v>
                </c:pt>
                <c:pt idx="2653">
                  <c:v>1.1962761937844846E-2</c:v>
                </c:pt>
                <c:pt idx="2654">
                  <c:v>1.194969202373386E-2</c:v>
                </c:pt>
                <c:pt idx="2655">
                  <c:v>1.1936675391721607E-2</c:v>
                </c:pt>
                <c:pt idx="2656">
                  <c:v>1.1923712161552302E-2</c:v>
                </c:pt>
                <c:pt idx="2657">
                  <c:v>1.1910802453130032E-2</c:v>
                </c:pt>
                <c:pt idx="2658">
                  <c:v>1.1897946386119074E-2</c:v>
                </c:pt>
                <c:pt idx="2659">
                  <c:v>1.1885144080503451E-2</c:v>
                </c:pt>
                <c:pt idx="2660">
                  <c:v>1.1872395656187251E-2</c:v>
                </c:pt>
                <c:pt idx="2661">
                  <c:v>1.1859701232914688E-2</c:v>
                </c:pt>
                <c:pt idx="2662">
                  <c:v>1.1844239770196552E-2</c:v>
                </c:pt>
                <c:pt idx="2663">
                  <c:v>1.182730723239267E-2</c:v>
                </c:pt>
                <c:pt idx="2664">
                  <c:v>1.1814806647905129E-2</c:v>
                </c:pt>
                <c:pt idx="2665">
                  <c:v>1.1802360612422902E-2</c:v>
                </c:pt>
                <c:pt idx="2666">
                  <c:v>1.178996924553033E-2</c:v>
                </c:pt>
                <c:pt idx="2667">
                  <c:v>1.1775874778177098E-2</c:v>
                </c:pt>
                <c:pt idx="2668">
                  <c:v>1.1765350997050561E-2</c:v>
                </c:pt>
                <c:pt idx="2669">
                  <c:v>1.1753124354951794E-2</c:v>
                </c:pt>
                <c:pt idx="2670">
                  <c:v>1.1740952860979093E-2</c:v>
                </c:pt>
                <c:pt idx="2671">
                  <c:v>1.1728836634796735E-2</c:v>
                </c:pt>
                <c:pt idx="2672">
                  <c:v>1.1716775796148937E-2</c:v>
                </c:pt>
                <c:pt idx="2673">
                  <c:v>1.1704770464939784E-2</c:v>
                </c:pt>
                <c:pt idx="2674">
                  <c:v>1.1692820761233236E-2</c:v>
                </c:pt>
                <c:pt idx="2675">
                  <c:v>1.1680926804453762E-2</c:v>
                </c:pt>
                <c:pt idx="2676">
                  <c:v>1.1669088714585385E-2</c:v>
                </c:pt>
                <c:pt idx="2677">
                  <c:v>1.1657306611612128E-2</c:v>
                </c:pt>
                <c:pt idx="2678">
                  <c:v>1.164558061519827E-2</c:v>
                </c:pt>
                <c:pt idx="2679">
                  <c:v>1.1633910845167961E-2</c:v>
                </c:pt>
                <c:pt idx="2680">
                  <c:v>1.1622297421425287E-2</c:v>
                </c:pt>
                <c:pt idx="2681">
                  <c:v>1.1610740463874336E-2</c:v>
                </c:pt>
                <c:pt idx="2682">
                  <c:v>1.1599240092259322E-2</c:v>
                </c:pt>
                <c:pt idx="2683">
                  <c:v>1.1587796426244523E-2</c:v>
                </c:pt>
                <c:pt idx="2684">
                  <c:v>1.1576409585973835E-2</c:v>
                </c:pt>
                <c:pt idx="2685">
                  <c:v>1.1565079691111535E-2</c:v>
                </c:pt>
                <c:pt idx="2686">
                  <c:v>1.1553806861241966E-2</c:v>
                </c:pt>
                <c:pt idx="2687">
                  <c:v>1.1542591216668896E-2</c:v>
                </c:pt>
                <c:pt idx="2688">
                  <c:v>1.1531432877056602E-2</c:v>
                </c:pt>
                <c:pt idx="2689">
                  <c:v>1.1520331962069363E-2</c:v>
                </c:pt>
                <c:pt idx="2690">
                  <c:v>1.1509288591611266E-2</c:v>
                </c:pt>
                <c:pt idx="2691">
                  <c:v>1.1498302885666334E-2</c:v>
                </c:pt>
                <c:pt idx="2692">
                  <c:v>1.1487374963898844E-2</c:v>
                </c:pt>
                <c:pt idx="2693">
                  <c:v>1.1476504946132948E-2</c:v>
                </c:pt>
                <c:pt idx="2694">
                  <c:v>1.1465692952352668E-2</c:v>
                </c:pt>
                <c:pt idx="2695">
                  <c:v>1.1454939102222284E-2</c:v>
                </c:pt>
                <c:pt idx="2696">
                  <c:v>1.1444243515805752E-2</c:v>
                </c:pt>
                <c:pt idx="2697">
                  <c:v>1.1433606312447608E-2</c:v>
                </c:pt>
                <c:pt idx="2698">
                  <c:v>1.1423027612371683E-2</c:v>
                </c:pt>
                <c:pt idx="2699">
                  <c:v>1.1412507535641936E-2</c:v>
                </c:pt>
                <c:pt idx="2700">
                  <c:v>1.1402046201443028E-2</c:v>
                </c:pt>
                <c:pt idx="2701">
                  <c:v>1.1388123118716287E-2</c:v>
                </c:pt>
                <c:pt idx="2702">
                  <c:v>1.137982742182686E-2</c:v>
                </c:pt>
                <c:pt idx="2703">
                  <c:v>1.1371015854830802E-2</c:v>
                </c:pt>
                <c:pt idx="2704">
                  <c:v>1.1360790690435607E-2</c:v>
                </c:pt>
                <c:pt idx="2705">
                  <c:v>1.1350624868091685E-2</c:v>
                </c:pt>
                <c:pt idx="2706">
                  <c:v>1.1340518507783059E-2</c:v>
                </c:pt>
                <c:pt idx="2707">
                  <c:v>1.1330471729094072E-2</c:v>
                </c:pt>
                <c:pt idx="2708">
                  <c:v>1.1320484651768936E-2</c:v>
                </c:pt>
                <c:pt idx="2709">
                  <c:v>1.1310557395951548E-2</c:v>
                </c:pt>
                <c:pt idx="2710">
                  <c:v>1.1300690081066378E-2</c:v>
                </c:pt>
                <c:pt idx="2711">
                  <c:v>1.1290882827497128E-2</c:v>
                </c:pt>
                <c:pt idx="2712">
                  <c:v>1.1281135754588334E-2</c:v>
                </c:pt>
                <c:pt idx="2713">
                  <c:v>1.1271448982483889E-2</c:v>
                </c:pt>
                <c:pt idx="2714">
                  <c:v>1.1261822630688201E-2</c:v>
                </c:pt>
                <c:pt idx="2715">
                  <c:v>1.1252256819345163E-2</c:v>
                </c:pt>
                <c:pt idx="2716">
                  <c:v>1.1242751668039119E-2</c:v>
                </c:pt>
                <c:pt idx="2717">
                  <c:v>1.1230620085500576E-2</c:v>
                </c:pt>
                <c:pt idx="2718">
                  <c:v>1.122392382531423E-2</c:v>
                </c:pt>
                <c:pt idx="2719">
                  <c:v>1.1214601373623623E-2</c:v>
                </c:pt>
                <c:pt idx="2720">
                  <c:v>1.1205340061266611E-2</c:v>
                </c:pt>
                <c:pt idx="2721">
                  <c:v>1.1196140008227218E-2</c:v>
                </c:pt>
                <c:pt idx="2722">
                  <c:v>1.1187001334489466E-2</c:v>
                </c:pt>
                <c:pt idx="2723">
                  <c:v>1.1177924159557762E-2</c:v>
                </c:pt>
                <c:pt idx="2724">
                  <c:v>1.1168908603576E-2</c:v>
                </c:pt>
                <c:pt idx="2725">
                  <c:v>1.1159954786128523E-2</c:v>
                </c:pt>
                <c:pt idx="2726">
                  <c:v>1.1151062827039482E-2</c:v>
                </c:pt>
                <c:pt idx="2727">
                  <c:v>1.1142232846372835E-2</c:v>
                </c:pt>
                <c:pt idx="2728">
                  <c:v>1.1133464963872797E-2</c:v>
                </c:pt>
                <c:pt idx="2729">
                  <c:v>1.1124759299203646E-2</c:v>
                </c:pt>
                <c:pt idx="2730">
                  <c:v>1.1116115972429341E-2</c:v>
                </c:pt>
                <c:pt idx="2731">
                  <c:v>1.1107535103134225E-2</c:v>
                </c:pt>
                <c:pt idx="2732">
                  <c:v>1.1099016811382256E-2</c:v>
                </c:pt>
                <c:pt idx="2733">
                  <c:v>1.1090561216997585E-2</c:v>
                </c:pt>
                <c:pt idx="2734">
                  <c:v>1.1082168439564555E-2</c:v>
                </c:pt>
                <c:pt idx="2735">
                  <c:v>1.1073838599227059E-2</c:v>
                </c:pt>
                <c:pt idx="2736">
                  <c:v>1.1065571815569442E-2</c:v>
                </c:pt>
                <c:pt idx="2737">
                  <c:v>1.1057368208415852E-2</c:v>
                </c:pt>
                <c:pt idx="2738">
                  <c:v>1.1049227897750313E-2</c:v>
                </c:pt>
                <c:pt idx="2739">
                  <c:v>1.1041151003476912E-2</c:v>
                </c:pt>
                <c:pt idx="2740">
                  <c:v>1.1033137645179991E-2</c:v>
                </c:pt>
                <c:pt idx="2741">
                  <c:v>1.1025187942843573E-2</c:v>
                </c:pt>
                <c:pt idx="2742">
                  <c:v>1.1017302016291808E-2</c:v>
                </c:pt>
                <c:pt idx="2743">
                  <c:v>1.1009479985348847E-2</c:v>
                </c:pt>
                <c:pt idx="2744">
                  <c:v>1.1001721969678968E-2</c:v>
                </c:pt>
                <c:pt idx="2745">
                  <c:v>1.0994028089426067E-2</c:v>
                </c:pt>
                <c:pt idx="2746">
                  <c:v>1.0986398464094549E-2</c:v>
                </c:pt>
                <c:pt idx="2747">
                  <c:v>1.097883321382831E-2</c:v>
                </c:pt>
                <c:pt idx="2748">
                  <c:v>1.0971332458131755E-2</c:v>
                </c:pt>
                <c:pt idx="2749">
                  <c:v>1.0963896317228716E-2</c:v>
                </c:pt>
                <c:pt idx="2750">
                  <c:v>1.09565249106236E-2</c:v>
                </c:pt>
                <c:pt idx="2751">
                  <c:v>1.0949218358380364E-2</c:v>
                </c:pt>
                <c:pt idx="2752">
                  <c:v>1.0941976779923479E-2</c:v>
                </c:pt>
                <c:pt idx="2753">
                  <c:v>1.0934800295716585E-2</c:v>
                </c:pt>
                <c:pt idx="2754">
                  <c:v>1.0927689025024279E-2</c:v>
                </c:pt>
                <c:pt idx="2755">
                  <c:v>1.0920643087830584E-2</c:v>
                </c:pt>
                <c:pt idx="2756">
                  <c:v>1.0913662604279395E-2</c:v>
                </c:pt>
                <c:pt idx="2757">
                  <c:v>1.0906747693875118E-2</c:v>
                </c:pt>
                <c:pt idx="2758">
                  <c:v>1.0899898476441905E-2</c:v>
                </c:pt>
                <c:pt idx="2759">
                  <c:v>1.0893115071803905E-2</c:v>
                </c:pt>
                <c:pt idx="2760">
                  <c:v>1.0886397599945141E-2</c:v>
                </c:pt>
                <c:pt idx="2761">
                  <c:v>1.0879746180849637E-2</c:v>
                </c:pt>
                <c:pt idx="2762">
                  <c:v>1.0873160934021797E-2</c:v>
                </c:pt>
                <c:pt idx="2763">
                  <c:v>1.0866641979445646E-2</c:v>
                </c:pt>
                <c:pt idx="2764">
                  <c:v>1.0860189436785461E-2</c:v>
                </c:pt>
                <c:pt idx="2765">
                  <c:v>1.0853803426025266E-2</c:v>
                </c:pt>
                <c:pt idx="2766">
                  <c:v>1.084748406698921E-2</c:v>
                </c:pt>
                <c:pt idx="2767">
                  <c:v>1.0841231479741253E-2</c:v>
                </c:pt>
                <c:pt idx="2768">
                  <c:v>1.0833290744791668E-2</c:v>
                </c:pt>
                <c:pt idx="2769">
                  <c:v>1.0828927098627261E-2</c:v>
                </c:pt>
                <c:pt idx="2770">
                  <c:v>1.0822875544809207E-2</c:v>
                </c:pt>
                <c:pt idx="2771">
                  <c:v>1.0816891241915982E-2</c:v>
                </c:pt>
                <c:pt idx="2772">
                  <c:v>1.0810974309691801E-2</c:v>
                </c:pt>
                <c:pt idx="2773">
                  <c:v>1.0805124867960814E-2</c:v>
                </c:pt>
                <c:pt idx="2774">
                  <c:v>1.0799343036547171E-2</c:v>
                </c:pt>
                <c:pt idx="2775">
                  <c:v>1.0793628935434896E-2</c:v>
                </c:pt>
                <c:pt idx="2776">
                  <c:v>1.078798268420833E-2</c:v>
                </c:pt>
                <c:pt idx="2777">
                  <c:v>1.078240440301137E-2</c:v>
                </c:pt>
                <c:pt idx="2778">
                  <c:v>1.0776894211428356E-2</c:v>
                </c:pt>
                <c:pt idx="2779">
                  <c:v>1.0771452229363376E-2</c:v>
                </c:pt>
                <c:pt idx="2780">
                  <c:v>1.0766078576800453E-2</c:v>
                </c:pt>
                <c:pt idx="2781">
                  <c:v>1.0760773373243993E-2</c:v>
                </c:pt>
                <c:pt idx="2782">
                  <c:v>1.0755536738757954E-2</c:v>
                </c:pt>
                <c:pt idx="2783">
                  <c:v>1.0750368793086551E-2</c:v>
                </c:pt>
                <c:pt idx="2784">
                  <c:v>1.0745269656213807E-2</c:v>
                </c:pt>
                <c:pt idx="2785">
                  <c:v>1.0740239447804001E-2</c:v>
                </c:pt>
                <c:pt idx="2786">
                  <c:v>1.0735278287681282E-2</c:v>
                </c:pt>
                <c:pt idx="2787">
                  <c:v>1.0730386295989547E-2</c:v>
                </c:pt>
                <c:pt idx="2788">
                  <c:v>1.0725563591993392E-2</c:v>
                </c:pt>
                <c:pt idx="2789">
                  <c:v>1.0720810296156458E-2</c:v>
                </c:pt>
                <c:pt idx="2790">
                  <c:v>1.0716126527743342E-2</c:v>
                </c:pt>
                <c:pt idx="2791">
                  <c:v>1.0711512406977874E-2</c:v>
                </c:pt>
                <c:pt idx="2792">
                  <c:v>1.0706968053444399E-2</c:v>
                </c:pt>
                <c:pt idx="2793">
                  <c:v>1.0702493587126938E-2</c:v>
                </c:pt>
                <c:pt idx="2794">
                  <c:v>1.0698089128009514E-2</c:v>
                </c:pt>
                <c:pt idx="2795">
                  <c:v>1.0693754795436661E-2</c:v>
                </c:pt>
                <c:pt idx="2796">
                  <c:v>1.0689490709792082E-2</c:v>
                </c:pt>
                <c:pt idx="2797">
                  <c:v>1.0685296990500248E-2</c:v>
                </c:pt>
                <c:pt idx="2798">
                  <c:v>1.0681173757705054E-2</c:v>
                </c:pt>
                <c:pt idx="2799">
                  <c:v>1.0677121130910905E-2</c:v>
                </c:pt>
                <c:pt idx="2800">
                  <c:v>1.0673139230341633E-2</c:v>
                </c:pt>
                <c:pt idx="2801">
                  <c:v>1.0669228175341772E-2</c:v>
                </c:pt>
                <c:pt idx="2802">
                  <c:v>1.0665388086215088E-2</c:v>
                </c:pt>
                <c:pt idx="2803">
                  <c:v>1.066161908246599E-2</c:v>
                </c:pt>
                <c:pt idx="2804">
                  <c:v>1.0657921284318306E-2</c:v>
                </c:pt>
                <c:pt idx="2805">
                  <c:v>1.0653782572944692E-2</c:v>
                </c:pt>
                <c:pt idx="2806">
                  <c:v>1.0650739782924745E-2</c:v>
                </c:pt>
                <c:pt idx="2807">
                  <c:v>1.0647256319566978E-2</c:v>
                </c:pt>
                <c:pt idx="2808">
                  <c:v>1.0643844540947356E-2</c:v>
                </c:pt>
                <c:pt idx="2809">
                  <c:v>1.0640504566730158E-2</c:v>
                </c:pt>
                <c:pt idx="2810">
                  <c:v>1.0637236516979343E-2</c:v>
                </c:pt>
                <c:pt idx="2811">
                  <c:v>1.0634040511359188E-2</c:v>
                </c:pt>
                <c:pt idx="2812">
                  <c:v>1.0630916669773782E-2</c:v>
                </c:pt>
                <c:pt idx="2813">
                  <c:v>1.0627865111967338E-2</c:v>
                </c:pt>
                <c:pt idx="2814">
                  <c:v>1.0624885957843944E-2</c:v>
                </c:pt>
                <c:pt idx="2815">
                  <c:v>1.0621979327227749E-2</c:v>
                </c:pt>
                <c:pt idx="2816">
                  <c:v>1.0619145340102776E-2</c:v>
                </c:pt>
                <c:pt idx="2817">
                  <c:v>1.0616384115893496E-2</c:v>
                </c:pt>
                <c:pt idx="2818">
                  <c:v>1.0612941080836436E-2</c:v>
                </c:pt>
                <c:pt idx="2819">
                  <c:v>1.0611080436717657E-2</c:v>
                </c:pt>
                <c:pt idx="2820">
                  <c:v>1.0608538220999719E-2</c:v>
                </c:pt>
                <c:pt idx="2821">
                  <c:v>1.0606069247973693E-2</c:v>
                </c:pt>
                <c:pt idx="2822">
                  <c:v>1.060367363722392E-2</c:v>
                </c:pt>
                <c:pt idx="2823">
                  <c:v>1.0601025781529216E-2</c:v>
                </c:pt>
                <c:pt idx="2824">
                  <c:v>1.0599102982169484E-2</c:v>
                </c:pt>
                <c:pt idx="2825">
                  <c:v>1.0596928177433185E-2</c:v>
                </c:pt>
                <c:pt idx="2826">
                  <c:v>1.0594827214349678E-2</c:v>
                </c:pt>
                <c:pt idx="2827">
                  <c:v>1.0592800212902986E-2</c:v>
                </c:pt>
                <c:pt idx="2828">
                  <c:v>1.0590847292757388E-2</c:v>
                </c:pt>
                <c:pt idx="2829">
                  <c:v>1.0588968573737034E-2</c:v>
                </c:pt>
                <c:pt idx="2830">
                  <c:v>1.0587164175666075E-2</c:v>
                </c:pt>
                <c:pt idx="2831">
                  <c:v>1.0585434218688405E-2</c:v>
                </c:pt>
                <c:pt idx="2832">
                  <c:v>1.0583778822068624E-2</c:v>
                </c:pt>
                <c:pt idx="2833">
                  <c:v>1.0582198106110496E-2</c:v>
                </c:pt>
                <c:pt idx="2834">
                  <c:v>1.0580692190558239E-2</c:v>
                </c:pt>
                <c:pt idx="2835">
                  <c:v>1.0579261195156064E-2</c:v>
                </c:pt>
                <c:pt idx="2836">
                  <c:v>1.0577905239808061E-2</c:v>
                </c:pt>
                <c:pt idx="2837">
                  <c:v>1.0576624444258442E-2</c:v>
                </c:pt>
                <c:pt idx="2838">
                  <c:v>1.0575418928411295E-2</c:v>
                </c:pt>
                <c:pt idx="2839">
                  <c:v>1.0574288812010835E-2</c:v>
                </c:pt>
                <c:pt idx="2840">
                  <c:v>1.0573234215121019E-2</c:v>
                </c:pt>
                <c:pt idx="2841">
                  <c:v>1.0572255257166319E-2</c:v>
                </c:pt>
                <c:pt idx="2842">
                  <c:v>1.0571352058370564E-2</c:v>
                </c:pt>
                <c:pt idx="2843">
                  <c:v>1.0570524738557907E-2</c:v>
                </c:pt>
                <c:pt idx="2844">
                  <c:v>1.0569773417312689E-2</c:v>
                </c:pt>
                <c:pt idx="2845">
                  <c:v>1.0569098214698869E-2</c:v>
                </c:pt>
                <c:pt idx="2846">
                  <c:v>1.0568499250300789E-2</c:v>
                </c:pt>
                <c:pt idx="2847">
                  <c:v>1.0567976644182409E-2</c:v>
                </c:pt>
                <c:pt idx="2848">
                  <c:v>1.0567530516008006E-2</c:v>
                </c:pt>
                <c:pt idx="2849">
                  <c:v>1.0567160985841539E-2</c:v>
                </c:pt>
                <c:pt idx="2850">
                  <c:v>1.0566868173187416E-2</c:v>
                </c:pt>
                <c:pt idx="2851">
                  <c:v>1.0566652198269466E-2</c:v>
                </c:pt>
                <c:pt idx="2852">
                  <c:v>1.0566513180592096E-2</c:v>
                </c:pt>
                <c:pt idx="2853">
                  <c:v>1.056645124013933E-2</c:v>
                </c:pt>
                <c:pt idx="2854">
                  <c:v>1.0566466496735316E-2</c:v>
                </c:pt>
                <c:pt idx="2855">
                  <c:v>1.0566559070284143E-2</c:v>
                </c:pt>
                <c:pt idx="2856">
                  <c:v>1.0566729080370152E-2</c:v>
                </c:pt>
                <c:pt idx="2857">
                  <c:v>1.056706164250798E-2</c:v>
                </c:pt>
                <c:pt idx="2858">
                  <c:v>1.0567409100890046E-2</c:v>
                </c:pt>
                <c:pt idx="2859">
                  <c:v>1.056776886454891E-2</c:v>
                </c:pt>
                <c:pt idx="2860">
                  <c:v>1.0568260960432951E-2</c:v>
                </c:pt>
                <c:pt idx="2861">
                  <c:v>1.0568831109640797E-2</c:v>
                </c:pt>
                <c:pt idx="2862">
                  <c:v>1.0569479431516982E-2</c:v>
                </c:pt>
                <c:pt idx="2863">
                  <c:v>1.0570206046045527E-2</c:v>
                </c:pt>
                <c:pt idx="2864">
                  <c:v>1.0571011073130521E-2</c:v>
                </c:pt>
                <c:pt idx="2865">
                  <c:v>1.0571894632596113E-2</c:v>
                </c:pt>
                <c:pt idx="2866">
                  <c:v>1.0572856844186518E-2</c:v>
                </c:pt>
                <c:pt idx="2867">
                  <c:v>1.0573897827885759E-2</c:v>
                </c:pt>
                <c:pt idx="2868">
                  <c:v>1.0575017703358114E-2</c:v>
                </c:pt>
                <c:pt idx="2869">
                  <c:v>1.0576216590587606E-2</c:v>
                </c:pt>
                <c:pt idx="2870">
                  <c:v>1.057749460931845E-2</c:v>
                </c:pt>
                <c:pt idx="2871">
                  <c:v>1.0578851879454731E-2</c:v>
                </c:pt>
                <c:pt idx="2872">
                  <c:v>1.0580288520740666E-2</c:v>
                </c:pt>
                <c:pt idx="2873">
                  <c:v>1.0582252450879182E-2</c:v>
                </c:pt>
                <c:pt idx="2874">
                  <c:v>1.0583400396297904E-2</c:v>
                </c:pt>
                <c:pt idx="2875">
                  <c:v>1.0585321739222664E-2</c:v>
                </c:pt>
                <c:pt idx="2876">
                  <c:v>1.0586831194663304E-2</c:v>
                </c:pt>
                <c:pt idx="2877">
                  <c:v>1.0588666489539378E-2</c:v>
                </c:pt>
                <c:pt idx="2878">
                  <c:v>1.059058187466988E-2</c:v>
                </c:pt>
                <c:pt idx="2879">
                  <c:v>1.0592577469719089E-2</c:v>
                </c:pt>
                <c:pt idx="2880">
                  <c:v>1.05946533948309E-2</c:v>
                </c:pt>
                <c:pt idx="2881">
                  <c:v>1.0596809769509719E-2</c:v>
                </c:pt>
                <c:pt idx="2882">
                  <c:v>1.059904671389944E-2</c:v>
                </c:pt>
                <c:pt idx="2883">
                  <c:v>1.0601364347504472E-2</c:v>
                </c:pt>
                <c:pt idx="2884">
                  <c:v>1.0603762790468707E-2</c:v>
                </c:pt>
                <c:pt idx="2885">
                  <c:v>1.0606242162616297E-2</c:v>
                </c:pt>
                <c:pt idx="2886">
                  <c:v>1.0608802583531585E-2</c:v>
                </c:pt>
                <c:pt idx="2887">
                  <c:v>1.0611444173198592E-2</c:v>
                </c:pt>
                <c:pt idx="2888">
                  <c:v>1.0614167051521406E-2</c:v>
                </c:pt>
                <c:pt idx="2889">
                  <c:v>1.0616971338164305E-2</c:v>
                </c:pt>
                <c:pt idx="2890">
                  <c:v>1.0619857153111312E-2</c:v>
                </c:pt>
                <c:pt idx="2891">
                  <c:v>1.0622824616186577E-2</c:v>
                </c:pt>
                <c:pt idx="2892">
                  <c:v>1.0625873847214251E-2</c:v>
                </c:pt>
                <c:pt idx="2893">
                  <c:v>1.0629004966018485E-2</c:v>
                </c:pt>
                <c:pt idx="2894">
                  <c:v>1.0632218092343493E-2</c:v>
                </c:pt>
                <c:pt idx="2895">
                  <c:v>1.0635513346253234E-2</c:v>
                </c:pt>
                <c:pt idx="2896">
                  <c:v>1.0638890847411986E-2</c:v>
                </c:pt>
                <c:pt idx="2897">
                  <c:v>1.0642350715563964E-2</c:v>
                </c:pt>
                <c:pt idx="2898">
                  <c:v>1.0645893070773127E-2</c:v>
                </c:pt>
                <c:pt idx="2899">
                  <c:v>1.0649518032703753E-2</c:v>
                </c:pt>
                <c:pt idx="2900">
                  <c:v>1.0653225721419801E-2</c:v>
                </c:pt>
                <c:pt idx="2901">
                  <c:v>1.0657016256425678E-2</c:v>
                </c:pt>
                <c:pt idx="2902">
                  <c:v>1.0660889757785341E-2</c:v>
                </c:pt>
                <c:pt idx="2903">
                  <c:v>1.0664846345562751E-2</c:v>
                </c:pt>
                <c:pt idx="2904">
                  <c:v>1.066888613910244E-2</c:v>
                </c:pt>
                <c:pt idx="2905">
                  <c:v>1.0673009258308497E-2</c:v>
                </c:pt>
                <c:pt idx="2906">
                  <c:v>1.0677215823484687E-2</c:v>
                </c:pt>
                <c:pt idx="2907">
                  <c:v>1.0681505954055481E-2</c:v>
                </c:pt>
                <c:pt idx="2908">
                  <c:v>1.0685879769924966E-2</c:v>
                </c:pt>
                <c:pt idx="2909">
                  <c:v>1.069162640653154E-2</c:v>
                </c:pt>
                <c:pt idx="2910">
                  <c:v>1.0696191953192269E-2</c:v>
                </c:pt>
                <c:pt idx="2911">
                  <c:v>1.0700172194448854E-2</c:v>
                </c:pt>
                <c:pt idx="2912">
                  <c:v>1.0704893983248809E-2</c:v>
                </c:pt>
                <c:pt idx="2913">
                  <c:v>1.0709700073894268E-2</c:v>
                </c:pt>
                <c:pt idx="2914">
                  <c:v>1.0714590585969574E-2</c:v>
                </c:pt>
                <c:pt idx="2915">
                  <c:v>1.0719565639298878E-2</c:v>
                </c:pt>
                <c:pt idx="2916">
                  <c:v>1.0724625353866202E-2</c:v>
                </c:pt>
                <c:pt idx="2917">
                  <c:v>1.072976984941576E-2</c:v>
                </c:pt>
                <c:pt idx="2918">
                  <c:v>1.073499924585164E-2</c:v>
                </c:pt>
                <c:pt idx="2919">
                  <c:v>1.0740313662918055E-2</c:v>
                </c:pt>
                <c:pt idx="2920">
                  <c:v>1.0745713220599029E-2</c:v>
                </c:pt>
                <c:pt idx="2921">
                  <c:v>1.075119803855884E-2</c:v>
                </c:pt>
                <c:pt idx="2922">
                  <c:v>1.0756768236701575E-2</c:v>
                </c:pt>
                <c:pt idx="2923">
                  <c:v>1.076242393493132E-2</c:v>
                </c:pt>
                <c:pt idx="2924">
                  <c:v>1.0770974886158413E-2</c:v>
                </c:pt>
                <c:pt idx="2925">
                  <c:v>1.0773992310788572E-2</c:v>
                </c:pt>
                <c:pt idx="2926">
                  <c:v>1.0779905228224251E-2</c:v>
                </c:pt>
                <c:pt idx="2927">
                  <c:v>1.0786497720776111E-2</c:v>
                </c:pt>
                <c:pt idx="2928">
                  <c:v>1.0792865441606736E-2</c:v>
                </c:pt>
                <c:pt idx="2929">
                  <c:v>1.0799048983445303E-2</c:v>
                </c:pt>
                <c:pt idx="2930">
                  <c:v>1.0805318881406123E-2</c:v>
                </c:pt>
                <c:pt idx="2931">
                  <c:v>1.0811675255073538E-2</c:v>
                </c:pt>
                <c:pt idx="2932">
                  <c:v>1.081811822467138E-2</c:v>
                </c:pt>
                <c:pt idx="2933">
                  <c:v>1.0824647909624119E-2</c:v>
                </c:pt>
                <c:pt idx="2934">
                  <c:v>1.0831264430155585E-2</c:v>
                </c:pt>
                <c:pt idx="2935">
                  <c:v>1.0837967905850121E-2</c:v>
                </c:pt>
                <c:pt idx="2936">
                  <c:v>1.0844758456611814E-2</c:v>
                </c:pt>
                <c:pt idx="2937">
                  <c:v>1.0851636202264814E-2</c:v>
                </c:pt>
                <c:pt idx="2938">
                  <c:v>1.0858601262713208E-2</c:v>
                </c:pt>
                <c:pt idx="2939">
                  <c:v>1.086565375770121E-2</c:v>
                </c:pt>
                <c:pt idx="2940">
                  <c:v>1.0872793807132908E-2</c:v>
                </c:pt>
                <c:pt idx="2941">
                  <c:v>1.0880021530912387E-2</c:v>
                </c:pt>
                <c:pt idx="2942">
                  <c:v>1.0887337048783863E-2</c:v>
                </c:pt>
                <c:pt idx="2943">
                  <c:v>1.0894740480491549E-2</c:v>
                </c:pt>
                <c:pt idx="2944">
                  <c:v>1.0902231946099405E-2</c:v>
                </c:pt>
                <c:pt idx="2945">
                  <c:v>1.0909811565431582E-2</c:v>
                </c:pt>
                <c:pt idx="2946">
                  <c:v>1.0917479458152357E-2</c:v>
                </c:pt>
                <c:pt idx="2947">
                  <c:v>1.0925235744245754E-2</c:v>
                </c:pt>
                <c:pt idx="2948">
                  <c:v>1.0933080543455986E-2</c:v>
                </c:pt>
                <c:pt idx="2949">
                  <c:v>1.0941013975687142E-2</c:v>
                </c:pt>
                <c:pt idx="2950">
                  <c:v>1.0949036160683434E-2</c:v>
                </c:pt>
                <c:pt idx="2951">
                  <c:v>1.0957147218428887E-2</c:v>
                </c:pt>
                <c:pt idx="2952">
                  <c:v>1.0965347268747649E-2</c:v>
                </c:pt>
                <c:pt idx="2953">
                  <c:v>1.0973636431463873E-2</c:v>
                </c:pt>
                <c:pt idx="2954">
                  <c:v>1.0982014826241837E-2</c:v>
                </c:pt>
                <c:pt idx="2955">
                  <c:v>1.0990482573145499E-2</c:v>
                </c:pt>
                <c:pt idx="2956">
                  <c:v>1.099903979199901E-2</c:v>
                </c:pt>
                <c:pt idx="2957">
                  <c:v>1.1007686602626521E-2</c:v>
                </c:pt>
                <c:pt idx="2958">
                  <c:v>1.1016423124612373E-2</c:v>
                </c:pt>
                <c:pt idx="2959">
                  <c:v>1.1025249478180399E-2</c:v>
                </c:pt>
                <c:pt idx="2960">
                  <c:v>1.1034165782994876E-2</c:v>
                </c:pt>
                <c:pt idx="2961">
                  <c:v>1.1048359145560127E-2</c:v>
                </c:pt>
                <c:pt idx="2962">
                  <c:v>1.1057507303871006E-2</c:v>
                </c:pt>
                <c:pt idx="2963">
                  <c:v>1.1064437688457218E-2</c:v>
                </c:pt>
                <c:pt idx="2964">
                  <c:v>1.1073741428981876E-2</c:v>
                </c:pt>
                <c:pt idx="2965">
                  <c:v>1.1083135760214802E-2</c:v>
                </c:pt>
                <c:pt idx="2966">
                  <c:v>1.1092620802140019E-2</c:v>
                </c:pt>
                <c:pt idx="2967">
                  <c:v>1.1102196674528386E-2</c:v>
                </c:pt>
                <c:pt idx="2968">
                  <c:v>1.1111863497310637E-2</c:v>
                </c:pt>
                <c:pt idx="2969">
                  <c:v>1.1121621390284275E-2</c:v>
                </c:pt>
                <c:pt idx="2970">
                  <c:v>1.1131470473353389E-2</c:v>
                </c:pt>
                <c:pt idx="2971">
                  <c:v>1.1141410866395418E-2</c:v>
                </c:pt>
                <c:pt idx="2972">
                  <c:v>1.115144268926116E-2</c:v>
                </c:pt>
                <c:pt idx="2973">
                  <c:v>1.1161566061828054E-2</c:v>
                </c:pt>
                <c:pt idx="2974">
                  <c:v>1.1175839499912854E-2</c:v>
                </c:pt>
                <c:pt idx="2975">
                  <c:v>1.1184701498248018E-2</c:v>
                </c:pt>
                <c:pt idx="2976">
                  <c:v>1.1195125872012213E-2</c:v>
                </c:pt>
                <c:pt idx="2977">
                  <c:v>1.1205642302858365E-2</c:v>
                </c:pt>
                <c:pt idx="2978">
                  <c:v>1.1216250910610626E-2</c:v>
                </c:pt>
                <c:pt idx="2979">
                  <c:v>1.1228488057186681E-2</c:v>
                </c:pt>
                <c:pt idx="2980">
                  <c:v>1.1237745136210009E-2</c:v>
                </c:pt>
                <c:pt idx="2981">
                  <c:v>1.1248630993785369E-2</c:v>
                </c:pt>
                <c:pt idx="2982">
                  <c:v>1.1259609507563439E-2</c:v>
                </c:pt>
                <c:pt idx="2983">
                  <c:v>1.1270680797528243E-2</c:v>
                </c:pt>
                <c:pt idx="2984">
                  <c:v>1.1281844983423994E-2</c:v>
                </c:pt>
                <c:pt idx="2985">
                  <c:v>1.1293102185234716E-2</c:v>
                </c:pt>
                <c:pt idx="2986">
                  <c:v>1.130445252254475E-2</c:v>
                </c:pt>
                <c:pt idx="2987">
                  <c:v>1.1315896115497992E-2</c:v>
                </c:pt>
                <c:pt idx="2988">
                  <c:v>1.132743308375872E-2</c:v>
                </c:pt>
                <c:pt idx="2989">
                  <c:v>1.1339063547231021E-2</c:v>
                </c:pt>
                <c:pt idx="2990">
                  <c:v>1.1350787625739045E-2</c:v>
                </c:pt>
                <c:pt idx="2991">
                  <c:v>1.1362605439186879E-2</c:v>
                </c:pt>
                <c:pt idx="2992">
                  <c:v>1.1374517107238802E-2</c:v>
                </c:pt>
                <c:pt idx="2993">
                  <c:v>1.13865227497989E-2</c:v>
                </c:pt>
                <c:pt idx="2994">
                  <c:v>1.1398622487011068E-2</c:v>
                </c:pt>
                <c:pt idx="2995">
                  <c:v>1.1410816438379712E-2</c:v>
                </c:pt>
                <c:pt idx="2996">
                  <c:v>1.1423104723808919E-2</c:v>
                </c:pt>
                <c:pt idx="2997">
                  <c:v>1.1435487463202776E-2</c:v>
                </c:pt>
                <c:pt idx="2998">
                  <c:v>1.1447964776545305E-2</c:v>
                </c:pt>
                <c:pt idx="2999">
                  <c:v>1.1460536783420849E-2</c:v>
                </c:pt>
                <c:pt idx="3000">
                  <c:v>1.1473203603653559E-2</c:v>
                </c:pt>
                <c:pt idx="3001">
                  <c:v>1.1485965357387329E-2</c:v>
                </c:pt>
                <c:pt idx="3002">
                  <c:v>1.1498822164286437E-2</c:v>
                </c:pt>
                <c:pt idx="3003">
                  <c:v>1.1511774144175035E-2</c:v>
                </c:pt>
                <c:pt idx="3004">
                  <c:v>1.1524821416877273E-2</c:v>
                </c:pt>
                <c:pt idx="3005">
                  <c:v>1.153796410245711E-2</c:v>
                </c:pt>
                <c:pt idx="3006">
                  <c:v>1.1551202320418952E-2</c:v>
                </c:pt>
                <c:pt idx="3007">
                  <c:v>1.1564536190826757E-2</c:v>
                </c:pt>
                <c:pt idx="3008">
                  <c:v>1.157796583366455E-2</c:v>
                </c:pt>
                <c:pt idx="3009">
                  <c:v>1.1591491368436735E-2</c:v>
                </c:pt>
                <c:pt idx="3010">
                  <c:v>1.1605112915207272E-2</c:v>
                </c:pt>
                <c:pt idx="3011">
                  <c:v>1.1618830593800311E-2</c:v>
                </c:pt>
                <c:pt idx="3012">
                  <c:v>1.1632212189951474E-2</c:v>
                </c:pt>
                <c:pt idx="3013">
                  <c:v>1.1641129515549409E-2</c:v>
                </c:pt>
                <c:pt idx="3014">
                  <c:v>1.1648924114835424E-2</c:v>
                </c:pt>
                <c:pt idx="3015">
                  <c:v>1.1655599189168697E-2</c:v>
                </c:pt>
                <c:pt idx="3016">
                  <c:v>1.1663379738093838E-2</c:v>
                </c:pt>
                <c:pt idx="3017">
                  <c:v>1.1671152680223784E-2</c:v>
                </c:pt>
                <c:pt idx="3018">
                  <c:v>1.1678917987021364E-2</c:v>
                </c:pt>
                <c:pt idx="3019">
                  <c:v>1.1686675629629661E-2</c:v>
                </c:pt>
                <c:pt idx="3020">
                  <c:v>1.1694425579511503E-2</c:v>
                </c:pt>
                <c:pt idx="3021">
                  <c:v>1.1702167807809971E-2</c:v>
                </c:pt>
                <c:pt idx="3022">
                  <c:v>1.1709902285748086E-2</c:v>
                </c:pt>
                <c:pt idx="3023">
                  <c:v>1.1717628984708739E-2</c:v>
                </c:pt>
                <c:pt idx="3024">
                  <c:v>1.1725347875914949E-2</c:v>
                </c:pt>
                <c:pt idx="3025">
                  <c:v>1.1733058930589735E-2</c:v>
                </c:pt>
                <c:pt idx="3026">
                  <c:v>1.1740762120275861E-2</c:v>
                </c:pt>
                <c:pt idx="3027">
                  <c:v>1.1748457415956537E-2</c:v>
                </c:pt>
                <c:pt idx="3028">
                  <c:v>1.1758339722049982E-2</c:v>
                </c:pt>
                <c:pt idx="3029">
                  <c:v>1.1763824210673235E-2</c:v>
                </c:pt>
                <c:pt idx="3030">
                  <c:v>1.1771495652235231E-2</c:v>
                </c:pt>
                <c:pt idx="3031">
                  <c:v>1.1779159085003599E-2</c:v>
                </c:pt>
                <c:pt idx="3032">
                  <c:v>1.1786814480201357E-2</c:v>
                </c:pt>
                <c:pt idx="3033">
                  <c:v>1.1794461809131462E-2</c:v>
                </c:pt>
                <c:pt idx="3034">
                  <c:v>1.1802101043096869E-2</c:v>
                </c:pt>
                <c:pt idx="3035">
                  <c:v>1.1809732153400532E-2</c:v>
                </c:pt>
                <c:pt idx="3036">
                  <c:v>1.1817355111265471E-2</c:v>
                </c:pt>
                <c:pt idx="3037">
                  <c:v>1.1824969887834769E-2</c:v>
                </c:pt>
                <c:pt idx="3038">
                  <c:v>1.1832576454731125E-2</c:v>
                </c:pt>
                <c:pt idx="3039">
                  <c:v>1.1840174782777879E-2</c:v>
                </c:pt>
                <c:pt idx="3040">
                  <c:v>1.1847764843677666E-2</c:v>
                </c:pt>
                <c:pt idx="3041">
                  <c:v>1.1855346608493633E-2</c:v>
                </c:pt>
                <c:pt idx="3042">
                  <c:v>1.18629200484488E-2</c:v>
                </c:pt>
                <c:pt idx="3043">
                  <c:v>1.1870485134766184E-2</c:v>
                </c:pt>
                <c:pt idx="3044">
                  <c:v>1.1878041839068487E-2</c:v>
                </c:pt>
                <c:pt idx="3045">
                  <c:v>1.1885590132338919E-2</c:v>
                </c:pt>
                <c:pt idx="3046">
                  <c:v>1.1893129985960371E-2</c:v>
                </c:pt>
                <c:pt idx="3047">
                  <c:v>1.1900661370995991E-2</c:v>
                </c:pt>
                <c:pt idx="3048">
                  <c:v>1.1908184259148413E-2</c:v>
                </c:pt>
                <c:pt idx="3049">
                  <c:v>1.1915698621240978E-2</c:v>
                </c:pt>
                <c:pt idx="3050">
                  <c:v>1.1923204428896383E-2</c:v>
                </c:pt>
                <c:pt idx="3051">
                  <c:v>1.1930701653097842E-2</c:v>
                </c:pt>
                <c:pt idx="3052">
                  <c:v>1.1938190265388116E-2</c:v>
                </c:pt>
                <c:pt idx="3053">
                  <c:v>1.1945670236910289E-2</c:v>
                </c:pt>
                <c:pt idx="3054">
                  <c:v>1.195314153888738E-2</c:v>
                </c:pt>
                <c:pt idx="3055">
                  <c:v>1.1960604142622344E-2</c:v>
                </c:pt>
                <c:pt idx="3056">
                  <c:v>1.1968058019418137E-2</c:v>
                </c:pt>
                <c:pt idx="3057">
                  <c:v>1.1975503140577715E-2</c:v>
                </c:pt>
                <c:pt idx="3058">
                  <c:v>1.1982939477404031E-2</c:v>
                </c:pt>
                <c:pt idx="3059">
                  <c:v>1.1990367001200042E-2</c:v>
                </c:pt>
                <c:pt idx="3060">
                  <c:v>1.1997785682948958E-2</c:v>
                </c:pt>
                <c:pt idx="3061">
                  <c:v>1.200519549427348E-2</c:v>
                </c:pt>
                <c:pt idx="3062">
                  <c:v>1.2012596406236753E-2</c:v>
                </c:pt>
                <c:pt idx="3063">
                  <c:v>1.2019988390301606E-2</c:v>
                </c:pt>
                <c:pt idx="3064">
                  <c:v>1.2027371417531185E-2</c:v>
                </c:pt>
                <c:pt idx="3065">
                  <c:v>1.2034745459308382E-2</c:v>
                </c:pt>
                <c:pt idx="3066">
                  <c:v>1.2042110486856217E-2</c:v>
                </c:pt>
                <c:pt idx="3067">
                  <c:v>1.2049466471717452E-2</c:v>
                </c:pt>
                <c:pt idx="3068">
                  <c:v>1.2056813384715426E-2</c:v>
                </c:pt>
                <c:pt idx="3069">
                  <c:v>1.2064151197392903E-2</c:v>
                </c:pt>
                <c:pt idx="3070">
                  <c:v>1.2071479881052838E-2</c:v>
                </c:pt>
                <c:pt idx="3071">
                  <c:v>1.207879940691825E-2</c:v>
                </c:pt>
                <c:pt idx="3072">
                  <c:v>1.2086109746132223E-2</c:v>
                </c:pt>
                <c:pt idx="3073">
                  <c:v>1.2093410870157584E-2</c:v>
                </c:pt>
                <c:pt idx="3074">
                  <c:v>1.2100702750217351E-2</c:v>
                </c:pt>
                <c:pt idx="3075">
                  <c:v>1.2107985357454609E-2</c:v>
                </c:pt>
                <c:pt idx="3076">
                  <c:v>1.2115258663332185E-2</c:v>
                </c:pt>
                <c:pt idx="3077">
                  <c:v>1.2122522639073097E-2</c:v>
                </c:pt>
                <c:pt idx="3078">
                  <c:v>1.2129777255980301E-2</c:v>
                </c:pt>
                <c:pt idx="3079">
                  <c:v>1.2139090822378407E-2</c:v>
                </c:pt>
                <c:pt idx="3080">
                  <c:v>1.214425829802579E-2</c:v>
                </c:pt>
                <c:pt idx="3081">
                  <c:v>1.2151484666009793E-2</c:v>
                </c:pt>
                <c:pt idx="3082">
                  <c:v>1.2158701559972229E-2</c:v>
                </c:pt>
                <c:pt idx="3083">
                  <c:v>1.2165908951455862E-2</c:v>
                </c:pt>
                <c:pt idx="3084">
                  <c:v>1.2173106811843581E-2</c:v>
                </c:pt>
                <c:pt idx="3085">
                  <c:v>1.21802951121186E-2</c:v>
                </c:pt>
                <c:pt idx="3086">
                  <c:v>1.218747382382368E-2</c:v>
                </c:pt>
                <c:pt idx="3087">
                  <c:v>1.2194642918101906E-2</c:v>
                </c:pt>
                <c:pt idx="3088">
                  <c:v>1.2201802366176295E-2</c:v>
                </c:pt>
                <c:pt idx="3089">
                  <c:v>1.2208952139509677E-2</c:v>
                </c:pt>
                <c:pt idx="3090">
                  <c:v>1.2216092209085261E-2</c:v>
                </c:pt>
                <c:pt idx="3091">
                  <c:v>1.2223222546445811E-2</c:v>
                </c:pt>
                <c:pt idx="3092">
                  <c:v>1.2230343122894283E-2</c:v>
                </c:pt>
                <c:pt idx="3093">
                  <c:v>1.2237453909333951E-2</c:v>
                </c:pt>
                <c:pt idx="3094">
                  <c:v>1.2244554877387515E-2</c:v>
                </c:pt>
                <c:pt idx="3095">
                  <c:v>1.225164599835793E-2</c:v>
                </c:pt>
                <c:pt idx="3096">
                  <c:v>1.2258727243228407E-2</c:v>
                </c:pt>
                <c:pt idx="3097">
                  <c:v>1.2265798583621645E-2</c:v>
                </c:pt>
                <c:pt idx="3098">
                  <c:v>1.2272859990440921E-2</c:v>
                </c:pt>
                <c:pt idx="3099">
                  <c:v>1.227991143514906E-2</c:v>
                </c:pt>
                <c:pt idx="3100">
                  <c:v>1.2286952889208891E-2</c:v>
                </c:pt>
                <c:pt idx="3101">
                  <c:v>1.2293984323523688E-2</c:v>
                </c:pt>
                <c:pt idx="3102">
                  <c:v>1.2301005709556279E-2</c:v>
                </c:pt>
                <c:pt idx="3103">
                  <c:v>1.2308017018689554E-2</c:v>
                </c:pt>
                <c:pt idx="3104">
                  <c:v>1.2315018222066598E-2</c:v>
                </c:pt>
                <c:pt idx="3105">
                  <c:v>1.232200929091043E-2</c:v>
                </c:pt>
                <c:pt idx="3106">
                  <c:v>1.2328990196683876E-2</c:v>
                </c:pt>
                <c:pt idx="3107">
                  <c:v>1.2335960910450083E-2</c:v>
                </c:pt>
                <c:pt idx="3108">
                  <c:v>1.2342921403591944E-2</c:v>
                </c:pt>
                <c:pt idx="3109">
                  <c:v>1.2349871647412414E-2</c:v>
                </c:pt>
                <c:pt idx="3110">
                  <c:v>1.2356811613134511E-2</c:v>
                </c:pt>
                <c:pt idx="3111">
                  <c:v>1.2363741272061191E-2</c:v>
                </c:pt>
                <c:pt idx="3112">
                  <c:v>1.2370660595415472E-2</c:v>
                </c:pt>
                <c:pt idx="3113">
                  <c:v>1.2377569554500312E-2</c:v>
                </c:pt>
                <c:pt idx="3114">
                  <c:v>1.2384468120618664E-2</c:v>
                </c:pt>
                <c:pt idx="3115">
                  <c:v>1.2391356264993547E-2</c:v>
                </c:pt>
                <c:pt idx="3116">
                  <c:v>1.239823395908779E-2</c:v>
                </c:pt>
                <c:pt idx="3117">
                  <c:v>1.2406081347346998E-2</c:v>
                </c:pt>
                <c:pt idx="3118">
                  <c:v>1.2411957880766877E-2</c:v>
                </c:pt>
                <c:pt idx="3119">
                  <c:v>1.2418804051037569E-2</c:v>
                </c:pt>
                <c:pt idx="3120">
                  <c:v>1.2425639656079568E-2</c:v>
                </c:pt>
                <c:pt idx="3121">
                  <c:v>1.2432464667035958E-2</c:v>
                </c:pt>
                <c:pt idx="3122">
                  <c:v>1.2439279055129759E-2</c:v>
                </c:pt>
                <c:pt idx="3123">
                  <c:v>1.2446082791743862E-2</c:v>
                </c:pt>
                <c:pt idx="3124">
                  <c:v>1.2452875848181222E-2</c:v>
                </c:pt>
                <c:pt idx="3125">
                  <c:v>1.2459658195664858E-2</c:v>
                </c:pt>
                <c:pt idx="3126">
                  <c:v>1.2466429805257917E-2</c:v>
                </c:pt>
                <c:pt idx="3127">
                  <c:v>1.2473190648663035E-2</c:v>
                </c:pt>
                <c:pt idx="3128">
                  <c:v>1.2479940696863423E-2</c:v>
                </c:pt>
                <c:pt idx="3129">
                  <c:v>1.2486679921241972E-2</c:v>
                </c:pt>
                <c:pt idx="3130">
                  <c:v>1.2493408292941766E-2</c:v>
                </c:pt>
                <c:pt idx="3131">
                  <c:v>1.2500125783425631E-2</c:v>
                </c:pt>
                <c:pt idx="3132">
                  <c:v>1.2506832363756715E-2</c:v>
                </c:pt>
                <c:pt idx="3133">
                  <c:v>1.2513528005477781E-2</c:v>
                </c:pt>
                <c:pt idx="3134">
                  <c:v>1.2522120568059236E-2</c:v>
                </c:pt>
                <c:pt idx="3135">
                  <c:v>1.2527580564154484E-2</c:v>
                </c:pt>
                <c:pt idx="3136">
                  <c:v>1.253449991640565E-2</c:v>
                </c:pt>
                <c:pt idx="3137">
                  <c:v>1.2541149934301998E-2</c:v>
                </c:pt>
                <c:pt idx="3138">
                  <c:v>1.2547788865706622E-2</c:v>
                </c:pt>
                <c:pt idx="3139">
                  <c:v>1.2554416681922476E-2</c:v>
                </c:pt>
                <c:pt idx="3140">
                  <c:v>1.2561033354172579E-2</c:v>
                </c:pt>
                <c:pt idx="3141">
                  <c:v>1.2567638853759888E-2</c:v>
                </c:pt>
                <c:pt idx="3142">
                  <c:v>1.2574233151907421E-2</c:v>
                </c:pt>
                <c:pt idx="3143">
                  <c:v>1.258081621999807E-2</c:v>
                </c:pt>
                <c:pt idx="3144">
                  <c:v>1.258738802933479E-2</c:v>
                </c:pt>
                <c:pt idx="3145">
                  <c:v>1.2593948550980727E-2</c:v>
                </c:pt>
                <c:pt idx="3146">
                  <c:v>1.260049775639871E-2</c:v>
                </c:pt>
                <c:pt idx="3147">
                  <c:v>1.2607035616651885E-2</c:v>
                </c:pt>
                <c:pt idx="3148">
                  <c:v>1.2613562103442888E-2</c:v>
                </c:pt>
                <c:pt idx="3149">
                  <c:v>1.2620077187515122E-2</c:v>
                </c:pt>
                <c:pt idx="3150">
                  <c:v>1.262658084041135E-2</c:v>
                </c:pt>
                <c:pt idx="3151">
                  <c:v>1.2633073033514464E-2</c:v>
                </c:pt>
                <c:pt idx="3152">
                  <c:v>1.2639553737967546E-2</c:v>
                </c:pt>
                <c:pt idx="3153">
                  <c:v>1.264602292491368E-2</c:v>
                </c:pt>
                <c:pt idx="3154">
                  <c:v>1.2652480565975566E-2</c:v>
                </c:pt>
                <c:pt idx="3155">
                  <c:v>1.2658926632136414E-2</c:v>
                </c:pt>
                <c:pt idx="3156">
                  <c:v>1.2665361094699179E-2</c:v>
                </c:pt>
                <c:pt idx="3157">
                  <c:v>1.2671783924966817E-2</c:v>
                </c:pt>
                <c:pt idx="3158">
                  <c:v>1.267819509432222E-2</c:v>
                </c:pt>
                <c:pt idx="3159">
                  <c:v>1.2684594573988406E-2</c:v>
                </c:pt>
                <c:pt idx="3160">
                  <c:v>1.2690982335108458E-2</c:v>
                </c:pt>
                <c:pt idx="3161">
                  <c:v>1.2697358349145205E-2</c:v>
                </c:pt>
                <c:pt idx="3162">
                  <c:v>1.2703722587321664E-2</c:v>
                </c:pt>
                <c:pt idx="3163">
                  <c:v>1.2710075020860856E-2</c:v>
                </c:pt>
                <c:pt idx="3164">
                  <c:v>1.2716415620985799E-2</c:v>
                </c:pt>
                <c:pt idx="3165">
                  <c:v>1.2722744359079385E-2</c:v>
                </c:pt>
                <c:pt idx="3166">
                  <c:v>1.2729061206364634E-2</c:v>
                </c:pt>
                <c:pt idx="3167">
                  <c:v>1.2735366134144499E-2</c:v>
                </c:pt>
                <c:pt idx="3168">
                  <c:v>1.2741659113642001E-2</c:v>
                </c:pt>
                <c:pt idx="3169">
                  <c:v>1.2749732484573784E-2</c:v>
                </c:pt>
                <c:pt idx="3170">
                  <c:v>1.2755998045923533E-2</c:v>
                </c:pt>
                <c:pt idx="3171">
                  <c:v>1.2761358943329526E-2</c:v>
                </c:pt>
                <c:pt idx="3172">
                  <c:v>1.2767602116987575E-2</c:v>
                </c:pt>
                <c:pt idx="3173">
                  <c:v>1.2773833194641426E-2</c:v>
                </c:pt>
                <c:pt idx="3174">
                  <c:v>1.278005214767397E-2</c:v>
                </c:pt>
                <c:pt idx="3175">
                  <c:v>1.2786258947228291E-2</c:v>
                </c:pt>
                <c:pt idx="3176">
                  <c:v>1.2792453564607342E-2</c:v>
                </c:pt>
                <c:pt idx="3177">
                  <c:v>1.2798635971114081E-2</c:v>
                </c:pt>
                <c:pt idx="3178">
                  <c:v>1.2804806138131397E-2</c:v>
                </c:pt>
                <c:pt idx="3179">
                  <c:v>1.2810964036722439E-2</c:v>
                </c:pt>
                <c:pt idx="3180">
                  <c:v>1.2817109638270097E-2</c:v>
                </c:pt>
                <c:pt idx="3181">
                  <c:v>1.2823242914077326E-2</c:v>
                </c:pt>
                <c:pt idx="3182">
                  <c:v>1.2829363835527019E-2</c:v>
                </c:pt>
                <c:pt idx="3183">
                  <c:v>1.2835472373602386E-2</c:v>
                </c:pt>
                <c:pt idx="3184">
                  <c:v>1.2841568499686318E-2</c:v>
                </c:pt>
                <c:pt idx="3185">
                  <c:v>1.2850714275849384E-2</c:v>
                </c:pt>
                <c:pt idx="3186">
                  <c:v>1.2853723401251571E-2</c:v>
                </c:pt>
                <c:pt idx="3187">
                  <c:v>1.286064662836317E-2</c:v>
                </c:pt>
                <c:pt idx="3188">
                  <c:v>1.2865828310246741E-2</c:v>
                </c:pt>
                <c:pt idx="3189">
                  <c:v>1.2871861945837892E-2</c:v>
                </c:pt>
                <c:pt idx="3190">
                  <c:v>1.2877882997015533E-2</c:v>
                </c:pt>
                <c:pt idx="3191">
                  <c:v>1.2883891435162553E-2</c:v>
                </c:pt>
                <c:pt idx="3192">
                  <c:v>1.2889887231741781E-2</c:v>
                </c:pt>
                <c:pt idx="3193">
                  <c:v>1.2895870357736428E-2</c:v>
                </c:pt>
                <c:pt idx="3194">
                  <c:v>1.2901840784449448E-2</c:v>
                </c:pt>
                <c:pt idx="3195">
                  <c:v>1.2907798483343669E-2</c:v>
                </c:pt>
                <c:pt idx="3196">
                  <c:v>1.2913743425562174E-2</c:v>
                </c:pt>
                <c:pt idx="3197">
                  <c:v>1.2919675582327983E-2</c:v>
                </c:pt>
                <c:pt idx="3198">
                  <c:v>1.2925594925023987E-2</c:v>
                </c:pt>
                <c:pt idx="3199">
                  <c:v>1.2931501425033076E-2</c:v>
                </c:pt>
                <c:pt idx="3200">
                  <c:v>1.2937395053338463E-2</c:v>
                </c:pt>
                <c:pt idx="3201">
                  <c:v>1.2943275781323038E-2</c:v>
                </c:pt>
                <c:pt idx="3202">
                  <c:v>1.2949143580449629E-2</c:v>
                </c:pt>
                <c:pt idx="3203">
                  <c:v>1.2954998421781383E-2</c:v>
                </c:pt>
                <c:pt idx="3204">
                  <c:v>1.2960840276781127E-2</c:v>
                </c:pt>
                <c:pt idx="3205">
                  <c:v>1.2966669116512008E-2</c:v>
                </c:pt>
                <c:pt idx="3206">
                  <c:v>1.2972484912356919E-2</c:v>
                </c:pt>
                <c:pt idx="3207">
                  <c:v>1.2978287635538877E-2</c:v>
                </c:pt>
                <c:pt idx="3208">
                  <c:v>1.2984077257360838E-2</c:v>
                </c:pt>
                <c:pt idx="3209">
                  <c:v>1.2989853749205693E-2</c:v>
                </c:pt>
                <c:pt idx="3210">
                  <c:v>1.2995617082216526E-2</c:v>
                </c:pt>
                <c:pt idx="3211">
                  <c:v>1.3001367227616356E-2</c:v>
                </c:pt>
                <c:pt idx="3212">
                  <c:v>1.3007104156788074E-2</c:v>
                </c:pt>
                <c:pt idx="3213">
                  <c:v>1.3012827841034635E-2</c:v>
                </c:pt>
                <c:pt idx="3214">
                  <c:v>1.3018538251579059E-2</c:v>
                </c:pt>
                <c:pt idx="3215">
                  <c:v>1.3024235359644365E-2</c:v>
                </c:pt>
                <c:pt idx="3216">
                  <c:v>1.3029919136533508E-2</c:v>
                </c:pt>
                <c:pt idx="3217">
                  <c:v>1.3035589553709315E-2</c:v>
                </c:pt>
                <c:pt idx="3218">
                  <c:v>1.3041246582154997E-2</c:v>
                </c:pt>
                <c:pt idx="3219">
                  <c:v>1.3046890193333383E-2</c:v>
                </c:pt>
                <c:pt idx="3220">
                  <c:v>1.3052520358307618E-2</c:v>
                </c:pt>
                <c:pt idx="3221">
                  <c:v>1.3061013810329314E-2</c:v>
                </c:pt>
                <c:pt idx="3222">
                  <c:v>1.3066611607142065E-2</c:v>
                </c:pt>
                <c:pt idx="3223">
                  <c:v>1.3070127305807588E-2</c:v>
                </c:pt>
                <c:pt idx="3224">
                  <c:v>1.307570145982595E-2</c:v>
                </c:pt>
                <c:pt idx="3225">
                  <c:v>1.3081262019998263E-2</c:v>
                </c:pt>
                <c:pt idx="3226">
                  <c:v>1.3086808957707419E-2</c:v>
                </c:pt>
                <c:pt idx="3227">
                  <c:v>1.3092342244256372E-2</c:v>
                </c:pt>
                <c:pt idx="3228">
                  <c:v>1.309786185070827E-2</c:v>
                </c:pt>
                <c:pt idx="3229">
                  <c:v>1.310336774852594E-2</c:v>
                </c:pt>
                <c:pt idx="3230">
                  <c:v>1.3108859909012338E-2</c:v>
                </c:pt>
                <c:pt idx="3231">
                  <c:v>1.3114338303310547E-2</c:v>
                </c:pt>
                <c:pt idx="3232">
                  <c:v>1.3119802902723521E-2</c:v>
                </c:pt>
                <c:pt idx="3233">
                  <c:v>1.3125253678554216E-2</c:v>
                </c:pt>
                <c:pt idx="3234">
                  <c:v>1.3133199299579346E-2</c:v>
                </c:pt>
                <c:pt idx="3235">
                  <c:v>1.313920628274623E-2</c:v>
                </c:pt>
                <c:pt idx="3236">
                  <c:v>1.3144607454176338E-2</c:v>
                </c:pt>
                <c:pt idx="3237">
                  <c:v>1.3149994670609289E-2</c:v>
                </c:pt>
                <c:pt idx="3238">
                  <c:v>1.3155367903587845E-2</c:v>
                </c:pt>
                <c:pt idx="3239">
                  <c:v>1.3161491581552553E-2</c:v>
                </c:pt>
                <c:pt idx="3240">
                  <c:v>1.316607230367417E-2</c:v>
                </c:pt>
                <c:pt idx="3241">
                  <c:v>1.317140341338785E-2</c:v>
                </c:pt>
                <c:pt idx="3242">
                  <c:v>1.3176720424539212E-2</c:v>
                </c:pt>
                <c:pt idx="3243">
                  <c:v>1.3182023308431212E-2</c:v>
                </c:pt>
                <c:pt idx="3244">
                  <c:v>1.3187312036526677E-2</c:v>
                </c:pt>
                <c:pt idx="3245">
                  <c:v>1.3192586579648946E-2</c:v>
                </c:pt>
                <c:pt idx="3246">
                  <c:v>1.3197846909500655E-2</c:v>
                </c:pt>
                <c:pt idx="3247">
                  <c:v>1.320309299714495E-2</c:v>
                </c:pt>
                <c:pt idx="3248">
                  <c:v>1.3208324813884786E-2</c:v>
                </c:pt>
                <c:pt idx="3249">
                  <c:v>1.3213542331182992E-2</c:v>
                </c:pt>
                <c:pt idx="3250">
                  <c:v>1.3218745520022779E-2</c:v>
                </c:pt>
                <c:pt idx="3251">
                  <c:v>1.3223934351866973E-2</c:v>
                </c:pt>
                <c:pt idx="3252">
                  <c:v>1.3229108797938594E-2</c:v>
                </c:pt>
                <c:pt idx="3253">
                  <c:v>1.3234268829540596E-2</c:v>
                </c:pt>
                <c:pt idx="3254">
                  <c:v>1.3239414417816064E-2</c:v>
                </c:pt>
                <c:pt idx="3255">
                  <c:v>1.3244545534227825E-2</c:v>
                </c:pt>
                <c:pt idx="3256">
                  <c:v>1.3249662149918962E-2</c:v>
                </c:pt>
                <c:pt idx="3257">
                  <c:v>1.3254764236272365E-2</c:v>
                </c:pt>
                <c:pt idx="3258">
                  <c:v>1.3259851764431119E-2</c:v>
                </c:pt>
                <c:pt idx="3259">
                  <c:v>1.3264924705778114E-2</c:v>
                </c:pt>
                <c:pt idx="3260">
                  <c:v>1.3269983031456434E-2</c:v>
                </c:pt>
                <c:pt idx="3261">
                  <c:v>1.3275026712928906E-2</c:v>
                </c:pt>
                <c:pt idx="3262">
                  <c:v>1.3280055721418549E-2</c:v>
                </c:pt>
                <c:pt idx="3263">
                  <c:v>1.3285070028068446E-2</c:v>
                </c:pt>
                <c:pt idx="3264">
                  <c:v>1.3290069604341426E-2</c:v>
                </c:pt>
                <c:pt idx="3265">
                  <c:v>1.3295054421300634E-2</c:v>
                </c:pt>
                <c:pt idx="3266">
                  <c:v>1.3300024450408898E-2</c:v>
                </c:pt>
                <c:pt idx="3267">
                  <c:v>1.3304979662729366E-2</c:v>
                </c:pt>
                <c:pt idx="3268">
                  <c:v>1.3309920029884736E-2</c:v>
                </c:pt>
                <c:pt idx="3269">
                  <c:v>1.3314845522858221E-2</c:v>
                </c:pt>
                <c:pt idx="3270">
                  <c:v>1.3319756112872838E-2</c:v>
                </c:pt>
                <c:pt idx="3271">
                  <c:v>1.3324651771391416E-2</c:v>
                </c:pt>
                <c:pt idx="3272">
                  <c:v>1.3329532469716909E-2</c:v>
                </c:pt>
                <c:pt idx="3273">
                  <c:v>1.3336379273281018E-2</c:v>
                </c:pt>
                <c:pt idx="3274">
                  <c:v>1.333994059895538E-2</c:v>
                </c:pt>
                <c:pt idx="3275">
                  <c:v>1.3344084515765076E-2</c:v>
                </c:pt>
                <c:pt idx="3276">
                  <c:v>1.334890508562836E-2</c:v>
                </c:pt>
                <c:pt idx="3277">
                  <c:v>1.33537105517334E-2</c:v>
                </c:pt>
                <c:pt idx="3278">
                  <c:v>1.3358500885143343E-2</c:v>
                </c:pt>
                <c:pt idx="3279">
                  <c:v>1.3363276057161144E-2</c:v>
                </c:pt>
                <c:pt idx="3280">
                  <c:v>1.3368036039249631E-2</c:v>
                </c:pt>
                <c:pt idx="3281">
                  <c:v>1.3372780802312079E-2</c:v>
                </c:pt>
                <c:pt idx="3282">
                  <c:v>1.3377510317971186E-2</c:v>
                </c:pt>
                <c:pt idx="3283">
                  <c:v>1.3382224557370037E-2</c:v>
                </c:pt>
                <c:pt idx="3284">
                  <c:v>1.338692349173165E-2</c:v>
                </c:pt>
                <c:pt idx="3285">
                  <c:v>1.3391607092438917E-2</c:v>
                </c:pt>
                <c:pt idx="3286">
                  <c:v>1.3396275330634921E-2</c:v>
                </c:pt>
                <c:pt idx="3287">
                  <c:v>1.3400928177862426E-2</c:v>
                </c:pt>
                <c:pt idx="3288">
                  <c:v>1.3405565605024705E-2</c:v>
                </c:pt>
                <c:pt idx="3289">
                  <c:v>1.341150530751456E-2</c:v>
                </c:pt>
                <c:pt idx="3290">
                  <c:v>1.3414794085084836E-2</c:v>
                </c:pt>
                <c:pt idx="3291">
                  <c:v>1.3420039669291839E-2</c:v>
                </c:pt>
                <c:pt idx="3292">
                  <c:v>1.3423960540759339E-2</c:v>
                </c:pt>
                <c:pt idx="3293">
                  <c:v>1.3428520437699376E-2</c:v>
                </c:pt>
                <c:pt idx="3294">
                  <c:v>1.3433064742471856E-2</c:v>
                </c:pt>
                <c:pt idx="3295">
                  <c:v>1.3437593426219863E-2</c:v>
                </c:pt>
                <c:pt idx="3296">
                  <c:v>1.3442106460406222E-2</c:v>
                </c:pt>
                <c:pt idx="3297">
                  <c:v>1.3446603816094083E-2</c:v>
                </c:pt>
                <c:pt idx="3298">
                  <c:v>1.3451085464666335E-2</c:v>
                </c:pt>
                <c:pt idx="3299">
                  <c:v>1.3455551377425934E-2</c:v>
                </c:pt>
                <c:pt idx="3300">
                  <c:v>1.3460001525515963E-2</c:v>
                </c:pt>
                <c:pt idx="3301">
                  <c:v>1.346443588039925E-2</c:v>
                </c:pt>
                <c:pt idx="3302">
                  <c:v>1.3468854413138942E-2</c:v>
                </c:pt>
                <c:pt idx="3303">
                  <c:v>1.3473257095197866E-2</c:v>
                </c:pt>
                <c:pt idx="3304">
                  <c:v>1.3477643897799041E-2</c:v>
                </c:pt>
                <c:pt idx="3305">
                  <c:v>1.3482014792245423E-2</c:v>
                </c:pt>
                <c:pt idx="3306">
                  <c:v>1.3486369749520222E-2</c:v>
                </c:pt>
                <c:pt idx="3307">
                  <c:v>1.3490708741326074E-2</c:v>
                </c:pt>
                <c:pt idx="3308">
                  <c:v>1.3495031738726126E-2</c:v>
                </c:pt>
                <c:pt idx="3309">
                  <c:v>1.3499338713023334E-2</c:v>
                </c:pt>
                <c:pt idx="3310">
                  <c:v>1.3503629635440717E-2</c:v>
                </c:pt>
                <c:pt idx="3311">
                  <c:v>1.3507904477361166E-2</c:v>
                </c:pt>
                <c:pt idx="3312">
                  <c:v>1.3512163209927763E-2</c:v>
                </c:pt>
                <c:pt idx="3313">
                  <c:v>1.3516405804523401E-2</c:v>
                </c:pt>
                <c:pt idx="3314">
                  <c:v>1.3520632232451035E-2</c:v>
                </c:pt>
                <c:pt idx="3315">
                  <c:v>1.3524842464853748E-2</c:v>
                </c:pt>
                <c:pt idx="3316">
                  <c:v>1.3529036473114431E-2</c:v>
                </c:pt>
                <c:pt idx="3317">
                  <c:v>1.3533214228456103E-2</c:v>
                </c:pt>
                <c:pt idx="3318">
                  <c:v>1.3537375702101784E-2</c:v>
                </c:pt>
                <c:pt idx="3319">
                  <c:v>1.35415208655143E-2</c:v>
                </c:pt>
                <c:pt idx="3320">
                  <c:v>1.35456496897568E-2</c:v>
                </c:pt>
                <c:pt idx="3321">
                  <c:v>1.3549762146212174E-2</c:v>
                </c:pt>
                <c:pt idx="3322">
                  <c:v>1.3553858206183378E-2</c:v>
                </c:pt>
                <c:pt idx="3323">
                  <c:v>1.3557937840813494E-2</c:v>
                </c:pt>
                <c:pt idx="3324">
                  <c:v>1.3562001021405479E-2</c:v>
                </c:pt>
                <c:pt idx="3325">
                  <c:v>1.3566624471987865E-2</c:v>
                </c:pt>
                <c:pt idx="3326">
                  <c:v>1.3570652297421049E-2</c:v>
                </c:pt>
                <c:pt idx="3327">
                  <c:v>1.3574091552461809E-2</c:v>
                </c:pt>
                <c:pt idx="3328">
                  <c:v>1.3578088629850882E-2</c:v>
                </c:pt>
                <c:pt idx="3329">
                  <c:v>1.3582069109716599E-2</c:v>
                </c:pt>
                <c:pt idx="3330">
                  <c:v>1.358603296328198E-2</c:v>
                </c:pt>
                <c:pt idx="3331">
                  <c:v>1.3589980161770043E-2</c:v>
                </c:pt>
                <c:pt idx="3332">
                  <c:v>1.3593910676563681E-2</c:v>
                </c:pt>
                <c:pt idx="3333">
                  <c:v>1.3597824478805975E-2</c:v>
                </c:pt>
                <c:pt idx="3334">
                  <c:v>1.3601721539799883E-2</c:v>
                </c:pt>
                <c:pt idx="3335">
                  <c:v>1.3605601830768421E-2</c:v>
                </c:pt>
                <c:pt idx="3336">
                  <c:v>1.3609465323094483E-2</c:v>
                </c:pt>
                <c:pt idx="3337">
                  <c:v>1.3613311988001087E-2</c:v>
                </c:pt>
                <c:pt idx="3338">
                  <c:v>1.3617141796791188E-2</c:v>
                </c:pt>
                <c:pt idx="3339">
                  <c:v>1.362095472060787E-2</c:v>
                </c:pt>
                <c:pt idx="3340">
                  <c:v>1.3625832194792409E-2</c:v>
                </c:pt>
                <c:pt idx="3341">
                  <c:v>1.3628529799092348E-2</c:v>
                </c:pt>
                <c:pt idx="3342">
                  <c:v>1.3632291896046311E-2</c:v>
                </c:pt>
                <c:pt idx="3343">
                  <c:v>1.3636036993318612E-2</c:v>
                </c:pt>
                <c:pt idx="3344">
                  <c:v>1.363976506213227E-2</c:v>
                </c:pt>
                <c:pt idx="3345">
                  <c:v>1.3643476073630367E-2</c:v>
                </c:pt>
                <c:pt idx="3346">
                  <c:v>1.3647169999195796E-2</c:v>
                </c:pt>
                <c:pt idx="3347">
                  <c:v>1.3650846810211448E-2</c:v>
                </c:pt>
                <c:pt idx="3348">
                  <c:v>1.3654506477660533E-2</c:v>
                </c:pt>
                <c:pt idx="3349">
                  <c:v>1.3658148973245687E-2</c:v>
                </c:pt>
                <c:pt idx="3350">
                  <c:v>1.366177426779025E-2</c:v>
                </c:pt>
                <c:pt idx="3351">
                  <c:v>1.366538233291692E-2</c:v>
                </c:pt>
                <c:pt idx="3352">
                  <c:v>1.3668973139608909E-2</c:v>
                </c:pt>
                <c:pt idx="3353">
                  <c:v>1.3672546659329043E-2</c:v>
                </c:pt>
                <c:pt idx="3354">
                  <c:v>1.3676102863460216E-2</c:v>
                </c:pt>
                <c:pt idx="3355">
                  <c:v>1.3679641723065572E-2</c:v>
                </c:pt>
                <c:pt idx="3356">
                  <c:v>1.3683163209448068E-2</c:v>
                </c:pt>
                <c:pt idx="3357">
                  <c:v>1.3686667293830723E-2</c:v>
                </c:pt>
                <c:pt idx="3358">
                  <c:v>1.3690153947756301E-2</c:v>
                </c:pt>
                <c:pt idx="3359">
                  <c:v>1.3693623142208011E-2</c:v>
                </c:pt>
                <c:pt idx="3360">
                  <c:v>1.3697074848568747E-2</c:v>
                </c:pt>
                <c:pt idx="3361">
                  <c:v>1.3700509038141462E-2</c:v>
                </c:pt>
                <c:pt idx="3362">
                  <c:v>1.3703925682229112E-2</c:v>
                </c:pt>
                <c:pt idx="3363">
                  <c:v>1.3707324752054717E-2</c:v>
                </c:pt>
                <c:pt idx="3364">
                  <c:v>1.3710706218841295E-2</c:v>
                </c:pt>
                <c:pt idx="3365">
                  <c:v>1.3714070053971739E-2</c:v>
                </c:pt>
                <c:pt idx="3366">
                  <c:v>1.3717416228669066E-2</c:v>
                </c:pt>
                <c:pt idx="3367">
                  <c:v>1.3720744714156297E-2</c:v>
                </c:pt>
                <c:pt idx="3368">
                  <c:v>1.3724055481736386E-2</c:v>
                </c:pt>
                <c:pt idx="3369">
                  <c:v>1.3727348502712289E-2</c:v>
                </c:pt>
                <c:pt idx="3370">
                  <c:v>1.3730623748386961E-2</c:v>
                </c:pt>
                <c:pt idx="3371">
                  <c:v>1.3733881189983421E-2</c:v>
                </c:pt>
                <c:pt idx="3372">
                  <c:v>1.3737120798724689E-2</c:v>
                </c:pt>
                <c:pt idx="3373">
                  <c:v>1.3740342546073592E-2</c:v>
                </c:pt>
                <c:pt idx="3374">
                  <c:v>1.3743546403253148E-2</c:v>
                </c:pt>
                <c:pt idx="3375">
                  <c:v>1.3746732341326506E-2</c:v>
                </c:pt>
                <c:pt idx="3376">
                  <c:v>1.3749900331756493E-2</c:v>
                </c:pt>
                <c:pt idx="3377">
                  <c:v>1.375349887857702E-2</c:v>
                </c:pt>
                <c:pt idx="3378">
                  <c:v>1.3756182354578428E-2</c:v>
                </c:pt>
                <c:pt idx="3379">
                  <c:v>1.3759296329656223E-2</c:v>
                </c:pt>
                <c:pt idx="3380">
                  <c:v>1.376239224206266E-2</c:v>
                </c:pt>
                <c:pt idx="3381">
                  <c:v>1.3765470063260565E-2</c:v>
                </c:pt>
                <c:pt idx="3382">
                  <c:v>1.3768529764233151E-2</c:v>
                </c:pt>
                <c:pt idx="3383">
                  <c:v>1.3771571316603115E-2</c:v>
                </c:pt>
                <c:pt idx="3384">
                  <c:v>1.3774594691433606E-2</c:v>
                </c:pt>
                <c:pt idx="3385">
                  <c:v>1.3777599860107514E-2</c:v>
                </c:pt>
                <c:pt idx="3386">
                  <c:v>1.3780586793767924E-2</c:v>
                </c:pt>
                <c:pt idx="3387">
                  <c:v>1.3783555463797725E-2</c:v>
                </c:pt>
                <c:pt idx="3388">
                  <c:v>1.3786505841419938E-2</c:v>
                </c:pt>
                <c:pt idx="3389">
                  <c:v>1.3789437897937518E-2</c:v>
                </c:pt>
                <c:pt idx="3390">
                  <c:v>1.3793180717911468E-2</c:v>
                </c:pt>
                <c:pt idx="3391">
                  <c:v>1.3795246932790661E-2</c:v>
                </c:pt>
                <c:pt idx="3392">
                  <c:v>1.37981238536522E-2</c:v>
                </c:pt>
                <c:pt idx="3393">
                  <c:v>1.3800982338381118E-2</c:v>
                </c:pt>
                <c:pt idx="3394">
                  <c:v>1.3803822358600115E-2</c:v>
                </c:pt>
                <c:pt idx="3395">
                  <c:v>1.3807045449034661E-2</c:v>
                </c:pt>
                <c:pt idx="3396">
                  <c:v>1.3809446889680999E-2</c:v>
                </c:pt>
                <c:pt idx="3397">
                  <c:v>1.3812231343228731E-2</c:v>
                </c:pt>
                <c:pt idx="3398">
                  <c:v>1.381499721715862E-2</c:v>
                </c:pt>
                <c:pt idx="3399">
                  <c:v>1.3817744482693683E-2</c:v>
                </c:pt>
                <c:pt idx="3400">
                  <c:v>1.3820473111056941E-2</c:v>
                </c:pt>
                <c:pt idx="3401">
                  <c:v>1.382318307371122E-2</c:v>
                </c:pt>
                <c:pt idx="3402">
                  <c:v>1.382587434187954E-2</c:v>
                </c:pt>
                <c:pt idx="3403">
                  <c:v>1.382854688678492E-2</c:v>
                </c:pt>
                <c:pt idx="3404">
                  <c:v>1.3831200679570443E-2</c:v>
                </c:pt>
                <c:pt idx="3405">
                  <c:v>1.3833835691698937E-2</c:v>
                </c:pt>
                <c:pt idx="3406">
                  <c:v>1.3836451894553292E-2</c:v>
                </c:pt>
                <c:pt idx="3407">
                  <c:v>1.3839049259036784E-2</c:v>
                </c:pt>
                <c:pt idx="3408">
                  <c:v>1.3841627756692176E-2</c:v>
                </c:pt>
                <c:pt idx="3409">
                  <c:v>1.3844187358742488E-2</c:v>
                </c:pt>
                <c:pt idx="3410">
                  <c:v>1.3846728036490674E-2</c:v>
                </c:pt>
                <c:pt idx="3411">
                  <c:v>1.3849249761079818E-2</c:v>
                </c:pt>
                <c:pt idx="3412">
                  <c:v>1.3851752504052683E-2</c:v>
                </c:pt>
                <c:pt idx="3413">
                  <c:v>1.3854236236392481E-2</c:v>
                </c:pt>
                <c:pt idx="3414">
                  <c:v>1.3856700929562038E-2</c:v>
                </c:pt>
                <c:pt idx="3415">
                  <c:v>1.3859146554704438E-2</c:v>
                </c:pt>
                <c:pt idx="3416">
                  <c:v>1.3861573083202572E-2</c:v>
                </c:pt>
                <c:pt idx="3417">
                  <c:v>1.3863980486279459E-2</c:v>
                </c:pt>
                <c:pt idx="3418">
                  <c:v>1.3866368735238055E-2</c:v>
                </c:pt>
                <c:pt idx="3419">
                  <c:v>1.3868737801301378E-2</c:v>
                </c:pt>
                <c:pt idx="3420">
                  <c:v>1.3871087655852321E-2</c:v>
                </c:pt>
                <c:pt idx="3421">
                  <c:v>1.387341826995403E-2</c:v>
                </c:pt>
                <c:pt idx="3422">
                  <c:v>1.3875729615069332E-2</c:v>
                </c:pt>
                <c:pt idx="3423">
                  <c:v>1.3878021662501183E-2</c:v>
                </c:pt>
                <c:pt idx="3424">
                  <c:v>1.3880294383472602E-2</c:v>
                </c:pt>
                <c:pt idx="3425">
                  <c:v>1.3882547749126672E-2</c:v>
                </c:pt>
                <c:pt idx="3426">
                  <c:v>1.3884781730846285E-2</c:v>
                </c:pt>
                <c:pt idx="3427">
                  <c:v>1.3886996299934395E-2</c:v>
                </c:pt>
                <c:pt idx="3428">
                  <c:v>1.3889191427693959E-2</c:v>
                </c:pt>
                <c:pt idx="3429">
                  <c:v>1.3891985121610162E-2</c:v>
                </c:pt>
                <c:pt idx="3430">
                  <c:v>1.3894135703962363E-2</c:v>
                </c:pt>
                <c:pt idx="3431">
                  <c:v>1.3895963512506881E-2</c:v>
                </c:pt>
                <c:pt idx="3432">
                  <c:v>1.3898077791418828E-2</c:v>
                </c:pt>
                <c:pt idx="3433">
                  <c:v>1.3900172481120521E-2</c:v>
                </c:pt>
                <c:pt idx="3434">
                  <c:v>1.3902247552994851E-2</c:v>
                </c:pt>
                <c:pt idx="3435">
                  <c:v>1.3904302978344774E-2</c:v>
                </c:pt>
                <c:pt idx="3436">
                  <c:v>1.3906338728313372E-2</c:v>
                </c:pt>
                <c:pt idx="3437">
                  <c:v>1.390835477444341E-2</c:v>
                </c:pt>
                <c:pt idx="3438">
                  <c:v>1.3910351087638162E-2</c:v>
                </c:pt>
                <c:pt idx="3439">
                  <c:v>1.3912327639520328E-2</c:v>
                </c:pt>
                <c:pt idx="3440">
                  <c:v>1.3914284401073118E-2</c:v>
                </c:pt>
                <c:pt idx="3441">
                  <c:v>1.3916221343759361E-2</c:v>
                </c:pt>
                <c:pt idx="3442">
                  <c:v>1.3918138438882011E-2</c:v>
                </c:pt>
                <c:pt idx="3443">
                  <c:v>1.3920035657584151E-2</c:v>
                </c:pt>
                <c:pt idx="3444">
                  <c:v>1.3921912971248673E-2</c:v>
                </c:pt>
                <c:pt idx="3445">
                  <c:v>1.3924297365690563E-2</c:v>
                </c:pt>
                <c:pt idx="3446">
                  <c:v>1.392560776835694E-2</c:v>
                </c:pt>
                <c:pt idx="3447">
                  <c:v>1.3927683193069029E-2</c:v>
                </c:pt>
                <c:pt idx="3448">
                  <c:v>1.3929222600390645E-2</c:v>
                </c:pt>
                <c:pt idx="3449">
                  <c:v>1.3930999957691981E-2</c:v>
                </c:pt>
                <c:pt idx="3450">
                  <c:v>1.3932757237613558E-2</c:v>
                </c:pt>
                <c:pt idx="3451">
                  <c:v>1.3934494411378395E-2</c:v>
                </c:pt>
                <c:pt idx="3452">
                  <c:v>1.3936211450129576E-2</c:v>
                </c:pt>
                <c:pt idx="3453">
                  <c:v>1.3937908325409865E-2</c:v>
                </c:pt>
                <c:pt idx="3454">
                  <c:v>1.3939585008282407E-2</c:v>
                </c:pt>
                <c:pt idx="3455">
                  <c:v>1.3941241470289967E-2</c:v>
                </c:pt>
                <c:pt idx="3456">
                  <c:v>1.3942877682096011E-2</c:v>
                </c:pt>
                <c:pt idx="3457">
                  <c:v>1.3944493615802855E-2</c:v>
                </c:pt>
                <c:pt idx="3458">
                  <c:v>1.3946089242073967E-2</c:v>
                </c:pt>
                <c:pt idx="3459">
                  <c:v>1.3947664532372173E-2</c:v>
                </c:pt>
                <c:pt idx="3460">
                  <c:v>1.3949219458080364E-2</c:v>
                </c:pt>
                <c:pt idx="3461">
                  <c:v>1.3950753990341624E-2</c:v>
                </c:pt>
                <c:pt idx="3462">
                  <c:v>1.3952268100458909E-2</c:v>
                </c:pt>
                <c:pt idx="3463">
                  <c:v>1.3953761759735173E-2</c:v>
                </c:pt>
                <c:pt idx="3464">
                  <c:v>1.3955234939393435E-2</c:v>
                </c:pt>
                <c:pt idx="3465">
                  <c:v>1.3956687610896523E-2</c:v>
                </c:pt>
                <c:pt idx="3466">
                  <c:v>1.3958119745147712E-2</c:v>
                </c:pt>
                <c:pt idx="3467">
                  <c:v>1.3959531313689766E-2</c:v>
                </c:pt>
                <c:pt idx="3468">
                  <c:v>1.3960922287825639E-2</c:v>
                </c:pt>
                <c:pt idx="3469">
                  <c:v>1.3962292638778351E-2</c:v>
                </c:pt>
                <c:pt idx="3470">
                  <c:v>1.3963642337611049E-2</c:v>
                </c:pt>
                <c:pt idx="3471">
                  <c:v>1.3964971355946432E-2</c:v>
                </c:pt>
                <c:pt idx="3472">
                  <c:v>1.3966279664847647E-2</c:v>
                </c:pt>
                <c:pt idx="3473">
                  <c:v>1.3967567235697587E-2</c:v>
                </c:pt>
                <c:pt idx="3474">
                  <c:v>1.3968834039639333E-2</c:v>
                </c:pt>
                <c:pt idx="3475">
                  <c:v>1.3970080048135713E-2</c:v>
                </c:pt>
                <c:pt idx="3476">
                  <c:v>1.3971305232329811E-2</c:v>
                </c:pt>
                <c:pt idx="3477">
                  <c:v>1.397250956336471E-2</c:v>
                </c:pt>
                <c:pt idx="3478">
                  <c:v>1.3973693012783173E-2</c:v>
                </c:pt>
                <c:pt idx="3479">
                  <c:v>1.3974855551728282E-2</c:v>
                </c:pt>
                <c:pt idx="3480">
                  <c:v>1.3975997151582931E-2</c:v>
                </c:pt>
                <c:pt idx="3481">
                  <c:v>1.3977434108616293E-2</c:v>
                </c:pt>
                <c:pt idx="3482">
                  <c:v>1.3978527739562097E-2</c:v>
                </c:pt>
                <c:pt idx="3483">
                  <c:v>1.3979448397591909E-2</c:v>
                </c:pt>
                <c:pt idx="3484">
                  <c:v>1.3980502943402584E-2</c:v>
                </c:pt>
                <c:pt idx="3485">
                  <c:v>1.3981536402161154E-2</c:v>
                </c:pt>
                <c:pt idx="3486">
                  <c:v>1.3982548745330448E-2</c:v>
                </c:pt>
                <c:pt idx="3487">
                  <c:v>1.3983539944133483E-2</c:v>
                </c:pt>
                <c:pt idx="3488">
                  <c:v>1.3984509970033088E-2</c:v>
                </c:pt>
                <c:pt idx="3489">
                  <c:v>1.3985458793932537E-2</c:v>
                </c:pt>
                <c:pt idx="3490">
                  <c:v>1.3986386387294658E-2</c:v>
                </c:pt>
                <c:pt idx="3491">
                  <c:v>1.3987292721502342E-2</c:v>
                </c:pt>
                <c:pt idx="3492">
                  <c:v>1.3988177767698673E-2</c:v>
                </c:pt>
                <c:pt idx="3493">
                  <c:v>1.3989041497106669E-2</c:v>
                </c:pt>
                <c:pt idx="3494">
                  <c:v>1.3989883881189158E-2</c:v>
                </c:pt>
                <c:pt idx="3495">
                  <c:v>1.3990704891089223E-2</c:v>
                </c:pt>
                <c:pt idx="3496">
                  <c:v>1.3992384298928684E-2</c:v>
                </c:pt>
                <c:pt idx="3497">
                  <c:v>1.3992282673473966E-2</c:v>
                </c:pt>
                <c:pt idx="3498">
                  <c:v>1.3993039388564554E-2</c:v>
                </c:pt>
                <c:pt idx="3499">
                  <c:v>1.3993877890952078E-2</c:v>
                </c:pt>
                <c:pt idx="3500">
                  <c:v>1.3994488322817134E-2</c:v>
                </c:pt>
                <c:pt idx="3501">
                  <c:v>1.3995180484585035E-2</c:v>
                </c:pt>
                <c:pt idx="3502">
                  <c:v>1.3995851071051391E-2</c:v>
                </c:pt>
                <c:pt idx="3503">
                  <c:v>1.3996500053679028E-2</c:v>
                </c:pt>
                <c:pt idx="3504">
                  <c:v>1.3997127403531096E-2</c:v>
                </c:pt>
                <c:pt idx="3505">
                  <c:v>1.3997733091990483E-2</c:v>
                </c:pt>
                <c:pt idx="3506">
                  <c:v>1.3998317090360146E-2</c:v>
                </c:pt>
                <c:pt idx="3507">
                  <c:v>1.3998879369863104E-2</c:v>
                </c:pt>
                <c:pt idx="3508">
                  <c:v>1.3999419901802312E-2</c:v>
                </c:pt>
                <c:pt idx="3509">
                  <c:v>1.3999938657480726E-2</c:v>
                </c:pt>
                <c:pt idx="3510">
                  <c:v>1.4000435608041428E-2</c:v>
                </c:pt>
                <c:pt idx="3511">
                  <c:v>1.4000910724787374E-2</c:v>
                </c:pt>
                <c:pt idx="3512">
                  <c:v>1.4001363979261328E-2</c:v>
                </c:pt>
                <c:pt idx="3513">
                  <c:v>1.4001795342526435E-2</c:v>
                </c:pt>
                <c:pt idx="3514">
                  <c:v>1.400220478572578E-2</c:v>
                </c:pt>
                <c:pt idx="3515">
                  <c:v>1.4002592280242254E-2</c:v>
                </c:pt>
                <c:pt idx="3516">
                  <c:v>1.4002957797538684E-2</c:v>
                </c:pt>
                <c:pt idx="3517">
                  <c:v>1.4003301308678218E-2</c:v>
                </c:pt>
                <c:pt idx="3518">
                  <c:v>1.400362278496381E-2</c:v>
                </c:pt>
                <c:pt idx="3519">
                  <c:v>1.4003922197698415E-2</c:v>
                </c:pt>
                <c:pt idx="3520">
                  <c:v>1.4004199518264926E-2</c:v>
                </c:pt>
                <c:pt idx="3521">
                  <c:v>1.4004454717726489E-2</c:v>
                </c:pt>
                <c:pt idx="3522">
                  <c:v>1.4004687767465995E-2</c:v>
                </c:pt>
                <c:pt idx="3523">
                  <c:v>1.4004898638866337E-2</c:v>
                </c:pt>
                <c:pt idx="3524">
                  <c:v>1.4005087303070596E-2</c:v>
                </c:pt>
                <c:pt idx="3525">
                  <c:v>1.4005253731221856E-2</c:v>
                </c:pt>
                <c:pt idx="3526">
                  <c:v>1.4005397894862881E-2</c:v>
                </c:pt>
                <c:pt idx="3527">
                  <c:v>1.400551976521669E-2</c:v>
                </c:pt>
                <c:pt idx="3528">
                  <c:v>1.4005619313506301E-2</c:v>
                </c:pt>
                <c:pt idx="3529">
                  <c:v>1.4005696510874799E-2</c:v>
                </c:pt>
                <c:pt idx="3530">
                  <c:v>1.400575132878501E-2</c:v>
                </c:pt>
                <c:pt idx="3531">
                  <c:v>1.4005783738459954E-2</c:v>
                </c:pt>
                <c:pt idx="3532">
                  <c:v>1.4005793711282521E-2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637120"/>
        <c:axId val="549647104"/>
      </c:lineChart>
      <c:dateAx>
        <c:axId val="549637120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64710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9647104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963712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-3.5299999999945802E-4</c:v>
                </c:pt>
                <c:pt idx="1">
                  <c:v>-3.558397564006351E-4</c:v>
                </c:pt>
                <c:pt idx="2">
                  <c:v>-3.5871322793937916E-4</c:v>
                </c:pt>
                <c:pt idx="3">
                  <c:v>-3.6161967928258437E-4</c:v>
                </c:pt>
                <c:pt idx="4">
                  <c:v>-3.7355981127587491E-4</c:v>
                </c:pt>
                <c:pt idx="5">
                  <c:v>-3.7661936688342866E-4</c:v>
                </c:pt>
                <c:pt idx="6">
                  <c:v>-3.7970703144243298E-4</c:v>
                </c:pt>
                <c:pt idx="7">
                  <c:v>-3.8106553778230131E-4</c:v>
                </c:pt>
                <c:pt idx="8">
                  <c:v>-4.1273373363476679E-4</c:v>
                </c:pt>
                <c:pt idx="9">
                  <c:v>-4.1596581371811775E-4</c:v>
                </c:pt>
                <c:pt idx="10">
                  <c:v>-4.1922046848908248E-4</c:v>
                </c:pt>
                <c:pt idx="11">
                  <c:v>-4.2249667298710492E-4</c:v>
                </c:pt>
                <c:pt idx="12">
                  <c:v>-4.2579338028304837E-4</c:v>
                </c:pt>
                <c:pt idx="13">
                  <c:v>-4.3579572019168846E-4</c:v>
                </c:pt>
                <c:pt idx="14">
                  <c:v>-4.3916353008023677E-4</c:v>
                </c:pt>
                <c:pt idx="15">
                  <c:v>-4.4254627863798789E-4</c:v>
                </c:pt>
                <c:pt idx="16">
                  <c:v>-4.4594278714320609E-4</c:v>
                </c:pt>
                <c:pt idx="17">
                  <c:v>-4.493518549073319E-4</c:v>
                </c:pt>
                <c:pt idx="18">
                  <c:v>-4.5964207742734786E-4</c:v>
                </c:pt>
                <c:pt idx="19">
                  <c:v>-4.6308893607771817E-4</c:v>
                </c:pt>
                <c:pt idx="20">
                  <c:v>-4.6654202109190868E-4</c:v>
                </c:pt>
                <c:pt idx="21">
                  <c:v>-4.6999999999996068E-4</c:v>
                </c:pt>
                <c:pt idx="22">
                  <c:v>-4.734508154720145E-4</c:v>
                </c:pt>
                <c:pt idx="23">
                  <c:v>-4.8368444977528062E-4</c:v>
                </c:pt>
                <c:pt idx="24">
                  <c:v>-4.8705286617756926E-4</c:v>
                </c:pt>
                <c:pt idx="25">
                  <c:v>-4.9039859578873092E-4</c:v>
                </c:pt>
                <c:pt idx="26">
                  <c:v>-4.9372104877464982E-4</c:v>
                </c:pt>
                <c:pt idx="27">
                  <c:v>-4.9701975778652918E-4</c:v>
                </c:pt>
                <c:pt idx="28">
                  <c:v>-5.0677058475304766E-4</c:v>
                </c:pt>
                <c:pt idx="29">
                  <c:v>-5.0997209405730364E-4</c:v>
                </c:pt>
                <c:pt idx="30">
                  <c:v>-5.131493598927886E-4</c:v>
                </c:pt>
                <c:pt idx="31">
                  <c:v>-5.1630264980065681E-4</c:v>
                </c:pt>
                <c:pt idx="32">
                  <c:v>-5.1943235380452573E-4</c:v>
                </c:pt>
                <c:pt idx="33">
                  <c:v>-5.286856877640344E-4</c:v>
                </c:pt>
                <c:pt idx="34">
                  <c:v>-5.3172739790559689E-4</c:v>
                </c:pt>
                <c:pt idx="35">
                  <c:v>-5.3474930939652842E-4</c:v>
                </c:pt>
                <c:pt idx="36">
                  <c:v>-5.3775254711174725E-4</c:v>
                </c:pt>
                <c:pt idx="37">
                  <c:v>-5.4073835839809476E-4</c:v>
                </c:pt>
                <c:pt idx="38">
                  <c:v>-5.4960554421249559E-4</c:v>
                </c:pt>
                <c:pt idx="39">
                  <c:v>-5.5253657266474989E-4</c:v>
                </c:pt>
                <c:pt idx="40">
                  <c:v>-5.5545824847724257E-4</c:v>
                </c:pt>
                <c:pt idx="41">
                  <c:v>-5.5837255381451618E-4</c:v>
                </c:pt>
                <c:pt idx="42">
                  <c:v>-5.6128159330644755E-4</c:v>
                </c:pt>
                <c:pt idx="43">
                  <c:v>-5.6999999999995704E-4</c:v>
                </c:pt>
                <c:pt idx="44">
                  <c:v>-5.7290476161273854E-4</c:v>
                </c:pt>
                <c:pt idx="45">
                  <c:v>-5.7580086632153524E-4</c:v>
                </c:pt>
                <c:pt idx="46">
                  <c:v>-5.7868751907924198E-4</c:v>
                </c:pt>
                <c:pt idx="47">
                  <c:v>-5.8156386328337751E-4</c:v>
                </c:pt>
                <c:pt idx="48">
                  <c:v>-5.9210921360507574E-4</c:v>
                </c:pt>
                <c:pt idx="49">
                  <c:v>-5.9920880801266009E-4</c:v>
                </c:pt>
                <c:pt idx="50">
                  <c:v>-6.0199024648046804E-4</c:v>
                </c:pt>
                <c:pt idx="51">
                  <c:v>-6.0657633755243419E-4</c:v>
                </c:pt>
                <c:pt idx="52">
                  <c:v>-6.0840423161834852E-4</c:v>
                </c:pt>
                <c:pt idx="53">
                  <c:v>-6.1562648485806633E-4</c:v>
                </c:pt>
                <c:pt idx="54">
                  <c:v>-6.1828983083096094E-4</c:v>
                </c:pt>
                <c:pt idx="55">
                  <c:v>-6.2092835514152142E-4</c:v>
                </c:pt>
                <c:pt idx="56">
                  <c:v>-6.2518762857043412E-4</c:v>
                </c:pt>
                <c:pt idx="57">
                  <c:v>-6.2693972039397177E-4</c:v>
                </c:pt>
                <c:pt idx="58">
                  <c:v>-6.3368944262801648E-4</c:v>
                </c:pt>
                <c:pt idx="59">
                  <c:v>-6.3614265912665562E-4</c:v>
                </c:pt>
                <c:pt idx="60">
                  <c:v>-6.385583597787785E-4</c:v>
                </c:pt>
                <c:pt idx="61">
                  <c:v>-6.4243855348716252E-4</c:v>
                </c:pt>
                <c:pt idx="62">
                  <c:v>-6.4401429613558962E-4</c:v>
                </c:pt>
                <c:pt idx="63">
                  <c:v>-6.5000000000013116E-4</c:v>
                </c:pt>
                <c:pt idx="64">
                  <c:v>-6.5214583470679416E-4</c:v>
                </c:pt>
                <c:pt idx="65">
                  <c:v>-6.5424186480410741E-4</c:v>
                </c:pt>
                <c:pt idx="66">
                  <c:v>-6.5769022340814252E-4</c:v>
                </c:pt>
                <c:pt idx="67">
                  <c:v>-6.6583624570578119E-4</c:v>
                </c:pt>
                <c:pt idx="68">
                  <c:v>-6.6761746852285063E-4</c:v>
                </c:pt>
                <c:pt idx="69">
                  <c:v>-6.6868701530871171E-4</c:v>
                </c:pt>
                <c:pt idx="70">
                  <c:v>-6.7173348601501674E-4</c:v>
                </c:pt>
                <c:pt idx="71">
                  <c:v>-6.7530828383976702E-4</c:v>
                </c:pt>
                <c:pt idx="72">
                  <c:v>-6.7688328004513528E-4</c:v>
                </c:pt>
                <c:pt idx="73">
                  <c:v>-6.7843031300173786E-4</c:v>
                </c:pt>
                <c:pt idx="74">
                  <c:v>-6.7995161411545449E-4</c:v>
                </c:pt>
                <c:pt idx="75">
                  <c:v>-6.8277471469597973E-4</c:v>
                </c:pt>
                <c:pt idx="76">
                  <c:v>-6.8582710511104505E-4</c:v>
                </c:pt>
                <c:pt idx="77">
                  <c:v>-6.8725619495619552E-4</c:v>
                </c:pt>
                <c:pt idx="78">
                  <c:v>-6.8867472751187704E-4</c:v>
                </c:pt>
                <c:pt idx="79">
                  <c:v>-6.9008552955580871E-4</c:v>
                </c:pt>
                <c:pt idx="80">
                  <c:v>-6.9283941411214019E-4</c:v>
                </c:pt>
                <c:pt idx="81">
                  <c:v>-6.9571094503897025E-4</c:v>
                </c:pt>
                <c:pt idx="82">
                  <c:v>-6.9712847305000768E-4</c:v>
                </c:pt>
                <c:pt idx="83">
                  <c:v>-6.9855701732282757E-4</c:v>
                </c:pt>
                <c:pt idx="84">
                  <c:v>-7.0000000000021781E-4</c:v>
                </c:pt>
                <c:pt idx="85">
                  <c:v>-7.0285485367394289E-4</c:v>
                </c:pt>
                <c:pt idx="86">
                  <c:v>-7.0594000789517232E-4</c:v>
                </c:pt>
                <c:pt idx="87">
                  <c:v>-7.0746337429693879E-4</c:v>
                </c:pt>
                <c:pt idx="88">
                  <c:v>-7.0900021200649048E-4</c:v>
                </c:pt>
                <c:pt idx="89">
                  <c:v>-7.1054952165995687E-4</c:v>
                </c:pt>
                <c:pt idx="90">
                  <c:v>-7.1349056060186365E-4</c:v>
                </c:pt>
                <c:pt idx="91">
                  <c:v>-7.1752597760116582E-4</c:v>
                </c:pt>
                <c:pt idx="92">
                  <c:v>-7.1911410100460222E-4</c:v>
                </c:pt>
                <c:pt idx="93">
                  <c:v>-7.20706974738168E-4</c:v>
                </c:pt>
                <c:pt idx="94">
                  <c:v>-7.2357854013397227E-4</c:v>
                </c:pt>
                <c:pt idx="95">
                  <c:v>-7.2453309155895136E-4</c:v>
                </c:pt>
                <c:pt idx="96">
                  <c:v>-7.2869754398487694E-4</c:v>
                </c:pt>
                <c:pt idx="97">
                  <c:v>-7.3029139272503976E-4</c:v>
                </c:pt>
                <c:pt idx="98">
                  <c:v>-7.3188048657241882E-4</c:v>
                </c:pt>
                <c:pt idx="99">
                  <c:v>-7.3453481038781589E-4</c:v>
                </c:pt>
                <c:pt idx="100">
                  <c:v>-7.3556369463746241E-4</c:v>
                </c:pt>
                <c:pt idx="101">
                  <c:v>-7.3970092702763839E-4</c:v>
                </c:pt>
                <c:pt idx="102">
                  <c:v>-7.4122877394640178E-4</c:v>
                </c:pt>
                <c:pt idx="103">
                  <c:v>-7.427406305563055E-4</c:v>
                </c:pt>
                <c:pt idx="104">
                  <c:v>-7.4500369847885922E-4</c:v>
                </c:pt>
                <c:pt idx="105">
                  <c:v>-7.4607929573739721E-4</c:v>
                </c:pt>
                <c:pt idx="106">
                  <c:v>-7.5000000055534268E-4</c:v>
                </c:pt>
                <c:pt idx="107">
                  <c:v>-7.5138350651470377E-4</c:v>
                </c:pt>
                <c:pt idx="108">
                  <c:v>-7.52743404591894E-4</c:v>
                </c:pt>
                <c:pt idx="109">
                  <c:v>-7.545086860835927E-4</c:v>
                </c:pt>
                <c:pt idx="110">
                  <c:v>-7.5559316944937384E-4</c:v>
                </c:pt>
                <c:pt idx="111">
                  <c:v>-7.5918516571554556E-4</c:v>
                </c:pt>
                <c:pt idx="112">
                  <c:v>-7.6026639924766629E-4</c:v>
                </c:pt>
                <c:pt idx="113">
                  <c:v>-7.6147679789062019E-4</c:v>
                </c:pt>
                <c:pt idx="114">
                  <c:v>-7.6266172106615544E-4</c:v>
                </c:pt>
                <c:pt idx="115">
                  <c:v>-7.639700972472866E-4</c:v>
                </c:pt>
                <c:pt idx="116">
                  <c:v>-7.6714252583228967E-4</c:v>
                </c:pt>
                <c:pt idx="117">
                  <c:v>-7.6819686635406375E-4</c:v>
                </c:pt>
                <c:pt idx="118">
                  <c:v>-7.6922436498537894E-4</c:v>
                </c:pt>
                <c:pt idx="119">
                  <c:v>-7.7022475184157415E-4</c:v>
                </c:pt>
                <c:pt idx="120">
                  <c:v>-7.7115721298054299E-4</c:v>
                </c:pt>
                <c:pt idx="121">
                  <c:v>-7.7394936234530915E-4</c:v>
                </c:pt>
                <c:pt idx="122">
                  <c:v>-7.748097205787089E-4</c:v>
                </c:pt>
                <c:pt idx="123">
                  <c:v>-7.7564109484213055E-4</c:v>
                </c:pt>
                <c:pt idx="124">
                  <c:v>-7.7644313095571907E-4</c:v>
                </c:pt>
                <c:pt idx="125">
                  <c:v>-7.7707354729446255E-4</c:v>
                </c:pt>
                <c:pt idx="126">
                  <c:v>-7.7935038882273372E-4</c:v>
                </c:pt>
                <c:pt idx="127">
                  <c:v>-7.8000000000026139E-4</c:v>
                </c:pt>
                <c:pt idx="128">
                  <c:v>-7.8061820113360593E-4</c:v>
                </c:pt>
                <c:pt idx="129">
                  <c:v>-7.8120609803525819E-4</c:v>
                </c:pt>
                <c:pt idx="130">
                  <c:v>-7.8155019308580711E-4</c:v>
                </c:pt>
                <c:pt idx="131">
                  <c:v>-7.8328384962636456E-4</c:v>
                </c:pt>
                <c:pt idx="132">
                  <c:v>-7.8374238960481101E-4</c:v>
                </c:pt>
                <c:pt idx="133">
                  <c:v>-7.8417969865389307E-4</c:v>
                </c:pt>
                <c:pt idx="134">
                  <c:v>-7.845973927952443E-4</c:v>
                </c:pt>
                <c:pt idx="135">
                  <c:v>-7.718921233001697E-4</c:v>
                </c:pt>
                <c:pt idx="136">
                  <c:v>-7.7298864639836588E-4</c:v>
                </c:pt>
                <c:pt idx="137">
                  <c:v>-7.7334475653604835E-4</c:v>
                </c:pt>
                <c:pt idx="138">
                  <c:v>-7.7369242141358738E-4</c:v>
                </c:pt>
                <c:pt idx="139">
                  <c:v>-7.7426641685998752E-4</c:v>
                </c:pt>
                <c:pt idx="140">
                  <c:v>-7.7449314608564739E-4</c:v>
                </c:pt>
                <c:pt idx="141">
                  <c:v>-7.7536885192560593E-4</c:v>
                </c:pt>
                <c:pt idx="142">
                  <c:v>-7.7570512923573422E-4</c:v>
                </c:pt>
                <c:pt idx="143">
                  <c:v>-7.7604633126888316E-4</c:v>
                </c:pt>
                <c:pt idx="144">
                  <c:v>-7.7686923124680384E-4</c:v>
                </c:pt>
                <c:pt idx="145">
                  <c:v>-7.7699947724987829E-4</c:v>
                </c:pt>
                <c:pt idx="146">
                  <c:v>-7.7789822438838869E-4</c:v>
                </c:pt>
                <c:pt idx="147">
                  <c:v>-7.7831259499838723E-4</c:v>
                </c:pt>
                <c:pt idx="148">
                  <c:v>-7.7874670572423196E-4</c:v>
                </c:pt>
                <c:pt idx="149">
                  <c:v>-7.800000000005114E-4</c:v>
                </c:pt>
                <c:pt idx="150">
                  <c:v>-7.8009533916999717E-4</c:v>
                </c:pt>
                <c:pt idx="151">
                  <c:v>-7.8127579442313275E-4</c:v>
                </c:pt>
                <c:pt idx="152">
                  <c:v>-7.8185516455478573E-4</c:v>
                </c:pt>
                <c:pt idx="153">
                  <c:v>-7.8245617603949608E-4</c:v>
                </c:pt>
                <c:pt idx="154">
                  <c:v>-7.8418049964868602E-4</c:v>
                </c:pt>
                <c:pt idx="155">
                  <c:v>-7.8484947426589317E-4</c:v>
                </c:pt>
                <c:pt idx="156">
                  <c:v>-7.8572879429610238E-4</c:v>
                </c:pt>
                <c:pt idx="157">
                  <c:v>-7.8642514308625432E-4</c:v>
                </c:pt>
                <c:pt idx="158">
                  <c:v>-7.8713144620355126E-4</c:v>
                </c:pt>
                <c:pt idx="159">
                  <c:v>-7.8907702320498265E-4</c:v>
                </c:pt>
                <c:pt idx="160">
                  <c:v>-7.8918506378213135E-4</c:v>
                </c:pt>
                <c:pt idx="161">
                  <c:v>-7.9075040247863929E-4</c:v>
                </c:pt>
                <c:pt idx="162">
                  <c:v>-7.9147903190304378E-4</c:v>
                </c:pt>
                <c:pt idx="163">
                  <c:v>-7.9220496569090823E-4</c:v>
                </c:pt>
                <c:pt idx="164">
                  <c:v>-7.9409725676244714E-4</c:v>
                </c:pt>
                <c:pt idx="165">
                  <c:v>-7.9422229917633749E-4</c:v>
                </c:pt>
                <c:pt idx="166">
                  <c:v>-7.9572751123724794E-4</c:v>
                </c:pt>
                <c:pt idx="167">
                  <c:v>-7.9639698278674933E-4</c:v>
                </c:pt>
                <c:pt idx="168">
                  <c:v>-7.9705014581628146E-4</c:v>
                </c:pt>
                <c:pt idx="169">
                  <c:v>-7.9860221066290415E-4</c:v>
                </c:pt>
                <c:pt idx="170">
                  <c:v>-7.9874625443279951E-4</c:v>
                </c:pt>
                <c:pt idx="171">
                  <c:v>-8.000000006829598E-4</c:v>
                </c:pt>
                <c:pt idx="172">
                  <c:v>-8.0051330750413846E-4</c:v>
                </c:pt>
                <c:pt idx="173">
                  <c:v>-8.009976285804259E-4</c:v>
                </c:pt>
                <c:pt idx="174">
                  <c:v>-8.0194242708915065E-4</c:v>
                </c:pt>
                <c:pt idx="175">
                  <c:v>-8.021024843695788E-4</c:v>
                </c:pt>
                <c:pt idx="176">
                  <c:v>-8.0278284878572577E-4</c:v>
                </c:pt>
                <c:pt idx="177">
                  <c:v>-8.0294748679680201E-4</c:v>
                </c:pt>
                <c:pt idx="178">
                  <c:v>-8.0311299523699777E-4</c:v>
                </c:pt>
                <c:pt idx="179">
                  <c:v>-8.0343534895022291E-4</c:v>
                </c:pt>
                <c:pt idx="180">
                  <c:v>-8.0371985497205837E-4</c:v>
                </c:pt>
                <c:pt idx="181">
                  <c:v>-8.0428662993669642E-4</c:v>
                </c:pt>
                <c:pt idx="182">
                  <c:v>-8.0445129014923556E-4</c:v>
                </c:pt>
                <c:pt idx="183">
                  <c:v>-8.0452535976398667E-4</c:v>
                </c:pt>
                <c:pt idx="184">
                  <c:v>-8.0455301133893907E-4</c:v>
                </c:pt>
                <c:pt idx="185">
                  <c:v>-8.0453277089889686E-4</c:v>
                </c:pt>
                <c:pt idx="186">
                  <c:v>-8.0379714447530225E-4</c:v>
                </c:pt>
                <c:pt idx="187">
                  <c:v>-8.0394295355012296E-4</c:v>
                </c:pt>
                <c:pt idx="188">
                  <c:v>-8.0366068747883307E-4</c:v>
                </c:pt>
                <c:pt idx="189">
                  <c:v>-8.0332141198406282E-4</c:v>
                </c:pt>
                <c:pt idx="190">
                  <c:v>-8.0292356190322706E-4</c:v>
                </c:pt>
                <c:pt idx="191">
                  <c:v>-8.0061095159763478E-4</c:v>
                </c:pt>
                <c:pt idx="192">
                  <c:v>-8.0071465646212663E-4</c:v>
                </c:pt>
                <c:pt idx="193">
                  <c:v>-8.0000000000060383E-4</c:v>
                </c:pt>
                <c:pt idx="194">
                  <c:v>-7.9921787010870217E-4</c:v>
                </c:pt>
                <c:pt idx="195">
                  <c:v>-7.9837045256240169E-4</c:v>
                </c:pt>
                <c:pt idx="196">
                  <c:v>-7.9435279676658014E-4</c:v>
                </c:pt>
                <c:pt idx="197">
                  <c:v>-7.9438782271108049E-4</c:v>
                </c:pt>
                <c:pt idx="198">
                  <c:v>-7.9325914295148132E-4</c:v>
                </c:pt>
                <c:pt idx="199">
                  <c:v>-7.9208343668852774E-4</c:v>
                </c:pt>
                <c:pt idx="200">
                  <c:v>-7.8961884389797154E-4</c:v>
                </c:pt>
                <c:pt idx="201">
                  <c:v>-7.8566804017204158E-4</c:v>
                </c:pt>
                <c:pt idx="202">
                  <c:v>-7.8429198985417411E-4</c:v>
                </c:pt>
                <c:pt idx="203">
                  <c:v>-7.8289183933754681E-4</c:v>
                </c:pt>
                <c:pt idx="204">
                  <c:v>-7.8147090388297296E-4</c:v>
                </c:pt>
                <c:pt idx="205">
                  <c:v>-7.8003252585485982E-4</c:v>
                </c:pt>
                <c:pt idx="206">
                  <c:v>-7.7564656656899241E-4</c:v>
                </c:pt>
                <c:pt idx="207">
                  <c:v>-7.7417238401274559E-4</c:v>
                </c:pt>
                <c:pt idx="208">
                  <c:v>-7.726978772958006E-4</c:v>
                </c:pt>
                <c:pt idx="209">
                  <c:v>-7.7122655141928173E-4</c:v>
                </c:pt>
                <c:pt idx="210">
                  <c:v>-7.6516320745413679E-4</c:v>
                </c:pt>
                <c:pt idx="211">
                  <c:v>-7.6434291112436074E-4</c:v>
                </c:pt>
                <c:pt idx="212">
                  <c:v>-7.6404220715758247E-4</c:v>
                </c:pt>
                <c:pt idx="213">
                  <c:v>-7.62665089322212E-4</c:v>
                </c:pt>
                <c:pt idx="214">
                  <c:v>-7.6131644631944326E-4</c:v>
                </c:pt>
                <c:pt idx="215">
                  <c:v>-7.6000000000023553E-4</c:v>
                </c:pt>
                <c:pt idx="216">
                  <c:v>-7.5629808729616376E-4</c:v>
                </c:pt>
                <c:pt idx="217">
                  <c:v>-7.5514496362972063E-4</c:v>
                </c:pt>
                <c:pt idx="218">
                  <c:v>-7.5402848302636675E-4</c:v>
                </c:pt>
                <c:pt idx="219">
                  <c:v>-7.5294635170840697E-4</c:v>
                </c:pt>
                <c:pt idx="220">
                  <c:v>-7.5189625893501183E-4</c:v>
                </c:pt>
                <c:pt idx="221">
                  <c:v>-7.5043071606627784E-4</c:v>
                </c:pt>
                <c:pt idx="222">
                  <c:v>-7.479694648066886E-4</c:v>
                </c:pt>
                <c:pt idx="223">
                  <c:v>-7.4745451938867914E-4</c:v>
                </c:pt>
                <c:pt idx="224">
                  <c:v>-7.4652286671830943E-4</c:v>
                </c:pt>
                <c:pt idx="225">
                  <c:v>-7.4561009480765778E-4</c:v>
                </c:pt>
                <c:pt idx="226">
                  <c:v>-7.4263696058893605E-4</c:v>
                </c:pt>
                <c:pt idx="227">
                  <c:v>-7.420989215081459E-4</c:v>
                </c:pt>
                <c:pt idx="228">
                  <c:v>-7.4124373423135111E-4</c:v>
                </c:pt>
                <c:pt idx="229">
                  <c:v>-7.4039258066935492E-4</c:v>
                </c:pt>
                <c:pt idx="230">
                  <c:v>-7.3954292662565841E-4</c:v>
                </c:pt>
                <c:pt idx="231">
                  <c:v>-7.3662529322062961E-4</c:v>
                </c:pt>
                <c:pt idx="232">
                  <c:v>-7.3610802480853605E-4</c:v>
                </c:pt>
                <c:pt idx="233">
                  <c:v>-7.3522725851460477E-4</c:v>
                </c:pt>
                <c:pt idx="234">
                  <c:v>-7.343324284241374E-4</c:v>
                </c:pt>
                <c:pt idx="235">
                  <c:v>-7.3342088096076965E-4</c:v>
                </c:pt>
                <c:pt idx="236">
                  <c:v>-7.3000000007905272E-4</c:v>
                </c:pt>
                <c:pt idx="237">
                  <c:v>-7.2955355779320765E-4</c:v>
                </c:pt>
                <c:pt idx="238">
                  <c:v>-7.2853735700162652E-4</c:v>
                </c:pt>
                <c:pt idx="239">
                  <c:v>-7.2752847242154943E-4</c:v>
                </c:pt>
                <c:pt idx="240">
                  <c:v>-7.2652396817072076E-4</c:v>
                </c:pt>
                <c:pt idx="241">
                  <c:v>-7.2286095681700819E-4</c:v>
                </c:pt>
                <c:pt idx="242">
                  <c:v>-7.2249008452967894E-4</c:v>
                </c:pt>
                <c:pt idx="243">
                  <c:v>-7.2077628982896358E-4</c:v>
                </c:pt>
                <c:pt idx="244">
                  <c:v>-7.1971123934050178E-4</c:v>
                </c:pt>
                <c:pt idx="245">
                  <c:v>-7.1862688445110511E-4</c:v>
                </c:pt>
                <c:pt idx="246">
                  <c:v>-7.1522632176120667E-4</c:v>
                </c:pt>
                <c:pt idx="247">
                  <c:v>-7.14032942343284E-4</c:v>
                </c:pt>
                <c:pt idx="248">
                  <c:v>-7.1280421974972248E-4</c:v>
                </c:pt>
                <c:pt idx="249">
                  <c:v>-7.1153686503667947E-4</c:v>
                </c:pt>
                <c:pt idx="250">
                  <c:v>-7.102275621964668E-4</c:v>
                </c:pt>
                <c:pt idx="251">
                  <c:v>-7.060143988378366E-4</c:v>
                </c:pt>
                <c:pt idx="252">
                  <c:v>-7.0450360208090758E-4</c:v>
                </c:pt>
                <c:pt idx="253">
                  <c:v>-7.029338711554441E-4</c:v>
                </c:pt>
                <c:pt idx="254">
                  <c:v>-7.0130172764696686E-4</c:v>
                </c:pt>
                <c:pt idx="255">
                  <c:v>-6.9960366607034279E-4</c:v>
                </c:pt>
                <c:pt idx="256">
                  <c:v>-6.9407851197478157E-4</c:v>
                </c:pt>
                <c:pt idx="257">
                  <c:v>-6.920811817941933E-4</c:v>
                </c:pt>
                <c:pt idx="258">
                  <c:v>-6.9000000000004041E-4</c:v>
                </c:pt>
                <c:pt idx="259">
                  <c:v>-6.8783804034566254E-4</c:v>
                </c:pt>
                <c:pt idx="260">
                  <c:v>-6.8560275862396595E-4</c:v>
                </c:pt>
                <c:pt idx="261">
                  <c:v>-6.7598728204197405E-4</c:v>
                </c:pt>
                <c:pt idx="262">
                  <c:v>-6.7342972793501578E-4</c:v>
                </c:pt>
                <c:pt idx="263">
                  <c:v>-6.7081673472046727E-4</c:v>
                </c:pt>
                <c:pt idx="264">
                  <c:v>-6.6815135678737771E-4</c:v>
                </c:pt>
                <c:pt idx="265">
                  <c:v>-6.7312010140598455E-4</c:v>
                </c:pt>
                <c:pt idx="266">
                  <c:v>-6.725215389177271E-4</c:v>
                </c:pt>
                <c:pt idx="267">
                  <c:v>-6.6964939174724415E-4</c:v>
                </c:pt>
                <c:pt idx="268">
                  <c:v>-6.6673943977084557E-4</c:v>
                </c:pt>
                <c:pt idx="269">
                  <c:v>-6.637948737416076E-4</c:v>
                </c:pt>
                <c:pt idx="270">
                  <c:v>-6.5255194595793408E-4</c:v>
                </c:pt>
                <c:pt idx="271">
                  <c:v>-6.5173502743946245E-4</c:v>
                </c:pt>
                <c:pt idx="272">
                  <c:v>-6.4866599574151353E-4</c:v>
                </c:pt>
                <c:pt idx="273">
                  <c:v>-6.455819405015962E-4</c:v>
                </c:pt>
                <c:pt idx="274">
                  <c:v>-6.4248620114325478E-4</c:v>
                </c:pt>
                <c:pt idx="275">
                  <c:v>-6.3113569696460203E-4</c:v>
                </c:pt>
                <c:pt idx="276">
                  <c:v>-6.3005393444537188E-4</c:v>
                </c:pt>
                <c:pt idx="277">
                  <c:v>-6.2695060929625031E-4</c:v>
                </c:pt>
                <c:pt idx="278">
                  <c:v>-6.2385608263900859E-4</c:v>
                </c:pt>
                <c:pt idx="279">
                  <c:v>-6.2077384258929936E-4</c:v>
                </c:pt>
                <c:pt idx="280">
                  <c:v>-6.0999999870138988E-4</c:v>
                </c:pt>
                <c:pt idx="281">
                  <c:v>-6.0861087470251267E-4</c:v>
                </c:pt>
                <c:pt idx="282">
                  <c:v>-6.0560800278829259E-4</c:v>
                </c:pt>
                <c:pt idx="283">
                  <c:v>-6.02619204281926E-4</c:v>
                </c:pt>
                <c:pt idx="284">
                  <c:v>-5.9964449213945796E-4</c:v>
                </c:pt>
                <c:pt idx="285">
                  <c:v>-5.8955116428815037E-4</c:v>
                </c:pt>
                <c:pt idx="286">
                  <c:v>-5.8788694985780323E-4</c:v>
                </c:pt>
                <c:pt idx="287">
                  <c:v>-5.8498304738970226E-4</c:v>
                </c:pt>
                <c:pt idx="288">
                  <c:v>-5.8209341912419477E-4</c:v>
                </c:pt>
                <c:pt idx="289">
                  <c:v>-5.7921811471658817E-4</c:v>
                </c:pt>
                <c:pt idx="290">
                  <c:v>-5.6970747042444899E-4</c:v>
                </c:pt>
                <c:pt idx="291">
                  <c:v>-5.6786131225769552E-4</c:v>
                </c:pt>
                <c:pt idx="292">
                  <c:v>-5.6505855546043894E-4</c:v>
                </c:pt>
                <c:pt idx="293">
                  <c:v>-5.6227053054961143E-4</c:v>
                </c:pt>
                <c:pt idx="294">
                  <c:v>-5.5949732387912019E-4</c:v>
                </c:pt>
                <c:pt idx="295">
                  <c:v>-5.5048305378431494E-4</c:v>
                </c:pt>
                <c:pt idx="296">
                  <c:v>-5.4855459019816696E-4</c:v>
                </c:pt>
                <c:pt idx="297">
                  <c:v>-5.458569535519472E-4</c:v>
                </c:pt>
                <c:pt idx="298">
                  <c:v>-5.4317476337590773E-4</c:v>
                </c:pt>
                <c:pt idx="299">
                  <c:v>-5.4050814272476417E-4</c:v>
                </c:pt>
                <c:pt idx="300">
                  <c:v>-5.3190456980626384E-4</c:v>
                </c:pt>
                <c:pt idx="301">
                  <c:v>-5.2999999999311584E-4</c:v>
                </c:pt>
                <c:pt idx="302">
                  <c:v>-5.2741289788885745E-4</c:v>
                </c:pt>
                <c:pt idx="303">
                  <c:v>-5.2484005755978544E-4</c:v>
                </c:pt>
                <c:pt idx="304">
                  <c:v>-5.2227946699191872E-4</c:v>
                </c:pt>
                <c:pt idx="305">
                  <c:v>-5.1390983069296667E-4</c:v>
                </c:pt>
                <c:pt idx="306">
                  <c:v>-5.0975091154952152E-4</c:v>
                </c:pt>
                <c:pt idx="307">
                  <c:v>-5.0714386219638411E-4</c:v>
                </c:pt>
                <c:pt idx="308">
                  <c:v>-5.0264462729355413E-4</c:v>
                </c:pt>
                <c:pt idx="309">
                  <c:v>-5.0093922774923152E-4</c:v>
                </c:pt>
                <c:pt idx="310">
                  <c:v>-4.9391513595933975E-4</c:v>
                </c:pt>
                <c:pt idx="311">
                  <c:v>-4.9121568377342572E-4</c:v>
                </c:pt>
                <c:pt idx="312">
                  <c:v>-4.8849327162292999E-4</c:v>
                </c:pt>
                <c:pt idx="313">
                  <c:v>-4.8316580582506659E-4</c:v>
                </c:pt>
                <c:pt idx="314">
                  <c:v>-4.8165047782415277E-4</c:v>
                </c:pt>
                <c:pt idx="315">
                  <c:v>-4.7445973214613798E-4</c:v>
                </c:pt>
                <c:pt idx="316">
                  <c:v>-4.7155315071798778E-4</c:v>
                </c:pt>
                <c:pt idx="317">
                  <c:v>-4.686080315325045E-4</c:v>
                </c:pt>
                <c:pt idx="318">
                  <c:v>-4.6201525821948895E-4</c:v>
                </c:pt>
                <c:pt idx="319">
                  <c:v>-4.6074530654879056E-4</c:v>
                </c:pt>
                <c:pt idx="320">
                  <c:v>-4.5322445579271364E-4</c:v>
                </c:pt>
                <c:pt idx="321">
                  <c:v>-4.5000000000055868E-4</c:v>
                </c:pt>
                <c:pt idx="322">
                  <c:v>-4.4672157219480621E-4</c:v>
                </c:pt>
                <c:pt idx="323">
                  <c:v>-4.3850324049381705E-4</c:v>
                </c:pt>
                <c:pt idx="324">
                  <c:v>-4.3751896865970065E-4</c:v>
                </c:pt>
                <c:pt idx="325">
                  <c:v>-4.2957632631372884E-4</c:v>
                </c:pt>
                <c:pt idx="326">
                  <c:v>-4.2601013000286443E-4</c:v>
                </c:pt>
                <c:pt idx="327">
                  <c:v>-4.2240272676217507E-4</c:v>
                </c:pt>
                <c:pt idx="328">
                  <c:v>-4.2159294045971264E-4</c:v>
                </c:pt>
                <c:pt idx="329">
                  <c:v>-4.2080840492373397E-4</c:v>
                </c:pt>
                <c:pt idx="330">
                  <c:v>-4.0682460799566528E-4</c:v>
                </c:pt>
                <c:pt idx="331">
                  <c:v>-4.0303988141129221E-4</c:v>
                </c:pt>
                <c:pt idx="332">
                  <c:v>-3.9922196833423946E-4</c:v>
                </c:pt>
                <c:pt idx="333">
                  <c:v>-3.9537281076691303E-4</c:v>
                </c:pt>
                <c:pt idx="334">
                  <c:v>-3.8531778113360743E-4</c:v>
                </c:pt>
                <c:pt idx="335">
                  <c:v>-3.7970270672152374E-4</c:v>
                </c:pt>
                <c:pt idx="336">
                  <c:v>-3.7572658783361485E-4</c:v>
                </c:pt>
                <c:pt idx="337">
                  <c:v>-3.7173095513699502E-4</c:v>
                </c:pt>
                <c:pt idx="338">
                  <c:v>-3.6771777685877554E-4</c:v>
                </c:pt>
                <c:pt idx="339">
                  <c:v>-3.474578521102094E-4</c:v>
                </c:pt>
                <c:pt idx="340">
                  <c:v>-3.4338094303517513E-4</c:v>
                </c:pt>
                <c:pt idx="341">
                  <c:v>-3.3930037092633024E-4</c:v>
                </c:pt>
                <c:pt idx="342">
                  <c:v>-3.3000000000054161E-4</c:v>
                </c:pt>
                <c:pt idx="343">
                  <c:v>-3.2296848783014697E-4</c:v>
                </c:pt>
                <c:pt idx="344">
                  <c:v>-3.1889887272884375E-4</c:v>
                </c:pt>
                <c:pt idx="345">
                  <c:v>-3.1483777151746146E-4</c:v>
                </c:pt>
                <c:pt idx="346">
                  <c:v>-3.1078496713968186E-4</c:v>
                </c:pt>
                <c:pt idx="347">
                  <c:v>-3.0052295891190524E-4</c:v>
                </c:pt>
                <c:pt idx="348">
                  <c:v>-2.8873056288043585E-4</c:v>
                </c:pt>
                <c:pt idx="349">
                  <c:v>-2.84771015629925E-4</c:v>
                </c:pt>
                <c:pt idx="350">
                  <c:v>-2.7729416093646623E-4</c:v>
                </c:pt>
                <c:pt idx="351">
                  <c:v>-2.7512101611379782E-4</c:v>
                </c:pt>
                <c:pt idx="352">
                  <c:v>-2.6502050043052539E-4</c:v>
                </c:pt>
                <c:pt idx="353">
                  <c:v>-2.6107860915712967E-4</c:v>
                </c:pt>
                <c:pt idx="354">
                  <c:v>-2.5713907294357678E-4</c:v>
                </c:pt>
                <c:pt idx="355">
                  <c:v>-2.5001403365931455E-4</c:v>
                </c:pt>
                <c:pt idx="356">
                  <c:v>-2.4768017112680279E-4</c:v>
                </c:pt>
                <c:pt idx="357">
                  <c:v>-2.3747162880529405E-4</c:v>
                </c:pt>
                <c:pt idx="358">
                  <c:v>-2.3354325543065521E-4</c:v>
                </c:pt>
                <c:pt idx="359">
                  <c:v>-2.2961630518458789E-4</c:v>
                </c:pt>
                <c:pt idx="360">
                  <c:v>-2.2247386791677867E-4</c:v>
                </c:pt>
                <c:pt idx="361">
                  <c:v>-2.2015204195711548E-4</c:v>
                </c:pt>
                <c:pt idx="362">
                  <c:v>-2.1000000131158857E-4</c:v>
                </c:pt>
                <c:pt idx="363">
                  <c:v>-2.0606330330314137E-4</c:v>
                </c:pt>
                <c:pt idx="364">
                  <c:v>-2.0209253933963731E-4</c:v>
                </c:pt>
                <c:pt idx="365">
                  <c:v>-1.945738136507443E-4</c:v>
                </c:pt>
                <c:pt idx="366">
                  <c:v>-1.9229124133963356E-4</c:v>
                </c:pt>
                <c:pt idx="367">
                  <c:v>-1.8181601952472134E-4</c:v>
                </c:pt>
                <c:pt idx="368">
                  <c:v>-1.776941025584943E-4</c:v>
                </c:pt>
                <c:pt idx="369">
                  <c:v>-1.7540425027041655E-4</c:v>
                </c:pt>
                <c:pt idx="370">
                  <c:v>-1.7127279739224705E-4</c:v>
                </c:pt>
                <c:pt idx="371">
                  <c:v>-1.6333247849960582E-4</c:v>
                </c:pt>
                <c:pt idx="372">
                  <c:v>-1.5466274451639422E-4</c:v>
                </c:pt>
                <c:pt idx="373">
                  <c:v>-1.5050276082903411E-4</c:v>
                </c:pt>
                <c:pt idx="374">
                  <c:v>-1.4634529256560874E-4</c:v>
                </c:pt>
                <c:pt idx="375">
                  <c:v>-1.421931253649415E-4</c:v>
                </c:pt>
                <c:pt idx="376">
                  <c:v>-1.3399025378046337E-4</c:v>
                </c:pt>
                <c:pt idx="377">
                  <c:v>-1.2569385660779795E-4</c:v>
                </c:pt>
                <c:pt idx="378">
                  <c:v>-1.2161065595064503E-4</c:v>
                </c:pt>
                <c:pt idx="379">
                  <c:v>-1.1754987618006024E-4</c:v>
                </c:pt>
                <c:pt idx="380">
                  <c:v>-1.1351443826639439E-4</c:v>
                </c:pt>
                <c:pt idx="381">
                  <c:v>-1.0520451172516214E-4</c:v>
                </c:pt>
                <c:pt idx="382">
                  <c:v>-9.7685201222423419E-5</c:v>
                </c:pt>
                <c:pt idx="383">
                  <c:v>-9.3820963782664265E-5</c:v>
                </c:pt>
                <c:pt idx="384">
                  <c:v>-9.0000000000567775E-5</c:v>
                </c:pt>
                <c:pt idx="385">
                  <c:v>-8.6218632226036938E-5</c:v>
                </c:pt>
                <c:pt idx="386">
                  <c:v>-7.3332574054030313E-5</c:v>
                </c:pt>
                <c:pt idx="387">
                  <c:v>-6.9052511120191475E-5</c:v>
                </c:pt>
                <c:pt idx="388">
                  <c:v>-6.7709353185869031E-5</c:v>
                </c:pt>
                <c:pt idx="389">
                  <c:v>-6.4060828502837956E-5</c:v>
                </c:pt>
                <c:pt idx="390">
                  <c:v>-6.0421220343937936E-5</c:v>
                </c:pt>
                <c:pt idx="391">
                  <c:v>-5.9166213773606261E-5</c:v>
                </c:pt>
                <c:pt idx="392">
                  <c:v>-4.3426052023039055E-5</c:v>
                </c:pt>
                <c:pt idx="393">
                  <c:v>-3.9753826087963596E-5</c:v>
                </c:pt>
                <c:pt idx="394">
                  <c:v>-3.6066975094332633E-5</c:v>
                </c:pt>
                <c:pt idx="395">
                  <c:v>-2.7317444760878483E-5</c:v>
                </c:pt>
                <c:pt idx="396">
                  <c:v>-2.6098491478429951E-5</c:v>
                </c:pt>
                <c:pt idx="397">
                  <c:v>-1.7272198797083206E-5</c:v>
                </c:pt>
                <c:pt idx="398">
                  <c:v>-1.341251159332576E-5</c:v>
                </c:pt>
                <c:pt idx="399">
                  <c:v>-9.5095716449215537E-6</c:v>
                </c:pt>
                <c:pt idx="400">
                  <c:v>-2.6125507112511975E-7</c:v>
                </c:pt>
                <c:pt idx="401">
                  <c:v>1.1041290299349047E-6</c:v>
                </c:pt>
                <c:pt idx="402">
                  <c:v>1.0802040621982201E-5</c:v>
                </c:pt>
                <c:pt idx="403">
                  <c:v>1.5053768551709369E-5</c:v>
                </c:pt>
                <c:pt idx="404">
                  <c:v>1.9378772209530467E-5</c:v>
                </c:pt>
                <c:pt idx="405">
                  <c:v>2.9311959734703501E-5</c:v>
                </c:pt>
                <c:pt idx="406">
                  <c:v>3.1041992064828605E-5</c:v>
                </c:pt>
                <c:pt idx="407">
                  <c:v>4.2230648042888063E-5</c:v>
                </c:pt>
                <c:pt idx="408">
                  <c:v>4.7051134859124723E-5</c:v>
                </c:pt>
                <c:pt idx="409">
                  <c:v>5.1951766988356247E-5</c:v>
                </c:pt>
                <c:pt idx="410">
                  <c:v>6.265890967373278E-5</c:v>
                </c:pt>
                <c:pt idx="411">
                  <c:v>6.4859047447391065E-5</c:v>
                </c:pt>
                <c:pt idx="412">
                  <c:v>7.7599274102533612E-5</c:v>
                </c:pt>
                <c:pt idx="413">
                  <c:v>8.2945889801839428E-5</c:v>
                </c:pt>
                <c:pt idx="414">
                  <c:v>8.8360895788926029E-5</c:v>
                </c:pt>
                <c:pt idx="415">
                  <c:v>9.9733335135411937E-5</c:v>
                </c:pt>
                <c:pt idx="416">
                  <c:v>1.0234065962029489E-4</c:v>
                </c:pt>
                <c:pt idx="417">
                  <c:v>1.1640064983234937E-4</c:v>
                </c:pt>
                <c:pt idx="418">
                  <c:v>1.2218913096720047E-4</c:v>
                </c:pt>
                <c:pt idx="419">
                  <c:v>1.2803358788910055E-4</c:v>
                </c:pt>
                <c:pt idx="420">
                  <c:v>1.3995715214464333E-4</c:v>
                </c:pt>
                <c:pt idx="421">
                  <c:v>1.4290009965604305E-4</c:v>
                </c:pt>
                <c:pt idx="422">
                  <c:v>1.580310807600972E-4</c:v>
                </c:pt>
                <c:pt idx="423">
                  <c:v>1.6417254675498536E-4</c:v>
                </c:pt>
                <c:pt idx="424">
                  <c:v>1.7035691430044648E-4</c:v>
                </c:pt>
                <c:pt idx="425">
                  <c:v>1.8271930926359108E-4</c:v>
                </c:pt>
                <c:pt idx="426">
                  <c:v>1.8591849309074356E-4</c:v>
                </c:pt>
                <c:pt idx="427">
                  <c:v>2.0185454720320436E-4</c:v>
                </c:pt>
                <c:pt idx="428">
                  <c:v>2.0825531697219748E-4</c:v>
                </c:pt>
                <c:pt idx="429">
                  <c:v>2.1468416181780195E-4</c:v>
                </c:pt>
                <c:pt idx="430">
                  <c:v>2.2737190383599837E-4</c:v>
                </c:pt>
                <c:pt idx="431">
                  <c:v>2.3073318824902699E-4</c:v>
                </c:pt>
                <c:pt idx="432">
                  <c:v>2.4713977373276396E-4</c:v>
                </c:pt>
                <c:pt idx="433">
                  <c:v>2.5053330472759195E-4</c:v>
                </c:pt>
                <c:pt idx="434">
                  <c:v>2.5392757710232923E-4</c:v>
                </c:pt>
                <c:pt idx="435">
                  <c:v>2.5731923714231549E-4</c:v>
                </c:pt>
                <c:pt idx="436">
                  <c:v>2.6383829045539695E-4</c:v>
                </c:pt>
                <c:pt idx="437">
                  <c:v>2.8651845524800166E-4</c:v>
                </c:pt>
                <c:pt idx="438">
                  <c:v>2.898383896582951E-4</c:v>
                </c:pt>
                <c:pt idx="439">
                  <c:v>2.9630235113089473E-4</c:v>
                </c:pt>
                <c:pt idx="440">
                  <c:v>3.0274499991133079E-4</c:v>
                </c:pt>
                <c:pt idx="441">
                  <c:v>3.0916285560440474E-4</c:v>
                </c:pt>
                <c:pt idx="442">
                  <c:v>3.3144753243941793E-4</c:v>
                </c:pt>
                <c:pt idx="443">
                  <c:v>3.3451600522212859E-4</c:v>
                </c:pt>
                <c:pt idx="444">
                  <c:v>3.4075695518977483E-4</c:v>
                </c:pt>
                <c:pt idx="445">
                  <c:v>3.469517890917587E-4</c:v>
                </c:pt>
                <c:pt idx="446">
                  <c:v>3.5309687967091159E-4</c:v>
                </c:pt>
                <c:pt idx="447">
                  <c:v>3.7447816689199759E-4</c:v>
                </c:pt>
                <c:pt idx="448">
                  <c:v>3.7710652932012212E-4</c:v>
                </c:pt>
                <c:pt idx="449">
                  <c:v>3.8294776016013679E-4</c:v>
                </c:pt>
                <c:pt idx="450">
                  <c:v>3.8871704359256181E-4</c:v>
                </c:pt>
                <c:pt idx="451">
                  <c:v>3.9441209268873968E-4</c:v>
                </c:pt>
                <c:pt idx="452">
                  <c:v>4.1446091083361173E-4</c:v>
                </c:pt>
                <c:pt idx="453">
                  <c:v>4.1653848011509692E-4</c:v>
                </c:pt>
                <c:pt idx="454">
                  <c:v>4.2193276920211202E-4</c:v>
                </c:pt>
                <c:pt idx="455">
                  <c:v>4.2728271479273847E-4</c:v>
                </c:pt>
                <c:pt idx="456">
                  <c:v>4.3259366760353121E-4</c:v>
                </c:pt>
                <c:pt idx="457">
                  <c:v>4.5528956208102278E-4</c:v>
                </c:pt>
                <c:pt idx="458">
                  <c:v>4.5703972634393163E-4</c:v>
                </c:pt>
                <c:pt idx="459">
                  <c:v>4.622527023038433E-4</c:v>
                </c:pt>
                <c:pt idx="460">
                  <c:v>4.6745959987980494E-4</c:v>
                </c:pt>
                <c:pt idx="461">
                  <c:v>4.726659824751809E-4</c:v>
                </c:pt>
                <c:pt idx="462">
                  <c:v>4.8833819358603213E-4</c:v>
                </c:pt>
                <c:pt idx="463">
                  <c:v>4.9359884254072635E-4</c:v>
                </c:pt>
                <c:pt idx="464">
                  <c:v>4.9888731273172425E-4</c:v>
                </c:pt>
                <c:pt idx="465">
                  <c:v>5.0420937524856631E-4</c:v>
                </c:pt>
                <c:pt idx="466">
                  <c:v>5.0957083580145072E-4</c:v>
                </c:pt>
                <c:pt idx="467">
                  <c:v>5.2595018208908954E-4</c:v>
                </c:pt>
                <c:pt idx="468">
                  <c:v>5.3152798431534099E-4</c:v>
                </c:pt>
                <c:pt idx="469">
                  <c:v>5.3717473246660556E-4</c:v>
                </c:pt>
                <c:pt idx="470">
                  <c:v>5.4289644000382121E-4</c:v>
                </c:pt>
                <c:pt idx="471">
                  <c:v>5.4869915502000338E-4</c:v>
                </c:pt>
                <c:pt idx="472">
                  <c:v>5.6665434544458113E-4</c:v>
                </c:pt>
                <c:pt idx="473">
                  <c:v>5.7284067949356701E-4</c:v>
                </c:pt>
                <c:pt idx="474">
                  <c:v>5.791292546570287E-4</c:v>
                </c:pt>
                <c:pt idx="475">
                  <c:v>5.8551674853898135E-4</c:v>
                </c:pt>
                <c:pt idx="476">
                  <c:v>5.9199981676541654E-4</c:v>
                </c:pt>
                <c:pt idx="477">
                  <c:v>6.1198869401025936E-4</c:v>
                </c:pt>
                <c:pt idx="478">
                  <c:v>6.1497278639190286E-4</c:v>
                </c:pt>
                <c:pt idx="479">
                  <c:v>6.2573018105740801E-4</c:v>
                </c:pt>
                <c:pt idx="480">
                  <c:v>6.288535468485356E-4</c:v>
                </c:pt>
                <c:pt idx="481">
                  <c:v>6.3590354132977501E-4</c:v>
                </c:pt>
                <c:pt idx="482">
                  <c:v>6.6133560560459434E-4</c:v>
                </c:pt>
                <c:pt idx="483">
                  <c:v>6.6475143434338536E-4</c:v>
                </c:pt>
                <c:pt idx="484">
                  <c:v>6.7210741232879428E-4</c:v>
                </c:pt>
                <c:pt idx="485">
                  <c:v>6.7951372516342006E-4</c:v>
                </c:pt>
                <c:pt idx="486">
                  <c:v>6.8696670060817522E-4</c:v>
                </c:pt>
                <c:pt idx="487">
                  <c:v>7.1348761864368072E-4</c:v>
                </c:pt>
                <c:pt idx="488">
                  <c:v>7.1717100924160982E-4</c:v>
                </c:pt>
                <c:pt idx="489">
                  <c:v>7.2480143967099445E-4</c:v>
                </c:pt>
                <c:pt idx="490">
                  <c:v>7.3245603457367436E-4</c:v>
                </c:pt>
                <c:pt idx="491">
                  <c:v>7.4013096680022341E-4</c:v>
                </c:pt>
                <c:pt idx="492">
                  <c:v>7.6718444735243794E-4</c:v>
                </c:pt>
                <c:pt idx="493">
                  <c:v>7.7095675124546519E-4</c:v>
                </c:pt>
                <c:pt idx="494">
                  <c:v>7.7867588663822448E-4</c:v>
                </c:pt>
                <c:pt idx="495">
                  <c:v>7.863961306376709E-4</c:v>
                </c:pt>
                <c:pt idx="496">
                  <c:v>7.9411772211306021E-4</c:v>
                </c:pt>
                <c:pt idx="497">
                  <c:v>8.2126408176393616E-4</c:v>
                </c:pt>
                <c:pt idx="498">
                  <c:v>8.2502240342215085E-4</c:v>
                </c:pt>
                <c:pt idx="499">
                  <c:v>8.3275437858967838E-4</c:v>
                </c:pt>
                <c:pt idx="500">
                  <c:v>8.4447166883008947E-4</c:v>
                </c:pt>
                <c:pt idx="501">
                  <c:v>8.5221337156654651E-4</c:v>
                </c:pt>
                <c:pt idx="502">
                  <c:v>8.7545952512028578E-4</c:v>
                </c:pt>
                <c:pt idx="503">
                  <c:v>8.8321610917270249E-4</c:v>
                </c:pt>
                <c:pt idx="504">
                  <c:v>8.9097705636749405E-4</c:v>
                </c:pt>
                <c:pt idx="505">
                  <c:v>8.9874262742445799E-4</c:v>
                </c:pt>
                <c:pt idx="506">
                  <c:v>9.0651308486766255E-4</c:v>
                </c:pt>
                <c:pt idx="507">
                  <c:v>9.2985642770527534E-4</c:v>
                </c:pt>
                <c:pt idx="508">
                  <c:v>9.37649091882514E-4</c:v>
                </c:pt>
                <c:pt idx="509">
                  <c:v>9.4544798203816669E-4</c:v>
                </c:pt>
                <c:pt idx="510">
                  <c:v>9.5325337148679135E-4</c:v>
                </c:pt>
                <c:pt idx="511">
                  <c:v>9.6106553534370317E-4</c:v>
                </c:pt>
                <c:pt idx="512">
                  <c:v>9.8454545150627277E-4</c:v>
                </c:pt>
                <c:pt idx="513">
                  <c:v>9.9238750013432584E-4</c:v>
                </c:pt>
                <c:pt idx="514">
                  <c:v>1.0002377257362022E-3</c:v>
                </c:pt>
                <c:pt idx="515">
                  <c:v>1.0080964142229769E-3</c:v>
                </c:pt>
                <c:pt idx="516">
                  <c:v>1.0159637985625806E-3</c:v>
                </c:pt>
                <c:pt idx="517">
                  <c:v>1.0554305977324534E-3</c:v>
                </c:pt>
                <c:pt idx="518">
                  <c:v>1.0989630403838446E-3</c:v>
                </c:pt>
                <c:pt idx="519">
                  <c:v>1.1510099644969367E-3</c:v>
                </c:pt>
                <c:pt idx="520">
                  <c:v>1.2073036940626861E-3</c:v>
                </c:pt>
                <c:pt idx="521">
                  <c:v>1.263977915728241E-3</c:v>
                </c:pt>
                <c:pt idx="522">
                  <c:v>1.3210191082075322E-3</c:v>
                </c:pt>
                <c:pt idx="523">
                  <c:v>1.3784137488604099E-3</c:v>
                </c:pt>
                <c:pt idx="524">
                  <c:v>1.4361483136702416E-3</c:v>
                </c:pt>
                <c:pt idx="525">
                  <c:v>1.4942092772184403E-3</c:v>
                </c:pt>
                <c:pt idx="526">
                  <c:v>1.5525831126625025E-3</c:v>
                </c:pt>
                <c:pt idx="527">
                  <c:v>1.619844720504751E-3</c:v>
                </c:pt>
                <c:pt idx="528">
                  <c:v>1.678835546812445E-3</c:v>
                </c:pt>
                <c:pt idx="529">
                  <c:v>1.7380967440132043E-3</c:v>
                </c:pt>
                <c:pt idx="530">
                  <c:v>1.7976147792687009E-3</c:v>
                </c:pt>
                <c:pt idx="531">
                  <c:v>1.870137390686105E-3</c:v>
                </c:pt>
                <c:pt idx="532">
                  <c:v>1.9130025269196379E-3</c:v>
                </c:pt>
                <c:pt idx="533">
                  <c:v>1.9731987721981138E-3</c:v>
                </c:pt>
                <c:pt idx="534">
                  <c:v>2.0335986647500599E-3</c:v>
                </c:pt>
                <c:pt idx="535">
                  <c:v>2.0985837679916674E-3</c:v>
                </c:pt>
                <c:pt idx="536">
                  <c:v>2.1593585543503487E-3</c:v>
                </c:pt>
                <c:pt idx="537">
                  <c:v>2.2202954047664211E-3</c:v>
                </c:pt>
                <c:pt idx="538">
                  <c:v>2.2813807736213453E-3</c:v>
                </c:pt>
                <c:pt idx="539">
                  <c:v>2.342601113639646E-3</c:v>
                </c:pt>
                <c:pt idx="540">
                  <c:v>2.3995162242810598E-3</c:v>
                </c:pt>
                <c:pt idx="541">
                  <c:v>2.4609624191599712E-3</c:v>
                </c:pt>
                <c:pt idx="542">
                  <c:v>2.5225038905503715E-3</c:v>
                </c:pt>
                <c:pt idx="543">
                  <c:v>2.5929962941660858E-3</c:v>
                </c:pt>
                <c:pt idx="544">
                  <c:v>2.6502620437123649E-3</c:v>
                </c:pt>
                <c:pt idx="545">
                  <c:v>2.7120343778250116E-3</c:v>
                </c:pt>
                <c:pt idx="546">
                  <c:v>2.7738763897998341E-3</c:v>
                </c:pt>
                <c:pt idx="547">
                  <c:v>2.8357859121471659E-3</c:v>
                </c:pt>
                <c:pt idx="548">
                  <c:v>2.8977610460350469E-3</c:v>
                </c:pt>
                <c:pt idx="549">
                  <c:v>2.9598001613304905E-3</c:v>
                </c:pt>
                <c:pt idx="550">
                  <c:v>3.0219018966403258E-3</c:v>
                </c:pt>
                <c:pt idx="551">
                  <c:v>3.0840651593528989E-3</c:v>
                </c:pt>
                <c:pt idx="552">
                  <c:v>3.1462891256823877E-3</c:v>
                </c:pt>
                <c:pt idx="553">
                  <c:v>3.1996190225305299E-3</c:v>
                </c:pt>
                <c:pt idx="554">
                  <c:v>3.2619504693463977E-3</c:v>
                </c:pt>
                <c:pt idx="555">
                  <c:v>3.3243412945018736E-3</c:v>
                </c:pt>
                <c:pt idx="556">
                  <c:v>3.3867918239340366E-3</c:v>
                </c:pt>
                <c:pt idx="557">
                  <c:v>3.4493026555751402E-3</c:v>
                </c:pt>
                <c:pt idx="558">
                  <c:v>3.5118746593991675E-3</c:v>
                </c:pt>
                <c:pt idx="559">
                  <c:v>3.5745089774617991E-3</c:v>
                </c:pt>
                <c:pt idx="560">
                  <c:v>3.641731185615317E-3</c:v>
                </c:pt>
                <c:pt idx="561">
                  <c:v>3.6999704851967347E-3</c:v>
                </c:pt>
                <c:pt idx="562">
                  <c:v>3.7628013197859339E-3</c:v>
                </c:pt>
                <c:pt idx="563">
                  <c:v>3.82570175853054E-3</c:v>
                </c:pt>
                <c:pt idx="564">
                  <c:v>3.8886743045544146E-3</c:v>
                </c:pt>
                <c:pt idx="565">
                  <c:v>3.95172173332269E-3</c:v>
                </c:pt>
                <c:pt idx="566">
                  <c:v>4.0148470926905213E-3</c:v>
                </c:pt>
                <c:pt idx="567">
                  <c:v>4.0780537029474458E-3</c:v>
                </c:pt>
                <c:pt idx="568">
                  <c:v>4.1413451568599888E-3</c:v>
                </c:pt>
                <c:pt idx="569">
                  <c:v>4.2047251796263211E-3</c:v>
                </c:pt>
                <c:pt idx="570">
                  <c:v>4.2544356823240575E-3</c:v>
                </c:pt>
                <c:pt idx="571">
                  <c:v>4.3317427783399649E-3</c:v>
                </c:pt>
                <c:pt idx="572">
                  <c:v>4.3953676988466263E-3</c:v>
                </c:pt>
                <c:pt idx="573">
                  <c:v>4.4590613751547782E-3</c:v>
                </c:pt>
                <c:pt idx="574">
                  <c:v>4.5228173125076024E-3</c:v>
                </c:pt>
                <c:pt idx="575">
                  <c:v>4.5866290153164157E-3</c:v>
                </c:pt>
                <c:pt idx="576">
                  <c:v>4.650489987161552E-3</c:v>
                </c:pt>
                <c:pt idx="577">
                  <c:v>4.7143937307901661E-3</c:v>
                </c:pt>
                <c:pt idx="578">
                  <c:v>4.7783337481140369E-3</c:v>
                </c:pt>
                <c:pt idx="579">
                  <c:v>4.8515220846031991E-3</c:v>
                </c:pt>
                <c:pt idx="580">
                  <c:v>4.9155156329709808E-3</c:v>
                </c:pt>
                <c:pt idx="581">
                  <c:v>4.979525049890454E-3</c:v>
                </c:pt>
                <c:pt idx="582">
                  <c:v>5.0435438336355019E-3</c:v>
                </c:pt>
                <c:pt idx="583">
                  <c:v>5.1029580573317542E-3</c:v>
                </c:pt>
                <c:pt idx="584">
                  <c:v>5.1669776594583999E-3</c:v>
                </c:pt>
                <c:pt idx="585">
                  <c:v>5.2309875716767158E-3</c:v>
                </c:pt>
                <c:pt idx="586">
                  <c:v>5.3132613232923821E-3</c:v>
                </c:pt>
                <c:pt idx="587">
                  <c:v>5.3589523057098517E-3</c:v>
                </c:pt>
                <c:pt idx="588">
                  <c:v>5.4274890358508229E-3</c:v>
                </c:pt>
                <c:pt idx="589">
                  <c:v>5.4913912677616011E-3</c:v>
                </c:pt>
                <c:pt idx="590">
                  <c:v>5.5552508221460833E-3</c:v>
                </c:pt>
                <c:pt idx="591">
                  <c:v>5.6190611896520821E-3</c:v>
                </c:pt>
                <c:pt idx="592">
                  <c:v>5.6782391169888317E-3</c:v>
                </c:pt>
                <c:pt idx="593">
                  <c:v>5.7419372606412116E-3</c:v>
                </c:pt>
                <c:pt idx="594">
                  <c:v>5.8055671394584944E-3</c:v>
                </c:pt>
                <c:pt idx="595">
                  <c:v>5.8691222431179095E-3</c:v>
                </c:pt>
                <c:pt idx="596">
                  <c:v>5.9417000572463572E-3</c:v>
                </c:pt>
                <c:pt idx="597">
                  <c:v>6.000534853177174E-3</c:v>
                </c:pt>
                <c:pt idx="598">
                  <c:v>6.0638364668236973E-3</c:v>
                </c:pt>
                <c:pt idx="599">
                  <c:v>6.1270519785585334E-3</c:v>
                </c:pt>
                <c:pt idx="600">
                  <c:v>6.1901796773660049E-3</c:v>
                </c:pt>
                <c:pt idx="601">
                  <c:v>6.2532179377628866E-3</c:v>
                </c:pt>
                <c:pt idx="602">
                  <c:v>6.3161652198144751E-3</c:v>
                </c:pt>
                <c:pt idx="603">
                  <c:v>6.3790200691484977E-3</c:v>
                </c:pt>
                <c:pt idx="604">
                  <c:v>6.441781116968138E-3</c:v>
                </c:pt>
                <c:pt idx="605">
                  <c:v>6.4954497558567465E-3</c:v>
                </c:pt>
                <c:pt idx="606">
                  <c:v>6.5580304957581293E-3</c:v>
                </c:pt>
                <c:pt idx="607">
                  <c:v>6.6205137998067197E-3</c:v>
                </c:pt>
                <c:pt idx="608">
                  <c:v>6.6828986773698872E-3</c:v>
                </c:pt>
                <c:pt idx="609">
                  <c:v>6.7496610488674775E-3</c:v>
                </c:pt>
                <c:pt idx="610">
                  <c:v>6.8118408980670717E-3</c:v>
                </c:pt>
                <c:pt idx="611">
                  <c:v>6.8739198163396617E-3</c:v>
                </c:pt>
                <c:pt idx="612">
                  <c:v>6.9358971396542317E-3</c:v>
                </c:pt>
                <c:pt idx="613">
                  <c:v>6.9977722901525836E-3</c:v>
                </c:pt>
                <c:pt idx="614">
                  <c:v>7.055096423593761E-3</c:v>
                </c:pt>
                <c:pt idx="615">
                  <c:v>7.1167718535995236E-3</c:v>
                </c:pt>
                <c:pt idx="616">
                  <c:v>7.1783440505673443E-3</c:v>
                </c:pt>
                <c:pt idx="617">
                  <c:v>7.2398128036992504E-3</c:v>
                </c:pt>
                <c:pt idx="618">
                  <c:v>7.3056012592837101E-3</c:v>
                </c:pt>
                <c:pt idx="619">
                  <c:v>7.3668560653339021E-3</c:v>
                </c:pt>
                <c:pt idx="620">
                  <c:v>7.4280070675787607E-3</c:v>
                </c:pt>
                <c:pt idx="621">
                  <c:v>7.4890543780414646E-3</c:v>
                </c:pt>
                <c:pt idx="622">
                  <c:v>7.5543014078102069E-3</c:v>
                </c:pt>
                <c:pt idx="623">
                  <c:v>7.6151288854483072E-3</c:v>
                </c:pt>
                <c:pt idx="624">
                  <c:v>7.6758440174410931E-3</c:v>
                </c:pt>
                <c:pt idx="625">
                  <c:v>7.7364425369366389E-3</c:v>
                </c:pt>
                <c:pt idx="626">
                  <c:v>7.7969201765836355E-3</c:v>
                </c:pt>
                <c:pt idx="627">
                  <c:v>7.8572726685309565E-3</c:v>
                </c:pt>
                <c:pt idx="628">
                  <c:v>7.9174957444368768E-3</c:v>
                </c:pt>
                <c:pt idx="629">
                  <c:v>7.9775851354664425E-3</c:v>
                </c:pt>
                <c:pt idx="630">
                  <c:v>8.0375365722949784E-3</c:v>
                </c:pt>
                <c:pt idx="631">
                  <c:v>8.1059676811184624E-3</c:v>
                </c:pt>
                <c:pt idx="632">
                  <c:v>8.1656091605605708E-3</c:v>
                </c:pt>
                <c:pt idx="633">
                  <c:v>8.2250992774037038E-3</c:v>
                </c:pt>
                <c:pt idx="634">
                  <c:v>8.284433759986139E-3</c:v>
                </c:pt>
                <c:pt idx="635">
                  <c:v>8.3393422162519985E-3</c:v>
                </c:pt>
                <c:pt idx="636">
                  <c:v>8.3983644433931227E-3</c:v>
                </c:pt>
                <c:pt idx="637">
                  <c:v>8.4740024847962218E-3</c:v>
                </c:pt>
                <c:pt idx="638">
                  <c:v>8.5326340841497435E-3</c:v>
                </c:pt>
                <c:pt idx="639">
                  <c:v>8.5910877627147792E-3</c:v>
                </c:pt>
                <c:pt idx="640">
                  <c:v>8.6619560263063496E-3</c:v>
                </c:pt>
                <c:pt idx="641">
                  <c:v>8.7200007059239741E-3</c:v>
                </c:pt>
                <c:pt idx="642">
                  <c:v>8.7778537377940346E-3</c:v>
                </c:pt>
                <c:pt idx="643">
                  <c:v>8.8355108454986012E-3</c:v>
                </c:pt>
                <c:pt idx="644">
                  <c:v>8.8805377244278623E-3</c:v>
                </c:pt>
                <c:pt idx="645">
                  <c:v>8.9378341004453347E-3</c:v>
                </c:pt>
                <c:pt idx="646">
                  <c:v>8.9949226256049696E-3</c:v>
                </c:pt>
                <c:pt idx="647">
                  <c:v>9.0640963678130012E-3</c:v>
                </c:pt>
                <c:pt idx="648">
                  <c:v>9.1207228898564571E-3</c:v>
                </c:pt>
                <c:pt idx="649">
                  <c:v>9.1771506185843402E-3</c:v>
                </c:pt>
                <c:pt idx="650">
                  <c:v>9.2333869265211772E-3</c:v>
                </c:pt>
                <c:pt idx="651">
                  <c:v>9.2894393590674026E-3</c:v>
                </c:pt>
                <c:pt idx="652">
                  <c:v>9.3331850548649137E-3</c:v>
                </c:pt>
                <c:pt idx="653">
                  <c:v>9.4010236440565248E-3</c:v>
                </c:pt>
                <c:pt idx="654">
                  <c:v>9.4565714518250864E-3</c:v>
                </c:pt>
                <c:pt idx="655">
                  <c:v>9.5119672948874526E-3</c:v>
                </c:pt>
                <c:pt idx="656">
                  <c:v>9.5551627243747744E-3</c:v>
                </c:pt>
                <c:pt idx="657">
                  <c:v>9.6022609137291215E-3</c:v>
                </c:pt>
                <c:pt idx="658">
                  <c:v>9.6572667919177721E-3</c:v>
                </c:pt>
                <c:pt idx="659">
                  <c:v>9.7121512373716159E-3</c:v>
                </c:pt>
                <c:pt idx="660">
                  <c:v>9.7669235938972632E-3</c:v>
                </c:pt>
                <c:pt idx="661">
                  <c:v>9.8256010351911987E-3</c:v>
                </c:pt>
                <c:pt idx="662">
                  <c:v>9.8801779387186917E-3</c:v>
                </c:pt>
                <c:pt idx="663">
                  <c:v>9.934672494821481E-3</c:v>
                </c:pt>
                <c:pt idx="664">
                  <c:v>9.9890947052686495E-3</c:v>
                </c:pt>
                <c:pt idx="665">
                  <c:v>1.0043454748723386E-2</c:v>
                </c:pt>
                <c:pt idx="666">
                  <c:v>1.0093749521549742E-2</c:v>
                </c:pt>
                <c:pt idx="667">
                  <c:v>1.0148013818200999E-2</c:v>
                </c:pt>
                <c:pt idx="668">
                  <c:v>1.0202247178134317E-2</c:v>
                </c:pt>
                <c:pt idx="669">
                  <c:v>1.025646054590148E-2</c:v>
                </c:pt>
                <c:pt idx="670">
                  <c:v>1.0314691099496761E-2</c:v>
                </c:pt>
                <c:pt idx="671">
                  <c:v>1.0368901801609567E-2</c:v>
                </c:pt>
                <c:pt idx="672">
                  <c:v>1.0423126542178486E-2</c:v>
                </c:pt>
                <c:pt idx="673">
                  <c:v>1.0477376765034014E-2</c:v>
                </c:pt>
                <c:pt idx="674">
                  <c:v>1.052761738441749E-2</c:v>
                </c:pt>
                <c:pt idx="675">
                  <c:v>1.0581928442055874E-2</c:v>
                </c:pt>
                <c:pt idx="676">
                  <c:v>1.0636272548806435E-2</c:v>
                </c:pt>
                <c:pt idx="677">
                  <c:v>1.0690650016503263E-2</c:v>
                </c:pt>
                <c:pt idx="678">
                  <c:v>1.0745061157014906E-2</c:v>
                </c:pt>
                <c:pt idx="679">
                  <c:v>1.0799506282247885E-2</c:v>
                </c:pt>
                <c:pt idx="680">
                  <c:v>1.0853985704140961E-2</c:v>
                </c:pt>
                <c:pt idx="681">
                  <c:v>1.0908499734670878E-2</c:v>
                </c:pt>
                <c:pt idx="682">
                  <c:v>1.0963048685848383E-2</c:v>
                </c:pt>
                <c:pt idx="683">
                  <c:v>1.1038033580615982E-2</c:v>
                </c:pt>
                <c:pt idx="684">
                  <c:v>1.1092674936545362E-2</c:v>
                </c:pt>
                <c:pt idx="685">
                  <c:v>1.1147352307660417E-2</c:v>
                </c:pt>
                <c:pt idx="686">
                  <c:v>1.1202066006257139E-2</c:v>
                </c:pt>
                <c:pt idx="687">
                  <c:v>1.1244521912368823E-2</c:v>
                </c:pt>
                <c:pt idx="688">
                  <c:v>1.1299295835580103E-2</c:v>
                </c:pt>
                <c:pt idx="689">
                  <c:v>1.1354106928047905E-2</c:v>
                </c:pt>
                <c:pt idx="690">
                  <c:v>1.1408955502126967E-2</c:v>
                </c:pt>
                <c:pt idx="691">
                  <c:v>1.1463841870210019E-2</c:v>
                </c:pt>
                <c:pt idx="692">
                  <c:v>1.1531128568133165E-2</c:v>
                </c:pt>
                <c:pt idx="693">
                  <c:v>1.1586105306468693E-2</c:v>
                </c:pt>
                <c:pt idx="694">
                  <c:v>1.1641120871978387E-2</c:v>
                </c:pt>
                <c:pt idx="695">
                  <c:v>1.1696175577290878E-2</c:v>
                </c:pt>
                <c:pt idx="696">
                  <c:v>1.1738851556946459E-2</c:v>
                </c:pt>
                <c:pt idx="697">
                  <c:v>1.1793971251325065E-2</c:v>
                </c:pt>
                <c:pt idx="698">
                  <c:v>1.184913092747457E-2</c:v>
                </c:pt>
                <c:pt idx="699">
                  <c:v>1.1904330837077802E-2</c:v>
                </c:pt>
                <c:pt idx="700">
                  <c:v>1.1972042238864111E-2</c:v>
                </c:pt>
                <c:pt idx="701">
                  <c:v>1.2027325332976088E-2</c:v>
                </c:pt>
                <c:pt idx="702">
                  <c:v>1.2082636457126568E-2</c:v>
                </c:pt>
                <c:pt idx="703">
                  <c:v>1.2137971157645434E-2</c:v>
                </c:pt>
                <c:pt idx="704">
                  <c:v>1.2193324921984069E-2</c:v>
                </c:pt>
                <c:pt idx="705">
                  <c:v>1.224869317870849E-2</c:v>
                </c:pt>
                <c:pt idx="706">
                  <c:v>1.2304071297491607E-2</c:v>
                </c:pt>
                <c:pt idx="707">
                  <c:v>1.2359454589102913E-2</c:v>
                </c:pt>
                <c:pt idx="708">
                  <c:v>1.2414838305400312E-2</c:v>
                </c:pt>
                <c:pt idx="709">
                  <c:v>1.2449368356329784E-2</c:v>
                </c:pt>
                <c:pt idx="710">
                  <c:v>1.2504743662212617E-2</c:v>
                </c:pt>
                <c:pt idx="711">
                  <c:v>1.2560106882126979E-2</c:v>
                </c:pt>
                <c:pt idx="712">
                  <c:v>1.261545293001798E-2</c:v>
                </c:pt>
                <c:pt idx="713">
                  <c:v>1.2674940394904553E-2</c:v>
                </c:pt>
                <c:pt idx="714">
                  <c:v>1.2730234056656246E-2</c:v>
                </c:pt>
                <c:pt idx="715">
                  <c:v>1.2785494585608579E-2</c:v>
                </c:pt>
                <c:pt idx="716">
                  <c:v>1.284071667565303E-2</c:v>
                </c:pt>
                <c:pt idx="717">
                  <c:v>1.2895894960429937E-2</c:v>
                </c:pt>
                <c:pt idx="718">
                  <c:v>1.2946876155435915E-2</c:v>
                </c:pt>
                <c:pt idx="719">
                  <c:v>1.3001954502416637E-2</c:v>
                </c:pt>
                <c:pt idx="720">
                  <c:v>1.3056972808486774E-2</c:v>
                </c:pt>
                <c:pt idx="721">
                  <c:v>1.3111925442370106E-2</c:v>
                </c:pt>
                <c:pt idx="722">
                  <c:v>1.3170937264035764E-2</c:v>
                </c:pt>
                <c:pt idx="723">
                  <c:v>1.3225736648549858E-2</c:v>
                </c:pt>
                <c:pt idx="724">
                  <c:v>1.3280452975590964E-2</c:v>
                </c:pt>
                <c:pt idx="725">
                  <c:v>1.3335080414703843E-2</c:v>
                </c:pt>
                <c:pt idx="726">
                  <c:v>1.3389614664244619E-2</c:v>
                </c:pt>
                <c:pt idx="727">
                  <c:v>1.3439948558824159E-2</c:v>
                </c:pt>
                <c:pt idx="728">
                  <c:v>1.3494297367789468E-2</c:v>
                </c:pt>
                <c:pt idx="729">
                  <c:v>1.3548549038865444E-2</c:v>
                </c:pt>
                <c:pt idx="730">
                  <c:v>1.3602702321906903E-2</c:v>
                </c:pt>
                <c:pt idx="731">
                  <c:v>1.3656755966648101E-2</c:v>
                </c:pt>
                <c:pt idx="732">
                  <c:v>1.3710708722704048E-2</c:v>
                </c:pt>
                <c:pt idx="733">
                  <c:v>1.3764559339572279E-2</c:v>
                </c:pt>
                <c:pt idx="734">
                  <c:v>1.3818306566629765E-2</c:v>
                </c:pt>
                <c:pt idx="735">
                  <c:v>1.3892250420247413E-2</c:v>
                </c:pt>
                <c:pt idx="736">
                  <c:v>1.394575735668039E-2</c:v>
                </c:pt>
                <c:pt idx="737">
                  <c:v>1.399915672247065E-2</c:v>
                </c:pt>
                <c:pt idx="738">
                  <c:v>1.4052447266009056E-2</c:v>
                </c:pt>
                <c:pt idx="739">
                  <c:v>1.4093521478333752E-2</c:v>
                </c:pt>
                <c:pt idx="740">
                  <c:v>1.4146609530933395E-2</c:v>
                </c:pt>
                <c:pt idx="741">
                  <c:v>1.4199585264012795E-2</c:v>
                </c:pt>
                <c:pt idx="742">
                  <c:v>1.4252447425816533E-2</c:v>
                </c:pt>
                <c:pt idx="743">
                  <c:v>1.4305194764474307E-2</c:v>
                </c:pt>
                <c:pt idx="744">
                  <c:v>1.436983515501148E-2</c:v>
                </c:pt>
                <c:pt idx="745">
                  <c:v>1.4422328887889422E-2</c:v>
                </c:pt>
                <c:pt idx="746">
                  <c:v>1.4474703781451341E-2</c:v>
                </c:pt>
                <c:pt idx="747">
                  <c:v>1.452695858305323E-2</c:v>
                </c:pt>
                <c:pt idx="748">
                  <c:v>1.4567165287305202E-2</c:v>
                </c:pt>
                <c:pt idx="749">
                  <c:v>1.4619197391577597E-2</c:v>
                </c:pt>
                <c:pt idx="750">
                  <c:v>1.4671105906507515E-2</c:v>
                </c:pt>
                <c:pt idx="751">
                  <c:v>1.472288957083632E-2</c:v>
                </c:pt>
                <c:pt idx="752">
                  <c:v>1.4774546379551461E-2</c:v>
                </c:pt>
                <c:pt idx="753">
                  <c:v>1.4837888071223458E-2</c:v>
                </c:pt>
                <c:pt idx="754">
                  <c:v>1.4889255801026962E-2</c:v>
                </c:pt>
                <c:pt idx="755">
                  <c:v>1.4940485252065686E-2</c:v>
                </c:pt>
                <c:pt idx="756">
                  <c:v>1.4991572917761802E-2</c:v>
                </c:pt>
                <c:pt idx="757">
                  <c:v>1.5042515267623714E-2</c:v>
                </c:pt>
                <c:pt idx="758">
                  <c:v>1.5093308747247338E-2</c:v>
                </c:pt>
                <c:pt idx="759">
                  <c:v>1.5143949778315678E-2</c:v>
                </c:pt>
                <c:pt idx="760">
                  <c:v>1.5194434758599251E-2</c:v>
                </c:pt>
                <c:pt idx="761">
                  <c:v>1.5225448654027619E-2</c:v>
                </c:pt>
                <c:pt idx="762">
                  <c:v>1.5275666016662689E-2</c:v>
                </c:pt>
                <c:pt idx="763">
                  <c:v>1.5325717863298179E-2</c:v>
                </c:pt>
                <c:pt idx="764">
                  <c:v>1.5375600447186645E-2</c:v>
                </c:pt>
                <c:pt idx="765">
                  <c:v>1.542530999702261E-2</c:v>
                </c:pt>
                <c:pt idx="766">
                  <c:v>1.547864901238174E-2</c:v>
                </c:pt>
                <c:pt idx="767">
                  <c:v>1.5527988658326894E-2</c:v>
                </c:pt>
                <c:pt idx="768">
                  <c:v>1.5577143559754781E-2</c:v>
                </c:pt>
                <c:pt idx="769">
                  <c:v>1.5626109857786032E-2</c:v>
                </c:pt>
                <c:pt idx="770">
                  <c:v>1.5671128520796766E-2</c:v>
                </c:pt>
                <c:pt idx="771">
                  <c:v>1.5719719293771084E-2</c:v>
                </c:pt>
                <c:pt idx="772">
                  <c:v>1.5768109945998907E-2</c:v>
                </c:pt>
                <c:pt idx="773">
                  <c:v>1.5816296509736972E-2</c:v>
                </c:pt>
                <c:pt idx="774">
                  <c:v>1.5867975526613537E-2</c:v>
                </c:pt>
                <c:pt idx="775">
                  <c:v>1.591572780014891E-2</c:v>
                </c:pt>
                <c:pt idx="776">
                  <c:v>1.5963263774330473E-2</c:v>
                </c:pt>
                <c:pt idx="777">
                  <c:v>1.6010579395992066E-2</c:v>
                </c:pt>
                <c:pt idx="778">
                  <c:v>1.6057671132584932E-2</c:v>
                </c:pt>
                <c:pt idx="779">
                  <c:v>1.6100908397844605E-2</c:v>
                </c:pt>
                <c:pt idx="780">
                  <c:v>1.6147561082246638E-2</c:v>
                </c:pt>
                <c:pt idx="781">
                  <c:v>1.6193984130702173E-2</c:v>
                </c:pt>
                <c:pt idx="782">
                  <c:v>1.6240175656703461E-2</c:v>
                </c:pt>
                <c:pt idx="783">
                  <c:v>1.6286133773649129E-2</c:v>
                </c:pt>
                <c:pt idx="784">
                  <c:v>1.6331856594849477E-2</c:v>
                </c:pt>
                <c:pt idx="785">
                  <c:v>1.6377342233525157E-2</c:v>
                </c:pt>
                <c:pt idx="786">
                  <c:v>1.6422588802810695E-2</c:v>
                </c:pt>
                <c:pt idx="787">
                  <c:v>1.6485109290732866E-2</c:v>
                </c:pt>
                <c:pt idx="788">
                  <c:v>1.6529792145436019E-2</c:v>
                </c:pt>
                <c:pt idx="789">
                  <c:v>1.6574229566828507E-2</c:v>
                </c:pt>
                <c:pt idx="790">
                  <c:v>1.66184196668142E-2</c:v>
                </c:pt>
                <c:pt idx="791">
                  <c:v>1.6652050453215727E-2</c:v>
                </c:pt>
                <c:pt idx="792">
                  <c:v>1.6695789925930946E-2</c:v>
                </c:pt>
                <c:pt idx="793">
                  <c:v>1.6739276836468656E-2</c:v>
                </c:pt>
                <c:pt idx="794">
                  <c:v>1.6782509296992952E-2</c:v>
                </c:pt>
                <c:pt idx="795">
                  <c:v>1.6825485419599367E-2</c:v>
                </c:pt>
                <c:pt idx="796">
                  <c:v>1.6878260774484184E-2</c:v>
                </c:pt>
                <c:pt idx="797">
                  <c:v>1.6920666751830144E-2</c:v>
                </c:pt>
                <c:pt idx="798">
                  <c:v>1.6962810300464225E-2</c:v>
                </c:pt>
                <c:pt idx="799">
                  <c:v>1.7004689531692062E-2</c:v>
                </c:pt>
                <c:pt idx="800">
                  <c:v>1.7036454882990767E-2</c:v>
                </c:pt>
                <c:pt idx="801">
                  <c:v>1.7077853328767344E-2</c:v>
                </c:pt>
                <c:pt idx="802">
                  <c:v>1.7118982219674131E-2</c:v>
                </c:pt>
                <c:pt idx="803">
                  <c:v>1.7159839667282042E-2</c:v>
                </c:pt>
                <c:pt idx="804">
                  <c:v>1.7200423737684052E-2</c:v>
                </c:pt>
                <c:pt idx="805">
                  <c:v>1.7250307965275841E-2</c:v>
                </c:pt>
                <c:pt idx="806">
                  <c:v>1.7290283218930228E-2</c:v>
                </c:pt>
                <c:pt idx="807">
                  <c:v>1.7329978387555466E-2</c:v>
                </c:pt>
                <c:pt idx="808">
                  <c:v>1.7369391394339285E-2</c:v>
                </c:pt>
                <c:pt idx="809">
                  <c:v>1.7408520160691481E-2</c:v>
                </c:pt>
                <c:pt idx="810">
                  <c:v>1.7447362606248219E-2</c:v>
                </c:pt>
                <c:pt idx="811">
                  <c:v>1.7485916648878472E-2</c:v>
                </c:pt>
                <c:pt idx="812">
                  <c:v>1.7524180204681872E-2</c:v>
                </c:pt>
                <c:pt idx="813">
                  <c:v>1.7549994738762082E-2</c:v>
                </c:pt>
                <c:pt idx="814">
                  <c:v>1.7587750826868597E-2</c:v>
                </c:pt>
                <c:pt idx="815">
                  <c:v>1.7625210816194455E-2</c:v>
                </c:pt>
                <c:pt idx="816">
                  <c:v>1.766237261316379E-2</c:v>
                </c:pt>
                <c:pt idx="817">
                  <c:v>1.7699234122409209E-2</c:v>
                </c:pt>
                <c:pt idx="818">
                  <c:v>1.7738733900433724E-2</c:v>
                </c:pt>
                <c:pt idx="819">
                  <c:v>1.7774967816627296E-2</c:v>
                </c:pt>
                <c:pt idx="820">
                  <c:v>1.781089498898529E-2</c:v>
                </c:pt>
                <c:pt idx="821">
                  <c:v>1.7846513315728407E-2</c:v>
                </c:pt>
                <c:pt idx="822">
                  <c:v>1.7878963889979931E-2</c:v>
                </c:pt>
                <c:pt idx="823">
                  <c:v>1.7913979570283348E-2</c:v>
                </c:pt>
                <c:pt idx="824">
                  <c:v>1.7948680245409659E-2</c:v>
                </c:pt>
                <c:pt idx="825">
                  <c:v>1.7983063805776463E-2</c:v>
                </c:pt>
                <c:pt idx="826">
                  <c:v>1.8019898579601522E-2</c:v>
                </c:pt>
                <c:pt idx="827">
                  <c:v>1.8053619596675702E-2</c:v>
                </c:pt>
                <c:pt idx="828">
                  <c:v>1.8087017006429708E-2</c:v>
                </c:pt>
                <c:pt idx="829">
                  <c:v>1.8120088693050002E-2</c:v>
                </c:pt>
                <c:pt idx="830">
                  <c:v>1.8154804997223065E-2</c:v>
                </c:pt>
                <c:pt idx="831">
                  <c:v>1.8187194438825247E-2</c:v>
                </c:pt>
                <c:pt idx="832">
                  <c:v>1.8219252046050311E-2</c:v>
                </c:pt>
                <c:pt idx="833">
                  <c:v>1.8250975884410079E-2</c:v>
                </c:pt>
                <c:pt idx="834">
                  <c:v>1.8282364019461182E-2</c:v>
                </c:pt>
                <c:pt idx="835">
                  <c:v>1.8313414516807239E-2</c:v>
                </c:pt>
                <c:pt idx="836">
                  <c:v>1.8344125442104571E-2</c:v>
                </c:pt>
                <c:pt idx="837">
                  <c:v>1.8374494861063531E-2</c:v>
                </c:pt>
                <c:pt idx="838">
                  <c:v>1.8404520839451564E-2</c:v>
                </c:pt>
                <c:pt idx="839">
                  <c:v>1.844160302507121E-2</c:v>
                </c:pt>
                <c:pt idx="840">
                  <c:v>1.8470864322709529E-2</c:v>
                </c:pt>
                <c:pt idx="841">
                  <c:v>1.8499775916453038E-2</c:v>
                </c:pt>
                <c:pt idx="842">
                  <c:v>1.8528335871803331E-2</c:v>
                </c:pt>
                <c:pt idx="843">
                  <c:v>1.8567790540370697E-2</c:v>
                </c:pt>
                <c:pt idx="844">
                  <c:v>1.8584393129719556E-2</c:v>
                </c:pt>
                <c:pt idx="845">
                  <c:v>1.8611886563685776E-2</c:v>
                </c:pt>
                <c:pt idx="846">
                  <c:v>1.8639020622068E-2</c:v>
                </c:pt>
                <c:pt idx="847">
                  <c:v>1.8665793370784365E-2</c:v>
                </c:pt>
                <c:pt idx="848">
                  <c:v>1.8701177142190679E-2</c:v>
                </c:pt>
                <c:pt idx="849">
                  <c:v>1.8727089843567055E-2</c:v>
                </c:pt>
                <c:pt idx="850">
                  <c:v>1.8752634760216848E-2</c:v>
                </c:pt>
                <c:pt idx="851">
                  <c:v>1.8777809958671888E-2</c:v>
                </c:pt>
                <c:pt idx="852">
                  <c:v>1.880048146324827E-2</c:v>
                </c:pt>
                <c:pt idx="853">
                  <c:v>1.8824937502508431E-2</c:v>
                </c:pt>
                <c:pt idx="854">
                  <c:v>1.8849018179825532E-2</c:v>
                </c:pt>
                <c:pt idx="855">
                  <c:v>1.8872721571162255E-2</c:v>
                </c:pt>
                <c:pt idx="856">
                  <c:v>1.8900105543557488E-2</c:v>
                </c:pt>
                <c:pt idx="857">
                  <c:v>1.8921024844805154E-2</c:v>
                </c:pt>
                <c:pt idx="858">
                  <c:v>1.8943629126627132E-2</c:v>
                </c:pt>
                <c:pt idx="859">
                  <c:v>1.89659082758083E-2</c:v>
                </c:pt>
                <c:pt idx="860">
                  <c:v>1.8987878962205457E-2</c:v>
                </c:pt>
                <c:pt idx="861">
                  <c:v>1.9009558009928096E-2</c:v>
                </c:pt>
                <c:pt idx="862">
                  <c:v>1.9030962397320172E-2</c:v>
                </c:pt>
                <c:pt idx="863">
                  <c:v>1.9052109256946614E-2</c:v>
                </c:pt>
                <c:pt idx="864">
                  <c:v>1.9073015875576391E-2</c:v>
                </c:pt>
                <c:pt idx="865">
                  <c:v>1.9089896288721334E-2</c:v>
                </c:pt>
                <c:pt idx="866">
                  <c:v>1.9110384977173104E-2</c:v>
                </c:pt>
                <c:pt idx="867">
                  <c:v>1.9130683145947479E-2</c:v>
                </c:pt>
                <c:pt idx="868">
                  <c:v>1.9150808870133134E-2</c:v>
                </c:pt>
                <c:pt idx="869">
                  <c:v>1.9170780380639161E-2</c:v>
                </c:pt>
                <c:pt idx="870">
                  <c:v>1.9190616064185834E-2</c:v>
                </c:pt>
                <c:pt idx="871">
                  <c:v>1.9210334463300675E-2</c:v>
                </c:pt>
                <c:pt idx="872">
                  <c:v>1.9231849527155936E-2</c:v>
                </c:pt>
                <c:pt idx="873">
                  <c:v>1.924949435734901E-2</c:v>
                </c:pt>
                <c:pt idx="874">
                  <c:v>1.926897371634077E-2</c:v>
                </c:pt>
                <c:pt idx="875">
                  <c:v>1.9288411519014583E-2</c:v>
                </c:pt>
                <c:pt idx="876">
                  <c:v>1.9307827086901635E-2</c:v>
                </c:pt>
                <c:pt idx="877">
                  <c:v>1.9327239897339477E-2</c:v>
                </c:pt>
                <c:pt idx="878">
                  <c:v>1.9346669583479907E-2</c:v>
                </c:pt>
                <c:pt idx="879">
                  <c:v>1.9366135934294714E-2</c:v>
                </c:pt>
                <c:pt idx="880">
                  <c:v>1.9385658894590142E-2</c:v>
                </c:pt>
                <c:pt idx="881">
                  <c:v>1.9405258565014363E-2</c:v>
                </c:pt>
                <c:pt idx="882">
                  <c:v>1.9425809618600017E-2</c:v>
                </c:pt>
                <c:pt idx="883">
                  <c:v>1.9445607722431282E-2</c:v>
                </c:pt>
                <c:pt idx="884">
                  <c:v>1.9465507154312146E-2</c:v>
                </c:pt>
                <c:pt idx="885">
                  <c:v>1.9485510029200095E-2</c:v>
                </c:pt>
                <c:pt idx="886">
                  <c:v>1.9505618462154203E-2</c:v>
                </c:pt>
                <c:pt idx="887">
                  <c:v>1.9525834568332016E-2</c:v>
                </c:pt>
                <c:pt idx="888">
                  <c:v>1.9546160462994872E-2</c:v>
                </c:pt>
                <c:pt idx="889">
                  <c:v>1.9566598261507008E-2</c:v>
                </c:pt>
                <c:pt idx="890">
                  <c:v>1.9587150079337333E-2</c:v>
                </c:pt>
                <c:pt idx="891">
                  <c:v>1.9613970052673617E-2</c:v>
                </c:pt>
                <c:pt idx="892">
                  <c:v>1.9634787225546506E-2</c:v>
                </c:pt>
                <c:pt idx="893">
                  <c:v>1.9655725241495812E-2</c:v>
                </c:pt>
                <c:pt idx="894">
                  <c:v>1.9676786216851254E-2</c:v>
                </c:pt>
                <c:pt idx="895">
                  <c:v>1.9695878201587455E-2</c:v>
                </c:pt>
                <c:pt idx="896">
                  <c:v>1.9717180469813564E-2</c:v>
                </c:pt>
                <c:pt idx="897">
                  <c:v>1.973861188761333E-2</c:v>
                </c:pt>
                <c:pt idx="898">
                  <c:v>1.9766359744832252E-2</c:v>
                </c:pt>
                <c:pt idx="899">
                  <c:v>1.979549929457142E-2</c:v>
                </c:pt>
                <c:pt idx="900">
                  <c:v>1.981643034013094E-2</c:v>
                </c:pt>
                <c:pt idx="901">
                  <c:v>1.9838474739757517E-2</c:v>
                </c:pt>
                <c:pt idx="902">
                  <c:v>1.9860659959212153E-2</c:v>
                </c:pt>
                <c:pt idx="903">
                  <c:v>1.9876414788891707E-2</c:v>
                </c:pt>
                <c:pt idx="904">
                  <c:v>1.9898851049177848E-2</c:v>
                </c:pt>
                <c:pt idx="905">
                  <c:v>1.9921434000568283E-2</c:v>
                </c:pt>
                <c:pt idx="906">
                  <c:v>1.9944165760722062E-2</c:v>
                </c:pt>
                <c:pt idx="907">
                  <c:v>1.9973770348468322E-2</c:v>
                </c:pt>
                <c:pt idx="908">
                  <c:v>1.9996830016834947E-2</c:v>
                </c:pt>
                <c:pt idx="909">
                  <c:v>2.0020019608961926E-2</c:v>
                </c:pt>
                <c:pt idx="910">
                  <c:v>2.0043328238553523E-2</c:v>
                </c:pt>
                <c:pt idx="911">
                  <c:v>2.00667449210425E-2</c:v>
                </c:pt>
                <c:pt idx="912">
                  <c:v>2.0083422169486175E-2</c:v>
                </c:pt>
                <c:pt idx="913">
                  <c:v>2.0113858015007955E-2</c:v>
                </c:pt>
                <c:pt idx="914">
                  <c:v>2.0137531965881594E-2</c:v>
                </c:pt>
                <c:pt idx="915">
                  <c:v>2.0161269048426304E-2</c:v>
                </c:pt>
                <c:pt idx="916">
                  <c:v>2.0178203960067947E-2</c:v>
                </c:pt>
                <c:pt idx="917">
                  <c:v>2.0197468878806985E-2</c:v>
                </c:pt>
                <c:pt idx="918">
                  <c:v>2.0221338326207268E-2</c:v>
                </c:pt>
                <c:pt idx="919">
                  <c:v>2.024522942012329E-2</c:v>
                </c:pt>
                <c:pt idx="920">
                  <c:v>2.0269129980180777E-2</c:v>
                </c:pt>
                <c:pt idx="921">
                  <c:v>2.0295297142107347E-2</c:v>
                </c:pt>
                <c:pt idx="922">
                  <c:v>2.0319173712995246E-2</c:v>
                </c:pt>
                <c:pt idx="923">
                  <c:v>2.0343021837156409E-2</c:v>
                </c:pt>
                <c:pt idx="924">
                  <c:v>2.0366828995754767E-2</c:v>
                </c:pt>
                <c:pt idx="925">
                  <c:v>2.0390582569439035E-2</c:v>
                </c:pt>
                <c:pt idx="926">
                  <c:v>2.0412037296875338E-2</c:v>
                </c:pt>
                <c:pt idx="927">
                  <c:v>2.0435654581452405E-2</c:v>
                </c:pt>
                <c:pt idx="928">
                  <c:v>2.0459180251334853E-2</c:v>
                </c:pt>
                <c:pt idx="929">
                  <c:v>2.048260121663462E-2</c:v>
                </c:pt>
                <c:pt idx="930">
                  <c:v>2.0508097950647092E-2</c:v>
                </c:pt>
                <c:pt idx="931">
                  <c:v>2.0531259379474694E-2</c:v>
                </c:pt>
                <c:pt idx="932">
                  <c:v>2.0554276073421075E-2</c:v>
                </c:pt>
                <c:pt idx="933">
                  <c:v>2.0590122596634567E-2</c:v>
                </c:pt>
                <c:pt idx="934">
                  <c:v>2.0600906456448721E-2</c:v>
                </c:pt>
                <c:pt idx="935">
                  <c:v>2.0620213892525604E-2</c:v>
                </c:pt>
                <c:pt idx="936">
                  <c:v>2.0642584128557798E-2</c:v>
                </c:pt>
                <c:pt idx="937">
                  <c:v>2.0664786860160222E-2</c:v>
                </c:pt>
                <c:pt idx="938">
                  <c:v>2.0686821596860673E-2</c:v>
                </c:pt>
                <c:pt idx="939">
                  <c:v>2.0708687848207282E-2</c:v>
                </c:pt>
                <c:pt idx="940">
                  <c:v>2.0730385123768482E-2</c:v>
                </c:pt>
                <c:pt idx="941">
                  <c:v>2.0751912933136118E-2</c:v>
                </c:pt>
                <c:pt idx="942">
                  <c:v>2.0773270785921467E-2</c:v>
                </c:pt>
                <c:pt idx="943">
                  <c:v>2.0804711184704748E-2</c:v>
                </c:pt>
                <c:pt idx="944">
                  <c:v>2.0825671752384985E-2</c:v>
                </c:pt>
                <c:pt idx="945">
                  <c:v>2.0846460673967455E-2</c:v>
                </c:pt>
                <c:pt idx="946">
                  <c:v>2.0867077458877271E-2</c:v>
                </c:pt>
                <c:pt idx="947">
                  <c:v>2.0881507811692578E-2</c:v>
                </c:pt>
                <c:pt idx="948">
                  <c:v>2.0901812931193128E-2</c:v>
                </c:pt>
                <c:pt idx="949">
                  <c:v>2.0921944574236E-2</c:v>
                </c:pt>
                <c:pt idx="950">
                  <c:v>2.0941902250513941E-2</c:v>
                </c:pt>
                <c:pt idx="951">
                  <c:v>2.0961685469745917E-2</c:v>
                </c:pt>
                <c:pt idx="952">
                  <c:v>2.0987135829212945E-2</c:v>
                </c:pt>
                <c:pt idx="953">
                  <c:v>2.1006533923465125E-2</c:v>
                </c:pt>
                <c:pt idx="954">
                  <c:v>2.1025755957379381E-2</c:v>
                </c:pt>
                <c:pt idx="955">
                  <c:v>2.1044801440619341E-2</c:v>
                </c:pt>
                <c:pt idx="956">
                  <c:v>2.1057967552274758E-2</c:v>
                </c:pt>
                <c:pt idx="957">
                  <c:v>2.1076693734852242E-2</c:v>
                </c:pt>
                <c:pt idx="958">
                  <c:v>2.1095242029184828E-2</c:v>
                </c:pt>
                <c:pt idx="959">
                  <c:v>2.1119208061159106E-2</c:v>
                </c:pt>
                <c:pt idx="960">
                  <c:v>2.1137363437028461E-2</c:v>
                </c:pt>
                <c:pt idx="961">
                  <c:v>2.1155339320833595E-2</c:v>
                </c:pt>
                <c:pt idx="962">
                  <c:v>2.1173135222452153E-2</c:v>
                </c:pt>
                <c:pt idx="963">
                  <c:v>2.1190750651789721E-2</c:v>
                </c:pt>
                <c:pt idx="964">
                  <c:v>2.1202768701020128E-2</c:v>
                </c:pt>
                <c:pt idx="965">
                  <c:v>2.1225438133418276E-2</c:v>
                </c:pt>
                <c:pt idx="966">
                  <c:v>2.1242509205688893E-2</c:v>
                </c:pt>
                <c:pt idx="967">
                  <c:v>2.1259397845639079E-2</c:v>
                </c:pt>
                <c:pt idx="968">
                  <c:v>2.1270833321866314E-2</c:v>
                </c:pt>
                <c:pt idx="969">
                  <c:v>2.1283898022087858E-2</c:v>
                </c:pt>
                <c:pt idx="970">
                  <c:v>2.1300298095861571E-2</c:v>
                </c:pt>
                <c:pt idx="971">
                  <c:v>2.1316514003284603E-2</c:v>
                </c:pt>
                <c:pt idx="972">
                  <c:v>2.1332545254826332E-2</c:v>
                </c:pt>
                <c:pt idx="973">
                  <c:v>2.1350089592886496E-2</c:v>
                </c:pt>
                <c:pt idx="974">
                  <c:v>2.1365737559032632E-2</c:v>
                </c:pt>
                <c:pt idx="975">
                  <c:v>2.1381199355641835E-2</c:v>
                </c:pt>
                <c:pt idx="976">
                  <c:v>2.1396474493278805E-2</c:v>
                </c:pt>
                <c:pt idx="977">
                  <c:v>2.1411562482543372E-2</c:v>
                </c:pt>
                <c:pt idx="978">
                  <c:v>2.1424827581394724E-2</c:v>
                </c:pt>
                <c:pt idx="979">
                  <c:v>2.1439552537947812E-2</c:v>
                </c:pt>
                <c:pt idx="980">
                  <c:v>2.1454088923688011E-2</c:v>
                </c:pt>
                <c:pt idx="981">
                  <c:v>2.1468436249419014E-2</c:v>
                </c:pt>
                <c:pt idx="982">
                  <c:v>2.148417807700349E-2</c:v>
                </c:pt>
                <c:pt idx="983">
                  <c:v>2.149813290081164E-2</c:v>
                </c:pt>
                <c:pt idx="984">
                  <c:v>2.151189715154072E-2</c:v>
                </c:pt>
                <c:pt idx="985">
                  <c:v>2.1525470340107659E-2</c:v>
                </c:pt>
                <c:pt idx="986">
                  <c:v>2.1537319858856031E-2</c:v>
                </c:pt>
                <c:pt idx="987">
                  <c:v>2.1550522553652911E-2</c:v>
                </c:pt>
                <c:pt idx="988">
                  <c:v>2.1563532765196586E-2</c:v>
                </c:pt>
                <c:pt idx="989">
                  <c:v>2.1576350004620212E-2</c:v>
                </c:pt>
                <c:pt idx="990">
                  <c:v>2.1588973783098452E-2</c:v>
                </c:pt>
                <c:pt idx="991">
                  <c:v>2.1601403611848369E-2</c:v>
                </c:pt>
                <c:pt idx="992">
                  <c:v>2.1613639002135608E-2</c:v>
                </c:pt>
                <c:pt idx="993">
                  <c:v>2.1625679465265561E-2</c:v>
                </c:pt>
                <c:pt idx="994">
                  <c:v>2.1637524512590867E-2</c:v>
                </c:pt>
                <c:pt idx="995">
                  <c:v>2.1656224158553512E-2</c:v>
                </c:pt>
                <c:pt idx="996">
                  <c:v>2.1667609296815347E-2</c:v>
                </c:pt>
                <c:pt idx="997">
                  <c:v>2.1678797321937174E-2</c:v>
                </c:pt>
                <c:pt idx="998">
                  <c:v>2.1689787745236784E-2</c:v>
                </c:pt>
                <c:pt idx="999">
                  <c:v>2.1696516662691331E-2</c:v>
                </c:pt>
                <c:pt idx="1000">
                  <c:v>2.1707151555173176E-2</c:v>
                </c:pt>
                <c:pt idx="1001">
                  <c:v>2.1717587519622501E-2</c:v>
                </c:pt>
                <c:pt idx="1002">
                  <c:v>2.172782406768067E-2</c:v>
                </c:pt>
                <c:pt idx="1003">
                  <c:v>2.1737860711042327E-2</c:v>
                </c:pt>
                <c:pt idx="1004">
                  <c:v>2.1751553286717764E-2</c:v>
                </c:pt>
                <c:pt idx="1005">
                  <c:v>2.176114681829551E-2</c:v>
                </c:pt>
                <c:pt idx="1006">
                  <c:v>2.1770538840385881E-2</c:v>
                </c:pt>
                <c:pt idx="1007">
                  <c:v>2.1779728864762642E-2</c:v>
                </c:pt>
                <c:pt idx="1008">
                  <c:v>2.1785028270222297E-2</c:v>
                </c:pt>
                <c:pt idx="1009">
                  <c:v>2.1793855233820381E-2</c:v>
                </c:pt>
                <c:pt idx="1010">
                  <c:v>2.1802478876013727E-2</c:v>
                </c:pt>
                <c:pt idx="1011">
                  <c:v>2.1810898765665238E-2</c:v>
                </c:pt>
                <c:pt idx="1012">
                  <c:v>2.1822636491600871E-2</c:v>
                </c:pt>
                <c:pt idx="1013">
                  <c:v>2.1830616337171864E-2</c:v>
                </c:pt>
                <c:pt idx="1014">
                  <c:v>2.183840303665234E-2</c:v>
                </c:pt>
                <c:pt idx="1015">
                  <c:v>2.1846000447687249E-2</c:v>
                </c:pt>
                <c:pt idx="1016">
                  <c:v>2.1853412455213272E-2</c:v>
                </c:pt>
                <c:pt idx="1017">
                  <c:v>2.1860642971454496E-2</c:v>
                </c:pt>
                <c:pt idx="1018">
                  <c:v>2.1867695935923297E-2</c:v>
                </c:pt>
                <c:pt idx="1019">
                  <c:v>2.1874575315412158E-2</c:v>
                </c:pt>
                <c:pt idx="1020">
                  <c:v>2.1881285103994112E-2</c:v>
                </c:pt>
                <c:pt idx="1021">
                  <c:v>2.1883536772765628E-2</c:v>
                </c:pt>
                <c:pt idx="1022">
                  <c:v>2.1889956080514285E-2</c:v>
                </c:pt>
                <c:pt idx="1023">
                  <c:v>2.1896216602866683E-2</c:v>
                </c:pt>
                <c:pt idx="1024">
                  <c:v>2.1902322526985527E-2</c:v>
                </c:pt>
                <c:pt idx="1025">
                  <c:v>2.1909317489841516E-2</c:v>
                </c:pt>
                <c:pt idx="1026">
                  <c:v>2.1915118927265088E-2</c:v>
                </c:pt>
                <c:pt idx="1027">
                  <c:v>2.1924867599813415E-2</c:v>
                </c:pt>
                <c:pt idx="1028">
                  <c:v>2.1926301232226431E-2</c:v>
                </c:pt>
                <c:pt idx="1029">
                  <c:v>2.193169068070475E-2</c:v>
                </c:pt>
                <c:pt idx="1030">
                  <c:v>2.1935949499374129E-2</c:v>
                </c:pt>
                <c:pt idx="1031">
                  <c:v>2.1941092815939305E-2</c:v>
                </c:pt>
                <c:pt idx="1032">
                  <c:v>2.1946116034144213E-2</c:v>
                </c:pt>
                <c:pt idx="1033">
                  <c:v>2.1951023591756807E-2</c:v>
                </c:pt>
                <c:pt idx="1034">
                  <c:v>2.1956794994067726E-2</c:v>
                </c:pt>
                <c:pt idx="1035">
                  <c:v>2.1961478176418931E-2</c:v>
                </c:pt>
                <c:pt idx="1036">
                  <c:v>2.1966059229672392E-2</c:v>
                </c:pt>
                <c:pt idx="1037">
                  <c:v>2.1970542662802281E-2</c:v>
                </c:pt>
                <c:pt idx="1038">
                  <c:v>2.1974931545137001E-2</c:v>
                </c:pt>
                <c:pt idx="1039">
                  <c:v>2.1978283403591446E-2</c:v>
                </c:pt>
                <c:pt idx="1040">
                  <c:v>2.198249078172481E-2</c:v>
                </c:pt>
                <c:pt idx="1041">
                  <c:v>2.1986604568526566E-2</c:v>
                </c:pt>
                <c:pt idx="1042">
                  <c:v>2.1990625000151545E-2</c:v>
                </c:pt>
                <c:pt idx="1043">
                  <c:v>2.199455231276732E-2</c:v>
                </c:pt>
                <c:pt idx="1044">
                  <c:v>2.1998386742559464E-2</c:v>
                </c:pt>
                <c:pt idx="1045">
                  <c:v>2.2002128525725851E-2</c:v>
                </c:pt>
                <c:pt idx="1046">
                  <c:v>2.200577789848061E-2</c:v>
                </c:pt>
                <c:pt idx="1047">
                  <c:v>2.2012901218358718E-2</c:v>
                </c:pt>
                <c:pt idx="1048">
                  <c:v>2.2016341387158009E-2</c:v>
                </c:pt>
                <c:pt idx="1049">
                  <c:v>2.2019689899618437E-2</c:v>
                </c:pt>
                <c:pt idx="1050">
                  <c:v>2.2022946992061504E-2</c:v>
                </c:pt>
                <c:pt idx="1051">
                  <c:v>2.2023514217050413E-2</c:v>
                </c:pt>
                <c:pt idx="1052">
                  <c:v>2.2026607859825808E-2</c:v>
                </c:pt>
                <c:pt idx="1053">
                  <c:v>2.2029610757469578E-2</c:v>
                </c:pt>
                <c:pt idx="1054">
                  <c:v>2.2032523146324246E-2</c:v>
                </c:pt>
                <c:pt idx="1055">
                  <c:v>2.2035345262741961E-2</c:v>
                </c:pt>
                <c:pt idx="1056">
                  <c:v>2.2040582962220161E-2</c:v>
                </c:pt>
                <c:pt idx="1057">
                  <c:v>2.2043206732768515E-2</c:v>
                </c:pt>
                <c:pt idx="1058">
                  <c:v>2.2045740974388512E-2</c:v>
                </c:pt>
                <c:pt idx="1059">
                  <c:v>2.2048185923528002E-2</c:v>
                </c:pt>
                <c:pt idx="1060">
                  <c:v>2.2048110031615782E-2</c:v>
                </c:pt>
                <c:pt idx="1061">
                  <c:v>2.2050395477601251E-2</c:v>
                </c:pt>
                <c:pt idx="1062">
                  <c:v>2.2052592306003063E-2</c:v>
                </c:pt>
                <c:pt idx="1063">
                  <c:v>2.2054700753281253E-2</c:v>
                </c:pt>
                <c:pt idx="1064">
                  <c:v>2.2056721055908522E-2</c:v>
                </c:pt>
                <c:pt idx="1065">
                  <c:v>2.206099371905967E-2</c:v>
                </c:pt>
                <c:pt idx="1066">
                  <c:v>2.2062820242501842E-2</c:v>
                </c:pt>
                <c:pt idx="1067">
                  <c:v>2.2064559365522061E-2</c:v>
                </c:pt>
                <c:pt idx="1068">
                  <c:v>2.2066211324687651E-2</c:v>
                </c:pt>
                <c:pt idx="1069">
                  <c:v>2.2067776356575391E-2</c:v>
                </c:pt>
                <c:pt idx="1070">
                  <c:v>2.2069254697774526E-2</c:v>
                </c:pt>
                <c:pt idx="1071">
                  <c:v>2.2070646584888051E-2</c:v>
                </c:pt>
                <c:pt idx="1072">
                  <c:v>2.2071952254529702E-2</c:v>
                </c:pt>
                <c:pt idx="1073">
                  <c:v>2.206950983652901E-2</c:v>
                </c:pt>
                <c:pt idx="1074">
                  <c:v>2.2070673652635923E-2</c:v>
                </c:pt>
                <c:pt idx="1075">
                  <c:v>2.2071751902731983E-2</c:v>
                </c:pt>
                <c:pt idx="1076">
                  <c:v>2.2072744823406723E-2</c:v>
                </c:pt>
                <c:pt idx="1077">
                  <c:v>2.2073652651260278E-2</c:v>
                </c:pt>
                <c:pt idx="1078">
                  <c:v>2.2075179357866591E-2</c:v>
                </c:pt>
                <c:pt idx="1079">
                  <c:v>2.2075911792450342E-2</c:v>
                </c:pt>
                <c:pt idx="1080">
                  <c:v>2.2076559855843184E-2</c:v>
                </c:pt>
                <c:pt idx="1081">
                  <c:v>2.2077123784705471E-2</c:v>
                </c:pt>
                <c:pt idx="1082">
                  <c:v>2.2076923680028789E-2</c:v>
                </c:pt>
                <c:pt idx="1083">
                  <c:v>2.2077325920197916E-2</c:v>
                </c:pt>
                <c:pt idx="1084">
                  <c:v>2.2077644724061669E-2</c:v>
                </c:pt>
                <c:pt idx="1085">
                  <c:v>2.2077880328307615E-2</c:v>
                </c:pt>
                <c:pt idx="1086">
                  <c:v>2.20786896949061E-2</c:v>
                </c:pt>
                <c:pt idx="1087">
                  <c:v>2.207875378704385E-2</c:v>
                </c:pt>
                <c:pt idx="1088">
                  <c:v>2.2078735401570487E-2</c:v>
                </c:pt>
                <c:pt idx="1089">
                  <c:v>2.2078634775229821E-2</c:v>
                </c:pt>
                <c:pt idx="1090">
                  <c:v>2.2078419374303711E-2</c:v>
                </c:pt>
                <c:pt idx="1091">
                  <c:v>2.2077516409523445E-2</c:v>
                </c:pt>
                <c:pt idx="1092">
                  <c:v>2.2077164614971504E-2</c:v>
                </c:pt>
                <c:pt idx="1093">
                  <c:v>2.2076731548498214E-2</c:v>
                </c:pt>
                <c:pt idx="1094">
                  <c:v>2.2076217446884778E-2</c:v>
                </c:pt>
                <c:pt idx="1095">
                  <c:v>2.2075622546919908E-2</c:v>
                </c:pt>
                <c:pt idx="1096">
                  <c:v>2.2074947085403356E-2</c:v>
                </c:pt>
                <c:pt idx="1097">
                  <c:v>2.2074191299142377E-2</c:v>
                </c:pt>
                <c:pt idx="1098">
                  <c:v>2.2073355424956156E-2</c:v>
                </c:pt>
                <c:pt idx="1099">
                  <c:v>2.2074761198837514E-2</c:v>
                </c:pt>
                <c:pt idx="1100">
                  <c:v>2.2073743202361207E-2</c:v>
                </c:pt>
                <c:pt idx="1101">
                  <c:v>2.2072645876809703E-2</c:v>
                </c:pt>
                <c:pt idx="1102">
                  <c:v>2.2071469459099213E-2</c:v>
                </c:pt>
                <c:pt idx="1103">
                  <c:v>2.2068353435603195E-2</c:v>
                </c:pt>
                <c:pt idx="1104">
                  <c:v>2.2068880294917995E-2</c:v>
                </c:pt>
                <c:pt idx="1105">
                  <c:v>2.2067468022324205E-2</c:v>
                </c:pt>
                <c:pt idx="1106">
                  <c:v>2.2065977605330061E-2</c:v>
                </c:pt>
                <c:pt idx="1107">
                  <c:v>2.2064409280895848E-2</c:v>
                </c:pt>
                <c:pt idx="1108">
                  <c:v>2.2062763285990501E-2</c:v>
                </c:pt>
                <c:pt idx="1109">
                  <c:v>2.2061039857592453E-2</c:v>
                </c:pt>
                <c:pt idx="1110">
                  <c:v>2.2059239232687922E-2</c:v>
                </c:pt>
                <c:pt idx="1111">
                  <c:v>2.2057361648272194E-2</c:v>
                </c:pt>
                <c:pt idx="1112">
                  <c:v>2.205540734134661E-2</c:v>
                </c:pt>
                <c:pt idx="1113">
                  <c:v>2.2053376548922872E-2</c:v>
                </c:pt>
                <c:pt idx="1114">
                  <c:v>2.205126950801917E-2</c:v>
                </c:pt>
                <c:pt idx="1115">
                  <c:v>2.204908645566234E-2</c:v>
                </c:pt>
                <c:pt idx="1116">
                  <c:v>2.2046827628886552E-2</c:v>
                </c:pt>
                <c:pt idx="1117">
                  <c:v>2.2044493264733764E-2</c:v>
                </c:pt>
                <c:pt idx="1118">
                  <c:v>2.2042083600253705E-2</c:v>
                </c:pt>
                <c:pt idx="1119">
                  <c:v>2.2039598872503882E-2</c:v>
                </c:pt>
                <c:pt idx="1120">
                  <c:v>2.2037039318547422E-2</c:v>
                </c:pt>
                <c:pt idx="1121">
                  <c:v>2.2034405175458256E-2</c:v>
                </c:pt>
                <c:pt idx="1122">
                  <c:v>2.2031696680313333E-2</c:v>
                </c:pt>
                <c:pt idx="1123">
                  <c:v>2.2028914070200845E-2</c:v>
                </c:pt>
                <c:pt idx="1124">
                  <c:v>2.2026057582212429E-2</c:v>
                </c:pt>
                <c:pt idx="1125">
                  <c:v>2.2021379156441798E-2</c:v>
                </c:pt>
                <c:pt idx="1126">
                  <c:v>2.2018397003098083E-2</c:v>
                </c:pt>
                <c:pt idx="1127">
                  <c:v>2.2015341633164893E-2</c:v>
                </c:pt>
                <c:pt idx="1128">
                  <c:v>2.2012213283697686E-2</c:v>
                </c:pt>
                <c:pt idx="1129">
                  <c:v>2.2009428691529578E-2</c:v>
                </c:pt>
                <c:pt idx="1130">
                  <c:v>2.2006149798064704E-2</c:v>
                </c:pt>
                <c:pt idx="1131">
                  <c:v>2.2002798648837578E-2</c:v>
                </c:pt>
                <c:pt idx="1132">
                  <c:v>2.2000973244229876E-2</c:v>
                </c:pt>
                <c:pt idx="1133">
                  <c:v>2.1995880531486066E-2</c:v>
                </c:pt>
                <c:pt idx="1134">
                  <c:v>2.1991923892483049E-2</c:v>
                </c:pt>
                <c:pt idx="1135">
                  <c:v>2.1988291324311921E-2</c:v>
                </c:pt>
                <c:pt idx="1136">
                  <c:v>2.1984587673261988E-2</c:v>
                </c:pt>
                <c:pt idx="1137">
                  <c:v>2.1980813176442581E-2</c:v>
                </c:pt>
                <c:pt idx="1138">
                  <c:v>2.1977337359726658E-2</c:v>
                </c:pt>
                <c:pt idx="1139">
                  <c:v>2.1973416700362902E-2</c:v>
                </c:pt>
                <c:pt idx="1140">
                  <c:v>2.1969425919314858E-2</c:v>
                </c:pt>
                <c:pt idx="1141">
                  <c:v>2.1965365253732175E-2</c:v>
                </c:pt>
                <c:pt idx="1142">
                  <c:v>2.1958402820401391E-2</c:v>
                </c:pt>
                <c:pt idx="1143">
                  <c:v>2.1955214146962505E-2</c:v>
                </c:pt>
                <c:pt idx="1144">
                  <c:v>2.195091567772613E-2</c:v>
                </c:pt>
                <c:pt idx="1145">
                  <c:v>2.1946548374246831E-2</c:v>
                </c:pt>
                <c:pt idx="1146">
                  <c:v>2.1942112473703243E-2</c:v>
                </c:pt>
                <c:pt idx="1147">
                  <c:v>2.1937608213276182E-2</c:v>
                </c:pt>
                <c:pt idx="1148">
                  <c:v>2.1933035830153508E-2</c:v>
                </c:pt>
                <c:pt idx="1149">
                  <c:v>2.1928395561525267E-2</c:v>
                </c:pt>
                <c:pt idx="1150">
                  <c:v>2.192368764458897E-2</c:v>
                </c:pt>
                <c:pt idx="1151">
                  <c:v>2.1919512454261155E-2</c:v>
                </c:pt>
                <c:pt idx="1152">
                  <c:v>2.191465993532709E-2</c:v>
                </c:pt>
                <c:pt idx="1153">
                  <c:v>2.1909740505620452E-2</c:v>
                </c:pt>
                <c:pt idx="1154">
                  <c:v>2.1904754402389721E-2</c:v>
                </c:pt>
                <c:pt idx="1155">
                  <c:v>2.1899421979943681E-2</c:v>
                </c:pt>
                <c:pt idx="1156">
                  <c:v>2.1894308197461184E-2</c:v>
                </c:pt>
                <c:pt idx="1157">
                  <c:v>2.1889128440198951E-2</c:v>
                </c:pt>
                <c:pt idx="1158">
                  <c:v>2.1882372191566919E-2</c:v>
                </c:pt>
                <c:pt idx="1159">
                  <c:v>2.1878571950331781E-2</c:v>
                </c:pt>
                <c:pt idx="1160">
                  <c:v>2.1873450925504311E-2</c:v>
                </c:pt>
                <c:pt idx="1161">
                  <c:v>2.1868004750942548E-2</c:v>
                </c:pt>
                <c:pt idx="1162">
                  <c:v>2.186249380100181E-2</c:v>
                </c:pt>
                <c:pt idx="1163">
                  <c:v>2.1856918312967072E-2</c:v>
                </c:pt>
                <c:pt idx="1164">
                  <c:v>2.1851042774907278E-2</c:v>
                </c:pt>
                <c:pt idx="1165">
                  <c:v>2.1845343760687613E-2</c:v>
                </c:pt>
                <c:pt idx="1166">
                  <c:v>2.1839580907065111E-2</c:v>
                </c:pt>
                <c:pt idx="1167">
                  <c:v>2.1833754451223163E-2</c:v>
                </c:pt>
                <c:pt idx="1168">
                  <c:v>2.1828297038297206E-2</c:v>
                </c:pt>
                <c:pt idx="1169">
                  <c:v>2.1822122966970413E-2</c:v>
                </c:pt>
                <c:pt idx="1170">
                  <c:v>2.1816101554497865E-2</c:v>
                </c:pt>
                <c:pt idx="1171">
                  <c:v>2.1810016827895726E-2</c:v>
                </c:pt>
                <c:pt idx="1172">
                  <c:v>2.1803868817016205E-2</c:v>
                </c:pt>
                <c:pt idx="1173">
                  <c:v>2.1797657550677984E-2</c:v>
                </c:pt>
                <c:pt idx="1174">
                  <c:v>2.1791383056667103E-2</c:v>
                </c:pt>
                <c:pt idx="1175">
                  <c:v>2.1785045361733899E-2</c:v>
                </c:pt>
                <c:pt idx="1176">
                  <c:v>2.1778644491595629E-2</c:v>
                </c:pt>
                <c:pt idx="1177">
                  <c:v>2.177183493022079E-2</c:v>
                </c:pt>
                <c:pt idx="1178">
                  <c:v>2.1765317625923233E-2</c:v>
                </c:pt>
                <c:pt idx="1179">
                  <c:v>2.175873722697573E-2</c:v>
                </c:pt>
                <c:pt idx="1180">
                  <c:v>2.1752093752878732E-2</c:v>
                </c:pt>
                <c:pt idx="1181">
                  <c:v>2.174538722208736E-2</c:v>
                </c:pt>
                <c:pt idx="1182">
                  <c:v>2.173861765200967E-2</c:v>
                </c:pt>
                <c:pt idx="1183">
                  <c:v>2.1731928481480541E-2</c:v>
                </c:pt>
                <c:pt idx="1184">
                  <c:v>2.1724889458408427E-2</c:v>
                </c:pt>
                <c:pt idx="1185">
                  <c:v>2.1717930864476587E-2</c:v>
                </c:pt>
                <c:pt idx="1186">
                  <c:v>2.1710909290444929E-2</c:v>
                </c:pt>
                <c:pt idx="1187">
                  <c:v>2.1703824748494041E-2</c:v>
                </c:pt>
                <c:pt idx="1188">
                  <c:v>2.1696677249763582E-2</c:v>
                </c:pt>
                <c:pt idx="1189">
                  <c:v>2.1689466804345702E-2</c:v>
                </c:pt>
                <c:pt idx="1190">
                  <c:v>2.1682193421287667E-2</c:v>
                </c:pt>
                <c:pt idx="1191">
                  <c:v>2.167485710859143E-2</c:v>
                </c:pt>
                <c:pt idx="1192">
                  <c:v>2.1667457873215376E-2</c:v>
                </c:pt>
                <c:pt idx="1193">
                  <c:v>2.1659995721069945E-2</c:v>
                </c:pt>
                <c:pt idx="1194">
                  <c:v>2.1651301401050971E-2</c:v>
                </c:pt>
                <c:pt idx="1195">
                  <c:v>2.1643709588299039E-2</c:v>
                </c:pt>
                <c:pt idx="1196">
                  <c:v>2.1636055302468465E-2</c:v>
                </c:pt>
                <c:pt idx="1197">
                  <c:v>2.162833875362458E-2</c:v>
                </c:pt>
                <c:pt idx="1198">
                  <c:v>2.1620560151834931E-2</c:v>
                </c:pt>
                <c:pt idx="1199">
                  <c:v>2.1612719707169711E-2</c:v>
                </c:pt>
                <c:pt idx="1200">
                  <c:v>2.1604817629700436E-2</c:v>
                </c:pt>
                <c:pt idx="1201">
                  <c:v>2.1596854129503486E-2</c:v>
                </c:pt>
                <c:pt idx="1202">
                  <c:v>2.1588829416654347E-2</c:v>
                </c:pt>
                <c:pt idx="1203">
                  <c:v>2.1580879886289317E-2</c:v>
                </c:pt>
                <c:pt idx="1204">
                  <c:v>2.1572719114706471E-2</c:v>
                </c:pt>
                <c:pt idx="1205">
                  <c:v>2.156449779546326E-2</c:v>
                </c:pt>
                <c:pt idx="1206">
                  <c:v>2.1556216138697248E-2</c:v>
                </c:pt>
                <c:pt idx="1207">
                  <c:v>2.1547848354497776E-2</c:v>
                </c:pt>
                <c:pt idx="1208">
                  <c:v>2.153945136030316E-2</c:v>
                </c:pt>
                <c:pt idx="1209">
                  <c:v>2.1528567504308777E-2</c:v>
                </c:pt>
                <c:pt idx="1210">
                  <c:v>2.1520034318862662E-2</c:v>
                </c:pt>
                <c:pt idx="1211">
                  <c:v>2.1510219625074618E-2</c:v>
                </c:pt>
                <c:pt idx="1212">
                  <c:v>2.1502792872908742E-2</c:v>
                </c:pt>
                <c:pt idx="1213">
                  <c:v>2.1494068669015241E-2</c:v>
                </c:pt>
                <c:pt idx="1214">
                  <c:v>2.1485285892286127E-2</c:v>
                </c:pt>
                <c:pt idx="1215">
                  <c:v>2.1476484017354667E-2</c:v>
                </c:pt>
                <c:pt idx="1216">
                  <c:v>2.1467598553137152E-2</c:v>
                </c:pt>
                <c:pt idx="1217">
                  <c:v>2.1458655111267232E-2</c:v>
                </c:pt>
                <c:pt idx="1218">
                  <c:v>2.1449653901885007E-2</c:v>
                </c:pt>
                <c:pt idx="1219">
                  <c:v>2.1440500772666439E-2</c:v>
                </c:pt>
                <c:pt idx="1220">
                  <c:v>2.1431370972880153E-2</c:v>
                </c:pt>
                <c:pt idx="1221">
                  <c:v>2.1422184071588409E-2</c:v>
                </c:pt>
                <c:pt idx="1222">
                  <c:v>2.1412940278986936E-2</c:v>
                </c:pt>
                <c:pt idx="1223">
                  <c:v>2.1403639805272327E-2</c:v>
                </c:pt>
                <c:pt idx="1224">
                  <c:v>2.1394445295820082E-2</c:v>
                </c:pt>
                <c:pt idx="1225">
                  <c:v>2.1384869655290923E-2</c:v>
                </c:pt>
                <c:pt idx="1226">
                  <c:v>2.1375400399420749E-2</c:v>
                </c:pt>
                <c:pt idx="1227">
                  <c:v>2.1365875303229392E-2</c:v>
                </c:pt>
                <c:pt idx="1228">
                  <c:v>2.1356510826482961E-2</c:v>
                </c:pt>
                <c:pt idx="1229">
                  <c:v>2.1346963731699024E-2</c:v>
                </c:pt>
                <c:pt idx="1230">
                  <c:v>2.1337290148004062E-2</c:v>
                </c:pt>
                <c:pt idx="1231">
                  <c:v>2.1327561516683306E-2</c:v>
                </c:pt>
                <c:pt idx="1232">
                  <c:v>2.1317778047872396E-2</c:v>
                </c:pt>
                <c:pt idx="1233">
                  <c:v>2.1307846558120607E-2</c:v>
                </c:pt>
                <c:pt idx="1234">
                  <c:v>2.1297949648404809E-2</c:v>
                </c:pt>
                <c:pt idx="1235">
                  <c:v>2.1287998543697343E-2</c:v>
                </c:pt>
                <c:pt idx="1236">
                  <c:v>2.127799345415186E-2</c:v>
                </c:pt>
                <c:pt idx="1237">
                  <c:v>2.1267934589922436E-2</c:v>
                </c:pt>
                <c:pt idx="1238">
                  <c:v>2.1257937415319943E-2</c:v>
                </c:pt>
                <c:pt idx="1239">
                  <c:v>2.1247775967888322E-2</c:v>
                </c:pt>
                <c:pt idx="1240">
                  <c:v>2.1237561364057859E-2</c:v>
                </c:pt>
                <c:pt idx="1241">
                  <c:v>2.1227293813965955E-2</c:v>
                </c:pt>
                <c:pt idx="1242">
                  <c:v>2.1216841003884972E-2</c:v>
                </c:pt>
                <c:pt idx="1243">
                  <c:v>2.1206463904776224E-2</c:v>
                </c:pt>
                <c:pt idx="1244">
                  <c:v>2.1196034502058161E-2</c:v>
                </c:pt>
                <c:pt idx="1245">
                  <c:v>2.1179540271474832E-2</c:v>
                </c:pt>
                <c:pt idx="1246">
                  <c:v>2.1173660838909671E-2</c:v>
                </c:pt>
                <c:pt idx="1247">
                  <c:v>2.1164588409572214E-2</c:v>
                </c:pt>
                <c:pt idx="1248">
                  <c:v>2.1153956119469366E-2</c:v>
                </c:pt>
                <c:pt idx="1249">
                  <c:v>2.1143272564193315E-2</c:v>
                </c:pt>
                <c:pt idx="1250">
                  <c:v>2.1132537953877949E-2</c:v>
                </c:pt>
                <c:pt idx="1251">
                  <c:v>2.112175249865671E-2</c:v>
                </c:pt>
                <c:pt idx="1252">
                  <c:v>2.1110916408662615E-2</c:v>
                </c:pt>
                <c:pt idx="1253">
                  <c:v>2.110002989402867E-2</c:v>
                </c:pt>
                <c:pt idx="1254">
                  <c:v>2.1089093164885254E-2</c:v>
                </c:pt>
                <c:pt idx="1255">
                  <c:v>2.1077354862076736E-2</c:v>
                </c:pt>
                <c:pt idx="1256">
                  <c:v>2.1066301834730447E-2</c:v>
                </c:pt>
                <c:pt idx="1257">
                  <c:v>2.1055199273120155E-2</c:v>
                </c:pt>
                <c:pt idx="1258">
                  <c:v>2.1044047387437727E-2</c:v>
                </c:pt>
                <c:pt idx="1259">
                  <c:v>2.1033459931214346E-2</c:v>
                </c:pt>
                <c:pt idx="1260">
                  <c:v>2.102222225122953E-2</c:v>
                </c:pt>
                <c:pt idx="1261">
                  <c:v>2.1010935840159096E-2</c:v>
                </c:pt>
                <c:pt idx="1262">
                  <c:v>2.0999600908143588E-2</c:v>
                </c:pt>
                <c:pt idx="1263">
                  <c:v>2.0988217665321798E-2</c:v>
                </c:pt>
                <c:pt idx="1264">
                  <c:v>2.0976112038645245E-2</c:v>
                </c:pt>
                <c:pt idx="1265">
                  <c:v>2.0964620769833475E-2</c:v>
                </c:pt>
                <c:pt idx="1266">
                  <c:v>2.0953081858469003E-2</c:v>
                </c:pt>
                <c:pt idx="1267">
                  <c:v>2.0941495514735103E-2</c:v>
                </c:pt>
                <c:pt idx="1268">
                  <c:v>2.0930584143913376E-2</c:v>
                </c:pt>
                <c:pt idx="1269">
                  <c:v>2.0918915449108219E-2</c:v>
                </c:pt>
                <c:pt idx="1270">
                  <c:v>2.0907199914434689E-2</c:v>
                </c:pt>
                <c:pt idx="1271">
                  <c:v>2.0895437750020215E-2</c:v>
                </c:pt>
                <c:pt idx="1272">
                  <c:v>2.0882859666847872E-2</c:v>
                </c:pt>
                <c:pt idx="1273">
                  <c:v>2.0870993142668246E-2</c:v>
                </c:pt>
                <c:pt idx="1274">
                  <c:v>2.0859080657361244E-2</c:v>
                </c:pt>
                <c:pt idx="1275">
                  <c:v>2.0847122421096379E-2</c:v>
                </c:pt>
                <c:pt idx="1276">
                  <c:v>2.0835118644041022E-2</c:v>
                </c:pt>
                <c:pt idx="1277">
                  <c:v>2.0823069536363828E-2</c:v>
                </c:pt>
                <c:pt idx="1278">
                  <c:v>2.0810975308227005E-2</c:v>
                </c:pt>
                <c:pt idx="1279">
                  <c:v>2.0798836169794915E-2</c:v>
                </c:pt>
                <c:pt idx="1280">
                  <c:v>2.0786652331227191E-2</c:v>
                </c:pt>
                <c:pt idx="1281">
                  <c:v>2.0775878303151668E-2</c:v>
                </c:pt>
                <c:pt idx="1282">
                  <c:v>2.0763624674793042E-2</c:v>
                </c:pt>
                <c:pt idx="1283">
                  <c:v>2.0751326912305582E-2</c:v>
                </c:pt>
                <c:pt idx="1284">
                  <c:v>2.073898522576036E-2</c:v>
                </c:pt>
                <c:pt idx="1285">
                  <c:v>2.0726294592517749E-2</c:v>
                </c:pt>
                <c:pt idx="1286">
                  <c:v>2.0713861941515862E-2</c:v>
                </c:pt>
                <c:pt idx="1287">
                  <c:v>2.0701386009603247E-2</c:v>
                </c:pt>
                <c:pt idx="1288">
                  <c:v>2.068886700685758E-2</c:v>
                </c:pt>
                <c:pt idx="1289">
                  <c:v>2.0676305143352575E-2</c:v>
                </c:pt>
                <c:pt idx="1290">
                  <c:v>2.0664024464866364E-2</c:v>
                </c:pt>
                <c:pt idx="1291">
                  <c:v>2.0651381191666707E-2</c:v>
                </c:pt>
                <c:pt idx="1292">
                  <c:v>2.0638695674881625E-2</c:v>
                </c:pt>
                <c:pt idx="1293">
                  <c:v>2.0625968124558344E-2</c:v>
                </c:pt>
                <c:pt idx="1294">
                  <c:v>2.0612860266860336E-2</c:v>
                </c:pt>
                <c:pt idx="1295">
                  <c:v>2.0600045650216912E-2</c:v>
                </c:pt>
                <c:pt idx="1296">
                  <c:v>2.0587189643262088E-2</c:v>
                </c:pt>
                <c:pt idx="1297">
                  <c:v>2.0574292456048065E-2</c:v>
                </c:pt>
                <c:pt idx="1298">
                  <c:v>2.0561354298626155E-2</c:v>
                </c:pt>
                <c:pt idx="1299">
                  <c:v>2.0548731880660559E-2</c:v>
                </c:pt>
                <c:pt idx="1300">
                  <c:v>2.0535715976682953E-2</c:v>
                </c:pt>
                <c:pt idx="1301">
                  <c:v>2.052265971945047E-2</c:v>
                </c:pt>
                <c:pt idx="1302">
                  <c:v>2.050956331898604E-2</c:v>
                </c:pt>
                <c:pt idx="1303">
                  <c:v>2.0496426985309076E-2</c:v>
                </c:pt>
                <c:pt idx="1304">
                  <c:v>2.0483250928435445E-2</c:v>
                </c:pt>
                <c:pt idx="1305">
                  <c:v>2.047003535837837E-2</c:v>
                </c:pt>
                <c:pt idx="1306">
                  <c:v>2.0456780485148426E-2</c:v>
                </c:pt>
                <c:pt idx="1307">
                  <c:v>2.0441559899060664E-2</c:v>
                </c:pt>
                <c:pt idx="1308">
                  <c:v>2.0428209771813973E-2</c:v>
                </c:pt>
                <c:pt idx="1309">
                  <c:v>2.0414821037962057E-2</c:v>
                </c:pt>
                <c:pt idx="1310">
                  <c:v>2.0401393907580744E-2</c:v>
                </c:pt>
                <c:pt idx="1311">
                  <c:v>2.0389126801948761E-2</c:v>
                </c:pt>
                <c:pt idx="1312">
                  <c:v>2.0375633711833374E-2</c:v>
                </c:pt>
                <c:pt idx="1313">
                  <c:v>2.0362102815266247E-2</c:v>
                </c:pt>
                <c:pt idx="1314">
                  <c:v>2.0348534322259932E-2</c:v>
                </c:pt>
                <c:pt idx="1315">
                  <c:v>2.0334928442827423E-2</c:v>
                </c:pt>
                <c:pt idx="1316">
                  <c:v>2.0320036561999856E-2</c:v>
                </c:pt>
                <c:pt idx="1317">
                  <c:v>2.0306346537749719E-2</c:v>
                </c:pt>
                <c:pt idx="1318">
                  <c:v>2.0292619797450884E-2</c:v>
                </c:pt>
                <c:pt idx="1319">
                  <c:v>2.0278856551147809E-2</c:v>
                </c:pt>
                <c:pt idx="1320">
                  <c:v>2.0266345599401634E-2</c:v>
                </c:pt>
                <c:pt idx="1321">
                  <c:v>2.0252519811438396E-2</c:v>
                </c:pt>
                <c:pt idx="1322">
                  <c:v>2.0238658107023706E-2</c:v>
                </c:pt>
                <c:pt idx="1323">
                  <c:v>2.0224760696138228E-2</c:v>
                </c:pt>
                <c:pt idx="1324">
                  <c:v>2.0210827788759576E-2</c:v>
                </c:pt>
                <c:pt idx="1325">
                  <c:v>2.0195522209174952E-2</c:v>
                </c:pt>
                <c:pt idx="1326">
                  <c:v>2.0181509301727647E-2</c:v>
                </c:pt>
                <c:pt idx="1327">
                  <c:v>2.0167461568481752E-2</c:v>
                </c:pt>
                <c:pt idx="1328">
                  <c:v>2.0153379219446054E-2</c:v>
                </c:pt>
                <c:pt idx="1329">
                  <c:v>2.0139262464621596E-2</c:v>
                </c:pt>
                <c:pt idx="1330">
                  <c:v>2.0125111514009007E-2</c:v>
                </c:pt>
                <c:pt idx="1331">
                  <c:v>2.011092657760245E-2</c:v>
                </c:pt>
                <c:pt idx="1332">
                  <c:v>2.0096707865393096E-2</c:v>
                </c:pt>
                <c:pt idx="1333">
                  <c:v>2.0084809591296573E-2</c:v>
                </c:pt>
                <c:pt idx="1334">
                  <c:v>2.0070539479156227E-2</c:v>
                </c:pt>
                <c:pt idx="1335">
                  <c:v>2.0056236152577393E-2</c:v>
                </c:pt>
                <c:pt idx="1336">
                  <c:v>2.0041899821457133E-2</c:v>
                </c:pt>
                <c:pt idx="1337">
                  <c:v>2.0027530695687672E-2</c:v>
                </c:pt>
                <c:pt idx="1338">
                  <c:v>2.0012643411049247E-2</c:v>
                </c:pt>
                <c:pt idx="1339">
                  <c:v>1.9998206287593842E-2</c:v>
                </c:pt>
                <c:pt idx="1340">
                  <c:v>1.9983737012928392E-2</c:v>
                </c:pt>
                <c:pt idx="1341">
                  <c:v>1.9969235796942143E-2</c:v>
                </c:pt>
                <c:pt idx="1342">
                  <c:v>1.9955200493030328E-2</c:v>
                </c:pt>
                <c:pt idx="1343">
                  <c:v>1.9940639006861431E-2</c:v>
                </c:pt>
                <c:pt idx="1344">
                  <c:v>1.9926046195166497E-2</c:v>
                </c:pt>
                <c:pt idx="1345">
                  <c:v>1.9911422267802403E-2</c:v>
                </c:pt>
                <c:pt idx="1346">
                  <c:v>1.989625794304024E-2</c:v>
                </c:pt>
                <c:pt idx="1347">
                  <c:v>1.9881569486567142E-2</c:v>
                </c:pt>
                <c:pt idx="1348">
                  <c:v>1.986685055787369E-2</c:v>
                </c:pt>
                <c:pt idx="1349">
                  <c:v>1.9852101366814437E-2</c:v>
                </c:pt>
                <c:pt idx="1350">
                  <c:v>1.9837322123236911E-2</c:v>
                </c:pt>
                <c:pt idx="1351">
                  <c:v>1.9823037025953467E-2</c:v>
                </c:pt>
                <c:pt idx="1352">
                  <c:v>1.9808201164497882E-2</c:v>
                </c:pt>
                <c:pt idx="1353">
                  <c:v>1.9793335866057735E-2</c:v>
                </c:pt>
                <c:pt idx="1354">
                  <c:v>1.9778441340445301E-2</c:v>
                </c:pt>
                <c:pt idx="1355">
                  <c:v>1.9763517797469331E-2</c:v>
                </c:pt>
                <c:pt idx="1356">
                  <c:v>1.9748565446934589E-2</c:v>
                </c:pt>
                <c:pt idx="1357">
                  <c:v>1.9733584498639222E-2</c:v>
                </c:pt>
                <c:pt idx="1358">
                  <c:v>1.971857516237829E-2</c:v>
                </c:pt>
                <c:pt idx="1359">
                  <c:v>1.9700802564103045E-2</c:v>
                </c:pt>
                <c:pt idx="1360">
                  <c:v>1.9685723367050739E-2</c:v>
                </c:pt>
                <c:pt idx="1361">
                  <c:v>1.967061648189888E-2</c:v>
                </c:pt>
                <c:pt idx="1362">
                  <c:v>1.965548211849337E-2</c:v>
                </c:pt>
                <c:pt idx="1363">
                  <c:v>1.964199502031409E-2</c:v>
                </c:pt>
                <c:pt idx="1364">
                  <c:v>1.9626814385139819E-2</c:v>
                </c:pt>
                <c:pt idx="1365">
                  <c:v>1.9611606858728769E-2</c:v>
                </c:pt>
                <c:pt idx="1366">
                  <c:v>1.9596372650862857E-2</c:v>
                </c:pt>
                <c:pt idx="1367">
                  <c:v>1.9581111971317892E-2</c:v>
                </c:pt>
                <c:pt idx="1368">
                  <c:v>1.9564110645432113E-2</c:v>
                </c:pt>
                <c:pt idx="1369">
                  <c:v>1.9548789809487686E-2</c:v>
                </c:pt>
                <c:pt idx="1370">
                  <c:v>1.9533443173863019E-2</c:v>
                </c:pt>
                <c:pt idx="1371">
                  <c:v>1.9518070948355448E-2</c:v>
                </c:pt>
                <c:pt idx="1372">
                  <c:v>1.9504418840195156E-2</c:v>
                </c:pt>
                <c:pt idx="1373">
                  <c:v>1.9489003735572875E-2</c:v>
                </c:pt>
                <c:pt idx="1374">
                  <c:v>1.9473563627552332E-2</c:v>
                </c:pt>
                <c:pt idx="1375">
                  <c:v>1.945809872586653E-2</c:v>
                </c:pt>
                <c:pt idx="1376">
                  <c:v>1.9442609240241906E-2</c:v>
                </c:pt>
                <c:pt idx="1377">
                  <c:v>1.9425311955705078E-2</c:v>
                </c:pt>
                <c:pt idx="1378">
                  <c:v>1.9409766474866134E-2</c:v>
                </c:pt>
                <c:pt idx="1379">
                  <c:v>1.9394197082317165E-2</c:v>
                </c:pt>
                <c:pt idx="1380">
                  <c:v>1.9378603987806508E-2</c:v>
                </c:pt>
                <c:pt idx="1381">
                  <c:v>1.9362987401072632E-2</c:v>
                </c:pt>
                <c:pt idx="1382">
                  <c:v>1.9347347531850561E-2</c:v>
                </c:pt>
                <c:pt idx="1383">
                  <c:v>1.9331684589868441E-2</c:v>
                </c:pt>
                <c:pt idx="1384">
                  <c:v>1.9315998784850127E-2</c:v>
                </c:pt>
                <c:pt idx="1385">
                  <c:v>1.9303358876596882E-2</c:v>
                </c:pt>
                <c:pt idx="1386">
                  <c:v>1.9287639832343238E-2</c:v>
                </c:pt>
                <c:pt idx="1387">
                  <c:v>1.927189848183861E-2</c:v>
                </c:pt>
                <c:pt idx="1388">
                  <c:v>1.9256135034712872E-2</c:v>
                </c:pt>
                <c:pt idx="1389">
                  <c:v>1.9240349700593261E-2</c:v>
                </c:pt>
                <c:pt idx="1390">
                  <c:v>1.9223917745087943E-2</c:v>
                </c:pt>
                <c:pt idx="1391">
                  <c:v>1.9208086964120945E-2</c:v>
                </c:pt>
                <c:pt idx="1392">
                  <c:v>1.9192234939531701E-2</c:v>
                </c:pt>
                <c:pt idx="1393">
                  <c:v>1.9176361880934075E-2</c:v>
                </c:pt>
                <c:pt idx="1394">
                  <c:v>1.9161102061518647E-2</c:v>
                </c:pt>
                <c:pt idx="1395">
                  <c:v>1.914518980721815E-2</c:v>
                </c:pt>
                <c:pt idx="1396">
                  <c:v>1.9129257133131131E-2</c:v>
                </c:pt>
                <c:pt idx="1397">
                  <c:v>1.9113304248834912E-2</c:v>
                </c:pt>
                <c:pt idx="1398">
                  <c:v>1.9096688413919871E-2</c:v>
                </c:pt>
                <c:pt idx="1399">
                  <c:v>1.9080693552846889E-2</c:v>
                </c:pt>
                <c:pt idx="1400">
                  <c:v>1.906467912490007E-2</c:v>
                </c:pt>
                <c:pt idx="1401">
                  <c:v>1.9048645339646283E-2</c:v>
                </c:pt>
                <c:pt idx="1402">
                  <c:v>1.9030297579640906E-2</c:v>
                </c:pt>
                <c:pt idx="1403">
                  <c:v>1.9014877051454996E-2</c:v>
                </c:pt>
                <c:pt idx="1404">
                  <c:v>1.8998785902836796E-2</c:v>
                </c:pt>
                <c:pt idx="1405">
                  <c:v>1.8982676250341272E-2</c:v>
                </c:pt>
                <c:pt idx="1406">
                  <c:v>1.896654830349143E-2</c:v>
                </c:pt>
                <c:pt idx="1407">
                  <c:v>1.8950402271801E-2</c:v>
                </c:pt>
                <c:pt idx="1408">
                  <c:v>1.89342383647793E-2</c:v>
                </c:pt>
                <c:pt idx="1409">
                  <c:v>1.8918056791929903E-2</c:v>
                </c:pt>
                <c:pt idx="1410">
                  <c:v>1.8901857762748879E-2</c:v>
                </c:pt>
                <c:pt idx="1411">
                  <c:v>1.8882958236722074E-2</c:v>
                </c:pt>
                <c:pt idx="1412">
                  <c:v>1.8866716965076885E-2</c:v>
                </c:pt>
                <c:pt idx="1413">
                  <c:v>1.885045892480456E-2</c:v>
                </c:pt>
                <c:pt idx="1414">
                  <c:v>1.8825555359458804E-2</c:v>
                </c:pt>
                <c:pt idx="1415">
                  <c:v>1.8819929730357201E-2</c:v>
                </c:pt>
                <c:pt idx="1416">
                  <c:v>1.8801586287414091E-2</c:v>
                </c:pt>
                <c:pt idx="1417">
                  <c:v>1.8785263267789707E-2</c:v>
                </c:pt>
                <c:pt idx="1418">
                  <c:v>1.8768924527082939E-2</c:v>
                </c:pt>
                <c:pt idx="1419">
                  <c:v>1.875257027478416E-2</c:v>
                </c:pt>
                <c:pt idx="1420">
                  <c:v>1.8736200720375098E-2</c:v>
                </c:pt>
                <c:pt idx="1421">
                  <c:v>1.871981607333403E-2</c:v>
                </c:pt>
                <c:pt idx="1422">
                  <c:v>1.8703416543128421E-2</c:v>
                </c:pt>
                <c:pt idx="1423">
                  <c:v>1.8687002339221857E-2</c:v>
                </c:pt>
                <c:pt idx="1424">
                  <c:v>1.8670573671071004E-2</c:v>
                </c:pt>
                <c:pt idx="1425">
                  <c:v>1.8654130748125185E-2</c:v>
                </c:pt>
                <c:pt idx="1426">
                  <c:v>1.8637673779826808E-2</c:v>
                </c:pt>
                <c:pt idx="1427">
                  <c:v>1.8621199195113725E-2</c:v>
                </c:pt>
                <c:pt idx="1428">
                  <c:v>1.8604676937077194E-2</c:v>
                </c:pt>
                <c:pt idx="1429">
                  <c:v>1.8588101602313646E-2</c:v>
                </c:pt>
                <c:pt idx="1430">
                  <c:v>1.8571474576690509E-2</c:v>
                </c:pt>
                <c:pt idx="1431">
                  <c:v>1.855479725095821E-2</c:v>
                </c:pt>
                <c:pt idx="1432">
                  <c:v>1.8538071020746741E-2</c:v>
                </c:pt>
                <c:pt idx="1433">
                  <c:v>1.8521297286568244E-2</c:v>
                </c:pt>
                <c:pt idx="1434">
                  <c:v>1.8504477453813981E-2</c:v>
                </c:pt>
                <c:pt idx="1435">
                  <c:v>1.84876129327552E-2</c:v>
                </c:pt>
                <c:pt idx="1436">
                  <c:v>1.8470705138541845E-2</c:v>
                </c:pt>
                <c:pt idx="1437">
                  <c:v>1.8456032773128392E-2</c:v>
                </c:pt>
                <c:pt idx="1438">
                  <c:v>1.8439053712201045E-2</c:v>
                </c:pt>
                <c:pt idx="1439">
                  <c:v>1.8422034623316048E-2</c:v>
                </c:pt>
                <c:pt idx="1440">
                  <c:v>1.8404976958963835E-2</c:v>
                </c:pt>
                <c:pt idx="1441">
                  <c:v>1.8385566941868426E-2</c:v>
                </c:pt>
                <c:pt idx="1442">
                  <c:v>1.83684295000348E-2</c:v>
                </c:pt>
                <c:pt idx="1443">
                  <c:v>1.8350482560159236E-2</c:v>
                </c:pt>
                <c:pt idx="1444">
                  <c:v>1.8334056378921264E-2</c:v>
                </c:pt>
                <c:pt idx="1445">
                  <c:v>1.831682361284357E-2</c:v>
                </c:pt>
                <c:pt idx="1446">
                  <c:v>1.8301902852117177E-2</c:v>
                </c:pt>
                <c:pt idx="1447">
                  <c:v>1.8284616245600835E-2</c:v>
                </c:pt>
                <c:pt idx="1448">
                  <c:v>1.826730286196683E-2</c:v>
                </c:pt>
                <c:pt idx="1449">
                  <c:v>1.8249964198304641E-2</c:v>
                </c:pt>
                <c:pt idx="1450">
                  <c:v>1.823260175665628E-2</c:v>
                </c:pt>
                <c:pt idx="1451">
                  <c:v>1.8212872672553389E-2</c:v>
                </c:pt>
                <c:pt idx="1452">
                  <c:v>1.8195468947565966E-2</c:v>
                </c:pt>
                <c:pt idx="1453">
                  <c:v>1.8178046752979939E-2</c:v>
                </c:pt>
                <c:pt idx="1454">
                  <c:v>1.8155506326734891E-2</c:v>
                </c:pt>
                <c:pt idx="1455">
                  <c:v>1.8138119962065165E-2</c:v>
                </c:pt>
                <c:pt idx="1456">
                  <c:v>1.8120758696308276E-2</c:v>
                </c:pt>
                <c:pt idx="1457">
                  <c:v>1.8103422867904267E-2</c:v>
                </c:pt>
                <c:pt idx="1458">
                  <c:v>1.8086112815281333E-2</c:v>
                </c:pt>
                <c:pt idx="1459">
                  <c:v>1.8068828876856236E-2</c:v>
                </c:pt>
                <c:pt idx="1460">
                  <c:v>1.8051571391037833E-2</c:v>
                </c:pt>
                <c:pt idx="1461">
                  <c:v>1.8034340696220501E-2</c:v>
                </c:pt>
                <c:pt idx="1462">
                  <c:v>1.8017137130790693E-2</c:v>
                </c:pt>
                <c:pt idx="1463">
                  <c:v>1.7998423879011686E-2</c:v>
                </c:pt>
                <c:pt idx="1464">
                  <c:v>1.7981278092605375E-2</c:v>
                </c:pt>
                <c:pt idx="1465">
                  <c:v>1.7964160503431439E-2</c:v>
                </c:pt>
                <c:pt idx="1466">
                  <c:v>1.794707144985791E-2</c:v>
                </c:pt>
                <c:pt idx="1467">
                  <c:v>1.7930774624608202E-2</c:v>
                </c:pt>
                <c:pt idx="1468">
                  <c:v>1.7913742297857464E-2</c:v>
                </c:pt>
                <c:pt idx="1469">
                  <c:v>1.7891887021899946E-2</c:v>
                </c:pt>
                <c:pt idx="1470">
                  <c:v>1.7879766555315899E-2</c:v>
                </c:pt>
                <c:pt idx="1471">
                  <c:v>1.7862823816143174E-2</c:v>
                </c:pt>
                <c:pt idx="1472">
                  <c:v>1.7842742018896126E-2</c:v>
                </c:pt>
                <c:pt idx="1473">
                  <c:v>1.7825866630395187E-2</c:v>
                </c:pt>
                <c:pt idx="1474">
                  <c:v>1.7809022532386618E-2</c:v>
                </c:pt>
                <c:pt idx="1475">
                  <c:v>1.779221006314461E-2</c:v>
                </c:pt>
                <c:pt idx="1476">
                  <c:v>1.7776179501468502E-2</c:v>
                </c:pt>
                <c:pt idx="1477">
                  <c:v>1.7759429703067771E-2</c:v>
                </c:pt>
                <c:pt idx="1478">
                  <c:v>1.7742712521662918E-2</c:v>
                </c:pt>
                <c:pt idx="1479">
                  <c:v>1.7726028295475201E-2</c:v>
                </c:pt>
                <c:pt idx="1480">
                  <c:v>1.7707890754608366E-2</c:v>
                </c:pt>
                <c:pt idx="1481">
                  <c:v>1.7692018393834403E-2</c:v>
                </c:pt>
                <c:pt idx="1482">
                  <c:v>1.7675436796775506E-2</c:v>
                </c:pt>
                <c:pt idx="1483">
                  <c:v>1.7658889534312647E-2</c:v>
                </c:pt>
                <c:pt idx="1484">
                  <c:v>1.7642376944632256E-2</c:v>
                </c:pt>
                <c:pt idx="1485">
                  <c:v>1.7625899365909043E-2</c:v>
                </c:pt>
                <c:pt idx="1486">
                  <c:v>1.7609457136309896E-2</c:v>
                </c:pt>
                <c:pt idx="1487">
                  <c:v>1.7593050593990831E-2</c:v>
                </c:pt>
                <c:pt idx="1488">
                  <c:v>1.7576680077099196E-2</c:v>
                </c:pt>
                <c:pt idx="1489">
                  <c:v>1.7562527567963143E-2</c:v>
                </c:pt>
                <c:pt idx="1490">
                  <c:v>1.7546224282480847E-2</c:v>
                </c:pt>
                <c:pt idx="1491">
                  <c:v>1.7529957956791568E-2</c:v>
                </c:pt>
                <c:pt idx="1492">
                  <c:v>1.7513728928974924E-2</c:v>
                </c:pt>
                <c:pt idx="1493">
                  <c:v>1.7496818084523417E-2</c:v>
                </c:pt>
                <c:pt idx="1494">
                  <c:v>1.7480666715385465E-2</c:v>
                </c:pt>
                <c:pt idx="1495">
                  <c:v>1.7464553685016593E-2</c:v>
                </c:pt>
                <c:pt idx="1496">
                  <c:v>1.7448479331468588E-2</c:v>
                </c:pt>
                <c:pt idx="1497">
                  <c:v>1.7432443992787965E-2</c:v>
                </c:pt>
                <c:pt idx="1498">
                  <c:v>1.7417156948643722E-2</c:v>
                </c:pt>
                <c:pt idx="1499">
                  <c:v>1.7401198471380087E-2</c:v>
                </c:pt>
                <c:pt idx="1500">
                  <c:v>1.7385279996298353E-2</c:v>
                </c:pt>
                <c:pt idx="1501">
                  <c:v>1.7369401861399965E-2</c:v>
                </c:pt>
                <c:pt idx="1502">
                  <c:v>1.7352864353354192E-2</c:v>
                </c:pt>
                <c:pt idx="1503">
                  <c:v>1.7337070202338576E-2</c:v>
                </c:pt>
                <c:pt idx="1504">
                  <c:v>1.7321317432266465E-2</c:v>
                </c:pt>
                <c:pt idx="1505">
                  <c:v>1.7305606381114978E-2</c:v>
                </c:pt>
                <c:pt idx="1506">
                  <c:v>1.7288392803501078E-2</c:v>
                </c:pt>
                <c:pt idx="1507">
                  <c:v>1.7272769887410985E-2</c:v>
                </c:pt>
                <c:pt idx="1508">
                  <c:v>1.7257189725556409E-2</c:v>
                </c:pt>
                <c:pt idx="1509">
                  <c:v>1.7241652655871222E-2</c:v>
                </c:pt>
                <c:pt idx="1510">
                  <c:v>1.7226159016282237E-2</c:v>
                </c:pt>
                <c:pt idx="1511">
                  <c:v>1.7210709144709204E-2</c:v>
                </c:pt>
                <c:pt idx="1512">
                  <c:v>1.7195303379063925E-2</c:v>
                </c:pt>
                <c:pt idx="1513">
                  <c:v>1.7179942057251124E-2</c:v>
                </c:pt>
                <c:pt idx="1514">
                  <c:v>1.7164625517166705E-2</c:v>
                </c:pt>
                <c:pt idx="1515">
                  <c:v>1.714735134862639E-2</c:v>
                </c:pt>
                <c:pt idx="1516">
                  <c:v>1.71321333217699E-2</c:v>
                </c:pt>
                <c:pt idx="1517">
                  <c:v>1.7116961171114504E-2</c:v>
                </c:pt>
                <c:pt idx="1518">
                  <c:v>1.710183523455644E-2</c:v>
                </c:pt>
                <c:pt idx="1519">
                  <c:v>1.7087412443498155E-2</c:v>
                </c:pt>
                <c:pt idx="1520">
                  <c:v>1.7070233145227001E-2</c:v>
                </c:pt>
                <c:pt idx="1521">
                  <c:v>1.7055251865962431E-2</c:v>
                </c:pt>
                <c:pt idx="1522">
                  <c:v>1.7040318173587046E-2</c:v>
                </c:pt>
                <c:pt idx="1523">
                  <c:v>1.7025432405952123E-2</c:v>
                </c:pt>
                <c:pt idx="1524">
                  <c:v>1.7008669283153775E-2</c:v>
                </c:pt>
                <c:pt idx="1525">
                  <c:v>1.6993889070818457E-2</c:v>
                </c:pt>
                <c:pt idx="1526">
                  <c:v>1.6979157877835584E-2</c:v>
                </c:pt>
                <c:pt idx="1527">
                  <c:v>1.6964476042058346E-2</c:v>
                </c:pt>
                <c:pt idx="1528">
                  <c:v>1.6951734263217392E-2</c:v>
                </c:pt>
                <c:pt idx="1529">
                  <c:v>1.6937143138535126E-2</c:v>
                </c:pt>
                <c:pt idx="1530">
                  <c:v>1.6922602303371857E-2</c:v>
                </c:pt>
                <c:pt idx="1531">
                  <c:v>1.6906249027855012E-2</c:v>
                </c:pt>
                <c:pt idx="1532">
                  <c:v>1.6891819045687137E-2</c:v>
                </c:pt>
                <c:pt idx="1533">
                  <c:v>1.687744044771337E-2</c:v>
                </c:pt>
                <c:pt idx="1534">
                  <c:v>1.6863113571743915E-2</c:v>
                </c:pt>
                <c:pt idx="1535">
                  <c:v>1.6848838755582109E-2</c:v>
                </c:pt>
                <c:pt idx="1536">
                  <c:v>1.683643228865038E-2</c:v>
                </c:pt>
                <c:pt idx="1537">
                  <c:v>1.6820446653873711E-2</c:v>
                </c:pt>
                <c:pt idx="1538">
                  <c:v>1.6806330043905859E-2</c:v>
                </c:pt>
                <c:pt idx="1539">
                  <c:v>1.6792266844906555E-2</c:v>
                </c:pt>
                <c:pt idx="1540">
                  <c:v>1.6780034188317999E-2</c:v>
                </c:pt>
                <c:pt idx="1541">
                  <c:v>1.6767248228008607E-2</c:v>
                </c:pt>
                <c:pt idx="1542">
                  <c:v>1.6753330510878232E-2</c:v>
                </c:pt>
                <c:pt idx="1543">
                  <c:v>1.673946741984951E-2</c:v>
                </c:pt>
                <c:pt idx="1544">
                  <c:v>1.6725659292633734E-2</c:v>
                </c:pt>
                <c:pt idx="1545">
                  <c:v>1.6711330179423729E-2</c:v>
                </c:pt>
                <c:pt idx="1546">
                  <c:v>1.6697636451845486E-2</c:v>
                </c:pt>
                <c:pt idx="1547">
                  <c:v>1.668399872840352E-2</c:v>
                </c:pt>
                <c:pt idx="1548">
                  <c:v>1.667041734679868E-2</c:v>
                </c:pt>
                <c:pt idx="1549">
                  <c:v>1.6656892644726997E-2</c:v>
                </c:pt>
                <c:pt idx="1550">
                  <c:v>1.6643983680591695E-2</c:v>
                </c:pt>
                <c:pt idx="1551">
                  <c:v>1.6630569755562836E-2</c:v>
                </c:pt>
                <c:pt idx="1552">
                  <c:v>1.6617213495864609E-2</c:v>
                </c:pt>
                <c:pt idx="1553">
                  <c:v>1.6603915239166794E-2</c:v>
                </c:pt>
                <c:pt idx="1554">
                  <c:v>1.6590131146434265E-2</c:v>
                </c:pt>
                <c:pt idx="1555">
                  <c:v>1.6576953612943937E-2</c:v>
                </c:pt>
                <c:pt idx="1556">
                  <c:v>1.6563835122743426E-2</c:v>
                </c:pt>
                <c:pt idx="1557">
                  <c:v>1.6550776013496696E-2</c:v>
                </c:pt>
                <c:pt idx="1558">
                  <c:v>1.6538305818879856E-2</c:v>
                </c:pt>
                <c:pt idx="1559">
                  <c:v>1.6525362671048996E-2</c:v>
                </c:pt>
                <c:pt idx="1560">
                  <c:v>1.6512479889805445E-2</c:v>
                </c:pt>
                <c:pt idx="1561">
                  <c:v>1.6499657812791162E-2</c:v>
                </c:pt>
                <c:pt idx="1562">
                  <c:v>1.6486896777644568E-2</c:v>
                </c:pt>
                <c:pt idx="1563">
                  <c:v>1.6474197122000121E-2</c:v>
                </c:pt>
                <c:pt idx="1564">
                  <c:v>1.6461559183490061E-2</c:v>
                </c:pt>
                <c:pt idx="1565">
                  <c:v>1.6448983299744865E-2</c:v>
                </c:pt>
                <c:pt idx="1566">
                  <c:v>1.6436469808389705E-2</c:v>
                </c:pt>
                <c:pt idx="1567">
                  <c:v>1.6421553365976706E-2</c:v>
                </c:pt>
                <c:pt idx="1568">
                  <c:v>1.6409185998833418E-2</c:v>
                </c:pt>
                <c:pt idx="1569">
                  <c:v>1.6396882174034851E-2</c:v>
                </c:pt>
                <c:pt idx="1570">
                  <c:v>1.6384642229238647E-2</c:v>
                </c:pt>
                <c:pt idx="1571">
                  <c:v>1.6373895469392462E-2</c:v>
                </c:pt>
                <c:pt idx="1572">
                  <c:v>1.6361771764194667E-2</c:v>
                </c:pt>
                <c:pt idx="1573">
                  <c:v>1.6349712869606209E-2</c:v>
                </c:pt>
                <c:pt idx="1574">
                  <c:v>1.6337719123251659E-2</c:v>
                </c:pt>
                <c:pt idx="1575">
                  <c:v>1.6325790862755162E-2</c:v>
                </c:pt>
                <c:pt idx="1576">
                  <c:v>1.6312562949218755E-2</c:v>
                </c:pt>
                <c:pt idx="1577">
                  <c:v>1.6300779618750403E-2</c:v>
                </c:pt>
                <c:pt idx="1578">
                  <c:v>1.6289062869494855E-2</c:v>
                </c:pt>
                <c:pt idx="1579">
                  <c:v>1.6277413039094708E-2</c:v>
                </c:pt>
                <c:pt idx="1580">
                  <c:v>1.6267143664870649E-2</c:v>
                </c:pt>
                <c:pt idx="1581">
                  <c:v>1.6255615409538442E-2</c:v>
                </c:pt>
                <c:pt idx="1582">
                  <c:v>1.6244155003390864E-2</c:v>
                </c:pt>
                <c:pt idx="1583">
                  <c:v>1.6232762784040698E-2</c:v>
                </c:pt>
                <c:pt idx="1584">
                  <c:v>1.6220179487384717E-2</c:v>
                </c:pt>
                <c:pt idx="1585">
                  <c:v>1.6208938260579831E-2</c:v>
                </c:pt>
                <c:pt idx="1586">
                  <c:v>1.6197766316109221E-2</c:v>
                </c:pt>
                <c:pt idx="1587">
                  <c:v>1.6186663991610336E-2</c:v>
                </c:pt>
                <c:pt idx="1588">
                  <c:v>1.6175631624721479E-2</c:v>
                </c:pt>
                <c:pt idx="1589">
                  <c:v>1.6164669553077944E-2</c:v>
                </c:pt>
                <c:pt idx="1590">
                  <c:v>1.6153778114318035E-2</c:v>
                </c:pt>
                <c:pt idx="1591">
                  <c:v>1.6142957646076622E-2</c:v>
                </c:pt>
                <c:pt idx="1592">
                  <c:v>1.61322084859933E-2</c:v>
                </c:pt>
                <c:pt idx="1593">
                  <c:v>1.6123423495461184E-2</c:v>
                </c:pt>
                <c:pt idx="1594">
                  <c:v>1.6112794059617849E-2</c:v>
                </c:pt>
                <c:pt idx="1595">
                  <c:v>1.6102236806623826E-2</c:v>
                </c:pt>
                <c:pt idx="1596">
                  <c:v>1.6091752074075139E-2</c:v>
                </c:pt>
                <c:pt idx="1597">
                  <c:v>1.6080980064626136E-2</c:v>
                </c:pt>
                <c:pt idx="1598">
                  <c:v>1.6070646271795025E-2</c:v>
                </c:pt>
                <c:pt idx="1599">
                  <c:v>1.6060386039876438E-2</c:v>
                </c:pt>
                <c:pt idx="1600">
                  <c:v>1.6050199706476805E-2</c:v>
                </c:pt>
                <c:pt idx="1601">
                  <c:v>1.6040087609207384E-2</c:v>
                </c:pt>
                <c:pt idx="1602">
                  <c:v>1.6030385513572377E-2</c:v>
                </c:pt>
                <c:pt idx="1603">
                  <c:v>1.6020417876883745E-2</c:v>
                </c:pt>
                <c:pt idx="1604">
                  <c:v>1.6010525461438711E-2</c:v>
                </c:pt>
                <c:pt idx="1605">
                  <c:v>1.6000708604844347E-2</c:v>
                </c:pt>
                <c:pt idx="1606">
                  <c:v>1.5990652481215346E-2</c:v>
                </c:pt>
                <c:pt idx="1607">
                  <c:v>1.5980992890596096E-2</c:v>
                </c:pt>
                <c:pt idx="1608">
                  <c:v>1.5971409899416165E-2</c:v>
                </c:pt>
                <c:pt idx="1609">
                  <c:v>1.5961903845298667E-2</c:v>
                </c:pt>
                <c:pt idx="1610">
                  <c:v>1.5952475065868919E-2</c:v>
                </c:pt>
                <c:pt idx="1611">
                  <c:v>1.5943413107354469E-2</c:v>
                </c:pt>
                <c:pt idx="1612">
                  <c:v>1.5934134615869504E-2</c:v>
                </c:pt>
                <c:pt idx="1613">
                  <c:v>1.5924934384164188E-2</c:v>
                </c:pt>
                <c:pt idx="1614">
                  <c:v>1.5915812749867236E-2</c:v>
                </c:pt>
                <c:pt idx="1615">
                  <c:v>1.5906770050610884E-2</c:v>
                </c:pt>
                <c:pt idx="1616">
                  <c:v>1.5897806624027819E-2</c:v>
                </c:pt>
                <c:pt idx="1617">
                  <c:v>1.5888922807757354E-2</c:v>
                </c:pt>
                <c:pt idx="1618">
                  <c:v>1.5880118939439233E-2</c:v>
                </c:pt>
                <c:pt idx="1619">
                  <c:v>1.587016939992188E-2</c:v>
                </c:pt>
                <c:pt idx="1620">
                  <c:v>1.5861553953696199E-2</c:v>
                </c:pt>
                <c:pt idx="1621">
                  <c:v>1.5853019607764311E-2</c:v>
                </c:pt>
                <c:pt idx="1622">
                  <c:v>1.584456669982898E-2</c:v>
                </c:pt>
                <c:pt idx="1623">
                  <c:v>1.5836863008153283E-2</c:v>
                </c:pt>
                <c:pt idx="1624">
                  <c:v>1.5828557138174167E-2</c:v>
                </c:pt>
                <c:pt idx="1625">
                  <c:v>1.5820333635571351E-2</c:v>
                </c:pt>
                <c:pt idx="1626">
                  <c:v>1.5812192838039748E-2</c:v>
                </c:pt>
                <c:pt idx="1627">
                  <c:v>1.5804135083275123E-2</c:v>
                </c:pt>
                <c:pt idx="1628">
                  <c:v>1.5795578362095514E-2</c:v>
                </c:pt>
                <c:pt idx="1629">
                  <c:v>1.5787704976207313E-2</c:v>
                </c:pt>
                <c:pt idx="1630">
                  <c:v>1.5779915730108868E-2</c:v>
                </c:pt>
                <c:pt idx="1631">
                  <c:v>1.5772210961546358E-2</c:v>
                </c:pt>
                <c:pt idx="1632">
                  <c:v>1.5765103770722405E-2</c:v>
                </c:pt>
                <c:pt idx="1633">
                  <c:v>1.5757551364492382E-2</c:v>
                </c:pt>
                <c:pt idx="1634">
                  <c:v>1.5750084365055692E-2</c:v>
                </c:pt>
                <c:pt idx="1635">
                  <c:v>1.5742703110153973E-2</c:v>
                </c:pt>
                <c:pt idx="1636">
                  <c:v>1.5735407937533225E-2</c:v>
                </c:pt>
                <c:pt idx="1637">
                  <c:v>1.5727775292983148E-2</c:v>
                </c:pt>
                <c:pt idx="1638">
                  <c:v>1.572067132457736E-2</c:v>
                </c:pt>
                <c:pt idx="1639">
                  <c:v>1.5713654535897376E-2</c:v>
                </c:pt>
                <c:pt idx="1640">
                  <c:v>1.5706725264745668E-2</c:v>
                </c:pt>
                <c:pt idx="1641">
                  <c:v>1.569988384893202E-2</c:v>
                </c:pt>
                <c:pt idx="1642">
                  <c:v>1.5693130626273089E-2</c:v>
                </c:pt>
                <c:pt idx="1643">
                  <c:v>1.5686465934593261E-2</c:v>
                </c:pt>
                <c:pt idx="1644">
                  <c:v>1.5679890111722088E-2</c:v>
                </c:pt>
                <c:pt idx="1645">
                  <c:v>1.5673774450893213E-2</c:v>
                </c:pt>
                <c:pt idx="1646">
                  <c:v>1.5667352450795351E-2</c:v>
                </c:pt>
                <c:pt idx="1647">
                  <c:v>1.5661020220498319E-2</c:v>
                </c:pt>
                <c:pt idx="1648">
                  <c:v>1.5654778097823306E-2</c:v>
                </c:pt>
                <c:pt idx="1649">
                  <c:v>1.5648626420597663E-2</c:v>
                </c:pt>
                <c:pt idx="1650">
                  <c:v>1.5642503314172246E-2</c:v>
                </c:pt>
                <c:pt idx="1651">
                  <c:v>1.5636539909935816E-2</c:v>
                </c:pt>
                <c:pt idx="1652">
                  <c:v>1.5630667992870446E-2</c:v>
                </c:pt>
                <c:pt idx="1653">
                  <c:v>1.5624887900848823E-2</c:v>
                </c:pt>
                <c:pt idx="1654">
                  <c:v>1.5619236540780811E-2</c:v>
                </c:pt>
                <c:pt idx="1655">
                  <c:v>1.5613634631111045E-2</c:v>
                </c:pt>
                <c:pt idx="1656">
                  <c:v>1.5608125531925412E-2</c:v>
                </c:pt>
                <c:pt idx="1657">
                  <c:v>1.5602709581118901E-2</c:v>
                </c:pt>
                <c:pt idx="1658">
                  <c:v>1.5597376642557016E-2</c:v>
                </c:pt>
                <c:pt idx="1659">
                  <c:v>1.5592154596621235E-2</c:v>
                </c:pt>
                <c:pt idx="1660">
                  <c:v>1.5587026741090875E-2</c:v>
                </c:pt>
                <c:pt idx="1661">
                  <c:v>1.5581993413912001E-2</c:v>
                </c:pt>
                <c:pt idx="1662">
                  <c:v>1.5577054953042907E-2</c:v>
                </c:pt>
                <c:pt idx="1663">
                  <c:v>1.5572188915720391E-2</c:v>
                </c:pt>
                <c:pt idx="1664">
                  <c:v>1.5567434465508399E-2</c:v>
                </c:pt>
                <c:pt idx="1665">
                  <c:v>1.5562775867205236E-2</c:v>
                </c:pt>
                <c:pt idx="1666">
                  <c:v>1.5558213458798998E-2</c:v>
                </c:pt>
                <c:pt idx="1667">
                  <c:v>1.5553747578286571E-2</c:v>
                </c:pt>
                <c:pt idx="1668">
                  <c:v>1.5549378563677574E-2</c:v>
                </c:pt>
                <c:pt idx="1669">
                  <c:v>1.5545106752992609E-2</c:v>
                </c:pt>
                <c:pt idx="1670">
                  <c:v>1.5540932484261057E-2</c:v>
                </c:pt>
                <c:pt idx="1671">
                  <c:v>1.5537169969119944E-2</c:v>
                </c:pt>
                <c:pt idx="1672">
                  <c:v>1.5533219667388626E-2</c:v>
                </c:pt>
                <c:pt idx="1673">
                  <c:v>1.5529368035501217E-2</c:v>
                </c:pt>
                <c:pt idx="1674">
                  <c:v>1.5525615411584233E-2</c:v>
                </c:pt>
                <c:pt idx="1675">
                  <c:v>1.5521641585637421E-2</c:v>
                </c:pt>
                <c:pt idx="1676">
                  <c:v>1.5518066744603518E-2</c:v>
                </c:pt>
                <c:pt idx="1677">
                  <c:v>1.551459184055202E-2</c:v>
                </c:pt>
                <c:pt idx="1678">
                  <c:v>1.5511217211622498E-2</c:v>
                </c:pt>
                <c:pt idx="1679">
                  <c:v>1.5507943195968064E-2</c:v>
                </c:pt>
                <c:pt idx="1680">
                  <c:v>1.550461155376567E-2</c:v>
                </c:pt>
                <c:pt idx="1681">
                  <c:v>1.5501568732014564E-2</c:v>
                </c:pt>
                <c:pt idx="1682">
                  <c:v>1.5498627643483793E-2</c:v>
                </c:pt>
                <c:pt idx="1683">
                  <c:v>1.5495788626408743E-2</c:v>
                </c:pt>
                <c:pt idx="1684">
                  <c:v>1.5493052019036896E-2</c:v>
                </c:pt>
                <c:pt idx="1685">
                  <c:v>1.5490418159630429E-2</c:v>
                </c:pt>
                <c:pt idx="1686">
                  <c:v>1.5487887386466207E-2</c:v>
                </c:pt>
                <c:pt idx="1687">
                  <c:v>1.5485441040623334E-2</c:v>
                </c:pt>
                <c:pt idx="1688">
                  <c:v>1.5482924288983377E-2</c:v>
                </c:pt>
                <c:pt idx="1689">
                  <c:v>1.5480300682455672E-2</c:v>
                </c:pt>
                <c:pt idx="1690">
                  <c:v>1.5477567363465717E-2</c:v>
                </c:pt>
                <c:pt idx="1691">
                  <c:v>1.5474721466174485E-2</c:v>
                </c:pt>
                <c:pt idx="1692">
                  <c:v>1.547176011648275E-2</c:v>
                </c:pt>
                <c:pt idx="1693">
                  <c:v>1.5468680432030644E-2</c:v>
                </c:pt>
                <c:pt idx="1694">
                  <c:v>1.5465479522200695E-2</c:v>
                </c:pt>
                <c:pt idx="1695">
                  <c:v>1.5462154488119545E-2</c:v>
                </c:pt>
                <c:pt idx="1696">
                  <c:v>1.5458702422660545E-2</c:v>
                </c:pt>
                <c:pt idx="1697">
                  <c:v>1.545510301864055E-2</c:v>
                </c:pt>
                <c:pt idx="1698">
                  <c:v>1.5451444196419884E-2</c:v>
                </c:pt>
                <c:pt idx="1699">
                  <c:v>1.5447646033573107E-2</c:v>
                </c:pt>
                <c:pt idx="1700">
                  <c:v>1.5443705522848314E-2</c:v>
                </c:pt>
                <c:pt idx="1701">
                  <c:v>1.5439574360927046E-2</c:v>
                </c:pt>
                <c:pt idx="1702">
                  <c:v>1.543532952604521E-2</c:v>
                </c:pt>
                <c:pt idx="1703">
                  <c:v>1.5430934238507766E-2</c:v>
                </c:pt>
                <c:pt idx="1704">
                  <c:v>1.5426085782726043E-2</c:v>
                </c:pt>
                <c:pt idx="1705">
                  <c:v>1.5421680202312405E-2</c:v>
                </c:pt>
                <c:pt idx="1706">
                  <c:v>1.5416903685665543E-2</c:v>
                </c:pt>
                <c:pt idx="1707">
                  <c:v>1.5411881829311138E-2</c:v>
                </c:pt>
                <c:pt idx="1708">
                  <c:v>1.5406693263950354E-2</c:v>
                </c:pt>
                <c:pt idx="1709">
                  <c:v>1.5401334906588116E-2</c:v>
                </c:pt>
                <c:pt idx="1710">
                  <c:v>1.5395699506590577E-2</c:v>
                </c:pt>
                <c:pt idx="1711">
                  <c:v>1.5389991041973529E-2</c:v>
                </c:pt>
                <c:pt idx="1712">
                  <c:v>1.5384104610326795E-2</c:v>
                </c:pt>
                <c:pt idx="1713">
                  <c:v>1.5378037112716082E-2</c:v>
                </c:pt>
                <c:pt idx="1714">
                  <c:v>1.5369571656120094E-2</c:v>
                </c:pt>
                <c:pt idx="1715">
                  <c:v>1.5363155147110747E-2</c:v>
                </c:pt>
                <c:pt idx="1716">
                  <c:v>1.535707155583649E-2</c:v>
                </c:pt>
                <c:pt idx="1717">
                  <c:v>1.5351013968648148E-2</c:v>
                </c:pt>
                <c:pt idx="1718">
                  <c:v>1.5344982504694371E-2</c:v>
                </c:pt>
                <c:pt idx="1719">
                  <c:v>1.533897728312205E-2</c:v>
                </c:pt>
                <c:pt idx="1720">
                  <c:v>1.5332998423078073E-2</c:v>
                </c:pt>
                <c:pt idx="1721">
                  <c:v>1.5327046043708893E-2</c:v>
                </c:pt>
                <c:pt idx="1722">
                  <c:v>1.532112026416008E-2</c:v>
                </c:pt>
                <c:pt idx="1723">
                  <c:v>1.5315047191774206E-2</c:v>
                </c:pt>
                <c:pt idx="1724">
                  <c:v>1.5309178390028324E-2</c:v>
                </c:pt>
                <c:pt idx="1725">
                  <c:v>1.5303336565034142E-2</c:v>
                </c:pt>
                <c:pt idx="1726">
                  <c:v>1.5297521835943309E-2</c:v>
                </c:pt>
                <c:pt idx="1727">
                  <c:v>1.529181434480981E-2</c:v>
                </c:pt>
                <c:pt idx="1728">
                  <c:v>1.5286052415117967E-2</c:v>
                </c:pt>
                <c:pt idx="1729">
                  <c:v>1.5280317929022812E-2</c:v>
                </c:pt>
                <c:pt idx="1730">
                  <c:v>1.5272985535359206E-2</c:v>
                </c:pt>
                <c:pt idx="1731">
                  <c:v>1.5268931764208316E-2</c:v>
                </c:pt>
                <c:pt idx="1732">
                  <c:v>1.5263209147871146E-2</c:v>
                </c:pt>
                <c:pt idx="1733">
                  <c:v>1.5257587426346763E-2</c:v>
                </c:pt>
                <c:pt idx="1734">
                  <c:v>1.5251993753934543E-2</c:v>
                </c:pt>
                <c:pt idx="1735">
                  <c:v>1.5246428249784829E-2</c:v>
                </c:pt>
                <c:pt idx="1736">
                  <c:v>1.5240954955399028E-2</c:v>
                </c:pt>
                <c:pt idx="1737">
                  <c:v>1.5235444307361031E-2</c:v>
                </c:pt>
                <c:pt idx="1738">
                  <c:v>1.5229962175238783E-2</c:v>
                </c:pt>
                <c:pt idx="1739">
                  <c:v>1.5224508678178945E-2</c:v>
                </c:pt>
                <c:pt idx="1740">
                  <c:v>1.5218971090134266E-2</c:v>
                </c:pt>
                <c:pt idx="1741">
                  <c:v>1.5213633430785273E-2</c:v>
                </c:pt>
                <c:pt idx="1742">
                  <c:v>1.5208268440664852E-2</c:v>
                </c:pt>
                <c:pt idx="1743">
                  <c:v>1.5202932572004892E-2</c:v>
                </c:pt>
                <c:pt idx="1744">
                  <c:v>1.5197625943952691E-2</c:v>
                </c:pt>
                <c:pt idx="1745">
                  <c:v>1.5192348675659899E-2</c:v>
                </c:pt>
                <c:pt idx="1746">
                  <c:v>1.5187100886274682E-2</c:v>
                </c:pt>
                <c:pt idx="1747">
                  <c:v>1.5181882694946948E-2</c:v>
                </c:pt>
                <c:pt idx="1748">
                  <c:v>1.5176694220826605E-2</c:v>
                </c:pt>
                <c:pt idx="1749">
                  <c:v>1.5171614300875909E-2</c:v>
                </c:pt>
                <c:pt idx="1750">
                  <c:v>1.5166481688610157E-2</c:v>
                </c:pt>
                <c:pt idx="1751">
                  <c:v>1.5161379131312151E-2</c:v>
                </c:pt>
                <c:pt idx="1752">
                  <c:v>1.515630674812439E-2</c:v>
                </c:pt>
                <c:pt idx="1753">
                  <c:v>1.5151264658190248E-2</c:v>
                </c:pt>
                <c:pt idx="1754">
                  <c:v>1.5146223448835081E-2</c:v>
                </c:pt>
                <c:pt idx="1755">
                  <c:v>1.5141271834653254E-2</c:v>
                </c:pt>
                <c:pt idx="1756">
                  <c:v>1.5136321339336716E-2</c:v>
                </c:pt>
                <c:pt idx="1757">
                  <c:v>1.5131401613846428E-2</c:v>
                </c:pt>
                <c:pt idx="1758">
                  <c:v>1.5126512777325322E-2</c:v>
                </c:pt>
                <c:pt idx="1759">
                  <c:v>1.5121654948918095E-2</c:v>
                </c:pt>
                <c:pt idx="1760">
                  <c:v>1.5116828247769441E-2</c:v>
                </c:pt>
                <c:pt idx="1761">
                  <c:v>1.5112032793022737E-2</c:v>
                </c:pt>
                <c:pt idx="1762">
                  <c:v>1.5107268703823555E-2</c:v>
                </c:pt>
                <c:pt idx="1763">
                  <c:v>1.5102536099317028E-2</c:v>
                </c:pt>
                <c:pt idx="1764">
                  <c:v>1.5097835098649606E-2</c:v>
                </c:pt>
                <c:pt idx="1765">
                  <c:v>1.5093165820965546E-2</c:v>
                </c:pt>
                <c:pt idx="1766">
                  <c:v>1.5087873116654753E-2</c:v>
                </c:pt>
                <c:pt idx="1767">
                  <c:v>1.5083270085226912E-2</c:v>
                </c:pt>
                <c:pt idx="1768">
                  <c:v>1.5078699141336558E-2</c:v>
                </c:pt>
                <c:pt idx="1769">
                  <c:v>1.5074160404128166E-2</c:v>
                </c:pt>
                <c:pt idx="1770">
                  <c:v>1.5069653992746653E-2</c:v>
                </c:pt>
                <c:pt idx="1771">
                  <c:v>1.5065180026334724E-2</c:v>
                </c:pt>
                <c:pt idx="1772">
                  <c:v>1.5060738624039942E-2</c:v>
                </c:pt>
                <c:pt idx="1773">
                  <c:v>1.5056329905007224E-2</c:v>
                </c:pt>
                <c:pt idx="1774">
                  <c:v>1.5051953988382809E-2</c:v>
                </c:pt>
                <c:pt idx="1775">
                  <c:v>1.5047656443990292E-2</c:v>
                </c:pt>
                <c:pt idx="1776">
                  <c:v>1.5043353158906366E-2</c:v>
                </c:pt>
                <c:pt idx="1777">
                  <c:v>1.503908306350301E-2</c:v>
                </c:pt>
                <c:pt idx="1778">
                  <c:v>1.5034846276939687E-2</c:v>
                </c:pt>
                <c:pt idx="1779">
                  <c:v>1.5030618598048226E-2</c:v>
                </c:pt>
                <c:pt idx="1780">
                  <c:v>1.5025260677804356E-2</c:v>
                </c:pt>
                <c:pt idx="1781">
                  <c:v>1.5021131896861864E-2</c:v>
                </c:pt>
                <c:pt idx="1782">
                  <c:v>1.5017036925490911E-2</c:v>
                </c:pt>
                <c:pt idx="1783">
                  <c:v>1.5012467576854776E-2</c:v>
                </c:pt>
                <c:pt idx="1784">
                  <c:v>1.5009058757464003E-2</c:v>
                </c:pt>
                <c:pt idx="1785">
                  <c:v>1.5005072882570636E-2</c:v>
                </c:pt>
                <c:pt idx="1786">
                  <c:v>1.5001121323833636E-2</c:v>
                </c:pt>
                <c:pt idx="1787">
                  <c:v>1.499707338283804E-2</c:v>
                </c:pt>
                <c:pt idx="1788">
                  <c:v>1.4993183771286289E-2</c:v>
                </c:pt>
                <c:pt idx="1789">
                  <c:v>1.4989328803443204E-2</c:v>
                </c:pt>
                <c:pt idx="1790">
                  <c:v>1.498550859847554E-2</c:v>
                </c:pt>
                <c:pt idx="1791">
                  <c:v>1.4981882443646186E-2</c:v>
                </c:pt>
                <c:pt idx="1792">
                  <c:v>1.4978139284551247E-2</c:v>
                </c:pt>
                <c:pt idx="1793">
                  <c:v>1.4974431275857175E-2</c:v>
                </c:pt>
                <c:pt idx="1794">
                  <c:v>1.4970758536744339E-2</c:v>
                </c:pt>
                <c:pt idx="1795">
                  <c:v>1.4967121186394389E-2</c:v>
                </c:pt>
                <c:pt idx="1796">
                  <c:v>1.496332406245662E-2</c:v>
                </c:pt>
                <c:pt idx="1797">
                  <c:v>1.4959953128722664E-2</c:v>
                </c:pt>
                <c:pt idx="1798">
                  <c:v>1.4956422659770211E-2</c:v>
                </c:pt>
                <c:pt idx="1799">
                  <c:v>1.4952928056321873E-2</c:v>
                </c:pt>
                <c:pt idx="1800">
                  <c:v>1.4949244724111381E-2</c:v>
                </c:pt>
                <c:pt idx="1801">
                  <c:v>1.4945661215807531E-2</c:v>
                </c:pt>
                <c:pt idx="1802">
                  <c:v>1.4942262490188356E-2</c:v>
                </c:pt>
                <c:pt idx="1803">
                  <c:v>1.4938900056601987E-2</c:v>
                </c:pt>
                <c:pt idx="1804">
                  <c:v>1.4935574034219395E-2</c:v>
                </c:pt>
                <c:pt idx="1805">
                  <c:v>1.4932371201083747E-2</c:v>
                </c:pt>
                <c:pt idx="1806">
                  <c:v>1.4929120883545552E-2</c:v>
                </c:pt>
                <c:pt idx="1807">
                  <c:v>1.4925907344797042E-2</c:v>
                </c:pt>
                <c:pt idx="1808">
                  <c:v>1.4922730704019805E-2</c:v>
                </c:pt>
                <c:pt idx="1809">
                  <c:v>1.4919591080397181E-2</c:v>
                </c:pt>
                <c:pt idx="1810">
                  <c:v>1.4916389209027934E-2</c:v>
                </c:pt>
                <c:pt idx="1811">
                  <c:v>1.4913321402008687E-2</c:v>
                </c:pt>
                <c:pt idx="1812">
                  <c:v>1.4910290959617958E-2</c:v>
                </c:pt>
                <c:pt idx="1813">
                  <c:v>1.4907298001040408E-2</c:v>
                </c:pt>
                <c:pt idx="1814">
                  <c:v>1.4904452391084061E-2</c:v>
                </c:pt>
                <c:pt idx="1815">
                  <c:v>1.4901537373298225E-2</c:v>
                </c:pt>
                <c:pt idx="1816">
                  <c:v>1.4898660206983359E-2</c:v>
                </c:pt>
                <c:pt idx="1817">
                  <c:v>1.4894215707743947E-2</c:v>
                </c:pt>
                <c:pt idx="1818">
                  <c:v>1.4892502216430532E-2</c:v>
                </c:pt>
                <c:pt idx="1819">
                  <c:v>1.4890134084131213E-2</c:v>
                </c:pt>
                <c:pt idx="1820">
                  <c:v>1.4887406849515835E-2</c:v>
                </c:pt>
                <c:pt idx="1821">
                  <c:v>1.4884718052236866E-2</c:v>
                </c:pt>
                <c:pt idx="1822">
                  <c:v>1.4882067811492655E-2</c:v>
                </c:pt>
                <c:pt idx="1823">
                  <c:v>1.4879456246480675E-2</c:v>
                </c:pt>
                <c:pt idx="1824">
                  <c:v>1.4876883476402812E-2</c:v>
                </c:pt>
                <c:pt idx="1825">
                  <c:v>1.4874349620459625E-2</c:v>
                </c:pt>
                <c:pt idx="1826">
                  <c:v>1.4871854797856092E-2</c:v>
                </c:pt>
                <c:pt idx="1827">
                  <c:v>1.4870124491624481E-2</c:v>
                </c:pt>
                <c:pt idx="1828">
                  <c:v>1.4867721839760779E-2</c:v>
                </c:pt>
                <c:pt idx="1829">
                  <c:v>1.4865358629623952E-2</c:v>
                </c:pt>
                <c:pt idx="1830">
                  <c:v>1.4863034980446365E-2</c:v>
                </c:pt>
                <c:pt idx="1831">
                  <c:v>1.4860281803078433E-2</c:v>
                </c:pt>
                <c:pt idx="1832">
                  <c:v>1.4858029260601518E-2</c:v>
                </c:pt>
                <c:pt idx="1833">
                  <c:v>1.4855816606277711E-2</c:v>
                </c:pt>
                <c:pt idx="1834">
                  <c:v>1.4853643959333609E-2</c:v>
                </c:pt>
                <c:pt idx="1835">
                  <c:v>1.4851511438997116E-2</c:v>
                </c:pt>
                <c:pt idx="1836">
                  <c:v>1.4849930542753966E-2</c:v>
                </c:pt>
                <c:pt idx="1837">
                  <c:v>1.4847887158944282E-2</c:v>
                </c:pt>
                <c:pt idx="1838">
                  <c:v>1.4845884290017229E-2</c:v>
                </c:pt>
                <c:pt idx="1839">
                  <c:v>1.4843922055222792E-2</c:v>
                </c:pt>
                <c:pt idx="1840">
                  <c:v>1.4841454909561907E-2</c:v>
                </c:pt>
                <c:pt idx="1841">
                  <c:v>1.4839565652777668E-2</c:v>
                </c:pt>
                <c:pt idx="1842">
                  <c:v>1.4837717357255788E-2</c:v>
                </c:pt>
                <c:pt idx="1843">
                  <c:v>1.4836481842428114E-2</c:v>
                </c:pt>
                <c:pt idx="1844">
                  <c:v>1.4834724567109306E-2</c:v>
                </c:pt>
                <c:pt idx="1845">
                  <c:v>1.4833008641461712E-2</c:v>
                </c:pt>
                <c:pt idx="1846">
                  <c:v>1.4831334184751221E-2</c:v>
                </c:pt>
                <c:pt idx="1847">
                  <c:v>1.4829701316243287E-2</c:v>
                </c:pt>
                <c:pt idx="1848">
                  <c:v>1.4827494448454775E-2</c:v>
                </c:pt>
                <c:pt idx="1849">
                  <c:v>1.4826560820914551E-2</c:v>
                </c:pt>
                <c:pt idx="1850">
                  <c:v>1.4825053432637986E-2</c:v>
                </c:pt>
                <c:pt idx="1851">
                  <c:v>1.4823588109653315E-2</c:v>
                </c:pt>
                <c:pt idx="1852">
                  <c:v>1.482216497123803E-2</c:v>
                </c:pt>
                <c:pt idx="1853">
                  <c:v>1.4819904085064426E-2</c:v>
                </c:pt>
                <c:pt idx="1854">
                  <c:v>1.4818553612738809E-2</c:v>
                </c:pt>
                <c:pt idx="1855">
                  <c:v>1.4817245641757177E-2</c:v>
                </c:pt>
                <c:pt idx="1856">
                  <c:v>1.4815980291387639E-2</c:v>
                </c:pt>
                <c:pt idx="1857">
                  <c:v>1.4814989367217158E-2</c:v>
                </c:pt>
                <c:pt idx="1858">
                  <c:v>1.4813812670620822E-2</c:v>
                </c:pt>
                <c:pt idx="1859">
                  <c:v>1.4813633202768978E-2</c:v>
                </c:pt>
                <c:pt idx="1860">
                  <c:v>1.4811588362875182E-2</c:v>
                </c:pt>
                <c:pt idx="1861">
                  <c:v>1.4810540990296569E-2</c:v>
                </c:pt>
                <c:pt idx="1862">
                  <c:v>1.4809289901433067E-2</c:v>
                </c:pt>
                <c:pt idx="1863">
                  <c:v>1.480832623510084E-2</c:v>
                </c:pt>
                <c:pt idx="1864">
                  <c:v>1.4807406143624425E-2</c:v>
                </c:pt>
                <c:pt idx="1865">
                  <c:v>1.4806529746297406E-2</c:v>
                </c:pt>
                <c:pt idx="1866">
                  <c:v>1.4805956711978305E-2</c:v>
                </c:pt>
                <c:pt idx="1867">
                  <c:v>1.4805171208307889E-2</c:v>
                </c:pt>
                <c:pt idx="1868">
                  <c:v>1.4804429767006529E-2</c:v>
                </c:pt>
                <c:pt idx="1869">
                  <c:v>1.4803732507381191E-2</c:v>
                </c:pt>
                <c:pt idx="1870">
                  <c:v>1.4802807347294744E-2</c:v>
                </c:pt>
                <c:pt idx="1871">
                  <c:v>1.4802195620140977E-2</c:v>
                </c:pt>
                <c:pt idx="1872">
                  <c:v>1.4801628422255395E-2</c:v>
                </c:pt>
                <c:pt idx="1873">
                  <c:v>1.4801105872953104E-2</c:v>
                </c:pt>
                <c:pt idx="1874">
                  <c:v>1.4800628091549214E-2</c:v>
                </c:pt>
                <c:pt idx="1875">
                  <c:v>1.4800195197364977E-2</c:v>
                </c:pt>
                <c:pt idx="1876">
                  <c:v>1.4799807309722532E-2</c:v>
                </c:pt>
                <c:pt idx="1877">
                  <c:v>1.4799464547948404E-2</c:v>
                </c:pt>
                <c:pt idx="1878">
                  <c:v>1.4799167031369558E-2</c:v>
                </c:pt>
                <c:pt idx="1879">
                  <c:v>1.4800121912295142E-2</c:v>
                </c:pt>
                <c:pt idx="1880">
                  <c:v>1.479992837910094E-2</c:v>
                </c:pt>
                <c:pt idx="1881">
                  <c:v>1.4799780490682439E-2</c:v>
                </c:pt>
                <c:pt idx="1882">
                  <c:v>1.4799678366400936E-2</c:v>
                </c:pt>
                <c:pt idx="1883">
                  <c:v>1.4798676767758831E-2</c:v>
                </c:pt>
                <c:pt idx="1884">
                  <c:v>1.4798656552156961E-2</c:v>
                </c:pt>
                <c:pt idx="1885">
                  <c:v>1.4798682427551028E-2</c:v>
                </c:pt>
                <c:pt idx="1886">
                  <c:v>1.4798754513297799E-2</c:v>
                </c:pt>
                <c:pt idx="1887">
                  <c:v>1.4798872928761463E-2</c:v>
                </c:pt>
                <c:pt idx="1888">
                  <c:v>1.4800033352208137E-2</c:v>
                </c:pt>
                <c:pt idx="1889">
                  <c:v>1.4800254919265312E-2</c:v>
                </c:pt>
                <c:pt idx="1890">
                  <c:v>1.4800523205465019E-2</c:v>
                </c:pt>
                <c:pt idx="1891">
                  <c:v>1.4800838330197779E-2</c:v>
                </c:pt>
                <c:pt idx="1892">
                  <c:v>1.4800164129709591E-2</c:v>
                </c:pt>
                <c:pt idx="1893">
                  <c:v>1.4800563030250605E-2</c:v>
                </c:pt>
                <c:pt idx="1894">
                  <c:v>1.480100909613429E-2</c:v>
                </c:pt>
                <c:pt idx="1895">
                  <c:v>1.4801502446747985E-2</c:v>
                </c:pt>
                <c:pt idx="1896">
                  <c:v>1.4802043201484275E-2</c:v>
                </c:pt>
                <c:pt idx="1897">
                  <c:v>1.4803719374117771E-2</c:v>
                </c:pt>
                <c:pt idx="1898">
                  <c:v>1.4804365711819411E-2</c:v>
                </c:pt>
                <c:pt idx="1899">
                  <c:v>1.4805059843306753E-2</c:v>
                </c:pt>
                <c:pt idx="1900">
                  <c:v>1.4805801888003839E-2</c:v>
                </c:pt>
                <c:pt idx="1901">
                  <c:v>1.4806591965336E-2</c:v>
                </c:pt>
                <c:pt idx="1902">
                  <c:v>1.480743019473372E-2</c:v>
                </c:pt>
                <c:pt idx="1903">
                  <c:v>1.4808316695631357E-2</c:v>
                </c:pt>
                <c:pt idx="1904">
                  <c:v>1.4809251587466701E-2</c:v>
                </c:pt>
                <c:pt idx="1905">
                  <c:v>1.4808283232106648E-2</c:v>
                </c:pt>
                <c:pt idx="1906">
                  <c:v>1.480929748847659E-2</c:v>
                </c:pt>
                <c:pt idx="1907">
                  <c:v>1.4810360441463655E-2</c:v>
                </c:pt>
                <c:pt idx="1908">
                  <c:v>1.4811472210491434E-2</c:v>
                </c:pt>
                <c:pt idx="1909">
                  <c:v>1.4812632914990137E-2</c:v>
                </c:pt>
                <c:pt idx="1910">
                  <c:v>1.4814250193325022E-2</c:v>
                </c:pt>
                <c:pt idx="1911">
                  <c:v>1.4815512732702244E-2</c:v>
                </c:pt>
                <c:pt idx="1912">
                  <c:v>1.4816824576418976E-2</c:v>
                </c:pt>
                <c:pt idx="1913">
                  <c:v>1.4818185843925604E-2</c:v>
                </c:pt>
                <c:pt idx="1914">
                  <c:v>1.4819174649835452E-2</c:v>
                </c:pt>
                <c:pt idx="1915">
                  <c:v>1.482063147538802E-2</c:v>
                </c:pt>
                <c:pt idx="1916">
                  <c:v>1.4822138072525011E-2</c:v>
                </c:pt>
                <c:pt idx="1917">
                  <c:v>1.4823694560707109E-2</c:v>
                </c:pt>
                <c:pt idx="1918">
                  <c:v>1.4825737719354342E-2</c:v>
                </c:pt>
                <c:pt idx="1919">
                  <c:v>1.4827398038285474E-2</c:v>
                </c:pt>
                <c:pt idx="1920">
                  <c:v>1.4829108617273382E-2</c:v>
                </c:pt>
                <c:pt idx="1921">
                  <c:v>1.4830869575800511E-2</c:v>
                </c:pt>
                <c:pt idx="1922">
                  <c:v>1.4832681033355017E-2</c:v>
                </c:pt>
                <c:pt idx="1923">
                  <c:v>1.4834087892065089E-2</c:v>
                </c:pt>
                <c:pt idx="1924">
                  <c:v>1.4835996962810556E-2</c:v>
                </c:pt>
                <c:pt idx="1925">
                  <c:v>1.4837956880438085E-2</c:v>
                </c:pt>
                <c:pt idx="1926">
                  <c:v>1.4839967764444134E-2</c:v>
                </c:pt>
                <c:pt idx="1927">
                  <c:v>1.4842029734333552E-2</c:v>
                </c:pt>
                <c:pt idx="1928">
                  <c:v>1.4844142909612956E-2</c:v>
                </c:pt>
                <c:pt idx="1929">
                  <c:v>1.4846307409795138E-2</c:v>
                </c:pt>
                <c:pt idx="1930">
                  <c:v>1.4848523354394665E-2</c:v>
                </c:pt>
                <c:pt idx="1931">
                  <c:v>1.4853221976484265E-2</c:v>
                </c:pt>
                <c:pt idx="1932">
                  <c:v>1.485556032269641E-2</c:v>
                </c:pt>
                <c:pt idx="1933">
                  <c:v>1.4857950525329648E-2</c:v>
                </c:pt>
                <c:pt idx="1934">
                  <c:v>1.4860392703951128E-2</c:v>
                </c:pt>
                <c:pt idx="1935">
                  <c:v>1.4861380993070793E-2</c:v>
                </c:pt>
                <c:pt idx="1936">
                  <c:v>1.4863915858128759E-2</c:v>
                </c:pt>
                <c:pt idx="1937">
                  <c:v>1.4866503025765605E-2</c:v>
                </c:pt>
                <c:pt idx="1938">
                  <c:v>1.4869142615546017E-2</c:v>
                </c:pt>
                <c:pt idx="1939">
                  <c:v>1.487183474704167E-2</c:v>
                </c:pt>
                <c:pt idx="1940">
                  <c:v>1.487614396770379E-2</c:v>
                </c:pt>
                <c:pt idx="1941">
                  <c:v>1.4878953326482518E-2</c:v>
                </c:pt>
                <c:pt idx="1942">
                  <c:v>1.4881815617950017E-2</c:v>
                </c:pt>
                <c:pt idx="1943">
                  <c:v>1.4884730961713404E-2</c:v>
                </c:pt>
                <c:pt idx="1944">
                  <c:v>1.4886087715550273E-2</c:v>
                </c:pt>
                <c:pt idx="1945">
                  <c:v>1.4889097608589343E-2</c:v>
                </c:pt>
                <c:pt idx="1946">
                  <c:v>1.4892160880474237E-2</c:v>
                </c:pt>
                <c:pt idx="1947">
                  <c:v>1.4895277011044865E-2</c:v>
                </c:pt>
                <c:pt idx="1948">
                  <c:v>1.4898406596576355E-2</c:v>
                </c:pt>
                <c:pt idx="1949">
                  <c:v>1.4903133831919184E-2</c:v>
                </c:pt>
                <c:pt idx="1950">
                  <c:v>1.4906224015382708E-2</c:v>
                </c:pt>
                <c:pt idx="1951">
                  <c:v>1.4909298563517932E-2</c:v>
                </c:pt>
                <c:pt idx="1952">
                  <c:v>1.4912355327456675E-2</c:v>
                </c:pt>
                <c:pt idx="1953">
                  <c:v>1.4915392152880494E-2</c:v>
                </c:pt>
                <c:pt idx="1954">
                  <c:v>1.4918406880018531E-2</c:v>
                </c:pt>
                <c:pt idx="1955">
                  <c:v>1.4921397343650953E-2</c:v>
                </c:pt>
                <c:pt idx="1956">
                  <c:v>1.4924361373109816E-2</c:v>
                </c:pt>
                <c:pt idx="1957">
                  <c:v>1.492479207552116E-2</c:v>
                </c:pt>
                <c:pt idx="1958">
                  <c:v>1.4927716736197893E-2</c:v>
                </c:pt>
                <c:pt idx="1959">
                  <c:v>1.4930607646340327E-2</c:v>
                </c:pt>
                <c:pt idx="1960">
                  <c:v>1.493346255407949E-2</c:v>
                </c:pt>
                <c:pt idx="1961">
                  <c:v>1.4936279201949568E-2</c:v>
                </c:pt>
                <c:pt idx="1962">
                  <c:v>1.4939538310033147E-2</c:v>
                </c:pt>
                <c:pt idx="1963">
                  <c:v>1.4942268464724918E-2</c:v>
                </c:pt>
                <c:pt idx="1964">
                  <c:v>1.494495377234514E-2</c:v>
                </c:pt>
                <c:pt idx="1965">
                  <c:v>1.4947591965334482E-2</c:v>
                </c:pt>
                <c:pt idx="1966">
                  <c:v>1.4949709140151979E-2</c:v>
                </c:pt>
                <c:pt idx="1967">
                  <c:v>1.4952248508597001E-2</c:v>
                </c:pt>
                <c:pt idx="1968">
                  <c:v>1.4954733658209728E-2</c:v>
                </c:pt>
                <c:pt idx="1969">
                  <c:v>1.4957162286760148E-2</c:v>
                </c:pt>
                <c:pt idx="1970">
                  <c:v>1.4959996456746548E-2</c:v>
                </c:pt>
                <c:pt idx="1971">
                  <c:v>1.4962304031616636E-2</c:v>
                </c:pt>
                <c:pt idx="1972">
                  <c:v>1.4964548463155281E-2</c:v>
                </c:pt>
                <c:pt idx="1973">
                  <c:v>1.4966727439300291E-2</c:v>
                </c:pt>
                <c:pt idx="1974">
                  <c:v>1.4969176245115999E-2</c:v>
                </c:pt>
                <c:pt idx="1975">
                  <c:v>1.4970852216910528E-2</c:v>
                </c:pt>
                <c:pt idx="1976">
                  <c:v>1.4972985082411096E-2</c:v>
                </c:pt>
                <c:pt idx="1977">
                  <c:v>1.4975113030785511E-2</c:v>
                </c:pt>
                <c:pt idx="1978">
                  <c:v>1.4977236036918392E-2</c:v>
                </c:pt>
                <c:pt idx="1979">
                  <c:v>1.4979354075694803E-2</c:v>
                </c:pt>
                <c:pt idx="1980">
                  <c:v>1.4981467121998481E-2</c:v>
                </c:pt>
                <c:pt idx="1981">
                  <c:v>1.4983575150714044E-2</c:v>
                </c:pt>
                <c:pt idx="1982">
                  <c:v>1.4985678136725675E-2</c:v>
                </c:pt>
                <c:pt idx="1983">
                  <c:v>1.498961318164904E-2</c:v>
                </c:pt>
                <c:pt idx="1984">
                  <c:v>1.4991704862948124E-2</c:v>
                </c:pt>
                <c:pt idx="1985">
                  <c:v>1.4993791418217446E-2</c:v>
                </c:pt>
                <c:pt idx="1986">
                  <c:v>1.4996601645977551E-2</c:v>
                </c:pt>
                <c:pt idx="1987">
                  <c:v>1.4996574696450516E-2</c:v>
                </c:pt>
                <c:pt idx="1988">
                  <c:v>1.500002007664583E-2</c:v>
                </c:pt>
                <c:pt idx="1989">
                  <c:v>1.5002085876592502E-2</c:v>
                </c:pt>
                <c:pt idx="1990">
                  <c:v>1.5004146424907395E-2</c:v>
                </c:pt>
                <c:pt idx="1991">
                  <c:v>1.5006201696468551E-2</c:v>
                </c:pt>
                <c:pt idx="1992">
                  <c:v>1.5008251666157039E-2</c:v>
                </c:pt>
                <c:pt idx="1993">
                  <c:v>1.5010296308850032E-2</c:v>
                </c:pt>
                <c:pt idx="1994">
                  <c:v>1.5012335599427301E-2</c:v>
                </c:pt>
                <c:pt idx="1995">
                  <c:v>1.5014369512767753E-2</c:v>
                </c:pt>
                <c:pt idx="1996">
                  <c:v>1.5016398023750726E-2</c:v>
                </c:pt>
                <c:pt idx="1997">
                  <c:v>1.501842110725469E-2</c:v>
                </c:pt>
                <c:pt idx="1998">
                  <c:v>1.5020438738158554E-2</c:v>
                </c:pt>
                <c:pt idx="1999">
                  <c:v>1.5022450891341221E-2</c:v>
                </c:pt>
                <c:pt idx="2000">
                  <c:v>1.5024457541681167E-2</c:v>
                </c:pt>
                <c:pt idx="2001">
                  <c:v>1.5026458664056433E-2</c:v>
                </c:pt>
                <c:pt idx="2002">
                  <c:v>1.5028454233346786E-2</c:v>
                </c:pt>
                <c:pt idx="2003">
                  <c:v>1.5030444224428976E-2</c:v>
                </c:pt>
                <c:pt idx="2004">
                  <c:v>1.5032428612184496E-2</c:v>
                </c:pt>
                <c:pt idx="2005">
                  <c:v>1.5034407371489231E-2</c:v>
                </c:pt>
                <c:pt idx="2006">
                  <c:v>1.5036380477222517E-2</c:v>
                </c:pt>
                <c:pt idx="2007">
                  <c:v>1.5038347904261532E-2</c:v>
                </c:pt>
                <c:pt idx="2008">
                  <c:v>1.5040309627486908E-2</c:v>
                </c:pt>
                <c:pt idx="2009">
                  <c:v>1.5040460842770133E-2</c:v>
                </c:pt>
                <c:pt idx="2010">
                  <c:v>1.5042412435874713E-2</c:v>
                </c:pt>
                <c:pt idx="2011">
                  <c:v>1.5044358257896235E-2</c:v>
                </c:pt>
                <c:pt idx="2012">
                  <c:v>1.5046298283716666E-2</c:v>
                </c:pt>
                <c:pt idx="2013">
                  <c:v>1.5048682349235232E-2</c:v>
                </c:pt>
                <c:pt idx="2014">
                  <c:v>1.5050610361280633E-2</c:v>
                </c:pt>
                <c:pt idx="2015">
                  <c:v>1.5054328954812214E-2</c:v>
                </c:pt>
                <c:pt idx="2016">
                  <c:v>1.5054448739506444E-2</c:v>
                </c:pt>
                <c:pt idx="2017">
                  <c:v>1.5056359055449239E-2</c:v>
                </c:pt>
                <c:pt idx="2018">
                  <c:v>1.5057815311835039E-2</c:v>
                </c:pt>
                <c:pt idx="2019">
                  <c:v>1.5059714060956728E-2</c:v>
                </c:pt>
                <c:pt idx="2020">
                  <c:v>1.506160681293707E-2</c:v>
                </c:pt>
                <c:pt idx="2021">
                  <c:v>1.5063493542657151E-2</c:v>
                </c:pt>
                <c:pt idx="2022">
                  <c:v>1.5065820898712416E-2</c:v>
                </c:pt>
                <c:pt idx="2023">
                  <c:v>1.5067695144242181E-2</c:v>
                </c:pt>
                <c:pt idx="2024">
                  <c:v>1.5069563290120174E-2</c:v>
                </c:pt>
                <c:pt idx="2025">
                  <c:v>1.5071425311227585E-2</c:v>
                </c:pt>
                <c:pt idx="2026">
                  <c:v>1.5072739461915693E-2</c:v>
                </c:pt>
                <c:pt idx="2027">
                  <c:v>1.5075921709064943E-2</c:v>
                </c:pt>
                <c:pt idx="2028">
                  <c:v>1.50777625402566E-2</c:v>
                </c:pt>
                <c:pt idx="2029">
                  <c:v>1.5079597135436548E-2</c:v>
                </c:pt>
                <c:pt idx="2030">
                  <c:v>1.5081425469482906E-2</c:v>
                </c:pt>
                <c:pt idx="2031">
                  <c:v>1.5083247517278185E-2</c:v>
                </c:pt>
                <c:pt idx="2032">
                  <c:v>1.5085063253703136E-2</c:v>
                </c:pt>
                <c:pt idx="2033">
                  <c:v>1.5086872653637633E-2</c:v>
                </c:pt>
                <c:pt idx="2034">
                  <c:v>1.5088675691962431E-2</c:v>
                </c:pt>
                <c:pt idx="2035">
                  <c:v>1.509135548917836E-2</c:v>
                </c:pt>
                <c:pt idx="2036">
                  <c:v>1.5093144944725145E-2</c:v>
                </c:pt>
                <c:pt idx="2037">
                  <c:v>1.5094927959195127E-2</c:v>
                </c:pt>
                <c:pt idx="2038">
                  <c:v>1.5096704507465794E-2</c:v>
                </c:pt>
                <c:pt idx="2039">
                  <c:v>1.5098034585466788E-2</c:v>
                </c:pt>
                <c:pt idx="2040">
                  <c:v>1.50997985264024E-2</c:v>
                </c:pt>
                <c:pt idx="2041">
                  <c:v>1.5102056837879893E-2</c:v>
                </c:pt>
                <c:pt idx="2042">
                  <c:v>1.5103306764639583E-2</c:v>
                </c:pt>
                <c:pt idx="2043">
                  <c:v>1.5105051011698066E-2</c:v>
                </c:pt>
                <c:pt idx="2044">
                  <c:v>1.5107226600095162E-2</c:v>
                </c:pt>
                <c:pt idx="2045">
                  <c:v>1.5108957181562424E-2</c:v>
                </c:pt>
                <c:pt idx="2046">
                  <c:v>1.5110681095856348E-2</c:v>
                </c:pt>
                <c:pt idx="2047">
                  <c:v>1.5112398317853991E-2</c:v>
                </c:pt>
                <c:pt idx="2048">
                  <c:v>1.5113672521563872E-2</c:v>
                </c:pt>
                <c:pt idx="2049">
                  <c:v>1.5115376702605402E-2</c:v>
                </c:pt>
                <c:pt idx="2050">
                  <c:v>1.5117074118054255E-2</c:v>
                </c:pt>
                <c:pt idx="2051">
                  <c:v>1.5118764742789108E-2</c:v>
                </c:pt>
                <c:pt idx="2052">
                  <c:v>1.5121317747600659E-2</c:v>
                </c:pt>
                <c:pt idx="2053">
                  <c:v>1.512255970479022E-2</c:v>
                </c:pt>
                <c:pt idx="2054">
                  <c:v>1.5124229377298298E-2</c:v>
                </c:pt>
                <c:pt idx="2055">
                  <c:v>1.5125892156533469E-2</c:v>
                </c:pt>
                <c:pt idx="2056">
                  <c:v>1.5127548017374086E-2</c:v>
                </c:pt>
                <c:pt idx="2057">
                  <c:v>1.5129196934697638E-2</c:v>
                </c:pt>
                <c:pt idx="2058">
                  <c:v>1.5130838883382047E-2</c:v>
                </c:pt>
                <c:pt idx="2059">
                  <c:v>1.5132473838305231E-2</c:v>
                </c:pt>
                <c:pt idx="2060">
                  <c:v>1.5134101774344249E-2</c:v>
                </c:pt>
                <c:pt idx="2061">
                  <c:v>1.5134861251342032E-2</c:v>
                </c:pt>
                <c:pt idx="2062">
                  <c:v>1.5136475966025752E-2</c:v>
                </c:pt>
                <c:pt idx="2063">
                  <c:v>1.5138083590627545E-2</c:v>
                </c:pt>
                <c:pt idx="2064">
                  <c:v>1.5139684100028162E-2</c:v>
                </c:pt>
                <c:pt idx="2065">
                  <c:v>1.5141706396395014E-2</c:v>
                </c:pt>
                <c:pt idx="2066">
                  <c:v>1.5143292145904421E-2</c:v>
                </c:pt>
                <c:pt idx="2067">
                  <c:v>1.5144870702763855E-2</c:v>
                </c:pt>
                <c:pt idx="2068">
                  <c:v>1.5146442041852429E-2</c:v>
                </c:pt>
                <c:pt idx="2069">
                  <c:v>1.5148006138048377E-2</c:v>
                </c:pt>
                <c:pt idx="2070">
                  <c:v>1.5149136330480572E-2</c:v>
                </c:pt>
                <c:pt idx="2071">
                  <c:v>1.5150686330111634E-2</c:v>
                </c:pt>
                <c:pt idx="2072">
                  <c:v>1.5152229013581833E-2</c:v>
                </c:pt>
                <c:pt idx="2073">
                  <c:v>1.5153764355770163E-2</c:v>
                </c:pt>
                <c:pt idx="2074">
                  <c:v>1.5155717096404146E-2</c:v>
                </c:pt>
                <c:pt idx="2075">
                  <c:v>1.5157237207702184E-2</c:v>
                </c:pt>
                <c:pt idx="2076">
                  <c:v>1.5158749900261812E-2</c:v>
                </c:pt>
                <c:pt idx="2077">
                  <c:v>1.5160255148959521E-2</c:v>
                </c:pt>
                <c:pt idx="2078">
                  <c:v>1.5161543494291203E-2</c:v>
                </c:pt>
                <c:pt idx="2079">
                  <c:v>1.5163033188938402E-2</c:v>
                </c:pt>
                <c:pt idx="2080">
                  <c:v>1.516451536287715E-2</c:v>
                </c:pt>
                <c:pt idx="2081">
                  <c:v>1.5165989990986003E-2</c:v>
                </c:pt>
                <c:pt idx="2082">
                  <c:v>1.5167457048146591E-2</c:v>
                </c:pt>
                <c:pt idx="2083">
                  <c:v>1.5168916509238791E-2</c:v>
                </c:pt>
                <c:pt idx="2084">
                  <c:v>1.5170368349141596E-2</c:v>
                </c:pt>
                <c:pt idx="2085">
                  <c:v>1.5171812542737077E-2</c:v>
                </c:pt>
                <c:pt idx="2086">
                  <c:v>1.5173249064903792E-2</c:v>
                </c:pt>
                <c:pt idx="2087">
                  <c:v>1.5175514615854207E-2</c:v>
                </c:pt>
                <c:pt idx="2088">
                  <c:v>1.5176934718295501E-2</c:v>
                </c:pt>
                <c:pt idx="2089">
                  <c:v>1.5178347069721312E-2</c:v>
                </c:pt>
                <c:pt idx="2090">
                  <c:v>1.517975164500826E-2</c:v>
                </c:pt>
                <c:pt idx="2091">
                  <c:v>1.5180732090699568E-2</c:v>
                </c:pt>
                <c:pt idx="2092">
                  <c:v>1.5182517094752332E-2</c:v>
                </c:pt>
                <c:pt idx="2093">
                  <c:v>1.5183896455043457E-2</c:v>
                </c:pt>
                <c:pt idx="2094">
                  <c:v>1.5185267933650205E-2</c:v>
                </c:pt>
                <c:pt idx="2095">
                  <c:v>1.5186631505454308E-2</c:v>
                </c:pt>
                <c:pt idx="2096">
                  <c:v>1.5189227866597385E-2</c:v>
                </c:pt>
                <c:pt idx="2097">
                  <c:v>1.5190573987163798E-2</c:v>
                </c:pt>
                <c:pt idx="2098">
                  <c:v>1.519191211918834E-2</c:v>
                </c:pt>
                <c:pt idx="2099">
                  <c:v>1.519324223754831E-2</c:v>
                </c:pt>
                <c:pt idx="2100">
                  <c:v>1.5193329883186136E-2</c:v>
                </c:pt>
                <c:pt idx="2101">
                  <c:v>1.5194645486630026E-2</c:v>
                </c:pt>
                <c:pt idx="2102">
                  <c:v>1.5195953007425923E-2</c:v>
                </c:pt>
                <c:pt idx="2103">
                  <c:v>1.5198482071848096E-2</c:v>
                </c:pt>
                <c:pt idx="2104">
                  <c:v>1.5199771745018935E-2</c:v>
                </c:pt>
                <c:pt idx="2105">
                  <c:v>1.5201053253779549E-2</c:v>
                </c:pt>
                <c:pt idx="2106">
                  <c:v>1.5202326573007239E-2</c:v>
                </c:pt>
                <c:pt idx="2107">
                  <c:v>1.520359167757759E-2</c:v>
                </c:pt>
                <c:pt idx="2108">
                  <c:v>1.5203626989828462E-2</c:v>
                </c:pt>
                <c:pt idx="2109">
                  <c:v>1.5206097142250739E-2</c:v>
                </c:pt>
                <c:pt idx="2110">
                  <c:v>1.520733745210685E-2</c:v>
                </c:pt>
                <c:pt idx="2111">
                  <c:v>1.5208569446810954E-2</c:v>
                </c:pt>
                <c:pt idx="2112">
                  <c:v>1.520857814319947E-2</c:v>
                </c:pt>
                <c:pt idx="2113">
                  <c:v>1.5208986024220626E-2</c:v>
                </c:pt>
                <c:pt idx="2114">
                  <c:v>1.5210195706818254E-2</c:v>
                </c:pt>
                <c:pt idx="2115">
                  <c:v>1.5211396984490949E-2</c:v>
                </c:pt>
                <c:pt idx="2116">
                  <c:v>1.5212589832121122E-2</c:v>
                </c:pt>
                <c:pt idx="2117">
                  <c:v>1.5214176543578048E-2</c:v>
                </c:pt>
                <c:pt idx="2118">
                  <c:v>1.5215351890808578E-2</c:v>
                </c:pt>
                <c:pt idx="2119">
                  <c:v>1.5216518730493673E-2</c:v>
                </c:pt>
                <c:pt idx="2120">
                  <c:v>1.5217677037517155E-2</c:v>
                </c:pt>
                <c:pt idx="2121">
                  <c:v>1.5218826786758902E-2</c:v>
                </c:pt>
                <c:pt idx="2122">
                  <c:v>1.5219568480421686E-2</c:v>
                </c:pt>
                <c:pt idx="2123">
                  <c:v>1.5220701614460883E-2</c:v>
                </c:pt>
                <c:pt idx="2124">
                  <c:v>1.5221826117518183E-2</c:v>
                </c:pt>
                <c:pt idx="2125">
                  <c:v>1.5222941964475116E-2</c:v>
                </c:pt>
                <c:pt idx="2126">
                  <c:v>1.5224446287097371E-2</c:v>
                </c:pt>
                <c:pt idx="2127">
                  <c:v>1.5225544162161637E-2</c:v>
                </c:pt>
                <c:pt idx="2128">
                  <c:v>1.5226633303616463E-2</c:v>
                </c:pt>
                <c:pt idx="2129">
                  <c:v>1.5227713686342603E-2</c:v>
                </c:pt>
                <c:pt idx="2130">
                  <c:v>1.5228390478655939E-2</c:v>
                </c:pt>
                <c:pt idx="2131">
                  <c:v>1.5229453861551931E-2</c:v>
                </c:pt>
                <c:pt idx="2132">
                  <c:v>1.523050841252886E-2</c:v>
                </c:pt>
                <c:pt idx="2133">
                  <c:v>1.5231554106469139E-2</c:v>
                </c:pt>
                <c:pt idx="2134">
                  <c:v>1.523259091825606E-2</c:v>
                </c:pt>
                <c:pt idx="2135">
                  <c:v>1.5233618822773364E-2</c:v>
                </c:pt>
                <c:pt idx="2136">
                  <c:v>1.5234637794904788E-2</c:v>
                </c:pt>
                <c:pt idx="2137">
                  <c:v>1.5235647809532302E-2</c:v>
                </c:pt>
                <c:pt idx="2138">
                  <c:v>1.5236648841540969E-2</c:v>
                </c:pt>
                <c:pt idx="2139">
                  <c:v>1.5239587346182953E-2</c:v>
                </c:pt>
                <c:pt idx="2140">
                  <c:v>1.5240567272905944E-2</c:v>
                </c:pt>
                <c:pt idx="2141">
                  <c:v>1.5241538130790782E-2</c:v>
                </c:pt>
                <c:pt idx="2142">
                  <c:v>1.5242499894717347E-2</c:v>
                </c:pt>
                <c:pt idx="2143">
                  <c:v>1.5242292192000698E-2</c:v>
                </c:pt>
                <c:pt idx="2144">
                  <c:v>1.5243237558241069E-2</c:v>
                </c:pt>
                <c:pt idx="2145">
                  <c:v>1.5244173761693318E-2</c:v>
                </c:pt>
                <c:pt idx="2146">
                  <c:v>1.5245100777238301E-2</c:v>
                </c:pt>
                <c:pt idx="2147">
                  <c:v>1.5246018579758186E-2</c:v>
                </c:pt>
                <c:pt idx="2148">
                  <c:v>1.5248078098320461E-2</c:v>
                </c:pt>
                <c:pt idx="2149">
                  <c:v>1.524897550112801E-2</c:v>
                </c:pt>
                <c:pt idx="2150">
                  <c:v>1.5249863609005142E-2</c:v>
                </c:pt>
                <c:pt idx="2151">
                  <c:v>1.5250742396830018E-2</c:v>
                </c:pt>
                <c:pt idx="2152">
                  <c:v>1.5250468517857503E-2</c:v>
                </c:pt>
                <c:pt idx="2153">
                  <c:v>1.525133051475366E-2</c:v>
                </c:pt>
                <c:pt idx="2154">
                  <c:v>1.5252183122800337E-2</c:v>
                </c:pt>
                <c:pt idx="2155">
                  <c:v>1.5253026316879704E-2</c:v>
                </c:pt>
                <c:pt idx="2156">
                  <c:v>1.5254995655941806E-2</c:v>
                </c:pt>
                <c:pt idx="2157">
                  <c:v>1.5255817995916847E-2</c:v>
                </c:pt>
                <c:pt idx="2158">
                  <c:v>1.5256630839994914E-2</c:v>
                </c:pt>
                <c:pt idx="2159">
                  <c:v>1.525743416305503E-2</c:v>
                </c:pt>
                <c:pt idx="2160">
                  <c:v>1.5258227939977932E-2</c:v>
                </c:pt>
                <c:pt idx="2161">
                  <c:v>1.5259012145643498E-2</c:v>
                </c:pt>
                <c:pt idx="2162">
                  <c:v>1.5259786754929889E-2</c:v>
                </c:pt>
                <c:pt idx="2163">
                  <c:v>1.5260551742719132E-2</c:v>
                </c:pt>
                <c:pt idx="2164">
                  <c:v>1.5261307083890677E-2</c:v>
                </c:pt>
                <c:pt idx="2165">
                  <c:v>1.5260189502084066E-2</c:v>
                </c:pt>
                <c:pt idx="2166">
                  <c:v>1.5260928823773459E-2</c:v>
                </c:pt>
                <c:pt idx="2167">
                  <c:v>1.5261658434500211E-2</c:v>
                </c:pt>
                <c:pt idx="2168">
                  <c:v>1.5262378309151593E-2</c:v>
                </c:pt>
                <c:pt idx="2169">
                  <c:v>1.5263458489623398E-2</c:v>
                </c:pt>
                <c:pt idx="2170">
                  <c:v>1.5264158138598638E-2</c:v>
                </c:pt>
                <c:pt idx="2171">
                  <c:v>1.5264847973950994E-2</c:v>
                </c:pt>
                <c:pt idx="2172">
                  <c:v>1.5265527970563419E-2</c:v>
                </c:pt>
                <c:pt idx="2173">
                  <c:v>1.5266198103323253E-2</c:v>
                </c:pt>
                <c:pt idx="2174">
                  <c:v>1.5266491693097538E-2</c:v>
                </c:pt>
                <c:pt idx="2175">
                  <c:v>1.5267142712037067E-2</c:v>
                </c:pt>
                <c:pt idx="2176">
                  <c:v>1.5267783793993649E-2</c:v>
                </c:pt>
                <c:pt idx="2177">
                  <c:v>1.5268414913853669E-2</c:v>
                </c:pt>
                <c:pt idx="2178">
                  <c:v>1.5269399930332491E-2</c:v>
                </c:pt>
                <c:pt idx="2179">
                  <c:v>1.527001035257799E-2</c:v>
                </c:pt>
                <c:pt idx="2180">
                  <c:v>1.5270610735172618E-2</c:v>
                </c:pt>
                <c:pt idx="2181">
                  <c:v>1.5271201053003719E-2</c:v>
                </c:pt>
                <c:pt idx="2182">
                  <c:v>1.5271781280955557E-2</c:v>
                </c:pt>
                <c:pt idx="2183">
                  <c:v>1.527199102269609E-2</c:v>
                </c:pt>
                <c:pt idx="2184">
                  <c:v>1.5272551704734346E-2</c:v>
                </c:pt>
                <c:pt idx="2185">
                  <c:v>1.5273102223778178E-2</c:v>
                </c:pt>
                <c:pt idx="2186">
                  <c:v>1.5273642554715298E-2</c:v>
                </c:pt>
                <c:pt idx="2187">
                  <c:v>1.5274172672434302E-2</c:v>
                </c:pt>
                <c:pt idx="2188">
                  <c:v>1.5274692551824226E-2</c:v>
                </c:pt>
                <c:pt idx="2189">
                  <c:v>1.5275202167773666E-2</c:v>
                </c:pt>
                <c:pt idx="2190">
                  <c:v>1.5275701495169892E-2</c:v>
                </c:pt>
                <c:pt idx="2191">
                  <c:v>1.5277963089141833E-2</c:v>
                </c:pt>
                <c:pt idx="2192">
                  <c:v>1.5278438126815976E-2</c:v>
                </c:pt>
                <c:pt idx="2193">
                  <c:v>1.5278902789448217E-2</c:v>
                </c:pt>
                <c:pt idx="2194">
                  <c:v>1.5279357051921016E-2</c:v>
                </c:pt>
                <c:pt idx="2195">
                  <c:v>1.5278746292626703E-2</c:v>
                </c:pt>
                <c:pt idx="2196">
                  <c:v>1.5279181889303247E-2</c:v>
                </c:pt>
                <c:pt idx="2197">
                  <c:v>1.5279607017181066E-2</c:v>
                </c:pt>
                <c:pt idx="2198">
                  <c:v>1.5280021651148883E-2</c:v>
                </c:pt>
                <c:pt idx="2199">
                  <c:v>1.5280425766093233E-2</c:v>
                </c:pt>
                <c:pt idx="2200">
                  <c:v>1.5281862816927687E-2</c:v>
                </c:pt>
                <c:pt idx="2201">
                  <c:v>1.5282243575045196E-2</c:v>
                </c:pt>
                <c:pt idx="2202">
                  <c:v>1.5282613732080112E-2</c:v>
                </c:pt>
                <c:pt idx="2203">
                  <c:v>1.5282973262917473E-2</c:v>
                </c:pt>
                <c:pt idx="2204">
                  <c:v>1.5282287676552484E-2</c:v>
                </c:pt>
                <c:pt idx="2205">
                  <c:v>1.5282628150010438E-2</c:v>
                </c:pt>
                <c:pt idx="2206">
                  <c:v>1.5282957928665094E-2</c:v>
                </c:pt>
                <c:pt idx="2207">
                  <c:v>1.528327698171705E-2</c:v>
                </c:pt>
                <c:pt idx="2208">
                  <c:v>1.5283584782620067E-2</c:v>
                </c:pt>
                <c:pt idx="2209">
                  <c:v>1.5284901087261075E-2</c:v>
                </c:pt>
                <c:pt idx="2210">
                  <c:v>1.528517801849171E-2</c:v>
                </c:pt>
                <c:pt idx="2211">
                  <c:v>1.5285438754619882E-2</c:v>
                </c:pt>
                <c:pt idx="2212">
                  <c:v>1.5285681817939031E-2</c:v>
                </c:pt>
                <c:pt idx="2213">
                  <c:v>1.528590572759329E-2</c:v>
                </c:pt>
                <c:pt idx="2214">
                  <c:v>1.5286108999574902E-2</c:v>
                </c:pt>
                <c:pt idx="2215">
                  <c:v>1.5286290146721218E-2</c:v>
                </c:pt>
                <c:pt idx="2216">
                  <c:v>1.5286447678718987E-2</c:v>
                </c:pt>
                <c:pt idx="2217">
                  <c:v>1.5284954701419296E-2</c:v>
                </c:pt>
                <c:pt idx="2218">
                  <c:v>1.5285073550660463E-2</c:v>
                </c:pt>
                <c:pt idx="2219">
                  <c:v>1.5285164920694653E-2</c:v>
                </c:pt>
                <c:pt idx="2220">
                  <c:v>1.5285227270416061E-2</c:v>
                </c:pt>
                <c:pt idx="2221">
                  <c:v>1.5285259055483899E-2</c:v>
                </c:pt>
                <c:pt idx="2222">
                  <c:v>1.5285570232834771E-2</c:v>
                </c:pt>
                <c:pt idx="2223">
                  <c:v>1.5285533098466223E-2</c:v>
                </c:pt>
                <c:pt idx="2224">
                  <c:v>1.5285460658500111E-2</c:v>
                </c:pt>
                <c:pt idx="2225">
                  <c:v>1.528535136353714E-2</c:v>
                </c:pt>
                <c:pt idx="2226">
                  <c:v>1.5284905232394619E-2</c:v>
                </c:pt>
                <c:pt idx="2227">
                  <c:v>1.5284721017052853E-2</c:v>
                </c:pt>
                <c:pt idx="2228">
                  <c:v>1.5284495336020538E-2</c:v>
                </c:pt>
                <c:pt idx="2229">
                  <c:v>1.5284226619062901E-2</c:v>
                </c:pt>
                <c:pt idx="2230">
                  <c:v>1.5284197609540185E-2</c:v>
                </c:pt>
                <c:pt idx="2231">
                  <c:v>1.5283834467003923E-2</c:v>
                </c:pt>
                <c:pt idx="2232">
                  <c:v>1.5283423533573343E-2</c:v>
                </c:pt>
                <c:pt idx="2233">
                  <c:v>1.5282963234823897E-2</c:v>
                </c:pt>
                <c:pt idx="2234">
                  <c:v>1.5282452356370071E-2</c:v>
                </c:pt>
                <c:pt idx="2235">
                  <c:v>1.5281624649974537E-2</c:v>
                </c:pt>
                <c:pt idx="2236">
                  <c:v>1.5281015679453676E-2</c:v>
                </c:pt>
                <c:pt idx="2237">
                  <c:v>1.5280355658437271E-2</c:v>
                </c:pt>
                <c:pt idx="2238">
                  <c:v>1.5279644478125723E-2</c:v>
                </c:pt>
                <c:pt idx="2239">
                  <c:v>1.5278882029722968E-2</c:v>
                </c:pt>
                <c:pt idx="2240">
                  <c:v>1.5278068204438678E-2</c:v>
                </c:pt>
                <c:pt idx="2241">
                  <c:v>1.5277202893486063E-2</c:v>
                </c:pt>
                <c:pt idx="2242">
                  <c:v>1.5276285988081863E-2</c:v>
                </c:pt>
                <c:pt idx="2243">
                  <c:v>1.5276494262300601E-2</c:v>
                </c:pt>
                <c:pt idx="2244">
                  <c:v>1.5275454921584745E-2</c:v>
                </c:pt>
                <c:pt idx="2245">
                  <c:v>1.5274363610284062E-2</c:v>
                </c:pt>
                <c:pt idx="2246">
                  <c:v>1.5273220219614176E-2</c:v>
                </c:pt>
                <c:pt idx="2247">
                  <c:v>1.5271365178660989E-2</c:v>
                </c:pt>
                <c:pt idx="2248">
                  <c:v>1.5270128777751465E-2</c:v>
                </c:pt>
                <c:pt idx="2249">
                  <c:v>1.5268840001076141E-2</c:v>
                </c:pt>
                <c:pt idx="2250">
                  <c:v>1.5267498739878297E-2</c:v>
                </c:pt>
                <c:pt idx="2251">
                  <c:v>1.5266104885407764E-2</c:v>
                </c:pt>
                <c:pt idx="2252">
                  <c:v>1.5265260117427744E-2</c:v>
                </c:pt>
                <c:pt idx="2253">
                  <c:v>1.5263749125562354E-2</c:v>
                </c:pt>
                <c:pt idx="2254">
                  <c:v>1.5262185184208297E-2</c:v>
                </c:pt>
                <c:pt idx="2255">
                  <c:v>1.5260568184620736E-2</c:v>
                </c:pt>
                <c:pt idx="2256">
                  <c:v>1.5258342907959221E-2</c:v>
                </c:pt>
                <c:pt idx="2257">
                  <c:v>1.5256631210316143E-2</c:v>
                </c:pt>
                <c:pt idx="2258">
                  <c:v>1.5254866158264959E-2</c:v>
                </c:pt>
                <c:pt idx="2259">
                  <c:v>1.5253047643090448E-2</c:v>
                </c:pt>
                <c:pt idx="2260">
                  <c:v>1.5251175556083066E-2</c:v>
                </c:pt>
                <c:pt idx="2261">
                  <c:v>1.5249745875107242E-2</c:v>
                </c:pt>
                <c:pt idx="2262">
                  <c:v>1.5247754423443022E-2</c:v>
                </c:pt>
                <c:pt idx="2263">
                  <c:v>1.5245709043761914E-2</c:v>
                </c:pt>
                <c:pt idx="2264">
                  <c:v>1.5243609627363767E-2</c:v>
                </c:pt>
                <c:pt idx="2265">
                  <c:v>1.5241456065551018E-2</c:v>
                </c:pt>
                <c:pt idx="2266">
                  <c:v>1.5239248249633833E-2</c:v>
                </c:pt>
                <c:pt idx="2267">
                  <c:v>1.523698607092582E-2</c:v>
                </c:pt>
                <c:pt idx="2268">
                  <c:v>1.5234669420745743E-2</c:v>
                </c:pt>
                <c:pt idx="2269">
                  <c:v>1.5231763977086716E-2</c:v>
                </c:pt>
                <c:pt idx="2270">
                  <c:v>1.5229354236862211E-2</c:v>
                </c:pt>
                <c:pt idx="2271">
                  <c:v>1.5226889739362507E-2</c:v>
                </c:pt>
                <c:pt idx="2272">
                  <c:v>1.522437037594045E-2</c:v>
                </c:pt>
                <c:pt idx="2273">
                  <c:v>1.5221796037951953E-2</c:v>
                </c:pt>
                <c:pt idx="2274">
                  <c:v>1.5219280429222116E-2</c:v>
                </c:pt>
                <c:pt idx="2275">
                  <c:v>1.5216591722782986E-2</c:v>
                </c:pt>
                <c:pt idx="2276">
                  <c:v>1.5214266257237345E-2</c:v>
                </c:pt>
                <c:pt idx="2277">
                  <c:v>1.5211048269684026E-2</c:v>
                </c:pt>
                <c:pt idx="2278">
                  <c:v>1.5208095927367061E-2</c:v>
                </c:pt>
                <c:pt idx="2279">
                  <c:v>1.5205189460764285E-2</c:v>
                </c:pt>
                <c:pt idx="2280">
                  <c:v>1.5202227259238019E-2</c:v>
                </c:pt>
                <c:pt idx="2281">
                  <c:v>1.5199209214186344E-2</c:v>
                </c:pt>
                <c:pt idx="2282">
                  <c:v>1.5196216000164766E-2</c:v>
                </c:pt>
                <c:pt idx="2283">
                  <c:v>1.5193081768255567E-2</c:v>
                </c:pt>
                <c:pt idx="2284">
                  <c:v>1.518989135695867E-2</c:v>
                </c:pt>
                <c:pt idx="2285">
                  <c:v>1.518664465769295E-2</c:v>
                </c:pt>
                <c:pt idx="2286">
                  <c:v>1.5182801655854575E-2</c:v>
                </c:pt>
                <c:pt idx="2287">
                  <c:v>1.5179438189742794E-2</c:v>
                </c:pt>
                <c:pt idx="2288">
                  <c:v>1.5176018104539181E-2</c:v>
                </c:pt>
                <c:pt idx="2289">
                  <c:v>1.5172541291686175E-2</c:v>
                </c:pt>
                <c:pt idx="2290">
                  <c:v>1.516900764263193E-2</c:v>
                </c:pt>
                <c:pt idx="2291">
                  <c:v>1.5165417048830307E-2</c:v>
                </c:pt>
                <c:pt idx="2292">
                  <c:v>1.5161769401741312E-2</c:v>
                </c:pt>
                <c:pt idx="2293">
                  <c:v>1.5158064592831548E-2</c:v>
                </c:pt>
                <c:pt idx="2294">
                  <c:v>1.5154302513571125E-2</c:v>
                </c:pt>
                <c:pt idx="2295">
                  <c:v>1.515055717629816E-2</c:v>
                </c:pt>
                <c:pt idx="2296">
                  <c:v>1.5146667307010512E-2</c:v>
                </c:pt>
                <c:pt idx="2297">
                  <c:v>1.5142719811453268E-2</c:v>
                </c:pt>
                <c:pt idx="2298">
                  <c:v>1.5138714581113448E-2</c:v>
                </c:pt>
                <c:pt idx="2299">
                  <c:v>1.5134651507485846E-2</c:v>
                </c:pt>
                <c:pt idx="2300">
                  <c:v>1.5130530482068716E-2</c:v>
                </c:pt>
                <c:pt idx="2301">
                  <c:v>1.5126351396368518E-2</c:v>
                </c:pt>
                <c:pt idx="2302">
                  <c:v>1.5119683439417823E-2</c:v>
                </c:pt>
                <c:pt idx="2303">
                  <c:v>1.5117818610174145E-2</c:v>
                </c:pt>
                <c:pt idx="2304">
                  <c:v>1.5111597563071944E-2</c:v>
                </c:pt>
                <c:pt idx="2305">
                  <c:v>1.5107164453812261E-2</c:v>
                </c:pt>
                <c:pt idx="2306">
                  <c:v>1.5102672705551098E-2</c:v>
                </c:pt>
                <c:pt idx="2307">
                  <c:v>1.5098122209835642E-2</c:v>
                </c:pt>
                <c:pt idx="2308">
                  <c:v>1.5093546845852547E-2</c:v>
                </c:pt>
                <c:pt idx="2309">
                  <c:v>1.5088882973923455E-2</c:v>
                </c:pt>
                <c:pt idx="2310">
                  <c:v>1.5084160039368534E-2</c:v>
                </c:pt>
                <c:pt idx="2311">
                  <c:v>1.5079377933762602E-2</c:v>
                </c:pt>
                <c:pt idx="2312">
                  <c:v>1.5074432468579306E-2</c:v>
                </c:pt>
                <c:pt idx="2313">
                  <c:v>1.5069579466429884E-2</c:v>
                </c:pt>
                <c:pt idx="2314">
                  <c:v>1.5064614702383919E-2</c:v>
                </c:pt>
                <c:pt idx="2315">
                  <c:v>1.5059590323488808E-2</c:v>
                </c:pt>
                <c:pt idx="2316">
                  <c:v>1.5054506221350392E-2</c:v>
                </c:pt>
                <c:pt idx="2317">
                  <c:v>1.504936228757885E-2</c:v>
                </c:pt>
                <c:pt idx="2318">
                  <c:v>1.5044158413792181E-2</c:v>
                </c:pt>
                <c:pt idx="2319">
                  <c:v>1.5038894491615775E-2</c:v>
                </c:pt>
                <c:pt idx="2320">
                  <c:v>1.5033570412679359E-2</c:v>
                </c:pt>
                <c:pt idx="2321">
                  <c:v>1.5028370732448485E-2</c:v>
                </c:pt>
                <c:pt idx="2322">
                  <c:v>1.5022935166022074E-2</c:v>
                </c:pt>
                <c:pt idx="2323">
                  <c:v>1.5017439138108419E-2</c:v>
                </c:pt>
                <c:pt idx="2324">
                  <c:v>1.5011882540368247E-2</c:v>
                </c:pt>
                <c:pt idx="2325">
                  <c:v>1.5006265264468873E-2</c:v>
                </c:pt>
                <c:pt idx="2326">
                  <c:v>1.5000472113692827E-2</c:v>
                </c:pt>
                <c:pt idx="2327">
                  <c:v>1.499484824489649E-2</c:v>
                </c:pt>
                <c:pt idx="2328">
                  <c:v>1.4989048284591931E-2</c:v>
                </c:pt>
                <c:pt idx="2329">
                  <c:v>1.4983187212863321E-2</c:v>
                </c:pt>
                <c:pt idx="2330">
                  <c:v>1.4977264921415745E-2</c:v>
                </c:pt>
                <c:pt idx="2331">
                  <c:v>1.4971281301954291E-2</c:v>
                </c:pt>
                <c:pt idx="2332">
                  <c:v>1.4965236246197229E-2</c:v>
                </c:pt>
                <c:pt idx="2333">
                  <c:v>1.4959129645863257E-2</c:v>
                </c:pt>
                <c:pt idx="2334">
                  <c:v>1.4952961392686016E-2</c:v>
                </c:pt>
                <c:pt idx="2335">
                  <c:v>1.4946731378397825E-2</c:v>
                </c:pt>
                <c:pt idx="2336">
                  <c:v>1.4940439494744178E-2</c:v>
                </c:pt>
                <c:pt idx="2337">
                  <c:v>1.4934085633475404E-2</c:v>
                </c:pt>
                <c:pt idx="2338">
                  <c:v>1.4926919536936152E-2</c:v>
                </c:pt>
                <c:pt idx="2339">
                  <c:v>1.4920437250396563E-2</c:v>
                </c:pt>
                <c:pt idx="2340">
                  <c:v>1.4913892656260103E-2</c:v>
                </c:pt>
                <c:pt idx="2341">
                  <c:v>1.490728564631013E-2</c:v>
                </c:pt>
                <c:pt idx="2342">
                  <c:v>1.4900616112333539E-2</c:v>
                </c:pt>
                <c:pt idx="2343">
                  <c:v>1.4893883946126054E-2</c:v>
                </c:pt>
                <c:pt idx="2344">
                  <c:v>1.4887089039490467E-2</c:v>
                </c:pt>
                <c:pt idx="2345">
                  <c:v>1.4880231284238404E-2</c:v>
                </c:pt>
                <c:pt idx="2346">
                  <c:v>1.4873310572186346E-2</c:v>
                </c:pt>
                <c:pt idx="2347">
                  <c:v>1.4865681614113309E-2</c:v>
                </c:pt>
                <c:pt idx="2348">
                  <c:v>1.485862014043317E-2</c:v>
                </c:pt>
                <c:pt idx="2349">
                  <c:v>1.4851495354885107E-2</c:v>
                </c:pt>
                <c:pt idx="2350">
                  <c:v>1.4844307149314333E-2</c:v>
                </c:pt>
                <c:pt idx="2351">
                  <c:v>1.4837290375369436E-2</c:v>
                </c:pt>
                <c:pt idx="2352">
                  <c:v>1.4827879476222258E-2</c:v>
                </c:pt>
                <c:pt idx="2353">
                  <c:v>1.4820487025322527E-2</c:v>
                </c:pt>
                <c:pt idx="2354">
                  <c:v>1.4813030701166824E-2</c:v>
                </c:pt>
                <c:pt idx="2355">
                  <c:v>1.4803917034327768E-2</c:v>
                </c:pt>
                <c:pt idx="2356">
                  <c:v>1.479714190509156E-2</c:v>
                </c:pt>
                <c:pt idx="2357">
                  <c:v>1.4789478498551245E-2</c:v>
                </c:pt>
                <c:pt idx="2358">
                  <c:v>1.4781750755787269E-2</c:v>
                </c:pt>
                <c:pt idx="2359">
                  <c:v>1.4774787197893777E-2</c:v>
                </c:pt>
                <c:pt idx="2360">
                  <c:v>1.4766945364123898E-2</c:v>
                </c:pt>
                <c:pt idx="2361">
                  <c:v>1.4759038900479669E-2</c:v>
                </c:pt>
                <c:pt idx="2362">
                  <c:v>1.4751067698905451E-2</c:v>
                </c:pt>
                <c:pt idx="2363">
                  <c:v>1.4742143216115156E-2</c:v>
                </c:pt>
                <c:pt idx="2364">
                  <c:v>1.4734027186624109E-2</c:v>
                </c:pt>
                <c:pt idx="2365">
                  <c:v>1.4725846064526057E-2</c:v>
                </c:pt>
                <c:pt idx="2366">
                  <c:v>1.4717599741796874E-2</c:v>
                </c:pt>
                <c:pt idx="2367">
                  <c:v>1.4709288110424898E-2</c:v>
                </c:pt>
                <c:pt idx="2368">
                  <c:v>1.470187494280166E-2</c:v>
                </c:pt>
                <c:pt idx="2369">
                  <c:v>1.4692468489736845E-2</c:v>
                </c:pt>
                <c:pt idx="2370">
                  <c:v>1.468396028443612E-2</c:v>
                </c:pt>
                <c:pt idx="2371">
                  <c:v>1.4675386338521152E-2</c:v>
                </c:pt>
                <c:pt idx="2372">
                  <c:v>1.4667771330464029E-2</c:v>
                </c:pt>
                <c:pt idx="2373">
                  <c:v>1.4659771783586528E-2</c:v>
                </c:pt>
                <c:pt idx="2374">
                  <c:v>1.4651025518193268E-2</c:v>
                </c:pt>
                <c:pt idx="2375">
                  <c:v>1.464221313124316E-2</c:v>
                </c:pt>
                <c:pt idx="2376">
                  <c:v>1.4633334514796027E-2</c:v>
                </c:pt>
                <c:pt idx="2377">
                  <c:v>1.4624023866980924E-2</c:v>
                </c:pt>
                <c:pt idx="2378">
                  <c:v>1.4615007319218439E-2</c:v>
                </c:pt>
                <c:pt idx="2379">
                  <c:v>1.4605924208008892E-2</c:v>
                </c:pt>
                <c:pt idx="2380">
                  <c:v>1.459677442544695E-2</c:v>
                </c:pt>
                <c:pt idx="2381">
                  <c:v>1.4587557863635185E-2</c:v>
                </c:pt>
                <c:pt idx="2382">
                  <c:v>1.4578665952980664E-2</c:v>
                </c:pt>
                <c:pt idx="2383">
                  <c:v>1.4569320708390555E-2</c:v>
                </c:pt>
                <c:pt idx="2384">
                  <c:v>1.4559908371078348E-2</c:v>
                </c:pt>
                <c:pt idx="2385">
                  <c:v>1.4550428833175416E-2</c:v>
                </c:pt>
                <c:pt idx="2386">
                  <c:v>1.4540469590008057E-2</c:v>
                </c:pt>
                <c:pt idx="2387">
                  <c:v>1.4530850087331881E-2</c:v>
                </c:pt>
                <c:pt idx="2388">
                  <c:v>1.4521163050366336E-2</c:v>
                </c:pt>
                <c:pt idx="2389">
                  <c:v>1.4505803857530961E-2</c:v>
                </c:pt>
                <c:pt idx="2390">
                  <c:v>1.4500611372925586E-2</c:v>
                </c:pt>
                <c:pt idx="2391">
                  <c:v>1.4492134354117574E-2</c:v>
                </c:pt>
                <c:pt idx="2392">
                  <c:v>1.4482181392640707E-2</c:v>
                </c:pt>
                <c:pt idx="2393">
                  <c:v>1.4472160367983112E-2</c:v>
                </c:pt>
                <c:pt idx="2394">
                  <c:v>1.4462071172360513E-2</c:v>
                </c:pt>
                <c:pt idx="2395">
                  <c:v>1.445191369799702E-2</c:v>
                </c:pt>
                <c:pt idx="2396">
                  <c:v>1.444168783712867E-2</c:v>
                </c:pt>
                <c:pt idx="2397">
                  <c:v>1.4431393481998567E-2</c:v>
                </c:pt>
                <c:pt idx="2398">
                  <c:v>1.4421030524861735E-2</c:v>
                </c:pt>
                <c:pt idx="2399">
                  <c:v>1.4408187042009283E-2</c:v>
                </c:pt>
                <c:pt idx="2400">
                  <c:v>1.4397659686779151E-2</c:v>
                </c:pt>
                <c:pt idx="2401">
                  <c:v>1.4387063355691308E-2</c:v>
                </c:pt>
                <c:pt idx="2402">
                  <c:v>1.4376397941047383E-2</c:v>
                </c:pt>
                <c:pt idx="2403">
                  <c:v>1.4367176691384195E-2</c:v>
                </c:pt>
                <c:pt idx="2404">
                  <c:v>1.4356389033954118E-2</c:v>
                </c:pt>
                <c:pt idx="2405">
                  <c:v>1.4345532000304299E-2</c:v>
                </c:pt>
                <c:pt idx="2406">
                  <c:v>1.4334605482769169E-2</c:v>
                </c:pt>
                <c:pt idx="2407">
                  <c:v>1.4323609373691018E-2</c:v>
                </c:pt>
                <c:pt idx="2408">
                  <c:v>1.4310948668704982E-2</c:v>
                </c:pt>
                <c:pt idx="2409">
                  <c:v>1.4299796654472908E-2</c:v>
                </c:pt>
                <c:pt idx="2410">
                  <c:v>1.4288574695460974E-2</c:v>
                </c:pt>
                <c:pt idx="2411">
                  <c:v>1.4277282684059775E-2</c:v>
                </c:pt>
                <c:pt idx="2412">
                  <c:v>1.4267581187876016E-2</c:v>
                </c:pt>
                <c:pt idx="2413">
                  <c:v>1.4256165269307525E-2</c:v>
                </c:pt>
                <c:pt idx="2414">
                  <c:v>1.4244679005875985E-2</c:v>
                </c:pt>
                <c:pt idx="2415">
                  <c:v>1.4231411962763146E-2</c:v>
                </c:pt>
                <c:pt idx="2416">
                  <c:v>1.4219768075650582E-2</c:v>
                </c:pt>
                <c:pt idx="2417">
                  <c:v>1.4208053490712358E-2</c:v>
                </c:pt>
                <c:pt idx="2418">
                  <c:v>1.4196268100411701E-2</c:v>
                </c:pt>
                <c:pt idx="2419">
                  <c:v>1.4184411797221292E-2</c:v>
                </c:pt>
                <c:pt idx="2420">
                  <c:v>1.4174278159555739E-2</c:v>
                </c:pt>
                <c:pt idx="2421">
                  <c:v>1.4160486022118227E-2</c:v>
                </c:pt>
                <c:pt idx="2422">
                  <c:v>1.4148416335203794E-2</c:v>
                </c:pt>
                <c:pt idx="2423">
                  <c:v>1.4136275305396906E-2</c:v>
                </c:pt>
                <c:pt idx="2424">
                  <c:v>1.4125923742120816E-2</c:v>
                </c:pt>
                <c:pt idx="2425">
                  <c:v>1.4114905676486539E-2</c:v>
                </c:pt>
                <c:pt idx="2426">
                  <c:v>1.4102578156693066E-2</c:v>
                </c:pt>
                <c:pt idx="2427">
                  <c:v>1.4090178914430304E-2</c:v>
                </c:pt>
                <c:pt idx="2428">
                  <c:v>1.4077707842246967E-2</c:v>
                </c:pt>
                <c:pt idx="2429">
                  <c:v>1.4064517967432223E-2</c:v>
                </c:pt>
                <c:pt idx="2430">
                  <c:v>1.4051897238392355E-2</c:v>
                </c:pt>
                <c:pt idx="2431">
                  <c:v>1.4039204347102244E-2</c:v>
                </c:pt>
                <c:pt idx="2432">
                  <c:v>1.4026439186157258E-2</c:v>
                </c:pt>
                <c:pt idx="2433">
                  <c:v>1.4013601648160666E-2</c:v>
                </c:pt>
                <c:pt idx="2434">
                  <c:v>1.4001366964815231E-2</c:v>
                </c:pt>
                <c:pt idx="2435">
                  <c:v>1.3988390075414832E-2</c:v>
                </c:pt>
                <c:pt idx="2436">
                  <c:v>1.3975340496858522E-2</c:v>
                </c:pt>
                <c:pt idx="2437">
                  <c:v>1.3962218121789528E-2</c:v>
                </c:pt>
                <c:pt idx="2438">
                  <c:v>1.3948324544358336E-2</c:v>
                </c:pt>
                <c:pt idx="2439">
                  <c:v>1.3935050489369962E-2</c:v>
                </c:pt>
                <c:pt idx="2440">
                  <c:v>1.3921703305867793E-2</c:v>
                </c:pt>
                <c:pt idx="2441">
                  <c:v>1.3908282886544261E-2</c:v>
                </c:pt>
                <c:pt idx="2442">
                  <c:v>1.3895510542043093E-2</c:v>
                </c:pt>
                <c:pt idx="2443">
                  <c:v>1.3881949134021342E-2</c:v>
                </c:pt>
                <c:pt idx="2444">
                  <c:v>1.3868314178298183E-2</c:v>
                </c:pt>
                <c:pt idx="2445">
                  <c:v>1.3854605567602074E-2</c:v>
                </c:pt>
                <c:pt idx="2446">
                  <c:v>1.384082319467605E-2</c:v>
                </c:pt>
                <c:pt idx="2447">
                  <c:v>1.3826966952272861E-2</c:v>
                </c:pt>
                <c:pt idx="2448">
                  <c:v>1.3813036733157624E-2</c:v>
                </c:pt>
                <c:pt idx="2449">
                  <c:v>1.3799032430105169E-2</c:v>
                </c:pt>
                <c:pt idx="2450">
                  <c:v>1.3784953935902695E-2</c:v>
                </c:pt>
                <c:pt idx="2451">
                  <c:v>1.376692520578403E-2</c:v>
                </c:pt>
                <c:pt idx="2452">
                  <c:v>1.3752668524743585E-2</c:v>
                </c:pt>
                <c:pt idx="2453">
                  <c:v>1.3738337281338685E-2</c:v>
                </c:pt>
                <c:pt idx="2454">
                  <c:v>1.3723931368430085E-2</c:v>
                </c:pt>
                <c:pt idx="2455">
                  <c:v>1.3711848943281396E-2</c:v>
                </c:pt>
                <c:pt idx="2456">
                  <c:v>1.3697311182023848E-2</c:v>
                </c:pt>
                <c:pt idx="2457">
                  <c:v>1.3682698459629548E-2</c:v>
                </c:pt>
                <c:pt idx="2458">
                  <c:v>1.3668010668988111E-2</c:v>
                </c:pt>
                <c:pt idx="2459">
                  <c:v>1.3653247703001819E-2</c:v>
                </c:pt>
                <c:pt idx="2460">
                  <c:v>1.3635921833075978E-2</c:v>
                </c:pt>
                <c:pt idx="2461">
                  <c:v>1.3620990234726396E-2</c:v>
                </c:pt>
                <c:pt idx="2462">
                  <c:v>1.3605983110184202E-2</c:v>
                </c:pt>
                <c:pt idx="2463">
                  <c:v>1.3590900352415874E-2</c:v>
                </c:pt>
                <c:pt idx="2464">
                  <c:v>1.3578301495279336E-2</c:v>
                </c:pt>
                <c:pt idx="2465">
                  <c:v>1.3563085228821348E-2</c:v>
                </c:pt>
                <c:pt idx="2466">
                  <c:v>1.3547793037664265E-2</c:v>
                </c:pt>
                <c:pt idx="2467">
                  <c:v>1.3532424880958138E-2</c:v>
                </c:pt>
                <c:pt idx="2468">
                  <c:v>1.3514353620337803E-2</c:v>
                </c:pt>
                <c:pt idx="2469">
                  <c:v>1.3498828825459764E-2</c:v>
                </c:pt>
                <c:pt idx="2470">
                  <c:v>1.3483241860925635E-2</c:v>
                </c:pt>
                <c:pt idx="2471">
                  <c:v>1.3467597611912839E-2</c:v>
                </c:pt>
                <c:pt idx="2472">
                  <c:v>1.3451900972950032E-2</c:v>
                </c:pt>
                <c:pt idx="2473">
                  <c:v>1.3436156847925259E-2</c:v>
                </c:pt>
                <c:pt idx="2474">
                  <c:v>1.3420370150073503E-2</c:v>
                </c:pt>
                <c:pt idx="2475">
                  <c:v>1.3404545801983121E-2</c:v>
                </c:pt>
                <c:pt idx="2476">
                  <c:v>1.3388688735589833E-2</c:v>
                </c:pt>
                <c:pt idx="2477">
                  <c:v>1.3376392198396238E-2</c:v>
                </c:pt>
                <c:pt idx="2478">
                  <c:v>1.3360483774647365E-2</c:v>
                </c:pt>
                <c:pt idx="2479">
                  <c:v>1.3344555862029513E-2</c:v>
                </c:pt>
                <c:pt idx="2480">
                  <c:v>1.3328613535202932E-2</c:v>
                </c:pt>
                <c:pt idx="2481">
                  <c:v>1.3312661878374526E-2</c:v>
                </c:pt>
                <c:pt idx="2482">
                  <c:v>1.3295813284618175E-2</c:v>
                </c:pt>
                <c:pt idx="2483">
                  <c:v>1.327986018629035E-2</c:v>
                </c:pt>
                <c:pt idx="2484">
                  <c:v>1.3263913345589949E-2</c:v>
                </c:pt>
                <c:pt idx="2485">
                  <c:v>1.3247977857895952E-2</c:v>
                </c:pt>
                <c:pt idx="2486">
                  <c:v>1.3232942260110028E-2</c:v>
                </c:pt>
                <c:pt idx="2487">
                  <c:v>1.3217041926502021E-2</c:v>
                </c:pt>
                <c:pt idx="2488">
                  <c:v>1.3201168119763946E-2</c:v>
                </c:pt>
                <c:pt idx="2489">
                  <c:v>1.3185326000504006E-2</c:v>
                </c:pt>
                <c:pt idx="2490">
                  <c:v>1.3168649717608035E-2</c:v>
                </c:pt>
                <c:pt idx="2491">
                  <c:v>1.3152889882762369E-2</c:v>
                </c:pt>
                <c:pt idx="2492">
                  <c:v>1.3137177334498786E-2</c:v>
                </c:pt>
                <c:pt idx="2493">
                  <c:v>1.3121517224583074E-2</c:v>
                </c:pt>
                <c:pt idx="2494">
                  <c:v>1.3105913006123196E-2</c:v>
                </c:pt>
                <c:pt idx="2495">
                  <c:v>1.3091218821891567E-2</c:v>
                </c:pt>
                <c:pt idx="2496">
                  <c:v>1.3075723903454885E-2</c:v>
                </c:pt>
                <c:pt idx="2497">
                  <c:v>1.306028559704228E-2</c:v>
                </c:pt>
                <c:pt idx="2498">
                  <c:v>1.3044904045126603E-2</c:v>
                </c:pt>
                <c:pt idx="2499">
                  <c:v>1.3029579390180259E-2</c:v>
                </c:pt>
                <c:pt idx="2500">
                  <c:v>1.3014311774676535E-2</c:v>
                </c:pt>
                <c:pt idx="2501">
                  <c:v>1.2999101341088278E-2</c:v>
                </c:pt>
                <c:pt idx="2502">
                  <c:v>1.2983948231889213E-2</c:v>
                </c:pt>
                <c:pt idx="2503">
                  <c:v>1.2965553939033043E-2</c:v>
                </c:pt>
                <c:pt idx="2504">
                  <c:v>1.2950530415747412E-2</c:v>
                </c:pt>
                <c:pt idx="2505">
                  <c:v>1.2935564695753824E-2</c:v>
                </c:pt>
                <c:pt idx="2506">
                  <c:v>1.2920656921521974E-2</c:v>
                </c:pt>
                <c:pt idx="2507">
                  <c:v>1.2908236962822407E-2</c:v>
                </c:pt>
                <c:pt idx="2508">
                  <c:v>1.2893434468836005E-2</c:v>
                </c:pt>
                <c:pt idx="2509">
                  <c:v>1.2878690309436601E-2</c:v>
                </c:pt>
                <c:pt idx="2510">
                  <c:v>1.2864004627102134E-2</c:v>
                </c:pt>
                <c:pt idx="2511">
                  <c:v>1.2849377564310987E-2</c:v>
                </c:pt>
                <c:pt idx="2512">
                  <c:v>1.283243511544171E-2</c:v>
                </c:pt>
                <c:pt idx="2513">
                  <c:v>1.2817936950722189E-2</c:v>
                </c:pt>
                <c:pt idx="2514">
                  <c:v>1.2803497871542141E-2</c:v>
                </c:pt>
                <c:pt idx="2515">
                  <c:v>1.2789118020378562E-2</c:v>
                </c:pt>
                <c:pt idx="2516">
                  <c:v>1.2777126530327337E-2</c:v>
                </c:pt>
                <c:pt idx="2517">
                  <c:v>1.2762854176902767E-2</c:v>
                </c:pt>
                <c:pt idx="2518">
                  <c:v>1.2748641440401181E-2</c:v>
                </c:pt>
                <c:pt idx="2519">
                  <c:v>1.2734488463309256E-2</c:v>
                </c:pt>
                <c:pt idx="2520">
                  <c:v>1.2720395388115417E-2</c:v>
                </c:pt>
                <c:pt idx="2521">
                  <c:v>1.2704090680594944E-2</c:v>
                </c:pt>
                <c:pt idx="2522">
                  <c:v>1.2690129415000154E-2</c:v>
                </c:pt>
                <c:pt idx="2523">
                  <c:v>1.2676228517281221E-2</c:v>
                </c:pt>
                <c:pt idx="2524">
                  <c:v>1.266238812992761E-2</c:v>
                </c:pt>
                <c:pt idx="2525">
                  <c:v>1.264860839542878E-2</c:v>
                </c:pt>
                <c:pt idx="2526">
                  <c:v>1.2634889456276771E-2</c:v>
                </c:pt>
                <c:pt idx="2527">
                  <c:v>1.2621231454966204E-2</c:v>
                </c:pt>
                <c:pt idx="2528">
                  <c:v>1.2607634533991692E-2</c:v>
                </c:pt>
                <c:pt idx="2529">
                  <c:v>1.259773060241298E-2</c:v>
                </c:pt>
                <c:pt idx="2530">
                  <c:v>1.2584236465925431E-2</c:v>
                </c:pt>
                <c:pt idx="2531">
                  <c:v>1.2570803773168427E-2</c:v>
                </c:pt>
                <c:pt idx="2532">
                  <c:v>1.2557432666653386E-2</c:v>
                </c:pt>
                <c:pt idx="2533">
                  <c:v>1.2544123288892164E-2</c:v>
                </c:pt>
                <c:pt idx="2534">
                  <c:v>1.2530168622611696E-2</c:v>
                </c:pt>
                <c:pt idx="2535">
                  <c:v>1.2516987152058824E-2</c:v>
                </c:pt>
                <c:pt idx="2536">
                  <c:v>1.2503867850623279E-2</c:v>
                </c:pt>
                <c:pt idx="2537">
                  <c:v>1.2490810860820949E-2</c:v>
                </c:pt>
                <c:pt idx="2538">
                  <c:v>1.2478507319482877E-2</c:v>
                </c:pt>
                <c:pt idx="2539">
                  <c:v>1.2465571307125665E-2</c:v>
                </c:pt>
                <c:pt idx="2540">
                  <c:v>1.2452698021168438E-2</c:v>
                </c:pt>
                <c:pt idx="2541">
                  <c:v>1.2439887604138956E-2</c:v>
                </c:pt>
                <c:pt idx="2542">
                  <c:v>1.2426465574658372E-2</c:v>
                </c:pt>
                <c:pt idx="2543">
                  <c:v>1.2413785447686655E-2</c:v>
                </c:pt>
                <c:pt idx="2544">
                  <c:v>1.2401168630044585E-2</c:v>
                </c:pt>
                <c:pt idx="2545">
                  <c:v>1.2388615264267376E-2</c:v>
                </c:pt>
                <c:pt idx="2546">
                  <c:v>1.2374346439533303E-2</c:v>
                </c:pt>
                <c:pt idx="2547">
                  <c:v>1.2362582797349671E-2</c:v>
                </c:pt>
                <c:pt idx="2548">
                  <c:v>1.2350225589280494E-2</c:v>
                </c:pt>
                <c:pt idx="2549">
                  <c:v>1.23379324108221E-2</c:v>
                </c:pt>
                <c:pt idx="2550">
                  <c:v>1.2325703404524331E-2</c:v>
                </c:pt>
                <c:pt idx="2551">
                  <c:v>1.2313538712943207E-2</c:v>
                </c:pt>
                <c:pt idx="2552">
                  <c:v>1.2301438478632987E-2</c:v>
                </c:pt>
                <c:pt idx="2553">
                  <c:v>1.2289402844155431E-2</c:v>
                </c:pt>
                <c:pt idx="2554">
                  <c:v>1.2277431952070979E-2</c:v>
                </c:pt>
                <c:pt idx="2555">
                  <c:v>1.2263050752763228E-2</c:v>
                </c:pt>
                <c:pt idx="2556">
                  <c:v>1.2251226951958188E-2</c:v>
                </c:pt>
                <c:pt idx="2557">
                  <c:v>1.2239468372372711E-2</c:v>
                </c:pt>
                <c:pt idx="2558">
                  <c:v>1.222777515657167E-2</c:v>
                </c:pt>
                <c:pt idx="2559">
                  <c:v>1.2217951470967298E-2</c:v>
                </c:pt>
                <c:pt idx="2560">
                  <c:v>1.2204585386619584E-2</c:v>
                </c:pt>
                <c:pt idx="2561">
                  <c:v>1.2193089117620329E-2</c:v>
                </c:pt>
                <c:pt idx="2562">
                  <c:v>1.2176327932241316E-2</c:v>
                </c:pt>
                <c:pt idx="2563">
                  <c:v>1.2170294524483189E-2</c:v>
                </c:pt>
                <c:pt idx="2564">
                  <c:v>1.215899648551654E-2</c:v>
                </c:pt>
                <c:pt idx="2565">
                  <c:v>1.2147764808406443E-2</c:v>
                </c:pt>
                <c:pt idx="2566">
                  <c:v>1.2136599635746724E-2</c:v>
                </c:pt>
                <c:pt idx="2567">
                  <c:v>1.2125501110134669E-2</c:v>
                </c:pt>
                <c:pt idx="2568">
                  <c:v>1.2114469374174477E-2</c:v>
                </c:pt>
                <c:pt idx="2569">
                  <c:v>1.2103504570469483E-2</c:v>
                </c:pt>
                <c:pt idx="2570">
                  <c:v>1.2092606841629073E-2</c:v>
                </c:pt>
                <c:pt idx="2571">
                  <c:v>1.2081776330266946E-2</c:v>
                </c:pt>
                <c:pt idx="2572">
                  <c:v>1.2071013178998106E-2</c:v>
                </c:pt>
                <c:pt idx="2573">
                  <c:v>1.2060317530443173E-2</c:v>
                </c:pt>
                <c:pt idx="2574">
                  <c:v>1.2049689527227084E-2</c:v>
                </c:pt>
                <c:pt idx="2575">
                  <c:v>1.2039129311975641E-2</c:v>
                </c:pt>
                <c:pt idx="2576">
                  <c:v>1.2028637027322424E-2</c:v>
                </c:pt>
                <c:pt idx="2577">
                  <c:v>1.2018212815904043E-2</c:v>
                </c:pt>
                <c:pt idx="2578">
                  <c:v>1.2007856820357529E-2</c:v>
                </c:pt>
                <c:pt idx="2579">
                  <c:v>1.1997569183328565E-2</c:v>
                </c:pt>
                <c:pt idx="2580">
                  <c:v>1.1987350047465423E-2</c:v>
                </c:pt>
                <c:pt idx="2581">
                  <c:v>1.1979211497063691E-2</c:v>
                </c:pt>
                <c:pt idx="2582">
                  <c:v>1.1969111285030766E-2</c:v>
                </c:pt>
                <c:pt idx="2583">
                  <c:v>1.1959079951119609E-2</c:v>
                </c:pt>
                <c:pt idx="2584">
                  <c:v>1.1949117637995771E-2</c:v>
                </c:pt>
                <c:pt idx="2585">
                  <c:v>1.1938739430180438E-2</c:v>
                </c:pt>
                <c:pt idx="2586">
                  <c:v>1.1928920262285399E-2</c:v>
                </c:pt>
                <c:pt idx="2587">
                  <c:v>1.1917272177968907E-2</c:v>
                </c:pt>
                <c:pt idx="2588">
                  <c:v>1.1909490453887598E-2</c:v>
                </c:pt>
                <c:pt idx="2589">
                  <c:v>1.189988009875744E-2</c:v>
                </c:pt>
                <c:pt idx="2590">
                  <c:v>1.1890801185748695E-2</c:v>
                </c:pt>
                <c:pt idx="2591">
                  <c:v>1.1881326013205991E-2</c:v>
                </c:pt>
                <c:pt idx="2592">
                  <c:v>1.1871921002951199E-2</c:v>
                </c:pt>
                <c:pt idx="2593">
                  <c:v>1.1862586297694032E-2</c:v>
                </c:pt>
                <c:pt idx="2594">
                  <c:v>1.1852879521677039E-2</c:v>
                </c:pt>
                <c:pt idx="2595">
                  <c:v>1.1843690644927867E-2</c:v>
                </c:pt>
                <c:pt idx="2596">
                  <c:v>1.1834572514076189E-2</c:v>
                </c:pt>
                <c:pt idx="2597">
                  <c:v>1.1825525271846516E-2</c:v>
                </c:pt>
                <c:pt idx="2598">
                  <c:v>1.1813988878723149E-2</c:v>
                </c:pt>
                <c:pt idx="2599">
                  <c:v>1.1803849403211575E-2</c:v>
                </c:pt>
                <c:pt idx="2600">
                  <c:v>1.1795046291316311E-2</c:v>
                </c:pt>
                <c:pt idx="2601">
                  <c:v>1.1786314700180035E-2</c:v>
                </c:pt>
                <c:pt idx="2602">
                  <c:v>1.1777654772558878E-2</c:v>
                </c:pt>
                <c:pt idx="2603">
                  <c:v>1.1769066651208981E-2</c:v>
                </c:pt>
                <c:pt idx="2604">
                  <c:v>1.1760550478898337E-2</c:v>
                </c:pt>
                <c:pt idx="2605">
                  <c:v>1.1752106398395823E-2</c:v>
                </c:pt>
                <c:pt idx="2606">
                  <c:v>1.1743734552477335E-2</c:v>
                </c:pt>
                <c:pt idx="2607">
                  <c:v>1.1734682230697114E-2</c:v>
                </c:pt>
                <c:pt idx="2608">
                  <c:v>1.1726465209342469E-2</c:v>
                </c:pt>
                <c:pt idx="2609">
                  <c:v>1.1718320876421794E-2</c:v>
                </c:pt>
                <c:pt idx="2610">
                  <c:v>1.1710249374733901E-2</c:v>
                </c:pt>
                <c:pt idx="2611">
                  <c:v>1.1702607106970081E-2</c:v>
                </c:pt>
                <c:pt idx="2612">
                  <c:v>1.169467668099297E-2</c:v>
                </c:pt>
                <c:pt idx="2613">
                  <c:v>1.1684588067129093E-2</c:v>
                </c:pt>
                <c:pt idx="2614">
                  <c:v>1.1679035712604527E-2</c:v>
                </c:pt>
                <c:pt idx="2615">
                  <c:v>1.1671325455840549E-2</c:v>
                </c:pt>
                <c:pt idx="2616">
                  <c:v>1.166335781790513E-2</c:v>
                </c:pt>
                <c:pt idx="2617">
                  <c:v>1.1655800133676253E-2</c:v>
                </c:pt>
                <c:pt idx="2618">
                  <c:v>1.1648316423272702E-2</c:v>
                </c:pt>
                <c:pt idx="2619">
                  <c:v>1.1640906829548032E-2</c:v>
                </c:pt>
                <c:pt idx="2620">
                  <c:v>1.1633882159811794E-2</c:v>
                </c:pt>
                <c:pt idx="2621">
                  <c:v>1.1626616098120672E-2</c:v>
                </c:pt>
                <c:pt idx="2622">
                  <c:v>1.1619424568949158E-2</c:v>
                </c:pt>
                <c:pt idx="2623">
                  <c:v>1.1612307715172257E-2</c:v>
                </c:pt>
                <c:pt idx="2624">
                  <c:v>1.1604686032746217E-2</c:v>
                </c:pt>
                <c:pt idx="2625">
                  <c:v>1.1598013717897695E-2</c:v>
                </c:pt>
                <c:pt idx="2626">
                  <c:v>1.1591126941283064E-2</c:v>
                </c:pt>
                <c:pt idx="2627">
                  <c:v>1.1584315424384284E-2</c:v>
                </c:pt>
                <c:pt idx="2628">
                  <c:v>1.1577579310110952E-2</c:v>
                </c:pt>
                <c:pt idx="2629">
                  <c:v>1.1570918741379615E-2</c:v>
                </c:pt>
                <c:pt idx="2630">
                  <c:v>1.1564333861111602E-2</c:v>
                </c:pt>
                <c:pt idx="2631">
                  <c:v>1.1557824812236059E-2</c:v>
                </c:pt>
                <c:pt idx="2632">
                  <c:v>1.1551391737689952E-2</c:v>
                </c:pt>
                <c:pt idx="2633">
                  <c:v>1.1545521244071138E-2</c:v>
                </c:pt>
                <c:pt idx="2634">
                  <c:v>1.1539229956927586E-2</c:v>
                </c:pt>
                <c:pt idx="2635">
                  <c:v>1.1533015047441199E-2</c:v>
                </c:pt>
                <c:pt idx="2636">
                  <c:v>1.1526876658573664E-2</c:v>
                </c:pt>
                <c:pt idx="2637">
                  <c:v>1.1521708913714651E-2</c:v>
                </c:pt>
                <c:pt idx="2638">
                  <c:v>1.1514830014576595E-2</c:v>
                </c:pt>
                <c:pt idx="2639">
                  <c:v>1.150892204540689E-2</c:v>
                </c:pt>
                <c:pt idx="2640">
                  <c:v>1.1503091168773932E-2</c:v>
                </c:pt>
                <c:pt idx="2641">
                  <c:v>1.1497337527676305E-2</c:v>
                </c:pt>
                <c:pt idx="2642">
                  <c:v>1.149166126511654E-2</c:v>
                </c:pt>
                <c:pt idx="2643">
                  <c:v>1.148606252410991E-2</c:v>
                </c:pt>
                <c:pt idx="2644">
                  <c:v>1.1480541447674755E-2</c:v>
                </c:pt>
                <c:pt idx="2645">
                  <c:v>1.1475098178838647E-2</c:v>
                </c:pt>
                <c:pt idx="2646">
                  <c:v>1.1469732860635299E-2</c:v>
                </c:pt>
                <c:pt idx="2647">
                  <c:v>1.1464445636108971E-2</c:v>
                </c:pt>
                <c:pt idx="2648">
                  <c:v>1.1459236648307435E-2</c:v>
                </c:pt>
                <c:pt idx="2649">
                  <c:v>1.1454106040290759E-2</c:v>
                </c:pt>
                <c:pt idx="2650">
                  <c:v>1.1448490126595177E-2</c:v>
                </c:pt>
                <c:pt idx="2651">
                  <c:v>1.1443522445027859E-2</c:v>
                </c:pt>
                <c:pt idx="2652">
                  <c:v>1.1438633580117166E-2</c:v>
                </c:pt>
                <c:pt idx="2653">
                  <c:v>1.1433823674953944E-2</c:v>
                </c:pt>
                <c:pt idx="2654">
                  <c:v>1.1429092872633452E-2</c:v>
                </c:pt>
                <c:pt idx="2655">
                  <c:v>1.1424441316261106E-2</c:v>
                </c:pt>
                <c:pt idx="2656">
                  <c:v>1.1419869148947622E-2</c:v>
                </c:pt>
                <c:pt idx="2657">
                  <c:v>1.1415376513814317E-2</c:v>
                </c:pt>
                <c:pt idx="2658">
                  <c:v>1.1410963553990456E-2</c:v>
                </c:pt>
                <c:pt idx="2659">
                  <c:v>1.1406327788490978E-2</c:v>
                </c:pt>
                <c:pt idx="2660">
                  <c:v>1.140209149415739E-2</c:v>
                </c:pt>
                <c:pt idx="2661">
                  <c:v>1.1397935342987213E-2</c:v>
                </c:pt>
                <c:pt idx="2662">
                  <c:v>1.1393859478148532E-2</c:v>
                </c:pt>
                <c:pt idx="2663">
                  <c:v>1.1388813402887313E-2</c:v>
                </c:pt>
                <c:pt idx="2664">
                  <c:v>1.1384915902598903E-2</c:v>
                </c:pt>
                <c:pt idx="2665">
                  <c:v>1.1381099146299475E-2</c:v>
                </c:pt>
                <c:pt idx="2666">
                  <c:v>1.1377363277192947E-2</c:v>
                </c:pt>
                <c:pt idx="2667">
                  <c:v>1.1373088518267143E-2</c:v>
                </c:pt>
                <c:pt idx="2668">
                  <c:v>1.1369993715916647E-2</c:v>
                </c:pt>
                <c:pt idx="2669">
                  <c:v>1.1366518618247666E-2</c:v>
                </c:pt>
                <c:pt idx="2670">
                  <c:v>1.1363125019168498E-2</c:v>
                </c:pt>
                <c:pt idx="2671">
                  <c:v>1.1359902252315158E-2</c:v>
                </c:pt>
                <c:pt idx="2672">
                  <c:v>1.1356654714148469E-2</c:v>
                </c:pt>
                <c:pt idx="2673">
                  <c:v>1.1353489065852401E-2</c:v>
                </c:pt>
                <c:pt idx="2674">
                  <c:v>1.1350405450702946E-2</c:v>
                </c:pt>
                <c:pt idx="2675">
                  <c:v>1.1347384516955883E-2</c:v>
                </c:pt>
                <c:pt idx="2676">
                  <c:v>1.1344482918146487E-2</c:v>
                </c:pt>
                <c:pt idx="2677">
                  <c:v>1.1341663820925449E-2</c:v>
                </c:pt>
                <c:pt idx="2678">
                  <c:v>1.133892736861554E-2</c:v>
                </c:pt>
                <c:pt idx="2679">
                  <c:v>1.1336273704550705E-2</c:v>
                </c:pt>
                <c:pt idx="2680">
                  <c:v>1.1333634480540167E-2</c:v>
                </c:pt>
                <c:pt idx="2681">
                  <c:v>1.1331215314536323E-2</c:v>
                </c:pt>
                <c:pt idx="2682">
                  <c:v>1.132881087530151E-2</c:v>
                </c:pt>
                <c:pt idx="2683">
                  <c:v>1.132648979774383E-2</c:v>
                </c:pt>
                <c:pt idx="2684">
                  <c:v>1.1324112649781986E-2</c:v>
                </c:pt>
                <c:pt idx="2685">
                  <c:v>1.1321889521264398E-2</c:v>
                </c:pt>
                <c:pt idx="2686">
                  <c:v>1.1319795516838716E-2</c:v>
                </c:pt>
                <c:pt idx="2687">
                  <c:v>1.1317785396131029E-2</c:v>
                </c:pt>
                <c:pt idx="2688">
                  <c:v>1.1315859302551455E-2</c:v>
                </c:pt>
                <c:pt idx="2689">
                  <c:v>1.1314092657872133E-2</c:v>
                </c:pt>
                <c:pt idx="2690">
                  <c:v>1.1312341066406164E-2</c:v>
                </c:pt>
                <c:pt idx="2691">
                  <c:v>1.1311029053335499E-2</c:v>
                </c:pt>
                <c:pt idx="2692">
                  <c:v>1.1309091437864825E-2</c:v>
                </c:pt>
                <c:pt idx="2693">
                  <c:v>1.1307593687705737E-2</c:v>
                </c:pt>
                <c:pt idx="2694">
                  <c:v>1.130607534286068E-2</c:v>
                </c:pt>
                <c:pt idx="2695">
                  <c:v>1.1304741455445652E-2</c:v>
                </c:pt>
                <c:pt idx="2696">
                  <c:v>1.1303492742790616E-2</c:v>
                </c:pt>
                <c:pt idx="2697">
                  <c:v>1.1302329348393973E-2</c:v>
                </c:pt>
                <c:pt idx="2698">
                  <c:v>1.1301381317292669E-2</c:v>
                </c:pt>
                <c:pt idx="2699">
                  <c:v>1.1300395123822176E-2</c:v>
                </c:pt>
                <c:pt idx="2700">
                  <c:v>1.1299494692118332E-2</c:v>
                </c:pt>
                <c:pt idx="2701">
                  <c:v>1.1298253347060113E-2</c:v>
                </c:pt>
                <c:pt idx="2702">
                  <c:v>1.1297699255261341E-2</c:v>
                </c:pt>
                <c:pt idx="2703">
                  <c:v>1.1297148702857234E-2</c:v>
                </c:pt>
                <c:pt idx="2704">
                  <c:v>1.1296586555200898E-2</c:v>
                </c:pt>
                <c:pt idx="2705">
                  <c:v>1.1296110874199057E-2</c:v>
                </c:pt>
                <c:pt idx="2706">
                  <c:v>1.1295721803449373E-2</c:v>
                </c:pt>
                <c:pt idx="2707">
                  <c:v>1.1295419486563124E-2</c:v>
                </c:pt>
                <c:pt idx="2708">
                  <c:v>1.1295204067160808E-2</c:v>
                </c:pt>
                <c:pt idx="2709">
                  <c:v>1.1295075688874345E-2</c:v>
                </c:pt>
                <c:pt idx="2710">
                  <c:v>1.1295034495348391E-2</c:v>
                </c:pt>
                <c:pt idx="2711">
                  <c:v>1.1295926884898135E-2</c:v>
                </c:pt>
                <c:pt idx="2712">
                  <c:v>1.1296085709987989E-2</c:v>
                </c:pt>
                <c:pt idx="2713">
                  <c:v>1.1296332202867E-2</c:v>
                </c:pt>
                <c:pt idx="2714">
                  <c:v>1.1296666507247737E-2</c:v>
                </c:pt>
                <c:pt idx="2715">
                  <c:v>1.1296377267887006E-2</c:v>
                </c:pt>
                <c:pt idx="2716">
                  <c:v>1.1296868554618521E-2</c:v>
                </c:pt>
                <c:pt idx="2717">
                  <c:v>1.1297448044967998E-2</c:v>
                </c:pt>
                <c:pt idx="2718">
                  <c:v>1.1298115882681434E-2</c:v>
                </c:pt>
                <c:pt idx="2719">
                  <c:v>1.1298872211512693E-2</c:v>
                </c:pt>
                <c:pt idx="2720">
                  <c:v>1.130052442446826E-2</c:v>
                </c:pt>
                <c:pt idx="2721">
                  <c:v>1.1301477434315213E-2</c:v>
                </c:pt>
                <c:pt idx="2722">
                  <c:v>1.1302519405796352E-2</c:v>
                </c:pt>
                <c:pt idx="2723">
                  <c:v>1.1303650482735128E-2</c:v>
                </c:pt>
                <c:pt idx="2724">
                  <c:v>1.1303986254701618E-2</c:v>
                </c:pt>
                <c:pt idx="2725">
                  <c:v>1.1305276549771969E-2</c:v>
                </c:pt>
                <c:pt idx="2726">
                  <c:v>1.1306656342587929E-2</c:v>
                </c:pt>
                <c:pt idx="2727">
                  <c:v>1.1308125775443541E-2</c:v>
                </c:pt>
                <c:pt idx="2728">
                  <c:v>1.131064544448818E-2</c:v>
                </c:pt>
                <c:pt idx="2729">
                  <c:v>1.1312307274582791E-2</c:v>
                </c:pt>
                <c:pt idx="2730">
                  <c:v>1.1314051095672899E-2</c:v>
                </c:pt>
                <c:pt idx="2731">
                  <c:v>1.1315873883861674E-2</c:v>
                </c:pt>
                <c:pt idx="2732">
                  <c:v>1.1317772609882815E-2</c:v>
                </c:pt>
                <c:pt idx="2733">
                  <c:v>1.1319744239099695E-2</c:v>
                </c:pt>
                <c:pt idx="2734">
                  <c:v>1.1321785731503208E-2</c:v>
                </c:pt>
                <c:pt idx="2735">
                  <c:v>1.1323894041715212E-2</c:v>
                </c:pt>
                <c:pt idx="2736">
                  <c:v>1.1326066118979499E-2</c:v>
                </c:pt>
                <c:pt idx="2737">
                  <c:v>1.1326506174278722E-2</c:v>
                </c:pt>
                <c:pt idx="2738">
                  <c:v>1.1328783056959349E-2</c:v>
                </c:pt>
                <c:pt idx="2739">
                  <c:v>1.1331115802014152E-2</c:v>
                </c:pt>
                <c:pt idx="2740">
                  <c:v>1.1333501252776598E-2</c:v>
                </c:pt>
                <c:pt idx="2741">
                  <c:v>1.1336303920570208E-2</c:v>
                </c:pt>
                <c:pt idx="2742">
                  <c:v>1.1338787104075621E-2</c:v>
                </c:pt>
                <c:pt idx="2743">
                  <c:v>1.1341313297719782E-2</c:v>
                </c:pt>
                <c:pt idx="2744">
                  <c:v>1.134387934010056E-2</c:v>
                </c:pt>
                <c:pt idx="2745">
                  <c:v>1.1346482064316928E-2</c:v>
                </c:pt>
                <c:pt idx="2746">
                  <c:v>1.1348743307492868E-2</c:v>
                </c:pt>
                <c:pt idx="2747">
                  <c:v>1.1351408847261888E-2</c:v>
                </c:pt>
                <c:pt idx="2748">
                  <c:v>1.1354101640410128E-2</c:v>
                </c:pt>
                <c:pt idx="2749">
                  <c:v>1.1356818480512411E-2</c:v>
                </c:pt>
                <c:pt idx="2750">
                  <c:v>1.1359934686440448E-2</c:v>
                </c:pt>
                <c:pt idx="2751">
                  <c:v>1.1362690688761751E-2</c:v>
                </c:pt>
                <c:pt idx="2752">
                  <c:v>1.1365461050605857E-2</c:v>
                </c:pt>
                <c:pt idx="2753">
                  <c:v>1.1368242561061665E-2</c:v>
                </c:pt>
                <c:pt idx="2754">
                  <c:v>1.1371032540657149E-2</c:v>
                </c:pt>
                <c:pt idx="2755">
                  <c:v>1.1373448571291784E-2</c:v>
                </c:pt>
                <c:pt idx="2756">
                  <c:v>1.1376253763953811E-2</c:v>
                </c:pt>
                <c:pt idx="2757">
                  <c:v>1.1379066892197753E-2</c:v>
                </c:pt>
                <c:pt idx="2758">
                  <c:v>1.1381887957114891E-2</c:v>
                </c:pt>
                <c:pt idx="2759">
                  <c:v>1.1384716959795626E-2</c:v>
                </c:pt>
                <c:pt idx="2760">
                  <c:v>1.1387553901330795E-2</c:v>
                </c:pt>
                <c:pt idx="2761">
                  <c:v>1.1390398782811683E-2</c:v>
                </c:pt>
                <c:pt idx="2762">
                  <c:v>1.139325160532957E-2</c:v>
                </c:pt>
                <c:pt idx="2763">
                  <c:v>1.1398048763062716E-2</c:v>
                </c:pt>
                <c:pt idx="2764">
                  <c:v>1.1400920763067415E-2</c:v>
                </c:pt>
                <c:pt idx="2765">
                  <c:v>1.1403800709141293E-2</c:v>
                </c:pt>
                <c:pt idx="2766">
                  <c:v>1.1406688602376808E-2</c:v>
                </c:pt>
                <c:pt idx="2767">
                  <c:v>1.1408414487090044E-2</c:v>
                </c:pt>
                <c:pt idx="2768">
                  <c:v>1.1411316298270895E-2</c:v>
                </c:pt>
                <c:pt idx="2769">
                  <c:v>1.1414226058835414E-2</c:v>
                </c:pt>
                <c:pt idx="2770">
                  <c:v>1.1417143769874308E-2</c:v>
                </c:pt>
                <c:pt idx="2771">
                  <c:v>1.1420069432480914E-2</c:v>
                </c:pt>
                <c:pt idx="2772">
                  <c:v>1.1424182913396851E-2</c:v>
                </c:pt>
                <c:pt idx="2773">
                  <c:v>1.1427126467370321E-2</c:v>
                </c:pt>
                <c:pt idx="2774">
                  <c:v>1.1430077977251553E-2</c:v>
                </c:pt>
                <c:pt idx="2775">
                  <c:v>1.1433037444133431E-2</c:v>
                </c:pt>
                <c:pt idx="2776">
                  <c:v>1.1434817057273537E-2</c:v>
                </c:pt>
                <c:pt idx="2777">
                  <c:v>1.1437790452235041E-2</c:v>
                </c:pt>
                <c:pt idx="2778">
                  <c:v>1.1440771806413655E-2</c:v>
                </c:pt>
                <c:pt idx="2779">
                  <c:v>1.1443761120903588E-2</c:v>
                </c:pt>
                <c:pt idx="2780">
                  <c:v>1.1446758396799043E-2</c:v>
                </c:pt>
                <c:pt idx="2781">
                  <c:v>1.1450961403701611E-2</c:v>
                </c:pt>
                <c:pt idx="2782">
                  <c:v>1.1453976600220312E-2</c:v>
                </c:pt>
                <c:pt idx="2783">
                  <c:v>1.1456999762493949E-2</c:v>
                </c:pt>
                <c:pt idx="2784">
                  <c:v>1.1460030891614553E-2</c:v>
                </c:pt>
                <c:pt idx="2785">
                  <c:v>1.1463069988678451E-2</c:v>
                </c:pt>
                <c:pt idx="2786">
                  <c:v>1.1466117054780253E-2</c:v>
                </c:pt>
                <c:pt idx="2787">
                  <c:v>1.1469172091014994E-2</c:v>
                </c:pt>
                <c:pt idx="2788">
                  <c:v>1.1472235098476856E-2</c:v>
                </c:pt>
                <c:pt idx="2789">
                  <c:v>1.1473283514991217E-2</c:v>
                </c:pt>
                <c:pt idx="2790">
                  <c:v>1.1476359129949511E-2</c:v>
                </c:pt>
                <c:pt idx="2791">
                  <c:v>1.1479442717632607E-2</c:v>
                </c:pt>
                <c:pt idx="2792">
                  <c:v>1.1482534279133993E-2</c:v>
                </c:pt>
                <c:pt idx="2793">
                  <c:v>1.1485633815546717E-2</c:v>
                </c:pt>
                <c:pt idx="2794">
                  <c:v>1.1489149037439224E-2</c:v>
                </c:pt>
                <c:pt idx="2795">
                  <c:v>1.1492265196298528E-2</c:v>
                </c:pt>
                <c:pt idx="2796">
                  <c:v>1.1495389333713668E-2</c:v>
                </c:pt>
                <c:pt idx="2797">
                  <c:v>1.149852145077696E-2</c:v>
                </c:pt>
                <c:pt idx="2798">
                  <c:v>1.1501251159601157E-2</c:v>
                </c:pt>
                <c:pt idx="2799">
                  <c:v>1.1504398568473028E-2</c:v>
                </c:pt>
                <c:pt idx="2800">
                  <c:v>1.1507553959919059E-2</c:v>
                </c:pt>
                <c:pt idx="2801">
                  <c:v>1.1510717335035388E-2</c:v>
                </c:pt>
                <c:pt idx="2802">
                  <c:v>1.1514301769170936E-2</c:v>
                </c:pt>
                <c:pt idx="2803">
                  <c:v>1.1517481787131982E-2</c:v>
                </c:pt>
                <c:pt idx="2804">
                  <c:v>1.1520669792409769E-2</c:v>
                </c:pt>
                <c:pt idx="2805">
                  <c:v>1.1523865786100564E-2</c:v>
                </c:pt>
                <c:pt idx="2806">
                  <c:v>1.1527069769299757E-2</c:v>
                </c:pt>
                <c:pt idx="2807">
                  <c:v>1.1529865304144906E-2</c:v>
                </c:pt>
                <c:pt idx="2808">
                  <c:v>1.1533084595623163E-2</c:v>
                </c:pt>
                <c:pt idx="2809">
                  <c:v>1.1536311879536422E-2</c:v>
                </c:pt>
                <c:pt idx="2810">
                  <c:v>1.1539547156979496E-2</c:v>
                </c:pt>
                <c:pt idx="2811">
                  <c:v>1.1542790429048969E-2</c:v>
                </c:pt>
                <c:pt idx="2812">
                  <c:v>1.1546041696842303E-2</c:v>
                </c:pt>
                <c:pt idx="2813">
                  <c:v>1.1549300961454314E-2</c:v>
                </c:pt>
                <c:pt idx="2814">
                  <c:v>1.1552568223982025E-2</c:v>
                </c:pt>
                <c:pt idx="2815">
                  <c:v>1.1557953427946159E-2</c:v>
                </c:pt>
                <c:pt idx="2816">
                  <c:v>1.1561240074772251E-2</c:v>
                </c:pt>
                <c:pt idx="2817">
                  <c:v>1.1564534724625403E-2</c:v>
                </c:pt>
                <c:pt idx="2818">
                  <c:v>1.1567837378604947E-2</c:v>
                </c:pt>
                <c:pt idx="2819">
                  <c:v>1.1569873720002122E-2</c:v>
                </c:pt>
                <c:pt idx="2820">
                  <c:v>1.1573190349887824E-2</c:v>
                </c:pt>
                <c:pt idx="2821">
                  <c:v>1.157651498609831E-2</c:v>
                </c:pt>
                <c:pt idx="2822">
                  <c:v>1.1579847629730845E-2</c:v>
                </c:pt>
                <c:pt idx="2823">
                  <c:v>1.1583188281884439E-2</c:v>
                </c:pt>
                <c:pt idx="2824">
                  <c:v>1.1587821450639982E-2</c:v>
                </c:pt>
                <c:pt idx="2825">
                  <c:v>1.1591180164258608E-2</c:v>
                </c:pt>
                <c:pt idx="2826">
                  <c:v>1.1594546890792297E-2</c:v>
                </c:pt>
                <c:pt idx="2827">
                  <c:v>1.1597921631340814E-2</c:v>
                </c:pt>
                <c:pt idx="2828">
                  <c:v>1.1600011708881723E-2</c:v>
                </c:pt>
                <c:pt idx="2829">
                  <c:v>1.1603400435215582E-2</c:v>
                </c:pt>
                <c:pt idx="2830">
                  <c:v>1.160679717775834E-2</c:v>
                </c:pt>
                <c:pt idx="2831">
                  <c:v>1.1610201937607697E-2</c:v>
                </c:pt>
                <c:pt idx="2832">
                  <c:v>1.1613614715863103E-2</c:v>
                </c:pt>
                <c:pt idx="2833">
                  <c:v>1.1618338430487625E-2</c:v>
                </c:pt>
                <c:pt idx="2834">
                  <c:v>1.162176929991747E-2</c:v>
                </c:pt>
                <c:pt idx="2835">
                  <c:v>1.1625208192158547E-2</c:v>
                </c:pt>
                <c:pt idx="2836">
                  <c:v>1.1628655108309764E-2</c:v>
                </c:pt>
                <c:pt idx="2837">
                  <c:v>1.1632110049472602E-2</c:v>
                </c:pt>
                <c:pt idx="2838">
                  <c:v>1.1635573016746399E-2</c:v>
                </c:pt>
                <c:pt idx="2839">
                  <c:v>1.1639044011232211E-2</c:v>
                </c:pt>
                <c:pt idx="2840">
                  <c:v>1.1642523034029371E-2</c:v>
                </c:pt>
                <c:pt idx="2841">
                  <c:v>1.16438115334946E-2</c:v>
                </c:pt>
                <c:pt idx="2842">
                  <c:v>1.1647303183227261E-2</c:v>
                </c:pt>
                <c:pt idx="2843">
                  <c:v>1.1650802862716228E-2</c:v>
                </c:pt>
                <c:pt idx="2844">
                  <c:v>1.1654310573061618E-2</c:v>
                </c:pt>
                <c:pt idx="2845">
                  <c:v>1.1657826315363985E-2</c:v>
                </c:pt>
                <c:pt idx="2846">
                  <c:v>1.1661793087571662E-2</c:v>
                </c:pt>
                <c:pt idx="2847">
                  <c:v>1.1665325585437312E-2</c:v>
                </c:pt>
                <c:pt idx="2848">
                  <c:v>1.1668866118930071E-2</c:v>
                </c:pt>
                <c:pt idx="2849">
                  <c:v>1.1672414689152354E-2</c:v>
                </c:pt>
                <c:pt idx="2850">
                  <c:v>1.1675525544708883E-2</c:v>
                </c:pt>
                <c:pt idx="2851">
                  <c:v>1.1679089501844483E-2</c:v>
                </c:pt>
                <c:pt idx="2852">
                  <c:v>1.1682661498637418E-2</c:v>
                </c:pt>
                <c:pt idx="2853">
                  <c:v>1.1686241536186923E-2</c:v>
                </c:pt>
                <c:pt idx="2854">
                  <c:v>1.1690278129710326E-2</c:v>
                </c:pt>
                <c:pt idx="2855">
                  <c:v>1.1693874943417859E-2</c:v>
                </c:pt>
                <c:pt idx="2856">
                  <c:v>1.1697479801557765E-2</c:v>
                </c:pt>
                <c:pt idx="2857">
                  <c:v>1.1701092705233776E-2</c:v>
                </c:pt>
                <c:pt idx="2858">
                  <c:v>1.1705231591093749E-2</c:v>
                </c:pt>
                <c:pt idx="2859">
                  <c:v>1.1708409665325246E-2</c:v>
                </c:pt>
                <c:pt idx="2860">
                  <c:v>1.1712047168864287E-2</c:v>
                </c:pt>
                <c:pt idx="2861">
                  <c:v>1.1715692722126867E-2</c:v>
                </c:pt>
                <c:pt idx="2862">
                  <c:v>1.1719346326211777E-2</c:v>
                </c:pt>
                <c:pt idx="2863">
                  <c:v>1.1723007982220897E-2</c:v>
                </c:pt>
                <c:pt idx="2864">
                  <c:v>1.172667769125655E-2</c:v>
                </c:pt>
                <c:pt idx="2865">
                  <c:v>1.1730355454421059E-2</c:v>
                </c:pt>
                <c:pt idx="2866">
                  <c:v>1.1734041272814537E-2</c:v>
                </c:pt>
                <c:pt idx="2867">
                  <c:v>1.1739566126860855E-2</c:v>
                </c:pt>
                <c:pt idx="2868">
                  <c:v>1.1743270844516531E-2</c:v>
                </c:pt>
                <c:pt idx="2869">
                  <c:v>1.1746983622223432E-2</c:v>
                </c:pt>
                <c:pt idx="2870">
                  <c:v>1.1750704461085532E-2</c:v>
                </c:pt>
                <c:pt idx="2871">
                  <c:v>1.1753051649572934E-2</c:v>
                </c:pt>
                <c:pt idx="2872">
                  <c:v>1.1758170326687814E-2</c:v>
                </c:pt>
                <c:pt idx="2873">
                  <c:v>1.176313418409834E-2</c:v>
                </c:pt>
                <c:pt idx="2874">
                  <c:v>1.1765668450153501E-2</c:v>
                </c:pt>
                <c:pt idx="2875">
                  <c:v>1.1769429611344431E-2</c:v>
                </c:pt>
                <c:pt idx="2876">
                  <c:v>1.1773198840313156E-2</c:v>
                </c:pt>
                <c:pt idx="2877">
                  <c:v>1.1776976138163661E-2</c:v>
                </c:pt>
                <c:pt idx="2878">
                  <c:v>1.1780761506000791E-2</c:v>
                </c:pt>
                <c:pt idx="2879">
                  <c:v>1.1784554944928095E-2</c:v>
                </c:pt>
                <c:pt idx="2880">
                  <c:v>1.1788356456050419E-2</c:v>
                </c:pt>
                <c:pt idx="2881">
                  <c:v>1.1792166040472177E-2</c:v>
                </c:pt>
                <c:pt idx="2882">
                  <c:v>1.1795983699299082E-2</c:v>
                </c:pt>
                <c:pt idx="2883">
                  <c:v>1.179980943363468E-2</c:v>
                </c:pt>
                <c:pt idx="2884">
                  <c:v>1.180364324458425E-2</c:v>
                </c:pt>
                <c:pt idx="2885">
                  <c:v>1.1807485133253501E-2</c:v>
                </c:pt>
                <c:pt idx="2886">
                  <c:v>1.1811335100747281E-2</c:v>
                </c:pt>
                <c:pt idx="2887">
                  <c:v>1.1815193148170436E-2</c:v>
                </c:pt>
                <c:pt idx="2888">
                  <c:v>1.1819059276628676E-2</c:v>
                </c:pt>
                <c:pt idx="2889">
                  <c:v>1.1822933487227277E-2</c:v>
                </c:pt>
                <c:pt idx="2890">
                  <c:v>1.1826815781071951E-2</c:v>
                </c:pt>
                <c:pt idx="2891">
                  <c:v>1.1830706159268839E-2</c:v>
                </c:pt>
                <c:pt idx="2892">
                  <c:v>1.183460462292322E-2</c:v>
                </c:pt>
                <c:pt idx="2893">
                  <c:v>1.1837083133174301E-2</c:v>
                </c:pt>
                <c:pt idx="2894">
                  <c:v>1.1840995652019031E-2</c:v>
                </c:pt>
                <c:pt idx="2895">
                  <c:v>1.1844916258479613E-2</c:v>
                </c:pt>
                <c:pt idx="2896">
                  <c:v>1.1848844953661099E-2</c:v>
                </c:pt>
                <c:pt idx="2897">
                  <c:v>1.185421826176947E-2</c:v>
                </c:pt>
                <c:pt idx="2898">
                  <c:v>1.185864496644126E-2</c:v>
                </c:pt>
                <c:pt idx="2899">
                  <c:v>1.1862120354226607E-2</c:v>
                </c:pt>
                <c:pt idx="2900">
                  <c:v>1.186608354136421E-2</c:v>
                </c:pt>
                <c:pt idx="2901">
                  <c:v>1.1870054823916313E-2</c:v>
                </c:pt>
                <c:pt idx="2902">
                  <c:v>1.1872587049806448E-2</c:v>
                </c:pt>
                <c:pt idx="2903">
                  <c:v>1.1876572396994533E-2</c:v>
                </c:pt>
                <c:pt idx="2904">
                  <c:v>1.1880565841749633E-2</c:v>
                </c:pt>
                <c:pt idx="2905">
                  <c:v>1.188456738517899E-2</c:v>
                </c:pt>
                <c:pt idx="2906">
                  <c:v>1.1888577028388535E-2</c:v>
                </c:pt>
                <c:pt idx="2907">
                  <c:v>1.1894052584932726E-2</c:v>
                </c:pt>
                <c:pt idx="2908">
                  <c:v>1.1898080566387269E-2</c:v>
                </c:pt>
                <c:pt idx="2909">
                  <c:v>1.1902116652114955E-2</c:v>
                </c:pt>
                <c:pt idx="2910">
                  <c:v>1.1906431410913942E-2</c:v>
                </c:pt>
                <c:pt idx="2911">
                  <c:v>1.191048504366868E-2</c:v>
                </c:pt>
                <c:pt idx="2912">
                  <c:v>1.1914546783320112E-2</c:v>
                </c:pt>
                <c:pt idx="2913">
                  <c:v>1.1918616630973284E-2</c:v>
                </c:pt>
                <c:pt idx="2914">
                  <c:v>1.1922694587736324E-2</c:v>
                </c:pt>
                <c:pt idx="2915">
                  <c:v>1.1926780654716918E-2</c:v>
                </c:pt>
                <c:pt idx="2916">
                  <c:v>1.1930874833022747E-2</c:v>
                </c:pt>
                <c:pt idx="2917">
                  <c:v>1.1934977123760624E-2</c:v>
                </c:pt>
                <c:pt idx="2918">
                  <c:v>1.1939087528038668E-2</c:v>
                </c:pt>
                <c:pt idx="2919">
                  <c:v>1.1944195591381124E-2</c:v>
                </c:pt>
                <c:pt idx="2920">
                  <c:v>1.1948323659346409E-2</c:v>
                </c:pt>
                <c:pt idx="2921">
                  <c:v>1.1952459844965201E-2</c:v>
                </c:pt>
                <c:pt idx="2922">
                  <c:v>1.1956604149346175E-2</c:v>
                </c:pt>
                <c:pt idx="2923">
                  <c:v>1.1960258892711063E-2</c:v>
                </c:pt>
                <c:pt idx="2924">
                  <c:v>1.1965608733378579E-2</c:v>
                </c:pt>
                <c:pt idx="2925">
                  <c:v>1.196858666836789E-2</c:v>
                </c:pt>
                <c:pt idx="2926">
                  <c:v>1.1972762739845585E-2</c:v>
                </c:pt>
                <c:pt idx="2927">
                  <c:v>1.1976946935234878E-2</c:v>
                </c:pt>
                <c:pt idx="2928">
                  <c:v>1.1982240200870832E-2</c:v>
                </c:pt>
                <c:pt idx="2929">
                  <c:v>1.1986442528669617E-2</c:v>
                </c:pt>
                <c:pt idx="2930">
                  <c:v>1.1990652984263795E-2</c:v>
                </c:pt>
                <c:pt idx="2931">
                  <c:v>1.1994871568763348E-2</c:v>
                </c:pt>
                <c:pt idx="2932">
                  <c:v>1.1998594020739979E-2</c:v>
                </c:pt>
                <c:pt idx="2933">
                  <c:v>1.2002828144493665E-2</c:v>
                </c:pt>
                <c:pt idx="2934">
                  <c:v>1.2007070400084413E-2</c:v>
                </c:pt>
                <c:pt idx="2935">
                  <c:v>1.2011320788620845E-2</c:v>
                </c:pt>
                <c:pt idx="2936">
                  <c:v>1.2016593696429439E-2</c:v>
                </c:pt>
                <c:pt idx="2937">
                  <c:v>1.2020353844939028E-2</c:v>
                </c:pt>
                <c:pt idx="2938">
                  <c:v>1.2024629362860471E-2</c:v>
                </c:pt>
                <c:pt idx="2939">
                  <c:v>1.2028913018569749E-2</c:v>
                </c:pt>
                <c:pt idx="2940">
                  <c:v>1.2033204813177713E-2</c:v>
                </c:pt>
                <c:pt idx="2941">
                  <c:v>1.2037504747795212E-2</c:v>
                </c:pt>
                <c:pt idx="2942">
                  <c:v>1.2041812823533097E-2</c:v>
                </c:pt>
                <c:pt idx="2943">
                  <c:v>1.2046129041503088E-2</c:v>
                </c:pt>
                <c:pt idx="2944">
                  <c:v>1.2050453402816037E-2</c:v>
                </c:pt>
                <c:pt idx="2945">
                  <c:v>1.2053245116002876E-2</c:v>
                </c:pt>
                <c:pt idx="2946">
                  <c:v>1.2057583586206077E-2</c:v>
                </c:pt>
                <c:pt idx="2947">
                  <c:v>1.2061930201875459E-2</c:v>
                </c:pt>
                <c:pt idx="2948">
                  <c:v>1.2066284964122176E-2</c:v>
                </c:pt>
                <c:pt idx="2949">
                  <c:v>1.2071164301179396E-2</c:v>
                </c:pt>
                <c:pt idx="2950">
                  <c:v>1.2075536088514617E-2</c:v>
                </c:pt>
                <c:pt idx="2951">
                  <c:v>1.2079916026164986E-2</c:v>
                </c:pt>
                <c:pt idx="2952">
                  <c:v>1.2084304115241265E-2</c:v>
                </c:pt>
                <c:pt idx="2953">
                  <c:v>1.2088700356855966E-2</c:v>
                </c:pt>
                <c:pt idx="2954">
                  <c:v>1.2092584677944598E-2</c:v>
                </c:pt>
                <c:pt idx="2955">
                  <c:v>1.2096996497342362E-2</c:v>
                </c:pt>
                <c:pt idx="2956">
                  <c:v>1.2101416472207149E-2</c:v>
                </c:pt>
                <c:pt idx="2957">
                  <c:v>1.2105844603650551E-2</c:v>
                </c:pt>
                <c:pt idx="2958">
                  <c:v>1.2110803891910549E-2</c:v>
                </c:pt>
                <c:pt idx="2959">
                  <c:v>1.2115249072101519E-2</c:v>
                </c:pt>
                <c:pt idx="2960">
                  <c:v>1.2119702412615016E-2</c:v>
                </c:pt>
                <c:pt idx="2961">
                  <c:v>1.2124163914562679E-2</c:v>
                </c:pt>
                <c:pt idx="2962">
                  <c:v>1.2128746733536347E-2</c:v>
                </c:pt>
                <c:pt idx="2963">
                  <c:v>1.2133224994070463E-2</c:v>
                </c:pt>
                <c:pt idx="2964">
                  <c:v>1.2137711419126453E-2</c:v>
                </c:pt>
                <c:pt idx="2965">
                  <c:v>1.2142206009817242E-2</c:v>
                </c:pt>
                <c:pt idx="2966">
                  <c:v>1.2146708767254868E-2</c:v>
                </c:pt>
                <c:pt idx="2967">
                  <c:v>1.2151219692553136E-2</c:v>
                </c:pt>
                <c:pt idx="2968">
                  <c:v>1.2155738786823201E-2</c:v>
                </c:pt>
                <c:pt idx="2969">
                  <c:v>1.2160266051179312E-2</c:v>
                </c:pt>
                <c:pt idx="2970">
                  <c:v>1.2164801486734387E-2</c:v>
                </c:pt>
                <c:pt idx="2971">
                  <c:v>1.2170943308696079E-2</c:v>
                </c:pt>
                <c:pt idx="2972">
                  <c:v>1.2175497303103305E-2</c:v>
                </c:pt>
                <c:pt idx="2973">
                  <c:v>1.2180059473285806E-2</c:v>
                </c:pt>
                <c:pt idx="2974">
                  <c:v>1.2184629820360081E-2</c:v>
                </c:pt>
                <c:pt idx="2975">
                  <c:v>1.2189327208610526E-2</c:v>
                </c:pt>
                <c:pt idx="2976">
                  <c:v>1.2193914341870867E-2</c:v>
                </c:pt>
                <c:pt idx="2977">
                  <c:v>1.2198509655112488E-2</c:v>
                </c:pt>
                <c:pt idx="2978">
                  <c:v>1.2203113149448384E-2</c:v>
                </c:pt>
                <c:pt idx="2979">
                  <c:v>1.2207724825994597E-2</c:v>
                </c:pt>
                <c:pt idx="2980">
                  <c:v>1.221396367761461E-2</c:v>
                </c:pt>
                <c:pt idx="2981">
                  <c:v>1.2218593946760774E-2</c:v>
                </c:pt>
                <c:pt idx="2982">
                  <c:v>1.2223232402709573E-2</c:v>
                </c:pt>
                <c:pt idx="2983">
                  <c:v>1.2227879046577959E-2</c:v>
                </c:pt>
                <c:pt idx="2984">
                  <c:v>1.2230905980904538E-2</c:v>
                </c:pt>
                <c:pt idx="2985">
                  <c:v>1.223556677412869E-2</c:v>
                </c:pt>
                <c:pt idx="2986">
                  <c:v>1.2240235757370248E-2</c:v>
                </c:pt>
                <c:pt idx="2987">
                  <c:v>1.2246547444848649E-2</c:v>
                </c:pt>
                <c:pt idx="2988">
                  <c:v>1.2251234493739591E-2</c:v>
                </c:pt>
                <c:pt idx="2989">
                  <c:v>1.2255928791389115E-2</c:v>
                </c:pt>
                <c:pt idx="2990">
                  <c:v>1.2260629864919999E-2</c:v>
                </c:pt>
                <c:pt idx="2991">
                  <c:v>1.2265337240728725E-2</c:v>
                </c:pt>
                <c:pt idx="2992">
                  <c:v>1.2268407848525023E-2</c:v>
                </c:pt>
                <c:pt idx="2993">
                  <c:v>1.2274769001117769E-2</c:v>
                </c:pt>
                <c:pt idx="2994">
                  <c:v>1.2279492434846648E-2</c:v>
                </c:pt>
                <c:pt idx="2995">
                  <c:v>1.2284220269150915E-2</c:v>
                </c:pt>
                <c:pt idx="2996">
                  <c:v>1.2287305898414147E-2</c:v>
                </c:pt>
                <c:pt idx="2997">
                  <c:v>1.2290942861700078E-2</c:v>
                </c:pt>
                <c:pt idx="2998">
                  <c:v>1.2295680319801029E-2</c:v>
                </c:pt>
                <c:pt idx="2999">
                  <c:v>1.2300420458783793E-2</c:v>
                </c:pt>
                <c:pt idx="3000">
                  <c:v>1.2305162785811662E-2</c:v>
                </c:pt>
                <c:pt idx="3001">
                  <c:v>1.2310456018406033E-2</c:v>
                </c:pt>
                <c:pt idx="3002">
                  <c:v>1.2315201246349361E-2</c:v>
                </c:pt>
                <c:pt idx="3003">
                  <c:v>1.2319947150166552E-2</c:v>
                </c:pt>
                <c:pt idx="3004">
                  <c:v>1.2324693236631925E-2</c:v>
                </c:pt>
                <c:pt idx="3005">
                  <c:v>1.2329439011775781E-2</c:v>
                </c:pt>
                <c:pt idx="3006">
                  <c:v>1.2333635003637961E-2</c:v>
                </c:pt>
                <c:pt idx="3007">
                  <c:v>1.2338378784624992E-2</c:v>
                </c:pt>
                <c:pt idx="3008">
                  <c:v>1.234312078400291E-2</c:v>
                </c:pt>
                <c:pt idx="3009">
                  <c:v>1.2347860502196526E-2</c:v>
                </c:pt>
                <c:pt idx="3010">
                  <c:v>1.235314587663423E-2</c:v>
                </c:pt>
                <c:pt idx="3011">
                  <c:v>1.2357879368802571E-2</c:v>
                </c:pt>
                <c:pt idx="3012">
                  <c:v>1.236260907101926E-2</c:v>
                </c:pt>
                <c:pt idx="3013">
                  <c:v>1.2367334489689246E-2</c:v>
                </c:pt>
                <c:pt idx="3014">
                  <c:v>1.2371507573754428E-2</c:v>
                </c:pt>
                <c:pt idx="3015">
                  <c:v>1.2376223995275167E-2</c:v>
                </c:pt>
                <c:pt idx="3016">
                  <c:v>1.2380935798149664E-2</c:v>
                </c:pt>
                <c:pt idx="3017">
                  <c:v>1.2385642964170168E-2</c:v>
                </c:pt>
                <c:pt idx="3018">
                  <c:v>1.2390345475128921E-2</c:v>
                </c:pt>
                <c:pt idx="3019">
                  <c:v>1.239504331281596E-2</c:v>
                </c:pt>
                <c:pt idx="3020">
                  <c:v>1.2399736459023087E-2</c:v>
                </c:pt>
                <c:pt idx="3021">
                  <c:v>1.2404424895541222E-2</c:v>
                </c:pt>
                <c:pt idx="3022">
                  <c:v>1.2409108604161726E-2</c:v>
                </c:pt>
                <c:pt idx="3023">
                  <c:v>1.2416518290874057E-2</c:v>
                </c:pt>
                <c:pt idx="3024">
                  <c:v>1.2421191558156885E-2</c:v>
                </c:pt>
                <c:pt idx="3025">
                  <c:v>1.2425860035888163E-2</c:v>
                </c:pt>
                <c:pt idx="3026">
                  <c:v>1.2430523705852781E-2</c:v>
                </c:pt>
                <c:pt idx="3027">
                  <c:v>1.2433546392920344E-2</c:v>
                </c:pt>
                <c:pt idx="3028">
                  <c:v>1.2438200968538831E-2</c:v>
                </c:pt>
                <c:pt idx="3029">
                  <c:v>1.2442850685975702E-2</c:v>
                </c:pt>
                <c:pt idx="3030">
                  <c:v>1.2447495527018638E-2</c:v>
                </c:pt>
                <c:pt idx="3031">
                  <c:v>1.2452135473455323E-2</c:v>
                </c:pt>
                <c:pt idx="3032">
                  <c:v>1.2458403742569906E-2</c:v>
                </c:pt>
                <c:pt idx="3033">
                  <c:v>1.2463033248176733E-2</c:v>
                </c:pt>
                <c:pt idx="3034">
                  <c:v>1.2467657800302921E-2</c:v>
                </c:pt>
                <c:pt idx="3035">
                  <c:v>1.2472277380733365E-2</c:v>
                </c:pt>
                <c:pt idx="3036">
                  <c:v>1.2475261149122644E-2</c:v>
                </c:pt>
                <c:pt idx="3037">
                  <c:v>1.2479871345465793E-2</c:v>
                </c:pt>
                <c:pt idx="3038">
                  <c:v>1.2484476519714727E-2</c:v>
                </c:pt>
                <c:pt idx="3039">
                  <c:v>1.2489076653658003E-2</c:v>
                </c:pt>
                <c:pt idx="3040">
                  <c:v>1.2495300069913827E-2</c:v>
                </c:pt>
                <c:pt idx="3041">
                  <c:v>1.2499889437646553E-2</c:v>
                </c:pt>
                <c:pt idx="3042">
                  <c:v>1.2504473706175637E-2</c:v>
                </c:pt>
                <c:pt idx="3043">
                  <c:v>1.2509052857284257E-2</c:v>
                </c:pt>
                <c:pt idx="3044">
                  <c:v>1.2513626872756445E-2</c:v>
                </c:pt>
                <c:pt idx="3045">
                  <c:v>1.2518195734375374E-2</c:v>
                </c:pt>
                <c:pt idx="3046">
                  <c:v>1.2522759423925079E-2</c:v>
                </c:pt>
                <c:pt idx="3047">
                  <c:v>1.2527317923188732E-2</c:v>
                </c:pt>
                <c:pt idx="3048">
                  <c:v>1.253187121395037E-2</c:v>
                </c:pt>
                <c:pt idx="3049">
                  <c:v>1.2533715051747524E-2</c:v>
                </c:pt>
                <c:pt idx="3050">
                  <c:v>1.2538258985789376E-2</c:v>
                </c:pt>
                <c:pt idx="3051">
                  <c:v>1.2542797663811519E-2</c:v>
                </c:pt>
                <c:pt idx="3052">
                  <c:v>1.2547331067600899E-2</c:v>
                </c:pt>
                <c:pt idx="3053">
                  <c:v>1.2552399142792868E-2</c:v>
                </c:pt>
                <c:pt idx="3054">
                  <c:v>1.2556921715053734E-2</c:v>
                </c:pt>
                <c:pt idx="3055">
                  <c:v>1.2561438957012247E-2</c:v>
                </c:pt>
                <c:pt idx="3056">
                  <c:v>1.2565950850454404E-2</c:v>
                </c:pt>
                <c:pt idx="3057">
                  <c:v>1.2570457377165766E-2</c:v>
                </c:pt>
                <c:pt idx="3058">
                  <c:v>1.2574419711517171E-2</c:v>
                </c:pt>
                <c:pt idx="3059">
                  <c:v>1.2578915685706359E-2</c:v>
                </c:pt>
                <c:pt idx="3060">
                  <c:v>1.2583406239954808E-2</c:v>
                </c:pt>
                <c:pt idx="3061">
                  <c:v>1.2587891356048578E-2</c:v>
                </c:pt>
                <c:pt idx="3062">
                  <c:v>1.2592908872248171E-2</c:v>
                </c:pt>
                <c:pt idx="3063">
                  <c:v>1.2597382816064468E-2</c:v>
                </c:pt>
                <c:pt idx="3064">
                  <c:v>1.260185126564581E-2</c:v>
                </c:pt>
                <c:pt idx="3065">
                  <c:v>1.2606314202776874E-2</c:v>
                </c:pt>
                <c:pt idx="3066">
                  <c:v>1.2610771609241025E-2</c:v>
                </c:pt>
                <c:pt idx="3067">
                  <c:v>1.2614686831355902E-2</c:v>
                </c:pt>
                <c:pt idx="3068">
                  <c:v>1.2619133370362072E-2</c:v>
                </c:pt>
                <c:pt idx="3069">
                  <c:v>1.262357432549587E-2</c:v>
                </c:pt>
                <c:pt idx="3070">
                  <c:v>1.2628009678542919E-2</c:v>
                </c:pt>
                <c:pt idx="3071">
                  <c:v>1.2632439411287954E-2</c:v>
                </c:pt>
                <c:pt idx="3072">
                  <c:v>1.2636863505515711E-2</c:v>
                </c:pt>
                <c:pt idx="3073">
                  <c:v>1.2641281943010044E-2</c:v>
                </c:pt>
                <c:pt idx="3074">
                  <c:v>1.2645694705555689E-2</c:v>
                </c:pt>
                <c:pt idx="3075">
                  <c:v>1.265277468333313E-2</c:v>
                </c:pt>
                <c:pt idx="3076">
                  <c:v>1.265717473954112E-2</c:v>
                </c:pt>
                <c:pt idx="3077">
                  <c:v>1.2661569058910147E-2</c:v>
                </c:pt>
                <c:pt idx="3078">
                  <c:v>1.2665957623217802E-2</c:v>
                </c:pt>
                <c:pt idx="3079">
                  <c:v>1.2668739859105362E-2</c:v>
                </c:pt>
                <c:pt idx="3080">
                  <c:v>1.2673117657529898E-2</c:v>
                </c:pt>
                <c:pt idx="3081">
                  <c:v>1.2677489650588628E-2</c:v>
                </c:pt>
                <c:pt idx="3082">
                  <c:v>1.2681855820064432E-2</c:v>
                </c:pt>
                <c:pt idx="3083">
                  <c:v>1.2686216147739311E-2</c:v>
                </c:pt>
                <c:pt idx="3084">
                  <c:v>1.2692167132442247E-2</c:v>
                </c:pt>
                <c:pt idx="3085">
                  <c:v>1.2696514901148596E-2</c:v>
                </c:pt>
                <c:pt idx="3086">
                  <c:v>1.2700856769027161E-2</c:v>
                </c:pt>
                <c:pt idx="3087">
                  <c:v>1.270519271785768E-2</c:v>
                </c:pt>
                <c:pt idx="3088">
                  <c:v>1.2707929521441201E-2</c:v>
                </c:pt>
                <c:pt idx="3089">
                  <c:v>1.2712254415716915E-2</c:v>
                </c:pt>
                <c:pt idx="3090">
                  <c:v>1.2716573340659624E-2</c:v>
                </c:pt>
                <c:pt idx="3091">
                  <c:v>1.2720886278050894E-2</c:v>
                </c:pt>
                <c:pt idx="3092">
                  <c:v>1.2725193209670546E-2</c:v>
                </c:pt>
                <c:pt idx="3093">
                  <c:v>1.2731083090418793E-2</c:v>
                </c:pt>
                <c:pt idx="3094">
                  <c:v>1.2735377095704329E-2</c:v>
                </c:pt>
                <c:pt idx="3095">
                  <c:v>1.2739665036168104E-2</c:v>
                </c:pt>
                <c:pt idx="3096">
                  <c:v>1.2743946893586412E-2</c:v>
                </c:pt>
                <c:pt idx="3097">
                  <c:v>1.2748222649737703E-2</c:v>
                </c:pt>
                <c:pt idx="3098">
                  <c:v>1.2752492286399561E-2</c:v>
                </c:pt>
                <c:pt idx="3099">
                  <c:v>1.2756755785348286E-2</c:v>
                </c:pt>
                <c:pt idx="3100">
                  <c:v>1.2761013128361896E-2</c:v>
                </c:pt>
                <c:pt idx="3101">
                  <c:v>1.2763154972781281E-2</c:v>
                </c:pt>
                <c:pt idx="3102">
                  <c:v>1.2767401142774481E-2</c:v>
                </c:pt>
                <c:pt idx="3103">
                  <c:v>1.2771641108049181E-2</c:v>
                </c:pt>
                <c:pt idx="3104">
                  <c:v>1.2775874850386114E-2</c:v>
                </c:pt>
                <c:pt idx="3105">
                  <c:v>1.2780102351565565E-2</c:v>
                </c:pt>
                <c:pt idx="3106">
                  <c:v>1.2784849443372583E-2</c:v>
                </c:pt>
                <c:pt idx="3107">
                  <c:v>1.2789064102047977E-2</c:v>
                </c:pt>
                <c:pt idx="3108">
                  <c:v>1.2795373240283328E-2</c:v>
                </c:pt>
                <c:pt idx="3109">
                  <c:v>1.2797474509299925E-2</c:v>
                </c:pt>
                <c:pt idx="3110">
                  <c:v>1.2801145602401042E-2</c:v>
                </c:pt>
                <c:pt idx="3111">
                  <c:v>1.2805335274015957E-2</c:v>
                </c:pt>
                <c:pt idx="3112">
                  <c:v>1.2809518576931458E-2</c:v>
                </c:pt>
                <c:pt idx="3113">
                  <c:v>1.2813695492930028E-2</c:v>
                </c:pt>
                <c:pt idx="3114">
                  <c:v>1.2818389368199118E-2</c:v>
                </c:pt>
                <c:pt idx="3115">
                  <c:v>1.2822553138340471E-2</c:v>
                </c:pt>
                <c:pt idx="3116">
                  <c:v>1.2826710465418908E-2</c:v>
                </c:pt>
                <c:pt idx="3117">
                  <c:v>1.2830861331212943E-2</c:v>
                </c:pt>
                <c:pt idx="3118">
                  <c:v>1.2835005717500647E-2</c:v>
                </c:pt>
                <c:pt idx="3119">
                  <c:v>1.2838621843268987E-2</c:v>
                </c:pt>
                <c:pt idx="3120">
                  <c:v>1.2842753540656726E-2</c:v>
                </c:pt>
                <c:pt idx="3121">
                  <c:v>1.2846878705358862E-2</c:v>
                </c:pt>
                <c:pt idx="3122">
                  <c:v>1.2850997319154369E-2</c:v>
                </c:pt>
                <c:pt idx="3123">
                  <c:v>1.2855109363822215E-2</c:v>
                </c:pt>
                <c:pt idx="3124">
                  <c:v>1.2859214821140936E-2</c:v>
                </c:pt>
                <c:pt idx="3125">
                  <c:v>1.286331367288818E-2</c:v>
                </c:pt>
                <c:pt idx="3126">
                  <c:v>1.2867405900842921E-2</c:v>
                </c:pt>
                <c:pt idx="3127">
                  <c:v>1.2873567857960422E-2</c:v>
                </c:pt>
                <c:pt idx="3128">
                  <c:v>1.2877645435994354E-2</c:v>
                </c:pt>
                <c:pt idx="3129">
                  <c:v>1.2881716329595064E-2</c:v>
                </c:pt>
                <c:pt idx="3130">
                  <c:v>1.2885780520535843E-2</c:v>
                </c:pt>
                <c:pt idx="3131">
                  <c:v>1.288828481309592E-2</c:v>
                </c:pt>
                <c:pt idx="3132">
                  <c:v>1.2892336572959498E-2</c:v>
                </c:pt>
                <c:pt idx="3133">
                  <c:v>1.2896381579980855E-2</c:v>
                </c:pt>
                <c:pt idx="3134">
                  <c:v>1.290041981593501E-2</c:v>
                </c:pt>
                <c:pt idx="3135">
                  <c:v>1.290445126260047E-2</c:v>
                </c:pt>
                <c:pt idx="3136">
                  <c:v>1.2910082206858398E-2</c:v>
                </c:pt>
                <c:pt idx="3137">
                  <c:v>1.2914098342460208E-2</c:v>
                </c:pt>
                <c:pt idx="3138">
                  <c:v>1.2918107628494619E-2</c:v>
                </c:pt>
                <c:pt idx="3139">
                  <c:v>1.2922110046737073E-2</c:v>
                </c:pt>
                <c:pt idx="3140">
                  <c:v>1.2926105578961285E-2</c:v>
                </c:pt>
                <c:pt idx="3141">
                  <c:v>1.2930094206942267E-2</c:v>
                </c:pt>
                <c:pt idx="3142">
                  <c:v>1.2934075912454594E-2</c:v>
                </c:pt>
                <c:pt idx="3143">
                  <c:v>1.2938050677271986E-2</c:v>
                </c:pt>
                <c:pt idx="3144">
                  <c:v>1.2942018483169882E-2</c:v>
                </c:pt>
                <c:pt idx="3145">
                  <c:v>1.2945979311921567E-2</c:v>
                </c:pt>
                <c:pt idx="3146">
                  <c:v>1.294993314530248E-2</c:v>
                </c:pt>
                <c:pt idx="3147">
                  <c:v>1.2953879965085045E-2</c:v>
                </c:pt>
                <c:pt idx="3148">
                  <c:v>1.2957819753044268E-2</c:v>
                </c:pt>
                <c:pt idx="3149">
                  <c:v>1.29617524909543E-2</c:v>
                </c:pt>
                <c:pt idx="3150">
                  <c:v>1.2965678160589285E-2</c:v>
                </c:pt>
                <c:pt idx="3151">
                  <c:v>1.2969596743720778E-2</c:v>
                </c:pt>
                <c:pt idx="3152">
                  <c:v>1.2973508222126381E-2</c:v>
                </c:pt>
                <c:pt idx="3153">
                  <c:v>1.2975373316128108E-2</c:v>
                </c:pt>
                <c:pt idx="3154">
                  <c:v>1.2979272034869547E-2</c:v>
                </c:pt>
                <c:pt idx="3155">
                  <c:v>1.2983163600272289E-2</c:v>
                </c:pt>
                <c:pt idx="3156">
                  <c:v>1.2987047994114449E-2</c:v>
                </c:pt>
                <c:pt idx="3157">
                  <c:v>1.2991433536734619E-2</c:v>
                </c:pt>
                <c:pt idx="3158">
                  <c:v>1.2995303150818286E-2</c:v>
                </c:pt>
                <c:pt idx="3159">
                  <c:v>1.300119558133379E-2</c:v>
                </c:pt>
                <c:pt idx="3160">
                  <c:v>1.3003020677508524E-2</c:v>
                </c:pt>
                <c:pt idx="3161">
                  <c:v>1.3006868553666447E-2</c:v>
                </c:pt>
                <c:pt idx="3162">
                  <c:v>1.3010202733879778E-2</c:v>
                </c:pt>
                <c:pt idx="3163">
                  <c:v>1.3014036416543919E-2</c:v>
                </c:pt>
                <c:pt idx="3164">
                  <c:v>1.3017862781860448E-2</c:v>
                </c:pt>
                <c:pt idx="3165">
                  <c:v>1.3021681811606152E-2</c:v>
                </c:pt>
                <c:pt idx="3166">
                  <c:v>1.3025998333616888E-2</c:v>
                </c:pt>
                <c:pt idx="3167">
                  <c:v>1.3029802241868131E-2</c:v>
                </c:pt>
                <c:pt idx="3168">
                  <c:v>1.3033598758349543E-2</c:v>
                </c:pt>
                <c:pt idx="3169">
                  <c:v>1.3037387864836139E-2</c:v>
                </c:pt>
                <c:pt idx="3170">
                  <c:v>1.3041278657916931E-2</c:v>
                </c:pt>
                <c:pt idx="3171">
                  <c:v>1.3046559018811292E-2</c:v>
                </c:pt>
                <c:pt idx="3172">
                  <c:v>1.3050322581243104E-2</c:v>
                </c:pt>
                <c:pt idx="3173">
                  <c:v>1.3054078652970594E-2</c:v>
                </c:pt>
                <c:pt idx="3174">
                  <c:v>1.3057827215769223E-2</c:v>
                </c:pt>
                <c:pt idx="3175">
                  <c:v>1.3061568251412688E-2</c:v>
                </c:pt>
                <c:pt idx="3176">
                  <c:v>1.3065301741677766E-2</c:v>
                </c:pt>
                <c:pt idx="3177">
                  <c:v>1.3069027668339034E-2</c:v>
                </c:pt>
                <c:pt idx="3178">
                  <c:v>1.3072746013169755E-2</c:v>
                </c:pt>
                <c:pt idx="3179">
                  <c:v>1.3077455483728595E-2</c:v>
                </c:pt>
                <c:pt idx="3180">
                  <c:v>1.3081157777199958E-2</c:v>
                </c:pt>
                <c:pt idx="3181">
                  <c:v>1.308485243108453E-2</c:v>
                </c:pt>
                <c:pt idx="3182">
                  <c:v>1.308853942715559E-2</c:v>
                </c:pt>
                <c:pt idx="3183">
                  <c:v>1.3091721073869989E-2</c:v>
                </c:pt>
                <c:pt idx="3184">
                  <c:v>1.3095393122391415E-2</c:v>
                </c:pt>
                <c:pt idx="3185">
                  <c:v>1.3100102994705648E-2</c:v>
                </c:pt>
                <c:pt idx="3186">
                  <c:v>1.3102714068355403E-2</c:v>
                </c:pt>
                <c:pt idx="3187">
                  <c:v>1.3106362929345371E-2</c:v>
                </c:pt>
                <c:pt idx="3188">
                  <c:v>1.3110499568775955E-2</c:v>
                </c:pt>
                <c:pt idx="3189">
                  <c:v>1.3114132449789796E-2</c:v>
                </c:pt>
                <c:pt idx="3190">
                  <c:v>1.3117757527172418E-2</c:v>
                </c:pt>
                <c:pt idx="3191">
                  <c:v>1.3121374782694924E-2</c:v>
                </c:pt>
                <c:pt idx="3192">
                  <c:v>1.3124490385313582E-2</c:v>
                </c:pt>
                <c:pt idx="3193">
                  <c:v>1.3128092379124561E-2</c:v>
                </c:pt>
                <c:pt idx="3194">
                  <c:v>1.3131686497946575E-2</c:v>
                </c:pt>
                <c:pt idx="3195">
                  <c:v>1.3135272723551141E-2</c:v>
                </c:pt>
                <c:pt idx="3196">
                  <c:v>1.313983512060542E-2</c:v>
                </c:pt>
                <c:pt idx="3197">
                  <c:v>1.3142913036037063E-2</c:v>
                </c:pt>
                <c:pt idx="3198">
                  <c:v>1.3146475028170053E-2</c:v>
                </c:pt>
                <c:pt idx="3199">
                  <c:v>1.3150029052622178E-2</c:v>
                </c:pt>
                <c:pt idx="3200">
                  <c:v>1.3153575091165848E-2</c:v>
                </c:pt>
                <c:pt idx="3201">
                  <c:v>1.3157113125573468E-2</c:v>
                </c:pt>
                <c:pt idx="3202">
                  <c:v>1.3160643137616142E-2</c:v>
                </c:pt>
                <c:pt idx="3203">
                  <c:v>1.3164165109066711E-2</c:v>
                </c:pt>
                <c:pt idx="3204">
                  <c:v>1.3167679021696712E-2</c:v>
                </c:pt>
                <c:pt idx="3205">
                  <c:v>1.3170208796324117E-2</c:v>
                </c:pt>
                <c:pt idx="3206">
                  <c:v>1.3173707450357855E-2</c:v>
                </c:pt>
                <c:pt idx="3207">
                  <c:v>1.3177197994015925E-2</c:v>
                </c:pt>
                <c:pt idx="3208">
                  <c:v>1.3180680409072026E-2</c:v>
                </c:pt>
                <c:pt idx="3209">
                  <c:v>1.3182209511904077E-2</c:v>
                </c:pt>
                <c:pt idx="3210">
                  <c:v>1.3187620780470494E-2</c:v>
                </c:pt>
                <c:pt idx="3211">
                  <c:v>1.3191078700361141E-2</c:v>
                </c:pt>
                <c:pt idx="3212">
                  <c:v>1.3194528418743743E-2</c:v>
                </c:pt>
                <c:pt idx="3213">
                  <c:v>1.3197969917392E-2</c:v>
                </c:pt>
                <c:pt idx="3214">
                  <c:v>1.3201403178079616E-2</c:v>
                </c:pt>
                <c:pt idx="3215">
                  <c:v>1.3204828182580725E-2</c:v>
                </c:pt>
                <c:pt idx="3216">
                  <c:v>1.3208244912667715E-2</c:v>
                </c:pt>
                <c:pt idx="3217">
                  <c:v>1.3211653350114285E-2</c:v>
                </c:pt>
                <c:pt idx="3218">
                  <c:v>1.3215053476695012E-2</c:v>
                </c:pt>
                <c:pt idx="3219">
                  <c:v>1.3218445274181843E-2</c:v>
                </c:pt>
                <c:pt idx="3220">
                  <c:v>1.3221828724349792E-2</c:v>
                </c:pt>
                <c:pt idx="3221">
                  <c:v>1.3225203808970366E-2</c:v>
                </c:pt>
                <c:pt idx="3222">
                  <c:v>1.3228570748156187E-2</c:v>
                </c:pt>
                <c:pt idx="3223">
                  <c:v>1.3231928328794457E-2</c:v>
                </c:pt>
                <c:pt idx="3224">
                  <c:v>1.323527748818229E-2</c:v>
                </c:pt>
                <c:pt idx="3225">
                  <c:v>1.3238618208094265E-2</c:v>
                </c:pt>
                <c:pt idx="3226">
                  <c:v>1.3241950470303635E-2</c:v>
                </c:pt>
                <c:pt idx="3227">
                  <c:v>1.3245274256584979E-2</c:v>
                </c:pt>
                <c:pt idx="3228">
                  <c:v>1.3248589548712875E-2</c:v>
                </c:pt>
                <c:pt idx="3229">
                  <c:v>1.3251896328461023E-2</c:v>
                </c:pt>
                <c:pt idx="3230">
                  <c:v>1.3255194577603996E-2</c:v>
                </c:pt>
                <c:pt idx="3231">
                  <c:v>1.3259911042980146E-2</c:v>
                </c:pt>
                <c:pt idx="3232">
                  <c:v>1.3263190682321117E-2</c:v>
                </c:pt>
                <c:pt idx="3233">
                  <c:v>1.3266461731616459E-2</c:v>
                </c:pt>
                <c:pt idx="3234">
                  <c:v>1.3269724172637706E-2</c:v>
                </c:pt>
                <c:pt idx="3235">
                  <c:v>1.3273432655236504E-2</c:v>
                </c:pt>
                <c:pt idx="3236">
                  <c:v>1.3276675856694717E-2</c:v>
                </c:pt>
                <c:pt idx="3237">
                  <c:v>1.3279910391576838E-2</c:v>
                </c:pt>
                <c:pt idx="3238">
                  <c:v>1.3283136241653951E-2</c:v>
                </c:pt>
                <c:pt idx="3239">
                  <c:v>1.3287754839968167E-2</c:v>
                </c:pt>
                <c:pt idx="3240">
                  <c:v>1.3290974298214358E-2</c:v>
                </c:pt>
                <c:pt idx="3241">
                  <c:v>1.3294172445295285E-2</c:v>
                </c:pt>
                <c:pt idx="3242">
                  <c:v>1.3297361829872371E-2</c:v>
                </c:pt>
                <c:pt idx="3243">
                  <c:v>1.3299134582006983E-2</c:v>
                </c:pt>
                <c:pt idx="3244">
                  <c:v>1.3302307940476535E-2</c:v>
                </c:pt>
                <c:pt idx="3245">
                  <c:v>1.3305472486548717E-2</c:v>
                </c:pt>
                <c:pt idx="3246">
                  <c:v>1.3308628201993739E-2</c:v>
                </c:pt>
                <c:pt idx="3247">
                  <c:v>1.3313176668186561E-2</c:v>
                </c:pt>
                <c:pt idx="3248">
                  <c:v>1.3316313032261679E-2</c:v>
                </c:pt>
                <c:pt idx="3249">
                  <c:v>1.3319440398762069E-2</c:v>
                </c:pt>
                <c:pt idx="3250">
                  <c:v>1.3322558695619787E-2</c:v>
                </c:pt>
                <c:pt idx="3251">
                  <c:v>1.3325667850690393E-2</c:v>
                </c:pt>
                <c:pt idx="3252">
                  <c:v>1.3327374456130065E-2</c:v>
                </c:pt>
                <c:pt idx="3253">
                  <c:v>1.333185844652033E-2</c:v>
                </c:pt>
                <c:pt idx="3254">
                  <c:v>1.3334939742616453E-2</c:v>
                </c:pt>
                <c:pt idx="3255">
                  <c:v>1.3338011607599053E-2</c:v>
                </c:pt>
                <c:pt idx="3256">
                  <c:v>1.3339687666920282E-2</c:v>
                </c:pt>
                <c:pt idx="3257">
                  <c:v>1.3341819026280226E-2</c:v>
                </c:pt>
                <c:pt idx="3258">
                  <c:v>1.3344865207588749E-2</c:v>
                </c:pt>
                <c:pt idx="3259">
                  <c:v>1.3347901697518082E-2</c:v>
                </c:pt>
                <c:pt idx="3260">
                  <c:v>1.3350928421809833E-2</c:v>
                </c:pt>
                <c:pt idx="3261">
                  <c:v>1.3354404480608201E-2</c:v>
                </c:pt>
                <c:pt idx="3262">
                  <c:v>1.3357410819813913E-2</c:v>
                </c:pt>
                <c:pt idx="3263">
                  <c:v>1.3360407165179146E-2</c:v>
                </c:pt>
                <c:pt idx="3264">
                  <c:v>1.3363393442433636E-2</c:v>
                </c:pt>
                <c:pt idx="3265">
                  <c:v>1.3366369577230704E-2</c:v>
                </c:pt>
                <c:pt idx="3266">
                  <c:v>1.336887952103394E-2</c:v>
                </c:pt>
                <c:pt idx="3267">
                  <c:v>1.3371835800173659E-2</c:v>
                </c:pt>
                <c:pt idx="3268">
                  <c:v>1.337478171683786E-2</c:v>
                </c:pt>
                <c:pt idx="3269">
                  <c:v>1.3377717196075669E-2</c:v>
                </c:pt>
                <c:pt idx="3270">
                  <c:v>1.3381095506830382E-2</c:v>
                </c:pt>
                <c:pt idx="3271">
                  <c:v>1.338400922129613E-2</c:v>
                </c:pt>
                <c:pt idx="3272">
                  <c:v>1.338691227072511E-2</c:v>
                </c:pt>
                <c:pt idx="3273">
                  <c:v>1.3391452486632958E-2</c:v>
                </c:pt>
                <c:pt idx="3274">
                  <c:v>1.3392646288591693E-2</c:v>
                </c:pt>
                <c:pt idx="3275">
                  <c:v>1.3395106810247288E-2</c:v>
                </c:pt>
                <c:pt idx="3276">
                  <c:v>1.3397967361394402E-2</c:v>
                </c:pt>
                <c:pt idx="3277">
                  <c:v>1.3400817062184E-2</c:v>
                </c:pt>
                <c:pt idx="3278">
                  <c:v>1.3403655892397996E-2</c:v>
                </c:pt>
                <c:pt idx="3279">
                  <c:v>1.3406483831819195E-2</c:v>
                </c:pt>
                <c:pt idx="3280">
                  <c:v>1.3409300860230396E-2</c:v>
                </c:pt>
                <c:pt idx="3281">
                  <c:v>1.3412106957412639E-2</c:v>
                </c:pt>
                <c:pt idx="3282">
                  <c:v>1.3414902103148722E-2</c:v>
                </c:pt>
                <c:pt idx="3283">
                  <c:v>1.3419908488146321E-2</c:v>
                </c:pt>
                <c:pt idx="3284">
                  <c:v>1.34226782227351E-2</c:v>
                </c:pt>
                <c:pt idx="3285">
                  <c:v>1.3425436936062555E-2</c:v>
                </c:pt>
                <c:pt idx="3286">
                  <c:v>1.3428184607906584E-2</c:v>
                </c:pt>
                <c:pt idx="3287">
                  <c:v>1.3429596366144731E-2</c:v>
                </c:pt>
                <c:pt idx="3288">
                  <c:v>1.3432323985495225E-2</c:v>
                </c:pt>
                <c:pt idx="3289">
                  <c:v>1.3435040508205171E-2</c:v>
                </c:pt>
                <c:pt idx="3290">
                  <c:v>1.3437745914057303E-2</c:v>
                </c:pt>
                <c:pt idx="3291">
                  <c:v>1.3440440182829978E-2</c:v>
                </c:pt>
                <c:pt idx="3292">
                  <c:v>1.344443763537756E-2</c:v>
                </c:pt>
                <c:pt idx="3293">
                  <c:v>1.3447107450617415E-2</c:v>
                </c:pt>
                <c:pt idx="3294">
                  <c:v>1.3449766062598732E-2</c:v>
                </c:pt>
                <c:pt idx="3295">
                  <c:v>1.3452413451098551E-2</c:v>
                </c:pt>
                <c:pt idx="3296">
                  <c:v>1.3453743762865169E-2</c:v>
                </c:pt>
                <c:pt idx="3297">
                  <c:v>1.3456370784574843E-2</c:v>
                </c:pt>
                <c:pt idx="3298">
                  <c:v>1.3458986527676308E-2</c:v>
                </c:pt>
                <c:pt idx="3299">
                  <c:v>1.3462890365857098E-2</c:v>
                </c:pt>
                <c:pt idx="3300">
                  <c:v>1.3465481333629042E-2</c:v>
                </c:pt>
                <c:pt idx="3301">
                  <c:v>1.3468060956592023E-2</c:v>
                </c:pt>
                <c:pt idx="3302">
                  <c:v>1.3470629214524797E-2</c:v>
                </c:pt>
                <c:pt idx="3303">
                  <c:v>1.3473186087206549E-2</c:v>
                </c:pt>
                <c:pt idx="3304">
                  <c:v>1.3474443003276489E-2</c:v>
                </c:pt>
                <c:pt idx="3305">
                  <c:v>1.3478265595932444E-2</c:v>
                </c:pt>
                <c:pt idx="3306">
                  <c:v>1.3480788191535387E-2</c:v>
                </c:pt>
                <c:pt idx="3307">
                  <c:v>1.3483299321004911E-2</c:v>
                </c:pt>
                <c:pt idx="3308">
                  <c:v>1.3485798964118912E-2</c:v>
                </c:pt>
                <c:pt idx="3309">
                  <c:v>1.3486583554685004E-2</c:v>
                </c:pt>
                <c:pt idx="3310">
                  <c:v>1.348906311477061E-2</c:v>
                </c:pt>
                <c:pt idx="3311">
                  <c:v>1.3491531135273741E-2</c:v>
                </c:pt>
                <c:pt idx="3312">
                  <c:v>1.3493987595979357E-2</c:v>
                </c:pt>
                <c:pt idx="3313">
                  <c:v>1.3496855492880162E-2</c:v>
                </c:pt>
                <c:pt idx="3314">
                  <c:v>1.3500976504421877E-2</c:v>
                </c:pt>
                <c:pt idx="3315">
                  <c:v>1.3501708942028751E-2</c:v>
                </c:pt>
                <c:pt idx="3316">
                  <c:v>1.3504118212924762E-2</c:v>
                </c:pt>
                <c:pt idx="3317">
                  <c:v>1.3506515821079618E-2</c:v>
                </c:pt>
                <c:pt idx="3318">
                  <c:v>1.3508482472363794E-2</c:v>
                </c:pt>
                <c:pt idx="3319">
                  <c:v>1.3510857448440257E-2</c:v>
                </c:pt>
                <c:pt idx="3320">
                  <c:v>1.3513220702992747E-2</c:v>
                </c:pt>
                <c:pt idx="3321">
                  <c:v>1.3515572215807545E-2</c:v>
                </c:pt>
                <c:pt idx="3322">
                  <c:v>1.3518328213162673E-2</c:v>
                </c:pt>
                <c:pt idx="3323">
                  <c:v>1.3520655420327573E-2</c:v>
                </c:pt>
                <c:pt idx="3324">
                  <c:v>1.352297082323916E-2</c:v>
                </c:pt>
                <c:pt idx="3325">
                  <c:v>1.3525274401680601E-2</c:v>
                </c:pt>
                <c:pt idx="3326">
                  <c:v>1.3527152946278832E-2</c:v>
                </c:pt>
                <c:pt idx="3327">
                  <c:v>1.3529433584149915E-2</c:v>
                </c:pt>
                <c:pt idx="3328">
                  <c:v>1.3531702338779353E-2</c:v>
                </c:pt>
                <c:pt idx="3329">
                  <c:v>1.3533959189953428E-2</c:v>
                </c:pt>
                <c:pt idx="3330">
                  <c:v>1.353620411745754E-2</c:v>
                </c:pt>
                <c:pt idx="3331">
                  <c:v>1.3538437101077527E-2</c:v>
                </c:pt>
                <c:pt idx="3332">
                  <c:v>1.354065812060011E-2</c:v>
                </c:pt>
                <c:pt idx="3333">
                  <c:v>1.3542867155811128E-2</c:v>
                </c:pt>
                <c:pt idx="3334">
                  <c:v>1.354506418649642E-2</c:v>
                </c:pt>
                <c:pt idx="3335">
                  <c:v>1.3548873603500936E-2</c:v>
                </c:pt>
                <c:pt idx="3336">
                  <c:v>1.3551043419614817E-2</c:v>
                </c:pt>
                <c:pt idx="3337">
                  <c:v>1.3553201163028869E-2</c:v>
                </c:pt>
                <c:pt idx="3338">
                  <c:v>1.3555346813526145E-2</c:v>
                </c:pt>
                <c:pt idx="3339">
                  <c:v>1.3556271610021684E-2</c:v>
                </c:pt>
                <c:pt idx="3340">
                  <c:v>1.3558395395614101E-2</c:v>
                </c:pt>
                <c:pt idx="3341">
                  <c:v>1.3560507033303287E-2</c:v>
                </c:pt>
                <c:pt idx="3342">
                  <c:v>1.3562606502875031E-2</c:v>
                </c:pt>
                <c:pt idx="3343">
                  <c:v>1.3564693784114684E-2</c:v>
                </c:pt>
                <c:pt idx="3344">
                  <c:v>1.3567965633120982E-2</c:v>
                </c:pt>
                <c:pt idx="3345">
                  <c:v>1.3570026067136216E-2</c:v>
                </c:pt>
                <c:pt idx="3346">
                  <c:v>1.3572074246504688E-2</c:v>
                </c:pt>
                <c:pt idx="3347">
                  <c:v>1.3574110151009027E-2</c:v>
                </c:pt>
                <c:pt idx="3348">
                  <c:v>1.3574946657892209E-2</c:v>
                </c:pt>
                <c:pt idx="3349">
                  <c:v>1.3576960384673598E-2</c:v>
                </c:pt>
                <c:pt idx="3350">
                  <c:v>1.3578961781633016E-2</c:v>
                </c:pt>
                <c:pt idx="3351">
                  <c:v>1.358095082856018E-2</c:v>
                </c:pt>
                <c:pt idx="3352">
                  <c:v>1.3582927505242625E-2</c:v>
                </c:pt>
                <c:pt idx="3353">
                  <c:v>1.3586066673846641E-2</c:v>
                </c:pt>
                <c:pt idx="3354">
                  <c:v>1.3588016088281678E-2</c:v>
                </c:pt>
                <c:pt idx="3355">
                  <c:v>1.358995306613248E-2</c:v>
                </c:pt>
                <c:pt idx="3356">
                  <c:v>1.3591877587185969E-2</c:v>
                </c:pt>
                <c:pt idx="3357">
                  <c:v>1.3593789631227775E-2</c:v>
                </c:pt>
                <c:pt idx="3358">
                  <c:v>1.3595689178043531E-2</c:v>
                </c:pt>
                <c:pt idx="3359">
                  <c:v>1.3597576207419299E-2</c:v>
                </c:pt>
                <c:pt idx="3360">
                  <c:v>1.3599450699142002E-2</c:v>
                </c:pt>
                <c:pt idx="3361">
                  <c:v>1.3599387225566702E-2</c:v>
                </c:pt>
                <c:pt idx="3362">
                  <c:v>1.3601240758375929E-2</c:v>
                </c:pt>
                <c:pt idx="3363">
                  <c:v>1.3603081702433456E-2</c:v>
                </c:pt>
                <c:pt idx="3364">
                  <c:v>1.3604910037531804E-2</c:v>
                </c:pt>
                <c:pt idx="3365">
                  <c:v>1.3606725743462163E-2</c:v>
                </c:pt>
                <c:pt idx="3366">
                  <c:v>1.3608909827976887E-2</c:v>
                </c:pt>
                <c:pt idx="3367">
                  <c:v>1.3610699370394875E-2</c:v>
                </c:pt>
                <c:pt idx="3368">
                  <c:v>1.3612476221108472E-2</c:v>
                </c:pt>
                <c:pt idx="3369">
                  <c:v>1.3614240359909227E-2</c:v>
                </c:pt>
                <c:pt idx="3370">
                  <c:v>1.3615614128322998E-2</c:v>
                </c:pt>
                <c:pt idx="3371">
                  <c:v>1.3617353634884774E-2</c:v>
                </c:pt>
                <c:pt idx="3372">
                  <c:v>1.3619080370826188E-2</c:v>
                </c:pt>
                <c:pt idx="3373">
                  <c:v>1.3620794315940642E-2</c:v>
                </c:pt>
                <c:pt idx="3374">
                  <c:v>1.3622869667944834E-2</c:v>
                </c:pt>
                <c:pt idx="3375">
                  <c:v>1.3624557110904264E-2</c:v>
                </c:pt>
                <c:pt idx="3376">
                  <c:v>1.3626231700496972E-2</c:v>
                </c:pt>
                <c:pt idx="3377">
                  <c:v>1.3627893416516263E-2</c:v>
                </c:pt>
                <c:pt idx="3378">
                  <c:v>1.3629542238755444E-2</c:v>
                </c:pt>
                <c:pt idx="3379">
                  <c:v>1.3630808247706216E-2</c:v>
                </c:pt>
                <c:pt idx="3380">
                  <c:v>1.3632432091257331E-2</c:v>
                </c:pt>
                <c:pt idx="3381">
                  <c:v>1.3634042982333996E-2</c:v>
                </c:pt>
                <c:pt idx="3382">
                  <c:v>1.3635640900731374E-2</c:v>
                </c:pt>
                <c:pt idx="3383">
                  <c:v>1.363722582624287E-2</c:v>
                </c:pt>
                <c:pt idx="3384">
                  <c:v>1.3638797738664535E-2</c:v>
                </c:pt>
                <c:pt idx="3385">
                  <c:v>1.36403566177933E-2</c:v>
                </c:pt>
                <c:pt idx="3386">
                  <c:v>1.3641902443422569E-2</c:v>
                </c:pt>
                <c:pt idx="3387">
                  <c:v>1.3645248886585297E-2</c:v>
                </c:pt>
                <c:pt idx="3388">
                  <c:v>1.3646764117962656E-2</c:v>
                </c:pt>
                <c:pt idx="3389">
                  <c:v>1.3648266225567408E-2</c:v>
                </c:pt>
                <c:pt idx="3390">
                  <c:v>1.3649755189190343E-2</c:v>
                </c:pt>
                <c:pt idx="3391">
                  <c:v>1.3650153661863985E-2</c:v>
                </c:pt>
                <c:pt idx="3392">
                  <c:v>1.3651618956710757E-2</c:v>
                </c:pt>
                <c:pt idx="3393">
                  <c:v>1.3653071052762027E-2</c:v>
                </c:pt>
                <c:pt idx="3394">
                  <c:v>1.3654509929812323E-2</c:v>
                </c:pt>
                <c:pt idx="3395">
                  <c:v>1.3655935567658348E-2</c:v>
                </c:pt>
                <c:pt idx="3396">
                  <c:v>1.3658411815685972E-2</c:v>
                </c:pt>
                <c:pt idx="3397">
                  <c:v>1.3659808205627283E-2</c:v>
                </c:pt>
                <c:pt idx="3398">
                  <c:v>1.3661191289928994E-2</c:v>
                </c:pt>
                <c:pt idx="3399">
                  <c:v>1.3662561048385332E-2</c:v>
                </c:pt>
                <c:pt idx="3400">
                  <c:v>1.3662864461674707E-2</c:v>
                </c:pt>
                <c:pt idx="3401">
                  <c:v>1.3664210240009817E-2</c:v>
                </c:pt>
                <c:pt idx="3402">
                  <c:v>1.3665542637715427E-2</c:v>
                </c:pt>
                <c:pt idx="3403">
                  <c:v>1.3666861634588244E-2</c:v>
                </c:pt>
                <c:pt idx="3404">
                  <c:v>1.3668167210425847E-2</c:v>
                </c:pt>
                <c:pt idx="3405">
                  <c:v>1.3670498624836509E-2</c:v>
                </c:pt>
                <c:pt idx="3406">
                  <c:v>1.3671774536614889E-2</c:v>
                </c:pt>
                <c:pt idx="3407">
                  <c:v>1.3673036960905155E-2</c:v>
                </c:pt>
                <c:pt idx="3408">
                  <c:v>1.3674285877503252E-2</c:v>
                </c:pt>
                <c:pt idx="3409">
                  <c:v>1.3675521266204268E-2</c:v>
                </c:pt>
                <c:pt idx="3410">
                  <c:v>1.3676743106805436E-2</c:v>
                </c:pt>
                <c:pt idx="3411">
                  <c:v>1.3677951379101846E-2</c:v>
                </c:pt>
                <c:pt idx="3412">
                  <c:v>1.3679146062891591E-2</c:v>
                </c:pt>
                <c:pt idx="3413">
                  <c:v>1.3678631691551235E-2</c:v>
                </c:pt>
                <c:pt idx="3414">
                  <c:v>1.3679803817053748E-2</c:v>
                </c:pt>
                <c:pt idx="3415">
                  <c:v>1.368096230321909E-2</c:v>
                </c:pt>
                <c:pt idx="3416">
                  <c:v>1.3682107129849932E-2</c:v>
                </c:pt>
                <c:pt idx="3417">
                  <c:v>1.3683238276747627E-2</c:v>
                </c:pt>
                <c:pt idx="3418">
                  <c:v>1.3684690278145936E-2</c:v>
                </c:pt>
                <c:pt idx="3419">
                  <c:v>1.3685793059750871E-2</c:v>
                </c:pt>
                <c:pt idx="3420">
                  <c:v>1.368688209907201E-2</c:v>
                </c:pt>
                <c:pt idx="3421">
                  <c:v>1.3687957375909251E-2</c:v>
                </c:pt>
                <c:pt idx="3422">
                  <c:v>1.3688688108340927E-2</c:v>
                </c:pt>
                <c:pt idx="3423">
                  <c:v>1.3689736752702106E-2</c:v>
                </c:pt>
                <c:pt idx="3424">
                  <c:v>1.3690771575951961E-2</c:v>
                </c:pt>
                <c:pt idx="3425">
                  <c:v>1.3691792557896253E-2</c:v>
                </c:pt>
                <c:pt idx="3426">
                  <c:v>1.3693126615962397E-2</c:v>
                </c:pt>
                <c:pt idx="3427">
                  <c:v>1.3694118893767376E-2</c:v>
                </c:pt>
                <c:pt idx="3428">
                  <c:v>1.3695097267713631E-2</c:v>
                </c:pt>
                <c:pt idx="3429">
                  <c:v>1.369606171760413E-2</c:v>
                </c:pt>
                <c:pt idx="3430">
                  <c:v>1.3697146870279979E-2</c:v>
                </c:pt>
                <c:pt idx="3431">
                  <c:v>1.3697759440213998E-2</c:v>
                </c:pt>
                <c:pt idx="3432">
                  <c:v>1.3698680968374739E-2</c:v>
                </c:pt>
                <c:pt idx="3433">
                  <c:v>1.3699588490786434E-2</c:v>
                </c:pt>
                <c:pt idx="3434">
                  <c:v>1.3700481987255732E-2</c:v>
                </c:pt>
                <c:pt idx="3435">
                  <c:v>1.3701361437587517E-2</c:v>
                </c:pt>
                <c:pt idx="3436">
                  <c:v>1.3702226821590207E-2</c:v>
                </c:pt>
                <c:pt idx="3437">
                  <c:v>1.3703078119071333E-2</c:v>
                </c:pt>
                <c:pt idx="3438">
                  <c:v>1.3703915309837106E-2</c:v>
                </c:pt>
                <c:pt idx="3439">
                  <c:v>1.3705994458522738E-2</c:v>
                </c:pt>
                <c:pt idx="3440">
                  <c:v>1.3706799426574738E-2</c:v>
                </c:pt>
                <c:pt idx="3441">
                  <c:v>1.3707590219423022E-2</c:v>
                </c:pt>
                <c:pt idx="3442">
                  <c:v>1.3708366816872722E-2</c:v>
                </c:pt>
                <c:pt idx="3443">
                  <c:v>1.3708199147864541E-2</c:v>
                </c:pt>
                <c:pt idx="3444">
                  <c:v>1.3709877344798165E-2</c:v>
                </c:pt>
                <c:pt idx="3445">
                  <c:v>1.3710409372422376E-2</c:v>
                </c:pt>
                <c:pt idx="3446">
                  <c:v>1.3711330848796839E-2</c:v>
                </c:pt>
                <c:pt idx="3447">
                  <c:v>1.3712036166339588E-2</c:v>
                </c:pt>
                <c:pt idx="3448">
                  <c:v>1.3712727167320131E-2</c:v>
                </c:pt>
                <c:pt idx="3449">
                  <c:v>1.3713403831547052E-2</c:v>
                </c:pt>
                <c:pt idx="3450">
                  <c:v>1.3714066138825911E-2</c:v>
                </c:pt>
                <c:pt idx="3451">
                  <c:v>1.3714714068964858E-2</c:v>
                </c:pt>
                <c:pt idx="3452">
                  <c:v>1.3715347601772478E-2</c:v>
                </c:pt>
                <c:pt idx="3453">
                  <c:v>1.3715966717056058E-2</c:v>
                </c:pt>
                <c:pt idx="3454">
                  <c:v>1.371657139462548E-2</c:v>
                </c:pt>
                <c:pt idx="3455">
                  <c:v>1.3717161614288893E-2</c:v>
                </c:pt>
                <c:pt idx="3456">
                  <c:v>1.3717737355854883E-2</c:v>
                </c:pt>
                <c:pt idx="3457">
                  <c:v>1.3718298599133762E-2</c:v>
                </c:pt>
                <c:pt idx="3458">
                  <c:v>1.3718845323935408E-2</c:v>
                </c:pt>
                <c:pt idx="3459">
                  <c:v>1.3719377510068841E-2</c:v>
                </c:pt>
                <c:pt idx="3460">
                  <c:v>1.3719895137345665E-2</c:v>
                </c:pt>
                <c:pt idx="3461">
                  <c:v>1.3720398185575765E-2</c:v>
                </c:pt>
                <c:pt idx="3462">
                  <c:v>1.3720886634569881E-2</c:v>
                </c:pt>
                <c:pt idx="3463">
                  <c:v>1.3721360464140488E-2</c:v>
                </c:pt>
                <c:pt idx="3464">
                  <c:v>1.3721819654097465E-2</c:v>
                </c:pt>
                <c:pt idx="3465">
                  <c:v>1.3721113346176676E-2</c:v>
                </c:pt>
                <c:pt idx="3466">
                  <c:v>1.3721547351864196E-2</c:v>
                </c:pt>
                <c:pt idx="3467">
                  <c:v>1.3721966665374077E-2</c:v>
                </c:pt>
                <c:pt idx="3468">
                  <c:v>1.37223712665218E-2</c:v>
                </c:pt>
                <c:pt idx="3469">
                  <c:v>1.3723044816542653E-2</c:v>
                </c:pt>
                <c:pt idx="3470">
                  <c:v>1.3724548493582785E-2</c:v>
                </c:pt>
                <c:pt idx="3471">
                  <c:v>1.3723778180260538E-2</c:v>
                </c:pt>
                <c:pt idx="3472">
                  <c:v>1.372412267956347E-2</c:v>
                </c:pt>
                <c:pt idx="3473">
                  <c:v>1.3724452363585968E-2</c:v>
                </c:pt>
                <c:pt idx="3474">
                  <c:v>1.3724488783541872E-2</c:v>
                </c:pt>
                <c:pt idx="3475">
                  <c:v>1.3724789833029973E-2</c:v>
                </c:pt>
                <c:pt idx="3476">
                  <c:v>1.3725076008695236E-2</c:v>
                </c:pt>
                <c:pt idx="3477">
                  <c:v>1.3725347290357123E-2</c:v>
                </c:pt>
                <c:pt idx="3478">
                  <c:v>1.3725877848084322E-2</c:v>
                </c:pt>
                <c:pt idx="3479">
                  <c:v>1.3726118216587445E-2</c:v>
                </c:pt>
                <c:pt idx="3480">
                  <c:v>1.3726343628535892E-2</c:v>
                </c:pt>
                <c:pt idx="3481">
                  <c:v>1.3726554063748444E-2</c:v>
                </c:pt>
                <c:pt idx="3482">
                  <c:v>1.372601999705686E-2</c:v>
                </c:pt>
                <c:pt idx="3483">
                  <c:v>1.3727002644547326E-2</c:v>
                </c:pt>
                <c:pt idx="3484">
                  <c:v>1.3727161577748431E-2</c:v>
                </c:pt>
                <c:pt idx="3485">
                  <c:v>1.3727305444846445E-2</c:v>
                </c:pt>
                <c:pt idx="3486">
                  <c:v>1.3727434225662347E-2</c:v>
                </c:pt>
                <c:pt idx="3487">
                  <c:v>1.3727547900017111E-2</c:v>
                </c:pt>
                <c:pt idx="3488">
                  <c:v>1.372764644773391E-2</c:v>
                </c:pt>
                <c:pt idx="3489">
                  <c:v>1.3727729848633723E-2</c:v>
                </c:pt>
                <c:pt idx="3490">
                  <c:v>1.372779808254016E-2</c:v>
                </c:pt>
                <c:pt idx="3491">
                  <c:v>1.3728370288049066E-2</c:v>
                </c:pt>
                <c:pt idx="3492">
                  <c:v>1.372840594346247E-2</c:v>
                </c:pt>
                <c:pt idx="3493">
                  <c:v>1.3728426367311169E-2</c:v>
                </c:pt>
                <c:pt idx="3494">
                  <c:v>1.372843153941739E-2</c:v>
                </c:pt>
                <c:pt idx="3495">
                  <c:v>1.372816628965952E-2</c:v>
                </c:pt>
                <c:pt idx="3496">
                  <c:v>1.372813224623483E-2</c:v>
                </c:pt>
                <c:pt idx="3497">
                  <c:v>1.3728102395956515E-2</c:v>
                </c:pt>
                <c:pt idx="3498">
                  <c:v>1.3728047463554719E-2</c:v>
                </c:pt>
                <c:pt idx="3499">
                  <c:v>1.3727977180553005E-2</c:v>
                </c:pt>
                <c:pt idx="3500">
                  <c:v>1.3728141155577809E-2</c:v>
                </c:pt>
                <c:pt idx="3501">
                  <c:v>1.3728039000548156E-2</c:v>
                </c:pt>
                <c:pt idx="3502">
                  <c:v>1.3727921432369051E-2</c:v>
                </c:pt>
                <c:pt idx="3503">
                  <c:v>1.3727788430865761E-2</c:v>
                </c:pt>
                <c:pt idx="3504">
                  <c:v>1.3727394800441656E-2</c:v>
                </c:pt>
                <c:pt idx="3505">
                  <c:v>1.3727231990182392E-2</c:v>
                </c:pt>
                <c:pt idx="3506">
                  <c:v>1.3727053688108521E-2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955968"/>
        <c:axId val="62795814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42390</c:v>
                </c:pt>
                <c:pt idx="1">
                  <c:v>42422</c:v>
                </c:pt>
                <c:pt idx="2">
                  <c:v>42450</c:v>
                </c:pt>
                <c:pt idx="3">
                  <c:v>42481</c:v>
                </c:pt>
                <c:pt idx="4">
                  <c:v>42513</c:v>
                </c:pt>
                <c:pt idx="5">
                  <c:v>42542</c:v>
                </c:pt>
                <c:pt idx="6">
                  <c:v>42572</c:v>
                </c:pt>
                <c:pt idx="7">
                  <c:v>42604</c:v>
                </c:pt>
                <c:pt idx="8">
                  <c:v>42634</c:v>
                </c:pt>
                <c:pt idx="9">
                  <c:v>42664</c:v>
                </c:pt>
                <c:pt idx="10">
                  <c:v>42695</c:v>
                </c:pt>
                <c:pt idx="11">
                  <c:v>42725</c:v>
                </c:pt>
                <c:pt idx="12">
                  <c:v>42758</c:v>
                </c:pt>
                <c:pt idx="13">
                  <c:v>42787</c:v>
                </c:pt>
                <c:pt idx="14">
                  <c:v>42815</c:v>
                </c:pt>
                <c:pt idx="15">
                  <c:v>42846</c:v>
                </c:pt>
                <c:pt idx="16">
                  <c:v>42877</c:v>
                </c:pt>
                <c:pt idx="17">
                  <c:v>42907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-4.6999999999999999E-4</c:v>
                </c:pt>
                <c:pt idx="1">
                  <c:v>-5.6999999999999998E-4</c:v>
                </c:pt>
                <c:pt idx="2">
                  <c:v>-6.4999999999999997E-4</c:v>
                </c:pt>
                <c:pt idx="3">
                  <c:v>-7.000000000000001E-4</c:v>
                </c:pt>
                <c:pt idx="4">
                  <c:v>-7.5000000000000012E-4</c:v>
                </c:pt>
                <c:pt idx="5">
                  <c:v>-7.8000000000000009E-4</c:v>
                </c:pt>
                <c:pt idx="6">
                  <c:v>-7.8000000000000009E-4</c:v>
                </c:pt>
                <c:pt idx="7">
                  <c:v>-8.0000000000000015E-4</c:v>
                </c:pt>
                <c:pt idx="8">
                  <c:v>-8.0000000000000015E-4</c:v>
                </c:pt>
                <c:pt idx="9">
                  <c:v>-7.6000000000000015E-4</c:v>
                </c:pt>
                <c:pt idx="10">
                  <c:v>-7.3000000000000007E-4</c:v>
                </c:pt>
                <c:pt idx="11">
                  <c:v>-6.9000000000000008E-4</c:v>
                </c:pt>
                <c:pt idx="12">
                  <c:v>-6.0999999999999997E-4</c:v>
                </c:pt>
                <c:pt idx="13">
                  <c:v>-5.2999999999999998E-4</c:v>
                </c:pt>
                <c:pt idx="14">
                  <c:v>-4.4000000000000007E-4</c:v>
                </c:pt>
                <c:pt idx="15">
                  <c:v>-3.2000000000000003E-4</c:v>
                </c:pt>
                <c:pt idx="16">
                  <c:v>-2.0999999999999998E-4</c:v>
                </c:pt>
                <c:pt idx="17">
                  <c:v>-8.9999999999999979E-5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955968"/>
        <c:axId val="627958144"/>
      </c:scatterChart>
      <c:dateAx>
        <c:axId val="627955968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9581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7958144"/>
        <c:scaling>
          <c:orientation val="minMax"/>
          <c:max val="2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795596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-1.3248440072999301E-4</c:v>
                </c:pt>
                <c:pt idx="1">
                  <c:v>-1.3248432756851614E-4</c:v>
                </c:pt>
                <c:pt idx="2">
                  <c:v>-1.3248440069002498E-4</c:v>
                </c:pt>
                <c:pt idx="3">
                  <c:v>-1.3248440076996104E-4</c:v>
                </c:pt>
                <c:pt idx="4">
                  <c:v>-1.3248440069002498E-4</c:v>
                </c:pt>
                <c:pt idx="5">
                  <c:v>7.3152269505882828E-4</c:v>
                </c:pt>
                <c:pt idx="6">
                  <c:v>-1.3248440072999301E-4</c:v>
                </c:pt>
                <c:pt idx="7">
                  <c:v>-1.3248440072999301E-4</c:v>
                </c:pt>
                <c:pt idx="8">
                  <c:v>-1.3248440065005695E-4</c:v>
                </c:pt>
                <c:pt idx="9">
                  <c:v>-1.3248440076996104E-4</c:v>
                </c:pt>
                <c:pt idx="10">
                  <c:v>-1.3248435194235242E-4</c:v>
                </c:pt>
                <c:pt idx="11">
                  <c:v>-1.3248440076996104E-4</c:v>
                </c:pt>
                <c:pt idx="12">
                  <c:v>-1.3248440069002498E-4</c:v>
                </c:pt>
                <c:pt idx="13">
                  <c:v>-1.3248440069002498E-4</c:v>
                </c:pt>
                <c:pt idx="14">
                  <c:v>-1.3248440076996104E-4</c:v>
                </c:pt>
                <c:pt idx="15">
                  <c:v>-1.3248435194235242E-4</c:v>
                </c:pt>
                <c:pt idx="16">
                  <c:v>-1.3248440072999301E-4</c:v>
                </c:pt>
                <c:pt idx="17">
                  <c:v>-1.3248440072999301E-4</c:v>
                </c:pt>
                <c:pt idx="18">
                  <c:v>-1.3248440065005695E-4</c:v>
                </c:pt>
                <c:pt idx="19">
                  <c:v>-1.3447054569848405E-4</c:v>
                </c:pt>
                <c:pt idx="20">
                  <c:v>-1.4289332765038409E-4</c:v>
                </c:pt>
                <c:pt idx="21">
                  <c:v>-1.5182211555941905E-4</c:v>
                </c:pt>
                <c:pt idx="22">
                  <c:v>-1.5648426882286515E-4</c:v>
                </c:pt>
                <c:pt idx="23">
                  <c:v>-1.6123199939155342E-4</c:v>
                </c:pt>
                <c:pt idx="24">
                  <c:v>-1.6604324419411398E-4</c:v>
                </c:pt>
                <c:pt idx="25">
                  <c:v>-1.7576704379962393E-4</c:v>
                </c:pt>
                <c:pt idx="26">
                  <c:v>-1.8548209400393034E-4</c:v>
                </c:pt>
                <c:pt idx="27">
                  <c:v>-1.9027995707077139E-4</c:v>
                </c:pt>
                <c:pt idx="28">
                  <c:v>-1.9500895362511983E-4</c:v>
                </c:pt>
                <c:pt idx="29">
                  <c:v>-1.996470199161493E-4</c:v>
                </c:pt>
                <c:pt idx="30">
                  <c:v>-2.0850961477414387E-4</c:v>
                </c:pt>
                <c:pt idx="31">
                  <c:v>-2.1684871662319694E-4</c:v>
                </c:pt>
                <c:pt idx="32">
                  <c:v>-2.2070118137040851E-4</c:v>
                </c:pt>
                <c:pt idx="33">
                  <c:v>-2.2433033558755255E-4</c:v>
                </c:pt>
                <c:pt idx="34">
                  <c:v>-2.2771411560373878E-4</c:v>
                </c:pt>
                <c:pt idx="35">
                  <c:v>-2.3355329386465229E-4</c:v>
                </c:pt>
                <c:pt idx="36">
                  <c:v>-2.383542272754724E-4</c:v>
                </c:pt>
                <c:pt idx="37">
                  <c:v>-2.4018018593974233E-4</c:v>
                </c:pt>
                <c:pt idx="38">
                  <c:v>-2.4162838993646574E-4</c:v>
                </c:pt>
                <c:pt idx="39">
                  <c:v>-2.4267677591449655E-4</c:v>
                </c:pt>
                <c:pt idx="40">
                  <c:v>-2.4333033962431472E-4</c:v>
                </c:pt>
                <c:pt idx="41">
                  <c:v>-2.4365759713873558E-4</c:v>
                </c:pt>
                <c:pt idx="42">
                  <c:v>-2.4527445794397806E-4</c:v>
                </c:pt>
                <c:pt idx="43">
                  <c:v>-2.4705222140042338E-4</c:v>
                </c:pt>
                <c:pt idx="44">
                  <c:v>-2.4900282939555041E-4</c:v>
                </c:pt>
                <c:pt idx="45">
                  <c:v>-2.5353972711972261E-4</c:v>
                </c:pt>
                <c:pt idx="46">
                  <c:v>5.332286200587788E-4</c:v>
                </c:pt>
                <c:pt idx="47">
                  <c:v>-2.6176651750198232E-4</c:v>
                </c:pt>
                <c:pt idx="48">
                  <c:v>-2.6500497992021366E-4</c:v>
                </c:pt>
                <c:pt idx="49">
                  <c:v>-2.6849988240762457E-4</c:v>
                </c:pt>
                <c:pt idx="50">
                  <c:v>-2.7640398620576434E-4</c:v>
                </c:pt>
                <c:pt idx="51">
                  <c:v>-2.8528273639416568E-4</c:v>
                </c:pt>
                <c:pt idx="52">
                  <c:v>-2.9023897169633273E-4</c:v>
                </c:pt>
                <c:pt idx="53">
                  <c:v>-2.9552330035098606E-4</c:v>
                </c:pt>
                <c:pt idx="54">
                  <c:v>-3.0114766416566852E-4</c:v>
                </c:pt>
                <c:pt idx="55">
                  <c:v>-3.1358928047620083E-4</c:v>
                </c:pt>
                <c:pt idx="56">
                  <c:v>-3.2728431588857632E-4</c:v>
                </c:pt>
                <c:pt idx="57">
                  <c:v>-3.3478798877162319E-4</c:v>
                </c:pt>
                <c:pt idx="58">
                  <c:v>-3.4270335001806984E-4</c:v>
                </c:pt>
                <c:pt idx="59">
                  <c:v>-3.5104234159533121E-4</c:v>
                </c:pt>
                <c:pt idx="60">
                  <c:v>-3.6919175888439071E-4</c:v>
                </c:pt>
                <c:pt idx="61">
                  <c:v>-3.8877070942522352E-4</c:v>
                </c:pt>
                <c:pt idx="62">
                  <c:v>-3.9878157100492473E-4</c:v>
                </c:pt>
                <c:pt idx="63">
                  <c:v>-4.0863773109300894E-4</c:v>
                </c:pt>
                <c:pt idx="64">
                  <c:v>-4.3691418321678555E-4</c:v>
                </c:pt>
                <c:pt idx="65">
                  <c:v>-4.6369373001287073E-4</c:v>
                </c:pt>
                <c:pt idx="66">
                  <c:v>-4.7205086431745258E-4</c:v>
                </c:pt>
                <c:pt idx="67">
                  <c:v>-4.8013440675287455E-4</c:v>
                </c:pt>
                <c:pt idx="68">
                  <c:v>-4.9531453145679194E-4</c:v>
                </c:pt>
                <c:pt idx="69">
                  <c:v>-5.0943543379755596E-4</c:v>
                </c:pt>
                <c:pt idx="70">
                  <c:v>-5.159280984035064E-4</c:v>
                </c:pt>
                <c:pt idx="71">
                  <c:v>-5.2205800358695598E-4</c:v>
                </c:pt>
                <c:pt idx="72">
                  <c:v>-5.2781028791581974E-4</c:v>
                </c:pt>
                <c:pt idx="73">
                  <c:v>-5.3798101059321368E-4</c:v>
                </c:pt>
                <c:pt idx="74">
                  <c:v>-5.4674599260007284E-4</c:v>
                </c:pt>
                <c:pt idx="75">
                  <c:v>-5.5038725401246325E-4</c:v>
                </c:pt>
                <c:pt idx="76">
                  <c:v>-5.5356172697695882E-4</c:v>
                </c:pt>
                <c:pt idx="77">
                  <c:v>-5.5625455026131476E-4</c:v>
                </c:pt>
                <c:pt idx="78">
                  <c:v>-5.5995952016552053E-4</c:v>
                </c:pt>
                <c:pt idx="79">
                  <c:v>-5.6191211979417233E-4</c:v>
                </c:pt>
                <c:pt idx="80">
                  <c:v>-5.6197377491518097E-4</c:v>
                </c:pt>
                <c:pt idx="81">
                  <c:v>-5.6146461248296475E-4</c:v>
                </c:pt>
                <c:pt idx="82">
                  <c:v>-5.6046901799611248E-4</c:v>
                </c:pt>
                <c:pt idx="83">
                  <c:v>-5.582884779142816E-4</c:v>
                </c:pt>
                <c:pt idx="84">
                  <c:v>-5.561389697961161E-4</c:v>
                </c:pt>
                <c:pt idx="85">
                  <c:v>-5.5508969313056156E-4</c:v>
                </c:pt>
                <c:pt idx="86">
                  <c:v>-5.5406271814550934E-4</c:v>
                </c:pt>
                <c:pt idx="87">
                  <c:v>-5.5306254919784692E-4</c:v>
                </c:pt>
                <c:pt idx="88">
                  <c:v>-5.511732399021696E-4</c:v>
                </c:pt>
                <c:pt idx="89">
                  <c:v>-5.494200106870295E-4</c:v>
                </c:pt>
                <c:pt idx="90">
                  <c:v>-5.4862143024525523E-4</c:v>
                </c:pt>
                <c:pt idx="91">
                  <c:v>-5.4787667914446558E-4</c:v>
                </c:pt>
                <c:pt idx="92">
                  <c:v>-5.4719026158167594E-4</c:v>
                </c:pt>
                <c:pt idx="93">
                  <c:v>-5.4603356261839764E-4</c:v>
                </c:pt>
                <c:pt idx="94">
                  <c:v>-5.4511800425594004E-4</c:v>
                </c:pt>
                <c:pt idx="95">
                  <c:v>-5.4479081290192966E-4</c:v>
                </c:pt>
                <c:pt idx="96">
                  <c:v>-5.4454897862932228E-4</c:v>
                </c:pt>
                <c:pt idx="97">
                  <c:v>-5.4439700519548495E-4</c:v>
                </c:pt>
                <c:pt idx="98">
                  <c:v>-5.4441429159446386E-4</c:v>
                </c:pt>
                <c:pt idx="99">
                  <c:v>-5.4477780051076508E-4</c:v>
                </c:pt>
                <c:pt idx="100">
                  <c:v>-5.4514269126837434E-4</c:v>
                </c:pt>
                <c:pt idx="101">
                  <c:v>-5.4562446640815665E-4</c:v>
                </c:pt>
                <c:pt idx="102">
                  <c:v>-5.4622763032696753E-4</c:v>
                </c:pt>
                <c:pt idx="103">
                  <c:v>-5.4786027220199429E-4</c:v>
                </c:pt>
                <c:pt idx="104">
                  <c:v>-5.4994075065817327E-4</c:v>
                </c:pt>
                <c:pt idx="105">
                  <c:v>-5.5119724240881851E-4</c:v>
                </c:pt>
                <c:pt idx="106">
                  <c:v>-5.5258047589656911E-4</c:v>
                </c:pt>
                <c:pt idx="107">
                  <c:v>-5.5409441323206465E-4</c:v>
                </c:pt>
                <c:pt idx="108">
                  <c:v>-5.5757691517221986E-4</c:v>
                </c:pt>
                <c:pt idx="109">
                  <c:v>-5.6153644566236949E-4</c:v>
                </c:pt>
                <c:pt idx="110">
                  <c:v>-5.6376333537500045E-4</c:v>
                </c:pt>
                <c:pt idx="111">
                  <c:v>-5.6614470203886214E-4</c:v>
                </c:pt>
                <c:pt idx="112">
                  <c:v>-5.6868450784453017E-4</c:v>
                </c:pt>
                <c:pt idx="113">
                  <c:v>-5.7431114448114329E-4</c:v>
                </c:pt>
                <c:pt idx="114">
                  <c:v>-5.8050736573722617E-4</c:v>
                </c:pt>
                <c:pt idx="115">
                  <c:v>-5.8389879987075233E-4</c:v>
                </c:pt>
                <c:pt idx="116">
                  <c:v>-5.8747244608969851E-4</c:v>
                </c:pt>
                <c:pt idx="117">
                  <c:v>-5.912322666645764E-4</c:v>
                </c:pt>
                <c:pt idx="118">
                  <c:v>-5.9939130188535472E-4</c:v>
                </c:pt>
                <c:pt idx="119">
                  <c:v>-6.0821253581533341E-4</c:v>
                </c:pt>
                <c:pt idx="120">
                  <c:v>-6.1296266070876015E-4</c:v>
                </c:pt>
                <c:pt idx="121">
                  <c:v>-6.1792273282179622E-4</c:v>
                </c:pt>
                <c:pt idx="122">
                  <c:v>-6.2309671442495329E-4</c:v>
                </c:pt>
                <c:pt idx="123">
                  <c:v>-6.3417640329799241E-4</c:v>
                </c:pt>
                <c:pt idx="124">
                  <c:v>-6.4601097971017651E-4</c:v>
                </c:pt>
                <c:pt idx="125">
                  <c:v>-6.5225289901160721E-4</c:v>
                </c:pt>
                <c:pt idx="126">
                  <c:v>-6.5842463353504854E-4</c:v>
                </c:pt>
                <c:pt idx="127">
                  <c:v>-6.6446180469803551E-4</c:v>
                </c:pt>
                <c:pt idx="128">
                  <c:v>-6.7606633295635987E-4</c:v>
                </c:pt>
                <c:pt idx="129">
                  <c:v>-6.8718485653818107E-4</c:v>
                </c:pt>
                <c:pt idx="130">
                  <c:v>-6.9248921177322842E-4</c:v>
                </c:pt>
                <c:pt idx="131">
                  <c:v>-6.9763500420538804E-4</c:v>
                </c:pt>
                <c:pt idx="132">
                  <c:v>-7.02618233874297E-4</c:v>
                </c:pt>
                <c:pt idx="133">
                  <c:v>-7.1202140948578574E-4</c:v>
                </c:pt>
                <c:pt idx="134">
                  <c:v>-7.2084552674933633E-4</c:v>
                </c:pt>
                <c:pt idx="135">
                  <c:v>-7.2495594415578068E-4</c:v>
                </c:pt>
                <c:pt idx="136">
                  <c:v>-7.2887979943647707E-4</c:v>
                </c:pt>
                <c:pt idx="137">
                  <c:v>-7.3261309263106256E-4</c:v>
                </c:pt>
                <c:pt idx="138">
                  <c:v>-7.3942295406581593E-4</c:v>
                </c:pt>
                <c:pt idx="139">
                  <c:v>-7.4556064721953419E-4</c:v>
                </c:pt>
                <c:pt idx="140">
                  <c:v>-7.4828113173719402E-4</c:v>
                </c:pt>
                <c:pt idx="141">
                  <c:v>-7.5078705504605381E-4</c:v>
                </c:pt>
                <c:pt idx="142">
                  <c:v>-7.5307441682603837E-4</c:v>
                </c:pt>
                <c:pt idx="143">
                  <c:v>-7.5689901201325682E-4</c:v>
                </c:pt>
                <c:pt idx="144">
                  <c:v>-7.5995825320696042E-4</c:v>
                </c:pt>
                <c:pt idx="145">
                  <c:v>-7.6109281001546236E-4</c:v>
                </c:pt>
                <c:pt idx="146">
                  <c:v>-7.6198480609246388E-4</c:v>
                </c:pt>
                <c:pt idx="147">
                  <c:v>-7.6266799375890315E-4</c:v>
                </c:pt>
                <c:pt idx="148">
                  <c:v>-7.6388170654251297E-4</c:v>
                </c:pt>
                <c:pt idx="149">
                  <c:v>-7.6502358795860204E-4</c:v>
                </c:pt>
                <c:pt idx="150">
                  <c:v>-7.6555676669975981E-4</c:v>
                </c:pt>
                <c:pt idx="151">
                  <c:v>-7.6606812525525925E-4</c:v>
                </c:pt>
                <c:pt idx="152">
                  <c:v>-7.6655789795765372E-4</c:v>
                </c:pt>
                <c:pt idx="153">
                  <c:v>-7.6746502323921106E-4</c:v>
                </c:pt>
                <c:pt idx="154">
                  <c:v>-7.6830580701514606E-4</c:v>
                </c:pt>
                <c:pt idx="155">
                  <c:v>-7.6869115900546348E-4</c:v>
                </c:pt>
                <c:pt idx="156">
                  <c:v>-7.6905632850010619E-4</c:v>
                </c:pt>
                <c:pt idx="157">
                  <c:v>-7.6940154991156362E-4</c:v>
                </c:pt>
                <c:pt idx="158">
                  <c:v>-7.7002502122613947E-4</c:v>
                </c:pt>
                <c:pt idx="159">
                  <c:v>-7.7058763226389715E-4</c:v>
                </c:pt>
                <c:pt idx="160">
                  <c:v>-7.7083662173293988E-4</c:v>
                </c:pt>
                <c:pt idx="161">
                  <c:v>-7.7106706695584393E-4</c:v>
                </c:pt>
                <c:pt idx="162">
                  <c:v>-7.7127920166564223E-4</c:v>
                </c:pt>
                <c:pt idx="163">
                  <c:v>-7.7164195201540053E-4</c:v>
                </c:pt>
                <c:pt idx="164">
                  <c:v>-7.7194931511037623E-4</c:v>
                </c:pt>
                <c:pt idx="165">
                  <c:v>-7.7207340700713445E-4</c:v>
                </c:pt>
                <c:pt idx="166">
                  <c:v>-7.7218059230776959E-4</c:v>
                </c:pt>
                <c:pt idx="167">
                  <c:v>-7.7227110486521866E-4</c:v>
                </c:pt>
                <c:pt idx="168">
                  <c:v>-7.7239606703916053E-4</c:v>
                </c:pt>
                <c:pt idx="169">
                  <c:v>-7.7247624073351062E-4</c:v>
                </c:pt>
                <c:pt idx="170">
                  <c:v>-7.7251786407828149E-4</c:v>
                </c:pt>
                <c:pt idx="171">
                  <c:v>-7.7257564230048814E-4</c:v>
                </c:pt>
                <c:pt idx="172">
                  <c:v>-7.7265031013240559E-4</c:v>
                </c:pt>
                <c:pt idx="173">
                  <c:v>-7.7285795887060971E-4</c:v>
                </c:pt>
                <c:pt idx="174">
                  <c:v>-7.7313257204281172E-4</c:v>
                </c:pt>
                <c:pt idx="175">
                  <c:v>-7.7330270898734454E-4</c:v>
                </c:pt>
                <c:pt idx="176">
                  <c:v>-7.7349414401517436E-4</c:v>
                </c:pt>
                <c:pt idx="177">
                  <c:v>-7.7370761169870406E-4</c:v>
                </c:pt>
                <c:pt idx="178">
                  <c:v>-7.7420999872401808E-4</c:v>
                </c:pt>
                <c:pt idx="179">
                  <c:v>-7.7479650583356374E-4</c:v>
                </c:pt>
                <c:pt idx="180">
                  <c:v>-7.7513115881888695E-4</c:v>
                </c:pt>
                <c:pt idx="181">
                  <c:v>-7.7549225321327242E-4</c:v>
                </c:pt>
                <c:pt idx="182">
                  <c:v>-7.7588052338928293E-4</c:v>
                </c:pt>
                <c:pt idx="183">
                  <c:v>-7.7674964866769614E-4</c:v>
                </c:pt>
                <c:pt idx="184">
                  <c:v>-7.7772005999232618E-4</c:v>
                </c:pt>
                <c:pt idx="185">
                  <c:v>-7.7825523157937226E-4</c:v>
                </c:pt>
                <c:pt idx="186">
                  <c:v>-7.788219879012459E-4</c:v>
                </c:pt>
                <c:pt idx="187">
                  <c:v>-7.7942106317063775E-4</c:v>
                </c:pt>
                <c:pt idx="188">
                  <c:v>-7.8072892549574391E-4</c:v>
                </c:pt>
                <c:pt idx="189">
                  <c:v>-7.8215525240565853E-4</c:v>
                </c:pt>
                <c:pt idx="190">
                  <c:v>-7.8292694523529605E-4</c:v>
                </c:pt>
                <c:pt idx="191">
                  <c:v>-7.8373508503037925E-4</c:v>
                </c:pt>
                <c:pt idx="192">
                  <c:v>-7.8457927542796568E-4</c:v>
                </c:pt>
                <c:pt idx="193">
                  <c:v>-7.8638872848202368E-4</c:v>
                </c:pt>
                <c:pt idx="194">
                  <c:v>-7.8832795943117873E-4</c:v>
                </c:pt>
                <c:pt idx="195">
                  <c:v>-7.8936166287402187E-4</c:v>
                </c:pt>
                <c:pt idx="196">
                  <c:v>-7.9043540001322299E-4</c:v>
                </c:pt>
                <c:pt idx="197">
                  <c:v>-7.9154988100071932E-4</c:v>
                </c:pt>
                <c:pt idx="198">
                  <c:v>-7.9391645729565141E-4</c:v>
                </c:pt>
                <c:pt idx="199">
                  <c:v>-7.9642945154834166E-4</c:v>
                </c:pt>
                <c:pt idx="200">
                  <c:v>-7.9775830749362342E-4</c:v>
                </c:pt>
                <c:pt idx="201">
                  <c:v>-7.9913216923799268E-4</c:v>
                </c:pt>
                <c:pt idx="202">
                  <c:v>-8.0055174745297109E-4</c:v>
                </c:pt>
                <c:pt idx="203">
                  <c:v>-8.0354504915280955E-4</c:v>
                </c:pt>
                <c:pt idx="204">
                  <c:v>-8.0670142897698582E-4</c:v>
                </c:pt>
                <c:pt idx="205">
                  <c:v>-8.0836024334285383E-4</c:v>
                </c:pt>
                <c:pt idx="206">
                  <c:v>-8.1006903605018721E-4</c:v>
                </c:pt>
                <c:pt idx="207">
                  <c:v>-8.1182851709105108E-4</c:v>
                </c:pt>
                <c:pt idx="208">
                  <c:v>-8.1551814578695314E-4</c:v>
                </c:pt>
                <c:pt idx="209">
                  <c:v>-8.1938753446308965E-4</c:v>
                </c:pt>
                <c:pt idx="210">
                  <c:v>-8.2141111352740381E-4</c:v>
                </c:pt>
                <c:pt idx="211">
                  <c:v>-8.2348964311584893E-4</c:v>
                </c:pt>
                <c:pt idx="212">
                  <c:v>-8.2562383354023439E-4</c:v>
                </c:pt>
                <c:pt idx="213">
                  <c:v>-8.2976676273993633E-4</c:v>
                </c:pt>
                <c:pt idx="214">
                  <c:v>-8.3343894789589257E-4</c:v>
                </c:pt>
                <c:pt idx="215">
                  <c:v>-8.3501466597191154E-4</c:v>
                </c:pt>
                <c:pt idx="216">
                  <c:v>-8.3643173859115905E-4</c:v>
                </c:pt>
                <c:pt idx="217">
                  <c:v>-8.3768816939056023E-4</c:v>
                </c:pt>
                <c:pt idx="218">
                  <c:v>-8.3965361742155409E-4</c:v>
                </c:pt>
                <c:pt idx="219">
                  <c:v>-8.4106754536961148E-4</c:v>
                </c:pt>
                <c:pt idx="220">
                  <c:v>-8.4149082070439363E-4</c:v>
                </c:pt>
                <c:pt idx="221">
                  <c:v>-8.4174147560123203E-4</c:v>
                </c:pt>
                <c:pt idx="222">
                  <c:v>-8.4181751397682802E-4</c:v>
                </c:pt>
                <c:pt idx="223">
                  <c:v>-8.4137558661545597E-4</c:v>
                </c:pt>
                <c:pt idx="224">
                  <c:v>-8.403355725272732E-4</c:v>
                </c:pt>
                <c:pt idx="225">
                  <c:v>-8.3950858145165341E-4</c:v>
                </c:pt>
                <c:pt idx="226">
                  <c:v>-8.3849499531662985E-4</c:v>
                </c:pt>
                <c:pt idx="227">
                  <c:v>-8.3729281763922359E-4</c:v>
                </c:pt>
                <c:pt idx="228">
                  <c:v>-8.3424790895403333E-4</c:v>
                </c:pt>
                <c:pt idx="229">
                  <c:v>-8.3055826440414648E-4</c:v>
                </c:pt>
                <c:pt idx="230">
                  <c:v>-8.283831834487998E-4</c:v>
                </c:pt>
                <c:pt idx="231">
                  <c:v>-8.2600753253281312E-4</c:v>
                </c:pt>
                <c:pt idx="232">
                  <c:v>-8.234293151732075E-4</c:v>
                </c:pt>
                <c:pt idx="233">
                  <c:v>-8.1758582107127609E-4</c:v>
                </c:pt>
                <c:pt idx="234">
                  <c:v>-8.111035693092461E-4</c:v>
                </c:pt>
                <c:pt idx="235">
                  <c:v>-8.07800108764134E-4</c:v>
                </c:pt>
                <c:pt idx="236">
                  <c:v>-8.046030788433356E-4</c:v>
                </c:pt>
                <c:pt idx="237">
                  <c:v>-8.0151423738072936E-4</c:v>
                </c:pt>
                <c:pt idx="238">
                  <c:v>-7.9570421246621947E-4</c:v>
                </c:pt>
                <c:pt idx="239">
                  <c:v>-7.9027591007196918E-4</c:v>
                </c:pt>
                <c:pt idx="240">
                  <c:v>-7.8775437613032295E-4</c:v>
                </c:pt>
                <c:pt idx="241">
                  <c:v>-7.8535157709058723E-4</c:v>
                </c:pt>
                <c:pt idx="242">
                  <c:v>-7.8306927022708805E-4</c:v>
                </c:pt>
                <c:pt idx="243">
                  <c:v>-7.7891340089841776E-4</c:v>
                </c:pt>
                <c:pt idx="244">
                  <c:v>-7.7518012021382532E-4</c:v>
                </c:pt>
                <c:pt idx="245">
                  <c:v>-7.7352664066054899E-4</c:v>
                </c:pt>
                <c:pt idx="246">
                  <c:v>-7.7200419960732347E-4</c:v>
                </c:pt>
                <c:pt idx="247">
                  <c:v>-7.7061455468818707E-4</c:v>
                </c:pt>
                <c:pt idx="248">
                  <c:v>-7.6828506807125052E-4</c:v>
                </c:pt>
                <c:pt idx="249">
                  <c:v>-7.6641909179109291E-4</c:v>
                </c:pt>
                <c:pt idx="250">
                  <c:v>-7.6571979369166598E-4</c:v>
                </c:pt>
                <c:pt idx="251">
                  <c:v>-7.6516383805014243E-4</c:v>
                </c:pt>
                <c:pt idx="252">
                  <c:v>-7.6475298254052859E-4</c:v>
                </c:pt>
                <c:pt idx="253">
                  <c:v>-7.6442210393601329E-4</c:v>
                </c:pt>
                <c:pt idx="254">
                  <c:v>-7.6459571598075371E-4</c:v>
                </c:pt>
                <c:pt idx="255">
                  <c:v>-7.6493672668043189E-4</c:v>
                </c:pt>
                <c:pt idx="256">
                  <c:v>-7.6542837552207033E-4</c:v>
                </c:pt>
                <c:pt idx="257">
                  <c:v>-7.6605227797177378E-4</c:v>
                </c:pt>
                <c:pt idx="258">
                  <c:v>-7.6825845246486502E-4</c:v>
                </c:pt>
                <c:pt idx="259">
                  <c:v>-7.7113093714498149E-4</c:v>
                </c:pt>
                <c:pt idx="260">
                  <c:v>-7.7254850964436628E-4</c:v>
                </c:pt>
                <c:pt idx="261">
                  <c:v>-7.7410336612793174E-4</c:v>
                </c:pt>
                <c:pt idx="262">
                  <c:v>2.6324013155942794E-5</c:v>
                </c:pt>
                <c:pt idx="263">
                  <c:v>-7.817242353036491E-4</c:v>
                </c:pt>
                <c:pt idx="264">
                  <c:v>-7.8398696438775062E-4</c:v>
                </c:pt>
                <c:pt idx="265">
                  <c:v>-7.8639555859183474E-4</c:v>
                </c:pt>
                <c:pt idx="266">
                  <c:v>-7.8895144801194306E-4</c:v>
                </c:pt>
                <c:pt idx="267">
                  <c:v>-7.9455960817487181E-4</c:v>
                </c:pt>
                <c:pt idx="268">
                  <c:v>-8.0067656181181945E-4</c:v>
                </c:pt>
                <c:pt idx="269">
                  <c:v>-8.0399038011158552E-4</c:v>
                </c:pt>
                <c:pt idx="270">
                  <c:v>-8.074600748830818E-4</c:v>
                </c:pt>
                <c:pt idx="271">
                  <c:v>-8.1108707610244579E-4</c:v>
                </c:pt>
                <c:pt idx="272">
                  <c:v>-8.1887072197694977E-4</c:v>
                </c:pt>
                <c:pt idx="273">
                  <c:v>-8.2719674993736447E-4</c:v>
                </c:pt>
                <c:pt idx="274">
                  <c:v>-8.3163173647538002E-4</c:v>
                </c:pt>
                <c:pt idx="275">
                  <c:v>-8.3623261059706522E-4</c:v>
                </c:pt>
                <c:pt idx="276">
                  <c:v>-8.410008024783977E-4</c:v>
                </c:pt>
                <c:pt idx="277">
                  <c:v>-8.5110005103583575E-4</c:v>
                </c:pt>
                <c:pt idx="278">
                  <c:v>-8.6169511781974961E-4</c:v>
                </c:pt>
                <c:pt idx="279">
                  <c:v>-8.6683834490397516E-4</c:v>
                </c:pt>
                <c:pt idx="280">
                  <c:v>-8.7167005157873234E-4</c:v>
                </c:pt>
                <c:pt idx="281">
                  <c:v>-8.7618685415069564E-4</c:v>
                </c:pt>
                <c:pt idx="282">
                  <c:v>-8.8415168794320209E-4</c:v>
                </c:pt>
                <c:pt idx="283">
                  <c:v>-8.9103734586704064E-4</c:v>
                </c:pt>
                <c:pt idx="284">
                  <c:v>-8.9392887016703781E-4</c:v>
                </c:pt>
                <c:pt idx="285">
                  <c:v>-8.9648518712515113E-4</c:v>
                </c:pt>
                <c:pt idx="286">
                  <c:v>-8.9870291340776731E-4</c:v>
                </c:pt>
                <c:pt idx="287">
                  <c:v>-9.0199055021056296E-4</c:v>
                </c:pt>
                <c:pt idx="288">
                  <c:v>-9.0412023216135395E-4</c:v>
                </c:pt>
                <c:pt idx="289">
                  <c:v>-9.04594246189383E-4</c:v>
                </c:pt>
                <c:pt idx="290">
                  <c:v>-9.0470936622288889E-4</c:v>
                </c:pt>
                <c:pt idx="291">
                  <c:v>-9.0446220876838623E-4</c:v>
                </c:pt>
                <c:pt idx="292">
                  <c:v>-9.0274111800514589E-4</c:v>
                </c:pt>
                <c:pt idx="293">
                  <c:v>-8.9978312400873506E-4</c:v>
                </c:pt>
                <c:pt idx="294">
                  <c:v>-8.9767382015715214E-4</c:v>
                </c:pt>
                <c:pt idx="295">
                  <c:v>-8.9518193541859858E-4</c:v>
                </c:pt>
                <c:pt idx="296">
                  <c:v>-8.9230408625962099E-4</c:v>
                </c:pt>
                <c:pt idx="297">
                  <c:v>-8.8524274293622085E-4</c:v>
                </c:pt>
                <c:pt idx="298">
                  <c:v>-8.768653662771797E-4</c:v>
                </c:pt>
                <c:pt idx="299">
                  <c:v>-8.7203840804406241E-4</c:v>
                </c:pt>
                <c:pt idx="300">
                  <c:v>-8.6696312780798479E-4</c:v>
                </c:pt>
                <c:pt idx="301">
                  <c:v>-8.6166922729002948E-4</c:v>
                </c:pt>
                <c:pt idx="302">
                  <c:v>-8.5034256769311867E-4</c:v>
                </c:pt>
                <c:pt idx="303">
                  <c:v>-8.3827495928723295E-4</c:v>
                </c:pt>
                <c:pt idx="304">
                  <c:v>-8.318636096360521E-4</c:v>
                </c:pt>
                <c:pt idx="305">
                  <c:v>-8.2522390089323494E-4</c:v>
                </c:pt>
                <c:pt idx="306">
                  <c:v>-8.1835420955744809E-4</c:v>
                </c:pt>
                <c:pt idx="307">
                  <c:v>-8.0383830746377782E-4</c:v>
                </c:pt>
                <c:pt idx="308">
                  <c:v>-7.8854315485266113E-4</c:v>
                </c:pt>
                <c:pt idx="309">
                  <c:v>-7.8049920278822071E-4</c:v>
                </c:pt>
                <c:pt idx="310">
                  <c:v>-7.7221552912121183E-4</c:v>
                </c:pt>
                <c:pt idx="311">
                  <c:v>-7.6369051071001337E-4</c:v>
                </c:pt>
                <c:pt idx="312">
                  <c:v>-7.4582632960229489E-4</c:v>
                </c:pt>
                <c:pt idx="313">
                  <c:v>-7.2714452395317153E-4</c:v>
                </c:pt>
                <c:pt idx="314">
                  <c:v>-7.1738843317792345E-4</c:v>
                </c:pt>
                <c:pt idx="315">
                  <c:v>-7.0738125812930264E-4</c:v>
                </c:pt>
                <c:pt idx="316">
                  <c:v>-6.9712137602540025E-4</c:v>
                </c:pt>
                <c:pt idx="317">
                  <c:v>-6.7574987002050335E-4</c:v>
                </c:pt>
                <c:pt idx="318">
                  <c:v>-6.5352231110704651E-4</c:v>
                </c:pt>
                <c:pt idx="319">
                  <c:v>-6.4211291923577107E-4</c:v>
                </c:pt>
                <c:pt idx="320">
                  <c:v>-6.3113537560166577E-4</c:v>
                </c:pt>
                <c:pt idx="321">
                  <c:v>-6.2073309304633284E-4</c:v>
                </c:pt>
                <c:pt idx="322">
                  <c:v>-6.0187327704408489E-4</c:v>
                </c:pt>
                <c:pt idx="323">
                  <c:v>-5.8498944796259167E-4</c:v>
                </c:pt>
                <c:pt idx="324">
                  <c:v>-5.7754812716304116E-4</c:v>
                </c:pt>
                <c:pt idx="325">
                  <c:v>-5.7071593011492894E-4</c:v>
                </c:pt>
                <c:pt idx="326">
                  <c:v>-5.6449850058370998E-4</c:v>
                </c:pt>
                <c:pt idx="327">
                  <c:v>-5.5414023255373479E-4</c:v>
                </c:pt>
                <c:pt idx="328">
                  <c:v>-5.458893335363868E-4</c:v>
                </c:pt>
                <c:pt idx="329">
                  <c:v>-5.4283039843117109E-4</c:v>
                </c:pt>
                <c:pt idx="330">
                  <c:v>-5.4042009351551457E-4</c:v>
                </c:pt>
                <c:pt idx="331">
                  <c:v>-5.3866406267477629E-4</c:v>
                </c:pt>
                <c:pt idx="332">
                  <c:v>-5.3736033099216485E-4</c:v>
                </c:pt>
                <c:pt idx="333">
                  <c:v>-5.3829555433093645E-4</c:v>
                </c:pt>
                <c:pt idx="334">
                  <c:v>-5.3989554978706167E-4</c:v>
                </c:pt>
                <c:pt idx="335">
                  <c:v>-5.4218368187086696E-4</c:v>
                </c:pt>
                <c:pt idx="336">
                  <c:v>-5.5394234126104891E-4</c:v>
                </c:pt>
                <c:pt idx="337">
                  <c:v>-5.7067939026378411E-4</c:v>
                </c:pt>
                <c:pt idx="338">
                  <c:v>-5.7794250257536817E-4</c:v>
                </c:pt>
                <c:pt idx="339">
                  <c:v>-5.8593890111868774E-4</c:v>
                </c:pt>
                <c:pt idx="340">
                  <c:v>-6.0509928938135005E-4</c:v>
                </c:pt>
                <c:pt idx="341">
                  <c:v>-6.2349065258704428E-4</c:v>
                </c:pt>
                <c:pt idx="342">
                  <c:v>-6.3173806306160429E-4</c:v>
                </c:pt>
                <c:pt idx="343">
                  <c:v>-6.3940919063476542E-4</c:v>
                </c:pt>
                <c:pt idx="344">
                  <c:v>-6.4649895197277374E-4</c:v>
                </c:pt>
                <c:pt idx="345">
                  <c:v>-6.6127022104067734E-4</c:v>
                </c:pt>
                <c:pt idx="346">
                  <c:v>-6.7304934149969853E-4</c:v>
                </c:pt>
                <c:pt idx="347">
                  <c:v>-6.7654415154105862E-4</c:v>
                </c:pt>
                <c:pt idx="348">
                  <c:v>-6.7942201089188359E-4</c:v>
                </c:pt>
                <c:pt idx="349">
                  <c:v>-6.8309451334069848E-4</c:v>
                </c:pt>
                <c:pt idx="350">
                  <c:v>-6.8466227047814243E-4</c:v>
                </c:pt>
                <c:pt idx="351">
                  <c:v>-6.843791233723806E-4</c:v>
                </c:pt>
                <c:pt idx="352">
                  <c:v>-6.8344852441448722E-4</c:v>
                </c:pt>
                <c:pt idx="353">
                  <c:v>-6.8186539007086822E-4</c:v>
                </c:pt>
                <c:pt idx="354">
                  <c:v>-6.7649731479324515E-4</c:v>
                </c:pt>
                <c:pt idx="355">
                  <c:v>-6.6890582876677485E-4</c:v>
                </c:pt>
                <c:pt idx="356">
                  <c:v>-6.6398376469045672E-4</c:v>
                </c:pt>
                <c:pt idx="357">
                  <c:v>-6.5837866402684853E-4</c:v>
                </c:pt>
                <c:pt idx="358">
                  <c:v>-6.5208544328232421E-4</c:v>
                </c:pt>
                <c:pt idx="359">
                  <c:v>-6.3717872249124952E-4</c:v>
                </c:pt>
                <c:pt idx="360">
                  <c:v>-6.2380068662548638E-4</c:v>
                </c:pt>
                <c:pt idx="361">
                  <c:v>-6.2192846564723681E-4</c:v>
                </c:pt>
                <c:pt idx="362">
                  <c:v>-6.1963284327504198E-4</c:v>
                </c:pt>
                <c:pt idx="363">
                  <c:v>-6.1691065204261264E-4</c:v>
                </c:pt>
                <c:pt idx="364">
                  <c:v>-6.1002749944805146E-4</c:v>
                </c:pt>
                <c:pt idx="365">
                  <c:v>-6.016928384333653E-4</c:v>
                </c:pt>
                <c:pt idx="366">
                  <c:v>-5.9679028335146711E-4</c:v>
                </c:pt>
                <c:pt idx="367">
                  <c:v>-5.9144215189377292E-4</c:v>
                </c:pt>
                <c:pt idx="368">
                  <c:v>-5.8564527615434514E-4</c:v>
                </c:pt>
                <c:pt idx="369">
                  <c:v>-5.7253895976216995E-4</c:v>
                </c:pt>
                <c:pt idx="370">
                  <c:v>-5.5790697078172968E-4</c:v>
                </c:pt>
                <c:pt idx="371">
                  <c:v>-5.4981885440508194E-4</c:v>
                </c:pt>
                <c:pt idx="372">
                  <c:v>-5.4126298611123502E-4</c:v>
                </c:pt>
                <c:pt idx="373">
                  <c:v>-5.322361980342194E-4</c:v>
                </c:pt>
                <c:pt idx="374">
                  <c:v>-5.125963199503758E-4</c:v>
                </c:pt>
                <c:pt idx="375">
                  <c:v>-4.913564894559741E-4</c:v>
                </c:pt>
                <c:pt idx="376">
                  <c:v>-4.7992758355430709E-4</c:v>
                </c:pt>
                <c:pt idx="377">
                  <c:v>-4.6800875027397382E-4</c:v>
                </c:pt>
                <c:pt idx="378">
                  <c:v>-4.555968217090367E-4</c:v>
                </c:pt>
                <c:pt idx="379">
                  <c:v>-4.2911296239012131E-4</c:v>
                </c:pt>
                <c:pt idx="380">
                  <c:v>-4.0095479532542555E-4</c:v>
                </c:pt>
                <c:pt idx="381">
                  <c:v>-3.8602987094904506E-4</c:v>
                </c:pt>
                <c:pt idx="382">
                  <c:v>-3.7181524966900525E-4</c:v>
                </c:pt>
                <c:pt idx="383">
                  <c:v>-3.5909035325243366E-4</c:v>
                </c:pt>
                <c:pt idx="384">
                  <c:v>-3.3585495415433542E-4</c:v>
                </c:pt>
                <c:pt idx="385">
                  <c:v>-3.1486125031232604E-4</c:v>
                </c:pt>
                <c:pt idx="386">
                  <c:v>-3.0549795705159255E-4</c:v>
                </c:pt>
                <c:pt idx="387">
                  <c:v>-2.9682280141773987E-4</c:v>
                </c:pt>
                <c:pt idx="388">
                  <c:v>-2.8884105591320264E-4</c:v>
                </c:pt>
                <c:pt idx="389">
                  <c:v>-2.7521508268346651E-4</c:v>
                </c:pt>
                <c:pt idx="390">
                  <c:v>-2.6395362036080172E-4</c:v>
                </c:pt>
                <c:pt idx="391">
                  <c:v>-2.5951800972201511E-4</c:v>
                </c:pt>
                <c:pt idx="392">
                  <c:v>-2.5580744326791915E-4</c:v>
                </c:pt>
                <c:pt idx="393">
                  <c:v>-2.5282719282149202E-4</c:v>
                </c:pt>
                <c:pt idx="394">
                  <c:v>-2.4932726884419054E-4</c:v>
                </c:pt>
                <c:pt idx="395">
                  <c:v>-2.4831480080145241E-4</c:v>
                </c:pt>
                <c:pt idx="396">
                  <c:v>-2.4906521645107205E-4</c:v>
                </c:pt>
                <c:pt idx="397">
                  <c:v>-2.5057758216373571E-4</c:v>
                </c:pt>
                <c:pt idx="398">
                  <c:v>-2.5285717032197397E-4</c:v>
                </c:pt>
                <c:pt idx="399">
                  <c:v>-2.5999992797398619E-4</c:v>
                </c:pt>
                <c:pt idx="400">
                  <c:v>-2.6975319178390578E-4</c:v>
                </c:pt>
                <c:pt idx="401">
                  <c:v>-2.7594797554986172E-4</c:v>
                </c:pt>
                <c:pt idx="402">
                  <c:v>-2.8294161541708718E-4</c:v>
                </c:pt>
                <c:pt idx="403">
                  <c:v>-2.9073938340840044E-4</c:v>
                </c:pt>
                <c:pt idx="404">
                  <c:v>-3.0736229883920885E-4</c:v>
                </c:pt>
                <c:pt idx="405">
                  <c:v>-3.2315347178180076E-4</c:v>
                </c:pt>
                <c:pt idx="406">
                  <c:v>-3.3053406331973179E-4</c:v>
                </c:pt>
                <c:pt idx="407">
                  <c:v>-3.376020844880756E-4</c:v>
                </c:pt>
                <c:pt idx="408">
                  <c:v>-3.4435510099406486E-4</c:v>
                </c:pt>
                <c:pt idx="409">
                  <c:v>-3.5679859112569545E-4</c:v>
                </c:pt>
                <c:pt idx="410">
                  <c:v>-3.6816842618581092E-4</c:v>
                </c:pt>
                <c:pt idx="411">
                  <c:v>-3.7330989907324863E-4</c:v>
                </c:pt>
                <c:pt idx="412">
                  <c:v>-3.7812175966323025E-4</c:v>
                </c:pt>
                <c:pt idx="413">
                  <c:v>-3.8260157282365981E-4</c:v>
                </c:pt>
                <c:pt idx="414">
                  <c:v>-3.9044177888136744E-4</c:v>
                </c:pt>
                <c:pt idx="415">
                  <c:v>-3.9715166163745153E-4</c:v>
                </c:pt>
                <c:pt idx="416">
                  <c:v>-3.9993471966148775E-4</c:v>
                </c:pt>
                <c:pt idx="417">
                  <c:v>-4.023711227807425E-4</c:v>
                </c:pt>
                <c:pt idx="418">
                  <c:v>-4.0445843618286403E-4</c:v>
                </c:pt>
                <c:pt idx="419">
                  <c:v>-4.0745679699583093E-4</c:v>
                </c:pt>
                <c:pt idx="420">
                  <c:v>-4.0926810188857132E-4</c:v>
                </c:pt>
                <c:pt idx="421">
                  <c:v>-4.0957344807690532E-4</c:v>
                </c:pt>
                <c:pt idx="422">
                  <c:v>-4.0951509691300458E-4</c:v>
                </c:pt>
                <c:pt idx="423">
                  <c:v>-4.0909061370442146E-4</c:v>
                </c:pt>
                <c:pt idx="424">
                  <c:v>-4.0700857404374347E-4</c:v>
                </c:pt>
                <c:pt idx="425">
                  <c:v>-4.0364924878577568E-4</c:v>
                </c:pt>
                <c:pt idx="426">
                  <c:v>-4.0115663111350841E-4</c:v>
                </c:pt>
                <c:pt idx="427">
                  <c:v>-3.980811131532036E-4</c:v>
                </c:pt>
                <c:pt idx="428">
                  <c:v>-3.9441894582381565E-4</c:v>
                </c:pt>
                <c:pt idx="429">
                  <c:v>-3.8511995270162913E-4</c:v>
                </c:pt>
                <c:pt idx="430">
                  <c:v>-3.738287895638237E-4</c:v>
                </c:pt>
                <c:pt idx="431">
                  <c:v>-3.6717713129963414E-4</c:v>
                </c:pt>
                <c:pt idx="432">
                  <c:v>-3.5991632618248559E-4</c:v>
                </c:pt>
                <c:pt idx="433">
                  <c:v>-3.5204262485155624E-4</c:v>
                </c:pt>
                <c:pt idx="434">
                  <c:v>-3.3423317652214735E-4</c:v>
                </c:pt>
                <c:pt idx="435">
                  <c:v>-3.1434386549733517E-4</c:v>
                </c:pt>
                <c:pt idx="436">
                  <c:v>-3.033494394877323E-4</c:v>
                </c:pt>
                <c:pt idx="437">
                  <c:v>-2.9171961974050475E-4</c:v>
                </c:pt>
                <c:pt idx="438">
                  <c:v>-2.7945065693479876E-4</c:v>
                </c:pt>
                <c:pt idx="439">
                  <c:v>-2.5276332900059373E-4</c:v>
                </c:pt>
                <c:pt idx="440">
                  <c:v>-2.239083827149102E-4</c:v>
                </c:pt>
                <c:pt idx="441">
                  <c:v>-2.0838746036755396E-4</c:v>
                </c:pt>
                <c:pt idx="442">
                  <c:v>-1.9220489763771553E-4</c:v>
                </c:pt>
                <c:pt idx="443">
                  <c:v>-1.7535694464498874E-4</c:v>
                </c:pt>
                <c:pt idx="444">
                  <c:v>-1.3942426944968389E-4</c:v>
                </c:pt>
                <c:pt idx="445">
                  <c:v>-1.0123623815250227E-4</c:v>
                </c:pt>
                <c:pt idx="446">
                  <c:v>-8.1005090195596097E-5</c:v>
                </c:pt>
                <c:pt idx="447">
                  <c:v>-6.0086054092245433E-5</c:v>
                </c:pt>
                <c:pt idx="448">
                  <c:v>-3.8744504164966997E-5</c:v>
                </c:pt>
                <c:pt idx="449">
                  <c:v>1.3917065633251013E-6</c:v>
                </c:pt>
                <c:pt idx="450">
                  <c:v>3.841282627981002E-5</c:v>
                </c:pt>
                <c:pt idx="451">
                  <c:v>5.5350022405420418E-5</c:v>
                </c:pt>
                <c:pt idx="452">
                  <c:v>7.1333710138787865E-5</c:v>
                </c:pt>
                <c:pt idx="453">
                  <c:v>8.6357562061323279E-5</c:v>
                </c:pt>
                <c:pt idx="454">
                  <c:v>1.131742145332737E-4</c:v>
                </c:pt>
                <c:pt idx="455">
                  <c:v>1.3672807398279474E-4</c:v>
                </c:pt>
                <c:pt idx="456">
                  <c:v>1.4685784300638716E-4</c:v>
                </c:pt>
                <c:pt idx="457">
                  <c:v>1.5598981450537508E-4</c:v>
                </c:pt>
                <c:pt idx="458">
                  <c:v>1.6411766122104154E-4</c:v>
                </c:pt>
                <c:pt idx="459">
                  <c:v>1.7699472564913776E-4</c:v>
                </c:pt>
                <c:pt idx="460">
                  <c:v>1.8646126466848045E-4</c:v>
                </c:pt>
                <c:pt idx="461">
                  <c:v>1.8947358490173372E-4</c:v>
                </c:pt>
                <c:pt idx="462">
                  <c:v>1.9144381879776518E-4</c:v>
                </c:pt>
                <c:pt idx="463">
                  <c:v>1.9236563973734633E-4</c:v>
                </c:pt>
                <c:pt idx="464">
                  <c:v>1.9068303799940622E-4</c:v>
                </c:pt>
                <c:pt idx="465">
                  <c:v>1.8544225523164926E-4</c:v>
                </c:pt>
                <c:pt idx="466">
                  <c:v>1.810271076241321E-4</c:v>
                </c:pt>
                <c:pt idx="467">
                  <c:v>1.7552558574607247E-4</c:v>
                </c:pt>
                <c:pt idx="468">
                  <c:v>1.6893136281836973E-4</c:v>
                </c:pt>
                <c:pt idx="469">
                  <c:v>1.5206900978448346E-4</c:v>
                </c:pt>
                <c:pt idx="470">
                  <c:v>1.3178923600420944E-4</c:v>
                </c:pt>
                <c:pt idx="471">
                  <c:v>1.2136990908295786E-4</c:v>
                </c:pt>
                <c:pt idx="472">
                  <c:v>1.1156264871914345E-4</c:v>
                </c:pt>
                <c:pt idx="473">
                  <c:v>1.0237140958935242E-4</c:v>
                </c:pt>
                <c:pt idx="474">
                  <c:v>8.6062129343034144E-5</c:v>
                </c:pt>
                <c:pt idx="475">
                  <c:v>7.1845758702338003E-5</c:v>
                </c:pt>
                <c:pt idx="476">
                  <c:v>6.5793945651648755E-5</c:v>
                </c:pt>
                <c:pt idx="477">
                  <c:v>6.0381881734627996E-5</c:v>
                </c:pt>
                <c:pt idx="478">
                  <c:v>5.5613521787734044E-5</c:v>
                </c:pt>
                <c:pt idx="479">
                  <c:v>4.824226090605066E-5</c:v>
                </c:pt>
                <c:pt idx="480">
                  <c:v>4.3056213474557126E-5</c:v>
                </c:pt>
                <c:pt idx="481">
                  <c:v>4.1565692887601813E-5</c:v>
                </c:pt>
                <c:pt idx="482">
                  <c:v>4.0742604090482359E-5</c:v>
                </c:pt>
                <c:pt idx="483">
                  <c:v>4.0590901999593143E-5</c:v>
                </c:pt>
                <c:pt idx="484">
                  <c:v>4.2545231684343321E-5</c:v>
                </c:pt>
                <c:pt idx="485">
                  <c:v>4.6777053670510327E-5</c:v>
                </c:pt>
                <c:pt idx="486">
                  <c:v>5.00416051796293E-5</c:v>
                </c:pt>
                <c:pt idx="487">
                  <c:v>5.4001271534431794E-5</c:v>
                </c:pt>
                <c:pt idx="488">
                  <c:v>5.8660007411504012E-5</c:v>
                </c:pt>
                <c:pt idx="489">
                  <c:v>7.0327498491451479E-5</c:v>
                </c:pt>
                <c:pt idx="490">
                  <c:v>8.4364741192999304E-5</c:v>
                </c:pt>
                <c:pt idx="491">
                  <c:v>9.2451765842938016E-5</c:v>
                </c:pt>
                <c:pt idx="492">
                  <c:v>1.0062824717493868E-4</c:v>
                </c:pt>
                <c:pt idx="493">
                  <c:v>1.0876779924728908E-4</c:v>
                </c:pt>
                <c:pt idx="494">
                  <c:v>1.249220193422218E-4</c:v>
                </c:pt>
                <c:pt idx="495">
                  <c:v>1.4094939535524986E-4</c:v>
                </c:pt>
                <c:pt idx="496">
                  <c:v>1.488988112807732E-4</c:v>
                </c:pt>
                <c:pt idx="497">
                  <c:v>1.5680910194326714E-4</c:v>
                </c:pt>
                <c:pt idx="498">
                  <c:v>1.6467990139545918E-4</c:v>
                </c:pt>
                <c:pt idx="499">
                  <c:v>1.8028812328374499E-4</c:v>
                </c:pt>
                <c:pt idx="500">
                  <c:v>1.9576086719652608E-4</c:v>
                </c:pt>
                <c:pt idx="501">
                  <c:v>2.0342872058876083E-4</c:v>
                </c:pt>
                <c:pt idx="502">
                  <c:v>2.1105488692718666E-4</c:v>
                </c:pt>
                <c:pt idx="503">
                  <c:v>2.1863899994478686E-4</c:v>
                </c:pt>
                <c:pt idx="504">
                  <c:v>2.3366537038604918E-4</c:v>
                </c:pt>
                <c:pt idx="505">
                  <c:v>2.4854760042103408E-4</c:v>
                </c:pt>
                <c:pt idx="506">
                  <c:v>2.5591595746554674E-4</c:v>
                </c:pt>
                <c:pt idx="507">
                  <c:v>2.6324006550559886E-4</c:v>
                </c:pt>
                <c:pt idx="508">
                  <c:v>2.7051955827417373E-4</c:v>
                </c:pt>
                <c:pt idx="509">
                  <c:v>2.849282222694427E-4</c:v>
                </c:pt>
                <c:pt idx="510">
                  <c:v>2.9918405816786731E-4</c:v>
                </c:pt>
                <c:pt idx="511">
                  <c:v>3.0623498521009651E-4</c:v>
                </c:pt>
                <c:pt idx="512">
                  <c:v>3.1323910113734144E-4</c:v>
                </c:pt>
                <c:pt idx="513">
                  <c:v>3.202059983564709E-4</c:v>
                </c:pt>
                <c:pt idx="514">
                  <c:v>3.4116328734867807E-4</c:v>
                </c:pt>
                <c:pt idx="515">
                  <c:v>3.622044748929909E-4</c:v>
                </c:pt>
                <c:pt idx="516">
                  <c:v>3.6924663255000212E-4</c:v>
                </c:pt>
                <c:pt idx="517">
                  <c:v>3.869125635680426E-4</c:v>
                </c:pt>
                <c:pt idx="518">
                  <c:v>4.1887586807121124E-4</c:v>
                </c:pt>
                <c:pt idx="519">
                  <c:v>4.6187342438663848E-4</c:v>
                </c:pt>
                <c:pt idx="520">
                  <c:v>5.1255984192977166E-4</c:v>
                </c:pt>
                <c:pt idx="521">
                  <c:v>5.6379616183654946E-4</c:v>
                </c:pt>
                <c:pt idx="522">
                  <c:v>6.1556883958147068E-4</c:v>
                </c:pt>
                <c:pt idx="523">
                  <c:v>6.6786433047916205E-4</c:v>
                </c:pt>
                <c:pt idx="524">
                  <c:v>7.2066908976431421E-4</c:v>
                </c:pt>
                <c:pt idx="525">
                  <c:v>7.739695730712981E-4</c:v>
                </c:pt>
                <c:pt idx="526">
                  <c:v>8.2775223571474044E-4</c:v>
                </c:pt>
                <c:pt idx="527">
                  <c:v>8.8200353276945975E-4</c:v>
                </c:pt>
                <c:pt idx="528">
                  <c:v>9.3670991986982699E-4</c:v>
                </c:pt>
                <c:pt idx="529">
                  <c:v>9.9185785209066069E-4</c:v>
                </c:pt>
                <c:pt idx="530">
                  <c:v>1.0474337850663318E-3</c:v>
                </c:pt>
                <c:pt idx="531">
                  <c:v>1.1275497917750954E-3</c:v>
                </c:pt>
                <c:pt idx="532">
                  <c:v>1.1598154738212685E-3</c:v>
                </c:pt>
                <c:pt idx="533">
                  <c:v>1.2165941405495317E-3</c:v>
                </c:pt>
                <c:pt idx="534">
                  <c:v>1.273746628891459E-3</c:v>
                </c:pt>
                <c:pt idx="535">
                  <c:v>1.3395041245001238E-3</c:v>
                </c:pt>
                <c:pt idx="536">
                  <c:v>1.3891188925541087E-3</c:v>
                </c:pt>
                <c:pt idx="537">
                  <c:v>1.4473115782642765E-3</c:v>
                </c:pt>
                <c:pt idx="538">
                  <c:v>1.5058239069265511E-3</c:v>
                </c:pt>
                <c:pt idx="539">
                  <c:v>1.5646423339354953E-3</c:v>
                </c:pt>
                <c:pt idx="540">
                  <c:v>1.6237533142859917E-3</c:v>
                </c:pt>
                <c:pt idx="541">
                  <c:v>1.683143303532475E-3</c:v>
                </c:pt>
                <c:pt idx="542">
                  <c:v>1.7427987565898917E-3</c:v>
                </c:pt>
                <c:pt idx="543">
                  <c:v>1.8027061290926127E-3</c:v>
                </c:pt>
                <c:pt idx="544">
                  <c:v>1.8628518757957124E-3</c:v>
                </c:pt>
                <c:pt idx="545">
                  <c:v>1.9232224522536256E-3</c:v>
                </c:pt>
                <c:pt idx="546">
                  <c:v>1.9838043135411709E-3</c:v>
                </c:pt>
                <c:pt idx="547">
                  <c:v>2.044583915052911E-3</c:v>
                </c:pt>
                <c:pt idx="548">
                  <c:v>2.1055477115439203E-3</c:v>
                </c:pt>
                <c:pt idx="549">
                  <c:v>2.1666821584886975E-3</c:v>
                </c:pt>
                <c:pt idx="550">
                  <c:v>2.2279737111219333E-3</c:v>
                </c:pt>
                <c:pt idx="551">
                  <c:v>2.2894088245184463E-3</c:v>
                </c:pt>
                <c:pt idx="552">
                  <c:v>2.350973953753055E-3</c:v>
                </c:pt>
                <c:pt idx="553">
                  <c:v>2.4126555539005778E-3</c:v>
                </c:pt>
                <c:pt idx="554">
                  <c:v>2.4744400803555777E-3</c:v>
                </c:pt>
                <c:pt idx="555">
                  <c:v>2.536313988033001E-3</c:v>
                </c:pt>
                <c:pt idx="556">
                  <c:v>2.5982637321675384E-3</c:v>
                </c:pt>
                <c:pt idx="557">
                  <c:v>2.6602757678340083E-3</c:v>
                </c:pt>
                <c:pt idx="558">
                  <c:v>2.7223365500272934E-3</c:v>
                </c:pt>
                <c:pt idx="559">
                  <c:v>2.7844325339820841E-3</c:v>
                </c:pt>
                <c:pt idx="560">
                  <c:v>2.8465501746932631E-3</c:v>
                </c:pt>
                <c:pt idx="561">
                  <c:v>2.9086759272356488E-3</c:v>
                </c:pt>
                <c:pt idx="562">
                  <c:v>2.9707962466840598E-3</c:v>
                </c:pt>
                <c:pt idx="563">
                  <c:v>3.0328975880333786E-3</c:v>
                </c:pt>
                <c:pt idx="564">
                  <c:v>3.0949664065182958E-3</c:v>
                </c:pt>
                <c:pt idx="565">
                  <c:v>3.1569891568139496E-3</c:v>
                </c:pt>
                <c:pt idx="566">
                  <c:v>3.2189522943149029E-3</c:v>
                </c:pt>
                <c:pt idx="567">
                  <c:v>3.280842273856166E-3</c:v>
                </c:pt>
                <c:pt idx="568">
                  <c:v>3.3426455504326213E-3</c:v>
                </c:pt>
                <c:pt idx="569">
                  <c:v>3.4309985534530796E-3</c:v>
                </c:pt>
                <c:pt idx="570">
                  <c:v>3.475248695936628E-3</c:v>
                </c:pt>
                <c:pt idx="571">
                  <c:v>3.5284974251226231E-3</c:v>
                </c:pt>
                <c:pt idx="572">
                  <c:v>3.5907646486599276E-3</c:v>
                </c:pt>
                <c:pt idx="573">
                  <c:v>3.653180455103211E-3</c:v>
                </c:pt>
                <c:pt idx="574">
                  <c:v>3.7157383578811931E-3</c:v>
                </c:pt>
                <c:pt idx="575">
                  <c:v>3.7784318707423381E-3</c:v>
                </c:pt>
                <c:pt idx="576">
                  <c:v>3.8412545071953019E-3</c:v>
                </c:pt>
                <c:pt idx="577">
                  <c:v>3.9041997807487405E-3</c:v>
                </c:pt>
                <c:pt idx="578">
                  <c:v>3.967261205151118E-3</c:v>
                </c:pt>
                <c:pt idx="579">
                  <c:v>4.0304322937512183E-3</c:v>
                </c:pt>
                <c:pt idx="580">
                  <c:v>4.0937065603774414E-3</c:v>
                </c:pt>
                <c:pt idx="581">
                  <c:v>4.1570775183785713E-3</c:v>
                </c:pt>
                <c:pt idx="582">
                  <c:v>4.2205386812632639E-3</c:v>
                </c:pt>
                <c:pt idx="583">
                  <c:v>4.2840835628599194E-3</c:v>
                </c:pt>
                <c:pt idx="584">
                  <c:v>4.3477056764373856E-3</c:v>
                </c:pt>
                <c:pt idx="585">
                  <c:v>4.4113985356641905E-3</c:v>
                </c:pt>
                <c:pt idx="586">
                  <c:v>4.5025548837873686E-3</c:v>
                </c:pt>
                <c:pt idx="587">
                  <c:v>4.5480912959749986E-3</c:v>
                </c:pt>
                <c:pt idx="588">
                  <c:v>4.6028367223271971E-3</c:v>
                </c:pt>
                <c:pt idx="589">
                  <c:v>4.6667476993178525E-3</c:v>
                </c:pt>
                <c:pt idx="590">
                  <c:v>4.7306969895011264E-3</c:v>
                </c:pt>
                <c:pt idx="591">
                  <c:v>4.7946781064656108E-3</c:v>
                </c:pt>
                <c:pt idx="592">
                  <c:v>4.8586845637998977E-3</c:v>
                </c:pt>
                <c:pt idx="593">
                  <c:v>4.9227098747728348E-3</c:v>
                </c:pt>
                <c:pt idx="594">
                  <c:v>4.9867475531328864E-3</c:v>
                </c:pt>
                <c:pt idx="595">
                  <c:v>5.0507911121489002E-3</c:v>
                </c:pt>
                <c:pt idx="596">
                  <c:v>5.1148340654894042E-3</c:v>
                </c:pt>
                <c:pt idx="597">
                  <c:v>5.1788699265031823E-3</c:v>
                </c:pt>
                <c:pt idx="598">
                  <c:v>5.2428922087788266E-3</c:v>
                </c:pt>
                <c:pt idx="599">
                  <c:v>5.3068944256651207E-3</c:v>
                </c:pt>
                <c:pt idx="600">
                  <c:v>5.3708700907506568E-3</c:v>
                </c:pt>
                <c:pt idx="601">
                  <c:v>5.4348127174641547E-3</c:v>
                </c:pt>
                <c:pt idx="602">
                  <c:v>5.4987158192343344E-3</c:v>
                </c:pt>
                <c:pt idx="603">
                  <c:v>5.5625729095698517E-3</c:v>
                </c:pt>
                <c:pt idx="604">
                  <c:v>5.6263775018994266E-3</c:v>
                </c:pt>
                <c:pt idx="605">
                  <c:v>5.690123109651779E-3</c:v>
                </c:pt>
                <c:pt idx="606">
                  <c:v>5.7538032463355648E-3</c:v>
                </c:pt>
                <c:pt idx="607">
                  <c:v>5.8174114252995679E-3</c:v>
                </c:pt>
                <c:pt idx="608">
                  <c:v>5.8809411599725081E-3</c:v>
                </c:pt>
                <c:pt idx="609">
                  <c:v>5.9443859638630414E-3</c:v>
                </c:pt>
                <c:pt idx="610">
                  <c:v>6.0077393503998877E-3</c:v>
                </c:pt>
                <c:pt idx="611">
                  <c:v>6.0709948329318308E-3</c:v>
                </c:pt>
                <c:pt idx="612">
                  <c:v>6.1341459248875907E-3</c:v>
                </c:pt>
                <c:pt idx="613">
                  <c:v>6.1971861397758232E-3</c:v>
                </c:pt>
                <c:pt idx="614">
                  <c:v>6.2601089908653762E-3</c:v>
                </c:pt>
                <c:pt idx="615">
                  <c:v>6.3229079915849695E-3</c:v>
                </c:pt>
                <c:pt idx="616">
                  <c:v>6.3855766554432591E-3</c:v>
                </c:pt>
                <c:pt idx="617">
                  <c:v>6.4481084957090928E-3</c:v>
                </c:pt>
                <c:pt idx="618">
                  <c:v>6.5104970258111905E-3</c:v>
                </c:pt>
                <c:pt idx="619">
                  <c:v>6.572735759178272E-3</c:v>
                </c:pt>
                <c:pt idx="620">
                  <c:v>6.6348182091591212E-3</c:v>
                </c:pt>
                <c:pt idx="621">
                  <c:v>6.723385179183694E-3</c:v>
                </c:pt>
                <c:pt idx="622">
                  <c:v>6.7852162461701226E-3</c:v>
                </c:pt>
                <c:pt idx="623">
                  <c:v>6.8292174358752789E-3</c:v>
                </c:pt>
                <c:pt idx="624">
                  <c:v>6.8909456858268214E-3</c:v>
                </c:pt>
                <c:pt idx="625">
                  <c:v>6.9526095416083677E-3</c:v>
                </c:pt>
                <c:pt idx="626">
                  <c:v>7.0142047630916693E-3</c:v>
                </c:pt>
                <c:pt idx="627">
                  <c:v>7.0757271103882857E-3</c:v>
                </c:pt>
                <c:pt idx="628">
                  <c:v>7.1371723434499046E-3</c:v>
                </c:pt>
                <c:pt idx="629">
                  <c:v>7.1985362223880855E-3</c:v>
                </c:pt>
                <c:pt idx="630">
                  <c:v>7.2598145072344522E-3</c:v>
                </c:pt>
                <c:pt idx="631">
                  <c:v>7.3210029579406921E-3</c:v>
                </c:pt>
                <c:pt idx="632">
                  <c:v>7.3820973344584928E-3</c:v>
                </c:pt>
                <c:pt idx="633">
                  <c:v>7.44309339697935E-3</c:v>
                </c:pt>
                <c:pt idx="634">
                  <c:v>7.5039869054549513E-3</c:v>
                </c:pt>
                <c:pt idx="635">
                  <c:v>7.5647736197570481E-3</c:v>
                </c:pt>
                <c:pt idx="636">
                  <c:v>7.6430863608329958E-3</c:v>
                </c:pt>
                <c:pt idx="637">
                  <c:v>7.7205622653409023E-3</c:v>
                </c:pt>
                <c:pt idx="638">
                  <c:v>7.7809329600242449E-3</c:v>
                </c:pt>
                <c:pt idx="639">
                  <c:v>7.8497732902604866E-3</c:v>
                </c:pt>
                <c:pt idx="640">
                  <c:v>7.9012915788556626E-3</c:v>
                </c:pt>
                <c:pt idx="641">
                  <c:v>7.9612710228271766E-3</c:v>
                </c:pt>
                <c:pt idx="642">
                  <c:v>8.0211115699047042E-3</c:v>
                </c:pt>
                <c:pt idx="643">
                  <c:v>8.080808980039933E-3</c:v>
                </c:pt>
                <c:pt idx="644">
                  <c:v>8.1403590131046144E-3</c:v>
                </c:pt>
                <c:pt idx="645">
                  <c:v>8.1997574291303721E-3</c:v>
                </c:pt>
                <c:pt idx="646">
                  <c:v>8.2589999883087017E-3</c:v>
                </c:pt>
                <c:pt idx="647">
                  <c:v>8.3180824503514827E-3</c:v>
                </c:pt>
                <c:pt idx="648">
                  <c:v>8.3770005753702748E-3</c:v>
                </c:pt>
                <c:pt idx="649">
                  <c:v>8.4357501231568932E-3</c:v>
                </c:pt>
                <c:pt idx="650">
                  <c:v>8.4943268539028338E-3</c:v>
                </c:pt>
                <c:pt idx="651">
                  <c:v>8.5527265275597841E-3</c:v>
                </c:pt>
                <c:pt idx="652">
                  <c:v>8.6109449038396235E-3</c:v>
                </c:pt>
                <c:pt idx="653">
                  <c:v>8.6689777429338477E-3</c:v>
                </c:pt>
                <c:pt idx="654">
                  <c:v>8.7268208048740803E-3</c:v>
                </c:pt>
                <c:pt idx="655">
                  <c:v>8.7844698493722007E-3</c:v>
                </c:pt>
                <c:pt idx="656">
                  <c:v>8.8419206363798963E-3</c:v>
                </c:pt>
                <c:pt idx="657">
                  <c:v>8.8991689260886631E-3</c:v>
                </c:pt>
                <c:pt idx="658">
                  <c:v>8.9562104782903162E-3</c:v>
                </c:pt>
                <c:pt idx="659">
                  <c:v>9.0130410528566074E-3</c:v>
                </c:pt>
                <c:pt idx="660">
                  <c:v>9.0696564099790322E-3</c:v>
                </c:pt>
                <c:pt idx="661">
                  <c:v>9.1260523093694701E-3</c:v>
                </c:pt>
                <c:pt idx="662">
                  <c:v>9.1822245110595446E-3</c:v>
                </c:pt>
                <c:pt idx="663">
                  <c:v>9.2381687749210073E-3</c:v>
                </c:pt>
                <c:pt idx="664">
                  <c:v>9.2938808609854817E-3</c:v>
                </c:pt>
                <c:pt idx="665">
                  <c:v>9.3493565291247194E-3</c:v>
                </c:pt>
                <c:pt idx="666">
                  <c:v>9.4045915392104718E-3</c:v>
                </c:pt>
                <c:pt idx="667">
                  <c:v>9.4595816513542985E-3</c:v>
                </c:pt>
                <c:pt idx="668">
                  <c:v>9.514322625268079E-3</c:v>
                </c:pt>
                <c:pt idx="669">
                  <c:v>9.568810221063373E-3</c:v>
                </c:pt>
                <c:pt idx="670">
                  <c:v>9.6230401984520597E-3</c:v>
                </c:pt>
                <c:pt idx="671">
                  <c:v>9.6770083175456989E-3</c:v>
                </c:pt>
                <c:pt idx="672">
                  <c:v>9.7307113480482599E-3</c:v>
                </c:pt>
                <c:pt idx="673">
                  <c:v>9.7919731766182849E-3</c:v>
                </c:pt>
                <c:pt idx="674">
                  <c:v>9.8456062589136195E-3</c:v>
                </c:pt>
                <c:pt idx="675">
                  <c:v>9.8915992467318858E-3</c:v>
                </c:pt>
                <c:pt idx="676">
                  <c:v>9.9452834082480734E-3</c:v>
                </c:pt>
                <c:pt idx="677">
                  <c:v>9.998995513331721E-3</c:v>
                </c:pt>
                <c:pt idx="678">
                  <c:v>1.0052735869576779E-2</c:v>
                </c:pt>
                <c:pt idx="679">
                  <c:v>1.0106504784657133E-2</c:v>
                </c:pt>
                <c:pt idx="680">
                  <c:v>1.0160302566086798E-2</c:v>
                </c:pt>
                <c:pt idx="681">
                  <c:v>1.0214129521539661E-2</c:v>
                </c:pt>
                <c:pt idx="682">
                  <c:v>1.0267985958449799E-2</c:v>
                </c:pt>
                <c:pt idx="683">
                  <c:v>1.0321872184571035E-2</c:v>
                </c:pt>
                <c:pt idx="684">
                  <c:v>1.0375788507337447E-2</c:v>
                </c:pt>
                <c:pt idx="685">
                  <c:v>1.0429735234422921E-2</c:v>
                </c:pt>
                <c:pt idx="686">
                  <c:v>1.0483712673421408E-2</c:v>
                </c:pt>
                <c:pt idx="687">
                  <c:v>1.0553157860622164E-2</c:v>
                </c:pt>
                <c:pt idx="688">
                  <c:v>1.0591760917533222E-2</c:v>
                </c:pt>
                <c:pt idx="689">
                  <c:v>1.0645832337834449E-2</c:v>
                </c:pt>
                <c:pt idx="690">
                  <c:v>1.0699935700344554E-2</c:v>
                </c:pt>
                <c:pt idx="691">
                  <c:v>1.0754071312657487E-2</c:v>
                </c:pt>
                <c:pt idx="692">
                  <c:v>1.0808239482527071E-2</c:v>
                </c:pt>
                <c:pt idx="693">
                  <c:v>1.0862440517307448E-2</c:v>
                </c:pt>
                <c:pt idx="694">
                  <c:v>1.091667472475244E-2</c:v>
                </c:pt>
                <c:pt idx="695">
                  <c:v>1.0970942412376061E-2</c:v>
                </c:pt>
                <c:pt idx="696">
                  <c:v>1.1025243887932135E-2</c:v>
                </c:pt>
                <c:pt idx="697">
                  <c:v>1.1079579458774802E-2</c:v>
                </c:pt>
                <c:pt idx="698">
                  <c:v>1.1133949432657886E-2</c:v>
                </c:pt>
                <c:pt idx="699">
                  <c:v>1.1188354117015464E-2</c:v>
                </c:pt>
                <c:pt idx="700">
                  <c:v>1.1242793819761232E-2</c:v>
                </c:pt>
                <c:pt idx="701">
                  <c:v>1.1297268848009523E-2</c:v>
                </c:pt>
                <c:pt idx="702">
                  <c:v>1.1351779509753968E-2</c:v>
                </c:pt>
                <c:pt idx="703">
                  <c:v>1.1406326112428644E-2</c:v>
                </c:pt>
                <c:pt idx="704">
                  <c:v>1.1460908963707439E-2</c:v>
                </c:pt>
                <c:pt idx="705">
                  <c:v>1.151552837102443E-2</c:v>
                </c:pt>
                <c:pt idx="706">
                  <c:v>1.1570184642053505E-2</c:v>
                </c:pt>
                <c:pt idx="707">
                  <c:v>1.1624878084388612E-2</c:v>
                </c:pt>
                <c:pt idx="708">
                  <c:v>1.1679609005703639E-2</c:v>
                </c:pt>
                <c:pt idx="709">
                  <c:v>1.17343777135126E-2</c:v>
                </c:pt>
                <c:pt idx="710">
                  <c:v>1.1789184515409445E-2</c:v>
                </c:pt>
                <c:pt idx="711">
                  <c:v>1.1844029719068061E-2</c:v>
                </c:pt>
                <c:pt idx="712">
                  <c:v>1.1898913632002461E-2</c:v>
                </c:pt>
                <c:pt idx="713">
                  <c:v>1.1953836561726661E-2</c:v>
                </c:pt>
                <c:pt idx="714">
                  <c:v>1.2008798815914545E-2</c:v>
                </c:pt>
                <c:pt idx="715">
                  <c:v>1.2063800702240002E-2</c:v>
                </c:pt>
                <c:pt idx="716">
                  <c:v>1.2118842528217044E-2</c:v>
                </c:pt>
                <c:pt idx="717">
                  <c:v>1.2173924601519559E-2</c:v>
                </c:pt>
                <c:pt idx="718">
                  <c:v>1.2229047229581624E-2</c:v>
                </c:pt>
                <c:pt idx="719">
                  <c:v>1.2284210720157063E-2</c:v>
                </c:pt>
                <c:pt idx="720">
                  <c:v>1.2339415380759888E-2</c:v>
                </c:pt>
                <c:pt idx="721">
                  <c:v>1.2394661518984051E-2</c:v>
                </c:pt>
                <c:pt idx="722">
                  <c:v>1.2449949442503438E-2</c:v>
                </c:pt>
                <c:pt idx="723">
                  <c:v>1.2505279458832064E-2</c:v>
                </c:pt>
                <c:pt idx="724">
                  <c:v>1.256065187572375E-2</c:v>
                </c:pt>
                <c:pt idx="725">
                  <c:v>1.2616014669193376E-2</c:v>
                </c:pt>
                <c:pt idx="726">
                  <c:v>1.26712987912736E-2</c:v>
                </c:pt>
                <c:pt idx="727">
                  <c:v>1.2726502597999456E-2</c:v>
                </c:pt>
                <c:pt idx="728">
                  <c:v>1.2781624855477958E-2</c:v>
                </c:pt>
                <c:pt idx="729">
                  <c:v>1.2836664329896053E-2</c:v>
                </c:pt>
                <c:pt idx="730">
                  <c:v>1.2891619787520625E-2</c:v>
                </c:pt>
                <c:pt idx="731">
                  <c:v>1.2946489994378751E-2</c:v>
                </c:pt>
                <c:pt idx="732">
                  <c:v>1.3001273716817252E-2</c:v>
                </c:pt>
                <c:pt idx="733">
                  <c:v>1.3055969720943139E-2</c:v>
                </c:pt>
                <c:pt idx="734">
                  <c:v>1.3110576772863425E-2</c:v>
                </c:pt>
                <c:pt idx="735">
                  <c:v>1.3165093638844994E-2</c:v>
                </c:pt>
                <c:pt idx="736">
                  <c:v>1.321951908515473E-2</c:v>
                </c:pt>
                <c:pt idx="737">
                  <c:v>1.3273851877819709E-2</c:v>
                </c:pt>
                <c:pt idx="738">
                  <c:v>1.3328090783106816E-2</c:v>
                </c:pt>
                <c:pt idx="739">
                  <c:v>1.3382234567043128E-2</c:v>
                </c:pt>
                <c:pt idx="740">
                  <c:v>1.3436281996135335E-2</c:v>
                </c:pt>
                <c:pt idx="741">
                  <c:v>1.3505627979091273E-2</c:v>
                </c:pt>
                <c:pt idx="742">
                  <c:v>1.3544082853655937E-2</c:v>
                </c:pt>
                <c:pt idx="743">
                  <c:v>1.3597833814538163E-2</c:v>
                </c:pt>
                <c:pt idx="744">
                  <c:v>1.365148348508427E-2</c:v>
                </c:pt>
                <c:pt idx="745">
                  <c:v>1.3705030631561144E-2</c:v>
                </c:pt>
                <c:pt idx="746">
                  <c:v>1.3758474019915923E-2</c:v>
                </c:pt>
                <c:pt idx="747">
                  <c:v>1.3811812416575364E-2</c:v>
                </c:pt>
                <c:pt idx="748">
                  <c:v>1.3865044587486608E-2</c:v>
                </c:pt>
                <c:pt idx="749">
                  <c:v>1.3918169298996474E-2</c:v>
                </c:pt>
                <c:pt idx="750">
                  <c:v>1.397118531713204E-2</c:v>
                </c:pt>
                <c:pt idx="751">
                  <c:v>1.4024091408160189E-2</c:v>
                </c:pt>
                <c:pt idx="752">
                  <c:v>1.4076886338267869E-2</c:v>
                </c:pt>
                <c:pt idx="753">
                  <c:v>1.4129568873562093E-2</c:v>
                </c:pt>
                <c:pt idx="754">
                  <c:v>1.4182137780229809E-2</c:v>
                </c:pt>
                <c:pt idx="755">
                  <c:v>1.4234591824457965E-2</c:v>
                </c:pt>
                <c:pt idx="756">
                  <c:v>1.428692977243351E-2</c:v>
                </c:pt>
                <c:pt idx="757">
                  <c:v>1.4339150390263455E-2</c:v>
                </c:pt>
                <c:pt idx="758">
                  <c:v>1.4391252444054814E-2</c:v>
                </c:pt>
                <c:pt idx="759">
                  <c:v>1.4443234700234342E-2</c:v>
                </c:pt>
                <c:pt idx="760">
                  <c:v>1.4495095924669243E-2</c:v>
                </c:pt>
                <c:pt idx="761">
                  <c:v>1.4546834883706339E-2</c:v>
                </c:pt>
                <c:pt idx="762">
                  <c:v>1.4598450343372704E-2</c:v>
                </c:pt>
                <c:pt idx="763">
                  <c:v>1.464994107001516E-2</c:v>
                </c:pt>
                <c:pt idx="764">
                  <c:v>1.4701305829660782E-2</c:v>
                </c:pt>
                <c:pt idx="765">
                  <c:v>1.4752543388576456E-2</c:v>
                </c:pt>
                <c:pt idx="766">
                  <c:v>1.4803652512789256E-2</c:v>
                </c:pt>
                <c:pt idx="767">
                  <c:v>1.4854631968486132E-2</c:v>
                </c:pt>
                <c:pt idx="768">
                  <c:v>1.4905480521933967E-2</c:v>
                </c:pt>
                <c:pt idx="769">
                  <c:v>1.4956196939239774E-2</c:v>
                </c:pt>
                <c:pt idx="770">
                  <c:v>1.5006779986510566E-2</c:v>
                </c:pt>
                <c:pt idx="771">
                  <c:v>1.5057228430013225E-2</c:v>
                </c:pt>
                <c:pt idx="772">
                  <c:v>1.510754103577483E-2</c:v>
                </c:pt>
                <c:pt idx="773">
                  <c:v>1.5157716570062263E-2</c:v>
                </c:pt>
                <c:pt idx="774">
                  <c:v>1.5207753798982537E-2</c:v>
                </c:pt>
                <c:pt idx="775">
                  <c:v>1.5257651488642665E-2</c:v>
                </c:pt>
                <c:pt idx="776">
                  <c:v>1.5307408405389467E-2</c:v>
                </c:pt>
                <c:pt idx="777">
                  <c:v>1.5364074888415402E-2</c:v>
                </c:pt>
                <c:pt idx="778">
                  <c:v>1.5406403831326188E-2</c:v>
                </c:pt>
                <c:pt idx="779">
                  <c:v>1.5455599615092908E-2</c:v>
                </c:pt>
                <c:pt idx="780">
                  <c:v>1.5504591188451045E-2</c:v>
                </c:pt>
                <c:pt idx="781">
                  <c:v>1.5553376695844889E-2</c:v>
                </c:pt>
                <c:pt idx="782">
                  <c:v>1.5601954281878605E-2</c:v>
                </c:pt>
                <c:pt idx="783">
                  <c:v>1.5650322090916546E-2</c:v>
                </c:pt>
                <c:pt idx="784">
                  <c:v>1.5698478267562876E-2</c:v>
                </c:pt>
                <c:pt idx="785">
                  <c:v>1.574642095618195E-2</c:v>
                </c:pt>
                <c:pt idx="786">
                  <c:v>1.5794148301218058E-2</c:v>
                </c:pt>
                <c:pt idx="787">
                  <c:v>1.5841658447195428E-2</c:v>
                </c:pt>
                <c:pt idx="788">
                  <c:v>1.5888949538638286E-2</c:v>
                </c:pt>
                <c:pt idx="789">
                  <c:v>1.5936019719990924E-2</c:v>
                </c:pt>
                <c:pt idx="790">
                  <c:v>1.5982867135697632E-2</c:v>
                </c:pt>
                <c:pt idx="791">
                  <c:v>1.6029489930282637E-2</c:v>
                </c:pt>
                <c:pt idx="792">
                  <c:v>1.6089100481577745E-2</c:v>
                </c:pt>
                <c:pt idx="793">
                  <c:v>1.612205423370483E-2</c:v>
                </c:pt>
                <c:pt idx="794">
                  <c:v>1.6167992031590472E-2</c:v>
                </c:pt>
                <c:pt idx="795">
                  <c:v>1.6220208129356095E-2</c:v>
                </c:pt>
                <c:pt idx="796">
                  <c:v>1.6259169642092175E-2</c:v>
                </c:pt>
                <c:pt idx="797">
                  <c:v>1.6304405743516881E-2</c:v>
                </c:pt>
                <c:pt idx="798">
                  <c:v>1.6349404235169729E-2</c:v>
                </c:pt>
                <c:pt idx="799">
                  <c:v>1.6394163261415073E-2</c:v>
                </c:pt>
                <c:pt idx="800">
                  <c:v>1.6438680966697206E-2</c:v>
                </c:pt>
                <c:pt idx="801">
                  <c:v>1.6482955495540352E-2</c:v>
                </c:pt>
                <c:pt idx="802">
                  <c:v>1.6526984992388805E-2</c:v>
                </c:pt>
                <c:pt idx="803">
                  <c:v>1.6570767601606917E-2</c:v>
                </c:pt>
                <c:pt idx="804">
                  <c:v>1.6614301467878789E-2</c:v>
                </c:pt>
                <c:pt idx="805">
                  <c:v>1.6657584735408903E-2</c:v>
                </c:pt>
                <c:pt idx="806">
                  <c:v>1.6700615548961295E-2</c:v>
                </c:pt>
                <c:pt idx="807">
                  <c:v>1.6743392052820383E-2</c:v>
                </c:pt>
                <c:pt idx="808">
                  <c:v>1.6785912391350521E-2</c:v>
                </c:pt>
                <c:pt idx="809">
                  <c:v>1.6828174709315746E-2</c:v>
                </c:pt>
                <c:pt idx="810">
                  <c:v>1.6870177150840604E-2</c:v>
                </c:pt>
                <c:pt idx="811">
                  <c:v>1.6911917860609194E-2</c:v>
                </c:pt>
                <c:pt idx="812">
                  <c:v>1.6953394983145742E-2</c:v>
                </c:pt>
                <c:pt idx="813">
                  <c:v>1.6994606662574796E-2</c:v>
                </c:pt>
                <c:pt idx="814">
                  <c:v>1.7035551043740327E-2</c:v>
                </c:pt>
                <c:pt idx="815">
                  <c:v>1.7076226270846817E-2</c:v>
                </c:pt>
                <c:pt idx="816">
                  <c:v>1.7116630488578366E-2</c:v>
                </c:pt>
                <c:pt idx="817">
                  <c:v>1.7156761841139456E-2</c:v>
                </c:pt>
                <c:pt idx="818">
                  <c:v>1.7196618473214187E-2</c:v>
                </c:pt>
                <c:pt idx="819">
                  <c:v>1.7236198529166913E-2</c:v>
                </c:pt>
                <c:pt idx="820">
                  <c:v>1.7275500153361989E-2</c:v>
                </c:pt>
                <c:pt idx="821">
                  <c:v>1.7314521490483514E-2</c:v>
                </c:pt>
                <c:pt idx="822">
                  <c:v>1.7353260684815908E-2</c:v>
                </c:pt>
                <c:pt idx="823">
                  <c:v>1.7391715880883396E-2</c:v>
                </c:pt>
                <c:pt idx="824">
                  <c:v>1.742988522313027E-2</c:v>
                </c:pt>
                <c:pt idx="825">
                  <c:v>1.7467766856080758E-2</c:v>
                </c:pt>
                <c:pt idx="826">
                  <c:v>1.7505358924099212E-2</c:v>
                </c:pt>
                <c:pt idx="827">
                  <c:v>1.7542659571709862E-2</c:v>
                </c:pt>
                <c:pt idx="828">
                  <c:v>1.7579666943356997E-2</c:v>
                </c:pt>
                <c:pt idx="829">
                  <c:v>1.762681186620263E-2</c:v>
                </c:pt>
                <c:pt idx="830">
                  <c:v>1.7663135080159265E-2</c:v>
                </c:pt>
                <c:pt idx="831">
                  <c:v>1.7694027202699303E-2</c:v>
                </c:pt>
                <c:pt idx="832">
                  <c:v>1.7729783926920817E-2</c:v>
                </c:pt>
                <c:pt idx="833">
                  <c:v>1.776523290227594E-2</c:v>
                </c:pt>
                <c:pt idx="834">
                  <c:v>1.7800372227565475E-2</c:v>
                </c:pt>
                <c:pt idx="835">
                  <c:v>1.7835200001750096E-2</c:v>
                </c:pt>
                <c:pt idx="836">
                  <c:v>1.7869714323710539E-2</c:v>
                </c:pt>
                <c:pt idx="837">
                  <c:v>1.7903913292407481E-2</c:v>
                </c:pt>
                <c:pt idx="838">
                  <c:v>1.7937795006481849E-2</c:v>
                </c:pt>
                <c:pt idx="839">
                  <c:v>1.7971357564974255E-2</c:v>
                </c:pt>
                <c:pt idx="840">
                  <c:v>1.80045990666855E-2</c:v>
                </c:pt>
                <c:pt idx="841">
                  <c:v>1.8037517610576259E-2</c:v>
                </c:pt>
                <c:pt idx="842">
                  <c:v>1.8070111295447333E-2</c:v>
                </c:pt>
                <c:pt idx="843">
                  <c:v>1.8111537058187466E-2</c:v>
                </c:pt>
                <c:pt idx="844">
                  <c:v>1.8134316483573443E-2</c:v>
                </c:pt>
                <c:pt idx="845">
                  <c:v>1.8165924184589954E-2</c:v>
                </c:pt>
                <c:pt idx="846">
                  <c:v>1.8197199422029797E-2</c:v>
                </c:pt>
                <c:pt idx="847">
                  <c:v>1.8230798244793789E-2</c:v>
                </c:pt>
                <c:pt idx="848">
                  <c:v>1.8263089427561496E-2</c:v>
                </c:pt>
                <c:pt idx="849">
                  <c:v>1.8293307402963421E-2</c:v>
                </c:pt>
                <c:pt idx="850">
                  <c:v>1.8323185038688905E-2</c:v>
                </c:pt>
                <c:pt idx="851">
                  <c:v>1.8352720433778558E-2</c:v>
                </c:pt>
                <c:pt idx="852">
                  <c:v>1.8381911686873309E-2</c:v>
                </c:pt>
                <c:pt idx="853">
                  <c:v>1.8410756897013769E-2</c:v>
                </c:pt>
                <c:pt idx="854">
                  <c:v>1.843925416300074E-2</c:v>
                </c:pt>
                <c:pt idx="855">
                  <c:v>1.8467401583794896E-2</c:v>
                </c:pt>
                <c:pt idx="856">
                  <c:v>1.8495197258197038E-2</c:v>
                </c:pt>
                <c:pt idx="857">
                  <c:v>1.8522639285087905E-2</c:v>
                </c:pt>
                <c:pt idx="858">
                  <c:v>1.8549725763268299E-2</c:v>
                </c:pt>
                <c:pt idx="859">
                  <c:v>1.8576454791778829E-2</c:v>
                </c:pt>
                <c:pt idx="860">
                  <c:v>1.8602824469420298E-2</c:v>
                </c:pt>
                <c:pt idx="861">
                  <c:v>1.8628832894993508E-2</c:v>
                </c:pt>
                <c:pt idx="862">
                  <c:v>1.8654478167539068E-2</c:v>
                </c:pt>
                <c:pt idx="863">
                  <c:v>1.8679758385777845E-2</c:v>
                </c:pt>
                <c:pt idx="864">
                  <c:v>1.8704671648670512E-2</c:v>
                </c:pt>
                <c:pt idx="865">
                  <c:v>1.8729216055097808E-2</c:v>
                </c:pt>
                <c:pt idx="866">
                  <c:v>1.8753389703940471E-2</c:v>
                </c:pt>
                <c:pt idx="867">
                  <c:v>1.8777190693999302E-2</c:v>
                </c:pt>
                <c:pt idx="868">
                  <c:v>1.8800617124394847E-2</c:v>
                </c:pt>
                <c:pt idx="869">
                  <c:v>1.8823667093688101E-2</c:v>
                </c:pt>
                <c:pt idx="870">
                  <c:v>1.8846338700919674E-2</c:v>
                </c:pt>
                <c:pt idx="871">
                  <c:v>1.8868630044970303E-2</c:v>
                </c:pt>
                <c:pt idx="872">
                  <c:v>1.8890539224800662E-2</c:v>
                </c:pt>
                <c:pt idx="873">
                  <c:v>1.8912064339131618E-2</c:v>
                </c:pt>
                <c:pt idx="874">
                  <c:v>1.893320348700378E-2</c:v>
                </c:pt>
                <c:pt idx="875">
                  <c:v>1.8953954767138015E-2</c:v>
                </c:pt>
                <c:pt idx="876">
                  <c:v>1.8974316278574932E-2</c:v>
                </c:pt>
                <c:pt idx="877">
                  <c:v>1.899428612019527E-2</c:v>
                </c:pt>
                <c:pt idx="878">
                  <c:v>1.9013862390719893E-2</c:v>
                </c:pt>
                <c:pt idx="879">
                  <c:v>1.903304318926935E-2</c:v>
                </c:pt>
                <c:pt idx="880">
                  <c:v>1.9051826614564504E-2</c:v>
                </c:pt>
                <c:pt idx="881">
                  <c:v>1.9079124058576369E-2</c:v>
                </c:pt>
                <c:pt idx="882">
                  <c:v>1.9097543127220007E-2</c:v>
                </c:pt>
                <c:pt idx="883">
                  <c:v>1.91097288833042E-2</c:v>
                </c:pt>
                <c:pt idx="884">
                  <c:v>1.912827132976247E-2</c:v>
                </c:pt>
                <c:pt idx="885">
                  <c:v>1.9146889732741812E-2</c:v>
                </c:pt>
                <c:pt idx="886">
                  <c:v>1.9165586183849115E-2</c:v>
                </c:pt>
                <c:pt idx="887">
                  <c:v>1.9184362774691266E-2</c:v>
                </c:pt>
                <c:pt idx="888">
                  <c:v>1.9203221596715281E-2</c:v>
                </c:pt>
                <c:pt idx="889">
                  <c:v>1.9222164741607983E-2</c:v>
                </c:pt>
                <c:pt idx="890">
                  <c:v>1.9241194300976261E-2</c:v>
                </c:pt>
                <c:pt idx="891">
                  <c:v>1.9260312366347065E-2</c:v>
                </c:pt>
                <c:pt idx="892">
                  <c:v>1.9279521029407221E-2</c:v>
                </c:pt>
                <c:pt idx="893">
                  <c:v>1.9298822381523806E-2</c:v>
                </c:pt>
                <c:pt idx="894">
                  <c:v>1.9318218514623453E-2</c:v>
                </c:pt>
                <c:pt idx="895">
                  <c:v>1.9337711519993306E-2</c:v>
                </c:pt>
                <c:pt idx="896">
                  <c:v>1.9357303489320188E-2</c:v>
                </c:pt>
                <c:pt idx="897">
                  <c:v>1.9384731325706284E-2</c:v>
                </c:pt>
                <c:pt idx="898">
                  <c:v>1.9408151900561776E-2</c:v>
                </c:pt>
                <c:pt idx="899">
                  <c:v>1.9430974981027305E-2</c:v>
                </c:pt>
                <c:pt idx="900">
                  <c:v>1.9448185398598383E-2</c:v>
                </c:pt>
                <c:pt idx="901">
                  <c:v>1.9468367027526412E-2</c:v>
                </c:pt>
                <c:pt idx="902">
                  <c:v>1.948866136509686E-2</c:v>
                </c:pt>
                <c:pt idx="903">
                  <c:v>1.9509070503076487E-2</c:v>
                </c:pt>
                <c:pt idx="904">
                  <c:v>1.9529596532832372E-2</c:v>
                </c:pt>
                <c:pt idx="905">
                  <c:v>1.9550241546131275E-2</c:v>
                </c:pt>
                <c:pt idx="906">
                  <c:v>1.9571007634500148E-2</c:v>
                </c:pt>
                <c:pt idx="907">
                  <c:v>1.9591896889625815E-2</c:v>
                </c:pt>
                <c:pt idx="908">
                  <c:v>1.9612911402875355E-2</c:v>
                </c:pt>
                <c:pt idx="909">
                  <c:v>1.9634053266015528E-2</c:v>
                </c:pt>
                <c:pt idx="910">
                  <c:v>1.9655324570733157E-2</c:v>
                </c:pt>
                <c:pt idx="911">
                  <c:v>1.9676727408315386E-2</c:v>
                </c:pt>
                <c:pt idx="912">
                  <c:v>1.9698263870688848E-2</c:v>
                </c:pt>
                <c:pt idx="913">
                  <c:v>1.9719936049220621E-2</c:v>
                </c:pt>
                <c:pt idx="914">
                  <c:v>1.9741746035677465E-2</c:v>
                </c:pt>
                <c:pt idx="915">
                  <c:v>1.9763695921586333E-2</c:v>
                </c:pt>
                <c:pt idx="916">
                  <c:v>1.9785787798554111E-2</c:v>
                </c:pt>
                <c:pt idx="917">
                  <c:v>1.9808023758187687E-2</c:v>
                </c:pt>
                <c:pt idx="918">
                  <c:v>1.9830405892014014E-2</c:v>
                </c:pt>
                <c:pt idx="919">
                  <c:v>1.9852936291719914E-2</c:v>
                </c:pt>
                <c:pt idx="920">
                  <c:v>1.9875617048912275E-2</c:v>
                </c:pt>
                <c:pt idx="921">
                  <c:v>1.9898450255197986E-2</c:v>
                </c:pt>
                <c:pt idx="922">
                  <c:v>1.9921438002103997E-2</c:v>
                </c:pt>
                <c:pt idx="923">
                  <c:v>1.9944582381397069E-2</c:v>
                </c:pt>
                <c:pt idx="924">
                  <c:v>1.9967885484444281E-2</c:v>
                </c:pt>
                <c:pt idx="925">
                  <c:v>1.9991349403012393E-2</c:v>
                </c:pt>
                <c:pt idx="926">
                  <c:v>2.0014976228708292E-2</c:v>
                </c:pt>
                <c:pt idx="927">
                  <c:v>2.0038768053058931E-2</c:v>
                </c:pt>
                <c:pt idx="928">
                  <c:v>2.0062726967751132E-2</c:v>
                </c:pt>
                <c:pt idx="929">
                  <c:v>2.0086855064391784E-2</c:v>
                </c:pt>
                <c:pt idx="930">
                  <c:v>2.0111154434587775E-2</c:v>
                </c:pt>
                <c:pt idx="931">
                  <c:v>2.0135627169945991E-2</c:v>
                </c:pt>
                <c:pt idx="932">
                  <c:v>2.0160274220266672E-2</c:v>
                </c:pt>
                <c:pt idx="933">
                  <c:v>2.0194232855410554E-2</c:v>
                </c:pt>
                <c:pt idx="934">
                  <c:v>2.0212865827735627E-2</c:v>
                </c:pt>
                <c:pt idx="935">
                  <c:v>2.023369798749286E-2</c:v>
                </c:pt>
                <c:pt idx="936">
                  <c:v>2.0257853897245326E-2</c:v>
                </c:pt>
                <c:pt idx="937">
                  <c:v>2.028184966733626E-2</c:v>
                </c:pt>
                <c:pt idx="938">
                  <c:v>2.0305684817829572E-2</c:v>
                </c:pt>
                <c:pt idx="939">
                  <c:v>2.0329358868629299E-2</c:v>
                </c:pt>
                <c:pt idx="940">
                  <c:v>2.0352871340039158E-2</c:v>
                </c:pt>
                <c:pt idx="941">
                  <c:v>2.0376221751723378E-2</c:v>
                </c:pt>
                <c:pt idx="942">
                  <c:v>2.039940962390574E-2</c:v>
                </c:pt>
                <c:pt idx="943">
                  <c:v>2.0422434476570217E-2</c:v>
                </c:pt>
                <c:pt idx="944">
                  <c:v>2.0445295829780719E-2</c:v>
                </c:pt>
                <c:pt idx="945">
                  <c:v>2.0467993203361345E-2</c:v>
                </c:pt>
                <c:pt idx="946">
                  <c:v>2.0490526117535879E-2</c:v>
                </c:pt>
                <c:pt idx="947">
                  <c:v>2.0519254580024793E-2</c:v>
                </c:pt>
                <c:pt idx="948">
                  <c:v>2.0535096647522622E-2</c:v>
                </c:pt>
                <c:pt idx="949">
                  <c:v>2.0557133303382713E-2</c:v>
                </c:pt>
                <c:pt idx="950">
                  <c:v>2.0579003579772603E-2</c:v>
                </c:pt>
                <c:pt idx="951">
                  <c:v>2.0603793835860529E-2</c:v>
                </c:pt>
                <c:pt idx="952">
                  <c:v>2.0622243074477353E-2</c:v>
                </c:pt>
                <c:pt idx="953">
                  <c:v>2.0643611332760159E-2</c:v>
                </c:pt>
                <c:pt idx="954">
                  <c:v>2.06648112918284E-2</c:v>
                </c:pt>
                <c:pt idx="955">
                  <c:v>2.0685842471426241E-2</c:v>
                </c:pt>
                <c:pt idx="956">
                  <c:v>2.07067043918574E-2</c:v>
                </c:pt>
                <c:pt idx="957">
                  <c:v>2.0727396572945977E-2</c:v>
                </c:pt>
                <c:pt idx="958">
                  <c:v>2.0747918534755883E-2</c:v>
                </c:pt>
                <c:pt idx="959">
                  <c:v>2.0768269797351024E-2</c:v>
                </c:pt>
                <c:pt idx="960">
                  <c:v>2.0788449880795312E-2</c:v>
                </c:pt>
                <c:pt idx="961">
                  <c:v>2.0808458304992783E-2</c:v>
                </c:pt>
                <c:pt idx="962">
                  <c:v>2.082829458992741E-2</c:v>
                </c:pt>
                <c:pt idx="963">
                  <c:v>2.0847958255822974E-2</c:v>
                </c:pt>
                <c:pt idx="964">
                  <c:v>2.0867448822503576E-2</c:v>
                </c:pt>
                <c:pt idx="965">
                  <c:v>2.0886765810113062E-2</c:v>
                </c:pt>
                <c:pt idx="966">
                  <c:v>2.0905908738635404E-2</c:v>
                </c:pt>
                <c:pt idx="967">
                  <c:v>2.0924877128054575E-2</c:v>
                </c:pt>
                <c:pt idx="968">
                  <c:v>2.094367049835455E-2</c:v>
                </c:pt>
                <c:pt idx="969">
                  <c:v>2.0962288369759108E-2</c:v>
                </c:pt>
                <c:pt idx="970">
                  <c:v>2.0980730262012415E-2</c:v>
                </c:pt>
                <c:pt idx="971">
                  <c:v>2.0998995695338252E-2</c:v>
                </c:pt>
                <c:pt idx="972">
                  <c:v>2.1017084189720592E-2</c:v>
                </c:pt>
                <c:pt idx="973">
                  <c:v>2.1034995265143408E-2</c:v>
                </c:pt>
                <c:pt idx="974">
                  <c:v>2.105272844167061E-2</c:v>
                </c:pt>
                <c:pt idx="975">
                  <c:v>2.1070283239206233E-2</c:v>
                </c:pt>
                <c:pt idx="976">
                  <c:v>2.1087659177894125E-2</c:v>
                </c:pt>
                <c:pt idx="977">
                  <c:v>2.1104855777638321E-2</c:v>
                </c:pt>
                <c:pt idx="978">
                  <c:v>2.1121872558582666E-2</c:v>
                </c:pt>
                <c:pt idx="979">
                  <c:v>2.113870904079107E-2</c:v>
                </c:pt>
                <c:pt idx="980">
                  <c:v>2.1155364744167571E-2</c:v>
                </c:pt>
                <c:pt idx="981">
                  <c:v>2.117183918869614E-2</c:v>
                </c:pt>
                <c:pt idx="982">
                  <c:v>2.1188131894520623E-2</c:v>
                </c:pt>
                <c:pt idx="983">
                  <c:v>2.120424238170493E-2</c:v>
                </c:pt>
                <c:pt idx="984">
                  <c:v>2.1220170170153096E-2</c:v>
                </c:pt>
                <c:pt idx="985">
                  <c:v>2.1238149028475206E-2</c:v>
                </c:pt>
                <c:pt idx="986">
                  <c:v>2.125368370346159E-2</c:v>
                </c:pt>
                <c:pt idx="987">
                  <c:v>2.1266852543320169E-2</c:v>
                </c:pt>
                <c:pt idx="988">
                  <c:v>2.1282044737143124E-2</c:v>
                </c:pt>
                <c:pt idx="989">
                  <c:v>2.1297051832389613E-2</c:v>
                </c:pt>
                <c:pt idx="990">
                  <c:v>2.1311873349123545E-2</c:v>
                </c:pt>
                <c:pt idx="991">
                  <c:v>2.1326508807248956E-2</c:v>
                </c:pt>
                <c:pt idx="992">
                  <c:v>2.1340957726909693E-2</c:v>
                </c:pt>
                <c:pt idx="993">
                  <c:v>2.1355219628089728E-2</c:v>
                </c:pt>
                <c:pt idx="994">
                  <c:v>2.1369294030773034E-2</c:v>
                </c:pt>
                <c:pt idx="995">
                  <c:v>2.138318045502352E-2</c:v>
                </c:pt>
                <c:pt idx="996">
                  <c:v>2.1396878420905097E-2</c:v>
                </c:pt>
                <c:pt idx="997">
                  <c:v>2.1410387448401735E-2</c:v>
                </c:pt>
                <c:pt idx="998">
                  <c:v>2.1427477801854167E-2</c:v>
                </c:pt>
                <c:pt idx="999">
                  <c:v>2.1436836768335965E-2</c:v>
                </c:pt>
                <c:pt idx="1000">
                  <c:v>2.1449776100901374E-2</c:v>
                </c:pt>
                <c:pt idx="1001">
                  <c:v>2.1462524575097675E-2</c:v>
                </c:pt>
                <c:pt idx="1002">
                  <c:v>2.1475081711148647E-2</c:v>
                </c:pt>
                <c:pt idx="1003">
                  <c:v>2.1487447028878393E-2</c:v>
                </c:pt>
                <c:pt idx="1004">
                  <c:v>2.1499620048510693E-2</c:v>
                </c:pt>
                <c:pt idx="1005">
                  <c:v>2.1511600289869648E-2</c:v>
                </c:pt>
                <c:pt idx="1006">
                  <c:v>2.152338727317904E-2</c:v>
                </c:pt>
                <c:pt idx="1007">
                  <c:v>2.1534980518262969E-2</c:v>
                </c:pt>
                <c:pt idx="1008">
                  <c:v>2.1546379545345218E-2</c:v>
                </c:pt>
                <c:pt idx="1009">
                  <c:v>2.1557583874409758E-2</c:v>
                </c:pt>
                <c:pt idx="1010">
                  <c:v>2.1568593025440563E-2</c:v>
                </c:pt>
                <c:pt idx="1011">
                  <c:v>2.1579406518501543E-2</c:v>
                </c:pt>
                <c:pt idx="1012">
                  <c:v>2.1590023873576669E-2</c:v>
                </c:pt>
                <c:pt idx="1013">
                  <c:v>2.1600444610729852E-2</c:v>
                </c:pt>
                <c:pt idx="1014">
                  <c:v>2.1610668249945064E-2</c:v>
                </c:pt>
                <c:pt idx="1015">
                  <c:v>2.1620694311366151E-2</c:v>
                </c:pt>
                <c:pt idx="1016">
                  <c:v>2.1630522314817213E-2</c:v>
                </c:pt>
                <c:pt idx="1017">
                  <c:v>2.1640151780601968E-2</c:v>
                </c:pt>
                <c:pt idx="1018">
                  <c:v>2.1649582228544517E-2</c:v>
                </c:pt>
                <c:pt idx="1019">
                  <c:v>2.1658813178788705E-2</c:v>
                </c:pt>
                <c:pt idx="1020">
                  <c:v>2.1667844151318505E-2</c:v>
                </c:pt>
                <c:pt idx="1021">
                  <c:v>2.167667466611789E-2</c:v>
                </c:pt>
                <c:pt idx="1022">
                  <c:v>2.1685304243330705E-2</c:v>
                </c:pt>
                <c:pt idx="1023">
                  <c:v>2.1693732402860988E-2</c:v>
                </c:pt>
                <c:pt idx="1024">
                  <c:v>2.1701958664772647E-2</c:v>
                </c:pt>
                <c:pt idx="1025">
                  <c:v>2.1709982549209528E-2</c:v>
                </c:pt>
                <c:pt idx="1026">
                  <c:v>2.1717803576155603E-2</c:v>
                </c:pt>
                <c:pt idx="1027">
                  <c:v>2.1725421265594846E-2</c:v>
                </c:pt>
                <c:pt idx="1028">
                  <c:v>2.1732835137591167E-2</c:v>
                </c:pt>
                <c:pt idx="1029">
                  <c:v>2.1740044712128537E-2</c:v>
                </c:pt>
                <c:pt idx="1030">
                  <c:v>2.1747049509350802E-2</c:v>
                </c:pt>
                <c:pt idx="1031">
                  <c:v>2.1753849049241936E-2</c:v>
                </c:pt>
                <c:pt idx="1032">
                  <c:v>2.1760442851785911E-2</c:v>
                </c:pt>
                <c:pt idx="1033">
                  <c:v>2.1766830437046636E-2</c:v>
                </c:pt>
                <c:pt idx="1034">
                  <c:v>2.1773011325088021E-2</c:v>
                </c:pt>
                <c:pt idx="1035">
                  <c:v>2.1778985035894038E-2</c:v>
                </c:pt>
                <c:pt idx="1036">
                  <c:v>2.1784751089608534E-2</c:v>
                </c:pt>
                <c:pt idx="1037">
                  <c:v>2.1790357388633552E-2</c:v>
                </c:pt>
                <c:pt idx="1038">
                  <c:v>2.1795867134972724E-2</c:v>
                </c:pt>
                <c:pt idx="1039">
                  <c:v>2.1801280943014589E-2</c:v>
                </c:pt>
                <c:pt idx="1040">
                  <c:v>2.1806599046811925E-2</c:v>
                </c:pt>
                <c:pt idx="1041">
                  <c:v>2.1811821680577381E-2</c:v>
                </c:pt>
                <c:pt idx="1042">
                  <c:v>2.1816949078283798E-2</c:v>
                </c:pt>
                <c:pt idx="1043">
                  <c:v>2.1821981474223762E-2</c:v>
                </c:pt>
                <c:pt idx="1044">
                  <c:v>2.1826919102609921E-2</c:v>
                </c:pt>
                <c:pt idx="1045">
                  <c:v>2.1831762197415117E-2</c:v>
                </c:pt>
                <c:pt idx="1046">
                  <c:v>2.1836510992772062E-2</c:v>
                </c:pt>
                <c:pt idx="1047">
                  <c:v>2.1841165722973344E-2</c:v>
                </c:pt>
                <c:pt idx="1048">
                  <c:v>2.1845726622071737E-2</c:v>
                </c:pt>
                <c:pt idx="1049">
                  <c:v>2.185019392412002E-2</c:v>
                </c:pt>
                <c:pt idx="1050">
                  <c:v>2.1854567863410779E-2</c:v>
                </c:pt>
                <c:pt idx="1051">
                  <c:v>2.1858848673996789E-2</c:v>
                </c:pt>
                <c:pt idx="1052">
                  <c:v>2.1863036590010765E-2</c:v>
                </c:pt>
                <c:pt idx="1053">
                  <c:v>2.1868284932251569E-2</c:v>
                </c:pt>
                <c:pt idx="1054">
                  <c:v>2.1871134675013337E-2</c:v>
                </c:pt>
                <c:pt idx="1055">
                  <c:v>2.1875596462512803E-2</c:v>
                </c:pt>
                <c:pt idx="1056">
                  <c:v>2.1878863991560138E-2</c:v>
                </c:pt>
                <c:pt idx="1057">
                  <c:v>2.1882590946944447E-2</c:v>
                </c:pt>
                <c:pt idx="1058">
                  <c:v>2.1886226412632936E-2</c:v>
                </c:pt>
                <c:pt idx="1059">
                  <c:v>2.188977062275832E-2</c:v>
                </c:pt>
                <c:pt idx="1060">
                  <c:v>2.1893223811533247E-2</c:v>
                </c:pt>
                <c:pt idx="1061">
                  <c:v>2.1896586212930558E-2</c:v>
                </c:pt>
                <c:pt idx="1062">
                  <c:v>2.1899858061242838E-2</c:v>
                </c:pt>
                <c:pt idx="1063">
                  <c:v>2.190303959044293E-2</c:v>
                </c:pt>
                <c:pt idx="1064">
                  <c:v>2.1906131034823417E-2</c:v>
                </c:pt>
                <c:pt idx="1065">
                  <c:v>2.190913262859695E-2</c:v>
                </c:pt>
                <c:pt idx="1066">
                  <c:v>2.1912044605656433E-2</c:v>
                </c:pt>
                <c:pt idx="1067">
                  <c:v>2.1914867200294452E-2</c:v>
                </c:pt>
                <c:pt idx="1068">
                  <c:v>2.191760064664372E-2</c:v>
                </c:pt>
                <c:pt idx="1069">
                  <c:v>2.1920245178916886E-2</c:v>
                </c:pt>
                <c:pt idx="1070">
                  <c:v>2.1922801031086792E-2</c:v>
                </c:pt>
                <c:pt idx="1071">
                  <c:v>2.1925268437366086E-2</c:v>
                </c:pt>
                <c:pt idx="1072">
                  <c:v>2.1927647631967417E-2</c:v>
                </c:pt>
                <c:pt idx="1073">
                  <c:v>2.1929938848863628E-2</c:v>
                </c:pt>
                <c:pt idx="1074">
                  <c:v>2.1932142322507175E-2</c:v>
                </c:pt>
                <c:pt idx="1075">
                  <c:v>2.1934258286631092E-2</c:v>
                </c:pt>
                <c:pt idx="1076">
                  <c:v>2.1936286975767771E-2</c:v>
                </c:pt>
                <c:pt idx="1077">
                  <c:v>2.1938228623730183E-2</c:v>
                </c:pt>
                <c:pt idx="1078">
                  <c:v>2.1940083464890847E-2</c:v>
                </c:pt>
                <c:pt idx="1079">
                  <c:v>2.1941851733222606E-2</c:v>
                </c:pt>
                <c:pt idx="1080">
                  <c:v>2.1943533662938108E-2</c:v>
                </c:pt>
                <c:pt idx="1081">
                  <c:v>2.194512948832994E-2</c:v>
                </c:pt>
                <c:pt idx="1082">
                  <c:v>2.1946639443291005E-2</c:v>
                </c:pt>
                <c:pt idx="1083">
                  <c:v>2.194806376211389E-2</c:v>
                </c:pt>
                <c:pt idx="1084">
                  <c:v>2.1949402678851371E-2</c:v>
                </c:pt>
                <c:pt idx="1085">
                  <c:v>2.1950656427796034E-2</c:v>
                </c:pt>
                <c:pt idx="1086">
                  <c:v>2.1951825242920719E-2</c:v>
                </c:pt>
                <c:pt idx="1087">
                  <c:v>2.1952909358518014E-2</c:v>
                </c:pt>
                <c:pt idx="1088">
                  <c:v>2.1953909008560757E-2</c:v>
                </c:pt>
                <c:pt idx="1089">
                  <c:v>2.1955070537194032E-2</c:v>
                </c:pt>
                <c:pt idx="1090">
                  <c:v>2.195587800248866E-2</c:v>
                </c:pt>
                <c:pt idx="1091">
                  <c:v>2.1956503491429302E-2</c:v>
                </c:pt>
                <c:pt idx="1092">
                  <c:v>2.1957155707470477E-2</c:v>
                </c:pt>
                <c:pt idx="1093">
                  <c:v>2.1957724662193812E-2</c:v>
                </c:pt>
                <c:pt idx="1094">
                  <c:v>2.1958210589811955E-2</c:v>
                </c:pt>
                <c:pt idx="1095">
                  <c:v>2.1958613724297749E-2</c:v>
                </c:pt>
                <c:pt idx="1096">
                  <c:v>2.1958934299943778E-2</c:v>
                </c:pt>
                <c:pt idx="1097">
                  <c:v>2.1959172550882755E-2</c:v>
                </c:pt>
                <c:pt idx="1098">
                  <c:v>2.1959328711247394E-2</c:v>
                </c:pt>
                <c:pt idx="1099">
                  <c:v>2.1959403015010537E-2</c:v>
                </c:pt>
                <c:pt idx="1100">
                  <c:v>2.1959395696704576E-2</c:v>
                </c:pt>
                <c:pt idx="1101">
                  <c:v>2.195930699014248E-2</c:v>
                </c:pt>
                <c:pt idx="1102">
                  <c:v>2.1959137129456963E-2</c:v>
                </c:pt>
                <c:pt idx="1103">
                  <c:v>2.1958799867318746E-2</c:v>
                </c:pt>
                <c:pt idx="1104">
                  <c:v>2.1958554882806069E-2</c:v>
                </c:pt>
                <c:pt idx="1105">
                  <c:v>2.1958142964866312E-2</c:v>
                </c:pt>
                <c:pt idx="1106">
                  <c:v>2.195765082965373E-2</c:v>
                </c:pt>
                <c:pt idx="1107">
                  <c:v>2.1956990464291337E-2</c:v>
                </c:pt>
                <c:pt idx="1108">
                  <c:v>2.195642684346133E-2</c:v>
                </c:pt>
                <c:pt idx="1109">
                  <c:v>2.1955695460587066E-2</c:v>
                </c:pt>
                <c:pt idx="1110">
                  <c:v>2.1954884797050767E-2</c:v>
                </c:pt>
                <c:pt idx="1111">
                  <c:v>2.1953995086745337E-2</c:v>
                </c:pt>
                <c:pt idx="1112">
                  <c:v>2.1953026563723554E-2</c:v>
                </c:pt>
                <c:pt idx="1113">
                  <c:v>2.1951979462437876E-2</c:v>
                </c:pt>
                <c:pt idx="1114">
                  <c:v>2.1950854016701271E-2</c:v>
                </c:pt>
                <c:pt idx="1115">
                  <c:v>2.1949650460966197E-2</c:v>
                </c:pt>
                <c:pt idx="1116">
                  <c:v>2.1948369029125558E-2</c:v>
                </c:pt>
                <c:pt idx="1117">
                  <c:v>2.1947009955392005E-2</c:v>
                </c:pt>
                <c:pt idx="1118">
                  <c:v>2.1945573473978186E-2</c:v>
                </c:pt>
                <c:pt idx="1119">
                  <c:v>2.1944059819016815E-2</c:v>
                </c:pt>
                <c:pt idx="1120">
                  <c:v>2.1942469224560668E-2</c:v>
                </c:pt>
                <c:pt idx="1121">
                  <c:v>2.1940801924822395E-2</c:v>
                </c:pt>
                <c:pt idx="1122">
                  <c:v>2.1939058153854774E-2</c:v>
                </c:pt>
                <c:pt idx="1123">
                  <c:v>2.1937238146030325E-2</c:v>
                </c:pt>
                <c:pt idx="1124">
                  <c:v>2.1935342135321889E-2</c:v>
                </c:pt>
                <c:pt idx="1125">
                  <c:v>2.1933370355782245E-2</c:v>
                </c:pt>
                <c:pt idx="1126">
                  <c:v>2.1931323041863848E-2</c:v>
                </c:pt>
                <c:pt idx="1127">
                  <c:v>2.1929200427379669E-2</c:v>
                </c:pt>
                <c:pt idx="1128">
                  <c:v>2.1927002746702229E-2</c:v>
                </c:pt>
                <c:pt idx="1129">
                  <c:v>2.1924730233804368E-2</c:v>
                </c:pt>
                <c:pt idx="1130">
                  <c:v>2.1922383122898736E-2</c:v>
                </c:pt>
                <c:pt idx="1131">
                  <c:v>2.1919961648197983E-2</c:v>
                </c:pt>
                <c:pt idx="1132">
                  <c:v>2.1917466043914757E-2</c:v>
                </c:pt>
                <c:pt idx="1133">
                  <c:v>2.1914896543862028E-2</c:v>
                </c:pt>
                <c:pt idx="1134">
                  <c:v>2.1912253382492253E-2</c:v>
                </c:pt>
                <c:pt idx="1135">
                  <c:v>2.1909536793858209E-2</c:v>
                </c:pt>
                <c:pt idx="1136">
                  <c:v>2.1906747012012673E-2</c:v>
                </c:pt>
                <c:pt idx="1137">
                  <c:v>2.1903884271328167E-2</c:v>
                </c:pt>
                <c:pt idx="1138">
                  <c:v>2.1900948805697595E-2</c:v>
                </c:pt>
                <c:pt idx="1139">
                  <c:v>2.1897940849413544E-2</c:v>
                </c:pt>
                <c:pt idx="1140">
                  <c:v>2.1894860636608726E-2</c:v>
                </c:pt>
                <c:pt idx="1141">
                  <c:v>2.1890794566887806E-2</c:v>
                </c:pt>
                <c:pt idx="1142">
                  <c:v>2.1887550075492257E-2</c:v>
                </c:pt>
                <c:pt idx="1143">
                  <c:v>2.1884712175976873E-2</c:v>
                </c:pt>
                <c:pt idx="1144">
                  <c:v>2.188133510895085E-2</c:v>
                </c:pt>
                <c:pt idx="1145">
                  <c:v>2.1877886989560835E-2</c:v>
                </c:pt>
                <c:pt idx="1146">
                  <c:v>2.1874368052019477E-2</c:v>
                </c:pt>
                <c:pt idx="1147">
                  <c:v>2.1870778530299617E-2</c:v>
                </c:pt>
                <c:pt idx="1148">
                  <c:v>2.186711865869384E-2</c:v>
                </c:pt>
                <c:pt idx="1149">
                  <c:v>2.1863388671174988E-2</c:v>
                </c:pt>
                <c:pt idx="1150">
                  <c:v>2.1859588802115582E-2</c:v>
                </c:pt>
                <c:pt idx="1151">
                  <c:v>2.1855719285568398E-2</c:v>
                </c:pt>
                <c:pt idx="1152">
                  <c:v>2.1851780355586214E-2</c:v>
                </c:pt>
                <c:pt idx="1153">
                  <c:v>2.1847772246461616E-2</c:v>
                </c:pt>
                <c:pt idx="1154">
                  <c:v>2.1843695192327317E-2</c:v>
                </c:pt>
                <c:pt idx="1155">
                  <c:v>2.1839549427156157E-2</c:v>
                </c:pt>
                <c:pt idx="1156">
                  <c:v>2.1835335185240723E-2</c:v>
                </c:pt>
                <c:pt idx="1157">
                  <c:v>2.1831052700793663E-2</c:v>
                </c:pt>
                <c:pt idx="1158">
                  <c:v>2.1826139634573138E-2</c:v>
                </c:pt>
                <c:pt idx="1159">
                  <c:v>2.1821647240383157E-2</c:v>
                </c:pt>
                <c:pt idx="1160">
                  <c:v>2.1817798132870436E-2</c:v>
                </c:pt>
                <c:pt idx="1161">
                  <c:v>2.1813245019224325E-2</c:v>
                </c:pt>
                <c:pt idx="1162">
                  <c:v>2.1808624833790091E-2</c:v>
                </c:pt>
                <c:pt idx="1163">
                  <c:v>2.1803937810540575E-2</c:v>
                </c:pt>
                <c:pt idx="1164">
                  <c:v>2.1799184183688425E-2</c:v>
                </c:pt>
                <c:pt idx="1165">
                  <c:v>2.1794364187286419E-2</c:v>
                </c:pt>
                <c:pt idx="1166">
                  <c:v>2.1789478055707079E-2</c:v>
                </c:pt>
                <c:pt idx="1167">
                  <c:v>2.1784526022843309E-2</c:v>
                </c:pt>
                <c:pt idx="1168">
                  <c:v>2.1779508323067631E-2</c:v>
                </c:pt>
                <c:pt idx="1169">
                  <c:v>2.177442519027295E-2</c:v>
                </c:pt>
                <c:pt idx="1170">
                  <c:v>2.1769276858831788E-2</c:v>
                </c:pt>
                <c:pt idx="1171">
                  <c:v>2.1764063562876856E-2</c:v>
                </c:pt>
                <c:pt idx="1172">
                  <c:v>2.1758785536301062E-2</c:v>
                </c:pt>
                <c:pt idx="1173">
                  <c:v>2.1753443013476925E-2</c:v>
                </c:pt>
                <c:pt idx="1174">
                  <c:v>2.174803622853716E-2</c:v>
                </c:pt>
                <c:pt idx="1175">
                  <c:v>2.1742565415534543E-2</c:v>
                </c:pt>
                <c:pt idx="1176">
                  <c:v>2.1737030808761659E-2</c:v>
                </c:pt>
                <c:pt idx="1177">
                  <c:v>2.1731432642191351E-2</c:v>
                </c:pt>
                <c:pt idx="1178">
                  <c:v>2.1725771150116202E-2</c:v>
                </c:pt>
                <c:pt idx="1179">
                  <c:v>2.1720046566509055E-2</c:v>
                </c:pt>
                <c:pt idx="1180">
                  <c:v>2.171425912574243E-2</c:v>
                </c:pt>
                <c:pt idx="1181">
                  <c:v>2.1708409061789169E-2</c:v>
                </c:pt>
                <c:pt idx="1182">
                  <c:v>2.1702496608861921E-2</c:v>
                </c:pt>
                <c:pt idx="1183">
                  <c:v>2.1696522001093399E-2</c:v>
                </c:pt>
                <c:pt idx="1184">
                  <c:v>2.1690485472616317E-2</c:v>
                </c:pt>
                <c:pt idx="1185">
                  <c:v>2.1684387257563387E-2</c:v>
                </c:pt>
                <c:pt idx="1186">
                  <c:v>2.1678227590147259E-2</c:v>
                </c:pt>
                <c:pt idx="1187">
                  <c:v>2.1672006704500646E-2</c:v>
                </c:pt>
                <c:pt idx="1188">
                  <c:v>2.1665724834676325E-2</c:v>
                </c:pt>
                <c:pt idx="1189">
                  <c:v>2.1659382214966882E-2</c:v>
                </c:pt>
                <c:pt idx="1190">
                  <c:v>2.1652979079345158E-2</c:v>
                </c:pt>
                <c:pt idx="1191">
                  <c:v>2.1646515662183674E-2</c:v>
                </c:pt>
                <c:pt idx="1192">
                  <c:v>2.1639992197375335E-2</c:v>
                </c:pt>
                <c:pt idx="1193">
                  <c:v>2.1631866877998007E-2</c:v>
                </c:pt>
                <c:pt idx="1194">
                  <c:v>2.1625190931029437E-2</c:v>
                </c:pt>
                <c:pt idx="1195">
                  <c:v>2.1619084960553536E-2</c:v>
                </c:pt>
                <c:pt idx="1196">
                  <c:v>2.1612299224900156E-2</c:v>
                </c:pt>
                <c:pt idx="1197">
                  <c:v>2.1605449260064802E-2</c:v>
                </c:pt>
                <c:pt idx="1198">
                  <c:v>2.1598535272842057E-2</c:v>
                </c:pt>
                <c:pt idx="1199">
                  <c:v>2.159155747066599E-2</c:v>
                </c:pt>
                <c:pt idx="1200">
                  <c:v>2.1584516060491055E-2</c:v>
                </c:pt>
                <c:pt idx="1201">
                  <c:v>2.1577411249431577E-2</c:v>
                </c:pt>
                <c:pt idx="1202">
                  <c:v>2.1570243244681819E-2</c:v>
                </c:pt>
                <c:pt idx="1203">
                  <c:v>2.1563012253356106E-2</c:v>
                </c:pt>
                <c:pt idx="1204">
                  <c:v>2.1555718482408892E-2</c:v>
                </c:pt>
                <c:pt idx="1205">
                  <c:v>2.1548362139034438E-2</c:v>
                </c:pt>
                <c:pt idx="1206">
                  <c:v>2.1540943430427006E-2</c:v>
                </c:pt>
                <c:pt idx="1207">
                  <c:v>2.1533462563700922E-2</c:v>
                </c:pt>
                <c:pt idx="1208">
                  <c:v>2.1526325933118429E-2</c:v>
                </c:pt>
                <c:pt idx="1209">
                  <c:v>2.1513942078312809E-2</c:v>
                </c:pt>
                <c:pt idx="1210">
                  <c:v>2.1506240908850671E-2</c:v>
                </c:pt>
                <c:pt idx="1211">
                  <c:v>2.149736463169738E-2</c:v>
                </c:pt>
                <c:pt idx="1212">
                  <c:v>2.149065514297277E-2</c:v>
                </c:pt>
                <c:pt idx="1213">
                  <c:v>2.1482770960785658E-2</c:v>
                </c:pt>
                <c:pt idx="1214">
                  <c:v>2.1474826188585538E-2</c:v>
                </c:pt>
                <c:pt idx="1215">
                  <c:v>2.1466821033566674E-2</c:v>
                </c:pt>
                <c:pt idx="1216">
                  <c:v>2.1458755702683519E-2</c:v>
                </c:pt>
                <c:pt idx="1217">
                  <c:v>2.1450630403210269E-2</c:v>
                </c:pt>
                <c:pt idx="1218">
                  <c:v>2.1442445342181315E-2</c:v>
                </c:pt>
                <c:pt idx="1219">
                  <c:v>2.143420072679092E-2</c:v>
                </c:pt>
                <c:pt idx="1220">
                  <c:v>2.1425896763913599E-2</c:v>
                </c:pt>
                <c:pt idx="1221">
                  <c:v>2.1417533660983423E-2</c:v>
                </c:pt>
                <c:pt idx="1222">
                  <c:v>2.1409111625034782E-2</c:v>
                </c:pt>
                <c:pt idx="1223">
                  <c:v>2.1400630862942194E-2</c:v>
                </c:pt>
                <c:pt idx="1224">
                  <c:v>2.1392091582139727E-2</c:v>
                </c:pt>
                <c:pt idx="1225">
                  <c:v>2.1383493989581837E-2</c:v>
                </c:pt>
                <c:pt idx="1226">
                  <c:v>2.1374838292302911E-2</c:v>
                </c:pt>
                <c:pt idx="1227">
                  <c:v>2.1366124697657085E-2</c:v>
                </c:pt>
                <c:pt idx="1228">
                  <c:v>2.1357353412518876E-2</c:v>
                </c:pt>
                <c:pt idx="1229">
                  <c:v>2.1348524644162481E-2</c:v>
                </c:pt>
                <c:pt idx="1230">
                  <c:v>2.133963859962229E-2</c:v>
                </c:pt>
                <c:pt idx="1231">
                  <c:v>2.1330695486092566E-2</c:v>
                </c:pt>
                <c:pt idx="1232">
                  <c:v>2.1321695510607697E-2</c:v>
                </c:pt>
                <c:pt idx="1233">
                  <c:v>2.1312638880361945E-2</c:v>
                </c:pt>
                <c:pt idx="1234">
                  <c:v>2.13035258023897E-2</c:v>
                </c:pt>
                <c:pt idx="1235">
                  <c:v>2.1294356483805288E-2</c:v>
                </c:pt>
                <c:pt idx="1236">
                  <c:v>2.128513113180297E-2</c:v>
                </c:pt>
                <c:pt idx="1237">
                  <c:v>2.1275849953417136E-2</c:v>
                </c:pt>
                <c:pt idx="1238">
                  <c:v>2.1266513155762112E-2</c:v>
                </c:pt>
                <c:pt idx="1239">
                  <c:v>2.1257120946112096E-2</c:v>
                </c:pt>
                <c:pt idx="1240">
                  <c:v>2.124767353142154E-2</c:v>
                </c:pt>
                <c:pt idx="1241">
                  <c:v>2.1238171118884708E-2</c:v>
                </c:pt>
                <c:pt idx="1242">
                  <c:v>2.1228613915535988E-2</c:v>
                </c:pt>
                <c:pt idx="1243">
                  <c:v>2.1219002128489706E-2</c:v>
                </c:pt>
                <c:pt idx="1244">
                  <c:v>2.120933596502006E-2</c:v>
                </c:pt>
                <c:pt idx="1245">
                  <c:v>2.1196754853107791E-2</c:v>
                </c:pt>
                <c:pt idx="1246">
                  <c:v>2.1188440615889093E-2</c:v>
                </c:pt>
                <c:pt idx="1247">
                  <c:v>2.1180013286334898E-2</c:v>
                </c:pt>
                <c:pt idx="1248">
                  <c:v>2.1170131687915372E-2</c:v>
                </c:pt>
                <c:pt idx="1249">
                  <c:v>2.1160196748324367E-2</c:v>
                </c:pt>
                <c:pt idx="1250">
                  <c:v>2.1150208675075888E-2</c:v>
                </c:pt>
                <c:pt idx="1251">
                  <c:v>2.1140167675044452E-2</c:v>
                </c:pt>
                <c:pt idx="1252">
                  <c:v>2.1130073955344386E-2</c:v>
                </c:pt>
                <c:pt idx="1253">
                  <c:v>2.1119927723249887E-2</c:v>
                </c:pt>
                <c:pt idx="1254">
                  <c:v>2.1109729185795345E-2</c:v>
                </c:pt>
                <c:pt idx="1255">
                  <c:v>2.1099478549935213E-2</c:v>
                </c:pt>
                <c:pt idx="1256">
                  <c:v>2.1089176023103562E-2</c:v>
                </c:pt>
                <c:pt idx="1257">
                  <c:v>2.1078821812174908E-2</c:v>
                </c:pt>
                <c:pt idx="1258">
                  <c:v>2.1065433644640308E-2</c:v>
                </c:pt>
                <c:pt idx="1259">
                  <c:v>2.1057959166643769E-2</c:v>
                </c:pt>
                <c:pt idx="1260">
                  <c:v>2.1047451146269935E-2</c:v>
                </c:pt>
                <c:pt idx="1261">
                  <c:v>2.1036892270416274E-2</c:v>
                </c:pt>
                <c:pt idx="1262">
                  <c:v>2.1026282746117175E-2</c:v>
                </c:pt>
                <c:pt idx="1263">
                  <c:v>2.1015622780327092E-2</c:v>
                </c:pt>
                <c:pt idx="1264">
                  <c:v>2.1004912580480095E-2</c:v>
                </c:pt>
                <c:pt idx="1265">
                  <c:v>2.0994152353450701E-2</c:v>
                </c:pt>
                <c:pt idx="1266">
                  <c:v>2.0983342306433173E-2</c:v>
                </c:pt>
                <c:pt idx="1267">
                  <c:v>2.0972482646541835E-2</c:v>
                </c:pt>
                <c:pt idx="1268">
                  <c:v>2.0961573580970949E-2</c:v>
                </c:pt>
                <c:pt idx="1269">
                  <c:v>2.0950615316595034E-2</c:v>
                </c:pt>
                <c:pt idx="1270">
                  <c:v>2.0939608060848158E-2</c:v>
                </c:pt>
                <c:pt idx="1271">
                  <c:v>2.092855202060484E-2</c:v>
                </c:pt>
                <c:pt idx="1272">
                  <c:v>2.0917447403139278E-2</c:v>
                </c:pt>
                <c:pt idx="1273">
                  <c:v>2.090629441548586E-2</c:v>
                </c:pt>
                <c:pt idx="1274">
                  <c:v>2.0895093264758913E-2</c:v>
                </c:pt>
                <c:pt idx="1275">
                  <c:v>2.0883844158072762E-2</c:v>
                </c:pt>
                <c:pt idx="1276">
                  <c:v>2.0872547302461797E-2</c:v>
                </c:pt>
                <c:pt idx="1277">
                  <c:v>2.0861202905360088E-2</c:v>
                </c:pt>
                <c:pt idx="1278">
                  <c:v>2.084981117348228E-2</c:v>
                </c:pt>
                <c:pt idx="1279">
                  <c:v>2.0838372314182507E-2</c:v>
                </c:pt>
                <c:pt idx="1280">
                  <c:v>2.0826886534495159E-2</c:v>
                </c:pt>
                <c:pt idx="1281">
                  <c:v>2.0815354041534562E-2</c:v>
                </c:pt>
                <c:pt idx="1282">
                  <c:v>2.080377504241504E-2</c:v>
                </c:pt>
                <c:pt idx="1283">
                  <c:v>2.0792149744330857E-2</c:v>
                </c:pt>
                <c:pt idx="1284">
                  <c:v>2.0780478354396337E-2</c:v>
                </c:pt>
                <c:pt idx="1285">
                  <c:v>2.0768761079565934E-2</c:v>
                </c:pt>
                <c:pt idx="1286">
                  <c:v>2.0756998127193782E-2</c:v>
                </c:pt>
                <c:pt idx="1287">
                  <c:v>2.0745189704154399E-2</c:v>
                </c:pt>
                <c:pt idx="1288">
                  <c:v>2.0733336017642046E-2</c:v>
                </c:pt>
                <c:pt idx="1289">
                  <c:v>2.0721437274850985E-2</c:v>
                </c:pt>
                <c:pt idx="1290">
                  <c:v>2.0709493682815605E-2</c:v>
                </c:pt>
                <c:pt idx="1291">
                  <c:v>2.0697505448730169E-2</c:v>
                </c:pt>
                <c:pt idx="1292">
                  <c:v>2.068547277954913E-2</c:v>
                </c:pt>
                <c:pt idx="1293">
                  <c:v>2.0673395882626622E-2</c:v>
                </c:pt>
                <c:pt idx="1294">
                  <c:v>2.0661274964997034E-2</c:v>
                </c:pt>
                <c:pt idx="1295">
                  <c:v>2.0649110233694756E-2</c:v>
                </c:pt>
                <c:pt idx="1296">
                  <c:v>2.0636901895834114E-2</c:v>
                </c:pt>
                <c:pt idx="1297">
                  <c:v>2.0624650158529434E-2</c:v>
                </c:pt>
                <c:pt idx="1298">
                  <c:v>2.0612355228974977E-2</c:v>
                </c:pt>
                <c:pt idx="1299">
                  <c:v>2.0600017314285068E-2</c:v>
                </c:pt>
                <c:pt idx="1300">
                  <c:v>2.0587636621494099E-2</c:v>
                </c:pt>
                <c:pt idx="1301">
                  <c:v>2.0575213357796329E-2</c:v>
                </c:pt>
                <c:pt idx="1302">
                  <c:v>2.056274773022615E-2</c:v>
                </c:pt>
                <c:pt idx="1303">
                  <c:v>2.0550239945977822E-2</c:v>
                </c:pt>
                <c:pt idx="1304">
                  <c:v>2.0537690212245607E-2</c:v>
                </c:pt>
                <c:pt idx="1305">
                  <c:v>2.0525098735824088E-2</c:v>
                </c:pt>
                <c:pt idx="1306">
                  <c:v>2.0512465724147333E-2</c:v>
                </c:pt>
                <c:pt idx="1307">
                  <c:v>2.0499791384249733E-2</c:v>
                </c:pt>
                <c:pt idx="1308">
                  <c:v>2.048707592308574E-2</c:v>
                </c:pt>
                <c:pt idx="1309">
                  <c:v>2.047431954800949E-2</c:v>
                </c:pt>
                <c:pt idx="1310">
                  <c:v>2.0461522465975435E-2</c:v>
                </c:pt>
                <c:pt idx="1311">
                  <c:v>2.0448684884257773E-2</c:v>
                </c:pt>
                <c:pt idx="1312">
                  <c:v>2.0435807009731022E-2</c:v>
                </c:pt>
                <c:pt idx="1313">
                  <c:v>2.0419190870306636E-2</c:v>
                </c:pt>
                <c:pt idx="1314">
                  <c:v>2.0409931211187171E-2</c:v>
                </c:pt>
                <c:pt idx="1315">
                  <c:v>2.0396933701478659E-2</c:v>
                </c:pt>
                <c:pt idx="1316">
                  <c:v>2.038389672741836E-2</c:v>
                </c:pt>
                <c:pt idx="1317">
                  <c:v>2.0370820496280473E-2</c:v>
                </c:pt>
                <c:pt idx="1318">
                  <c:v>2.0357705215339195E-2</c:v>
                </c:pt>
                <c:pt idx="1319">
                  <c:v>2.0344551091309171E-2</c:v>
                </c:pt>
                <c:pt idx="1320">
                  <c:v>2.0331358331544536E-2</c:v>
                </c:pt>
                <c:pt idx="1321">
                  <c:v>2.031812714323955E-2</c:v>
                </c:pt>
                <c:pt idx="1322">
                  <c:v>2.0304857733348669E-2</c:v>
                </c:pt>
                <c:pt idx="1323">
                  <c:v>2.0291550309146089E-2</c:v>
                </c:pt>
                <c:pt idx="1324">
                  <c:v>2.0278205077586264E-2</c:v>
                </c:pt>
                <c:pt idx="1325">
                  <c:v>2.0264822245863456E-2</c:v>
                </c:pt>
                <c:pt idx="1326">
                  <c:v>2.0251402021012055E-2</c:v>
                </c:pt>
                <c:pt idx="1327">
                  <c:v>2.0237944610226322E-2</c:v>
                </c:pt>
                <c:pt idx="1328">
                  <c:v>2.0224450220700518E-2</c:v>
                </c:pt>
                <c:pt idx="1329">
                  <c:v>2.0210919059389099E-2</c:v>
                </c:pt>
                <c:pt idx="1330">
                  <c:v>2.019735133356626E-2</c:v>
                </c:pt>
                <c:pt idx="1331">
                  <c:v>2.0183747250106521E-2</c:v>
                </c:pt>
                <c:pt idx="1332">
                  <c:v>2.017010701644395E-2</c:v>
                </c:pt>
                <c:pt idx="1333">
                  <c:v>2.0156430839453066E-2</c:v>
                </c:pt>
                <c:pt idx="1334">
                  <c:v>2.0142718926248193E-2</c:v>
                </c:pt>
                <c:pt idx="1335">
                  <c:v>2.0128971484103531E-2</c:v>
                </c:pt>
                <c:pt idx="1336">
                  <c:v>2.0115188719893595E-2</c:v>
                </c:pt>
                <c:pt idx="1337">
                  <c:v>2.0101370841132393E-2</c:v>
                </c:pt>
                <c:pt idx="1338">
                  <c:v>2.0087518054454634E-2</c:v>
                </c:pt>
                <c:pt idx="1339">
                  <c:v>2.0073630567294387E-2</c:v>
                </c:pt>
                <c:pt idx="1340">
                  <c:v>2.0059708586845915E-2</c:v>
                </c:pt>
                <c:pt idx="1341">
                  <c:v>2.0045752319903798E-2</c:v>
                </c:pt>
                <c:pt idx="1342">
                  <c:v>2.0031761973662299E-2</c:v>
                </c:pt>
                <c:pt idx="1343">
                  <c:v>2.0017737755395615E-2</c:v>
                </c:pt>
                <c:pt idx="1344">
                  <c:v>2.0003679872218072E-2</c:v>
                </c:pt>
                <c:pt idx="1345">
                  <c:v>1.9989588531084124E-2</c:v>
                </c:pt>
                <c:pt idx="1346">
                  <c:v>1.9975463939108096E-2</c:v>
                </c:pt>
                <c:pt idx="1347">
                  <c:v>1.9961306303564186E-2</c:v>
                </c:pt>
                <c:pt idx="1348">
                  <c:v>1.9947115831486784E-2</c:v>
                </c:pt>
                <c:pt idx="1349">
                  <c:v>1.9930858206800295E-2</c:v>
                </c:pt>
                <c:pt idx="1350">
                  <c:v>1.9918637206188805E-2</c:v>
                </c:pt>
                <c:pt idx="1351">
                  <c:v>1.9904349467116944E-2</c:v>
                </c:pt>
                <c:pt idx="1352">
                  <c:v>1.989002972004883E-2</c:v>
                </c:pt>
                <c:pt idx="1353">
                  <c:v>1.9875678172018851E-2</c:v>
                </c:pt>
                <c:pt idx="1354">
                  <c:v>1.9861295030141335E-2</c:v>
                </c:pt>
                <c:pt idx="1355">
                  <c:v>1.984688050145067E-2</c:v>
                </c:pt>
                <c:pt idx="1356">
                  <c:v>1.9832434793221054E-2</c:v>
                </c:pt>
                <c:pt idx="1357">
                  <c:v>1.9817958112486878E-2</c:v>
                </c:pt>
                <c:pt idx="1358">
                  <c:v>1.9803450666282529E-2</c:v>
                </c:pt>
                <c:pt idx="1359">
                  <c:v>1.9788912661882208E-2</c:v>
                </c:pt>
                <c:pt idx="1360">
                  <c:v>1.977434430616043E-2</c:v>
                </c:pt>
                <c:pt idx="1361">
                  <c:v>1.9759745806551265E-2</c:v>
                </c:pt>
                <c:pt idx="1362">
                  <c:v>1.9745117370009169E-2</c:v>
                </c:pt>
                <c:pt idx="1363">
                  <c:v>1.9730459203568529E-2</c:v>
                </c:pt>
                <c:pt idx="1364">
                  <c:v>1.9711569638296567E-2</c:v>
                </c:pt>
                <c:pt idx="1365">
                  <c:v>1.9701054509768667E-2</c:v>
                </c:pt>
                <c:pt idx="1366">
                  <c:v>1.9686308396638097E-2</c:v>
                </c:pt>
                <c:pt idx="1367">
                  <c:v>1.9669420318582098E-2</c:v>
                </c:pt>
                <c:pt idx="1368">
                  <c:v>1.9656729673327433E-2</c:v>
                </c:pt>
                <c:pt idx="1369">
                  <c:v>1.9641897477375991E-2</c:v>
                </c:pt>
                <c:pt idx="1370">
                  <c:v>1.9627037001406222E-2</c:v>
                </c:pt>
                <c:pt idx="1371">
                  <c:v>1.9612148452532452E-2</c:v>
                </c:pt>
                <c:pt idx="1372">
                  <c:v>1.9597232037869006E-2</c:v>
                </c:pt>
                <c:pt idx="1373">
                  <c:v>1.9582287964450273E-2</c:v>
                </c:pt>
                <c:pt idx="1374">
                  <c:v>1.9567316439630389E-2</c:v>
                </c:pt>
                <c:pt idx="1375">
                  <c:v>1.955231767028387E-2</c:v>
                </c:pt>
                <c:pt idx="1376">
                  <c:v>1.9537291863525041E-2</c:v>
                </c:pt>
                <c:pt idx="1377">
                  <c:v>1.9522239226628102E-2</c:v>
                </c:pt>
                <c:pt idx="1378">
                  <c:v>1.9507159966627441E-2</c:v>
                </c:pt>
                <c:pt idx="1379">
                  <c:v>1.9492054290557448E-2</c:v>
                </c:pt>
                <c:pt idx="1380">
                  <c:v>1.9476922405612385E-2</c:v>
                </c:pt>
                <c:pt idx="1381">
                  <c:v>1.9461764518906577E-2</c:v>
                </c:pt>
                <c:pt idx="1382">
                  <c:v>1.9446580837634286E-2</c:v>
                </c:pt>
                <c:pt idx="1383">
                  <c:v>1.9431371568670031E-2</c:v>
                </c:pt>
                <c:pt idx="1384">
                  <c:v>1.9416136919367943E-2</c:v>
                </c:pt>
                <c:pt idx="1385">
                  <c:v>1.9400877096762414E-2</c:v>
                </c:pt>
                <c:pt idx="1386">
                  <c:v>1.9385592307967769E-2</c:v>
                </c:pt>
                <c:pt idx="1387">
                  <c:v>1.9370282759938462E-2</c:v>
                </c:pt>
                <c:pt idx="1388">
                  <c:v>1.9354948660028626E-2</c:v>
                </c:pt>
                <c:pt idx="1389">
                  <c:v>1.9339590215352587E-2</c:v>
                </c:pt>
                <c:pt idx="1390">
                  <c:v>1.9324207632864798E-2</c:v>
                </c:pt>
                <c:pt idx="1391">
                  <c:v>1.9308801119679586E-2</c:v>
                </c:pt>
                <c:pt idx="1392">
                  <c:v>1.9293370882911276E-2</c:v>
                </c:pt>
                <c:pt idx="1393">
                  <c:v>1.9277917129914002E-2</c:v>
                </c:pt>
                <c:pt idx="1394">
                  <c:v>1.9262440067562281E-2</c:v>
                </c:pt>
                <c:pt idx="1395">
                  <c:v>1.9246939902970439E-2</c:v>
                </c:pt>
                <c:pt idx="1396">
                  <c:v>1.9231416843332738E-2</c:v>
                </c:pt>
                <c:pt idx="1397">
                  <c:v>1.9215871095763504E-2</c:v>
                </c:pt>
                <c:pt idx="1398">
                  <c:v>1.9200302867297125E-2</c:v>
                </c:pt>
                <c:pt idx="1399">
                  <c:v>1.9184712365207801E-2</c:v>
                </c:pt>
                <c:pt idx="1400">
                  <c:v>1.9169099796449984E-2</c:v>
                </c:pt>
                <c:pt idx="1401">
                  <c:v>1.914899440262019E-2</c:v>
                </c:pt>
                <c:pt idx="1402">
                  <c:v>1.9133332173506545E-2</c:v>
                </c:pt>
                <c:pt idx="1403">
                  <c:v>1.9119890376471105E-2</c:v>
                </c:pt>
                <c:pt idx="1404">
                  <c:v>1.9104188595155946E-2</c:v>
                </c:pt>
                <c:pt idx="1405">
                  <c:v>1.9088465812560074E-2</c:v>
                </c:pt>
                <c:pt idx="1406">
                  <c:v>1.9072722235398132E-2</c:v>
                </c:pt>
                <c:pt idx="1407">
                  <c:v>1.9056958071104191E-2</c:v>
                </c:pt>
                <c:pt idx="1408">
                  <c:v>1.904117352671264E-2</c:v>
                </c:pt>
                <c:pt idx="1409">
                  <c:v>1.9025368809337806E-2</c:v>
                </c:pt>
                <c:pt idx="1410">
                  <c:v>1.9009544126014077E-2</c:v>
                </c:pt>
                <c:pt idx="1411">
                  <c:v>1.8993699683935716E-2</c:v>
                </c:pt>
                <c:pt idx="1412">
                  <c:v>1.8977835690137113E-2</c:v>
                </c:pt>
                <c:pt idx="1413">
                  <c:v>1.8961952351732592E-2</c:v>
                </c:pt>
                <c:pt idx="1414">
                  <c:v>1.8941502825420287E-2</c:v>
                </c:pt>
                <c:pt idx="1415">
                  <c:v>1.8930128469882845E-2</c:v>
                </c:pt>
                <c:pt idx="1416">
                  <c:v>1.8914188340506399E-2</c:v>
                </c:pt>
                <c:pt idx="1417">
                  <c:v>1.8898229695061275E-2</c:v>
                </c:pt>
                <c:pt idx="1418">
                  <c:v>1.8882252740581862E-2</c:v>
                </c:pt>
                <c:pt idx="1419">
                  <c:v>1.8863971210612007E-2</c:v>
                </c:pt>
                <c:pt idx="1420">
                  <c:v>1.8850244733137345E-2</c:v>
                </c:pt>
                <c:pt idx="1421">
                  <c:v>1.8834214094480828E-2</c:v>
                </c:pt>
                <c:pt idx="1422">
                  <c:v>1.8818165975087453E-2</c:v>
                </c:pt>
                <c:pt idx="1423">
                  <c:v>1.8802100582311354E-2</c:v>
                </c:pt>
                <c:pt idx="1424">
                  <c:v>1.8786018123186921E-2</c:v>
                </c:pt>
                <c:pt idx="1425">
                  <c:v>1.8769918804908414E-2</c:v>
                </c:pt>
                <c:pt idx="1426">
                  <c:v>1.8753802834510225E-2</c:v>
                </c:pt>
                <c:pt idx="1427">
                  <c:v>1.8737670419106678E-2</c:v>
                </c:pt>
                <c:pt idx="1428">
                  <c:v>1.8721521765892035E-2</c:v>
                </c:pt>
                <c:pt idx="1429">
                  <c:v>1.8705357081740814E-2</c:v>
                </c:pt>
                <c:pt idx="1430">
                  <c:v>1.8689176574167021E-2</c:v>
                </c:pt>
                <c:pt idx="1431">
                  <c:v>1.8672980449885301E-2</c:v>
                </c:pt>
                <c:pt idx="1432">
                  <c:v>1.8656768916329725E-2</c:v>
                </c:pt>
                <c:pt idx="1433">
                  <c:v>1.8640542180294872E-2</c:v>
                </c:pt>
                <c:pt idx="1434">
                  <c:v>1.8624300449134878E-2</c:v>
                </c:pt>
                <c:pt idx="1435">
                  <c:v>1.8608043929884133E-2</c:v>
                </c:pt>
                <c:pt idx="1436">
                  <c:v>1.8591772829656961E-2</c:v>
                </c:pt>
                <c:pt idx="1437">
                  <c:v>1.8575487355487752E-2</c:v>
                </c:pt>
                <c:pt idx="1438">
                  <c:v>1.8559187714650704E-2</c:v>
                </c:pt>
                <c:pt idx="1439">
                  <c:v>1.8542874114180208E-2</c:v>
                </c:pt>
                <c:pt idx="1440">
                  <c:v>1.8526546761030716E-2</c:v>
                </c:pt>
                <c:pt idx="1441">
                  <c:v>1.8510205862636298E-2</c:v>
                </c:pt>
                <c:pt idx="1442">
                  <c:v>1.8493851625871471E-2</c:v>
                </c:pt>
                <c:pt idx="1443">
                  <c:v>1.8477484257850563E-2</c:v>
                </c:pt>
                <c:pt idx="1444">
                  <c:v>1.8461103965847769E-2</c:v>
                </c:pt>
                <c:pt idx="1445">
                  <c:v>1.8444710956817545E-2</c:v>
                </c:pt>
                <c:pt idx="1446">
                  <c:v>1.8428305437874215E-2</c:v>
                </c:pt>
                <c:pt idx="1447">
                  <c:v>1.8411887616291978E-2</c:v>
                </c:pt>
                <c:pt idx="1448">
                  <c:v>1.8395457699025286E-2</c:v>
                </c:pt>
                <c:pt idx="1449">
                  <c:v>1.8379015893188466E-2</c:v>
                </c:pt>
                <c:pt idx="1450">
                  <c:v>1.836256240597578E-2</c:v>
                </c:pt>
                <c:pt idx="1451">
                  <c:v>1.8346097444421616E-2</c:v>
                </c:pt>
                <c:pt idx="1452">
                  <c:v>1.8329621215720238E-2</c:v>
                </c:pt>
                <c:pt idx="1453">
                  <c:v>1.830742971356436E-2</c:v>
                </c:pt>
                <c:pt idx="1454">
                  <c:v>1.8289890203639914E-2</c:v>
                </c:pt>
                <c:pt idx="1455">
                  <c:v>1.8274872392085584E-2</c:v>
                </c:pt>
                <c:pt idx="1456">
                  <c:v>1.8257370638918857E-2</c:v>
                </c:pt>
                <c:pt idx="1457">
                  <c:v>1.8239889696625156E-2</c:v>
                </c:pt>
                <c:pt idx="1458">
                  <c:v>1.8222429901015857E-2</c:v>
                </c:pt>
                <c:pt idx="1459">
                  <c:v>1.8204991588222086E-2</c:v>
                </c:pt>
                <c:pt idx="1460">
                  <c:v>1.8187575094215092E-2</c:v>
                </c:pt>
                <c:pt idx="1461">
                  <c:v>1.8170180755205934E-2</c:v>
                </c:pt>
                <c:pt idx="1462">
                  <c:v>1.8152808906846118E-2</c:v>
                </c:pt>
                <c:pt idx="1463">
                  <c:v>1.8135459885506577E-2</c:v>
                </c:pt>
                <c:pt idx="1464">
                  <c:v>1.8118134027078625E-2</c:v>
                </c:pt>
                <c:pt idx="1465">
                  <c:v>1.8100831667693384E-2</c:v>
                </c:pt>
                <c:pt idx="1466">
                  <c:v>1.808355314324217E-2</c:v>
                </c:pt>
                <c:pt idx="1467">
                  <c:v>1.8066298789856106E-2</c:v>
                </c:pt>
                <c:pt idx="1468">
                  <c:v>1.8049068943426505E-2</c:v>
                </c:pt>
                <c:pt idx="1469">
                  <c:v>1.8025400694439142E-2</c:v>
                </c:pt>
                <c:pt idx="1470">
                  <c:v>1.8014684115961188E-2</c:v>
                </c:pt>
                <c:pt idx="1471">
                  <c:v>1.7996755365716766E-2</c:v>
                </c:pt>
                <c:pt idx="1472">
                  <c:v>1.7977956556487484E-2</c:v>
                </c:pt>
                <c:pt idx="1473">
                  <c:v>1.7960858054273388E-2</c:v>
                </c:pt>
                <c:pt idx="1474">
                  <c:v>1.7943786123364447E-2</c:v>
                </c:pt>
                <c:pt idx="1475">
                  <c:v>1.7926741099651977E-2</c:v>
                </c:pt>
                <c:pt idx="1476">
                  <c:v>1.7909723319347037E-2</c:v>
                </c:pt>
                <c:pt idx="1477">
                  <c:v>1.789273311818107E-2</c:v>
                </c:pt>
                <c:pt idx="1478">
                  <c:v>1.7875770832525006E-2</c:v>
                </c:pt>
                <c:pt idx="1479">
                  <c:v>1.7858836798190225E-2</c:v>
                </c:pt>
                <c:pt idx="1480">
                  <c:v>1.7841931351307849E-2</c:v>
                </c:pt>
                <c:pt idx="1481">
                  <c:v>1.7825054827769193E-2</c:v>
                </c:pt>
                <c:pt idx="1482">
                  <c:v>1.7808207563785317E-2</c:v>
                </c:pt>
                <c:pt idx="1483">
                  <c:v>1.7791389895247534E-2</c:v>
                </c:pt>
                <c:pt idx="1484">
                  <c:v>1.7774602158286967E-2</c:v>
                </c:pt>
                <c:pt idx="1485">
                  <c:v>1.7757844688874869E-2</c:v>
                </c:pt>
                <c:pt idx="1486">
                  <c:v>1.7741117822982488E-2</c:v>
                </c:pt>
                <c:pt idx="1487">
                  <c:v>1.7724421896740949E-2</c:v>
                </c:pt>
                <c:pt idx="1488">
                  <c:v>1.7707757246121503E-2</c:v>
                </c:pt>
                <c:pt idx="1489">
                  <c:v>1.7691124207255271E-2</c:v>
                </c:pt>
                <c:pt idx="1490">
                  <c:v>1.7674523116033569E-2</c:v>
                </c:pt>
                <c:pt idx="1491">
                  <c:v>1.7657954308507584E-2</c:v>
                </c:pt>
                <c:pt idx="1492">
                  <c:v>1.7641418120648567E-2</c:v>
                </c:pt>
                <c:pt idx="1493">
                  <c:v>1.7624914888667575E-2</c:v>
                </c:pt>
                <c:pt idx="1494">
                  <c:v>1.7608444948455926E-2</c:v>
                </c:pt>
                <c:pt idx="1495">
                  <c:v>1.759200863614474E-2</c:v>
                </c:pt>
                <c:pt idx="1496">
                  <c:v>1.7575606287625334E-2</c:v>
                </c:pt>
                <c:pt idx="1497">
                  <c:v>1.7559238239108765E-2</c:v>
                </c:pt>
                <c:pt idx="1498">
                  <c:v>1.7542904826406414E-2</c:v>
                </c:pt>
                <c:pt idx="1499">
                  <c:v>1.7526606385649401E-2</c:v>
                </c:pt>
                <c:pt idx="1500">
                  <c:v>1.7510343253048788E-2</c:v>
                </c:pt>
                <c:pt idx="1501">
                  <c:v>1.7494115764176144E-2</c:v>
                </c:pt>
                <c:pt idx="1502">
                  <c:v>1.7477924255482336E-2</c:v>
                </c:pt>
                <c:pt idx="1503">
                  <c:v>1.7461769062858679E-2</c:v>
                </c:pt>
                <c:pt idx="1504">
                  <c:v>1.7445650522276424E-2</c:v>
                </c:pt>
                <c:pt idx="1505">
                  <c:v>1.7420396247525005E-2</c:v>
                </c:pt>
                <c:pt idx="1506">
                  <c:v>1.7404373498237646E-2</c:v>
                </c:pt>
                <c:pt idx="1507">
                  <c:v>1.7393792423954224E-2</c:v>
                </c:pt>
                <c:pt idx="1508">
                  <c:v>1.7377833230787232E-2</c:v>
                </c:pt>
                <c:pt idx="1509">
                  <c:v>1.7361912470956753E-2</c:v>
                </c:pt>
                <c:pt idx="1510">
                  <c:v>1.734603048054062E-2</c:v>
                </c:pt>
                <c:pt idx="1511">
                  <c:v>1.7330187595590019E-2</c:v>
                </c:pt>
                <c:pt idx="1512">
                  <c:v>1.7314384152156137E-2</c:v>
                </c:pt>
                <c:pt idx="1513">
                  <c:v>1.7298620486236871E-2</c:v>
                </c:pt>
                <c:pt idx="1514">
                  <c:v>1.7282896933936698E-2</c:v>
                </c:pt>
                <c:pt idx="1515">
                  <c:v>1.7267213831280159E-2</c:v>
                </c:pt>
                <c:pt idx="1516">
                  <c:v>1.7251571514291797E-2</c:v>
                </c:pt>
                <c:pt idx="1517">
                  <c:v>1.7235970319129379E-2</c:v>
                </c:pt>
                <c:pt idx="1518">
                  <c:v>1.7220410581657575E-2</c:v>
                </c:pt>
                <c:pt idx="1519">
                  <c:v>1.7197433134992224E-2</c:v>
                </c:pt>
                <c:pt idx="1520">
                  <c:v>1.7184182378899848E-2</c:v>
                </c:pt>
                <c:pt idx="1521">
                  <c:v>1.7168762695130013E-2</c:v>
                </c:pt>
                <c:pt idx="1522">
                  <c:v>1.7153385904089546E-2</c:v>
                </c:pt>
                <c:pt idx="1523">
                  <c:v>1.7135865381057158E-2</c:v>
                </c:pt>
                <c:pt idx="1524">
                  <c:v>1.7122762343602105E-2</c:v>
                </c:pt>
                <c:pt idx="1525">
                  <c:v>1.7107516246417376E-2</c:v>
                </c:pt>
                <c:pt idx="1526">
                  <c:v>1.7092314385847018E-2</c:v>
                </c:pt>
                <c:pt idx="1527">
                  <c:v>1.7077157098102091E-2</c:v>
                </c:pt>
                <c:pt idx="1528">
                  <c:v>1.7062044718993974E-2</c:v>
                </c:pt>
                <c:pt idx="1529">
                  <c:v>1.7046977584733725E-2</c:v>
                </c:pt>
                <c:pt idx="1530">
                  <c:v>1.7031956031212658E-2</c:v>
                </c:pt>
                <c:pt idx="1531">
                  <c:v>1.701698039472177E-2</c:v>
                </c:pt>
                <c:pt idx="1532">
                  <c:v>1.7002051010752695E-2</c:v>
                </c:pt>
                <c:pt idx="1533">
                  <c:v>1.6987168215916171E-2</c:v>
                </c:pt>
                <c:pt idx="1534">
                  <c:v>1.6972332345863705E-2</c:v>
                </c:pt>
                <c:pt idx="1535">
                  <c:v>1.6957543736806358E-2</c:v>
                </c:pt>
                <c:pt idx="1536">
                  <c:v>1.6942802724715378E-2</c:v>
                </c:pt>
                <c:pt idx="1537">
                  <c:v>1.6928109645562017E-2</c:v>
                </c:pt>
                <c:pt idx="1538">
                  <c:v>1.6913464835477399E-2</c:v>
                </c:pt>
                <c:pt idx="1539">
                  <c:v>1.6898868630432773E-2</c:v>
                </c:pt>
                <c:pt idx="1540">
                  <c:v>1.6884321366479327E-2</c:v>
                </c:pt>
                <c:pt idx="1541">
                  <c:v>1.6869823379508375E-2</c:v>
                </c:pt>
                <c:pt idx="1542">
                  <c:v>1.6855375005651041E-2</c:v>
                </c:pt>
                <c:pt idx="1543">
                  <c:v>1.6840976580958511E-2</c:v>
                </c:pt>
                <c:pt idx="1544">
                  <c:v>1.6826628441481972E-2</c:v>
                </c:pt>
                <c:pt idx="1545">
                  <c:v>1.6812330923272611E-2</c:v>
                </c:pt>
                <c:pt idx="1546">
                  <c:v>1.6798084362141807E-2</c:v>
                </c:pt>
                <c:pt idx="1547">
                  <c:v>1.6783889094380555E-2</c:v>
                </c:pt>
                <c:pt idx="1548">
                  <c:v>1.6769745455800233E-2</c:v>
                </c:pt>
                <c:pt idx="1549">
                  <c:v>1.6755653782531965E-2</c:v>
                </c:pt>
                <c:pt idx="1550">
                  <c:v>1.6741614410626937E-2</c:v>
                </c:pt>
                <c:pt idx="1551">
                  <c:v>1.6727627675976464E-2</c:v>
                </c:pt>
                <c:pt idx="1552">
                  <c:v>1.6713693914711669E-2</c:v>
                </c:pt>
                <c:pt idx="1553">
                  <c:v>1.6699813462883739E-2</c:v>
                </c:pt>
                <c:pt idx="1554">
                  <c:v>1.6685986656623797E-2</c:v>
                </c:pt>
                <c:pt idx="1555">
                  <c:v>1.6672213831583349E-2</c:v>
                </c:pt>
                <c:pt idx="1556">
                  <c:v>1.6658495324053391E-2</c:v>
                </c:pt>
                <c:pt idx="1557">
                  <c:v>1.6642883972162181E-2</c:v>
                </c:pt>
                <c:pt idx="1558">
                  <c:v>1.6629282990781036E-2</c:v>
                </c:pt>
                <c:pt idx="1559">
                  <c:v>1.6617669066798513E-2</c:v>
                </c:pt>
                <c:pt idx="1560">
                  <c:v>1.6604171189502637E-2</c:v>
                </c:pt>
                <c:pt idx="1561">
                  <c:v>1.6590729309813312E-2</c:v>
                </c:pt>
                <c:pt idx="1562">
                  <c:v>1.6577343763781727E-2</c:v>
                </c:pt>
                <c:pt idx="1563">
                  <c:v>1.656401488737913E-2</c:v>
                </c:pt>
                <c:pt idx="1564">
                  <c:v>1.6550743016576774E-2</c:v>
                </c:pt>
                <c:pt idx="1565">
                  <c:v>1.6537528487585718E-2</c:v>
                </c:pt>
                <c:pt idx="1566">
                  <c:v>1.6524371636297275E-2</c:v>
                </c:pt>
                <c:pt idx="1567">
                  <c:v>1.6511272798682697E-2</c:v>
                </c:pt>
                <c:pt idx="1568">
                  <c:v>1.6498232310953043E-2</c:v>
                </c:pt>
                <c:pt idx="1569">
                  <c:v>1.6485250508999627E-2</c:v>
                </c:pt>
                <c:pt idx="1570">
                  <c:v>1.6472327728793701E-2</c:v>
                </c:pt>
                <c:pt idx="1571">
                  <c:v>1.6459464306626259E-2</c:v>
                </c:pt>
                <c:pt idx="1572">
                  <c:v>1.6446660578148808E-2</c:v>
                </c:pt>
                <c:pt idx="1573">
                  <c:v>1.6433916879652344E-2</c:v>
                </c:pt>
                <c:pt idx="1574">
                  <c:v>1.6417620872468675E-2</c:v>
                </c:pt>
                <c:pt idx="1575">
                  <c:v>1.6408610916487376E-2</c:v>
                </c:pt>
                <c:pt idx="1576">
                  <c:v>1.6396049323921247E-2</c:v>
                </c:pt>
                <c:pt idx="1577">
                  <c:v>1.6383549105301043E-2</c:v>
                </c:pt>
                <c:pt idx="1578">
                  <c:v>1.6371110596677951E-2</c:v>
                </c:pt>
                <c:pt idx="1579">
                  <c:v>1.6358734134183095E-2</c:v>
                </c:pt>
                <c:pt idx="1580">
                  <c:v>1.6346420053787725E-2</c:v>
                </c:pt>
                <c:pt idx="1581">
                  <c:v>1.6334168691463091E-2</c:v>
                </c:pt>
                <c:pt idx="1582">
                  <c:v>1.6321980383260382E-2</c:v>
                </c:pt>
                <c:pt idx="1583">
                  <c:v>1.6309855465230783E-2</c:v>
                </c:pt>
                <c:pt idx="1584">
                  <c:v>1.6297794273345545E-2</c:v>
                </c:pt>
                <c:pt idx="1585">
                  <c:v>1.6285797143735792E-2</c:v>
                </c:pt>
                <c:pt idx="1586">
                  <c:v>1.6273864412212902E-2</c:v>
                </c:pt>
                <c:pt idx="1587">
                  <c:v>1.626199641506787E-2</c:v>
                </c:pt>
                <c:pt idx="1588">
                  <c:v>1.6250193488271947E-2</c:v>
                </c:pt>
                <c:pt idx="1589">
                  <c:v>1.6238455967636511E-2</c:v>
                </c:pt>
                <c:pt idx="1590">
                  <c:v>1.6226784189452559E-2</c:v>
                </c:pt>
                <c:pt idx="1591">
                  <c:v>1.6215178489451532E-2</c:v>
                </c:pt>
                <c:pt idx="1592">
                  <c:v>1.6203639204084297E-2</c:v>
                </c:pt>
                <c:pt idx="1593">
                  <c:v>1.6192166668922425E-2</c:v>
                </c:pt>
                <c:pt idx="1594">
                  <c:v>1.6180761220336848E-2</c:v>
                </c:pt>
                <c:pt idx="1595">
                  <c:v>1.6169423194059007E-2</c:v>
                </c:pt>
                <c:pt idx="1596">
                  <c:v>1.6158152926459834E-2</c:v>
                </c:pt>
                <c:pt idx="1597">
                  <c:v>1.6146950753190836E-2</c:v>
                </c:pt>
                <c:pt idx="1598">
                  <c:v>1.6135817010543008E-2</c:v>
                </c:pt>
                <c:pt idx="1599">
                  <c:v>1.6124752034407663E-2</c:v>
                </c:pt>
                <c:pt idx="1600">
                  <c:v>1.6113756160756054E-2</c:v>
                </c:pt>
                <c:pt idx="1601">
                  <c:v>1.6102829725879175E-2</c:v>
                </c:pt>
                <c:pt idx="1602">
                  <c:v>1.6091973065508469E-2</c:v>
                </c:pt>
                <c:pt idx="1603">
                  <c:v>1.6081186515934931E-2</c:v>
                </c:pt>
                <c:pt idx="1604">
                  <c:v>1.6070470412969939E-2</c:v>
                </c:pt>
                <c:pt idx="1605">
                  <c:v>1.6059825092744617E-2</c:v>
                </c:pt>
                <c:pt idx="1606">
                  <c:v>1.604925089115028E-2</c:v>
                </c:pt>
                <c:pt idx="1607">
                  <c:v>1.6038748144318049E-2</c:v>
                </c:pt>
                <c:pt idx="1608">
                  <c:v>1.6028317188379049E-2</c:v>
                </c:pt>
                <c:pt idx="1609">
                  <c:v>1.6017958359144657E-2</c:v>
                </c:pt>
                <c:pt idx="1610">
                  <c:v>1.6007671992825934E-2</c:v>
                </c:pt>
                <c:pt idx="1611">
                  <c:v>1.5997458425314193E-2</c:v>
                </c:pt>
                <c:pt idx="1612">
                  <c:v>1.5987317992660621E-2</c:v>
                </c:pt>
                <c:pt idx="1613">
                  <c:v>1.5977251030916406E-2</c:v>
                </c:pt>
                <c:pt idx="1614">
                  <c:v>1.5967257876132734E-2</c:v>
                </c:pt>
                <c:pt idx="1615">
                  <c:v>1.5957338864280857E-2</c:v>
                </c:pt>
                <c:pt idx="1616">
                  <c:v>1.5947494331491896E-2</c:v>
                </c:pt>
                <c:pt idx="1617">
                  <c:v>1.5937724613577231E-2</c:v>
                </c:pt>
                <c:pt idx="1618">
                  <c:v>1.5928030046747921E-2</c:v>
                </c:pt>
                <c:pt idx="1619">
                  <c:v>1.5918410966975216E-2</c:v>
                </c:pt>
                <c:pt idx="1620">
                  <c:v>1.5908867710310304E-2</c:v>
                </c:pt>
                <c:pt idx="1621">
                  <c:v>1.5899400612804371E-2</c:v>
                </c:pt>
                <c:pt idx="1622">
                  <c:v>1.5890010010268796E-2</c:v>
                </c:pt>
                <c:pt idx="1623">
                  <c:v>1.5880696238914638E-2</c:v>
                </c:pt>
                <c:pt idx="1624">
                  <c:v>1.5868834825703004E-2</c:v>
                </c:pt>
                <c:pt idx="1625">
                  <c:v>1.5862300533875384E-2</c:v>
                </c:pt>
                <c:pt idx="1626">
                  <c:v>1.585321927213279E-2</c:v>
                </c:pt>
                <c:pt idx="1627">
                  <c:v>1.5844216185696425E-2</c:v>
                </c:pt>
                <c:pt idx="1628">
                  <c:v>1.5835291610537539E-2</c:v>
                </c:pt>
                <c:pt idx="1629">
                  <c:v>1.5826445882867191E-2</c:v>
                </c:pt>
                <c:pt idx="1630">
                  <c:v>1.5817679338256951E-2</c:v>
                </c:pt>
                <c:pt idx="1631">
                  <c:v>1.5808992313077752E-2</c:v>
                </c:pt>
                <c:pt idx="1632">
                  <c:v>1.5800385143300844E-2</c:v>
                </c:pt>
                <c:pt idx="1633">
                  <c:v>1.5791858164897477E-2</c:v>
                </c:pt>
                <c:pt idx="1634">
                  <c:v>1.5783411713998774E-2</c:v>
                </c:pt>
                <c:pt idx="1635">
                  <c:v>1.5775046126416115E-2</c:v>
                </c:pt>
                <c:pt idx="1636">
                  <c:v>1.5766761738440493E-2</c:v>
                </c:pt>
                <c:pt idx="1637">
                  <c:v>1.5758558885883289E-2</c:v>
                </c:pt>
                <c:pt idx="1638">
                  <c:v>1.5750437905035497E-2</c:v>
                </c:pt>
                <c:pt idx="1639">
                  <c:v>1.5742399131548623E-2</c:v>
                </c:pt>
                <c:pt idx="1640">
                  <c:v>1.5734442901713663E-2</c:v>
                </c:pt>
                <c:pt idx="1641">
                  <c:v>1.5726569551501868E-2</c:v>
                </c:pt>
                <c:pt idx="1642">
                  <c:v>1.5718779416884487E-2</c:v>
                </c:pt>
                <c:pt idx="1643">
                  <c:v>1.5711072833992645E-2</c:v>
                </c:pt>
                <c:pt idx="1644">
                  <c:v>1.5703450138717656E-2</c:v>
                </c:pt>
                <c:pt idx="1645">
                  <c:v>1.5695911667110707E-2</c:v>
                </c:pt>
                <c:pt idx="1646">
                  <c:v>1.568845775530292E-2</c:v>
                </c:pt>
                <c:pt idx="1647">
                  <c:v>1.5681088739345483E-2</c:v>
                </c:pt>
                <c:pt idx="1648">
                  <c:v>1.5673804955209647E-2</c:v>
                </c:pt>
                <c:pt idx="1649">
                  <c:v>1.5666606738626854E-2</c:v>
                </c:pt>
                <c:pt idx="1650">
                  <c:v>1.5659494426047971E-2</c:v>
                </c:pt>
                <c:pt idx="1651">
                  <c:v>1.5652468353284377E-2</c:v>
                </c:pt>
                <c:pt idx="1652">
                  <c:v>1.5645528856387259E-2</c:v>
                </c:pt>
                <c:pt idx="1653">
                  <c:v>1.5638676271487739E-2</c:v>
                </c:pt>
                <c:pt idx="1654">
                  <c:v>1.5631910934477133E-2</c:v>
                </c:pt>
                <c:pt idx="1655">
                  <c:v>1.5625233181406628E-2</c:v>
                </c:pt>
                <c:pt idx="1656">
                  <c:v>1.5618643348407346E-2</c:v>
                </c:pt>
                <c:pt idx="1657">
                  <c:v>1.5612141771450538E-2</c:v>
                </c:pt>
                <c:pt idx="1658">
                  <c:v>1.560572878642752E-2</c:v>
                </c:pt>
                <c:pt idx="1659">
                  <c:v>1.5599404729549349E-2</c:v>
                </c:pt>
                <c:pt idx="1660">
                  <c:v>1.5593169936787277E-2</c:v>
                </c:pt>
                <c:pt idx="1661">
                  <c:v>1.5586154193281132E-2</c:v>
                </c:pt>
                <c:pt idx="1662">
                  <c:v>1.5580969487496432E-2</c:v>
                </c:pt>
                <c:pt idx="1663">
                  <c:v>1.557500450314997E-2</c:v>
                </c:pt>
                <c:pt idx="1664">
                  <c:v>1.5569130126964481E-2</c:v>
                </c:pt>
                <c:pt idx="1665">
                  <c:v>1.5563346695151026E-2</c:v>
                </c:pt>
                <c:pt idx="1666">
                  <c:v>1.555765454336111E-2</c:v>
                </c:pt>
                <c:pt idx="1667">
                  <c:v>1.5552054007965666E-2</c:v>
                </c:pt>
                <c:pt idx="1668">
                  <c:v>1.5546545424856006E-2</c:v>
                </c:pt>
                <c:pt idx="1669">
                  <c:v>1.554112913008332E-2</c:v>
                </c:pt>
                <c:pt idx="1670">
                  <c:v>1.5535805459778729E-2</c:v>
                </c:pt>
                <c:pt idx="1671">
                  <c:v>1.5530574749753612E-2</c:v>
                </c:pt>
                <c:pt idx="1672">
                  <c:v>1.5525437336139092E-2</c:v>
                </c:pt>
                <c:pt idx="1673">
                  <c:v>1.5520393554986356E-2</c:v>
                </c:pt>
                <c:pt idx="1674">
                  <c:v>1.5515443742266655E-2</c:v>
                </c:pt>
                <c:pt idx="1675">
                  <c:v>1.5509218314173623E-2</c:v>
                </c:pt>
                <c:pt idx="1676">
                  <c:v>1.5505827366331104E-2</c:v>
                </c:pt>
                <c:pt idx="1677">
                  <c:v>1.5501161475377501E-2</c:v>
                </c:pt>
                <c:pt idx="1678">
                  <c:v>1.5496590896661999E-2</c:v>
                </c:pt>
                <c:pt idx="1679">
                  <c:v>1.5492133570313982E-2</c:v>
                </c:pt>
                <c:pt idx="1680">
                  <c:v>1.5487119312744824E-2</c:v>
                </c:pt>
                <c:pt idx="1681">
                  <c:v>1.5482850475780907E-2</c:v>
                </c:pt>
                <c:pt idx="1682">
                  <c:v>1.5478678343301411E-2</c:v>
                </c:pt>
                <c:pt idx="1683">
                  <c:v>1.5474603251517394E-2</c:v>
                </c:pt>
                <c:pt idx="1684">
                  <c:v>1.5470625536480043E-2</c:v>
                </c:pt>
                <c:pt idx="1685">
                  <c:v>1.5466745534240545E-2</c:v>
                </c:pt>
                <c:pt idx="1686">
                  <c:v>1.5462963580850086E-2</c:v>
                </c:pt>
                <c:pt idx="1687">
                  <c:v>1.5459280012120047E-2</c:v>
                </c:pt>
                <c:pt idx="1688">
                  <c:v>1.5455695164341421E-2</c:v>
                </c:pt>
                <c:pt idx="1689">
                  <c:v>1.5452209373485459E-2</c:v>
                </c:pt>
                <c:pt idx="1690">
                  <c:v>1.5448822975523413E-2</c:v>
                </c:pt>
                <c:pt idx="1691">
                  <c:v>1.5445536306506469E-2</c:v>
                </c:pt>
                <c:pt idx="1692">
                  <c:v>1.5442349702246005E-2</c:v>
                </c:pt>
                <c:pt idx="1693">
                  <c:v>1.5439263499272826E-2</c:v>
                </c:pt>
                <c:pt idx="1694">
                  <c:v>1.5436278033158501E-2</c:v>
                </c:pt>
                <c:pt idx="1695">
                  <c:v>1.5433393640034154E-2</c:v>
                </c:pt>
                <c:pt idx="1696">
                  <c:v>1.5430610656110844E-2</c:v>
                </c:pt>
                <c:pt idx="1697">
                  <c:v>1.5427929417279884E-2</c:v>
                </c:pt>
                <c:pt idx="1698">
                  <c:v>1.5425350259512527E-2</c:v>
                </c:pt>
                <c:pt idx="1699">
                  <c:v>1.5422873518939895E-2</c:v>
                </c:pt>
                <c:pt idx="1700">
                  <c:v>1.5420499531533238E-2</c:v>
                </c:pt>
                <c:pt idx="1701">
                  <c:v>1.5418228633423681E-2</c:v>
                </c:pt>
                <c:pt idx="1702">
                  <c:v>1.5416061160422601E-2</c:v>
                </c:pt>
                <c:pt idx="1703">
                  <c:v>1.5413997448820993E-2</c:v>
                </c:pt>
                <c:pt idx="1704">
                  <c:v>1.5412037834430237E-2</c:v>
                </c:pt>
                <c:pt idx="1705">
                  <c:v>1.5410182653381455E-2</c:v>
                </c:pt>
                <c:pt idx="1706">
                  <c:v>1.5408432241725833E-2</c:v>
                </c:pt>
                <c:pt idx="1707">
                  <c:v>1.5406786935434624E-2</c:v>
                </c:pt>
                <c:pt idx="1708">
                  <c:v>1.5405247070559014E-2</c:v>
                </c:pt>
                <c:pt idx="1709">
                  <c:v>1.5403812983230125E-2</c:v>
                </c:pt>
                <c:pt idx="1710">
                  <c:v>1.5402485009259337E-2</c:v>
                </c:pt>
                <c:pt idx="1711">
                  <c:v>1.5401263484777772E-2</c:v>
                </c:pt>
                <c:pt idx="1712">
                  <c:v>1.5400148745996489E-2</c:v>
                </c:pt>
                <c:pt idx="1713">
                  <c:v>1.539381135642337E-2</c:v>
                </c:pt>
                <c:pt idx="1714">
                  <c:v>1.5387410456533246E-2</c:v>
                </c:pt>
                <c:pt idx="1715">
                  <c:v>1.5381943123147224E-2</c:v>
                </c:pt>
                <c:pt idx="1716">
                  <c:v>1.5375587016626113E-2</c:v>
                </c:pt>
                <c:pt idx="1717">
                  <c:v>1.5369255198995901E-2</c:v>
                </c:pt>
                <c:pt idx="1718">
                  <c:v>1.536294778864189E-2</c:v>
                </c:pt>
                <c:pt idx="1719">
                  <c:v>1.5356664904029316E-2</c:v>
                </c:pt>
                <c:pt idx="1720">
                  <c:v>1.5350406663543481E-2</c:v>
                </c:pt>
                <c:pt idx="1721">
                  <c:v>1.5344173185809495E-2</c:v>
                </c:pt>
                <c:pt idx="1722">
                  <c:v>1.533796458921266E-2</c:v>
                </c:pt>
                <c:pt idx="1723">
                  <c:v>1.533178099229815E-2</c:v>
                </c:pt>
                <c:pt idx="1724">
                  <c:v>1.5325622513531201E-2</c:v>
                </c:pt>
                <c:pt idx="1725">
                  <c:v>1.5319489271217179E-2</c:v>
                </c:pt>
                <c:pt idx="1726">
                  <c:v>1.5313381383981195E-2</c:v>
                </c:pt>
                <c:pt idx="1727">
                  <c:v>1.5307298970288485E-2</c:v>
                </c:pt>
                <c:pt idx="1728">
                  <c:v>1.5301242148444416E-2</c:v>
                </c:pt>
                <c:pt idx="1729">
                  <c:v>1.5295211037154033E-2</c:v>
                </c:pt>
                <c:pt idx="1730">
                  <c:v>1.5287289299408258E-2</c:v>
                </c:pt>
                <c:pt idx="1731">
                  <c:v>1.5282374354157469E-2</c:v>
                </c:pt>
                <c:pt idx="1732">
                  <c:v>1.5277273150537951E-2</c:v>
                </c:pt>
                <c:pt idx="1733">
                  <c:v>1.5271346065635072E-2</c:v>
                </c:pt>
                <c:pt idx="1734">
                  <c:v>1.5265445283612067E-2</c:v>
                </c:pt>
                <c:pt idx="1735">
                  <c:v>1.5259570922854238E-2</c:v>
                </c:pt>
                <c:pt idx="1736">
                  <c:v>1.5253723101746886E-2</c:v>
                </c:pt>
                <c:pt idx="1737">
                  <c:v>1.5247901938835184E-2</c:v>
                </c:pt>
                <c:pt idx="1738">
                  <c:v>1.5242107552584372E-2</c:v>
                </c:pt>
                <c:pt idx="1739">
                  <c:v>1.5236340061619558E-2</c:v>
                </c:pt>
                <c:pt idx="1740">
                  <c:v>1.5230599584086235E-2</c:v>
                </c:pt>
                <c:pt idx="1741">
                  <c:v>1.5224886238609514E-2</c:v>
                </c:pt>
                <c:pt idx="1742">
                  <c:v>1.5219200143814504E-2</c:v>
                </c:pt>
                <c:pt idx="1743">
                  <c:v>1.5213541417926635E-2</c:v>
                </c:pt>
                <c:pt idx="1744">
                  <c:v>1.5207910179650952E-2</c:v>
                </c:pt>
                <c:pt idx="1745">
                  <c:v>1.5202306547292821E-2</c:v>
                </c:pt>
                <c:pt idx="1746">
                  <c:v>1.5196730639237543E-2</c:v>
                </c:pt>
                <c:pt idx="1747">
                  <c:v>1.5191182574110229E-2</c:v>
                </c:pt>
                <c:pt idx="1748">
                  <c:v>1.5185662470376116E-2</c:v>
                </c:pt>
                <c:pt idx="1749">
                  <c:v>1.5180170446580377E-2</c:v>
                </c:pt>
                <c:pt idx="1750">
                  <c:v>1.5174706620868506E-2</c:v>
                </c:pt>
                <c:pt idx="1751">
                  <c:v>1.516927111210542E-2</c:v>
                </c:pt>
                <c:pt idx="1752">
                  <c:v>1.5163864038436614E-2</c:v>
                </c:pt>
                <c:pt idx="1753">
                  <c:v>1.5158485518567133E-2</c:v>
                </c:pt>
                <c:pt idx="1754">
                  <c:v>1.5153135670882278E-2</c:v>
                </c:pt>
                <c:pt idx="1755">
                  <c:v>1.5147814613767352E-2</c:v>
                </c:pt>
                <c:pt idx="1756">
                  <c:v>1.5142522465847463E-2</c:v>
                </c:pt>
                <c:pt idx="1757">
                  <c:v>1.5137259345427978E-2</c:v>
                </c:pt>
                <c:pt idx="1758">
                  <c:v>1.5132025371134006E-2</c:v>
                </c:pt>
                <c:pt idx="1759">
                  <c:v>1.5126820661270912E-2</c:v>
                </c:pt>
                <c:pt idx="1760">
                  <c:v>1.5121645334383871E-2</c:v>
                </c:pt>
                <c:pt idx="1761">
                  <c:v>1.5116499509177928E-2</c:v>
                </c:pt>
                <c:pt idx="1762">
                  <c:v>1.511138330371864E-2</c:v>
                </c:pt>
                <c:pt idx="1763">
                  <c:v>1.5106296836631117E-2</c:v>
                </c:pt>
                <c:pt idx="1764">
                  <c:v>1.5101240226540469E-2</c:v>
                </c:pt>
                <c:pt idx="1765">
                  <c:v>1.5094701602684779E-2</c:v>
                </c:pt>
                <c:pt idx="1766">
                  <c:v>1.5089717578264938E-2</c:v>
                </c:pt>
                <c:pt idx="1767">
                  <c:v>1.5085543719646211E-2</c:v>
                </c:pt>
                <c:pt idx="1768">
                  <c:v>1.5080612064322096E-2</c:v>
                </c:pt>
                <c:pt idx="1769">
                  <c:v>1.5075710875107617E-2</c:v>
                </c:pt>
                <c:pt idx="1770">
                  <c:v>1.5070840270547947E-2</c:v>
                </c:pt>
                <c:pt idx="1771">
                  <c:v>1.5066000368948451E-2</c:v>
                </c:pt>
                <c:pt idx="1772">
                  <c:v>1.5061191289014175E-2</c:v>
                </c:pt>
                <c:pt idx="1773">
                  <c:v>1.5056413148970549E-2</c:v>
                </c:pt>
                <c:pt idx="1774">
                  <c:v>1.5051666067522618E-2</c:v>
                </c:pt>
                <c:pt idx="1775">
                  <c:v>1.5046950162975747E-2</c:v>
                </c:pt>
                <c:pt idx="1776">
                  <c:v>1.5042265553875112E-2</c:v>
                </c:pt>
                <c:pt idx="1777">
                  <c:v>1.5037612358685948E-2</c:v>
                </c:pt>
                <c:pt idx="1778">
                  <c:v>1.5032990695873494E-2</c:v>
                </c:pt>
                <c:pt idx="1779">
                  <c:v>1.5028350303339266E-2</c:v>
                </c:pt>
                <c:pt idx="1780">
                  <c:v>1.5021252040385846E-2</c:v>
                </c:pt>
                <c:pt idx="1781">
                  <c:v>1.5016743960316603E-2</c:v>
                </c:pt>
                <c:pt idx="1782">
                  <c:v>1.5012267954030989E-2</c:v>
                </c:pt>
                <c:pt idx="1783">
                  <c:v>1.5007191944578224E-2</c:v>
                </c:pt>
                <c:pt idx="1784">
                  <c:v>1.5003412637311087E-2</c:v>
                </c:pt>
                <c:pt idx="1785">
                  <c:v>1.4999033563647401E-2</c:v>
                </c:pt>
                <c:pt idx="1786">
                  <c:v>1.499468703794804E-2</c:v>
                </c:pt>
                <c:pt idx="1787">
                  <c:v>1.4990373178438432E-2</c:v>
                </c:pt>
                <c:pt idx="1788">
                  <c:v>1.4986092103743687E-2</c:v>
                </c:pt>
                <c:pt idx="1789">
                  <c:v>1.498184393216917E-2</c:v>
                </c:pt>
                <c:pt idx="1790">
                  <c:v>1.4977628782419927E-2</c:v>
                </c:pt>
                <c:pt idx="1791">
                  <c:v>1.4973446772721388E-2</c:v>
                </c:pt>
                <c:pt idx="1792">
                  <c:v>1.4969298021698663E-2</c:v>
                </c:pt>
                <c:pt idx="1793">
                  <c:v>1.4965182647737052E-2</c:v>
                </c:pt>
                <c:pt idx="1794">
                  <c:v>1.496110076938173E-2</c:v>
                </c:pt>
                <c:pt idx="1795">
                  <c:v>1.4957052505017998E-2</c:v>
                </c:pt>
                <c:pt idx="1796">
                  <c:v>1.495303797319103E-2</c:v>
                </c:pt>
                <c:pt idx="1797">
                  <c:v>1.4949057292366064E-2</c:v>
                </c:pt>
                <c:pt idx="1798">
                  <c:v>1.4945110581008336E-2</c:v>
                </c:pt>
                <c:pt idx="1799">
                  <c:v>1.4941197957503149E-2</c:v>
                </c:pt>
                <c:pt idx="1800">
                  <c:v>1.4937319540395677E-2</c:v>
                </c:pt>
                <c:pt idx="1801">
                  <c:v>1.4933475448151157E-2</c:v>
                </c:pt>
                <c:pt idx="1802">
                  <c:v>1.4929665799234826E-2</c:v>
                </c:pt>
                <c:pt idx="1803">
                  <c:v>1.4925890712191858E-2</c:v>
                </c:pt>
                <c:pt idx="1804">
                  <c:v>1.4922150305327619E-2</c:v>
                </c:pt>
                <c:pt idx="1805">
                  <c:v>1.4918444697187283E-2</c:v>
                </c:pt>
                <c:pt idx="1806">
                  <c:v>1.4914774006236087E-2</c:v>
                </c:pt>
                <c:pt idx="1807">
                  <c:v>1.4911138351019204E-2</c:v>
                </c:pt>
                <c:pt idx="1808">
                  <c:v>1.4907537849921937E-2</c:v>
                </c:pt>
                <c:pt idx="1809">
                  <c:v>1.4903972621409523E-2</c:v>
                </c:pt>
                <c:pt idx="1810">
                  <c:v>1.4900442784027135E-2</c:v>
                </c:pt>
                <c:pt idx="1811">
                  <c:v>1.4896948456160075E-2</c:v>
                </c:pt>
                <c:pt idx="1812">
                  <c:v>1.4893489756353517E-2</c:v>
                </c:pt>
                <c:pt idx="1813">
                  <c:v>1.4890066802912827E-2</c:v>
                </c:pt>
                <c:pt idx="1814">
                  <c:v>1.4886679714622986E-2</c:v>
                </c:pt>
                <c:pt idx="1815">
                  <c:v>1.4883328609549551E-2</c:v>
                </c:pt>
                <c:pt idx="1816">
                  <c:v>1.4880013606477505E-2</c:v>
                </c:pt>
                <c:pt idx="1817">
                  <c:v>1.4875880060212232E-2</c:v>
                </c:pt>
                <c:pt idx="1818">
                  <c:v>1.4873032147066922E-2</c:v>
                </c:pt>
                <c:pt idx="1819">
                  <c:v>1.4870286393282584E-2</c:v>
                </c:pt>
                <c:pt idx="1820">
                  <c:v>1.4867116982548723E-2</c:v>
                </c:pt>
                <c:pt idx="1821">
                  <c:v>1.4863984265982566E-2</c:v>
                </c:pt>
                <c:pt idx="1822">
                  <c:v>1.4860888362209224E-2</c:v>
                </c:pt>
                <c:pt idx="1823">
                  <c:v>1.4857829389534061E-2</c:v>
                </c:pt>
                <c:pt idx="1824">
                  <c:v>1.4854807466582187E-2</c:v>
                </c:pt>
                <c:pt idx="1825">
                  <c:v>1.4851822711658969E-2</c:v>
                </c:pt>
                <c:pt idx="1826">
                  <c:v>1.4848875243309578E-2</c:v>
                </c:pt>
                <c:pt idx="1827">
                  <c:v>1.4845965180159126E-2</c:v>
                </c:pt>
                <c:pt idx="1828">
                  <c:v>1.4843092640433042E-2</c:v>
                </c:pt>
                <c:pt idx="1829">
                  <c:v>1.4840257742756435E-2</c:v>
                </c:pt>
                <c:pt idx="1830">
                  <c:v>1.4836668375632911E-2</c:v>
                </c:pt>
                <c:pt idx="1831">
                  <c:v>1.4834701347252732E-2</c:v>
                </c:pt>
                <c:pt idx="1832">
                  <c:v>1.4831980086356111E-2</c:v>
                </c:pt>
                <c:pt idx="1833">
                  <c:v>1.4829296941369918E-2</c:v>
                </c:pt>
                <c:pt idx="1834">
                  <c:v>1.4826652030839327E-2</c:v>
                </c:pt>
                <c:pt idx="1835">
                  <c:v>1.4823676245301343E-2</c:v>
                </c:pt>
                <c:pt idx="1836">
                  <c:v>1.4821477386366411E-2</c:v>
                </c:pt>
                <c:pt idx="1837">
                  <c:v>1.4818947889674305E-2</c:v>
                </c:pt>
                <c:pt idx="1838">
                  <c:v>1.481645710113888E-2</c:v>
                </c:pt>
                <c:pt idx="1839">
                  <c:v>1.4814005139145436E-2</c:v>
                </c:pt>
                <c:pt idx="1840">
                  <c:v>1.4811592122558892E-2</c:v>
                </c:pt>
                <c:pt idx="1841">
                  <c:v>1.4809218169444804E-2</c:v>
                </c:pt>
                <c:pt idx="1842">
                  <c:v>1.4806883398508219E-2</c:v>
                </c:pt>
                <c:pt idx="1843">
                  <c:v>1.4804587928134438E-2</c:v>
                </c:pt>
                <c:pt idx="1844">
                  <c:v>1.4802331876868635E-2</c:v>
                </c:pt>
                <c:pt idx="1845">
                  <c:v>1.4800115363016175E-2</c:v>
                </c:pt>
                <c:pt idx="1846">
                  <c:v>1.4797938505202168E-2</c:v>
                </c:pt>
                <c:pt idx="1847">
                  <c:v>1.4795801421891852E-2</c:v>
                </c:pt>
                <c:pt idx="1848">
                  <c:v>1.4793704231470528E-2</c:v>
                </c:pt>
                <c:pt idx="1849">
                  <c:v>1.4791647052323498E-2</c:v>
                </c:pt>
                <c:pt idx="1850">
                  <c:v>1.4789630003155807E-2</c:v>
                </c:pt>
                <c:pt idx="1851">
                  <c:v>1.4787653202272821E-2</c:v>
                </c:pt>
                <c:pt idx="1852">
                  <c:v>1.4785716768379586E-2</c:v>
                </c:pt>
                <c:pt idx="1853">
                  <c:v>1.4783820819461724E-2</c:v>
                </c:pt>
                <c:pt idx="1854">
                  <c:v>1.4781965474464087E-2</c:v>
                </c:pt>
                <c:pt idx="1855">
                  <c:v>1.4780150851692042E-2</c:v>
                </c:pt>
                <c:pt idx="1856">
                  <c:v>1.4778377069610826E-2</c:v>
                </c:pt>
                <c:pt idx="1857">
                  <c:v>1.4776644246525805E-2</c:v>
                </c:pt>
                <c:pt idx="1858">
                  <c:v>1.4774952501221961E-2</c:v>
                </c:pt>
                <c:pt idx="1859">
                  <c:v>1.4773301951924722E-2</c:v>
                </c:pt>
                <c:pt idx="1860">
                  <c:v>1.4771692717259199E-2</c:v>
                </c:pt>
                <c:pt idx="1861">
                  <c:v>1.4770124915610694E-2</c:v>
                </c:pt>
                <c:pt idx="1862">
                  <c:v>1.4768598665364507E-2</c:v>
                </c:pt>
                <c:pt idx="1863">
                  <c:v>1.4767114085145749E-2</c:v>
                </c:pt>
                <c:pt idx="1864">
                  <c:v>1.4765671293499594E-2</c:v>
                </c:pt>
                <c:pt idx="1865">
                  <c:v>1.4764270408571534E-2</c:v>
                </c:pt>
                <c:pt idx="1866">
                  <c:v>1.4762911549146551E-2</c:v>
                </c:pt>
                <c:pt idx="1867">
                  <c:v>1.4761594833530012E-2</c:v>
                </c:pt>
                <c:pt idx="1868">
                  <c:v>1.4760320380187153E-2</c:v>
                </c:pt>
                <c:pt idx="1869">
                  <c:v>1.4758915764003788E-2</c:v>
                </c:pt>
                <c:pt idx="1870">
                  <c:v>1.4757732271659663E-2</c:v>
                </c:pt>
                <c:pt idx="1871">
                  <c:v>1.4756751778932653E-2</c:v>
                </c:pt>
                <c:pt idx="1872">
                  <c:v>1.4755647559656637E-2</c:v>
                </c:pt>
                <c:pt idx="1873">
                  <c:v>1.4754586195060426E-2</c:v>
                </c:pt>
                <c:pt idx="1874">
                  <c:v>1.4753567803609258E-2</c:v>
                </c:pt>
                <c:pt idx="1875">
                  <c:v>1.4752592503688433E-2</c:v>
                </c:pt>
                <c:pt idx="1876">
                  <c:v>1.4751660413843126E-2</c:v>
                </c:pt>
                <c:pt idx="1877">
                  <c:v>1.4750771652618511E-2</c:v>
                </c:pt>
                <c:pt idx="1878">
                  <c:v>1.4749926338399888E-2</c:v>
                </c:pt>
                <c:pt idx="1879">
                  <c:v>1.4749124589732432E-2</c:v>
                </c:pt>
                <c:pt idx="1880">
                  <c:v>1.4748366525001444E-2</c:v>
                </c:pt>
                <c:pt idx="1881">
                  <c:v>1.4747652262592226E-2</c:v>
                </c:pt>
                <c:pt idx="1882">
                  <c:v>1.4746981921209823E-2</c:v>
                </c:pt>
                <c:pt idx="1883">
                  <c:v>1.4746355619079665E-2</c:v>
                </c:pt>
                <c:pt idx="1884">
                  <c:v>1.4745773474986734E-2</c:v>
                </c:pt>
                <c:pt idx="1885">
                  <c:v>1.4745090079486545E-2</c:v>
                </c:pt>
                <c:pt idx="1886">
                  <c:v>1.4744742133894206E-2</c:v>
                </c:pt>
                <c:pt idx="1887">
                  <c:v>1.4744293174064893E-2</c:v>
                </c:pt>
                <c:pt idx="1888">
                  <c:v>1.4743888845973885E-2</c:v>
                </c:pt>
                <c:pt idx="1889">
                  <c:v>1.4743529268006483E-2</c:v>
                </c:pt>
                <c:pt idx="1890">
                  <c:v>1.4743214558707862E-2</c:v>
                </c:pt>
                <c:pt idx="1891">
                  <c:v>1.4742944836623195E-2</c:v>
                </c:pt>
                <c:pt idx="1892">
                  <c:v>1.4742720220057848E-2</c:v>
                </c:pt>
                <c:pt idx="1893">
                  <c:v>1.474254082763693E-2</c:v>
                </c:pt>
                <c:pt idx="1894">
                  <c:v>1.4742406777665806E-2</c:v>
                </c:pt>
                <c:pt idx="1895">
                  <c:v>1.4742318188769588E-2</c:v>
                </c:pt>
                <c:pt idx="1896">
                  <c:v>1.4742275179333575E-2</c:v>
                </c:pt>
                <c:pt idx="1897">
                  <c:v>1.4742277867982878E-2</c:v>
                </c:pt>
                <c:pt idx="1898">
                  <c:v>1.4742326372942927E-2</c:v>
                </c:pt>
                <c:pt idx="1899">
                  <c:v>1.474242081283883E-2</c:v>
                </c:pt>
                <c:pt idx="1900">
                  <c:v>1.4742561306135826E-2</c:v>
                </c:pt>
                <c:pt idx="1901">
                  <c:v>1.4742747971219217E-2</c:v>
                </c:pt>
                <c:pt idx="1902">
                  <c:v>1.4742980926554239E-2</c:v>
                </c:pt>
                <c:pt idx="1903">
                  <c:v>1.4743260290766003E-2</c:v>
                </c:pt>
                <c:pt idx="1904">
                  <c:v>1.474358618223981E-2</c:v>
                </c:pt>
                <c:pt idx="1905">
                  <c:v>1.4743958719360961E-2</c:v>
                </c:pt>
                <c:pt idx="1906">
                  <c:v>1.4744378020754567E-2</c:v>
                </c:pt>
                <c:pt idx="1907">
                  <c:v>1.4744844204646057E-2</c:v>
                </c:pt>
                <c:pt idx="1908">
                  <c:v>1.4745357389820413E-2</c:v>
                </c:pt>
                <c:pt idx="1909">
                  <c:v>1.4745917694583E-2</c:v>
                </c:pt>
                <c:pt idx="1910">
                  <c:v>1.4746525237399055E-2</c:v>
                </c:pt>
                <c:pt idx="1911">
                  <c:v>1.4747180136813753E-2</c:v>
                </c:pt>
                <c:pt idx="1912">
                  <c:v>1.474788251113246E-2</c:v>
                </c:pt>
                <c:pt idx="1913">
                  <c:v>1.474863247906022E-2</c:v>
                </c:pt>
                <c:pt idx="1914">
                  <c:v>1.4749430158822463E-2</c:v>
                </c:pt>
                <c:pt idx="1915">
                  <c:v>1.4750275669124235E-2</c:v>
                </c:pt>
                <c:pt idx="1916">
                  <c:v>1.4751169128270902E-2</c:v>
                </c:pt>
                <c:pt idx="1917">
                  <c:v>1.4752110654887574E-2</c:v>
                </c:pt>
                <c:pt idx="1918">
                  <c:v>1.4753100367199679E-2</c:v>
                </c:pt>
                <c:pt idx="1919">
                  <c:v>1.4754138383832327E-2</c:v>
                </c:pt>
                <c:pt idx="1920">
                  <c:v>1.4755224823410629E-2</c:v>
                </c:pt>
                <c:pt idx="1921">
                  <c:v>1.4756525913606211E-2</c:v>
                </c:pt>
                <c:pt idx="1922">
                  <c:v>1.4757543444465782E-2</c:v>
                </c:pt>
                <c:pt idx="1923">
                  <c:v>1.4758775863112916E-2</c:v>
                </c:pt>
                <c:pt idx="1924">
                  <c:v>1.4760057178486718E-2</c:v>
                </c:pt>
                <c:pt idx="1925">
                  <c:v>1.4761387508892554E-2</c:v>
                </c:pt>
                <c:pt idx="1926">
                  <c:v>1.4762766972875596E-2</c:v>
                </c:pt>
                <c:pt idx="1927">
                  <c:v>1.4764195688981019E-2</c:v>
                </c:pt>
                <c:pt idx="1928">
                  <c:v>1.476567377567406E-2</c:v>
                </c:pt>
                <c:pt idx="1929">
                  <c:v>1.4767201351419956E-2</c:v>
                </c:pt>
                <c:pt idx="1930">
                  <c:v>1.476877853460401E-2</c:v>
                </c:pt>
                <c:pt idx="1931">
                  <c:v>1.4770405443771395E-2</c:v>
                </c:pt>
                <c:pt idx="1932">
                  <c:v>1.4772082197387348E-2</c:v>
                </c:pt>
                <c:pt idx="1933">
                  <c:v>1.4773808913837172E-2</c:v>
                </c:pt>
                <c:pt idx="1934">
                  <c:v>1.4775585711745975E-2</c:v>
                </c:pt>
                <c:pt idx="1935">
                  <c:v>1.477741270949906E-2</c:v>
                </c:pt>
                <c:pt idx="1936">
                  <c:v>1.4779835660299057E-2</c:v>
                </c:pt>
                <c:pt idx="1937">
                  <c:v>1.4781217778319089E-2</c:v>
                </c:pt>
                <c:pt idx="1938">
                  <c:v>1.478319608647638E-2</c:v>
                </c:pt>
                <c:pt idx="1939">
                  <c:v>1.4785519066444763E-2</c:v>
                </c:pt>
                <c:pt idx="1940">
                  <c:v>1.4787304842371896E-2</c:v>
                </c:pt>
                <c:pt idx="1941">
                  <c:v>1.4789435526960659E-2</c:v>
                </c:pt>
                <c:pt idx="1942">
                  <c:v>1.4791617240890176E-2</c:v>
                </c:pt>
                <c:pt idx="1943">
                  <c:v>1.4793850102385875E-2</c:v>
                </c:pt>
                <c:pt idx="1944">
                  <c:v>1.479613422999293E-2</c:v>
                </c:pt>
                <c:pt idx="1945">
                  <c:v>1.4798469742096643E-2</c:v>
                </c:pt>
                <c:pt idx="1946">
                  <c:v>1.4800856757242187E-2</c:v>
                </c:pt>
                <c:pt idx="1947">
                  <c:v>1.48032953938948E-2</c:v>
                </c:pt>
                <c:pt idx="1948">
                  <c:v>1.4805785770519719E-2</c:v>
                </c:pt>
                <c:pt idx="1949">
                  <c:v>1.4808328005582183E-2</c:v>
                </c:pt>
                <c:pt idx="1950">
                  <c:v>1.4810922217627365E-2</c:v>
                </c:pt>
                <c:pt idx="1951">
                  <c:v>1.4813568525040566E-2</c:v>
                </c:pt>
                <c:pt idx="1952">
                  <c:v>1.4816267046287024E-2</c:v>
                </c:pt>
                <c:pt idx="1953">
                  <c:v>1.4819017899831977E-2</c:v>
                </c:pt>
                <c:pt idx="1954">
                  <c:v>1.4821821204300534E-2</c:v>
                </c:pt>
                <c:pt idx="1955">
                  <c:v>1.4824677077998061E-2</c:v>
                </c:pt>
                <c:pt idx="1956">
                  <c:v>1.4827585639469731E-2</c:v>
                </c:pt>
                <c:pt idx="1957">
                  <c:v>1.4830547007020911E-2</c:v>
                </c:pt>
                <c:pt idx="1958">
                  <c:v>1.4833561299436582E-2</c:v>
                </c:pt>
                <c:pt idx="1959">
                  <c:v>1.4836628634942173E-2</c:v>
                </c:pt>
                <c:pt idx="1960">
                  <c:v>1.4839749132082858E-2</c:v>
                </c:pt>
                <c:pt idx="1961">
                  <c:v>1.4842922909323875E-2</c:v>
                </c:pt>
                <c:pt idx="1962">
                  <c:v>1.4846150085130461E-2</c:v>
                </c:pt>
                <c:pt idx="1963">
                  <c:v>1.484943077804779E-2</c:v>
                </c:pt>
                <c:pt idx="1964">
                  <c:v>1.4852765106381227E-2</c:v>
                </c:pt>
                <c:pt idx="1965">
                  <c:v>1.4856153188915755E-2</c:v>
                </c:pt>
                <c:pt idx="1966">
                  <c:v>1.485959514371693E-2</c:v>
                </c:pt>
                <c:pt idx="1967">
                  <c:v>1.4863091089569735E-2</c:v>
                </c:pt>
                <c:pt idx="1968">
                  <c:v>1.4866641144699599E-2</c:v>
                </c:pt>
                <c:pt idx="1969">
                  <c:v>1.4870245427891504E-2</c:v>
                </c:pt>
                <c:pt idx="1970">
                  <c:v>1.4873904057290943E-2</c:v>
                </c:pt>
                <c:pt idx="1971">
                  <c:v>1.4877617151602962E-2</c:v>
                </c:pt>
                <c:pt idx="1972">
                  <c:v>1.4881384829132926E-2</c:v>
                </c:pt>
                <c:pt idx="1973">
                  <c:v>1.4884775757550983E-2</c:v>
                </c:pt>
                <c:pt idx="1974">
                  <c:v>1.4886959858850801E-2</c:v>
                </c:pt>
                <c:pt idx="1975">
                  <c:v>1.4888828340700044E-2</c:v>
                </c:pt>
                <c:pt idx="1976">
                  <c:v>1.4891004008426023E-2</c:v>
                </c:pt>
                <c:pt idx="1977">
                  <c:v>1.4893175099253142E-2</c:v>
                </c:pt>
                <c:pt idx="1978">
                  <c:v>1.4895341588561095E-2</c:v>
                </c:pt>
                <c:pt idx="1979">
                  <c:v>1.4897503451170024E-2</c:v>
                </c:pt>
                <c:pt idx="1980">
                  <c:v>1.489966066253956E-2</c:v>
                </c:pt>
                <c:pt idx="1981">
                  <c:v>1.4901813197329972E-2</c:v>
                </c:pt>
                <c:pt idx="1982">
                  <c:v>1.4903961030841018E-2</c:v>
                </c:pt>
                <c:pt idx="1983">
                  <c:v>1.4906104138132648E-2</c:v>
                </c:pt>
                <c:pt idx="1984">
                  <c:v>1.4908242494264812E-2</c:v>
                </c:pt>
                <c:pt idx="1985">
                  <c:v>1.4910376074217524E-2</c:v>
                </c:pt>
                <c:pt idx="1986">
                  <c:v>1.4913112190750866E-2</c:v>
                </c:pt>
                <c:pt idx="1987">
                  <c:v>1.4914628806543817E-2</c:v>
                </c:pt>
                <c:pt idx="1988">
                  <c:v>1.4916747909117234E-2</c:v>
                </c:pt>
                <c:pt idx="1989">
                  <c:v>1.4918862135830935E-2</c:v>
                </c:pt>
                <c:pt idx="1990">
                  <c:v>1.4920971462064614E-2</c:v>
                </c:pt>
                <c:pt idx="1991">
                  <c:v>1.4923376087683238E-2</c:v>
                </c:pt>
                <c:pt idx="1992">
                  <c:v>1.4925175312612282E-2</c:v>
                </c:pt>
                <c:pt idx="1993">
                  <c:v>1.4927269787365915E-2</c:v>
                </c:pt>
                <c:pt idx="1994">
                  <c:v>1.4929359261879327E-2</c:v>
                </c:pt>
                <c:pt idx="1995">
                  <c:v>1.4931443711292403E-2</c:v>
                </c:pt>
                <c:pt idx="1996">
                  <c:v>1.493352311050522E-2</c:v>
                </c:pt>
                <c:pt idx="1997">
                  <c:v>1.4935597434817538E-2</c:v>
                </c:pt>
                <c:pt idx="1998">
                  <c:v>1.4937666658969562E-2</c:v>
                </c:pt>
                <c:pt idx="1999">
                  <c:v>1.4939730758500858E-2</c:v>
                </c:pt>
                <c:pt idx="2000">
                  <c:v>1.4941789708151632E-2</c:v>
                </c:pt>
                <c:pt idx="2001">
                  <c:v>1.4943843483301578E-2</c:v>
                </c:pt>
                <c:pt idx="2002">
                  <c:v>1.4945892058770838E-2</c:v>
                </c:pt>
                <c:pt idx="2003">
                  <c:v>1.4947935409699298E-2</c:v>
                </c:pt>
                <c:pt idx="2004">
                  <c:v>1.4949973511226844E-2</c:v>
                </c:pt>
                <c:pt idx="2005">
                  <c:v>1.4952006338493362E-2</c:v>
                </c:pt>
                <c:pt idx="2006">
                  <c:v>1.495403386639893E-2</c:v>
                </c:pt>
                <c:pt idx="2007">
                  <c:v>1.4956056070323243E-2</c:v>
                </c:pt>
                <c:pt idx="2008">
                  <c:v>1.4958072925166377E-2</c:v>
                </c:pt>
                <c:pt idx="2009">
                  <c:v>1.4960084405988283E-2</c:v>
                </c:pt>
                <c:pt idx="2010">
                  <c:v>1.4962090488008783E-2</c:v>
                </c:pt>
                <c:pt idx="2011">
                  <c:v>1.4964091146127956E-2</c:v>
                </c:pt>
                <c:pt idx="2012">
                  <c:v>1.4966086355565622E-2</c:v>
                </c:pt>
                <c:pt idx="2013">
                  <c:v>1.4968076091461668E-2</c:v>
                </c:pt>
                <c:pt idx="2014">
                  <c:v>1.4970060328796109E-2</c:v>
                </c:pt>
                <c:pt idx="2015">
                  <c:v>1.4972039042548957E-2</c:v>
                </c:pt>
                <c:pt idx="2016">
                  <c:v>1.4974012208019971E-2</c:v>
                </c:pt>
                <c:pt idx="2017">
                  <c:v>1.4975979800189165E-2</c:v>
                </c:pt>
                <c:pt idx="2018">
                  <c:v>1.4977941794196425E-2</c:v>
                </c:pt>
                <c:pt idx="2019">
                  <c:v>1.4979898165101702E-2</c:v>
                </c:pt>
                <c:pt idx="2020">
                  <c:v>1.498184888804488E-2</c:v>
                </c:pt>
                <c:pt idx="2021">
                  <c:v>1.498379393808591E-2</c:v>
                </c:pt>
                <c:pt idx="2022">
                  <c:v>1.498573329012487E-2</c:v>
                </c:pt>
                <c:pt idx="2023">
                  <c:v>1.4987666919461518E-2</c:v>
                </c:pt>
                <c:pt idx="2024">
                  <c:v>1.4989594801235739E-2</c:v>
                </c:pt>
                <c:pt idx="2025">
                  <c:v>1.4992065020624779E-2</c:v>
                </c:pt>
                <c:pt idx="2026">
                  <c:v>1.4993979671222846E-2</c:v>
                </c:pt>
                <c:pt idx="2027">
                  <c:v>1.4995616161446179E-2</c:v>
                </c:pt>
                <c:pt idx="2028">
                  <c:v>1.4997519966000183E-2</c:v>
                </c:pt>
                <c:pt idx="2029">
                  <c:v>1.4999417894774325E-2</c:v>
                </c:pt>
                <c:pt idx="2030">
                  <c:v>1.5001309922668682E-2</c:v>
                </c:pt>
                <c:pt idx="2031">
                  <c:v>1.5003196025142884E-2</c:v>
                </c:pt>
                <c:pt idx="2032">
                  <c:v>1.500507617709701E-2</c:v>
                </c:pt>
                <c:pt idx="2033">
                  <c:v>1.5006950353511073E-2</c:v>
                </c:pt>
                <c:pt idx="2034">
                  <c:v>1.5008818529524959E-2</c:v>
                </c:pt>
                <c:pt idx="2035">
                  <c:v>1.5010680680278554E-2</c:v>
                </c:pt>
                <c:pt idx="2036">
                  <c:v>1.5012536780911745E-2</c:v>
                </c:pt>
                <c:pt idx="2037">
                  <c:v>1.5014386806484481E-2</c:v>
                </c:pt>
                <c:pt idx="2038">
                  <c:v>1.501623073189684E-2</c:v>
                </c:pt>
                <c:pt idx="2039">
                  <c:v>1.5018068532528517E-2</c:v>
                </c:pt>
                <c:pt idx="2040">
                  <c:v>1.5019900183279589E-2</c:v>
                </c:pt>
                <c:pt idx="2041">
                  <c:v>1.5023132953011498E-2</c:v>
                </c:pt>
                <c:pt idx="2042">
                  <c:v>1.5023544935459654E-2</c:v>
                </c:pt>
                <c:pt idx="2043">
                  <c:v>1.5025616485031534E-2</c:v>
                </c:pt>
                <c:pt idx="2044">
                  <c:v>1.5027164789396252E-2</c:v>
                </c:pt>
                <c:pt idx="2045">
                  <c:v>1.5028965317203102E-2</c:v>
                </c:pt>
                <c:pt idx="2046">
                  <c:v>1.5030759545808792E-2</c:v>
                </c:pt>
                <c:pt idx="2047">
                  <c:v>1.5032547450113398E-2</c:v>
                </c:pt>
                <c:pt idx="2048">
                  <c:v>1.5034329005176872E-2</c:v>
                </c:pt>
                <c:pt idx="2049">
                  <c:v>1.5036104186298971E-2</c:v>
                </c:pt>
                <c:pt idx="2050">
                  <c:v>1.5037872968379773E-2</c:v>
                </c:pt>
                <c:pt idx="2051">
                  <c:v>1.50396353266391E-2</c:v>
                </c:pt>
                <c:pt idx="2052">
                  <c:v>1.5041391236056967E-2</c:v>
                </c:pt>
                <c:pt idx="2053">
                  <c:v>1.5043140671853195E-2</c:v>
                </c:pt>
                <c:pt idx="2054">
                  <c:v>1.5044883608847925E-2</c:v>
                </c:pt>
                <c:pt idx="2055">
                  <c:v>1.5046620022340917E-2</c:v>
                </c:pt>
                <c:pt idx="2056">
                  <c:v>1.5048349887472057E-2</c:v>
                </c:pt>
                <c:pt idx="2057">
                  <c:v>1.5050073179221357E-2</c:v>
                </c:pt>
                <c:pt idx="2058">
                  <c:v>1.5051789872648769E-2</c:v>
                </c:pt>
                <c:pt idx="2059">
                  <c:v>1.5053499942974113E-2</c:v>
                </c:pt>
                <c:pt idx="2060">
                  <c:v>1.5055203365097469E-2</c:v>
                </c:pt>
                <c:pt idx="2061">
                  <c:v>1.5056900114318594E-2</c:v>
                </c:pt>
                <c:pt idx="2062">
                  <c:v>1.505859016545763E-2</c:v>
                </c:pt>
                <c:pt idx="2063">
                  <c:v>1.5060273493894272E-2</c:v>
                </c:pt>
                <c:pt idx="2064">
                  <c:v>1.5061950074528596E-2</c:v>
                </c:pt>
                <c:pt idx="2065">
                  <c:v>1.5063619882420554E-2</c:v>
                </c:pt>
                <c:pt idx="2066">
                  <c:v>1.506528289271003E-2</c:v>
                </c:pt>
                <c:pt idx="2067">
                  <c:v>1.5066939080616848E-2</c:v>
                </c:pt>
                <c:pt idx="2068">
                  <c:v>1.5068588421121021E-2</c:v>
                </c:pt>
                <c:pt idx="2069">
                  <c:v>1.5070230889202563E-2</c:v>
                </c:pt>
                <c:pt idx="2070">
                  <c:v>1.5071866460081296E-2</c:v>
                </c:pt>
                <c:pt idx="2071">
                  <c:v>1.507349510881717E-2</c:v>
                </c:pt>
                <c:pt idx="2072">
                  <c:v>1.5075116810470135E-2</c:v>
                </c:pt>
                <c:pt idx="2073">
                  <c:v>1.5076731540180077E-2</c:v>
                </c:pt>
                <c:pt idx="2074">
                  <c:v>1.5078339273086883E-2</c:v>
                </c:pt>
                <c:pt idx="2075">
                  <c:v>1.5079939984090629E-2</c:v>
                </c:pt>
                <c:pt idx="2076">
                  <c:v>1.5081533648331202E-2</c:v>
                </c:pt>
                <c:pt idx="2077">
                  <c:v>1.5084430001488514E-2</c:v>
                </c:pt>
                <c:pt idx="2078">
                  <c:v>1.5086006580542488E-2</c:v>
                </c:pt>
                <c:pt idx="2079">
                  <c:v>1.5086496154017581E-2</c:v>
                </c:pt>
                <c:pt idx="2080">
                  <c:v>1.5088060359182975E-2</c:v>
                </c:pt>
                <c:pt idx="2081">
                  <c:v>1.508961738976744E-2</c:v>
                </c:pt>
                <c:pt idx="2082">
                  <c:v>1.5091167220591117E-2</c:v>
                </c:pt>
                <c:pt idx="2083">
                  <c:v>1.5092709826713957E-2</c:v>
                </c:pt>
                <c:pt idx="2084">
                  <c:v>1.5094245183115973E-2</c:v>
                </c:pt>
                <c:pt idx="2085">
                  <c:v>1.5095773265176859E-2</c:v>
                </c:pt>
                <c:pt idx="2086">
                  <c:v>1.509729404787663E-2</c:v>
                </c:pt>
                <c:pt idx="2087">
                  <c:v>1.50988075061953E-2</c:v>
                </c:pt>
                <c:pt idx="2088">
                  <c:v>1.5100313615192817E-2</c:v>
                </c:pt>
                <c:pt idx="2089">
                  <c:v>1.5101812350089006E-2</c:v>
                </c:pt>
                <c:pt idx="2090">
                  <c:v>1.5103303685863878E-2</c:v>
                </c:pt>
                <c:pt idx="2091">
                  <c:v>1.510647770307294E-2</c:v>
                </c:pt>
                <c:pt idx="2092">
                  <c:v>1.5107104399927351E-2</c:v>
                </c:pt>
                <c:pt idx="2093">
                  <c:v>1.5108569107242786E-2</c:v>
                </c:pt>
                <c:pt idx="2094">
                  <c:v>1.5110026301528023E-2</c:v>
                </c:pt>
                <c:pt idx="2095">
                  <c:v>1.5111682434998386E-2</c:v>
                </c:pt>
                <c:pt idx="2096">
                  <c:v>1.5112918051647384E-2</c:v>
                </c:pt>
                <c:pt idx="2097">
                  <c:v>1.5114352557681343E-2</c:v>
                </c:pt>
                <c:pt idx="2098">
                  <c:v>1.511577945100484E-2</c:v>
                </c:pt>
                <c:pt idx="2099">
                  <c:v>1.511719870699757E-2</c:v>
                </c:pt>
                <c:pt idx="2100">
                  <c:v>1.5118610300319801E-2</c:v>
                </c:pt>
                <c:pt idx="2101">
                  <c:v>1.5120014206431165E-2</c:v>
                </c:pt>
                <c:pt idx="2102">
                  <c:v>1.5121410400391611E-2</c:v>
                </c:pt>
                <c:pt idx="2103">
                  <c:v>1.5122798856861408E-2</c:v>
                </c:pt>
                <c:pt idx="2104">
                  <c:v>1.5124179551539996E-2</c:v>
                </c:pt>
                <c:pt idx="2105">
                  <c:v>1.5125552459167579E-2</c:v>
                </c:pt>
                <c:pt idx="2106">
                  <c:v>1.5126917554804109E-2</c:v>
                </c:pt>
                <c:pt idx="2107">
                  <c:v>1.5128274813669407E-2</c:v>
                </c:pt>
                <c:pt idx="2108">
                  <c:v>1.5129624210823422E-2</c:v>
                </c:pt>
                <c:pt idx="2109">
                  <c:v>1.5130965721326106E-2</c:v>
                </c:pt>
                <c:pt idx="2110">
                  <c:v>1.5132299320237408E-2</c:v>
                </c:pt>
                <c:pt idx="2111">
                  <c:v>1.5133624982617278E-2</c:v>
                </c:pt>
                <c:pt idx="2112">
                  <c:v>1.5134942683845409E-2</c:v>
                </c:pt>
                <c:pt idx="2113">
                  <c:v>1.5136252398502137E-2</c:v>
                </c:pt>
                <c:pt idx="2114">
                  <c:v>1.5137554102127027E-2</c:v>
                </c:pt>
                <c:pt idx="2115">
                  <c:v>1.5138847769460284E-2</c:v>
                </c:pt>
                <c:pt idx="2116">
                  <c:v>1.5140133375881604E-2</c:v>
                </c:pt>
                <c:pt idx="2117">
                  <c:v>1.5141410896370999E-2</c:v>
                </c:pt>
                <c:pt idx="2118">
                  <c:v>1.5142680305908485E-2</c:v>
                </c:pt>
                <c:pt idx="2119">
                  <c:v>1.5143941579633946E-2</c:v>
                </c:pt>
                <c:pt idx="2120">
                  <c:v>1.5145194692767205E-2</c:v>
                </c:pt>
                <c:pt idx="2121">
                  <c:v>1.5146439620208341E-2</c:v>
                </c:pt>
                <c:pt idx="2122">
                  <c:v>1.5147676337177174E-2</c:v>
                </c:pt>
                <c:pt idx="2123">
                  <c:v>1.5148904818813591E-2</c:v>
                </c:pt>
                <c:pt idx="2124">
                  <c:v>1.5150125039937734E-2</c:v>
                </c:pt>
                <c:pt idx="2125">
                  <c:v>1.5151336975769425E-2</c:v>
                </c:pt>
                <c:pt idx="2126">
                  <c:v>1.5152540601528486E-2</c:v>
                </c:pt>
                <c:pt idx="2127">
                  <c:v>1.5153735892274867E-2</c:v>
                </c:pt>
                <c:pt idx="2128">
                  <c:v>1.5154922822988581E-2</c:v>
                </c:pt>
                <c:pt idx="2129">
                  <c:v>1.5156269046441295E-2</c:v>
                </c:pt>
                <c:pt idx="2130">
                  <c:v>1.5157437978832178E-2</c:v>
                </c:pt>
                <c:pt idx="2131">
                  <c:v>1.5158433205773036E-2</c:v>
                </c:pt>
                <c:pt idx="2132">
                  <c:v>1.5159586447275331E-2</c:v>
                </c:pt>
                <c:pt idx="2133">
                  <c:v>1.5160731204284517E-2</c:v>
                </c:pt>
                <c:pt idx="2134">
                  <c:v>1.5161867451860545E-2</c:v>
                </c:pt>
                <c:pt idx="2135">
                  <c:v>1.5162995164983428E-2</c:v>
                </c:pt>
                <c:pt idx="2136">
                  <c:v>1.5164114318713118E-2</c:v>
                </c:pt>
                <c:pt idx="2137">
                  <c:v>1.5165224888269435E-2</c:v>
                </c:pt>
                <c:pt idx="2138">
                  <c:v>1.5166326848792266E-2</c:v>
                </c:pt>
                <c:pt idx="2139">
                  <c:v>1.5167420175101753E-2</c:v>
                </c:pt>
                <c:pt idx="2140">
                  <c:v>1.516850484257759E-2</c:v>
                </c:pt>
                <c:pt idx="2141">
                  <c:v>1.5169580826199791E-2</c:v>
                </c:pt>
                <c:pt idx="2142">
                  <c:v>1.517064810094837E-2</c:v>
                </c:pt>
                <c:pt idx="2143">
                  <c:v>1.5171706642043148E-2</c:v>
                </c:pt>
                <c:pt idx="2144">
                  <c:v>1.5172756424544076E-2</c:v>
                </c:pt>
                <c:pt idx="2145">
                  <c:v>1.5174093235046371E-2</c:v>
                </c:pt>
                <c:pt idx="2146">
                  <c:v>1.5174829614004182E-2</c:v>
                </c:pt>
                <c:pt idx="2147">
                  <c:v>1.5175852971083259E-2</c:v>
                </c:pt>
                <c:pt idx="2148">
                  <c:v>1.5176867470207966E-2</c:v>
                </c:pt>
                <c:pt idx="2149">
                  <c:v>1.5177873085878701E-2</c:v>
                </c:pt>
                <c:pt idx="2150">
                  <c:v>1.5178869793475158E-2</c:v>
                </c:pt>
                <c:pt idx="2151">
                  <c:v>1.5179857568137223E-2</c:v>
                </c:pt>
                <c:pt idx="2152">
                  <c:v>1.5180836384844909E-2</c:v>
                </c:pt>
                <c:pt idx="2153">
                  <c:v>1.5181806218738103E-2</c:v>
                </c:pt>
                <c:pt idx="2154">
                  <c:v>1.5182767044876755E-2</c:v>
                </c:pt>
                <c:pt idx="2155">
                  <c:v>1.5183718838320814E-2</c:v>
                </c:pt>
                <c:pt idx="2156">
                  <c:v>1.518466157437004E-2</c:v>
                </c:pt>
                <c:pt idx="2157">
                  <c:v>1.5185595227684701E-2</c:v>
                </c:pt>
                <c:pt idx="2158">
                  <c:v>1.5186519773804363E-2</c:v>
                </c:pt>
                <c:pt idx="2159">
                  <c:v>1.5187435187469234E-2</c:v>
                </c:pt>
                <c:pt idx="2160">
                  <c:v>1.5188341444059006E-2</c:v>
                </c:pt>
                <c:pt idx="2161">
                  <c:v>1.5189238518313886E-2</c:v>
                </c:pt>
                <c:pt idx="2162">
                  <c:v>1.5190126385773439E-2</c:v>
                </c:pt>
                <c:pt idx="2163">
                  <c:v>1.5191005021097936E-2</c:v>
                </c:pt>
                <c:pt idx="2164">
                  <c:v>1.5191874399587135E-2</c:v>
                </c:pt>
                <c:pt idx="2165">
                  <c:v>1.5192734496300986E-2</c:v>
                </c:pt>
                <c:pt idx="2166">
                  <c:v>1.5193585286299438E-2</c:v>
                </c:pt>
                <c:pt idx="2167">
                  <c:v>1.5194426744722378E-2</c:v>
                </c:pt>
                <c:pt idx="2168">
                  <c:v>1.519525884654982E-2</c:v>
                </c:pt>
                <c:pt idx="2169">
                  <c:v>1.5196081566921649E-2</c:v>
                </c:pt>
                <c:pt idx="2170">
                  <c:v>1.5196894881057688E-2</c:v>
                </c:pt>
                <c:pt idx="2171">
                  <c:v>1.519769876393795E-2</c:v>
                </c:pt>
                <c:pt idx="2172">
                  <c:v>1.5198493190302642E-2</c:v>
                </c:pt>
                <c:pt idx="2173">
                  <c:v>1.5199278136011074E-2</c:v>
                </c:pt>
                <c:pt idx="2174">
                  <c:v>1.5200053575483707E-2</c:v>
                </c:pt>
                <c:pt idx="2175">
                  <c:v>1.5200819484100236E-2</c:v>
                </c:pt>
                <c:pt idx="2176">
                  <c:v>1.5201575836840675E-2</c:v>
                </c:pt>
                <c:pt idx="2177">
                  <c:v>1.5202322608764973E-2</c:v>
                </c:pt>
                <c:pt idx="2178">
                  <c:v>1.5203059775252825E-2</c:v>
                </c:pt>
                <c:pt idx="2179">
                  <c:v>1.5203787310964501E-2</c:v>
                </c:pt>
                <c:pt idx="2180">
                  <c:v>1.520450519135963E-2</c:v>
                </c:pt>
                <c:pt idx="2181">
                  <c:v>1.5205213391178418E-2</c:v>
                </c:pt>
                <c:pt idx="2182">
                  <c:v>1.5205911885720624E-2</c:v>
                </c:pt>
                <c:pt idx="2183">
                  <c:v>1.5206600650046198E-2</c:v>
                </c:pt>
                <c:pt idx="2184">
                  <c:v>1.5207279659295025E-2</c:v>
                </c:pt>
                <c:pt idx="2185">
                  <c:v>1.520794888844712E-2</c:v>
                </c:pt>
                <c:pt idx="2186">
                  <c:v>1.5208608312642369E-2</c:v>
                </c:pt>
                <c:pt idx="2187">
                  <c:v>1.5209257907020657E-2</c:v>
                </c:pt>
                <c:pt idx="2188">
                  <c:v>1.5209897646641934E-2</c:v>
                </c:pt>
                <c:pt idx="2189">
                  <c:v>1.5210527506326343E-2</c:v>
                </c:pt>
                <c:pt idx="2190">
                  <c:v>1.5211147461453578E-2</c:v>
                </c:pt>
                <c:pt idx="2191">
                  <c:v>1.521175748724346E-2</c:v>
                </c:pt>
                <c:pt idx="2192">
                  <c:v>1.5212357558436196E-2</c:v>
                </c:pt>
                <c:pt idx="2193">
                  <c:v>1.5212947650331543E-2</c:v>
                </c:pt>
                <c:pt idx="2194">
                  <c:v>1.521352773782958E-2</c:v>
                </c:pt>
                <c:pt idx="2195">
                  <c:v>1.5214097796389936E-2</c:v>
                </c:pt>
                <c:pt idx="2196">
                  <c:v>1.5214815951685168E-2</c:v>
                </c:pt>
                <c:pt idx="2197">
                  <c:v>1.5215207725898239E-2</c:v>
                </c:pt>
                <c:pt idx="2198">
                  <c:v>1.5215747547365766E-2</c:v>
                </c:pt>
                <c:pt idx="2199">
                  <c:v>1.5216277239895604E-2</c:v>
                </c:pt>
                <c:pt idx="2200">
                  <c:v>1.5216796778707575E-2</c:v>
                </c:pt>
                <c:pt idx="2201">
                  <c:v>1.5217306138701758E-2</c:v>
                </c:pt>
                <c:pt idx="2202">
                  <c:v>1.5217805295337783E-2</c:v>
                </c:pt>
                <c:pt idx="2203">
                  <c:v>1.5218294223435791E-2</c:v>
                </c:pt>
                <c:pt idx="2204">
                  <c:v>1.5218772897975796E-2</c:v>
                </c:pt>
                <c:pt idx="2205">
                  <c:v>1.5219241294337493E-2</c:v>
                </c:pt>
                <c:pt idx="2206">
                  <c:v>1.5219699387580832E-2</c:v>
                </c:pt>
                <c:pt idx="2207">
                  <c:v>1.5220147152525954E-2</c:v>
                </c:pt>
                <c:pt idx="2208">
                  <c:v>1.5220584564312745E-2</c:v>
                </c:pt>
                <c:pt idx="2209">
                  <c:v>1.5221011598320899E-2</c:v>
                </c:pt>
                <c:pt idx="2210">
                  <c:v>1.5221428229370559E-2</c:v>
                </c:pt>
                <c:pt idx="2211">
                  <c:v>1.5221834432761483E-2</c:v>
                </c:pt>
                <c:pt idx="2212">
                  <c:v>1.5222230183233876E-2</c:v>
                </c:pt>
                <c:pt idx="2213">
                  <c:v>1.5222615456087496E-2</c:v>
                </c:pt>
                <c:pt idx="2214">
                  <c:v>1.5222990226622102E-2</c:v>
                </c:pt>
                <c:pt idx="2215">
                  <c:v>1.5223354469418027E-2</c:v>
                </c:pt>
                <c:pt idx="2216">
                  <c:v>1.5223708160094773E-2</c:v>
                </c:pt>
                <c:pt idx="2217">
                  <c:v>1.5224051273392547E-2</c:v>
                </c:pt>
                <c:pt idx="2218">
                  <c:v>1.5224383784451234E-2</c:v>
                </c:pt>
                <c:pt idx="2219">
                  <c:v>1.5224705668490657E-2</c:v>
                </c:pt>
                <c:pt idx="2220">
                  <c:v>1.5225016900490829E-2</c:v>
                </c:pt>
                <c:pt idx="2221">
                  <c:v>1.5225317455591636E-2</c:v>
                </c:pt>
                <c:pt idx="2222">
                  <c:v>1.5225607308932965E-2</c:v>
                </c:pt>
                <c:pt idx="2223">
                  <c:v>1.5225886435334957E-2</c:v>
                </c:pt>
                <c:pt idx="2224">
                  <c:v>1.5226154810257242E-2</c:v>
                </c:pt>
                <c:pt idx="2225">
                  <c:v>1.5226412408519963E-2</c:v>
                </c:pt>
                <c:pt idx="2226">
                  <c:v>1.5226659205183068E-2</c:v>
                </c:pt>
                <c:pt idx="2227">
                  <c:v>1.5226895175626254E-2</c:v>
                </c:pt>
                <c:pt idx="2228">
                  <c:v>1.5227120294509788E-2</c:v>
                </c:pt>
                <c:pt idx="2229">
                  <c:v>1.5227334537453174E-2</c:v>
                </c:pt>
                <c:pt idx="2230">
                  <c:v>1.5227537878956809E-2</c:v>
                </c:pt>
                <c:pt idx="2231">
                  <c:v>1.5227730294640196E-2</c:v>
                </c:pt>
                <c:pt idx="2232">
                  <c:v>1.522791175924354E-2</c:v>
                </c:pt>
                <c:pt idx="2233">
                  <c:v>1.5228089303143122E-2</c:v>
                </c:pt>
                <c:pt idx="2234">
                  <c:v>1.5228181123534412E-2</c:v>
                </c:pt>
                <c:pt idx="2235">
                  <c:v>1.5228242630733746E-2</c:v>
                </c:pt>
                <c:pt idx="2236">
                  <c:v>1.5228254909551708E-2</c:v>
                </c:pt>
                <c:pt idx="2237">
                  <c:v>1.5228217851754877E-2</c:v>
                </c:pt>
                <c:pt idx="2238">
                  <c:v>1.5228131349829255E-2</c:v>
                </c:pt>
                <c:pt idx="2239">
                  <c:v>1.5227995295061802E-2</c:v>
                </c:pt>
                <c:pt idx="2240">
                  <c:v>1.5227809579938523E-2</c:v>
                </c:pt>
                <c:pt idx="2241">
                  <c:v>1.5227574096225993E-2</c:v>
                </c:pt>
                <c:pt idx="2242">
                  <c:v>1.52272887359306E-2</c:v>
                </c:pt>
                <c:pt idx="2243">
                  <c:v>1.5226953391138665E-2</c:v>
                </c:pt>
                <c:pt idx="2244">
                  <c:v>1.5226567953616765E-2</c:v>
                </c:pt>
                <c:pt idx="2245">
                  <c:v>1.5226132315451224E-2</c:v>
                </c:pt>
                <c:pt idx="2246">
                  <c:v>1.5225646368728363E-2</c:v>
                </c:pt>
                <c:pt idx="2247">
                  <c:v>1.5224947483059026E-2</c:v>
                </c:pt>
                <c:pt idx="2248">
                  <c:v>1.5224523116836863E-2</c:v>
                </c:pt>
                <c:pt idx="2249">
                  <c:v>1.5223885595920805E-2</c:v>
                </c:pt>
                <c:pt idx="2250">
                  <c:v>1.5223197334233163E-2</c:v>
                </c:pt>
                <c:pt idx="2251">
                  <c:v>1.5222348479246861E-2</c:v>
                </c:pt>
                <c:pt idx="2252">
                  <c:v>1.5221668156248924E-2</c:v>
                </c:pt>
                <c:pt idx="2253">
                  <c:v>1.5220827024045036E-2</c:v>
                </c:pt>
                <c:pt idx="2254">
                  <c:v>1.5219934719015171E-2</c:v>
                </c:pt>
                <c:pt idx="2255">
                  <c:v>1.5218991133005844E-2</c:v>
                </c:pt>
                <c:pt idx="2256">
                  <c:v>1.5217996158263247E-2</c:v>
                </c:pt>
                <c:pt idx="2257">
                  <c:v>1.5216949686474024E-2</c:v>
                </c:pt>
                <c:pt idx="2258">
                  <c:v>1.521585160964456E-2</c:v>
                </c:pt>
                <c:pt idx="2259">
                  <c:v>1.5214701819861176E-2</c:v>
                </c:pt>
                <c:pt idx="2260">
                  <c:v>1.5213500209050324E-2</c:v>
                </c:pt>
                <c:pt idx="2261">
                  <c:v>1.5212246669218388E-2</c:v>
                </c:pt>
                <c:pt idx="2262">
                  <c:v>1.5210941092371755E-2</c:v>
                </c:pt>
                <c:pt idx="2263">
                  <c:v>1.5209583370436874E-2</c:v>
                </c:pt>
                <c:pt idx="2264">
                  <c:v>1.5208173395420133E-2</c:v>
                </c:pt>
                <c:pt idx="2265">
                  <c:v>1.5206711059247979E-2</c:v>
                </c:pt>
                <c:pt idx="2266">
                  <c:v>1.5205196253846864E-2</c:v>
                </c:pt>
                <c:pt idx="2267">
                  <c:v>1.5203628871383046E-2</c:v>
                </c:pt>
                <c:pt idx="2268">
                  <c:v>1.5202008803703038E-2</c:v>
                </c:pt>
                <c:pt idx="2269">
                  <c:v>1.520033594273329E-2</c:v>
                </c:pt>
                <c:pt idx="2270">
                  <c:v>1.519861018064006E-2</c:v>
                </c:pt>
                <c:pt idx="2271">
                  <c:v>1.5196831409189926E-2</c:v>
                </c:pt>
                <c:pt idx="2272">
                  <c:v>1.519499952046921E-2</c:v>
                </c:pt>
                <c:pt idx="2273">
                  <c:v>1.5193114406324426E-2</c:v>
                </c:pt>
                <c:pt idx="2274">
                  <c:v>1.5191175958841896E-2</c:v>
                </c:pt>
                <c:pt idx="2275">
                  <c:v>1.5189184070107942E-2</c:v>
                </c:pt>
                <c:pt idx="2276">
                  <c:v>1.5187138631969077E-2</c:v>
                </c:pt>
                <c:pt idx="2277">
                  <c:v>1.5185039536271816E-2</c:v>
                </c:pt>
                <c:pt idx="2278">
                  <c:v>1.5182886675342289E-2</c:v>
                </c:pt>
                <c:pt idx="2279">
                  <c:v>1.5180679940867137E-2</c:v>
                </c:pt>
                <c:pt idx="2280">
                  <c:v>1.5178419224932682E-2</c:v>
                </c:pt>
                <c:pt idx="2281">
                  <c:v>1.5176104419385439E-2</c:v>
                </c:pt>
                <c:pt idx="2282">
                  <c:v>1.5173735416311729E-2</c:v>
                </c:pt>
                <c:pt idx="2283">
                  <c:v>1.5171312107797874E-2</c:v>
                </c:pt>
                <c:pt idx="2284">
                  <c:v>1.5168834385530516E-2</c:v>
                </c:pt>
                <c:pt idx="2285">
                  <c:v>1.5165568614357028E-2</c:v>
                </c:pt>
                <c:pt idx="2286">
                  <c:v>1.5162966112782783E-2</c:v>
                </c:pt>
                <c:pt idx="2287">
                  <c:v>1.5160691809796845E-2</c:v>
                </c:pt>
                <c:pt idx="2288">
                  <c:v>1.5157987509333282E-2</c:v>
                </c:pt>
                <c:pt idx="2289">
                  <c:v>1.5155228239480678E-2</c:v>
                </c:pt>
                <c:pt idx="2290">
                  <c:v>1.5152413892565164E-2</c:v>
                </c:pt>
                <c:pt idx="2291">
                  <c:v>1.514954436051319E-2</c:v>
                </c:pt>
                <c:pt idx="2292">
                  <c:v>1.5146619535171268E-2</c:v>
                </c:pt>
                <c:pt idx="2293">
                  <c:v>1.5143639308705659E-2</c:v>
                </c:pt>
                <c:pt idx="2294">
                  <c:v>1.514060357304281E-2</c:v>
                </c:pt>
                <c:pt idx="2295">
                  <c:v>1.5137512219949301E-2</c:v>
                </c:pt>
                <c:pt idx="2296">
                  <c:v>1.5134365141671324E-2</c:v>
                </c:pt>
                <c:pt idx="2297">
                  <c:v>1.5131162230135331E-2</c:v>
                </c:pt>
                <c:pt idx="2298">
                  <c:v>1.5127903377187835E-2</c:v>
                </c:pt>
                <c:pt idx="2299">
                  <c:v>1.5124588474915157E-2</c:v>
                </c:pt>
                <c:pt idx="2300">
                  <c:v>1.5121217415243748E-2</c:v>
                </c:pt>
                <c:pt idx="2301">
                  <c:v>1.5117790090179994E-2</c:v>
                </c:pt>
                <c:pt idx="2302">
                  <c:v>1.5113300679816533E-2</c:v>
                </c:pt>
                <c:pt idx="2303">
                  <c:v>1.5110828154711875E-2</c:v>
                </c:pt>
                <c:pt idx="2304">
                  <c:v>1.5106650992215975E-2</c:v>
                </c:pt>
                <c:pt idx="2305">
                  <c:v>1.5102989416773127E-2</c:v>
                </c:pt>
                <c:pt idx="2306">
                  <c:v>1.5099271020462268E-2</c:v>
                </c:pt>
                <c:pt idx="2307">
                  <c:v>1.5095495695209848E-2</c:v>
                </c:pt>
                <c:pt idx="2308">
                  <c:v>1.5091663332862382E-2</c:v>
                </c:pt>
                <c:pt idx="2309">
                  <c:v>1.508777382550619E-2</c:v>
                </c:pt>
                <c:pt idx="2310">
                  <c:v>1.5083827065227595E-2</c:v>
                </c:pt>
                <c:pt idx="2311">
                  <c:v>1.5079822943873111E-2</c:v>
                </c:pt>
                <c:pt idx="2312">
                  <c:v>1.507576135312938E-2</c:v>
                </c:pt>
                <c:pt idx="2313">
                  <c:v>1.5071642185562339E-2</c:v>
                </c:pt>
                <c:pt idx="2314">
                  <c:v>1.5067465332858632E-2</c:v>
                </c:pt>
                <c:pt idx="2315">
                  <c:v>1.5063230686944706E-2</c:v>
                </c:pt>
                <c:pt idx="2316">
                  <c:v>1.5058938139906886E-2</c:v>
                </c:pt>
                <c:pt idx="2317">
                  <c:v>1.5054587583671619E-2</c:v>
                </c:pt>
                <c:pt idx="2318">
                  <c:v>1.5050178910165357E-2</c:v>
                </c:pt>
                <c:pt idx="2319">
                  <c:v>1.5045712011314549E-2</c:v>
                </c:pt>
                <c:pt idx="2320">
                  <c:v>1.504118677936539E-2</c:v>
                </c:pt>
                <c:pt idx="2321">
                  <c:v>1.5036603106084456E-2</c:v>
                </c:pt>
                <c:pt idx="2322">
                  <c:v>1.5031960883478135E-2</c:v>
                </c:pt>
                <c:pt idx="2323">
                  <c:v>1.5027260003552811E-2</c:v>
                </c:pt>
                <c:pt idx="2324">
                  <c:v>1.5022500358234936E-2</c:v>
                </c:pt>
                <c:pt idx="2325">
                  <c:v>1.5017681839450958E-2</c:v>
                </c:pt>
                <c:pt idx="2326">
                  <c:v>1.5012804339447072E-2</c:v>
                </c:pt>
                <c:pt idx="2327">
                  <c:v>1.5007867749989856E-2</c:v>
                </c:pt>
                <c:pt idx="2328">
                  <c:v>1.5002871963005759E-2</c:v>
                </c:pt>
                <c:pt idx="2329">
                  <c:v>1.499781687066104E-2</c:v>
                </c:pt>
                <c:pt idx="2330">
                  <c:v>1.4992702364722277E-2</c:v>
                </c:pt>
                <c:pt idx="2331">
                  <c:v>1.4987528337435663E-2</c:v>
                </c:pt>
                <c:pt idx="2332">
                  <c:v>1.4982294680407904E-2</c:v>
                </c:pt>
                <c:pt idx="2333">
                  <c:v>1.497700128596513E-2</c:v>
                </c:pt>
                <c:pt idx="2334">
                  <c:v>1.497164804587392E-2</c:v>
                </c:pt>
                <c:pt idx="2335">
                  <c:v>1.4966234852380467E-2</c:v>
                </c:pt>
                <c:pt idx="2336">
                  <c:v>1.496076159701154E-2</c:v>
                </c:pt>
                <c:pt idx="2337">
                  <c:v>1.4953458932431829E-2</c:v>
                </c:pt>
                <c:pt idx="2338">
                  <c:v>1.4947838896048893E-2</c:v>
                </c:pt>
                <c:pt idx="2339">
                  <c:v>1.4943167718497463E-2</c:v>
                </c:pt>
                <c:pt idx="2340">
                  <c:v>1.4937444485969564E-2</c:v>
                </c:pt>
                <c:pt idx="2341">
                  <c:v>1.4931660636010591E-2</c:v>
                </c:pt>
                <c:pt idx="2342">
                  <c:v>1.4925816060946673E-2</c:v>
                </c:pt>
                <c:pt idx="2343">
                  <c:v>1.4919910652624324E-2</c:v>
                </c:pt>
                <c:pt idx="2344">
                  <c:v>1.4913944303209803E-2</c:v>
                </c:pt>
                <c:pt idx="2345">
                  <c:v>1.4907916904469687E-2</c:v>
                </c:pt>
                <c:pt idx="2346">
                  <c:v>1.4901828348330426E-2</c:v>
                </c:pt>
                <c:pt idx="2347">
                  <c:v>1.4895678527198086E-2</c:v>
                </c:pt>
                <c:pt idx="2348">
                  <c:v>1.4889467332599438E-2</c:v>
                </c:pt>
                <c:pt idx="2349">
                  <c:v>1.4883194656620802E-2</c:v>
                </c:pt>
                <c:pt idx="2350">
                  <c:v>1.4876860391348501E-2</c:v>
                </c:pt>
                <c:pt idx="2351">
                  <c:v>1.4869852652255489E-2</c:v>
                </c:pt>
                <c:pt idx="2352">
                  <c:v>1.4860288716675996E-2</c:v>
                </c:pt>
                <c:pt idx="2353">
                  <c:v>1.4853733607580466E-2</c:v>
                </c:pt>
                <c:pt idx="2354">
                  <c:v>1.4847116415506179E-2</c:v>
                </c:pt>
                <c:pt idx="2355">
                  <c:v>1.4839477751324992E-2</c:v>
                </c:pt>
                <c:pt idx="2356">
                  <c:v>1.4833695349407705E-2</c:v>
                </c:pt>
                <c:pt idx="2357">
                  <c:v>1.4826891259636099E-2</c:v>
                </c:pt>
                <c:pt idx="2358">
                  <c:v>1.4820024654671471E-2</c:v>
                </c:pt>
                <c:pt idx="2359">
                  <c:v>1.4813095426120526E-2</c:v>
                </c:pt>
                <c:pt idx="2360">
                  <c:v>1.4806103466629139E-2</c:v>
                </c:pt>
                <c:pt idx="2361">
                  <c:v>1.479904866772408E-2</c:v>
                </c:pt>
                <c:pt idx="2362">
                  <c:v>1.4791930921571605E-2</c:v>
                </c:pt>
                <c:pt idx="2363">
                  <c:v>1.4784750120018231E-2</c:v>
                </c:pt>
                <c:pt idx="2364">
                  <c:v>1.4777506154990405E-2</c:v>
                </c:pt>
                <c:pt idx="2365">
                  <c:v>1.4770198918734323E-2</c:v>
                </c:pt>
                <c:pt idx="2366">
                  <c:v>1.476282830285669E-2</c:v>
                </c:pt>
                <c:pt idx="2367">
                  <c:v>1.4755394199683636E-2</c:v>
                </c:pt>
                <c:pt idx="2368">
                  <c:v>1.4747896501141611E-2</c:v>
                </c:pt>
                <c:pt idx="2369">
                  <c:v>1.4740335098997193E-2</c:v>
                </c:pt>
                <c:pt idx="2370">
                  <c:v>1.4732709885416639E-2</c:v>
                </c:pt>
                <c:pt idx="2371">
                  <c:v>1.4725020752326401E-2</c:v>
                </c:pt>
                <c:pt idx="2372">
                  <c:v>1.4717267591652927E-2</c:v>
                </c:pt>
                <c:pt idx="2373">
                  <c:v>1.4709450295402604E-2</c:v>
                </c:pt>
                <c:pt idx="2374">
                  <c:v>1.4701568755661754E-2</c:v>
                </c:pt>
                <c:pt idx="2375">
                  <c:v>1.4693622864436762E-2</c:v>
                </c:pt>
                <c:pt idx="2376">
                  <c:v>1.4685612513494206E-2</c:v>
                </c:pt>
                <c:pt idx="2377">
                  <c:v>1.4677537594840473E-2</c:v>
                </c:pt>
                <c:pt idx="2378">
                  <c:v>1.466939800064182E-2</c:v>
                </c:pt>
                <c:pt idx="2379">
                  <c:v>1.4661193622664825E-2</c:v>
                </c:pt>
                <c:pt idx="2380">
                  <c:v>1.4652924352995811E-2</c:v>
                </c:pt>
                <c:pt idx="2381">
                  <c:v>1.4644590083641162E-2</c:v>
                </c:pt>
                <c:pt idx="2382">
                  <c:v>1.4636190706607266E-2</c:v>
                </c:pt>
                <c:pt idx="2383">
                  <c:v>1.4627726113820572E-2</c:v>
                </c:pt>
                <c:pt idx="2384">
                  <c:v>1.4619196197287465E-2</c:v>
                </c:pt>
                <c:pt idx="2385">
                  <c:v>1.4610600848934396E-2</c:v>
                </c:pt>
                <c:pt idx="2386">
                  <c:v>1.4601939960687815E-2</c:v>
                </c:pt>
                <c:pt idx="2387">
                  <c:v>1.459321342471398E-2</c:v>
                </c:pt>
                <c:pt idx="2388">
                  <c:v>1.4584421132859404E-2</c:v>
                </c:pt>
                <c:pt idx="2389">
                  <c:v>1.4572678135804651E-2</c:v>
                </c:pt>
                <c:pt idx="2390">
                  <c:v>1.4565358582281362E-2</c:v>
                </c:pt>
                <c:pt idx="2391">
                  <c:v>1.4557648641995158E-2</c:v>
                </c:pt>
                <c:pt idx="2392">
                  <c:v>1.4548592246441672E-2</c:v>
                </c:pt>
                <c:pt idx="2393">
                  <c:v>1.4539469555039375E-2</c:v>
                </c:pt>
                <c:pt idx="2394">
                  <c:v>1.4530280459714717E-2</c:v>
                </c:pt>
                <c:pt idx="2395">
                  <c:v>1.4521024852314213E-2</c:v>
                </c:pt>
                <c:pt idx="2396">
                  <c:v>1.4511702624924183E-2</c:v>
                </c:pt>
                <c:pt idx="2397">
                  <c:v>1.4502313669630951E-2</c:v>
                </c:pt>
                <c:pt idx="2398">
                  <c:v>1.4492857878281029E-2</c:v>
                </c:pt>
                <c:pt idx="2399">
                  <c:v>1.4483335142640996E-2</c:v>
                </c:pt>
                <c:pt idx="2400">
                  <c:v>1.4473745355116918E-2</c:v>
                </c:pt>
                <c:pt idx="2401">
                  <c:v>1.4464088407395437E-2</c:v>
                </c:pt>
                <c:pt idx="2402">
                  <c:v>1.4451573473746038E-2</c:v>
                </c:pt>
                <c:pt idx="2403">
                  <c:v>1.4444572599785488E-2</c:v>
                </c:pt>
                <c:pt idx="2404">
                  <c:v>1.4434713523669984E-2</c:v>
                </c:pt>
                <c:pt idx="2405">
                  <c:v>1.4424786855382621E-2</c:v>
                </c:pt>
                <c:pt idx="2406">
                  <c:v>1.4414792486929784E-2</c:v>
                </c:pt>
                <c:pt idx="2407">
                  <c:v>1.4403287314834756E-2</c:v>
                </c:pt>
                <c:pt idx="2408">
                  <c:v>1.4394600217393361E-2</c:v>
                </c:pt>
                <c:pt idx="2409">
                  <c:v>1.438440210024261E-2</c:v>
                </c:pt>
                <c:pt idx="2410">
                  <c:v>1.4374135850792058E-2</c:v>
                </c:pt>
                <c:pt idx="2411">
                  <c:v>1.436380136104809E-2</c:v>
                </c:pt>
                <c:pt idx="2412">
                  <c:v>1.4353398523097027E-2</c:v>
                </c:pt>
                <c:pt idx="2413">
                  <c:v>1.4342927228705449E-2</c:v>
                </c:pt>
                <c:pt idx="2414">
                  <c:v>1.4332387370039612E-2</c:v>
                </c:pt>
                <c:pt idx="2415">
                  <c:v>1.4321778839025967E-2</c:v>
                </c:pt>
                <c:pt idx="2416">
                  <c:v>1.4311101527590964E-2</c:v>
                </c:pt>
                <c:pt idx="2417">
                  <c:v>1.4300355327740988E-2</c:v>
                </c:pt>
                <c:pt idx="2418">
                  <c:v>1.4289540131562362E-2</c:v>
                </c:pt>
                <c:pt idx="2419">
                  <c:v>1.4278655830901599E-2</c:v>
                </c:pt>
                <c:pt idx="2420">
                  <c:v>1.4267702317765085E-2</c:v>
                </c:pt>
                <c:pt idx="2421">
                  <c:v>1.4256679484319079E-2</c:v>
                </c:pt>
                <c:pt idx="2422">
                  <c:v>1.4245587222250222E-2</c:v>
                </c:pt>
                <c:pt idx="2423">
                  <c:v>1.4234425423644836E-2</c:v>
                </c:pt>
                <c:pt idx="2424">
                  <c:v>1.4223193980509308E-2</c:v>
                </c:pt>
                <c:pt idx="2425">
                  <c:v>1.4211892784929958E-2</c:v>
                </c:pt>
                <c:pt idx="2426">
                  <c:v>1.4200521728673365E-2</c:v>
                </c:pt>
                <c:pt idx="2427">
                  <c:v>1.4189080703905788E-2</c:v>
                </c:pt>
                <c:pt idx="2428">
                  <c:v>1.4177569602553675E-2</c:v>
                </c:pt>
                <c:pt idx="2429">
                  <c:v>1.4165988316703348E-2</c:v>
                </c:pt>
                <c:pt idx="2430">
                  <c:v>1.4154336738041451E-2</c:v>
                </c:pt>
                <c:pt idx="2431">
                  <c:v>1.4142614758814176E-2</c:v>
                </c:pt>
                <c:pt idx="2432">
                  <c:v>1.4130822270947974E-2</c:v>
                </c:pt>
                <c:pt idx="2433">
                  <c:v>1.4118959166369294E-2</c:v>
                </c:pt>
                <c:pt idx="2434">
                  <c:v>1.4107025337164458E-2</c:v>
                </c:pt>
                <c:pt idx="2435">
                  <c:v>1.4095020675179981E-2</c:v>
                </c:pt>
                <c:pt idx="2436">
                  <c:v>1.4082945072422248E-2</c:v>
                </c:pt>
                <c:pt idx="2437">
                  <c:v>1.4070798420977582E-2</c:v>
                </c:pt>
                <c:pt idx="2438">
                  <c:v>1.4058580612692495E-2</c:v>
                </c:pt>
                <c:pt idx="2439">
                  <c:v>1.4046291539813183E-2</c:v>
                </c:pt>
                <c:pt idx="2440">
                  <c:v>1.403393109394635E-2</c:v>
                </c:pt>
                <c:pt idx="2441">
                  <c:v>1.4019717336335447E-2</c:v>
                </c:pt>
                <c:pt idx="2442">
                  <c:v>1.4007203585100214E-2</c:v>
                </c:pt>
                <c:pt idx="2443">
                  <c:v>1.3996420439603696E-2</c:v>
                </c:pt>
                <c:pt idx="2444">
                  <c:v>1.3983773422410195E-2</c:v>
                </c:pt>
                <c:pt idx="2445">
                  <c:v>1.397105449234104E-2</c:v>
                </c:pt>
                <c:pt idx="2446">
                  <c:v>1.3958263541482552E-2</c:v>
                </c:pt>
                <c:pt idx="2447">
                  <c:v>1.3945400461601309E-2</c:v>
                </c:pt>
                <c:pt idx="2448">
                  <c:v>1.3932465144783635E-2</c:v>
                </c:pt>
                <c:pt idx="2449">
                  <c:v>1.3919457483035913E-2</c:v>
                </c:pt>
                <c:pt idx="2450">
                  <c:v>1.3906377368364531E-2</c:v>
                </c:pt>
                <c:pt idx="2451">
                  <c:v>1.3893224692695938E-2</c:v>
                </c:pt>
                <c:pt idx="2452">
                  <c:v>1.387999934803652E-2</c:v>
                </c:pt>
                <c:pt idx="2453">
                  <c:v>1.3866701226232792E-2</c:v>
                </c:pt>
                <c:pt idx="2454">
                  <c:v>1.3853330219610882E-2</c:v>
                </c:pt>
                <c:pt idx="2455">
                  <c:v>1.3839886219777497E-2</c:v>
                </c:pt>
                <c:pt idx="2456">
                  <c:v>1.3826369118978832E-2</c:v>
                </c:pt>
                <c:pt idx="2457">
                  <c:v>1.3808882401784572E-2</c:v>
                </c:pt>
                <c:pt idx="2458">
                  <c:v>1.3799115182191457E-2</c:v>
                </c:pt>
                <c:pt idx="2459">
                  <c:v>1.3785378130055648E-2</c:v>
                </c:pt>
                <c:pt idx="2460">
                  <c:v>1.3771567544900165E-2</c:v>
                </c:pt>
                <c:pt idx="2461">
                  <c:v>1.3757683318491587E-2</c:v>
                </c:pt>
                <c:pt idx="2462">
                  <c:v>1.3743725342996171E-2</c:v>
                </c:pt>
                <c:pt idx="2463">
                  <c:v>1.3729693510340368E-2</c:v>
                </c:pt>
                <c:pt idx="2464">
                  <c:v>1.3715587712450628E-2</c:v>
                </c:pt>
                <c:pt idx="2465">
                  <c:v>1.3701407841493207E-2</c:v>
                </c:pt>
                <c:pt idx="2466">
                  <c:v>1.3687153789074813E-2</c:v>
                </c:pt>
                <c:pt idx="2467">
                  <c:v>1.3672825447601511E-2</c:v>
                </c:pt>
                <c:pt idx="2468">
                  <c:v>1.3658422708759943E-2</c:v>
                </c:pt>
                <c:pt idx="2469">
                  <c:v>1.3643945464796303E-2</c:v>
                </c:pt>
                <c:pt idx="2470">
                  <c:v>1.3629393607557105E-2</c:v>
                </c:pt>
                <c:pt idx="2471">
                  <c:v>1.3614767028888863E-2</c:v>
                </c:pt>
                <c:pt idx="2472">
                  <c:v>1.3600065621037771E-2</c:v>
                </c:pt>
                <c:pt idx="2473">
                  <c:v>1.3585289275850343E-2</c:v>
                </c:pt>
                <c:pt idx="2474">
                  <c:v>1.3570437885253028E-2</c:v>
                </c:pt>
                <c:pt idx="2475">
                  <c:v>1.3555511341252213E-2</c:v>
                </c:pt>
                <c:pt idx="2476">
                  <c:v>1.3540509536014156E-2</c:v>
                </c:pt>
                <c:pt idx="2477">
                  <c:v>1.3525432361465306E-2</c:v>
                </c:pt>
                <c:pt idx="2478">
                  <c:v>1.3510279709292305E-2</c:v>
                </c:pt>
                <c:pt idx="2479">
                  <c:v>1.349505147190122E-2</c:v>
                </c:pt>
                <c:pt idx="2480">
                  <c:v>1.3479747540978693E-2</c:v>
                </c:pt>
                <c:pt idx="2481">
                  <c:v>1.3464367808770916E-2</c:v>
                </c:pt>
                <c:pt idx="2482">
                  <c:v>1.3448912166964533E-2</c:v>
                </c:pt>
                <c:pt idx="2483">
                  <c:v>1.3433380507805737E-2</c:v>
                </c:pt>
                <c:pt idx="2484">
                  <c:v>1.3417772722981169E-2</c:v>
                </c:pt>
                <c:pt idx="2485">
                  <c:v>1.3402088704737025E-2</c:v>
                </c:pt>
                <c:pt idx="2486">
                  <c:v>1.3386328344999754E-2</c:v>
                </c:pt>
                <c:pt idx="2487">
                  <c:v>1.3370491535935614E-2</c:v>
                </c:pt>
                <c:pt idx="2488">
                  <c:v>1.3354578169071374E-2</c:v>
                </c:pt>
                <c:pt idx="2489">
                  <c:v>1.3338588136653229E-2</c:v>
                </c:pt>
                <c:pt idx="2490">
                  <c:v>1.3322521330847437E-2</c:v>
                </c:pt>
                <c:pt idx="2491">
                  <c:v>1.3306377643420575E-2</c:v>
                </c:pt>
                <c:pt idx="2492">
                  <c:v>1.329015696637903E-2</c:v>
                </c:pt>
                <c:pt idx="2493">
                  <c:v>1.327391577166992E-2</c:v>
                </c:pt>
                <c:pt idx="2494">
                  <c:v>1.3257728061777385E-2</c:v>
                </c:pt>
                <c:pt idx="2495">
                  <c:v>1.3241594424631131E-2</c:v>
                </c:pt>
                <c:pt idx="2496">
                  <c:v>1.3225515003076893E-2</c:v>
                </c:pt>
                <c:pt idx="2497">
                  <c:v>1.320948993988047E-2</c:v>
                </c:pt>
                <c:pt idx="2498">
                  <c:v>1.3193519378127405E-2</c:v>
                </c:pt>
                <c:pt idx="2499">
                  <c:v>1.3177603460423626E-2</c:v>
                </c:pt>
                <c:pt idx="2500">
                  <c:v>1.3161742329694803E-2</c:v>
                </c:pt>
                <c:pt idx="2501">
                  <c:v>1.3145936128866609E-2</c:v>
                </c:pt>
                <c:pt idx="2502">
                  <c:v>1.3130185000624905E-2</c:v>
                </c:pt>
                <c:pt idx="2503">
                  <c:v>1.3114489087975301E-2</c:v>
                </c:pt>
                <c:pt idx="2504">
                  <c:v>1.3098848533603658E-2</c:v>
                </c:pt>
                <c:pt idx="2505">
                  <c:v>1.3083263480515583E-2</c:v>
                </c:pt>
                <c:pt idx="2506">
                  <c:v>1.3067734071317005E-2</c:v>
                </c:pt>
                <c:pt idx="2507">
                  <c:v>1.3047849680782875E-2</c:v>
                </c:pt>
                <c:pt idx="2508">
                  <c:v>1.3036842756610767E-2</c:v>
                </c:pt>
                <c:pt idx="2509">
                  <c:v>1.3021481136714641E-2</c:v>
                </c:pt>
                <c:pt idx="2510">
                  <c:v>1.3006175732090952E-2</c:v>
                </c:pt>
                <c:pt idx="2511">
                  <c:v>1.2988752859666164E-2</c:v>
                </c:pt>
                <c:pt idx="2512">
                  <c:v>1.2975734140683315E-2</c:v>
                </c:pt>
                <c:pt idx="2513">
                  <c:v>1.2960598239351029E-2</c:v>
                </c:pt>
                <c:pt idx="2514">
                  <c:v>1.2945519124993865E-2</c:v>
                </c:pt>
                <c:pt idx="2515">
                  <c:v>1.2930496939977942E-2</c:v>
                </c:pt>
                <c:pt idx="2516">
                  <c:v>1.2915531827708548E-2</c:v>
                </c:pt>
                <c:pt idx="2517">
                  <c:v>1.2900623930711674E-2</c:v>
                </c:pt>
                <c:pt idx="2518">
                  <c:v>1.2885773391673183E-2</c:v>
                </c:pt>
                <c:pt idx="2519">
                  <c:v>1.287098035383849E-2</c:v>
                </c:pt>
                <c:pt idx="2520">
                  <c:v>1.2856244959733587E-2</c:v>
                </c:pt>
                <c:pt idx="2521">
                  <c:v>1.2841567352364081E-2</c:v>
                </c:pt>
                <c:pt idx="2522">
                  <c:v>1.282694767449577E-2</c:v>
                </c:pt>
                <c:pt idx="2523">
                  <c:v>1.2812386068894455E-2</c:v>
                </c:pt>
                <c:pt idx="2524">
                  <c:v>1.279788267880555E-2</c:v>
                </c:pt>
                <c:pt idx="2525">
                  <c:v>1.2783437646435303E-2</c:v>
                </c:pt>
                <c:pt idx="2526">
                  <c:v>1.2769051115109065E-2</c:v>
                </c:pt>
                <c:pt idx="2527">
                  <c:v>1.2754723227432763E-2</c:v>
                </c:pt>
                <c:pt idx="2528">
                  <c:v>1.2740454126571876E-2</c:v>
                </c:pt>
                <c:pt idx="2529">
                  <c:v>1.272624395497246E-2</c:v>
                </c:pt>
                <c:pt idx="2530">
                  <c:v>1.2712092855560186E-2</c:v>
                </c:pt>
                <c:pt idx="2531">
                  <c:v>1.2698000971420598E-2</c:v>
                </c:pt>
                <c:pt idx="2532">
                  <c:v>1.2683968445079685E-2</c:v>
                </c:pt>
                <c:pt idx="2533">
                  <c:v>1.2669995419702929E-2</c:v>
                </c:pt>
                <c:pt idx="2534">
                  <c:v>1.2656082037896255E-2</c:v>
                </c:pt>
                <c:pt idx="2535">
                  <c:v>1.2642228442585335E-2</c:v>
                </c:pt>
                <c:pt idx="2536">
                  <c:v>1.262843477669584E-2</c:v>
                </c:pt>
                <c:pt idx="2537">
                  <c:v>1.2614701182833699E-2</c:v>
                </c:pt>
                <c:pt idx="2538">
                  <c:v>1.2601027804004516E-2</c:v>
                </c:pt>
                <c:pt idx="2539">
                  <c:v>1.2587414783054029E-2</c:v>
                </c:pt>
                <c:pt idx="2540">
                  <c:v>1.2573862262907909E-2</c:v>
                </c:pt>
                <c:pt idx="2541">
                  <c:v>1.2560370386172082E-2</c:v>
                </c:pt>
                <c:pt idx="2542">
                  <c:v>1.2546939295852155E-2</c:v>
                </c:pt>
                <c:pt idx="2543">
                  <c:v>1.2533569134713929E-2</c:v>
                </c:pt>
                <c:pt idx="2544">
                  <c:v>1.252026004576301E-2</c:v>
                </c:pt>
                <c:pt idx="2545">
                  <c:v>1.250323832828748E-2</c:v>
                </c:pt>
                <c:pt idx="2546">
                  <c:v>1.2490069369084367E-2</c:v>
                </c:pt>
                <c:pt idx="2547">
                  <c:v>1.2478830666236007E-2</c:v>
                </c:pt>
                <c:pt idx="2548">
                  <c:v>1.2465776111838522E-2</c:v>
                </c:pt>
                <c:pt idx="2549">
                  <c:v>1.245278336416078E-2</c:v>
                </c:pt>
                <c:pt idx="2550">
                  <c:v>1.2439852565888643E-2</c:v>
                </c:pt>
                <c:pt idx="2551">
                  <c:v>1.242698386018759E-2</c:v>
                </c:pt>
                <c:pt idx="2552">
                  <c:v>1.241417738966355E-2</c:v>
                </c:pt>
                <c:pt idx="2553">
                  <c:v>1.240143329708232E-2</c:v>
                </c:pt>
                <c:pt idx="2554">
                  <c:v>1.2388751725609382E-2</c:v>
                </c:pt>
                <c:pt idx="2555">
                  <c:v>1.2376132817770724E-2</c:v>
                </c:pt>
                <c:pt idx="2556">
                  <c:v>1.236357671649202E-2</c:v>
                </c:pt>
                <c:pt idx="2557">
                  <c:v>1.2351083564858811E-2</c:v>
                </c:pt>
                <c:pt idx="2558">
                  <c:v>1.233865350539709E-2</c:v>
                </c:pt>
                <c:pt idx="2559">
                  <c:v>1.2326286681032528E-2</c:v>
                </c:pt>
                <c:pt idx="2560">
                  <c:v>1.2313983234530923E-2</c:v>
                </c:pt>
                <c:pt idx="2561">
                  <c:v>1.2301743309137692E-2</c:v>
                </c:pt>
                <c:pt idx="2562">
                  <c:v>1.2286099828466845E-2</c:v>
                </c:pt>
                <c:pt idx="2563">
                  <c:v>1.2275729458064433E-2</c:v>
                </c:pt>
                <c:pt idx="2564">
                  <c:v>1.2265406085747443E-2</c:v>
                </c:pt>
                <c:pt idx="2565">
                  <c:v>1.2253421671886144E-2</c:v>
                </c:pt>
                <c:pt idx="2566">
                  <c:v>1.2241501493122087E-2</c:v>
                </c:pt>
                <c:pt idx="2567">
                  <c:v>1.2229645692061197E-2</c:v>
                </c:pt>
                <c:pt idx="2568">
                  <c:v>1.2217854411948892E-2</c:v>
                </c:pt>
                <c:pt idx="2569">
                  <c:v>1.2206127795231225E-2</c:v>
                </c:pt>
                <c:pt idx="2570">
                  <c:v>1.2194465984993741E-2</c:v>
                </c:pt>
                <c:pt idx="2571">
                  <c:v>1.2182869124002238E-2</c:v>
                </c:pt>
                <c:pt idx="2572">
                  <c:v>1.2171337355182388E-2</c:v>
                </c:pt>
                <c:pt idx="2573">
                  <c:v>1.2159870821220053E-2</c:v>
                </c:pt>
                <c:pt idx="2574">
                  <c:v>1.214846966496097E-2</c:v>
                </c:pt>
                <c:pt idx="2575">
                  <c:v>1.2137134029490682E-2</c:v>
                </c:pt>
                <c:pt idx="2576">
                  <c:v>1.2125864057415114E-2</c:v>
                </c:pt>
                <c:pt idx="2577">
                  <c:v>1.2114659891580004E-2</c:v>
                </c:pt>
                <c:pt idx="2578">
                  <c:v>1.2103521675070894E-2</c:v>
                </c:pt>
                <c:pt idx="2579">
                  <c:v>1.2092449550493711E-2</c:v>
                </c:pt>
                <c:pt idx="2580">
                  <c:v>1.2081443660694191E-2</c:v>
                </c:pt>
                <c:pt idx="2581">
                  <c:v>1.2070504148518069E-2</c:v>
                </c:pt>
                <c:pt idx="2582">
                  <c:v>1.2059631157130823E-2</c:v>
                </c:pt>
                <c:pt idx="2583">
                  <c:v>1.204882482897851E-2</c:v>
                </c:pt>
                <c:pt idx="2584">
                  <c:v>1.2038085306986801E-2</c:v>
                </c:pt>
                <c:pt idx="2585">
                  <c:v>1.2027412734081366E-2</c:v>
                </c:pt>
                <c:pt idx="2586">
                  <c:v>1.2016807253267814E-2</c:v>
                </c:pt>
                <c:pt idx="2587">
                  <c:v>1.2006269006992198E-2</c:v>
                </c:pt>
                <c:pt idx="2588">
                  <c:v>1.1995798138340064E-2</c:v>
                </c:pt>
                <c:pt idx="2589">
                  <c:v>1.1985394790237081E-2</c:v>
                </c:pt>
                <c:pt idx="2590">
                  <c:v>1.1975059105369112E-2</c:v>
                </c:pt>
                <c:pt idx="2591">
                  <c:v>1.1964791226422022E-2</c:v>
                </c:pt>
                <c:pt idx="2592">
                  <c:v>1.1954591296721162E-2</c:v>
                </c:pt>
                <c:pt idx="2593">
                  <c:v>1.1944459458872458E-2</c:v>
                </c:pt>
                <c:pt idx="2594">
                  <c:v>1.1934395855401903E-2</c:v>
                </c:pt>
                <c:pt idx="2595">
                  <c:v>1.1924400629634846E-2</c:v>
                </c:pt>
                <c:pt idx="2596">
                  <c:v>1.191447392409728E-2</c:v>
                </c:pt>
                <c:pt idx="2597">
                  <c:v>1.1901811930004058E-2</c:v>
                </c:pt>
                <c:pt idx="2598">
                  <c:v>1.1892042378756074E-2</c:v>
                </c:pt>
                <c:pt idx="2599">
                  <c:v>1.1883723382544176E-2</c:v>
                </c:pt>
                <c:pt idx="2600">
                  <c:v>1.1874082068956682E-2</c:v>
                </c:pt>
                <c:pt idx="2601">
                  <c:v>1.1864510010131113E-2</c:v>
                </c:pt>
                <c:pt idx="2602">
                  <c:v>1.1855007349232949E-2</c:v>
                </c:pt>
                <c:pt idx="2603">
                  <c:v>1.1845574228948053E-2</c:v>
                </c:pt>
                <c:pt idx="2604">
                  <c:v>1.1836210792122159E-2</c:v>
                </c:pt>
                <c:pt idx="2605">
                  <c:v>1.1826917181840813E-2</c:v>
                </c:pt>
                <c:pt idx="2606">
                  <c:v>1.1817693540550067E-2</c:v>
                </c:pt>
                <c:pt idx="2607">
                  <c:v>1.1808540011335467E-2</c:v>
                </c:pt>
                <c:pt idx="2608">
                  <c:v>1.1799456737122682E-2</c:v>
                </c:pt>
                <c:pt idx="2609">
                  <c:v>1.1790443860517641E-2</c:v>
                </c:pt>
                <c:pt idx="2610">
                  <c:v>1.178150152452595E-2</c:v>
                </c:pt>
                <c:pt idx="2611">
                  <c:v>1.1772629871993345E-2</c:v>
                </c:pt>
                <c:pt idx="2612">
                  <c:v>1.1763829045765561E-2</c:v>
                </c:pt>
                <c:pt idx="2613">
                  <c:v>1.1751763667202653E-2</c:v>
                </c:pt>
                <c:pt idx="2614">
                  <c:v>1.1746440443287653E-2</c:v>
                </c:pt>
                <c:pt idx="2615">
                  <c:v>1.1736631993475299E-2</c:v>
                </c:pt>
                <c:pt idx="2616">
                  <c:v>1.172933686001798E-2</c:v>
                </c:pt>
                <c:pt idx="2617">
                  <c:v>1.1720892307680586E-2</c:v>
                </c:pt>
                <c:pt idx="2618">
                  <c:v>1.1712519438722424E-2</c:v>
                </c:pt>
                <c:pt idx="2619">
                  <c:v>1.1704218395909294E-2</c:v>
                </c:pt>
                <c:pt idx="2620">
                  <c:v>1.169598932208693E-2</c:v>
                </c:pt>
                <c:pt idx="2621">
                  <c:v>1.1687832360260941E-2</c:v>
                </c:pt>
                <c:pt idx="2622">
                  <c:v>1.1679747653037253E-2</c:v>
                </c:pt>
                <c:pt idx="2623">
                  <c:v>1.1671735343341538E-2</c:v>
                </c:pt>
                <c:pt idx="2624">
                  <c:v>1.1663795573939595E-2</c:v>
                </c:pt>
                <c:pt idx="2625">
                  <c:v>1.1655928487996903E-2</c:v>
                </c:pt>
                <c:pt idx="2626">
                  <c:v>1.1648134228119389E-2</c:v>
                </c:pt>
                <c:pt idx="2627">
                  <c:v>1.1640412937152789E-2</c:v>
                </c:pt>
                <c:pt idx="2628">
                  <c:v>1.1632764757862901E-2</c:v>
                </c:pt>
                <c:pt idx="2629">
                  <c:v>1.1625189833175398E-2</c:v>
                </c:pt>
                <c:pt idx="2630">
                  <c:v>1.1617688306095886E-2</c:v>
                </c:pt>
                <c:pt idx="2631">
                  <c:v>1.1610260319230292E-2</c:v>
                </c:pt>
                <c:pt idx="2632">
                  <c:v>1.1602906015664161E-2</c:v>
                </c:pt>
                <c:pt idx="2633">
                  <c:v>1.1595625537923482E-2</c:v>
                </c:pt>
                <c:pt idx="2634">
                  <c:v>1.1588419029173735E-2</c:v>
                </c:pt>
                <c:pt idx="2635">
                  <c:v>1.1581286632020849E-2</c:v>
                </c:pt>
                <c:pt idx="2636">
                  <c:v>1.1574228489550364E-2</c:v>
                </c:pt>
                <c:pt idx="2637">
                  <c:v>1.156724474436821E-2</c:v>
                </c:pt>
                <c:pt idx="2638">
                  <c:v>1.1560335539400057E-2</c:v>
                </c:pt>
                <c:pt idx="2639">
                  <c:v>1.1553501017411705E-2</c:v>
                </c:pt>
                <c:pt idx="2640">
                  <c:v>1.1546741321488696E-2</c:v>
                </c:pt>
                <c:pt idx="2641">
                  <c:v>1.1540056594236958E-2</c:v>
                </c:pt>
                <c:pt idx="2642">
                  <c:v>1.1533446978662099E-2</c:v>
                </c:pt>
                <c:pt idx="2643">
                  <c:v>1.1526912617609852E-2</c:v>
                </c:pt>
                <c:pt idx="2644">
                  <c:v>1.1520453653686147E-2</c:v>
                </c:pt>
                <c:pt idx="2645">
                  <c:v>1.1514070229976525E-2</c:v>
                </c:pt>
                <c:pt idx="2646">
                  <c:v>1.1507762489406659E-2</c:v>
                </c:pt>
                <c:pt idx="2647">
                  <c:v>1.1501530574502539E-2</c:v>
                </c:pt>
                <c:pt idx="2648">
                  <c:v>1.1495374628429644E-2</c:v>
                </c:pt>
                <c:pt idx="2649">
                  <c:v>1.1487079520975385E-2</c:v>
                </c:pt>
                <c:pt idx="2650">
                  <c:v>1.148110828490978E-2</c:v>
                </c:pt>
                <c:pt idx="2651">
                  <c:v>1.1476523534943439E-2</c:v>
                </c:pt>
                <c:pt idx="2652">
                  <c:v>1.1470683837817575E-2</c:v>
                </c:pt>
                <c:pt idx="2653">
                  <c:v>1.1464920844135307E-2</c:v>
                </c:pt>
                <c:pt idx="2654">
                  <c:v>1.1459234696582499E-2</c:v>
                </c:pt>
                <c:pt idx="2655">
                  <c:v>1.1453625538164758E-2</c:v>
                </c:pt>
                <c:pt idx="2656">
                  <c:v>1.1448093511408075E-2</c:v>
                </c:pt>
                <c:pt idx="2657">
                  <c:v>1.1442638759637802E-2</c:v>
                </c:pt>
                <c:pt idx="2658">
                  <c:v>1.1437261425060186E-2</c:v>
                </c:pt>
                <c:pt idx="2659">
                  <c:v>1.1431961651160449E-2</c:v>
                </c:pt>
                <c:pt idx="2660">
                  <c:v>1.1426739580384648E-2</c:v>
                </c:pt>
                <c:pt idx="2661">
                  <c:v>1.1421595355658454E-2</c:v>
                </c:pt>
                <c:pt idx="2662">
                  <c:v>1.1415821500488477E-2</c:v>
                </c:pt>
                <c:pt idx="2663">
                  <c:v>1.1408725805592823E-2</c:v>
                </c:pt>
                <c:pt idx="2664">
                  <c:v>1.1403860768579577E-2</c:v>
                </c:pt>
                <c:pt idx="2665">
                  <c:v>1.1399074230933337E-2</c:v>
                </c:pt>
                <c:pt idx="2666">
                  <c:v>1.1394366335020223E-2</c:v>
                </c:pt>
                <c:pt idx="2667">
                  <c:v>1.1389082362240899E-2</c:v>
                </c:pt>
                <c:pt idx="2668">
                  <c:v>1.1385187040735545E-2</c:v>
                </c:pt>
                <c:pt idx="2669">
                  <c:v>1.1380715927895579E-2</c:v>
                </c:pt>
                <c:pt idx="2670">
                  <c:v>1.1376324028411489E-2</c:v>
                </c:pt>
                <c:pt idx="2671">
                  <c:v>1.1372011485129008E-2</c:v>
                </c:pt>
                <c:pt idx="2672">
                  <c:v>1.1367778440574128E-2</c:v>
                </c:pt>
                <c:pt idx="2673">
                  <c:v>1.1363625038232072E-2</c:v>
                </c:pt>
                <c:pt idx="2674">
                  <c:v>1.1359551420389025E-2</c:v>
                </c:pt>
                <c:pt idx="2675">
                  <c:v>1.13555577302904E-2</c:v>
                </c:pt>
                <c:pt idx="2676">
                  <c:v>1.1351644110462189E-2</c:v>
                </c:pt>
                <c:pt idx="2677">
                  <c:v>1.1347810704149808E-2</c:v>
                </c:pt>
                <c:pt idx="2678">
                  <c:v>1.1344057653719375E-2</c:v>
                </c:pt>
                <c:pt idx="2679">
                  <c:v>1.1340385102256434E-2</c:v>
                </c:pt>
                <c:pt idx="2680">
                  <c:v>1.1336793192526784E-2</c:v>
                </c:pt>
                <c:pt idx="2681">
                  <c:v>1.1333282067536032E-2</c:v>
                </c:pt>
                <c:pt idx="2682">
                  <c:v>1.1329851870129914E-2</c:v>
                </c:pt>
                <c:pt idx="2683">
                  <c:v>1.1326502742914357E-2</c:v>
                </c:pt>
                <c:pt idx="2684">
                  <c:v>1.132323482905484E-2</c:v>
                </c:pt>
                <c:pt idx="2685">
                  <c:v>1.1320048271077354E-2</c:v>
                </c:pt>
                <c:pt idx="2686">
                  <c:v>1.1316943212067443E-2</c:v>
                </c:pt>
                <c:pt idx="2687">
                  <c:v>1.1313919794790905E-2</c:v>
                </c:pt>
                <c:pt idx="2688">
                  <c:v>1.1310978162173413E-2</c:v>
                </c:pt>
                <c:pt idx="2689">
                  <c:v>1.1308118456820893E-2</c:v>
                </c:pt>
                <c:pt idx="2690">
                  <c:v>1.1305340821738952E-2</c:v>
                </c:pt>
                <c:pt idx="2691">
                  <c:v>1.1302645399853262E-2</c:v>
                </c:pt>
                <c:pt idx="2692">
                  <c:v>1.1300032333929622E-2</c:v>
                </c:pt>
                <c:pt idx="2693">
                  <c:v>1.1297501766733831E-2</c:v>
                </c:pt>
                <c:pt idx="2694">
                  <c:v>1.1295053841351432E-2</c:v>
                </c:pt>
                <c:pt idx="2695">
                  <c:v>1.1292688700628162E-2</c:v>
                </c:pt>
                <c:pt idx="2696">
                  <c:v>1.1290406486930138E-2</c:v>
                </c:pt>
                <c:pt idx="2697">
                  <c:v>1.1288207343582712E-2</c:v>
                </c:pt>
                <c:pt idx="2698">
                  <c:v>1.1286091413271748E-2</c:v>
                </c:pt>
                <c:pt idx="2699">
                  <c:v>1.1284058838922917E-2</c:v>
                </c:pt>
                <c:pt idx="2700">
                  <c:v>1.1282109763302017E-2</c:v>
                </c:pt>
                <c:pt idx="2701">
                  <c:v>1.1279775321462182E-2</c:v>
                </c:pt>
                <c:pt idx="2702">
                  <c:v>1.1278215006225167E-2</c:v>
                </c:pt>
                <c:pt idx="2703">
                  <c:v>1.1276764957344199E-2</c:v>
                </c:pt>
                <c:pt idx="2704">
                  <c:v>1.1275151305172315E-2</c:v>
                </c:pt>
                <c:pt idx="2705">
                  <c:v>1.127362186595704E-2</c:v>
                </c:pt>
                <c:pt idx="2706">
                  <c:v>1.127217678270398E-2</c:v>
                </c:pt>
                <c:pt idx="2707">
                  <c:v>1.1270816198098998E-2</c:v>
                </c:pt>
                <c:pt idx="2708">
                  <c:v>1.1269540255067767E-2</c:v>
                </c:pt>
                <c:pt idx="2709">
                  <c:v>1.1268349096216213E-2</c:v>
                </c:pt>
                <c:pt idx="2710">
                  <c:v>1.1267242864869687E-2</c:v>
                </c:pt>
                <c:pt idx="2711">
                  <c:v>1.126622170355418E-2</c:v>
                </c:pt>
                <c:pt idx="2712">
                  <c:v>1.1265285755275301E-2</c:v>
                </c:pt>
                <c:pt idx="2713">
                  <c:v>1.1264435162479103E-2</c:v>
                </c:pt>
                <c:pt idx="2714">
                  <c:v>1.1263670068570875E-2</c:v>
                </c:pt>
                <c:pt idx="2715">
                  <c:v>1.1262990615996671E-2</c:v>
                </c:pt>
                <c:pt idx="2716">
                  <c:v>1.1262396947682163E-2</c:v>
                </c:pt>
                <c:pt idx="2717">
                  <c:v>1.1261759940515148E-2</c:v>
                </c:pt>
                <c:pt idx="2718">
                  <c:v>1.1261467535694791E-2</c:v>
                </c:pt>
                <c:pt idx="2719">
                  <c:v>1.1261132077713398E-2</c:v>
                </c:pt>
                <c:pt idx="2720">
                  <c:v>1.1260882975294706E-2</c:v>
                </c:pt>
                <c:pt idx="2721">
                  <c:v>1.1260720371444322E-2</c:v>
                </c:pt>
                <c:pt idx="2722">
                  <c:v>1.1260644409167853E-2</c:v>
                </c:pt>
                <c:pt idx="2723">
                  <c:v>1.1260655231071226E-2</c:v>
                </c:pt>
                <c:pt idx="2724">
                  <c:v>1.1260752979920241E-2</c:v>
                </c:pt>
                <c:pt idx="2725">
                  <c:v>1.1260937799120185E-2</c:v>
                </c:pt>
                <c:pt idx="2726">
                  <c:v>1.126120983079737E-2</c:v>
                </c:pt>
                <c:pt idx="2727">
                  <c:v>1.1261569218357081E-2</c:v>
                </c:pt>
                <c:pt idx="2728">
                  <c:v>1.1262016104325312E-2</c:v>
                </c:pt>
                <c:pt idx="2729">
                  <c:v>1.1262550631787605E-2</c:v>
                </c:pt>
                <c:pt idx="2730">
                  <c:v>1.1263172943429822E-2</c:v>
                </c:pt>
                <c:pt idx="2731">
                  <c:v>1.12638831820977E-2</c:v>
                </c:pt>
                <c:pt idx="2732">
                  <c:v>1.126468149071691E-2</c:v>
                </c:pt>
                <c:pt idx="2733">
                  <c:v>1.1265568012133187E-2</c:v>
                </c:pt>
                <c:pt idx="2734">
                  <c:v>1.1266542889192266E-2</c:v>
                </c:pt>
                <c:pt idx="2735">
                  <c:v>1.1267606264659946E-2</c:v>
                </c:pt>
                <c:pt idx="2736">
                  <c:v>1.1268758281461899E-2</c:v>
                </c:pt>
                <c:pt idx="2737">
                  <c:v>1.126999908244386E-2</c:v>
                </c:pt>
                <c:pt idx="2738">
                  <c:v>1.1271328810451564E-2</c:v>
                </c:pt>
                <c:pt idx="2739">
                  <c:v>1.1272747608410683E-2</c:v>
                </c:pt>
                <c:pt idx="2740">
                  <c:v>1.1274255619007079E-2</c:v>
                </c:pt>
                <c:pt idx="2741">
                  <c:v>1.1275852985166424E-2</c:v>
                </c:pt>
                <c:pt idx="2742">
                  <c:v>1.1277539849734453E-2</c:v>
                </c:pt>
                <c:pt idx="2743">
                  <c:v>1.1279316355716773E-2</c:v>
                </c:pt>
                <c:pt idx="2744">
                  <c:v>1.1281182645639376E-2</c:v>
                </c:pt>
                <c:pt idx="2745">
                  <c:v>1.1283138862667741E-2</c:v>
                </c:pt>
                <c:pt idx="2746">
                  <c:v>1.1285185149567667E-2</c:v>
                </c:pt>
                <c:pt idx="2747">
                  <c:v>1.1287321649025017E-2</c:v>
                </c:pt>
                <c:pt idx="2748">
                  <c:v>1.1289548504125335E-2</c:v>
                </c:pt>
                <c:pt idx="2749">
                  <c:v>1.1291865857554484E-2</c:v>
                </c:pt>
                <c:pt idx="2750">
                  <c:v>1.1294273852318071E-2</c:v>
                </c:pt>
                <c:pt idx="2751">
                  <c:v>1.1296772631022023E-2</c:v>
                </c:pt>
                <c:pt idx="2752">
                  <c:v>1.1299362336671948E-2</c:v>
                </c:pt>
                <c:pt idx="2753">
                  <c:v>1.1302025832735652E-2</c:v>
                </c:pt>
                <c:pt idx="2754">
                  <c:v>1.1304702578600612E-2</c:v>
                </c:pt>
                <c:pt idx="2755">
                  <c:v>1.1307387196088925E-2</c:v>
                </c:pt>
                <c:pt idx="2756">
                  <c:v>1.1310079686399632E-2</c:v>
                </c:pt>
                <c:pt idx="2757">
                  <c:v>1.131278005081171E-2</c:v>
                </c:pt>
                <c:pt idx="2758">
                  <c:v>1.1315488290044584E-2</c:v>
                </c:pt>
                <c:pt idx="2759">
                  <c:v>1.1318204405057486E-2</c:v>
                </c:pt>
                <c:pt idx="2760">
                  <c:v>1.1320928397369201E-2</c:v>
                </c:pt>
                <c:pt idx="2761">
                  <c:v>1.1323660267619218E-2</c:v>
                </c:pt>
                <c:pt idx="2762">
                  <c:v>1.1326400017086513E-2</c:v>
                </c:pt>
                <c:pt idx="2763">
                  <c:v>1.132914764673032E-2</c:v>
                </c:pt>
                <c:pt idx="2764">
                  <c:v>1.1331903157589807E-2</c:v>
                </c:pt>
                <c:pt idx="2765">
                  <c:v>1.1334666550704142E-2</c:v>
                </c:pt>
                <c:pt idx="2766">
                  <c:v>1.1337437827192431E-2</c:v>
                </c:pt>
                <c:pt idx="2767">
                  <c:v>1.1340216988093843E-2</c:v>
                </c:pt>
                <c:pt idx="2768">
                  <c:v>1.134380178191563E-2</c:v>
                </c:pt>
                <c:pt idx="2769">
                  <c:v>1.1345798967372644E-2</c:v>
                </c:pt>
                <c:pt idx="2770">
                  <c:v>1.13486017876685E-2</c:v>
                </c:pt>
                <c:pt idx="2771">
                  <c:v>1.1351412496694024E-2</c:v>
                </c:pt>
                <c:pt idx="2772">
                  <c:v>1.1354231095408451E-2</c:v>
                </c:pt>
                <c:pt idx="2773">
                  <c:v>1.1357057584771013E-2</c:v>
                </c:pt>
                <c:pt idx="2774">
                  <c:v>1.1359891965820879E-2</c:v>
                </c:pt>
                <c:pt idx="2775">
                  <c:v>1.1362734239757089E-2</c:v>
                </c:pt>
                <c:pt idx="2776">
                  <c:v>1.1365584407538876E-2</c:v>
                </c:pt>
                <c:pt idx="2777">
                  <c:v>1.1368442470205409E-2</c:v>
                </c:pt>
                <c:pt idx="2778">
                  <c:v>1.1371308428955729E-2</c:v>
                </c:pt>
                <c:pt idx="2779">
                  <c:v>1.137418228450926E-2</c:v>
                </c:pt>
                <c:pt idx="2780">
                  <c:v>1.1377064038144979E-2</c:v>
                </c:pt>
                <c:pt idx="2781">
                  <c:v>1.1379953691061928E-2</c:v>
                </c:pt>
                <c:pt idx="2782">
                  <c:v>1.1382851244059466E-2</c:v>
                </c:pt>
                <c:pt idx="2783">
                  <c:v>1.1385756698336635E-2</c:v>
                </c:pt>
                <c:pt idx="2784">
                  <c:v>1.1388670054692795E-2</c:v>
                </c:pt>
                <c:pt idx="2785">
                  <c:v>1.139159131448686E-2</c:v>
                </c:pt>
                <c:pt idx="2786">
                  <c:v>1.1394520478837933E-2</c:v>
                </c:pt>
                <c:pt idx="2787">
                  <c:v>1.1397457548225631E-2</c:v>
                </c:pt>
                <c:pt idx="2788">
                  <c:v>1.1400402524488484E-2</c:v>
                </c:pt>
                <c:pt idx="2789">
                  <c:v>1.1403355408106108E-2</c:v>
                </c:pt>
                <c:pt idx="2790">
                  <c:v>1.140631620035748E-2</c:v>
                </c:pt>
                <c:pt idx="2791">
                  <c:v>1.1409284902041961E-2</c:v>
                </c:pt>
                <c:pt idx="2792">
                  <c:v>1.1412261514598399E-2</c:v>
                </c:pt>
                <c:pt idx="2793">
                  <c:v>1.1415246038826155E-2</c:v>
                </c:pt>
                <c:pt idx="2794">
                  <c:v>1.1418238475844333E-2</c:v>
                </c:pt>
                <c:pt idx="2795">
                  <c:v>1.142123882677204E-2</c:v>
                </c:pt>
                <c:pt idx="2796">
                  <c:v>1.1424247092488571E-2</c:v>
                </c:pt>
                <c:pt idx="2797">
                  <c:v>1.1427263274192967E-2</c:v>
                </c:pt>
                <c:pt idx="2798">
                  <c:v>1.1430287372844461E-2</c:v>
                </c:pt>
                <c:pt idx="2799">
                  <c:v>1.1433319389482222E-2</c:v>
                </c:pt>
                <c:pt idx="2800">
                  <c:v>1.143635932530529E-2</c:v>
                </c:pt>
                <c:pt idx="2801">
                  <c:v>1.1439407181272898E-2</c:v>
                </c:pt>
                <c:pt idx="2802">
                  <c:v>1.1442462958424215E-2</c:v>
                </c:pt>
                <c:pt idx="2803">
                  <c:v>1.1445526657878347E-2</c:v>
                </c:pt>
                <c:pt idx="2804">
                  <c:v>1.1448598280514588E-2</c:v>
                </c:pt>
                <c:pt idx="2805">
                  <c:v>1.1452118409982504E-2</c:v>
                </c:pt>
                <c:pt idx="2806">
                  <c:v>1.1454765300129566E-2</c:v>
                </c:pt>
                <c:pt idx="2807">
                  <c:v>1.1457860699106703E-2</c:v>
                </c:pt>
                <c:pt idx="2808">
                  <c:v>1.1460964025502562E-2</c:v>
                </c:pt>
                <c:pt idx="2809">
                  <c:v>1.1464075280356312E-2</c:v>
                </c:pt>
                <c:pt idx="2810">
                  <c:v>1.1467194465026864E-2</c:v>
                </c:pt>
                <c:pt idx="2811">
                  <c:v>1.1470321580233644E-2</c:v>
                </c:pt>
                <c:pt idx="2812">
                  <c:v>1.1473456627175693E-2</c:v>
                </c:pt>
                <c:pt idx="2813">
                  <c:v>1.1476599606812243E-2</c:v>
                </c:pt>
                <c:pt idx="2814">
                  <c:v>1.1479750520422272E-2</c:v>
                </c:pt>
                <c:pt idx="2815">
                  <c:v>1.1482909368805139E-2</c:v>
                </c:pt>
                <c:pt idx="2816">
                  <c:v>1.1486076153239821E-2</c:v>
                </c:pt>
                <c:pt idx="2817">
                  <c:v>1.1489250874365808E-2</c:v>
                </c:pt>
                <c:pt idx="2818">
                  <c:v>1.1493344323065813E-2</c:v>
                </c:pt>
                <c:pt idx="2819">
                  <c:v>1.1495624132207283E-2</c:v>
                </c:pt>
                <c:pt idx="2820">
                  <c:v>1.1498822670601427E-2</c:v>
                </c:pt>
                <c:pt idx="2821">
                  <c:v>1.1502029150323168E-2</c:v>
                </c:pt>
                <c:pt idx="2822">
                  <c:v>1.15052435722518E-2</c:v>
                </c:pt>
                <c:pt idx="2823">
                  <c:v>1.150892692379557E-2</c:v>
                </c:pt>
                <c:pt idx="2824">
                  <c:v>1.1511696246886416E-2</c:v>
                </c:pt>
                <c:pt idx="2825">
                  <c:v>1.1514934501750673E-2</c:v>
                </c:pt>
                <c:pt idx="2826">
                  <c:v>1.1518180703058434E-2</c:v>
                </c:pt>
                <c:pt idx="2827">
                  <c:v>1.1521434852008738E-2</c:v>
                </c:pt>
                <c:pt idx="2828">
                  <c:v>1.1524696949241076E-2</c:v>
                </c:pt>
                <c:pt idx="2829">
                  <c:v>1.1527966996194294E-2</c:v>
                </c:pt>
                <c:pt idx="2830">
                  <c:v>1.1531244993747691E-2</c:v>
                </c:pt>
                <c:pt idx="2831">
                  <c:v>1.1534530943100307E-2</c:v>
                </c:pt>
                <c:pt idx="2832">
                  <c:v>1.1537824845051503E-2</c:v>
                </c:pt>
                <c:pt idx="2833">
                  <c:v>1.1541126700800319E-2</c:v>
                </c:pt>
                <c:pt idx="2834">
                  <c:v>1.1544436511545797E-2</c:v>
                </c:pt>
                <c:pt idx="2835">
                  <c:v>1.1547754278007361E-2</c:v>
                </c:pt>
                <c:pt idx="2836">
                  <c:v>1.1551080001543923E-2</c:v>
                </c:pt>
                <c:pt idx="2837">
                  <c:v>1.1554413683034781E-2</c:v>
                </c:pt>
                <c:pt idx="2838">
                  <c:v>1.1557755323519103E-2</c:v>
                </c:pt>
                <c:pt idx="2839">
                  <c:v>1.1561104924195931E-2</c:v>
                </c:pt>
                <c:pt idx="2840">
                  <c:v>1.156446248594456E-2</c:v>
                </c:pt>
                <c:pt idx="2841">
                  <c:v>1.1567828009884096E-2</c:v>
                </c:pt>
                <c:pt idx="2842">
                  <c:v>1.1571201497213579E-2</c:v>
                </c:pt>
                <c:pt idx="2843">
                  <c:v>1.157458294873237E-2</c:v>
                </c:pt>
                <c:pt idx="2844">
                  <c:v>1.1577972365719447E-2</c:v>
                </c:pt>
                <c:pt idx="2845">
                  <c:v>1.1581369749054105E-2</c:v>
                </c:pt>
                <c:pt idx="2846">
                  <c:v>1.1584775099775513E-2</c:v>
                </c:pt>
                <c:pt idx="2847">
                  <c:v>1.1588188419082712E-2</c:v>
                </c:pt>
                <c:pt idx="2848">
                  <c:v>1.1591609707934936E-2</c:v>
                </c:pt>
                <c:pt idx="2849">
                  <c:v>1.1595038967451288E-2</c:v>
                </c:pt>
                <c:pt idx="2850">
                  <c:v>1.1598476198511065E-2</c:v>
                </c:pt>
                <c:pt idx="2851">
                  <c:v>1.1601921402473181E-2</c:v>
                </c:pt>
                <c:pt idx="2852">
                  <c:v>1.1605374580136996E-2</c:v>
                </c:pt>
                <c:pt idx="2853">
                  <c:v>1.1608835732621614E-2</c:v>
                </c:pt>
                <c:pt idx="2854">
                  <c:v>1.1612304860966205E-2</c:v>
                </c:pt>
                <c:pt idx="2855">
                  <c:v>1.1615781966209937E-2</c:v>
                </c:pt>
                <c:pt idx="2856">
                  <c:v>1.1619267049471915E-2</c:v>
                </c:pt>
                <c:pt idx="2857">
                  <c:v>1.1623759595247307E-2</c:v>
                </c:pt>
                <c:pt idx="2858">
                  <c:v>1.1627262917839332E-2</c:v>
                </c:pt>
                <c:pt idx="2859">
                  <c:v>1.1630272118328122E-2</c:v>
                </c:pt>
                <c:pt idx="2860">
                  <c:v>1.1633790264422572E-2</c:v>
                </c:pt>
                <c:pt idx="2861">
                  <c:v>1.1637316393811048E-2</c:v>
                </c:pt>
                <c:pt idx="2862">
                  <c:v>1.1640850507772527E-2</c:v>
                </c:pt>
                <c:pt idx="2863">
                  <c:v>1.1644392607106369E-2</c:v>
                </c:pt>
                <c:pt idx="2864">
                  <c:v>1.1647942693091551E-2</c:v>
                </c:pt>
                <c:pt idx="2865">
                  <c:v>1.1651500766527434E-2</c:v>
                </c:pt>
                <c:pt idx="2866">
                  <c:v>1.1655066828772931E-2</c:v>
                </c:pt>
                <c:pt idx="2867">
                  <c:v>1.1658640880627402E-2</c:v>
                </c:pt>
                <c:pt idx="2868">
                  <c:v>1.1662222923209953E-2</c:v>
                </c:pt>
                <c:pt idx="2869">
                  <c:v>1.1665812957559751E-2</c:v>
                </c:pt>
                <c:pt idx="2870">
                  <c:v>1.1669410984955775E-2</c:v>
                </c:pt>
                <c:pt idx="2871">
                  <c:v>1.1673017006117448E-2</c:v>
                </c:pt>
                <c:pt idx="2872">
                  <c:v>1.1676631022163875E-2</c:v>
                </c:pt>
                <c:pt idx="2873">
                  <c:v>1.1681289363636438E-2</c:v>
                </c:pt>
                <c:pt idx="2874">
                  <c:v>1.1683883043387411E-2</c:v>
                </c:pt>
                <c:pt idx="2875">
                  <c:v>1.1688041419031237E-2</c:v>
                </c:pt>
                <c:pt idx="2876">
                  <c:v>1.1691167057099605E-2</c:v>
                </c:pt>
                <c:pt idx="2877">
                  <c:v>1.1694821063796823E-2</c:v>
                </c:pt>
                <c:pt idx="2878">
                  <c:v>1.1698483071613808E-2</c:v>
                </c:pt>
                <c:pt idx="2879">
                  <c:v>1.1702153081909472E-2</c:v>
                </c:pt>
                <c:pt idx="2880">
                  <c:v>1.1705831095403241E-2</c:v>
                </c:pt>
                <c:pt idx="2881">
                  <c:v>1.1709517113454027E-2</c:v>
                </c:pt>
                <c:pt idx="2882">
                  <c:v>1.171321113686119E-2</c:v>
                </c:pt>
                <c:pt idx="2883">
                  <c:v>1.1716913166823772E-2</c:v>
                </c:pt>
                <c:pt idx="2884">
                  <c:v>1.1720623204460878E-2</c:v>
                </c:pt>
                <c:pt idx="2885">
                  <c:v>1.1724341250651804E-2</c:v>
                </c:pt>
                <c:pt idx="2886">
                  <c:v>1.1728067306435719E-2</c:v>
                </c:pt>
                <c:pt idx="2887">
                  <c:v>1.1731801373011663E-2</c:v>
                </c:pt>
                <c:pt idx="2888">
                  <c:v>1.1735543451418806E-2</c:v>
                </c:pt>
                <c:pt idx="2889">
                  <c:v>1.173929354261638E-2</c:v>
                </c:pt>
                <c:pt idx="2890">
                  <c:v>1.1743051647643554E-2</c:v>
                </c:pt>
                <c:pt idx="2891">
                  <c:v>1.1746817767619433E-2</c:v>
                </c:pt>
                <c:pt idx="2892">
                  <c:v>1.1750591903663121E-2</c:v>
                </c:pt>
                <c:pt idx="2893">
                  <c:v>1.175437405657398E-2</c:v>
                </c:pt>
                <c:pt idx="2894">
                  <c:v>1.1758164227710921E-2</c:v>
                </c:pt>
                <c:pt idx="2895">
                  <c:v>1.1761962417953242E-2</c:v>
                </c:pt>
                <c:pt idx="2896">
                  <c:v>1.1765768628420048E-2</c:v>
                </c:pt>
                <c:pt idx="2897">
                  <c:v>1.1769582859990635E-2</c:v>
                </c:pt>
                <c:pt idx="2898">
                  <c:v>1.177340511394398E-2</c:v>
                </c:pt>
                <c:pt idx="2899">
                  <c:v>1.1777235391239316E-2</c:v>
                </c:pt>
                <c:pt idx="2900">
                  <c:v>1.1781073692995747E-2</c:v>
                </c:pt>
                <c:pt idx="2901">
                  <c:v>1.1784920020092571E-2</c:v>
                </c:pt>
                <c:pt idx="2902">
                  <c:v>1.1788774373808764E-2</c:v>
                </c:pt>
                <c:pt idx="2903">
                  <c:v>1.1792636754943686E-2</c:v>
                </c:pt>
                <c:pt idx="2904">
                  <c:v>1.1796507164776315E-2</c:v>
                </c:pt>
                <c:pt idx="2905">
                  <c:v>1.1800385604106012E-2</c:v>
                </c:pt>
                <c:pt idx="2906">
                  <c:v>1.1804272074291688E-2</c:v>
                </c:pt>
                <c:pt idx="2907">
                  <c:v>1.1808166576292578E-2</c:v>
                </c:pt>
                <c:pt idx="2908">
                  <c:v>1.1812069111067913E-2</c:v>
                </c:pt>
                <c:pt idx="2909">
                  <c:v>1.1817098460564779E-2</c:v>
                </c:pt>
                <c:pt idx="2910">
                  <c:v>1.1821019359929963E-2</c:v>
                </c:pt>
                <c:pt idx="2911">
                  <c:v>1.1824386527035102E-2</c:v>
                </c:pt>
                <c:pt idx="2912">
                  <c:v>1.1828322351741249E-2</c:v>
                </c:pt>
                <c:pt idx="2913">
                  <c:v>1.1832266214657494E-2</c:v>
                </c:pt>
                <c:pt idx="2914">
                  <c:v>1.1836218116743069E-2</c:v>
                </c:pt>
                <c:pt idx="2915">
                  <c:v>1.1840178059276951E-2</c:v>
                </c:pt>
                <c:pt idx="2916">
                  <c:v>1.1844146043218373E-2</c:v>
                </c:pt>
                <c:pt idx="2917">
                  <c:v>1.1848122069446632E-2</c:v>
                </c:pt>
                <c:pt idx="2918">
                  <c:v>1.1852106139160767E-2</c:v>
                </c:pt>
                <c:pt idx="2919">
                  <c:v>1.1856098253479885E-2</c:v>
                </c:pt>
                <c:pt idx="2920">
                  <c:v>1.1860098413363218E-2</c:v>
                </c:pt>
                <c:pt idx="2921">
                  <c:v>1.1864106619849935E-2</c:v>
                </c:pt>
                <c:pt idx="2922">
                  <c:v>1.1868122874059139E-2</c:v>
                </c:pt>
                <c:pt idx="2923">
                  <c:v>1.1872147176950065E-2</c:v>
                </c:pt>
                <c:pt idx="2924">
                  <c:v>1.1878302106369532E-2</c:v>
                </c:pt>
                <c:pt idx="2925">
                  <c:v>1.1880219933013692E-2</c:v>
                </c:pt>
                <c:pt idx="2926">
                  <c:v>1.1884268388424601E-2</c:v>
                </c:pt>
                <c:pt idx="2927">
                  <c:v>1.1888811280567069E-2</c:v>
                </c:pt>
                <c:pt idx="2928">
                  <c:v>1.1892970768521138E-2</c:v>
                </c:pt>
                <c:pt idx="2929">
                  <c:v>1.1897044536643975E-2</c:v>
                </c:pt>
                <c:pt idx="2930">
                  <c:v>1.1901126361122394E-2</c:v>
                </c:pt>
                <c:pt idx="2931">
                  <c:v>1.1905216242755756E-2</c:v>
                </c:pt>
                <c:pt idx="2932">
                  <c:v>1.1909314182823039E-2</c:v>
                </c:pt>
                <c:pt idx="2933">
                  <c:v>1.1913420182283474E-2</c:v>
                </c:pt>
                <c:pt idx="2934">
                  <c:v>1.1917534242176231E-2</c:v>
                </c:pt>
                <c:pt idx="2935">
                  <c:v>1.1921656363620414E-2</c:v>
                </c:pt>
                <c:pt idx="2936">
                  <c:v>1.1925786547575257E-2</c:v>
                </c:pt>
                <c:pt idx="2937">
                  <c:v>1.1929924795079927E-2</c:v>
                </c:pt>
                <c:pt idx="2938">
                  <c:v>1.1934071107333466E-2</c:v>
                </c:pt>
                <c:pt idx="2939">
                  <c:v>1.193822548521517E-2</c:v>
                </c:pt>
                <c:pt idx="2940">
                  <c:v>1.1942387929844145E-2</c:v>
                </c:pt>
                <c:pt idx="2941">
                  <c:v>1.1946558442339494E-2</c:v>
                </c:pt>
                <c:pt idx="2942">
                  <c:v>1.1950737023660452E-2</c:v>
                </c:pt>
                <c:pt idx="2943">
                  <c:v>1.1954923675085993E-2</c:v>
                </c:pt>
                <c:pt idx="2944">
                  <c:v>1.1959118397255608E-2</c:v>
                </c:pt>
                <c:pt idx="2945">
                  <c:v>1.1963321191448273E-2</c:v>
                </c:pt>
                <c:pt idx="2946">
                  <c:v>1.1967532058863029E-2</c:v>
                </c:pt>
                <c:pt idx="2947">
                  <c:v>1.1971751000139363E-2</c:v>
                </c:pt>
                <c:pt idx="2948">
                  <c:v>1.1975978016796063E-2</c:v>
                </c:pt>
                <c:pt idx="2949">
                  <c:v>1.1980213109712423E-2</c:v>
                </c:pt>
                <c:pt idx="2950">
                  <c:v>1.1984456279687805E-2</c:v>
                </c:pt>
                <c:pt idx="2951">
                  <c:v>1.1988707528161058E-2</c:v>
                </c:pt>
                <c:pt idx="2952">
                  <c:v>1.1992966855931542E-2</c:v>
                </c:pt>
                <c:pt idx="2953">
                  <c:v>1.1997234264198298E-2</c:v>
                </c:pt>
                <c:pt idx="2954">
                  <c:v>1.2001509753920558E-2</c:v>
                </c:pt>
                <c:pt idx="2955">
                  <c:v>1.2005793326137493E-2</c:v>
                </c:pt>
                <c:pt idx="2956">
                  <c:v>1.2010084981968205E-2</c:v>
                </c:pt>
                <c:pt idx="2957">
                  <c:v>1.2014384722371929E-2</c:v>
                </c:pt>
                <c:pt idx="2958">
                  <c:v>1.2018692548467769E-2</c:v>
                </c:pt>
                <c:pt idx="2959">
                  <c:v>1.2023008461294893E-2</c:v>
                </c:pt>
                <c:pt idx="2960">
                  <c:v>1.2027332462052343E-2</c:v>
                </c:pt>
                <c:pt idx="2961">
                  <c:v>1.2034143663415264E-2</c:v>
                </c:pt>
                <c:pt idx="2962">
                  <c:v>1.20384884660929E-2</c:v>
                </c:pt>
                <c:pt idx="2963">
                  <c:v>1.2041999687966154E-2</c:v>
                </c:pt>
                <c:pt idx="2964">
                  <c:v>1.2046358654167477E-2</c:v>
                </c:pt>
                <c:pt idx="2965">
                  <c:v>1.2050725714347621E-2</c:v>
                </c:pt>
                <c:pt idx="2966">
                  <c:v>1.2055100869545754E-2</c:v>
                </c:pt>
                <c:pt idx="2967">
                  <c:v>1.2059484120880981E-2</c:v>
                </c:pt>
                <c:pt idx="2968">
                  <c:v>1.2063875469365826E-2</c:v>
                </c:pt>
                <c:pt idx="2969">
                  <c:v>1.2068274916039456E-2</c:v>
                </c:pt>
                <c:pt idx="2970">
                  <c:v>1.2072682461994333E-2</c:v>
                </c:pt>
                <c:pt idx="2971">
                  <c:v>1.2077098108269624E-2</c:v>
                </c:pt>
                <c:pt idx="2972">
                  <c:v>1.2081521855851207E-2</c:v>
                </c:pt>
                <c:pt idx="2973">
                  <c:v>1.2085953705858188E-2</c:v>
                </c:pt>
                <c:pt idx="2974">
                  <c:v>1.2091892768193446E-2</c:v>
                </c:pt>
                <c:pt idx="2975">
                  <c:v>1.2095707614152573E-2</c:v>
                </c:pt>
                <c:pt idx="2976">
                  <c:v>1.2100165794137752E-2</c:v>
                </c:pt>
                <c:pt idx="2977">
                  <c:v>1.2104632080358613E-2</c:v>
                </c:pt>
                <c:pt idx="2978">
                  <c:v>1.2109106473934261E-2</c:v>
                </c:pt>
                <c:pt idx="2979">
                  <c:v>1.2114229995381365E-2</c:v>
                </c:pt>
                <c:pt idx="2980">
                  <c:v>1.2118079587386532E-2</c:v>
                </c:pt>
                <c:pt idx="2981">
                  <c:v>1.2122578309261556E-2</c:v>
                </c:pt>
                <c:pt idx="2982">
                  <c:v>1.212708514248817E-2</c:v>
                </c:pt>
                <c:pt idx="2983">
                  <c:v>1.2131600088425287E-2</c:v>
                </c:pt>
                <c:pt idx="2984">
                  <c:v>1.2136123148112077E-2</c:v>
                </c:pt>
                <c:pt idx="2985">
                  <c:v>1.2140654322347899E-2</c:v>
                </c:pt>
                <c:pt idx="2986">
                  <c:v>1.2145193612331795E-2</c:v>
                </c:pt>
                <c:pt idx="2987">
                  <c:v>1.2149741019102933E-2</c:v>
                </c:pt>
                <c:pt idx="2988">
                  <c:v>1.2154296543700482E-2</c:v>
                </c:pt>
                <c:pt idx="2989">
                  <c:v>1.2158860187163611E-2</c:v>
                </c:pt>
                <c:pt idx="2990">
                  <c:v>1.2163431950611425E-2</c:v>
                </c:pt>
                <c:pt idx="2991">
                  <c:v>1.2168011835003156E-2</c:v>
                </c:pt>
                <c:pt idx="2992">
                  <c:v>1.2172599841537846E-2</c:v>
                </c:pt>
                <c:pt idx="2993">
                  <c:v>1.2177195971014854E-2</c:v>
                </c:pt>
                <c:pt idx="2994">
                  <c:v>1.2181800224633221E-2</c:v>
                </c:pt>
                <c:pt idx="2995">
                  <c:v>1.2186412603671926E-2</c:v>
                </c:pt>
                <c:pt idx="2996">
                  <c:v>1.2191033108690519E-2</c:v>
                </c:pt>
                <c:pt idx="2997">
                  <c:v>1.219566174112785E-2</c:v>
                </c:pt>
                <c:pt idx="2998">
                  <c:v>1.2200298502023088E-2</c:v>
                </c:pt>
                <c:pt idx="2999">
                  <c:v>1.2204943392255529E-2</c:v>
                </c:pt>
                <c:pt idx="3000">
                  <c:v>1.2209596412864343E-2</c:v>
                </c:pt>
                <c:pt idx="3001">
                  <c:v>1.2214257564968634E-2</c:v>
                </c:pt>
                <c:pt idx="3002">
                  <c:v>1.2218926849687506E-2</c:v>
                </c:pt>
                <c:pt idx="3003">
                  <c:v>1.2223604268060129E-2</c:v>
                </c:pt>
                <c:pt idx="3004">
                  <c:v>1.2228289820965799E-2</c:v>
                </c:pt>
                <c:pt idx="3005">
                  <c:v>1.2232983509683493E-2</c:v>
                </c:pt>
                <c:pt idx="3006">
                  <c:v>1.2237685335172444E-2</c:v>
                </c:pt>
                <c:pt idx="3007">
                  <c:v>1.2242395298391884E-2</c:v>
                </c:pt>
                <c:pt idx="3008">
                  <c:v>1.224711340062079E-2</c:v>
                </c:pt>
                <c:pt idx="3009">
                  <c:v>1.2251839642658524E-2</c:v>
                </c:pt>
                <c:pt idx="3010">
                  <c:v>1.225657402562419E-2</c:v>
                </c:pt>
                <c:pt idx="3011">
                  <c:v>1.2261316550716828E-2</c:v>
                </c:pt>
                <c:pt idx="3012">
                  <c:v>1.2266067176369688E-2</c:v>
                </c:pt>
                <c:pt idx="3013">
                  <c:v>1.2271497318065983E-2</c:v>
                </c:pt>
                <c:pt idx="3014">
                  <c:v>1.227624403684402E-2</c:v>
                </c:pt>
                <c:pt idx="3015">
                  <c:v>1.2280309180265903E-2</c:v>
                </c:pt>
                <c:pt idx="3016">
                  <c:v>1.2285047780498104E-2</c:v>
                </c:pt>
                <c:pt idx="3017">
                  <c:v>1.2289781983287895E-2</c:v>
                </c:pt>
                <c:pt idx="3018">
                  <c:v>1.2294511770649663E-2</c:v>
                </c:pt>
                <c:pt idx="3019">
                  <c:v>1.2299237124597795E-2</c:v>
                </c:pt>
                <c:pt idx="3020">
                  <c:v>1.2303958027066741E-2</c:v>
                </c:pt>
                <c:pt idx="3021">
                  <c:v>1.2308674459751145E-2</c:v>
                </c:pt>
                <c:pt idx="3022">
                  <c:v>1.2313386404825266E-2</c:v>
                </c:pt>
                <c:pt idx="3023">
                  <c:v>1.2318093844143618E-2</c:v>
                </c:pt>
                <c:pt idx="3024">
                  <c:v>1.2322796759800525E-2</c:v>
                </c:pt>
                <c:pt idx="3025">
                  <c:v>1.2327495133410693E-2</c:v>
                </c:pt>
                <c:pt idx="3026">
                  <c:v>1.2332188947308254E-2</c:v>
                </c:pt>
                <c:pt idx="3027">
                  <c:v>1.2336878183027977E-2</c:v>
                </c:pt>
                <c:pt idx="3028">
                  <c:v>1.2342900444517468E-2</c:v>
                </c:pt>
                <c:pt idx="3029">
                  <c:v>1.2346242848391142E-2</c:v>
                </c:pt>
                <c:pt idx="3030">
                  <c:v>1.235091824182355E-2</c:v>
                </c:pt>
                <c:pt idx="3031">
                  <c:v>1.2355588984975796E-2</c:v>
                </c:pt>
                <c:pt idx="3032">
                  <c:v>1.2360255059782332E-2</c:v>
                </c:pt>
                <c:pt idx="3033">
                  <c:v>1.2364916448337482E-2</c:v>
                </c:pt>
                <c:pt idx="3034">
                  <c:v>1.2369573132255951E-2</c:v>
                </c:pt>
                <c:pt idx="3035">
                  <c:v>1.2374225093951807E-2</c:v>
                </c:pt>
                <c:pt idx="3036">
                  <c:v>1.2378872314879885E-2</c:v>
                </c:pt>
                <c:pt idx="3037">
                  <c:v>1.2383514777214444E-2</c:v>
                </c:pt>
                <c:pt idx="3038">
                  <c:v>1.2388152462889934E-2</c:v>
                </c:pt>
                <c:pt idx="3039">
                  <c:v>1.2392785353840807E-2</c:v>
                </c:pt>
                <c:pt idx="3040">
                  <c:v>1.2397413431841642E-2</c:v>
                </c:pt>
                <c:pt idx="3041">
                  <c:v>1.2402036679066697E-2</c:v>
                </c:pt>
                <c:pt idx="3042">
                  <c:v>1.2406655077290552E-2</c:v>
                </c:pt>
                <c:pt idx="3043">
                  <c:v>1.2411268608527593E-2</c:v>
                </c:pt>
                <c:pt idx="3044">
                  <c:v>1.2415877254632335E-2</c:v>
                </c:pt>
                <c:pt idx="3045">
                  <c:v>1.2420480997699102E-2</c:v>
                </c:pt>
                <c:pt idx="3046">
                  <c:v>1.2425079819422535E-2</c:v>
                </c:pt>
                <c:pt idx="3047">
                  <c:v>1.2429673701976895E-2</c:v>
                </c:pt>
                <c:pt idx="3048">
                  <c:v>1.2434262627136761E-2</c:v>
                </c:pt>
                <c:pt idx="3049">
                  <c:v>1.2438846576916518E-2</c:v>
                </c:pt>
                <c:pt idx="3050">
                  <c:v>1.2443425533250618E-2</c:v>
                </c:pt>
                <c:pt idx="3051">
                  <c:v>1.2447999477993577E-2</c:v>
                </c:pt>
                <c:pt idx="3052">
                  <c:v>1.2452568393239716E-2</c:v>
                </c:pt>
                <c:pt idx="3053">
                  <c:v>1.2457132260683679E-2</c:v>
                </c:pt>
                <c:pt idx="3054">
                  <c:v>1.2461691062579661E-2</c:v>
                </c:pt>
                <c:pt idx="3055">
                  <c:v>1.2466244780622304E-2</c:v>
                </c:pt>
                <c:pt idx="3056">
                  <c:v>1.2470793396825997E-2</c:v>
                </c:pt>
                <c:pt idx="3057">
                  <c:v>1.2475336893205125E-2</c:v>
                </c:pt>
                <c:pt idx="3058">
                  <c:v>1.2479875251374395E-2</c:v>
                </c:pt>
                <c:pt idx="3059">
                  <c:v>1.2484408453747875E-2</c:v>
                </c:pt>
                <c:pt idx="3060">
                  <c:v>1.2488936481860335E-2</c:v>
                </c:pt>
                <c:pt idx="3061">
                  <c:v>1.2493459317726163E-2</c:v>
                </c:pt>
                <c:pt idx="3062">
                  <c:v>1.2497976943519618E-2</c:v>
                </c:pt>
                <c:pt idx="3063">
                  <c:v>1.2502489341095213E-2</c:v>
                </c:pt>
                <c:pt idx="3064">
                  <c:v>1.2506996492147593E-2</c:v>
                </c:pt>
                <c:pt idx="3065">
                  <c:v>1.251149837877108E-2</c:v>
                </c:pt>
                <c:pt idx="3066">
                  <c:v>1.2515994982900125E-2</c:v>
                </c:pt>
                <c:pt idx="3067">
                  <c:v>1.2520486286629051E-2</c:v>
                </c:pt>
                <c:pt idx="3068">
                  <c:v>1.2524972271652501E-2</c:v>
                </c:pt>
                <c:pt idx="3069">
                  <c:v>1.2529452919984863E-2</c:v>
                </c:pt>
                <c:pt idx="3070">
                  <c:v>1.2533928213560586E-2</c:v>
                </c:pt>
                <c:pt idx="3071">
                  <c:v>1.2538398134314122E-2</c:v>
                </c:pt>
                <c:pt idx="3072">
                  <c:v>1.2542862664179921E-2</c:v>
                </c:pt>
                <c:pt idx="3073">
                  <c:v>1.2547321785172372E-2</c:v>
                </c:pt>
                <c:pt idx="3074">
                  <c:v>1.2551775479225924E-2</c:v>
                </c:pt>
                <c:pt idx="3075">
                  <c:v>1.2556223728115157E-2</c:v>
                </c:pt>
                <c:pt idx="3076">
                  <c:v>1.2560666513854457E-2</c:v>
                </c:pt>
                <c:pt idx="3077">
                  <c:v>1.2565103818458212E-2</c:v>
                </c:pt>
                <c:pt idx="3078">
                  <c:v>1.2569535623780936E-2</c:v>
                </c:pt>
                <c:pt idx="3079">
                  <c:v>1.2575225549511515E-2</c:v>
                </c:pt>
                <c:pt idx="3080">
                  <c:v>1.2578382664321097E-2</c:v>
                </c:pt>
                <c:pt idx="3081">
                  <c:v>1.2582797863487372E-2</c:v>
                </c:pt>
                <c:pt idx="3082">
                  <c:v>1.2587207491190355E-2</c:v>
                </c:pt>
                <c:pt idx="3083">
                  <c:v>1.2591611529204627E-2</c:v>
                </c:pt>
                <c:pt idx="3084">
                  <c:v>1.2596009959704446E-2</c:v>
                </c:pt>
                <c:pt idx="3085">
                  <c:v>1.2600402764384455E-2</c:v>
                </c:pt>
                <c:pt idx="3086">
                  <c:v>1.2604789925338977E-2</c:v>
                </c:pt>
                <c:pt idx="3087">
                  <c:v>1.2609171424422527E-2</c:v>
                </c:pt>
                <c:pt idx="3088">
                  <c:v>1.2613547243649492E-2</c:v>
                </c:pt>
                <c:pt idx="3089">
                  <c:v>1.2617917364954323E-2</c:v>
                </c:pt>
                <c:pt idx="3090">
                  <c:v>1.2622281770191535E-2</c:v>
                </c:pt>
                <c:pt idx="3091">
                  <c:v>1.2626640441295578E-2</c:v>
                </c:pt>
                <c:pt idx="3092">
                  <c:v>1.263099336028084E-2</c:v>
                </c:pt>
                <c:pt idx="3093">
                  <c:v>1.2635340509001836E-2</c:v>
                </c:pt>
                <c:pt idx="3094">
                  <c:v>1.2639681869552888E-2</c:v>
                </c:pt>
                <c:pt idx="3095">
                  <c:v>1.2644017423708576E-2</c:v>
                </c:pt>
                <c:pt idx="3096">
                  <c:v>1.2648347153483286E-2</c:v>
                </c:pt>
                <c:pt idx="3097">
                  <c:v>1.2652671040731533E-2</c:v>
                </c:pt>
                <c:pt idx="3098">
                  <c:v>1.2656989067307833E-2</c:v>
                </c:pt>
                <c:pt idx="3099">
                  <c:v>1.2661301215466381E-2</c:v>
                </c:pt>
                <c:pt idx="3100">
                  <c:v>1.2665607466901818E-2</c:v>
                </c:pt>
                <c:pt idx="3101">
                  <c:v>1.2669907803548597E-2</c:v>
                </c:pt>
                <c:pt idx="3102">
                  <c:v>1.267420220750104E-2</c:v>
                </c:pt>
                <c:pt idx="3103">
                  <c:v>1.2678490660533726E-2</c:v>
                </c:pt>
                <c:pt idx="3104">
                  <c:v>1.2682773144740978E-2</c:v>
                </c:pt>
                <c:pt idx="3105">
                  <c:v>1.2687049641817438E-2</c:v>
                </c:pt>
                <c:pt idx="3106">
                  <c:v>1.2691320133937367E-2</c:v>
                </c:pt>
                <c:pt idx="3107">
                  <c:v>1.2695584602875343E-2</c:v>
                </c:pt>
                <c:pt idx="3108">
                  <c:v>1.2699843030645752E-2</c:v>
                </c:pt>
                <c:pt idx="3109">
                  <c:v>1.2704095399262982E-2</c:v>
                </c:pt>
                <c:pt idx="3110">
                  <c:v>1.2708341690501612E-2</c:v>
                </c:pt>
                <c:pt idx="3111">
                  <c:v>1.2712581886296093E-2</c:v>
                </c:pt>
                <c:pt idx="3112">
                  <c:v>1.2716815968740747E-2</c:v>
                </c:pt>
                <c:pt idx="3113">
                  <c:v>1.2721043919770025E-2</c:v>
                </c:pt>
                <c:pt idx="3114">
                  <c:v>1.2725265721078571E-2</c:v>
                </c:pt>
                <c:pt idx="3115">
                  <c:v>1.2729481354840644E-2</c:v>
                </c:pt>
                <c:pt idx="3116">
                  <c:v>1.2733690802830822E-2</c:v>
                </c:pt>
                <c:pt idx="3117">
                  <c:v>1.2738494002988432E-2</c:v>
                </c:pt>
                <c:pt idx="3118">
                  <c:v>1.2742091069553041E-2</c:v>
                </c:pt>
                <c:pt idx="3119">
                  <c:v>1.2746281852074048E-2</c:v>
                </c:pt>
                <c:pt idx="3120">
                  <c:v>1.2750466376800773E-2</c:v>
                </c:pt>
                <c:pt idx="3121">
                  <c:v>1.2754644625427858E-2</c:v>
                </c:pt>
                <c:pt idx="3122">
                  <c:v>1.2758816579889753E-2</c:v>
                </c:pt>
                <c:pt idx="3123">
                  <c:v>1.2762982222280783E-2</c:v>
                </c:pt>
                <c:pt idx="3124">
                  <c:v>1.2767141534535398E-2</c:v>
                </c:pt>
                <c:pt idx="3125">
                  <c:v>1.2771294498428176E-2</c:v>
                </c:pt>
                <c:pt idx="3126">
                  <c:v>1.2775441096053441E-2</c:v>
                </c:pt>
                <c:pt idx="3127">
                  <c:v>1.2779581309105836E-2</c:v>
                </c:pt>
                <c:pt idx="3128">
                  <c:v>1.2783715119919492E-2</c:v>
                </c:pt>
                <c:pt idx="3129">
                  <c:v>1.2787842510109115E-2</c:v>
                </c:pt>
                <c:pt idx="3130">
                  <c:v>1.2791963461689093E-2</c:v>
                </c:pt>
                <c:pt idx="3131">
                  <c:v>1.2796077956673813E-2</c:v>
                </c:pt>
                <c:pt idx="3132">
                  <c:v>1.2800185976917788E-2</c:v>
                </c:pt>
                <c:pt idx="3133">
                  <c:v>1.2804287504435408E-2</c:v>
                </c:pt>
                <c:pt idx="3134">
                  <c:v>1.2809551327332969E-2</c:v>
                </c:pt>
                <c:pt idx="3135">
                  <c:v>1.2812990786090772E-2</c:v>
                </c:pt>
                <c:pt idx="3136">
                  <c:v>1.2817135548264247E-2</c:v>
                </c:pt>
                <c:pt idx="3137">
                  <c:v>1.2821209984652526E-2</c:v>
                </c:pt>
                <c:pt idx="3138">
                  <c:v>1.2825277835348814E-2</c:v>
                </c:pt>
                <c:pt idx="3139">
                  <c:v>1.2829339082207625E-2</c:v>
                </c:pt>
                <c:pt idx="3140">
                  <c:v>1.2833393707323282E-2</c:v>
                </c:pt>
                <c:pt idx="3141">
                  <c:v>1.2837441692470364E-2</c:v>
                </c:pt>
                <c:pt idx="3142">
                  <c:v>1.284148301982313E-2</c:v>
                </c:pt>
                <c:pt idx="3143">
                  <c:v>1.2845517671076223E-2</c:v>
                </c:pt>
                <c:pt idx="3144">
                  <c:v>1.2849545628323966E-2</c:v>
                </c:pt>
                <c:pt idx="3145">
                  <c:v>1.2853566873340938E-2</c:v>
                </c:pt>
                <c:pt idx="3146">
                  <c:v>1.2857581388221462E-2</c:v>
                </c:pt>
                <c:pt idx="3147">
                  <c:v>1.2861589154899988E-2</c:v>
                </c:pt>
                <c:pt idx="3148">
                  <c:v>1.2865590155151096E-2</c:v>
                </c:pt>
                <c:pt idx="3149">
                  <c:v>1.2869584371069109E-2</c:v>
                </c:pt>
                <c:pt idx="3150">
                  <c:v>1.2873571784508542E-2</c:v>
                </c:pt>
                <c:pt idx="3151">
                  <c:v>1.2877552377403845E-2</c:v>
                </c:pt>
                <c:pt idx="3152">
                  <c:v>1.2881526131849341E-2</c:v>
                </c:pt>
                <c:pt idx="3153">
                  <c:v>1.2885493029459738E-2</c:v>
                </c:pt>
                <c:pt idx="3154">
                  <c:v>1.2889453052409294E-2</c:v>
                </c:pt>
                <c:pt idx="3155">
                  <c:v>1.2893406182792333E-2</c:v>
                </c:pt>
                <c:pt idx="3156">
                  <c:v>1.2897352402143625E-2</c:v>
                </c:pt>
                <c:pt idx="3157">
                  <c:v>1.2901291692557493E-2</c:v>
                </c:pt>
                <c:pt idx="3158">
                  <c:v>1.290522403612826E-2</c:v>
                </c:pt>
                <c:pt idx="3159">
                  <c:v>1.2909149414550569E-2</c:v>
                </c:pt>
                <c:pt idx="3160">
                  <c:v>1.291306780999868E-2</c:v>
                </c:pt>
                <c:pt idx="3161">
                  <c:v>1.2916979204167234E-2</c:v>
                </c:pt>
                <c:pt idx="3162">
                  <c:v>1.2920883579230491E-2</c:v>
                </c:pt>
                <c:pt idx="3163">
                  <c:v>1.2924780916883094E-2</c:v>
                </c:pt>
                <c:pt idx="3164">
                  <c:v>1.2928671199379238E-2</c:v>
                </c:pt>
                <c:pt idx="3165">
                  <c:v>1.2932554408253694E-2</c:v>
                </c:pt>
                <c:pt idx="3166">
                  <c:v>1.2936430525840592E-2</c:v>
                </c:pt>
                <c:pt idx="3167">
                  <c:v>1.294029953375464E-2</c:v>
                </c:pt>
                <c:pt idx="3168">
                  <c:v>1.2944161414090161E-2</c:v>
                </c:pt>
                <c:pt idx="3169">
                  <c:v>1.2949116186442566E-2</c:v>
                </c:pt>
                <c:pt idx="3170">
                  <c:v>1.2952961707304311E-2</c:v>
                </c:pt>
                <c:pt idx="3171">
                  <c:v>1.2956252148503822E-2</c:v>
                </c:pt>
                <c:pt idx="3172">
                  <c:v>1.296008430765383E-2</c:v>
                </c:pt>
                <c:pt idx="3173">
                  <c:v>1.2963909246339611E-2</c:v>
                </c:pt>
                <c:pt idx="3174">
                  <c:v>1.2967726946495617E-2</c:v>
                </c:pt>
                <c:pt idx="3175">
                  <c:v>1.2971537390056298E-2</c:v>
                </c:pt>
                <c:pt idx="3176">
                  <c:v>1.2975340558876169E-2</c:v>
                </c:pt>
                <c:pt idx="3177">
                  <c:v>1.2979136434889682E-2</c:v>
                </c:pt>
                <c:pt idx="3178">
                  <c:v>1.2982925000191159E-2</c:v>
                </c:pt>
                <c:pt idx="3179">
                  <c:v>1.2986706236475243E-2</c:v>
                </c:pt>
                <c:pt idx="3180">
                  <c:v>1.2990480125836257E-2</c:v>
                </c:pt>
                <c:pt idx="3181">
                  <c:v>1.2994246650128716E-2</c:v>
                </c:pt>
                <c:pt idx="3182">
                  <c:v>1.2998005791367007E-2</c:v>
                </c:pt>
                <c:pt idx="3183">
                  <c:v>1.3001757531565517E-2</c:v>
                </c:pt>
                <c:pt idx="3184">
                  <c:v>1.3005501852418888E-2</c:v>
                </c:pt>
                <c:pt idx="3185">
                  <c:v>1.3011308158787926E-2</c:v>
                </c:pt>
                <c:pt idx="3186">
                  <c:v>1.3012968164307637E-2</c:v>
                </c:pt>
                <c:pt idx="3187">
                  <c:v>1.3017221215898545E-2</c:v>
                </c:pt>
                <c:pt idx="3188">
                  <c:v>1.302040458250886E-2</c:v>
                </c:pt>
                <c:pt idx="3189">
                  <c:v>1.3024111536452665E-2</c:v>
                </c:pt>
                <c:pt idx="3190">
                  <c:v>1.3027810962658037E-2</c:v>
                </c:pt>
                <c:pt idx="3191">
                  <c:v>1.3031502843299236E-2</c:v>
                </c:pt>
                <c:pt idx="3192">
                  <c:v>1.3035187160230777E-2</c:v>
                </c:pt>
                <c:pt idx="3193">
                  <c:v>1.3038863895307173E-2</c:v>
                </c:pt>
                <c:pt idx="3194">
                  <c:v>1.3042533030462877E-2</c:v>
                </c:pt>
                <c:pt idx="3195">
                  <c:v>1.3046194547792211E-2</c:v>
                </c:pt>
                <c:pt idx="3196">
                  <c:v>1.3049848429149691E-2</c:v>
                </c:pt>
                <c:pt idx="3197">
                  <c:v>1.305349465638983E-2</c:v>
                </c:pt>
                <c:pt idx="3198">
                  <c:v>1.3057133211606953E-2</c:v>
                </c:pt>
                <c:pt idx="3199">
                  <c:v>1.3060764076575637E-2</c:v>
                </c:pt>
                <c:pt idx="3200">
                  <c:v>1.3064387233310271E-2</c:v>
                </c:pt>
                <c:pt idx="3201">
                  <c:v>1.3068002663745304E-2</c:v>
                </c:pt>
                <c:pt idx="3202">
                  <c:v>1.3071610349895124E-2</c:v>
                </c:pt>
                <c:pt idx="3203">
                  <c:v>1.307521027353431E-2</c:v>
                </c:pt>
                <c:pt idx="3204">
                  <c:v>1.3078802416597313E-2</c:v>
                </c:pt>
                <c:pt idx="3205">
                  <c:v>1.3082386761178455E-2</c:v>
                </c:pt>
                <c:pt idx="3206">
                  <c:v>1.3085963289212188E-2</c:v>
                </c:pt>
                <c:pt idx="3207">
                  <c:v>1.308953198247309E-2</c:v>
                </c:pt>
                <c:pt idx="3208">
                  <c:v>1.3093092823055485E-2</c:v>
                </c:pt>
                <c:pt idx="3209">
                  <c:v>1.3096645792733952E-2</c:v>
                </c:pt>
                <c:pt idx="3210">
                  <c:v>1.3100190873522877E-2</c:v>
                </c:pt>
                <c:pt idx="3211">
                  <c:v>1.3103728047436647E-2</c:v>
                </c:pt>
                <c:pt idx="3212">
                  <c:v>1.3107257296249841E-2</c:v>
                </c:pt>
                <c:pt idx="3213">
                  <c:v>1.3110778602056783E-2</c:v>
                </c:pt>
                <c:pt idx="3214">
                  <c:v>1.3114291946711987E-2</c:v>
                </c:pt>
                <c:pt idx="3215">
                  <c:v>1.311779731222984E-2</c:v>
                </c:pt>
                <c:pt idx="3216">
                  <c:v>1.3121294680384921E-2</c:v>
                </c:pt>
                <c:pt idx="3217">
                  <c:v>1.3124784033191617E-2</c:v>
                </c:pt>
                <c:pt idx="3218">
                  <c:v>1.3128265352664314E-2</c:v>
                </c:pt>
                <c:pt idx="3219">
                  <c:v>1.3131738620737465E-2</c:v>
                </c:pt>
                <c:pt idx="3220">
                  <c:v>1.3135203819105712E-2</c:v>
                </c:pt>
                <c:pt idx="3221">
                  <c:v>1.3140619639644413E-2</c:v>
                </c:pt>
                <c:pt idx="3222">
                  <c:v>1.3144065416934581E-2</c:v>
                </c:pt>
                <c:pt idx="3223">
                  <c:v>1.3146041707212675E-2</c:v>
                </c:pt>
                <c:pt idx="3224">
                  <c:v>1.3149473282316748E-2</c:v>
                </c:pt>
                <c:pt idx="3225">
                  <c:v>1.3152896695070027E-2</c:v>
                </c:pt>
                <c:pt idx="3226">
                  <c:v>1.3156311927327025E-2</c:v>
                </c:pt>
                <c:pt idx="3227">
                  <c:v>1.3159718961022193E-2</c:v>
                </c:pt>
                <c:pt idx="3228">
                  <c:v>1.3163117778089983E-2</c:v>
                </c:pt>
                <c:pt idx="3229">
                  <c:v>1.3166508360464846E-2</c:v>
                </c:pt>
                <c:pt idx="3230">
                  <c:v>1.3169890690241104E-2</c:v>
                </c:pt>
                <c:pt idx="3231">
                  <c:v>1.3173264749033464E-2</c:v>
                </c:pt>
                <c:pt idx="3232">
                  <c:v>1.3176630519016186E-2</c:v>
                </c:pt>
                <c:pt idx="3233">
                  <c:v>1.3179987982043784E-2</c:v>
                </c:pt>
                <c:pt idx="3234">
                  <c:v>1.3185258047611725E-2</c:v>
                </c:pt>
                <c:pt idx="3235">
                  <c:v>1.3188583187950798E-2</c:v>
                </c:pt>
                <c:pt idx="3236">
                  <c:v>1.3191910835868015E-2</c:v>
                </c:pt>
                <c:pt idx="3237">
                  <c:v>1.3195230094256161E-2</c:v>
                </c:pt>
                <c:pt idx="3238">
                  <c:v>1.3198540945209558E-2</c:v>
                </c:pt>
                <c:pt idx="3239">
                  <c:v>1.3202314456552955E-2</c:v>
                </c:pt>
                <c:pt idx="3240">
                  <c:v>1.3205137351910423E-2</c:v>
                </c:pt>
                <c:pt idx="3241">
                  <c:v>1.3208422871606729E-2</c:v>
                </c:pt>
                <c:pt idx="3242">
                  <c:v>1.3211699911446217E-2</c:v>
                </c:pt>
                <c:pt idx="3243">
                  <c:v>1.3214968453523213E-2</c:v>
                </c:pt>
                <c:pt idx="3244">
                  <c:v>1.3218228479452421E-2</c:v>
                </c:pt>
                <c:pt idx="3245">
                  <c:v>1.3221479971408101E-2</c:v>
                </c:pt>
                <c:pt idx="3246">
                  <c:v>1.3224722911324704E-2</c:v>
                </c:pt>
                <c:pt idx="3247">
                  <c:v>1.3227957281136682E-2</c:v>
                </c:pt>
                <c:pt idx="3248">
                  <c:v>1.3231183062698548E-2</c:v>
                </c:pt>
                <c:pt idx="3249">
                  <c:v>1.3234400237784882E-2</c:v>
                </c:pt>
                <c:pt idx="3250">
                  <c:v>1.3237608788729816E-2</c:v>
                </c:pt>
                <c:pt idx="3251">
                  <c:v>1.324080869722799E-2</c:v>
                </c:pt>
                <c:pt idx="3252">
                  <c:v>1.3243999945213858E-2</c:v>
                </c:pt>
                <c:pt idx="3253">
                  <c:v>1.3247182514621869E-2</c:v>
                </c:pt>
                <c:pt idx="3254">
                  <c:v>1.3250356387546347E-2</c:v>
                </c:pt>
                <c:pt idx="3255">
                  <c:v>1.3253521545681934E-2</c:v>
                </c:pt>
                <c:pt idx="3256">
                  <c:v>1.3256677971122954E-2</c:v>
                </c:pt>
                <c:pt idx="3257">
                  <c:v>1.3259825645803858E-2</c:v>
                </c:pt>
                <c:pt idx="3258">
                  <c:v>1.3262964551499223E-2</c:v>
                </c:pt>
                <c:pt idx="3259">
                  <c:v>1.326609467038331E-2</c:v>
                </c:pt>
                <c:pt idx="3260">
                  <c:v>1.3269215984230698E-2</c:v>
                </c:pt>
                <c:pt idx="3261">
                  <c:v>1.3272328475135708E-2</c:v>
                </c:pt>
                <c:pt idx="3262">
                  <c:v>1.3275432124792985E-2</c:v>
                </c:pt>
                <c:pt idx="3263">
                  <c:v>1.3278526915296851E-2</c:v>
                </c:pt>
                <c:pt idx="3264">
                  <c:v>1.3281612828581757E-2</c:v>
                </c:pt>
                <c:pt idx="3265">
                  <c:v>1.3284689846502218E-2</c:v>
                </c:pt>
                <c:pt idx="3266">
                  <c:v>1.3287757951072621E-2</c:v>
                </c:pt>
                <c:pt idx="3267">
                  <c:v>1.329081712414748E-2</c:v>
                </c:pt>
                <c:pt idx="3268">
                  <c:v>1.329386734782112E-2</c:v>
                </c:pt>
                <c:pt idx="3269">
                  <c:v>1.3296908603868118E-2</c:v>
                </c:pt>
                <c:pt idx="3270">
                  <c:v>1.3299940874222926E-2</c:v>
                </c:pt>
                <c:pt idx="3271">
                  <c:v>1.3302964140979867E-2</c:v>
                </c:pt>
                <c:pt idx="3272">
                  <c:v>1.3305978381197292E-2</c:v>
                </c:pt>
                <c:pt idx="3273">
                  <c:v>1.3310299262889735E-2</c:v>
                </c:pt>
                <c:pt idx="3274">
                  <c:v>1.3312403543039864E-2</c:v>
                </c:pt>
                <c:pt idx="3275">
                  <c:v>1.3314960120389685E-2</c:v>
                </c:pt>
                <c:pt idx="3276">
                  <c:v>1.3317933028389461E-2</c:v>
                </c:pt>
                <c:pt idx="3277">
                  <c:v>1.3320895400177335E-2</c:v>
                </c:pt>
                <c:pt idx="3278">
                  <c:v>1.3323847216009099E-2</c:v>
                </c:pt>
                <c:pt idx="3279">
                  <c:v>1.3326788455820804E-2</c:v>
                </c:pt>
                <c:pt idx="3280">
                  <c:v>1.3329719099388626E-2</c:v>
                </c:pt>
                <c:pt idx="3281">
                  <c:v>1.3332639126888424E-2</c:v>
                </c:pt>
                <c:pt idx="3282">
                  <c:v>1.3335548518256246E-2</c:v>
                </c:pt>
                <c:pt idx="3283">
                  <c:v>1.3338447253268271E-2</c:v>
                </c:pt>
                <c:pt idx="3284">
                  <c:v>1.3341335312100355E-2</c:v>
                </c:pt>
                <c:pt idx="3285">
                  <c:v>1.3344212674608613E-2</c:v>
                </c:pt>
                <c:pt idx="3286">
                  <c:v>1.334707932080903E-2</c:v>
                </c:pt>
                <c:pt idx="3287">
                  <c:v>1.3349935230557719E-2</c:v>
                </c:pt>
                <c:pt idx="3288">
                  <c:v>1.3352780383870666E-2</c:v>
                </c:pt>
                <c:pt idx="3289">
                  <c:v>1.3356422600638851E-2</c:v>
                </c:pt>
                <c:pt idx="3290">
                  <c:v>1.3358438341253276E-2</c:v>
                </c:pt>
                <c:pt idx="3291">
                  <c:v>1.3361652044476813E-2</c:v>
                </c:pt>
                <c:pt idx="3292">
                  <c:v>1.3364053032525192E-2</c:v>
                </c:pt>
                <c:pt idx="3293">
                  <c:v>1.3366844103339659E-2</c:v>
                </c:pt>
                <c:pt idx="3294">
                  <c:v>1.3369624297334681E-2</c:v>
                </c:pt>
                <c:pt idx="3295">
                  <c:v>1.3372393594766052E-2</c:v>
                </c:pt>
                <c:pt idx="3296">
                  <c:v>1.3375151975409949E-2</c:v>
                </c:pt>
                <c:pt idx="3297">
                  <c:v>1.337789941944223E-2</c:v>
                </c:pt>
                <c:pt idx="3298">
                  <c:v>1.3380635906639071E-2</c:v>
                </c:pt>
                <c:pt idx="3299">
                  <c:v>1.3383361416856587E-2</c:v>
                </c:pt>
                <c:pt idx="3300">
                  <c:v>1.3386075930430508E-2</c:v>
                </c:pt>
                <c:pt idx="3301">
                  <c:v>1.3388779426897202E-2</c:v>
                </c:pt>
                <c:pt idx="3302">
                  <c:v>1.3391471886592399E-2</c:v>
                </c:pt>
                <c:pt idx="3303">
                  <c:v>1.339415328921234E-2</c:v>
                </c:pt>
                <c:pt idx="3304">
                  <c:v>1.3396823614852948E-2</c:v>
                </c:pt>
                <c:pt idx="3305">
                  <c:v>1.3399482843450272E-2</c:v>
                </c:pt>
                <c:pt idx="3306">
                  <c:v>1.3402130954860425E-2</c:v>
                </c:pt>
                <c:pt idx="3307">
                  <c:v>1.3404767929179329E-2</c:v>
                </c:pt>
                <c:pt idx="3308">
                  <c:v>1.3407393746502905E-2</c:v>
                </c:pt>
                <c:pt idx="3309">
                  <c:v>1.3410008386447458E-2</c:v>
                </c:pt>
                <c:pt idx="3310">
                  <c:v>1.3412611829188847E-2</c:v>
                </c:pt>
                <c:pt idx="3311">
                  <c:v>1.3415204054663121E-2</c:v>
                </c:pt>
                <c:pt idx="3312">
                  <c:v>1.3417785042806329E-2</c:v>
                </c:pt>
                <c:pt idx="3313">
                  <c:v>1.3420354773554521E-2</c:v>
                </c:pt>
                <c:pt idx="3314">
                  <c:v>1.3422913227003619E-2</c:v>
                </c:pt>
                <c:pt idx="3315">
                  <c:v>1.3425460383089671E-2</c:v>
                </c:pt>
                <c:pt idx="3316">
                  <c:v>1.3427996221588856E-2</c:v>
                </c:pt>
                <c:pt idx="3317">
                  <c:v>1.3430520722597095E-2</c:v>
                </c:pt>
                <c:pt idx="3318">
                  <c:v>1.3433033865970501E-2</c:v>
                </c:pt>
                <c:pt idx="3319">
                  <c:v>1.3435535631884932E-2</c:v>
                </c:pt>
                <c:pt idx="3320">
                  <c:v>1.3438026000196501E-2</c:v>
                </c:pt>
                <c:pt idx="3321">
                  <c:v>1.3440504950841259E-2</c:v>
                </c:pt>
                <c:pt idx="3322">
                  <c:v>1.3442972463755254E-2</c:v>
                </c:pt>
                <c:pt idx="3323">
                  <c:v>1.3445428518954472E-2</c:v>
                </c:pt>
                <c:pt idx="3324">
                  <c:v>1.3447873096374963E-2</c:v>
                </c:pt>
                <c:pt idx="3325">
                  <c:v>1.3450652819066988E-2</c:v>
                </c:pt>
                <c:pt idx="3326">
                  <c:v>1.3453072733815574E-2</c:v>
                </c:pt>
                <c:pt idx="3327">
                  <c:v>1.3455137761724245E-2</c:v>
                </c:pt>
                <c:pt idx="3328">
                  <c:v>1.3457536227710065E-2</c:v>
                </c:pt>
                <c:pt idx="3329">
                  <c:v>1.3459923115837213E-2</c:v>
                </c:pt>
                <c:pt idx="3330">
                  <c:v>1.3462298405881867E-2</c:v>
                </c:pt>
                <c:pt idx="3331">
                  <c:v>1.3464662077860012E-2</c:v>
                </c:pt>
                <c:pt idx="3332">
                  <c:v>1.346701411186757E-2</c:v>
                </c:pt>
                <c:pt idx="3333">
                  <c:v>1.3469354487680718E-2</c:v>
                </c:pt>
                <c:pt idx="3334">
                  <c:v>1.3471683185395378E-2</c:v>
                </c:pt>
                <c:pt idx="3335">
                  <c:v>1.3474000185027535E-2</c:v>
                </c:pt>
                <c:pt idx="3336">
                  <c:v>1.3476305466273431E-2</c:v>
                </c:pt>
                <c:pt idx="3337">
                  <c:v>1.3478599009388859E-2</c:v>
                </c:pt>
                <c:pt idx="3338">
                  <c:v>1.3480880794149996E-2</c:v>
                </c:pt>
                <c:pt idx="3339">
                  <c:v>1.3483150800652766E-2</c:v>
                </c:pt>
                <c:pt idx="3340">
                  <c:v>1.3486052041180585E-2</c:v>
                </c:pt>
                <c:pt idx="3341">
                  <c:v>1.3487655398387588E-2</c:v>
                </c:pt>
                <c:pt idx="3342">
                  <c:v>1.3489889949571676E-2</c:v>
                </c:pt>
                <c:pt idx="3343">
                  <c:v>1.3492112642401466E-2</c:v>
                </c:pt>
                <c:pt idx="3344">
                  <c:v>1.3494323456653134E-2</c:v>
                </c:pt>
                <c:pt idx="3345">
                  <c:v>1.3496522372342667E-2</c:v>
                </c:pt>
                <c:pt idx="3346">
                  <c:v>1.3498709369406114E-2</c:v>
                </c:pt>
                <c:pt idx="3347">
                  <c:v>1.3500884427939397E-2</c:v>
                </c:pt>
                <c:pt idx="3348">
                  <c:v>1.3503047527798628E-2</c:v>
                </c:pt>
                <c:pt idx="3349">
                  <c:v>1.3505198648839922E-2</c:v>
                </c:pt>
                <c:pt idx="3350">
                  <c:v>1.35073377711592E-2</c:v>
                </c:pt>
                <c:pt idx="3351">
                  <c:v>1.3509464874772448E-2</c:v>
                </c:pt>
                <c:pt idx="3352">
                  <c:v>1.3511579939535778E-2</c:v>
                </c:pt>
                <c:pt idx="3353">
                  <c:v>1.3513682945465177E-2</c:v>
                </c:pt>
                <c:pt idx="3354">
                  <c:v>1.3515773872496695E-2</c:v>
                </c:pt>
                <c:pt idx="3355">
                  <c:v>1.3517852700646316E-2</c:v>
                </c:pt>
                <c:pt idx="3356">
                  <c:v>1.3519919409770154E-2</c:v>
                </c:pt>
                <c:pt idx="3357">
                  <c:v>1.3521973979884194E-2</c:v>
                </c:pt>
                <c:pt idx="3358">
                  <c:v>1.3524016391004423E-2</c:v>
                </c:pt>
                <c:pt idx="3359">
                  <c:v>1.352604662306689E-2</c:v>
                </c:pt>
                <c:pt idx="3360">
                  <c:v>1.3528064655847771E-2</c:v>
                </c:pt>
                <c:pt idx="3361">
                  <c:v>1.3530070469602862E-2</c:v>
                </c:pt>
                <c:pt idx="3362">
                  <c:v>1.3532064044188274E-2</c:v>
                </c:pt>
                <c:pt idx="3363">
                  <c:v>1.3534045359540059E-2</c:v>
                </c:pt>
                <c:pt idx="3364">
                  <c:v>1.3536014395514329E-2</c:v>
                </c:pt>
                <c:pt idx="3365">
                  <c:v>1.3537971132286941E-2</c:v>
                </c:pt>
                <c:pt idx="3366">
                  <c:v>1.353991554971401E-2</c:v>
                </c:pt>
                <c:pt idx="3367">
                  <c:v>1.3541847627651649E-2</c:v>
                </c:pt>
                <c:pt idx="3368">
                  <c:v>1.3543767346355651E-2</c:v>
                </c:pt>
                <c:pt idx="3369">
                  <c:v>1.3545674685522258E-2</c:v>
                </c:pt>
                <c:pt idx="3370">
                  <c:v>1.3547569625247391E-2</c:v>
                </c:pt>
                <c:pt idx="3371">
                  <c:v>1.3549452145307228E-2</c:v>
                </c:pt>
                <c:pt idx="3372">
                  <c:v>1.3551322225877627E-2</c:v>
                </c:pt>
                <c:pt idx="3373">
                  <c:v>1.3553179846894636E-2</c:v>
                </c:pt>
                <c:pt idx="3374">
                  <c:v>1.3555024988294306E-2</c:v>
                </c:pt>
                <c:pt idx="3375">
                  <c:v>1.3556857629772878E-2</c:v>
                </c:pt>
                <c:pt idx="3376">
                  <c:v>1.3558677751746018E-2</c:v>
                </c:pt>
                <c:pt idx="3377">
                  <c:v>1.3560742535210224E-2</c:v>
                </c:pt>
                <c:pt idx="3378">
                  <c:v>1.3562280356520517E-2</c:v>
                </c:pt>
                <c:pt idx="3379">
                  <c:v>1.3564062798954168E-2</c:v>
                </c:pt>
                <c:pt idx="3380">
                  <c:v>1.3565832641706521E-2</c:v>
                </c:pt>
                <c:pt idx="3381">
                  <c:v>1.3567589864473817E-2</c:v>
                </c:pt>
                <c:pt idx="3382">
                  <c:v>1.3569334447431913E-2</c:v>
                </c:pt>
                <c:pt idx="3383">
                  <c:v>1.3571066370277052E-2</c:v>
                </c:pt>
                <c:pt idx="3384">
                  <c:v>1.3572785613105154E-2</c:v>
                </c:pt>
                <c:pt idx="3385">
                  <c:v>1.3574492155932205E-2</c:v>
                </c:pt>
                <c:pt idx="3386">
                  <c:v>1.3576185978614319E-2</c:v>
                </c:pt>
                <c:pt idx="3387">
                  <c:v>1.3577867061327353E-2</c:v>
                </c:pt>
                <c:pt idx="3388">
                  <c:v>1.3579535383687613E-2</c:v>
                </c:pt>
                <c:pt idx="3389">
                  <c:v>1.3581190925870956E-2</c:v>
                </c:pt>
                <c:pt idx="3390">
                  <c:v>1.3583300668891241E-2</c:v>
                </c:pt>
                <c:pt idx="3391">
                  <c:v>1.3584463589690898E-2</c:v>
                </c:pt>
                <c:pt idx="3392">
                  <c:v>1.3586080671039724E-2</c:v>
                </c:pt>
                <c:pt idx="3393">
                  <c:v>1.3587684892035767E-2</c:v>
                </c:pt>
                <c:pt idx="3394">
                  <c:v>1.3589276232695013E-2</c:v>
                </c:pt>
                <c:pt idx="3395">
                  <c:v>1.3591079110142346E-2</c:v>
                </c:pt>
                <c:pt idx="3396">
                  <c:v>1.3592420192747312E-2</c:v>
                </c:pt>
                <c:pt idx="3397">
                  <c:v>1.3593972771932528E-2</c:v>
                </c:pt>
                <c:pt idx="3398">
                  <c:v>1.3595512390685016E-2</c:v>
                </c:pt>
                <c:pt idx="3399">
                  <c:v>1.3597039028860891E-2</c:v>
                </c:pt>
                <c:pt idx="3400">
                  <c:v>1.3598552666316266E-2</c:v>
                </c:pt>
                <c:pt idx="3401">
                  <c:v>1.3600053283226998E-2</c:v>
                </c:pt>
                <c:pt idx="3402">
                  <c:v>1.3601540859449202E-2</c:v>
                </c:pt>
                <c:pt idx="3403">
                  <c:v>1.3603015374998861E-2</c:v>
                </c:pt>
                <c:pt idx="3404">
                  <c:v>1.3604476809652155E-2</c:v>
                </c:pt>
                <c:pt idx="3405">
                  <c:v>1.3605925143505004E-2</c:v>
                </c:pt>
                <c:pt idx="3406">
                  <c:v>1.3607360356573395E-2</c:v>
                </c:pt>
                <c:pt idx="3407">
                  <c:v>1.3608782428793376E-2</c:v>
                </c:pt>
                <c:pt idx="3408">
                  <c:v>1.3610191339941125E-2</c:v>
                </c:pt>
                <c:pt idx="3409">
                  <c:v>1.3611587070272435E-2</c:v>
                </c:pt>
                <c:pt idx="3410">
                  <c:v>1.3612969599643421E-2</c:v>
                </c:pt>
                <c:pt idx="3411">
                  <c:v>1.3614338907910195E-2</c:v>
                </c:pt>
                <c:pt idx="3412">
                  <c:v>1.3615694975248616E-2</c:v>
                </c:pt>
                <c:pt idx="3413">
                  <c:v>1.3617037781354924E-2</c:v>
                </c:pt>
                <c:pt idx="3414">
                  <c:v>1.3618367306325041E-2</c:v>
                </c:pt>
                <c:pt idx="3415">
                  <c:v>1.3619683530095017E-2</c:v>
                </c:pt>
                <c:pt idx="3416">
                  <c:v>1.3620986432680837E-2</c:v>
                </c:pt>
                <c:pt idx="3417">
                  <c:v>1.3622275994098487E-2</c:v>
                </c:pt>
                <c:pt idx="3418">
                  <c:v>1.362355219420408E-2</c:v>
                </c:pt>
                <c:pt idx="3419">
                  <c:v>1.362481501285373E-2</c:v>
                </c:pt>
                <c:pt idx="3420">
                  <c:v>1.3626064430303231E-2</c:v>
                </c:pt>
                <c:pt idx="3421">
                  <c:v>1.3627300426168887E-2</c:v>
                </c:pt>
                <c:pt idx="3422">
                  <c:v>1.3628522980706492E-2</c:v>
                </c:pt>
                <c:pt idx="3423">
                  <c:v>1.3629732073852097E-2</c:v>
                </c:pt>
                <c:pt idx="3424">
                  <c:v>1.3630927685301941E-2</c:v>
                </c:pt>
                <c:pt idx="3425">
                  <c:v>1.363210979531182E-2</c:v>
                </c:pt>
                <c:pt idx="3426">
                  <c:v>1.3633278383737846E-2</c:v>
                </c:pt>
                <c:pt idx="3427">
                  <c:v>1.3634433430596005E-2</c:v>
                </c:pt>
                <c:pt idx="3428">
                  <c:v>1.3635574915662474E-2</c:v>
                </c:pt>
                <c:pt idx="3429">
                  <c:v>1.3637022579811031E-2</c:v>
                </c:pt>
                <c:pt idx="3430">
                  <c:v>1.3638132991573571E-2</c:v>
                </c:pt>
                <c:pt idx="3431">
                  <c:v>1.3639073927542711E-2</c:v>
                </c:pt>
                <c:pt idx="3432">
                  <c:v>1.3640159015242403E-2</c:v>
                </c:pt>
                <c:pt idx="3433">
                  <c:v>1.3641230438032892E-2</c:v>
                </c:pt>
                <c:pt idx="3434">
                  <c:v>1.3642288176249906E-2</c:v>
                </c:pt>
                <c:pt idx="3435">
                  <c:v>1.3643332209509751E-2</c:v>
                </c:pt>
                <c:pt idx="3436">
                  <c:v>1.3644362518148156E-2</c:v>
                </c:pt>
                <c:pt idx="3437">
                  <c:v>1.3645379081781428E-2</c:v>
                </c:pt>
                <c:pt idx="3438">
                  <c:v>1.3646381880585423E-2</c:v>
                </c:pt>
                <c:pt idx="3439">
                  <c:v>1.3647370894416255E-2</c:v>
                </c:pt>
                <c:pt idx="3440">
                  <c:v>1.364834610328991E-2</c:v>
                </c:pt>
                <c:pt idx="3441">
                  <c:v>1.3649307487142437E-2</c:v>
                </c:pt>
                <c:pt idx="3442">
                  <c:v>1.3650255025909885E-2</c:v>
                </c:pt>
                <c:pt idx="3443">
                  <c:v>1.3651188699768113E-2</c:v>
                </c:pt>
                <c:pt idx="3444">
                  <c:v>1.3652108488333425E-2</c:v>
                </c:pt>
                <c:pt idx="3445">
                  <c:v>1.3653270638709358E-2</c:v>
                </c:pt>
                <c:pt idx="3446">
                  <c:v>1.3653906330128862E-2</c:v>
                </c:pt>
                <c:pt idx="3447">
                  <c:v>1.3654908633888851E-2</c:v>
                </c:pt>
                <c:pt idx="3448">
                  <c:v>1.3655648390784592E-2</c:v>
                </c:pt>
                <c:pt idx="3449">
                  <c:v>1.365649845312511E-2</c:v>
                </c:pt>
                <c:pt idx="3450">
                  <c:v>1.3657334510268626E-2</c:v>
                </c:pt>
                <c:pt idx="3451">
                  <c:v>1.3658156541991318E-2</c:v>
                </c:pt>
                <c:pt idx="3452">
                  <c:v>1.365896452830917E-2</c:v>
                </c:pt>
                <c:pt idx="3453">
                  <c:v>1.3659758449078296E-2</c:v>
                </c:pt>
                <c:pt idx="3454">
                  <c:v>1.3660538284394619E-2</c:v>
                </c:pt>
                <c:pt idx="3455">
                  <c:v>1.3661304014194187E-2</c:v>
                </c:pt>
                <c:pt idx="3456">
                  <c:v>1.3662055618413049E-2</c:v>
                </c:pt>
                <c:pt idx="3457">
                  <c:v>1.3662793076987256E-2</c:v>
                </c:pt>
                <c:pt idx="3458">
                  <c:v>1.3663516369932793E-2</c:v>
                </c:pt>
                <c:pt idx="3459">
                  <c:v>1.3664225477025838E-2</c:v>
                </c:pt>
                <c:pt idx="3460">
                  <c:v>1.3664920378761991E-2</c:v>
                </c:pt>
                <c:pt idx="3461">
                  <c:v>1.3665601054517751E-2</c:v>
                </c:pt>
                <c:pt idx="3462">
                  <c:v>1.3666267484468975E-2</c:v>
                </c:pt>
                <c:pt idx="3463">
                  <c:v>1.3666919648631648E-2</c:v>
                </c:pt>
                <c:pt idx="3464">
                  <c:v>1.366755752694182E-2</c:v>
                </c:pt>
                <c:pt idx="3465">
                  <c:v>1.3668181099255605E-2</c:v>
                </c:pt>
                <c:pt idx="3466">
                  <c:v>1.3668790345668924E-2</c:v>
                </c:pt>
                <c:pt idx="3467">
                  <c:v>1.3669385246117827E-2</c:v>
                </c:pt>
                <c:pt idx="3468">
                  <c:v>1.3669965780618298E-2</c:v>
                </c:pt>
                <c:pt idx="3469">
                  <c:v>1.3670531928946517E-2</c:v>
                </c:pt>
                <c:pt idx="3470">
                  <c:v>1.3671083671198403E-2</c:v>
                </c:pt>
                <c:pt idx="3471">
                  <c:v>1.3671620987310007E-2</c:v>
                </c:pt>
                <c:pt idx="3472">
                  <c:v>1.3672143857217378E-2</c:v>
                </c:pt>
                <c:pt idx="3473">
                  <c:v>1.3672652261096374E-2</c:v>
                </c:pt>
                <c:pt idx="3474">
                  <c:v>1.3673146178483364E-2</c:v>
                </c:pt>
                <c:pt idx="3475">
                  <c:v>1.3673625589794014E-2</c:v>
                </c:pt>
                <c:pt idx="3476">
                  <c:v>1.3674090474724565E-2</c:v>
                </c:pt>
                <c:pt idx="3477">
                  <c:v>1.3674540813211067E-2</c:v>
                </c:pt>
                <c:pt idx="3478">
                  <c:v>1.3674976585429377E-2</c:v>
                </c:pt>
                <c:pt idx="3479">
                  <c:v>1.3675397771155673E-2</c:v>
                </c:pt>
                <c:pt idx="3480">
                  <c:v>1.3675804350326004E-2</c:v>
                </c:pt>
                <c:pt idx="3481">
                  <c:v>1.3676305600247574E-2</c:v>
                </c:pt>
                <c:pt idx="3482">
                  <c:v>1.3676678718104185E-2</c:v>
                </c:pt>
                <c:pt idx="3483">
                  <c:v>1.3676986856099305E-2</c:v>
                </c:pt>
                <c:pt idx="3484">
                  <c:v>1.3677332709365331E-2</c:v>
                </c:pt>
                <c:pt idx="3485">
                  <c:v>1.3677663853277622E-2</c:v>
                </c:pt>
                <c:pt idx="3486">
                  <c:v>1.3677980267452483E-2</c:v>
                </c:pt>
                <c:pt idx="3487">
                  <c:v>1.3678281931985836E-2</c:v>
                </c:pt>
                <c:pt idx="3488">
                  <c:v>1.3678568826973603E-2</c:v>
                </c:pt>
                <c:pt idx="3489">
                  <c:v>1.3678840932271896E-2</c:v>
                </c:pt>
                <c:pt idx="3490">
                  <c:v>1.3679098227896702E-2</c:v>
                </c:pt>
                <c:pt idx="3491">
                  <c:v>1.367934069378407E-2</c:v>
                </c:pt>
                <c:pt idx="3492">
                  <c:v>1.3679568309870049E-2</c:v>
                </c:pt>
                <c:pt idx="3493">
                  <c:v>1.3679781056010754E-2</c:v>
                </c:pt>
                <c:pt idx="3494">
                  <c:v>1.3679978912541912E-2</c:v>
                </c:pt>
                <c:pt idx="3495">
                  <c:v>1.3680161859159767E-2</c:v>
                </c:pt>
                <c:pt idx="3496">
                  <c:v>1.368091708240371E-2</c:v>
                </c:pt>
                <c:pt idx="3497">
                  <c:v>1.3680482942319827E-2</c:v>
                </c:pt>
                <c:pt idx="3498">
                  <c:v>1.3680621038894003E-2</c:v>
                </c:pt>
                <c:pt idx="3499">
                  <c:v>1.3680760507410739E-2</c:v>
                </c:pt>
                <c:pt idx="3500">
                  <c:v>1.3680852242030639E-2</c:v>
                </c:pt>
                <c:pt idx="3501">
                  <c:v>1.3680945308385262E-2</c:v>
                </c:pt>
                <c:pt idx="3502">
                  <c:v>1.3681023324698671E-2</c:v>
                </c:pt>
                <c:pt idx="3503">
                  <c:v>1.3681086270667109E-2</c:v>
                </c:pt>
                <c:pt idx="3504">
                  <c:v>1.3681134126466432E-2</c:v>
                </c:pt>
                <c:pt idx="3505">
                  <c:v>1.3681166872032691E-2</c:v>
                </c:pt>
                <c:pt idx="3506">
                  <c:v>1.368118448738187E-2</c:v>
                </c:pt>
                <c:pt idx="3507">
                  <c:v>1.3681186952290147E-2</c:v>
                </c:pt>
                <c:pt idx="3508">
                  <c:v>1.3681174246773509E-2</c:v>
                </c:pt>
                <c:pt idx="3509">
                  <c:v>1.3681146350927875E-2</c:v>
                </c:pt>
                <c:pt idx="3510">
                  <c:v>1.3681103244609361E-2</c:v>
                </c:pt>
                <c:pt idx="3511">
                  <c:v>1.3681044907674078E-2</c:v>
                </c:pt>
                <c:pt idx="3512">
                  <c:v>1.3680971320457758E-2</c:v>
                </c:pt>
                <c:pt idx="3513">
                  <c:v>1.3680882462496768E-2</c:v>
                </c:pt>
                <c:pt idx="3514">
                  <c:v>1.3680778313966968E-2</c:v>
                </c:pt>
                <c:pt idx="3515">
                  <c:v>1.3680658854884342E-2</c:v>
                </c:pt>
                <c:pt idx="3516">
                  <c:v>1.3680524065105004E-2</c:v>
                </c:pt>
                <c:pt idx="3517">
                  <c:v>1.3680373924565004E-2</c:v>
                </c:pt>
                <c:pt idx="3518">
                  <c:v>1.368020841320039E-2</c:v>
                </c:pt>
                <c:pt idx="3519">
                  <c:v>1.3680027511187021E-2</c:v>
                </c:pt>
                <c:pt idx="3520">
                  <c:v>1.3679831198301073E-2</c:v>
                </c:pt>
                <c:pt idx="3521">
                  <c:v>1.3679619454558534E-2</c:v>
                </c:pt>
                <c:pt idx="3522">
                  <c:v>1.3679392259895451E-2</c:v>
                </c:pt>
                <c:pt idx="3523">
                  <c:v>1.3679149594247875E-2</c:v>
                </c:pt>
                <c:pt idx="3524">
                  <c:v>1.3678891437711727E-2</c:v>
                </c:pt>
                <c:pt idx="3525">
                  <c:v>1.3678617770223056E-2</c:v>
                </c:pt>
                <c:pt idx="3526">
                  <c:v>1.367832857155804E-2</c:v>
                </c:pt>
                <c:pt idx="3527">
                  <c:v>1.3678023821812602E-2</c:v>
                </c:pt>
                <c:pt idx="3528">
                  <c:v>1.3677703501082661E-2</c:v>
                </c:pt>
                <c:pt idx="3529">
                  <c:v>1.367736758906446E-2</c:v>
                </c:pt>
                <c:pt idx="3530">
                  <c:v>1.367701606585392E-2</c:v>
                </c:pt>
                <c:pt idx="3531">
                  <c:v>1.3676648911467026E-2</c:v>
                </c:pt>
                <c:pt idx="3532">
                  <c:v>1.3676266105759893E-2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708288"/>
        <c:axId val="627709824"/>
      </c:lineChart>
      <c:dateAx>
        <c:axId val="627708288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7098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7709824"/>
        <c:scaling>
          <c:orientation val="minMax"/>
          <c:max val="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770828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5.8999999999750973E-4</c:v>
                </c:pt>
                <c:pt idx="1">
                  <c:v>5.8911504154061229E-4</c:v>
                </c:pt>
                <c:pt idx="2">
                  <c:v>5.8824062529125906E-4</c:v>
                </c:pt>
                <c:pt idx="3">
                  <c:v>5.872078606357729E-4</c:v>
                </c:pt>
                <c:pt idx="4">
                  <c:v>5.8397829122829243E-4</c:v>
                </c:pt>
                <c:pt idx="5">
                  <c:v>5.8313787563696589E-4</c:v>
                </c:pt>
                <c:pt idx="6">
                  <c:v>5.8229810403716623E-4</c:v>
                </c:pt>
                <c:pt idx="7">
                  <c:v>5.8148680779290503E-4</c:v>
                </c:pt>
                <c:pt idx="8">
                  <c:v>5.7805665195275033E-4</c:v>
                </c:pt>
                <c:pt idx="9">
                  <c:v>5.7718917090051312E-4</c:v>
                </c:pt>
                <c:pt idx="10">
                  <c:v>5.763116620222746E-4</c:v>
                </c:pt>
                <c:pt idx="11">
                  <c:v>5.7525960860686006E-4</c:v>
                </c:pt>
                <c:pt idx="12">
                  <c:v>5.7443356460618869E-4</c:v>
                </c:pt>
                <c:pt idx="13">
                  <c:v>5.7171757841671688E-4</c:v>
                </c:pt>
                <c:pt idx="14">
                  <c:v>5.7074600848051958E-4</c:v>
                </c:pt>
                <c:pt idx="15">
                  <c:v>5.6975296534929679E-4</c:v>
                </c:pt>
                <c:pt idx="16">
                  <c:v>5.6832240616654041E-4</c:v>
                </c:pt>
                <c:pt idx="17">
                  <c:v>5.6747747667033692E-4</c:v>
                </c:pt>
                <c:pt idx="18">
                  <c:v>5.6440566254590619E-4</c:v>
                </c:pt>
                <c:pt idx="19">
                  <c:v>5.6324756574580893E-4</c:v>
                </c:pt>
                <c:pt idx="20">
                  <c:v>5.6205577694613893E-4</c:v>
                </c:pt>
                <c:pt idx="21">
                  <c:v>5.5999999999993262E-4</c:v>
                </c:pt>
                <c:pt idx="22">
                  <c:v>5.5913241399827701E-4</c:v>
                </c:pt>
                <c:pt idx="23">
                  <c:v>5.5553281494281068E-4</c:v>
                </c:pt>
                <c:pt idx="24">
                  <c:v>5.5411277582853536E-4</c:v>
                </c:pt>
                <c:pt idx="25">
                  <c:v>5.5265791288650425E-4</c:v>
                </c:pt>
                <c:pt idx="26">
                  <c:v>5.4990065477134519E-4</c:v>
                </c:pt>
                <c:pt idx="27">
                  <c:v>5.4833638142027651E-4</c:v>
                </c:pt>
                <c:pt idx="28">
                  <c:v>5.4493594696560389E-4</c:v>
                </c:pt>
                <c:pt idx="29">
                  <c:v>5.4331729003143276E-4</c:v>
                </c:pt>
                <c:pt idx="30">
                  <c:v>5.4167907575506779E-4</c:v>
                </c:pt>
                <c:pt idx="31">
                  <c:v>5.3852708359213442E-4</c:v>
                </c:pt>
                <c:pt idx="32">
                  <c:v>5.3760104078834749E-4</c:v>
                </c:pt>
                <c:pt idx="33">
                  <c:v>5.3327504190110525E-4</c:v>
                </c:pt>
                <c:pt idx="34">
                  <c:v>5.3156804735320746E-4</c:v>
                </c:pt>
                <c:pt idx="35">
                  <c:v>5.2985790017633214E-4</c:v>
                </c:pt>
                <c:pt idx="36">
                  <c:v>5.2665498012203994E-4</c:v>
                </c:pt>
                <c:pt idx="37">
                  <c:v>5.2569661729276929E-4</c:v>
                </c:pt>
                <c:pt idx="38">
                  <c:v>5.2134596301072855E-4</c:v>
                </c:pt>
                <c:pt idx="39">
                  <c:v>5.1966887810502547E-4</c:v>
                </c:pt>
                <c:pt idx="40">
                  <c:v>5.1800618335352713E-4</c:v>
                </c:pt>
                <c:pt idx="41">
                  <c:v>5.1511550369828676E-4</c:v>
                </c:pt>
                <c:pt idx="42">
                  <c:v>5.1412572637095778E-4</c:v>
                </c:pt>
                <c:pt idx="43">
                  <c:v>5.0999999997999369E-4</c:v>
                </c:pt>
                <c:pt idx="44">
                  <c:v>5.0847665012258869E-4</c:v>
                </c:pt>
                <c:pt idx="45">
                  <c:v>5.0698225795126886E-4</c:v>
                </c:pt>
                <c:pt idx="46">
                  <c:v>5.0472132586571632E-4</c:v>
                </c:pt>
                <c:pt idx="47">
                  <c:v>5.0370325194434363E-4</c:v>
                </c:pt>
                <c:pt idx="48">
                  <c:v>5.002748840603812E-4</c:v>
                </c:pt>
                <c:pt idx="49">
                  <c:v>4.9893185628481474E-4</c:v>
                </c:pt>
                <c:pt idx="50">
                  <c:v>4.976220030610116E-4</c:v>
                </c:pt>
                <c:pt idx="51">
                  <c:v>4.9634602874718719E-4</c:v>
                </c:pt>
                <c:pt idx="52">
                  <c:v>4.9482992925083537E-4</c:v>
                </c:pt>
                <c:pt idx="53">
                  <c:v>4.9159515538803268E-4</c:v>
                </c:pt>
                <c:pt idx="54">
                  <c:v>4.9049928862697056E-4</c:v>
                </c:pt>
                <c:pt idx="55">
                  <c:v>4.8944161550353081E-4</c:v>
                </c:pt>
                <c:pt idx="56">
                  <c:v>4.8842286990299498E-4</c:v>
                </c:pt>
                <c:pt idx="57">
                  <c:v>4.8774781489168106E-4</c:v>
                </c:pt>
                <c:pt idx="58">
                  <c:v>4.847519881194624E-4</c:v>
                </c:pt>
                <c:pt idx="59">
                  <c:v>4.8393903609705022E-4</c:v>
                </c:pt>
                <c:pt idx="60">
                  <c:v>4.8316950352262034E-4</c:v>
                </c:pt>
                <c:pt idx="61">
                  <c:v>4.8244415382122182E-4</c:v>
                </c:pt>
                <c:pt idx="62">
                  <c:v>4.8270870090652394E-4</c:v>
                </c:pt>
                <c:pt idx="63">
                  <c:v>4.7999999999985955E-4</c:v>
                </c:pt>
                <c:pt idx="64">
                  <c:v>4.7951557466209836E-4</c:v>
                </c:pt>
                <c:pt idx="65">
                  <c:v>4.7909438629112344E-4</c:v>
                </c:pt>
                <c:pt idx="66">
                  <c:v>4.7873353697269749E-4</c:v>
                </c:pt>
                <c:pt idx="67">
                  <c:v>4.7772991985736588E-4</c:v>
                </c:pt>
                <c:pt idx="68">
                  <c:v>4.7766782515735394E-4</c:v>
                </c:pt>
                <c:pt idx="69">
                  <c:v>4.7764457232536526E-4</c:v>
                </c:pt>
                <c:pt idx="70">
                  <c:v>4.7949292618034459E-4</c:v>
                </c:pt>
                <c:pt idx="71">
                  <c:v>4.778744472265069E-4</c:v>
                </c:pt>
                <c:pt idx="72">
                  <c:v>4.7799587562545923E-4</c:v>
                </c:pt>
                <c:pt idx="73">
                  <c:v>4.7813603162733209E-4</c:v>
                </c:pt>
                <c:pt idx="74">
                  <c:v>4.7829141133949729E-4</c:v>
                </c:pt>
                <c:pt idx="75">
                  <c:v>4.8023300022272065E-4</c:v>
                </c:pt>
                <c:pt idx="76">
                  <c:v>4.7899357420433538E-4</c:v>
                </c:pt>
                <c:pt idx="77">
                  <c:v>4.7917099884019535E-4</c:v>
                </c:pt>
                <c:pt idx="78">
                  <c:v>4.793417146838486E-4</c:v>
                </c:pt>
                <c:pt idx="79">
                  <c:v>4.8218177407516468E-4</c:v>
                </c:pt>
                <c:pt idx="80">
                  <c:v>4.8159920461435853E-4</c:v>
                </c:pt>
                <c:pt idx="81">
                  <c:v>4.799599037552884E-4</c:v>
                </c:pt>
                <c:pt idx="82">
                  <c:v>4.8000890580001169E-4</c:v>
                </c:pt>
                <c:pt idx="83">
                  <c:v>4.8002364131867996E-4</c:v>
                </c:pt>
                <c:pt idx="84">
                  <c:v>4.8000000033274394E-4</c:v>
                </c:pt>
                <c:pt idx="85">
                  <c:v>4.8046919655562168E-4</c:v>
                </c:pt>
                <c:pt idx="86">
                  <c:v>4.7943222811621425E-4</c:v>
                </c:pt>
                <c:pt idx="87">
                  <c:v>4.7918194135700582E-4</c:v>
                </c:pt>
                <c:pt idx="88">
                  <c:v>4.7889500729737024E-4</c:v>
                </c:pt>
                <c:pt idx="89">
                  <c:v>4.7857480331699843E-4</c:v>
                </c:pt>
                <c:pt idx="90">
                  <c:v>4.7826620943954273E-4</c:v>
                </c:pt>
                <c:pt idx="91">
                  <c:v>4.7702948148003945E-4</c:v>
                </c:pt>
                <c:pt idx="92">
                  <c:v>4.7659423427343469E-4</c:v>
                </c:pt>
                <c:pt idx="93">
                  <c:v>4.7614636881890385E-4</c:v>
                </c:pt>
                <c:pt idx="94">
                  <c:v>4.7568939162002775E-4</c:v>
                </c:pt>
                <c:pt idx="95">
                  <c:v>4.746208393907497E-4</c:v>
                </c:pt>
                <c:pt idx="96">
                  <c:v>4.7384114096043963E-4</c:v>
                </c:pt>
                <c:pt idx="97">
                  <c:v>4.7339184810217939E-4</c:v>
                </c:pt>
                <c:pt idx="98">
                  <c:v>4.7295486982593078E-4</c:v>
                </c:pt>
                <c:pt idx="99">
                  <c:v>4.7253384173792087E-4</c:v>
                </c:pt>
                <c:pt idx="100">
                  <c:v>4.7151643936084795E-4</c:v>
                </c:pt>
                <c:pt idx="101">
                  <c:v>4.7108258894392802E-4</c:v>
                </c:pt>
                <c:pt idx="102">
                  <c:v>4.7079649145346256E-4</c:v>
                </c:pt>
                <c:pt idx="103">
                  <c:v>4.7054854513946162E-4</c:v>
                </c:pt>
                <c:pt idx="104">
                  <c:v>4.7034251473423197E-4</c:v>
                </c:pt>
                <c:pt idx="105">
                  <c:v>4.6995120963670532E-4</c:v>
                </c:pt>
                <c:pt idx="106">
                  <c:v>4.7000000007825184E-4</c:v>
                </c:pt>
                <c:pt idx="107">
                  <c:v>4.7001718100955959E-4</c:v>
                </c:pt>
                <c:pt idx="108">
                  <c:v>4.7006472538544796E-4</c:v>
                </c:pt>
                <c:pt idx="109">
                  <c:v>4.7014195767045366E-4</c:v>
                </c:pt>
                <c:pt idx="110">
                  <c:v>4.7034529765407435E-4</c:v>
                </c:pt>
                <c:pt idx="111">
                  <c:v>4.7073372855151841E-4</c:v>
                </c:pt>
                <c:pt idx="112">
                  <c:v>4.7094874070776222E-4</c:v>
                </c:pt>
                <c:pt idx="113">
                  <c:v>4.7118907157223187E-4</c:v>
                </c:pt>
                <c:pt idx="114">
                  <c:v>4.7145394027826843E-4</c:v>
                </c:pt>
                <c:pt idx="115">
                  <c:v>4.721027760828022E-4</c:v>
                </c:pt>
                <c:pt idx="116">
                  <c:v>4.7274264949519749E-4</c:v>
                </c:pt>
                <c:pt idx="117">
                  <c:v>4.7311796771553564E-4</c:v>
                </c:pt>
                <c:pt idx="118">
                  <c:v>4.7351282255805681E-4</c:v>
                </c:pt>
                <c:pt idx="119">
                  <c:v>4.7392632781483209E-4</c:v>
                </c:pt>
                <c:pt idx="120">
                  <c:v>4.749611188398365E-4</c:v>
                </c:pt>
                <c:pt idx="121">
                  <c:v>4.7574860207114523E-4</c:v>
                </c:pt>
                <c:pt idx="122">
                  <c:v>4.7624153952725905E-4</c:v>
                </c:pt>
                <c:pt idx="123">
                  <c:v>4.7674749409777297E-4</c:v>
                </c:pt>
                <c:pt idx="124">
                  <c:v>4.7726547422297593E-4</c:v>
                </c:pt>
                <c:pt idx="125">
                  <c:v>4.7862186456579004E-4</c:v>
                </c:pt>
                <c:pt idx="126">
                  <c:v>4.7943729228688608E-4</c:v>
                </c:pt>
                <c:pt idx="127">
                  <c:v>4.7999999999985955E-4</c:v>
                </c:pt>
                <c:pt idx="128">
                  <c:v>4.8061121864443354E-4</c:v>
                </c:pt>
                <c:pt idx="129">
                  <c:v>4.8131073419435639E-4</c:v>
                </c:pt>
                <c:pt idx="130">
                  <c:v>4.8367053012965768E-4</c:v>
                </c:pt>
                <c:pt idx="131">
                  <c:v>4.8491282667881009E-4</c:v>
                </c:pt>
                <c:pt idx="132">
                  <c:v>4.859943637563503E-4</c:v>
                </c:pt>
                <c:pt idx="133">
                  <c:v>4.871402053837398E-4</c:v>
                </c:pt>
                <c:pt idx="134">
                  <c:v>4.8834624924183666E-4</c:v>
                </c:pt>
                <c:pt idx="135">
                  <c:v>4.9201788878855152E-4</c:v>
                </c:pt>
                <c:pt idx="136">
                  <c:v>4.9368936435931102E-4</c:v>
                </c:pt>
                <c:pt idx="137">
                  <c:v>4.9513384830524639E-4</c:v>
                </c:pt>
                <c:pt idx="138">
                  <c:v>4.9661329876459263E-4</c:v>
                </c:pt>
                <c:pt idx="139">
                  <c:v>4.9812340612889869E-4</c:v>
                </c:pt>
                <c:pt idx="140">
                  <c:v>5.0248233746529036E-4</c:v>
                </c:pt>
                <c:pt idx="141">
                  <c:v>5.0438317572056165E-4</c:v>
                </c:pt>
                <c:pt idx="142">
                  <c:v>5.0598088671551867E-4</c:v>
                </c:pt>
                <c:pt idx="143">
                  <c:v>5.0758277488612219E-4</c:v>
                </c:pt>
                <c:pt idx="144">
                  <c:v>5.0918432325467616E-4</c:v>
                </c:pt>
                <c:pt idx="145">
                  <c:v>5.1358226402008699E-4</c:v>
                </c:pt>
                <c:pt idx="146">
                  <c:v>5.1549574220181654E-4</c:v>
                </c:pt>
                <c:pt idx="147">
                  <c:v>5.1702679994355548E-4</c:v>
                </c:pt>
                <c:pt idx="148">
                  <c:v>5.1852979385020291E-4</c:v>
                </c:pt>
                <c:pt idx="149">
                  <c:v>5.1999999955904973E-4</c:v>
                </c:pt>
                <c:pt idx="150">
                  <c:v>5.2389185755688863E-4</c:v>
                </c:pt>
                <c:pt idx="151">
                  <c:v>5.2569679326496758E-4</c:v>
                </c:pt>
                <c:pt idx="152">
                  <c:v>5.2708647209418424E-4</c:v>
                </c:pt>
                <c:pt idx="153">
                  <c:v>5.2846260239649775E-4</c:v>
                </c:pt>
                <c:pt idx="154">
                  <c:v>5.2982531973448297E-4</c:v>
                </c:pt>
                <c:pt idx="155">
                  <c:v>5.3339376046062249E-4</c:v>
                </c:pt>
                <c:pt idx="156">
                  <c:v>5.3514488882042176E-4</c:v>
                </c:pt>
                <c:pt idx="157">
                  <c:v>5.3644269290139082E-4</c:v>
                </c:pt>
                <c:pt idx="158">
                  <c:v>5.3772796826916959E-4</c:v>
                </c:pt>
                <c:pt idx="159">
                  <c:v>5.3900087411192779E-4</c:v>
                </c:pt>
                <c:pt idx="160">
                  <c:v>5.4226841798980601E-4</c:v>
                </c:pt>
                <c:pt idx="161">
                  <c:v>5.4397210411886033E-4</c:v>
                </c:pt>
                <c:pt idx="162">
                  <c:v>5.451856682835265E-4</c:v>
                </c:pt>
                <c:pt idx="163">
                  <c:v>5.4638788892743986E-4</c:v>
                </c:pt>
                <c:pt idx="164">
                  <c:v>5.4757894886458343E-4</c:v>
                </c:pt>
                <c:pt idx="165">
                  <c:v>5.5056992435191748E-4</c:v>
                </c:pt>
                <c:pt idx="166">
                  <c:v>5.522353559421463E-4</c:v>
                </c:pt>
                <c:pt idx="167">
                  <c:v>5.5337347267571532E-4</c:v>
                </c:pt>
                <c:pt idx="168">
                  <c:v>5.5450159646056919E-4</c:v>
                </c:pt>
                <c:pt idx="169">
                  <c:v>5.5561993373562878E-4</c:v>
                </c:pt>
                <c:pt idx="170">
                  <c:v>5.5836043315891438E-4</c:v>
                </c:pt>
                <c:pt idx="171">
                  <c:v>5.6000000001856095E-4</c:v>
                </c:pt>
                <c:pt idx="172">
                  <c:v>5.6107497144090347E-4</c:v>
                </c:pt>
                <c:pt idx="173">
                  <c:v>5.6214551119199683E-4</c:v>
                </c:pt>
                <c:pt idx="174">
                  <c:v>5.6321389125564775E-4</c:v>
                </c:pt>
                <c:pt idx="175">
                  <c:v>5.6582568826205027E-4</c:v>
                </c:pt>
                <c:pt idx="176">
                  <c:v>5.675118345575068E-4</c:v>
                </c:pt>
                <c:pt idx="177">
                  <c:v>5.6860407619031654E-4</c:v>
                </c:pt>
                <c:pt idx="178">
                  <c:v>5.6970813819159124E-4</c:v>
                </c:pt>
                <c:pt idx="179">
                  <c:v>5.7082640859827693E-4</c:v>
                </c:pt>
                <c:pt idx="180">
                  <c:v>5.7363212608780526E-4</c:v>
                </c:pt>
                <c:pt idx="181">
                  <c:v>5.7548991534200975E-4</c:v>
                </c:pt>
                <c:pt idx="182">
                  <c:v>5.767156286600305E-4</c:v>
                </c:pt>
                <c:pt idx="183">
                  <c:v>5.7797022681011173E-4</c:v>
                </c:pt>
                <c:pt idx="184">
                  <c:v>5.7925621390380168E-4</c:v>
                </c:pt>
                <c:pt idx="185">
                  <c:v>5.8259867732205904E-4</c:v>
                </c:pt>
                <c:pt idx="186">
                  <c:v>5.8476471442527793E-4</c:v>
                </c:pt>
                <c:pt idx="187">
                  <c:v>5.8624578840829578E-4</c:v>
                </c:pt>
                <c:pt idx="188">
                  <c:v>5.87773624319999E-4</c:v>
                </c:pt>
                <c:pt idx="189">
                  <c:v>5.8935084238814848E-4</c:v>
                </c:pt>
                <c:pt idx="190">
                  <c:v>5.9358387152963618E-4</c:v>
                </c:pt>
                <c:pt idx="191">
                  <c:v>5.9620652157589072E-4</c:v>
                </c:pt>
                <c:pt idx="192">
                  <c:v>5.9807053465829791E-4</c:v>
                </c:pt>
                <c:pt idx="193">
                  <c:v>5.9999999977507277E-4</c:v>
                </c:pt>
                <c:pt idx="194">
                  <c:v>6.0199672303479299E-4</c:v>
                </c:pt>
                <c:pt idx="195">
                  <c:v>6.0742853782085244E-4</c:v>
                </c:pt>
                <c:pt idx="196">
                  <c:v>6.1060840653589057E-4</c:v>
                </c:pt>
                <c:pt idx="197">
                  <c:v>6.1290308242059426E-4</c:v>
                </c:pt>
                <c:pt idx="198">
                  <c:v>6.1524861254819683E-4</c:v>
                </c:pt>
                <c:pt idx="199">
                  <c:v>6.1764203767335657E-4</c:v>
                </c:pt>
                <c:pt idx="200">
                  <c:v>6.1815514131885897E-4</c:v>
                </c:pt>
                <c:pt idx="201">
                  <c:v>6.2763479582963989E-4</c:v>
                </c:pt>
                <c:pt idx="202">
                  <c:v>6.3022259982462145E-4</c:v>
                </c:pt>
                <c:pt idx="203">
                  <c:v>6.3284011885989433E-4</c:v>
                </c:pt>
                <c:pt idx="204">
                  <c:v>6.354842521809562E-4</c:v>
                </c:pt>
                <c:pt idx="205">
                  <c:v>6.4235619717568958E-4</c:v>
                </c:pt>
                <c:pt idx="206">
                  <c:v>6.4626420548444371E-4</c:v>
                </c:pt>
                <c:pt idx="207">
                  <c:v>6.4899419115298327E-4</c:v>
                </c:pt>
                <c:pt idx="208">
                  <c:v>6.5173176190849236E-4</c:v>
                </c:pt>
                <c:pt idx="209">
                  <c:v>6.5447367543124309E-4</c:v>
                </c:pt>
                <c:pt idx="210">
                  <c:v>6.6138854920990222E-4</c:v>
                </c:pt>
                <c:pt idx="211">
                  <c:v>6.6541920287170695E-4</c:v>
                </c:pt>
                <c:pt idx="212">
                  <c:v>6.6813348750284485E-4</c:v>
                </c:pt>
                <c:pt idx="213">
                  <c:v>6.7083223622104295E-4</c:v>
                </c:pt>
                <c:pt idx="214">
                  <c:v>6.7351206511835301E-4</c:v>
                </c:pt>
                <c:pt idx="215">
                  <c:v>6.7999999999892246E-4</c:v>
                </c:pt>
                <c:pt idx="216">
                  <c:v>6.8397466361179307E-4</c:v>
                </c:pt>
                <c:pt idx="217">
                  <c:v>6.8651450753622956E-4</c:v>
                </c:pt>
                <c:pt idx="218">
                  <c:v>6.8902515879265699E-4</c:v>
                </c:pt>
                <c:pt idx="219">
                  <c:v>6.9150836474562993E-4</c:v>
                </c:pt>
                <c:pt idx="220">
                  <c:v>6.9732870869447169E-4</c:v>
                </c:pt>
                <c:pt idx="221">
                  <c:v>7.0120205918916014E-4</c:v>
                </c:pt>
                <c:pt idx="222">
                  <c:v>7.0357462546892914E-4</c:v>
                </c:pt>
                <c:pt idx="223">
                  <c:v>7.0593045645631341E-4</c:v>
                </c:pt>
                <c:pt idx="224">
                  <c:v>7.0827137478891541E-4</c:v>
                </c:pt>
                <c:pt idx="225">
                  <c:v>7.1368306896377426E-4</c:v>
                </c:pt>
                <c:pt idx="226">
                  <c:v>7.1752275065221709E-4</c:v>
                </c:pt>
                <c:pt idx="227">
                  <c:v>7.1981682160361183E-4</c:v>
                </c:pt>
                <c:pt idx="228">
                  <c:v>7.2210714152264521E-4</c:v>
                </c:pt>
                <c:pt idx="229">
                  <c:v>7.243956083118646E-4</c:v>
                </c:pt>
                <c:pt idx="230">
                  <c:v>7.2968945580643692E-4</c:v>
                </c:pt>
                <c:pt idx="231">
                  <c:v>7.3356927856401528E-4</c:v>
                </c:pt>
                <c:pt idx="232">
                  <c:v>7.3587732458265049E-4</c:v>
                </c:pt>
                <c:pt idx="233">
                  <c:v>7.3819513069144636E-4</c:v>
                </c:pt>
                <c:pt idx="234">
                  <c:v>7.4052467006205651E-4</c:v>
                </c:pt>
                <c:pt idx="235">
                  <c:v>7.459999202248616E-4</c:v>
                </c:pt>
                <c:pt idx="236">
                  <c:v>7.499999999981791E-4</c:v>
                </c:pt>
                <c:pt idx="237">
                  <c:v>7.5241777033411758E-4</c:v>
                </c:pt>
                <c:pt idx="238">
                  <c:v>7.5485687819621295E-4</c:v>
                </c:pt>
                <c:pt idx="239">
                  <c:v>7.5731689857890037E-4</c:v>
                </c:pt>
                <c:pt idx="240">
                  <c:v>7.6320363158389668E-4</c:v>
                </c:pt>
                <c:pt idx="241">
                  <c:v>7.6735749104353361E-4</c:v>
                </c:pt>
                <c:pt idx="242">
                  <c:v>7.6991558477905702E-4</c:v>
                </c:pt>
                <c:pt idx="243">
                  <c:v>7.7249197249789497E-4</c:v>
                </c:pt>
                <c:pt idx="244">
                  <c:v>7.7508620635817428E-4</c:v>
                </c:pt>
                <c:pt idx="245">
                  <c:v>7.8135998030397116E-4</c:v>
                </c:pt>
                <c:pt idx="246">
                  <c:v>7.8563253217520915E-4</c:v>
                </c:pt>
                <c:pt idx="247">
                  <c:v>7.8830916491071828E-4</c:v>
                </c:pt>
                <c:pt idx="248">
                  <c:v>7.9100088821151794E-4</c:v>
                </c:pt>
                <c:pt idx="249">
                  <c:v>7.9370723139351367E-4</c:v>
                </c:pt>
                <c:pt idx="250">
                  <c:v>8.0031643467074148E-4</c:v>
                </c:pt>
                <c:pt idx="251">
                  <c:v>8.0466927500673574E-4</c:v>
                </c:pt>
                <c:pt idx="252">
                  <c:v>8.0744154309043341E-4</c:v>
                </c:pt>
                <c:pt idx="253">
                  <c:v>8.1022553840548158E-4</c:v>
                </c:pt>
                <c:pt idx="254">
                  <c:v>8.1302076741877536E-4</c:v>
                </c:pt>
                <c:pt idx="255">
                  <c:v>8.1991226447969369E-4</c:v>
                </c:pt>
                <c:pt idx="256">
                  <c:v>8.2430403553608957E-4</c:v>
                </c:pt>
                <c:pt idx="257">
                  <c:v>8.271479157856284E-4</c:v>
                </c:pt>
                <c:pt idx="258">
                  <c:v>8.299999999778979E-4</c:v>
                </c:pt>
                <c:pt idx="259">
                  <c:v>8.3286008863235638E-4</c:v>
                </c:pt>
                <c:pt idx="260">
                  <c:v>8.4427170774027107E-4</c:v>
                </c:pt>
                <c:pt idx="261">
                  <c:v>8.4732494857232669E-4</c:v>
                </c:pt>
                <c:pt idx="262">
                  <c:v>8.502608401532415E-4</c:v>
                </c:pt>
                <c:pt idx="263">
                  <c:v>8.5321445713645297E-4</c:v>
                </c:pt>
                <c:pt idx="264">
                  <c:v>8.5398916327978356E-4</c:v>
                </c:pt>
                <c:pt idx="265">
                  <c:v>8.6523634945359759E-4</c:v>
                </c:pt>
                <c:pt idx="266">
                  <c:v>8.6830135896116432E-4</c:v>
                </c:pt>
                <c:pt idx="267">
                  <c:v>8.7139331027379183E-4</c:v>
                </c:pt>
                <c:pt idx="268">
                  <c:v>8.7451379456010179E-4</c:v>
                </c:pt>
                <c:pt idx="269">
                  <c:v>8.8224617415175958E-4</c:v>
                </c:pt>
                <c:pt idx="270">
                  <c:v>8.8731343591370773E-4</c:v>
                </c:pt>
                <c:pt idx="271">
                  <c:v>8.9060100370606213E-4</c:v>
                </c:pt>
                <c:pt idx="272">
                  <c:v>8.9392698215849382E-4</c:v>
                </c:pt>
                <c:pt idx="273">
                  <c:v>8.9729307267210495E-4</c:v>
                </c:pt>
                <c:pt idx="274">
                  <c:v>9.0543915606909999E-4</c:v>
                </c:pt>
                <c:pt idx="275">
                  <c:v>9.1119313466295323E-4</c:v>
                </c:pt>
                <c:pt idx="276">
                  <c:v>9.1478585781535704E-4</c:v>
                </c:pt>
                <c:pt idx="277">
                  <c:v>9.1842923223986884E-4</c:v>
                </c:pt>
                <c:pt idx="278">
                  <c:v>9.2212506961628126E-4</c:v>
                </c:pt>
                <c:pt idx="279">
                  <c:v>9.3076096245072457E-4</c:v>
                </c:pt>
                <c:pt idx="280">
                  <c:v>9.3746983380763006E-4</c:v>
                </c:pt>
                <c:pt idx="281">
                  <c:v>9.4145506010497862E-4</c:v>
                </c:pt>
                <c:pt idx="282">
                  <c:v>9.4550002156577298E-4</c:v>
                </c:pt>
                <c:pt idx="283">
                  <c:v>9.4960267541047865E-4</c:v>
                </c:pt>
                <c:pt idx="284">
                  <c:v>9.5878231468786966E-4</c:v>
                </c:pt>
                <c:pt idx="285">
                  <c:v>9.6654853796760668E-4</c:v>
                </c:pt>
                <c:pt idx="286">
                  <c:v>9.7090819094792895E-4</c:v>
                </c:pt>
                <c:pt idx="287">
                  <c:v>9.7531278695837053E-4</c:v>
                </c:pt>
                <c:pt idx="288">
                  <c:v>9.7976011897926859E-4</c:v>
                </c:pt>
                <c:pt idx="289">
                  <c:v>9.8939342472199984E-4</c:v>
                </c:pt>
                <c:pt idx="290">
                  <c:v>9.9793184532035849E-4</c:v>
                </c:pt>
                <c:pt idx="291">
                  <c:v>1.0025589306259519E-3</c:v>
                </c:pt>
                <c:pt idx="292">
                  <c:v>1.007215016921429E-3</c:v>
                </c:pt>
                <c:pt idx="293">
                  <c:v>1.0118977328734133E-3</c:v>
                </c:pt>
                <c:pt idx="294">
                  <c:v>1.0218666757854061E-3</c:v>
                </c:pt>
                <c:pt idx="295">
                  <c:v>1.0308466448101636E-3</c:v>
                </c:pt>
                <c:pt idx="296">
                  <c:v>1.0356261172577853E-3</c:v>
                </c:pt>
                <c:pt idx="297">
                  <c:v>1.0404174982737849E-3</c:v>
                </c:pt>
                <c:pt idx="298">
                  <c:v>1.0452182521521614E-3</c:v>
                </c:pt>
                <c:pt idx="299">
                  <c:v>1.0554010515453701E-3</c:v>
                </c:pt>
                <c:pt idx="300">
                  <c:v>1.0644634601569213E-3</c:v>
                </c:pt>
                <c:pt idx="301">
                  <c:v>1.0692722207341632E-3</c:v>
                </c:pt>
                <c:pt idx="302">
                  <c:v>1.0740749881063497E-3</c:v>
                </c:pt>
                <c:pt idx="303">
                  <c:v>1.0788707754941648E-3</c:v>
                </c:pt>
                <c:pt idx="304">
                  <c:v>1.0891486750302076E-3</c:v>
                </c:pt>
                <c:pt idx="305">
                  <c:v>1.0979710332732942E-3</c:v>
                </c:pt>
                <c:pt idx="306">
                  <c:v>1.1027220637225704E-3</c:v>
                </c:pt>
                <c:pt idx="307">
                  <c:v>1.1074621409238941E-3</c:v>
                </c:pt>
                <c:pt idx="308">
                  <c:v>1.112190587438448E-3</c:v>
                </c:pt>
                <c:pt idx="309">
                  <c:v>1.1225154161428636E-3</c:v>
                </c:pt>
                <c:pt idx="310">
                  <c:v>1.1309743655509943E-3</c:v>
                </c:pt>
                <c:pt idx="311">
                  <c:v>1.1356343447515382E-3</c:v>
                </c:pt>
                <c:pt idx="312">
                  <c:v>1.1402785372556386E-3</c:v>
                </c:pt>
                <c:pt idx="313">
                  <c:v>1.1449062351653366E-3</c:v>
                </c:pt>
                <c:pt idx="314">
                  <c:v>1.155250103611873E-3</c:v>
                </c:pt>
                <c:pt idx="315">
                  <c:v>1.1632377706257888E-3</c:v>
                </c:pt>
                <c:pt idx="316">
                  <c:v>1.1677722248143588E-3</c:v>
                </c:pt>
                <c:pt idx="317">
                  <c:v>1.1722858456512276E-3</c:v>
                </c:pt>
                <c:pt idx="318">
                  <c:v>1.1767778947810456E-3</c:v>
                </c:pt>
                <c:pt idx="319">
                  <c:v>1.1871126520957645E-3</c:v>
                </c:pt>
                <c:pt idx="320">
                  <c:v>1.1945154548549234E-3</c:v>
                </c:pt>
                <c:pt idx="321">
                  <c:v>1.1988884178487206E-3</c:v>
                </c:pt>
                <c:pt idx="322">
                  <c:v>1.2032359419588607E-3</c:v>
                </c:pt>
                <c:pt idx="323">
                  <c:v>1.2075605414450482E-3</c:v>
                </c:pt>
                <c:pt idx="324">
                  <c:v>1.2178702334234084E-3</c:v>
                </c:pt>
                <c:pt idx="325">
                  <c:v>1.2246940601658802E-3</c:v>
                </c:pt>
                <c:pt idx="326">
                  <c:v>1.2289525750035198E-3</c:v>
                </c:pt>
                <c:pt idx="327">
                  <c:v>1.2332077911746139E-3</c:v>
                </c:pt>
                <c:pt idx="328">
                  <c:v>1.2344063595528141E-3</c:v>
                </c:pt>
                <c:pt idx="329">
                  <c:v>1.2355927284506555E-3</c:v>
                </c:pt>
                <c:pt idx="330">
                  <c:v>1.2545536147057193E-3</c:v>
                </c:pt>
                <c:pt idx="331">
                  <c:v>1.2588609936604951E-3</c:v>
                </c:pt>
                <c:pt idx="332">
                  <c:v>1.2631893396699934E-3</c:v>
                </c:pt>
                <c:pt idx="333">
                  <c:v>1.2675422396125154E-3</c:v>
                </c:pt>
                <c:pt idx="334">
                  <c:v>1.2782201121210857E-3</c:v>
                </c:pt>
                <c:pt idx="335">
                  <c:v>1.2852721694819797E-3</c:v>
                </c:pt>
                <c:pt idx="336">
                  <c:v>1.2898026954917812E-3</c:v>
                </c:pt>
                <c:pt idx="337">
                  <c:v>1.2943799286672794E-3</c:v>
                </c:pt>
                <c:pt idx="338">
                  <c:v>1.2990076665596792E-3</c:v>
                </c:pt>
                <c:pt idx="339">
                  <c:v>1.3230389485861429E-3</c:v>
                </c:pt>
                <c:pt idx="340">
                  <c:v>1.328051149444554E-3</c:v>
                </c:pt>
                <c:pt idx="341">
                  <c:v>1.3331412809879937E-3</c:v>
                </c:pt>
                <c:pt idx="342">
                  <c:v>1.3448751808233118E-3</c:v>
                </c:pt>
                <c:pt idx="343">
                  <c:v>1.3543769091359792E-3</c:v>
                </c:pt>
                <c:pt idx="344">
                  <c:v>1.3599090342400744E-3</c:v>
                </c:pt>
                <c:pt idx="345">
                  <c:v>1.3655241858685648E-3</c:v>
                </c:pt>
                <c:pt idx="346">
                  <c:v>1.3712188474126383E-3</c:v>
                </c:pt>
                <c:pt idx="347">
                  <c:v>1.3836565675968537E-3</c:v>
                </c:pt>
                <c:pt idx="348">
                  <c:v>1.400759494319683E-3</c:v>
                </c:pt>
                <c:pt idx="349">
                  <c:v>1.4068555838894809E-3</c:v>
                </c:pt>
                <c:pt idx="350">
                  <c:v>1.4130056756967001E-3</c:v>
                </c:pt>
                <c:pt idx="351">
                  <c:v>1.4259607744694621E-3</c:v>
                </c:pt>
                <c:pt idx="352">
                  <c:v>1.4380701606357595E-3</c:v>
                </c:pt>
                <c:pt idx="353">
                  <c:v>1.4444330563614658E-3</c:v>
                </c:pt>
                <c:pt idx="354">
                  <c:v>1.4508268483859514E-3</c:v>
                </c:pt>
                <c:pt idx="355">
                  <c:v>1.4572475741923272E-3</c:v>
                </c:pt>
                <c:pt idx="356">
                  <c:v>1.4705229094422565E-3</c:v>
                </c:pt>
                <c:pt idx="357">
                  <c:v>1.4831194493597048E-3</c:v>
                </c:pt>
                <c:pt idx="358">
                  <c:v>1.4896142907577716E-3</c:v>
                </c:pt>
                <c:pt idx="359">
                  <c:v>1.496111621473303E-3</c:v>
                </c:pt>
                <c:pt idx="360">
                  <c:v>1.5026072558532691E-3</c:v>
                </c:pt>
                <c:pt idx="361">
                  <c:v>1.5160020037156934E-3</c:v>
                </c:pt>
                <c:pt idx="362">
                  <c:v>1.5284880010609108E-3</c:v>
                </c:pt>
                <c:pt idx="363">
                  <c:v>1.5349247602383007E-3</c:v>
                </c:pt>
                <c:pt idx="364">
                  <c:v>1.5413640647935171E-3</c:v>
                </c:pt>
                <c:pt idx="365">
                  <c:v>1.5478060473722349E-3</c:v>
                </c:pt>
                <c:pt idx="366">
                  <c:v>1.5612319812991287E-3</c:v>
                </c:pt>
                <c:pt idx="367">
                  <c:v>1.5736034726216012E-3</c:v>
                </c:pt>
                <c:pt idx="368">
                  <c:v>1.5800608967928716E-3</c:v>
                </c:pt>
                <c:pt idx="369">
                  <c:v>1.586521831937791E-3</c:v>
                </c:pt>
                <c:pt idx="370">
                  <c:v>1.5929864230614628E-3</c:v>
                </c:pt>
                <c:pt idx="371">
                  <c:v>1.6065131000196659E-3</c:v>
                </c:pt>
                <c:pt idx="372">
                  <c:v>1.6188843092621676E-3</c:v>
                </c:pt>
                <c:pt idx="373">
                  <c:v>1.6253694171710418E-3</c:v>
                </c:pt>
                <c:pt idx="374">
                  <c:v>1.6318590881778702E-3</c:v>
                </c:pt>
                <c:pt idx="375">
                  <c:v>1.6383534796513464E-3</c:v>
                </c:pt>
                <c:pt idx="376">
                  <c:v>1.6519883484811503E-3</c:v>
                </c:pt>
                <c:pt idx="377">
                  <c:v>1.6643814594015734E-3</c:v>
                </c:pt>
                <c:pt idx="378">
                  <c:v>1.6709018755586083E-3</c:v>
                </c:pt>
                <c:pt idx="379">
                  <c:v>1.6774279934889435E-3</c:v>
                </c:pt>
                <c:pt idx="380">
                  <c:v>1.6839599829270517E-3</c:v>
                </c:pt>
                <c:pt idx="381">
                  <c:v>1.6977107279384112E-3</c:v>
                </c:pt>
                <c:pt idx="382">
                  <c:v>1.710150112290686E-3</c:v>
                </c:pt>
                <c:pt idx="383">
                  <c:v>1.7167140671289841E-3</c:v>
                </c:pt>
                <c:pt idx="384">
                  <c:v>1.7232849489893065E-3</c:v>
                </c:pt>
                <c:pt idx="385">
                  <c:v>1.7298254422970232E-3</c:v>
                </c:pt>
                <c:pt idx="386">
                  <c:v>1.743590721923314E-3</c:v>
                </c:pt>
                <c:pt idx="387">
                  <c:v>1.7553739553505484E-3</c:v>
                </c:pt>
                <c:pt idx="388">
                  <c:v>1.7616273934190699E-3</c:v>
                </c:pt>
                <c:pt idx="389">
                  <c:v>1.767835336035802E-3</c:v>
                </c:pt>
                <c:pt idx="390">
                  <c:v>1.7740018288539816E-3</c:v>
                </c:pt>
                <c:pt idx="391">
                  <c:v>1.776446502595605E-3</c:v>
                </c:pt>
                <c:pt idx="392">
                  <c:v>1.7983353219512986E-3</c:v>
                </c:pt>
                <c:pt idx="393">
                  <c:v>1.8043563573134256E-3</c:v>
                </c:pt>
                <c:pt idx="394">
                  <c:v>1.8103608808331389E-3</c:v>
                </c:pt>
                <c:pt idx="395">
                  <c:v>1.8163531595070572E-3</c:v>
                </c:pt>
                <c:pt idx="396">
                  <c:v>1.8298152901478765E-3</c:v>
                </c:pt>
                <c:pt idx="397">
                  <c:v>1.8402862724034902E-3</c:v>
                </c:pt>
                <c:pt idx="398">
                  <c:v>1.8462824385339022E-3</c:v>
                </c:pt>
                <c:pt idx="399">
                  <c:v>1.852292625851375E-3</c:v>
                </c:pt>
                <c:pt idx="400">
                  <c:v>1.8583213227129918E-3</c:v>
                </c:pt>
                <c:pt idx="401">
                  <c:v>1.8719513370353657E-3</c:v>
                </c:pt>
                <c:pt idx="402">
                  <c:v>1.8827120797711148E-3</c:v>
                </c:pt>
                <c:pt idx="403">
                  <c:v>1.8889017567665027E-3</c:v>
                </c:pt>
                <c:pt idx="404">
                  <c:v>1.8951375377141081E-3</c:v>
                </c:pt>
                <c:pt idx="405">
                  <c:v>1.9014241324155758E-3</c:v>
                </c:pt>
                <c:pt idx="406">
                  <c:v>1.9154384244984004E-3</c:v>
                </c:pt>
                <c:pt idx="407">
                  <c:v>1.9270465374279539E-3</c:v>
                </c:pt>
                <c:pt idx="408">
                  <c:v>1.9335466522966672E-3</c:v>
                </c:pt>
                <c:pt idx="409">
                  <c:v>1.9400832677704395E-3</c:v>
                </c:pt>
                <c:pt idx="410">
                  <c:v>1.9466562730156272E-3</c:v>
                </c:pt>
                <c:pt idx="411">
                  <c:v>1.9610207729720136E-3</c:v>
                </c:pt>
                <c:pt idx="412">
                  <c:v>1.9733099225993857E-3</c:v>
                </c:pt>
                <c:pt idx="413">
                  <c:v>1.9800631617580659E-3</c:v>
                </c:pt>
                <c:pt idx="414">
                  <c:v>1.986852094222153E-3</c:v>
                </c:pt>
                <c:pt idx="415">
                  <c:v>1.9936765986692984E-3</c:v>
                </c:pt>
                <c:pt idx="416">
                  <c:v>2.0083658024601823E-3</c:v>
                </c:pt>
                <c:pt idx="417">
                  <c:v>2.0213278573760385E-3</c:v>
                </c:pt>
                <c:pt idx="418">
                  <c:v>2.0283283494388965E-3</c:v>
                </c:pt>
                <c:pt idx="419">
                  <c:v>2.0353636540721156E-3</c:v>
                </c:pt>
                <c:pt idx="420">
                  <c:v>2.0424336394593836E-3</c:v>
                </c:pt>
                <c:pt idx="421">
                  <c:v>2.0574325574553663E-3</c:v>
                </c:pt>
                <c:pt idx="422">
                  <c:v>2.0710576997474408E-3</c:v>
                </c:pt>
                <c:pt idx="423">
                  <c:v>2.0782990591812788E-3</c:v>
                </c:pt>
                <c:pt idx="424">
                  <c:v>2.0855742769813105E-3</c:v>
                </c:pt>
                <c:pt idx="425">
                  <c:v>2.0928832108328813E-3</c:v>
                </c:pt>
                <c:pt idx="426">
                  <c:v>2.1081765028917931E-3</c:v>
                </c:pt>
                <c:pt idx="427">
                  <c:v>2.122453207963E-3</c:v>
                </c:pt>
                <c:pt idx="428">
                  <c:v>2.1299281989466705E-3</c:v>
                </c:pt>
                <c:pt idx="429">
                  <c:v>2.1374340007516328E-3</c:v>
                </c:pt>
                <c:pt idx="430">
                  <c:v>2.1449684285508824E-3</c:v>
                </c:pt>
                <c:pt idx="431">
                  <c:v>2.1605280358354744E-3</c:v>
                </c:pt>
                <c:pt idx="432">
                  <c:v>2.1753481858487423E-3</c:v>
                </c:pt>
                <c:pt idx="433">
                  <c:v>2.1829924538944792E-3</c:v>
                </c:pt>
                <c:pt idx="434">
                  <c:v>2.1906519285634645E-3</c:v>
                </c:pt>
                <c:pt idx="435">
                  <c:v>2.1983243215491677E-3</c:v>
                </c:pt>
                <c:pt idx="436">
                  <c:v>2.2140479344416853E-3</c:v>
                </c:pt>
                <c:pt idx="437">
                  <c:v>2.2290967929592155E-3</c:v>
                </c:pt>
                <c:pt idx="438">
                  <c:v>2.2367989353535536E-3</c:v>
                </c:pt>
                <c:pt idx="439">
                  <c:v>2.2444999556703376E-3</c:v>
                </c:pt>
                <c:pt idx="440">
                  <c:v>2.252197462078177E-3</c:v>
                </c:pt>
                <c:pt idx="441">
                  <c:v>2.2679694938013816E-3</c:v>
                </c:pt>
                <c:pt idx="442">
                  <c:v>2.282903994285415E-3</c:v>
                </c:pt>
                <c:pt idx="443">
                  <c:v>2.2905475359613929E-3</c:v>
                </c:pt>
                <c:pt idx="444">
                  <c:v>2.2981729021035262E-3</c:v>
                </c:pt>
                <c:pt idx="445">
                  <c:v>2.3057775973314735E-3</c:v>
                </c:pt>
                <c:pt idx="446">
                  <c:v>2.3214817337789831E-3</c:v>
                </c:pt>
                <c:pt idx="447">
                  <c:v>2.3359392437244343E-3</c:v>
                </c:pt>
                <c:pt idx="448">
                  <c:v>2.3434026359053098E-3</c:v>
                </c:pt>
                <c:pt idx="449">
                  <c:v>2.3508300742284319E-3</c:v>
                </c:pt>
                <c:pt idx="450">
                  <c:v>2.3582189597605666E-3</c:v>
                </c:pt>
                <c:pt idx="451">
                  <c:v>2.3737392383824554E-3</c:v>
                </c:pt>
                <c:pt idx="452">
                  <c:v>2.3873938976527592E-3</c:v>
                </c:pt>
                <c:pt idx="453">
                  <c:v>2.3946054209709922E-3</c:v>
                </c:pt>
                <c:pt idx="454">
                  <c:v>2.401789657670452E-3</c:v>
                </c:pt>
                <c:pt idx="455">
                  <c:v>2.4089494395740253E-3</c:v>
                </c:pt>
                <c:pt idx="456">
                  <c:v>2.4119748711106648E-3</c:v>
                </c:pt>
                <c:pt idx="457">
                  <c:v>2.43740131374094E-3</c:v>
                </c:pt>
                <c:pt idx="458">
                  <c:v>2.4444819570579798E-3</c:v>
                </c:pt>
                <c:pt idx="459">
                  <c:v>2.4515555313456032E-3</c:v>
                </c:pt>
                <c:pt idx="460">
                  <c:v>2.4586250000375822E-3</c:v>
                </c:pt>
                <c:pt idx="461">
                  <c:v>2.4739861239822685E-3</c:v>
                </c:pt>
                <c:pt idx="462">
                  <c:v>2.4869217456363144E-3</c:v>
                </c:pt>
                <c:pt idx="463">
                  <c:v>2.4940157959778856E-3</c:v>
                </c:pt>
                <c:pt idx="464">
                  <c:v>2.5011239162099157E-3</c:v>
                </c:pt>
                <c:pt idx="465">
                  <c:v>2.5082492014009338E-3</c:v>
                </c:pt>
                <c:pt idx="466">
                  <c:v>2.5237497643162067E-3</c:v>
                </c:pt>
                <c:pt idx="467">
                  <c:v>2.5369845514784293E-3</c:v>
                </c:pt>
                <c:pt idx="468">
                  <c:v>2.5442427458606072E-3</c:v>
                </c:pt>
                <c:pt idx="469">
                  <c:v>2.5515370706514773E-3</c:v>
                </c:pt>
                <c:pt idx="470">
                  <c:v>2.5588707526132399E-3</c:v>
                </c:pt>
                <c:pt idx="471">
                  <c:v>2.5746577044886807E-3</c:v>
                </c:pt>
                <c:pt idx="472">
                  <c:v>2.5886642461465507E-3</c:v>
                </c:pt>
                <c:pt idx="473">
                  <c:v>2.5962429052916194E-3</c:v>
                </c:pt>
                <c:pt idx="474">
                  <c:v>2.6038754538661546E-3</c:v>
                </c:pt>
                <c:pt idx="475">
                  <c:v>2.611559998258533E-3</c:v>
                </c:pt>
                <c:pt idx="476">
                  <c:v>2.6277486683129203E-3</c:v>
                </c:pt>
                <c:pt idx="477">
                  <c:v>2.642779830706001E-3</c:v>
                </c:pt>
                <c:pt idx="478">
                  <c:v>2.6506955189257455E-3</c:v>
                </c:pt>
                <c:pt idx="479">
                  <c:v>2.658651582621384E-3</c:v>
                </c:pt>
                <c:pt idx="480">
                  <c:v>2.666646041944522E-3</c:v>
                </c:pt>
                <c:pt idx="481">
                  <c:v>2.6831611745707653E-3</c:v>
                </c:pt>
                <c:pt idx="482">
                  <c:v>2.6989678071386836E-3</c:v>
                </c:pt>
                <c:pt idx="483">
                  <c:v>2.7071241154530169E-3</c:v>
                </c:pt>
                <c:pt idx="484">
                  <c:v>2.7153066814362662E-3</c:v>
                </c:pt>
                <c:pt idx="485">
                  <c:v>2.7235134389406307E-3</c:v>
                </c:pt>
                <c:pt idx="486">
                  <c:v>2.7402471355390009E-3</c:v>
                </c:pt>
                <c:pt idx="487">
                  <c:v>2.7565406295263178E-3</c:v>
                </c:pt>
                <c:pt idx="488">
                  <c:v>2.7648369207231419E-3</c:v>
                </c:pt>
                <c:pt idx="489">
                  <c:v>2.7731447475253142E-3</c:v>
                </c:pt>
                <c:pt idx="490">
                  <c:v>2.7814619574348183E-3</c:v>
                </c:pt>
                <c:pt idx="491">
                  <c:v>2.798305832869758E-3</c:v>
                </c:pt>
                <c:pt idx="492">
                  <c:v>2.8147811462926422E-3</c:v>
                </c:pt>
                <c:pt idx="493">
                  <c:v>2.8231125523703327E-3</c:v>
                </c:pt>
                <c:pt idx="494">
                  <c:v>2.8314405776067725E-3</c:v>
                </c:pt>
                <c:pt idx="495">
                  <c:v>2.8397650387466875E-3</c:v>
                </c:pt>
                <c:pt idx="496">
                  <c:v>2.8566181390843812E-3</c:v>
                </c:pt>
                <c:pt idx="497">
                  <c:v>2.873031819167907E-3</c:v>
                </c:pt>
                <c:pt idx="498">
                  <c:v>2.8813419078775626E-3</c:v>
                </c:pt>
                <c:pt idx="499">
                  <c:v>2.8896498240581023E-3</c:v>
                </c:pt>
                <c:pt idx="500">
                  <c:v>2.8979558058112292E-3</c:v>
                </c:pt>
                <c:pt idx="501">
                  <c:v>2.9148044937690361E-3</c:v>
                </c:pt>
                <c:pt idx="502">
                  <c:v>2.931165212328465E-3</c:v>
                </c:pt>
                <c:pt idx="503">
                  <c:v>2.9394651552155275E-3</c:v>
                </c:pt>
                <c:pt idx="504">
                  <c:v>2.9477646293334563E-3</c:v>
                </c:pt>
                <c:pt idx="505">
                  <c:v>2.9560638851346237E-3</c:v>
                </c:pt>
                <c:pt idx="506">
                  <c:v>2.9729195175780977E-3</c:v>
                </c:pt>
                <c:pt idx="507">
                  <c:v>2.9892637959674016E-3</c:v>
                </c:pt>
                <c:pt idx="508">
                  <c:v>2.9975657787243261E-3</c:v>
                </c:pt>
                <c:pt idx="509">
                  <c:v>3.0058690829344436E-3</c:v>
                </c:pt>
                <c:pt idx="510">
                  <c:v>3.0141739714034227E-3</c:v>
                </c:pt>
                <c:pt idx="511">
                  <c:v>3.0310479666238854E-3</c:v>
                </c:pt>
                <c:pt idx="512">
                  <c:v>3.0474146857626763E-3</c:v>
                </c:pt>
                <c:pt idx="513">
                  <c:v>3.0557314993927874E-3</c:v>
                </c:pt>
                <c:pt idx="514">
                  <c:v>3.0640515111863861E-3</c:v>
                </c:pt>
                <c:pt idx="515">
                  <c:v>3.0723749963061596E-3</c:v>
                </c:pt>
                <c:pt idx="516">
                  <c:v>3.0892788567925054E-3</c:v>
                </c:pt>
                <c:pt idx="517">
                  <c:v>3.1223936244038535E-3</c:v>
                </c:pt>
                <c:pt idx="518">
                  <c:v>3.1725427456667519E-3</c:v>
                </c:pt>
                <c:pt idx="519">
                  <c:v>3.2228179440023774E-3</c:v>
                </c:pt>
                <c:pt idx="520">
                  <c:v>3.2816259414395949E-3</c:v>
                </c:pt>
                <c:pt idx="521">
                  <c:v>3.3405930068196301E-3</c:v>
                </c:pt>
                <c:pt idx="522">
                  <c:v>3.3997126605808284E-3</c:v>
                </c:pt>
                <c:pt idx="523">
                  <c:v>3.4589786145943777E-3</c:v>
                </c:pt>
                <c:pt idx="524">
                  <c:v>3.518384772210956E-3</c:v>
                </c:pt>
                <c:pt idx="525">
                  <c:v>3.577925228311101E-3</c:v>
                </c:pt>
                <c:pt idx="526">
                  <c:v>3.6375942693531726E-3</c:v>
                </c:pt>
                <c:pt idx="527">
                  <c:v>3.6973863734254767E-3</c:v>
                </c:pt>
                <c:pt idx="528">
                  <c:v>3.7572962102959762E-3</c:v>
                </c:pt>
                <c:pt idx="529">
                  <c:v>3.8173186414655106E-3</c:v>
                </c:pt>
                <c:pt idx="530">
                  <c:v>3.8774487202183853E-3</c:v>
                </c:pt>
                <c:pt idx="531">
                  <c:v>3.9549093674056245E-3</c:v>
                </c:pt>
                <c:pt idx="532">
                  <c:v>3.9980129928545828E-3</c:v>
                </c:pt>
                <c:pt idx="533">
                  <c:v>4.0584382527087187E-3</c:v>
                </c:pt>
                <c:pt idx="534">
                  <c:v>4.118953292197758E-3</c:v>
                </c:pt>
                <c:pt idx="535">
                  <c:v>4.1795541243336478E-3</c:v>
                </c:pt>
                <c:pt idx="536">
                  <c:v>4.2402369542383312E-3</c:v>
                </c:pt>
                <c:pt idx="537">
                  <c:v>4.3009981792000362E-3</c:v>
                </c:pt>
                <c:pt idx="538">
                  <c:v>4.3618343887286805E-3</c:v>
                </c:pt>
                <c:pt idx="539">
                  <c:v>4.4227423646128134E-3</c:v>
                </c:pt>
                <c:pt idx="540">
                  <c:v>4.4837190809763373E-3</c:v>
                </c:pt>
                <c:pt idx="541">
                  <c:v>4.5447617043361047E-3</c:v>
                </c:pt>
                <c:pt idx="542">
                  <c:v>4.6058675936588613E-3</c:v>
                </c:pt>
                <c:pt idx="543">
                  <c:v>4.6670343004194988E-3</c:v>
                </c:pt>
                <c:pt idx="544">
                  <c:v>4.7282595686586508E-3</c:v>
                </c:pt>
                <c:pt idx="545">
                  <c:v>4.7895413350411732E-3</c:v>
                </c:pt>
                <c:pt idx="546">
                  <c:v>4.8508777289150472E-3</c:v>
                </c:pt>
                <c:pt idx="547">
                  <c:v>4.9122670723687652E-3</c:v>
                </c:pt>
                <c:pt idx="548">
                  <c:v>4.973707880291554E-3</c:v>
                </c:pt>
                <c:pt idx="549">
                  <c:v>5.0351988604318458E-3</c:v>
                </c:pt>
                <c:pt idx="550">
                  <c:v>5.0967389134561952E-3</c:v>
                </c:pt>
                <c:pt idx="551">
                  <c:v>5.1583271330092832E-3</c:v>
                </c:pt>
                <c:pt idx="552">
                  <c:v>5.2199628057726091E-3</c:v>
                </c:pt>
                <c:pt idx="553">
                  <c:v>5.2816454115255937E-3</c:v>
                </c:pt>
                <c:pt idx="554">
                  <c:v>5.3433746232038346E-3</c:v>
                </c:pt>
                <c:pt idx="555">
                  <c:v>5.4051503069595499E-3</c:v>
                </c:pt>
                <c:pt idx="556">
                  <c:v>5.4669725222222408E-3</c:v>
                </c:pt>
                <c:pt idx="557">
                  <c:v>5.5288415217584824E-3</c:v>
                </c:pt>
                <c:pt idx="558">
                  <c:v>5.5907577517321488E-3</c:v>
                </c:pt>
                <c:pt idx="559">
                  <c:v>5.6527218517648551E-3</c:v>
                </c:pt>
                <c:pt idx="560">
                  <c:v>5.7147346549974998E-3</c:v>
                </c:pt>
                <c:pt idx="561">
                  <c:v>5.776797188150053E-3</c:v>
                </c:pt>
                <c:pt idx="562">
                  <c:v>5.8389106715824365E-3</c:v>
                </c:pt>
                <c:pt idx="563">
                  <c:v>5.9010765193567242E-3</c:v>
                </c:pt>
                <c:pt idx="564">
                  <c:v>5.9632963392971458E-3</c:v>
                </c:pt>
                <c:pt idx="565">
                  <c:v>6.0255719330522843E-3</c:v>
                </c:pt>
                <c:pt idx="566">
                  <c:v>6.0879052961568363E-3</c:v>
                </c:pt>
                <c:pt idx="567">
                  <c:v>6.1502986180927127E-3</c:v>
                </c:pt>
                <c:pt idx="568">
                  <c:v>6.2127542823516742E-3</c:v>
                </c:pt>
                <c:pt idx="569">
                  <c:v>6.275274766831279E-3</c:v>
                </c:pt>
                <c:pt idx="570">
                  <c:v>6.3378594063373799E-3</c:v>
                </c:pt>
                <c:pt idx="571">
                  <c:v>6.4005035659966706E-3</c:v>
                </c:pt>
                <c:pt idx="572">
                  <c:v>6.4632023639978132E-3</c:v>
                </c:pt>
                <c:pt idx="573">
                  <c:v>6.5259509155856299E-3</c:v>
                </c:pt>
                <c:pt idx="574">
                  <c:v>6.5887443330584815E-3</c:v>
                </c:pt>
                <c:pt idx="575">
                  <c:v>6.6515777257645393E-3</c:v>
                </c:pt>
                <c:pt idx="576">
                  <c:v>6.714446200100691E-3</c:v>
                </c:pt>
                <c:pt idx="577">
                  <c:v>6.7773448595086E-3</c:v>
                </c:pt>
                <c:pt idx="578">
                  <c:v>6.8402688044731704E-3</c:v>
                </c:pt>
                <c:pt idx="579">
                  <c:v>6.9077831618031358E-3</c:v>
                </c:pt>
                <c:pt idx="580">
                  <c:v>6.9707420490376856E-3</c:v>
                </c:pt>
                <c:pt idx="581">
                  <c:v>7.0337111608333239E-3</c:v>
                </c:pt>
                <c:pt idx="582">
                  <c:v>7.0966855857048433E-3</c:v>
                </c:pt>
                <c:pt idx="583">
                  <c:v>7.1596604092039415E-3</c:v>
                </c:pt>
                <c:pt idx="584">
                  <c:v>7.2226307139196602E-3</c:v>
                </c:pt>
                <c:pt idx="585">
                  <c:v>7.2855915794766343E-3</c:v>
                </c:pt>
                <c:pt idx="586">
                  <c:v>7.3665194703653918E-3</c:v>
                </c:pt>
                <c:pt idx="587">
                  <c:v>7.4114652967954562E-3</c:v>
                </c:pt>
                <c:pt idx="588">
                  <c:v>7.4743682929876111E-3</c:v>
                </c:pt>
                <c:pt idx="589">
                  <c:v>7.5372421388831623E-3</c:v>
                </c:pt>
                <c:pt idx="590">
                  <c:v>7.6000818992904033E-3</c:v>
                </c:pt>
                <c:pt idx="591">
                  <c:v>7.6628826360556207E-3</c:v>
                </c:pt>
                <c:pt idx="592">
                  <c:v>7.7256394080663779E-3</c:v>
                </c:pt>
                <c:pt idx="593">
                  <c:v>7.7883472712504198E-3</c:v>
                </c:pt>
                <c:pt idx="594">
                  <c:v>7.8510012785793868E-3</c:v>
                </c:pt>
                <c:pt idx="595">
                  <c:v>7.9135964800707767E-3</c:v>
                </c:pt>
                <c:pt idx="596">
                  <c:v>7.9761279227886037E-3</c:v>
                </c:pt>
                <c:pt idx="597">
                  <c:v>8.0385906508477697E-3</c:v>
                </c:pt>
                <c:pt idx="598">
                  <c:v>8.1009797054158034E-3</c:v>
                </c:pt>
                <c:pt idx="599">
                  <c:v>8.16329012471592E-3</c:v>
                </c:pt>
                <c:pt idx="600">
                  <c:v>8.2255169440309632E-3</c:v>
                </c:pt>
                <c:pt idx="601">
                  <c:v>8.2876551957057881E-3</c:v>
                </c:pt>
                <c:pt idx="602">
                  <c:v>8.349699909152521E-3</c:v>
                </c:pt>
                <c:pt idx="603">
                  <c:v>8.4116461108527333E-3</c:v>
                </c:pt>
                <c:pt idx="604">
                  <c:v>8.4734888243637816E-3</c:v>
                </c:pt>
                <c:pt idx="605">
                  <c:v>8.5352230703214203E-3</c:v>
                </c:pt>
                <c:pt idx="606">
                  <c:v>8.5968438664457067E-3</c:v>
                </c:pt>
                <c:pt idx="607">
                  <c:v>8.658346227545799E-3</c:v>
                </c:pt>
                <c:pt idx="608">
                  <c:v>8.7197251655252075E-3</c:v>
                </c:pt>
                <c:pt idx="609">
                  <c:v>8.7809756893872434E-3</c:v>
                </c:pt>
                <c:pt idx="610">
                  <c:v>8.842092805240705E-3</c:v>
                </c:pt>
                <c:pt idx="611">
                  <c:v>8.9030715163064249E-3</c:v>
                </c:pt>
                <c:pt idx="612">
                  <c:v>8.9639068229229561E-3</c:v>
                </c:pt>
                <c:pt idx="613">
                  <c:v>9.0245937225531155E-3</c:v>
                </c:pt>
                <c:pt idx="614">
                  <c:v>9.0851272097918507E-3</c:v>
                </c:pt>
                <c:pt idx="615">
                  <c:v>9.1455022763719182E-3</c:v>
                </c:pt>
                <c:pt idx="616">
                  <c:v>9.2057139111717447E-3</c:v>
                </c:pt>
                <c:pt idx="617">
                  <c:v>9.2657571002235112E-3</c:v>
                </c:pt>
                <c:pt idx="618">
                  <c:v>9.3256268267201386E-3</c:v>
                </c:pt>
                <c:pt idx="619">
                  <c:v>9.3853180710238068E-3</c:v>
                </c:pt>
                <c:pt idx="620">
                  <c:v>9.4448258106749079E-3</c:v>
                </c:pt>
                <c:pt idx="621">
                  <c:v>9.5041450428960152E-3</c:v>
                </c:pt>
                <c:pt idx="622">
                  <c:v>9.5717039469074543E-3</c:v>
                </c:pt>
                <c:pt idx="623">
                  <c:v>9.6306134617954956E-3</c:v>
                </c:pt>
                <c:pt idx="624">
                  <c:v>9.6893331436018245E-3</c:v>
                </c:pt>
                <c:pt idx="625">
                  <c:v>9.7478640943568194E-3</c:v>
                </c:pt>
                <c:pt idx="626">
                  <c:v>9.8062075050924531E-3</c:v>
                </c:pt>
                <c:pt idx="627">
                  <c:v>9.8643646558647866E-3</c:v>
                </c:pt>
                <c:pt idx="628">
                  <c:v>9.9223369157786512E-3</c:v>
                </c:pt>
                <c:pt idx="629">
                  <c:v>9.9801257430118841E-3</c:v>
                </c:pt>
                <c:pt idx="630">
                  <c:v>1.0037732684835652E-2</c:v>
                </c:pt>
                <c:pt idx="631">
                  <c:v>1.0091055586303644E-2</c:v>
                </c:pt>
                <c:pt idx="632">
                  <c:v>1.0148314036154508E-2</c:v>
                </c:pt>
                <c:pt idx="633">
                  <c:v>1.0205395349938681E-2</c:v>
                </c:pt>
                <c:pt idx="634">
                  <c:v>1.0262301437524591E-2</c:v>
                </c:pt>
                <c:pt idx="635">
                  <c:v>1.0319034298229333E-2</c:v>
                </c:pt>
                <c:pt idx="636">
                  <c:v>1.0375596020838816E-2</c:v>
                </c:pt>
                <c:pt idx="637">
                  <c:v>1.0448070283257513E-2</c:v>
                </c:pt>
                <c:pt idx="638">
                  <c:v>1.0504249156792692E-2</c:v>
                </c:pt>
                <c:pt idx="639">
                  <c:v>1.056026438559657E-2</c:v>
                </c:pt>
                <c:pt idx="640">
                  <c:v>1.0616118442140473E-2</c:v>
                </c:pt>
                <c:pt idx="641">
                  <c:v>1.0671813888478637E-2</c:v>
                </c:pt>
                <c:pt idx="642">
                  <c:v>1.0727353376268152E-2</c:v>
                </c:pt>
                <c:pt idx="643">
                  <c:v>1.078273964678997E-2</c:v>
                </c:pt>
                <c:pt idx="644">
                  <c:v>1.0837975530969069E-2</c:v>
                </c:pt>
                <c:pt idx="645">
                  <c:v>1.08930639493959E-2</c:v>
                </c:pt>
                <c:pt idx="646">
                  <c:v>1.0948007912345015E-2</c:v>
                </c:pt>
                <c:pt idx="647">
                  <c:v>1.1002810519796083E-2</c:v>
                </c:pt>
                <c:pt idx="648">
                  <c:v>1.1057474961454481E-2</c:v>
                </c:pt>
                <c:pt idx="649">
                  <c:v>1.1112004516769906E-2</c:v>
                </c:pt>
                <c:pt idx="650">
                  <c:v>1.1166402554958063E-2</c:v>
                </c:pt>
                <c:pt idx="651">
                  <c:v>1.122067253501839E-2</c:v>
                </c:pt>
                <c:pt idx="652">
                  <c:v>1.12748180057551E-2</c:v>
                </c:pt>
                <c:pt idx="653">
                  <c:v>1.1328842605797314E-2</c:v>
                </c:pt>
                <c:pt idx="654">
                  <c:v>1.1382750063617251E-2</c:v>
                </c:pt>
                <c:pt idx="655">
                  <c:v>1.1436544197551022E-2</c:v>
                </c:pt>
                <c:pt idx="656">
                  <c:v>1.1490228915817909E-2</c:v>
                </c:pt>
                <c:pt idx="657">
                  <c:v>1.1543808216539638E-2</c:v>
                </c:pt>
                <c:pt idx="658">
                  <c:v>1.159728618776118E-2</c:v>
                </c:pt>
                <c:pt idx="659">
                  <c:v>1.165066700746871E-2</c:v>
                </c:pt>
                <c:pt idx="660">
                  <c:v>1.1703954943610633E-2</c:v>
                </c:pt>
                <c:pt idx="661">
                  <c:v>1.1757154354116858E-2</c:v>
                </c:pt>
                <c:pt idx="662">
                  <c:v>1.1810269686918284E-2</c:v>
                </c:pt>
                <c:pt idx="663">
                  <c:v>1.186330547996761E-2</c:v>
                </c:pt>
                <c:pt idx="664">
                  <c:v>1.1916266361258388E-2</c:v>
                </c:pt>
                <c:pt idx="665">
                  <c:v>1.1969157048845165E-2</c:v>
                </c:pt>
                <c:pt idx="666">
                  <c:v>1.2021982350864296E-2</c:v>
                </c:pt>
                <c:pt idx="667">
                  <c:v>1.2074747165554092E-2</c:v>
                </c:pt>
                <c:pt idx="668">
                  <c:v>1.2127456481274083E-2</c:v>
                </c:pt>
                <c:pt idx="669">
                  <c:v>1.2180115376528026E-2</c:v>
                </c:pt>
                <c:pt idx="670">
                  <c:v>1.2232729019982728E-2</c:v>
                </c:pt>
                <c:pt idx="671">
                  <c:v>1.2285302670489519E-2</c:v>
                </c:pt>
                <c:pt idx="672">
                  <c:v>1.2337841677105705E-2</c:v>
                </c:pt>
                <c:pt idx="673">
                  <c:v>1.2390351405839635E-2</c:v>
                </c:pt>
                <c:pt idx="674">
                  <c:v>1.2442834881501082E-2</c:v>
                </c:pt>
                <c:pt idx="675">
                  <c:v>1.2495292239917832E-2</c:v>
                </c:pt>
                <c:pt idx="676">
                  <c:v>1.2547723446931787E-2</c:v>
                </c:pt>
                <c:pt idx="677">
                  <c:v>1.2600128471414092E-2</c:v>
                </c:pt>
                <c:pt idx="678">
                  <c:v>1.2652507285266236E-2</c:v>
                </c:pt>
                <c:pt idx="679">
                  <c:v>1.2704859863419836E-2</c:v>
                </c:pt>
                <c:pt idx="680">
                  <c:v>1.2757186183839477E-2</c:v>
                </c:pt>
                <c:pt idx="681">
                  <c:v>1.2809486227521181E-2</c:v>
                </c:pt>
                <c:pt idx="682">
                  <c:v>1.286175997849482E-2</c:v>
                </c:pt>
                <c:pt idx="683">
                  <c:v>1.2914007423824769E-2</c:v>
                </c:pt>
                <c:pt idx="684">
                  <c:v>1.2966228553609686E-2</c:v>
                </c:pt>
                <c:pt idx="685">
                  <c:v>1.3018423360983831E-2</c:v>
                </c:pt>
                <c:pt idx="686">
                  <c:v>1.3070591842119252E-2</c:v>
                </c:pt>
                <c:pt idx="687">
                  <c:v>1.3122733996224038E-2</c:v>
                </c:pt>
                <c:pt idx="688">
                  <c:v>1.3174849825544717E-2</c:v>
                </c:pt>
                <c:pt idx="689">
                  <c:v>1.3242711755314608E-2</c:v>
                </c:pt>
                <c:pt idx="690">
                  <c:v>1.3279002534016055E-2</c:v>
                </c:pt>
                <c:pt idx="691">
                  <c:v>1.3331039432857923E-2</c:v>
                </c:pt>
                <c:pt idx="692">
                  <c:v>1.3383050046299196E-2</c:v>
                </c:pt>
                <c:pt idx="693">
                  <c:v>1.3435034391789146E-2</c:v>
                </c:pt>
                <c:pt idx="694">
                  <c:v>1.348699248981966E-2</c:v>
                </c:pt>
                <c:pt idx="695">
                  <c:v>1.3538924363926317E-2</c:v>
                </c:pt>
                <c:pt idx="696">
                  <c:v>1.3590830040688846E-2</c:v>
                </c:pt>
                <c:pt idx="697">
                  <c:v>1.3642709549732863E-2</c:v>
                </c:pt>
                <c:pt idx="698">
                  <c:v>1.3694562923728998E-2</c:v>
                </c:pt>
                <c:pt idx="699">
                  <c:v>1.3746390198395315E-2</c:v>
                </c:pt>
                <c:pt idx="700">
                  <c:v>1.3798191412497295E-2</c:v>
                </c:pt>
                <c:pt idx="701">
                  <c:v>1.3849966607848502E-2</c:v>
                </c:pt>
                <c:pt idx="702">
                  <c:v>1.3901715829311686E-2</c:v>
                </c:pt>
                <c:pt idx="703">
                  <c:v>1.3953439124799639E-2</c:v>
                </c:pt>
                <c:pt idx="704">
                  <c:v>1.400513654527543E-2</c:v>
                </c:pt>
                <c:pt idx="705">
                  <c:v>1.4056808144753718E-2</c:v>
                </c:pt>
                <c:pt idx="706">
                  <c:v>1.4108453980301401E-2</c:v>
                </c:pt>
                <c:pt idx="707">
                  <c:v>1.4160074112038059E-2</c:v>
                </c:pt>
                <c:pt idx="708">
                  <c:v>1.4211668603137486E-2</c:v>
                </c:pt>
                <c:pt idx="709">
                  <c:v>1.4263237519827256E-2</c:v>
                </c:pt>
                <c:pt idx="710">
                  <c:v>1.4314780931390466E-2</c:v>
                </c:pt>
                <c:pt idx="711">
                  <c:v>1.4366298910166622E-2</c:v>
                </c:pt>
                <c:pt idx="712">
                  <c:v>1.4417791531551415E-2</c:v>
                </c:pt>
                <c:pt idx="713">
                  <c:v>1.4469258873998468E-2</c:v>
                </c:pt>
                <c:pt idx="714">
                  <c:v>1.4520701019019349E-2</c:v>
                </c:pt>
                <c:pt idx="715">
                  <c:v>1.4572118051184873E-2</c:v>
                </c:pt>
                <c:pt idx="716">
                  <c:v>1.4623510058125984E-2</c:v>
                </c:pt>
                <c:pt idx="717">
                  <c:v>1.4674877130533096E-2</c:v>
                </c:pt>
                <c:pt idx="718">
                  <c:v>1.4726219362159596E-2</c:v>
                </c:pt>
                <c:pt idx="719">
                  <c:v>1.477753684981966E-2</c:v>
                </c:pt>
                <c:pt idx="720">
                  <c:v>1.4828829693390652E-2</c:v>
                </c:pt>
                <c:pt idx="721">
                  <c:v>1.4880097995813791E-2</c:v>
                </c:pt>
                <c:pt idx="722">
                  <c:v>1.4931341863093925E-2</c:v>
                </c:pt>
                <c:pt idx="723">
                  <c:v>1.4982561404302163E-2</c:v>
                </c:pt>
                <c:pt idx="724">
                  <c:v>1.5033756731574558E-2</c:v>
                </c:pt>
                <c:pt idx="725">
                  <c:v>1.5084927943264874E-2</c:v>
                </c:pt>
                <c:pt idx="726">
                  <c:v>1.5136073668512206E-2</c:v>
                </c:pt>
                <c:pt idx="727">
                  <c:v>1.5187189921961823E-2</c:v>
                </c:pt>
                <c:pt idx="728">
                  <c:v>1.5238272410045486E-2</c:v>
                </c:pt>
                <c:pt idx="729">
                  <c:v>1.528931679349518E-2</c:v>
                </c:pt>
                <c:pt idx="730">
                  <c:v>1.5340318687333045E-2</c:v>
                </c:pt>
                <c:pt idx="731">
                  <c:v>1.5391273660862395E-2</c:v>
                </c:pt>
                <c:pt idx="732">
                  <c:v>1.5442177237657862E-2</c:v>
                </c:pt>
                <c:pt idx="733">
                  <c:v>1.5493024895555979E-2</c:v>
                </c:pt>
                <c:pt idx="734">
                  <c:v>1.5543812066646864E-2</c:v>
                </c:pt>
                <c:pt idx="735">
                  <c:v>1.5594534137264792E-2</c:v>
                </c:pt>
                <c:pt idx="736">
                  <c:v>1.5645186447980537E-2</c:v>
                </c:pt>
                <c:pt idx="737">
                  <c:v>1.569576429359195E-2</c:v>
                </c:pt>
                <c:pt idx="738">
                  <c:v>1.5746262923117618E-2</c:v>
                </c:pt>
                <c:pt idx="739">
                  <c:v>1.5796677539787436E-2</c:v>
                </c:pt>
                <c:pt idx="740">
                  <c:v>1.5862562365300221E-2</c:v>
                </c:pt>
                <c:pt idx="741">
                  <c:v>1.5897235318498213E-2</c:v>
                </c:pt>
                <c:pt idx="742">
                  <c:v>1.5947368657995082E-2</c:v>
                </c:pt>
                <c:pt idx="743">
                  <c:v>1.5997398339535431E-2</c:v>
                </c:pt>
                <c:pt idx="744">
                  <c:v>1.604731933730541E-2</c:v>
                </c:pt>
                <c:pt idx="745">
                  <c:v>1.6097126579663289E-2</c:v>
                </c:pt>
                <c:pt idx="746">
                  <c:v>1.6146814949133961E-2</c:v>
                </c:pt>
                <c:pt idx="747">
                  <c:v>1.6196379282403923E-2</c:v>
                </c:pt>
                <c:pt idx="748">
                  <c:v>1.624581437031624E-2</c:v>
                </c:pt>
                <c:pt idx="749">
                  <c:v>1.6295114957866584E-2</c:v>
                </c:pt>
                <c:pt idx="750">
                  <c:v>1.634427574419756E-2</c:v>
                </c:pt>
                <c:pt idx="751">
                  <c:v>1.6393291382596289E-2</c:v>
                </c:pt>
                <c:pt idx="752">
                  <c:v>1.6442156480491337E-2</c:v>
                </c:pt>
                <c:pt idx="753">
                  <c:v>1.6490865599448127E-2</c:v>
                </c:pt>
                <c:pt idx="754">
                  <c:v>1.6539413255167175E-2</c:v>
                </c:pt>
                <c:pt idx="755">
                  <c:v>1.6587793917482354E-2</c:v>
                </c:pt>
                <c:pt idx="756">
                  <c:v>1.6636002010358246E-2</c:v>
                </c:pt>
                <c:pt idx="757">
                  <c:v>1.6684031911888844E-2</c:v>
                </c:pt>
                <c:pt idx="758">
                  <c:v>1.6731877954296884E-2</c:v>
                </c:pt>
                <c:pt idx="759">
                  <c:v>1.6779534423932978E-2</c:v>
                </c:pt>
                <c:pt idx="760">
                  <c:v>1.6826995561276262E-2</c:v>
                </c:pt>
                <c:pt idx="761">
                  <c:v>1.6874255560933537E-2</c:v>
                </c:pt>
                <c:pt idx="762">
                  <c:v>1.6921308571641432E-2</c:v>
                </c:pt>
                <c:pt idx="763">
                  <c:v>1.6968148696265992E-2</c:v>
                </c:pt>
                <c:pt idx="764">
                  <c:v>1.701476999180682E-2</c:v>
                </c:pt>
                <c:pt idx="765">
                  <c:v>1.7061166469396871E-2</c:v>
                </c:pt>
                <c:pt idx="766">
                  <c:v>1.7107332094307488E-2</c:v>
                </c:pt>
                <c:pt idx="767">
                  <c:v>1.7153260785949479E-2</c:v>
                </c:pt>
                <c:pt idx="768">
                  <c:v>1.7198946417878624E-2</c:v>
                </c:pt>
                <c:pt idx="769">
                  <c:v>1.7244382817799147E-2</c:v>
                </c:pt>
                <c:pt idx="770">
                  <c:v>1.7289563767569648E-2</c:v>
                </c:pt>
                <c:pt idx="771">
                  <c:v>1.7334483003206391E-2</c:v>
                </c:pt>
                <c:pt idx="772">
                  <c:v>1.7379134214892043E-2</c:v>
                </c:pt>
                <c:pt idx="773">
                  <c:v>1.742351104697986E-2</c:v>
                </c:pt>
                <c:pt idx="774">
                  <c:v>1.746760709800221E-2</c:v>
                </c:pt>
                <c:pt idx="775">
                  <c:v>1.7511415920677374E-2</c:v>
                </c:pt>
                <c:pt idx="776">
                  <c:v>1.7554931021919386E-2</c:v>
                </c:pt>
                <c:pt idx="777">
                  <c:v>1.7598145864790464E-2</c:v>
                </c:pt>
                <c:pt idx="778">
                  <c:v>1.7641054857694165E-2</c:v>
                </c:pt>
                <c:pt idx="779">
                  <c:v>1.7683654982206837E-2</c:v>
                </c:pt>
                <c:pt idx="780">
                  <c:v>1.7725943637860696E-2</c:v>
                </c:pt>
                <c:pt idx="781">
                  <c:v>1.7767918223078265E-2</c:v>
                </c:pt>
                <c:pt idx="782">
                  <c:v>1.7809576135182019E-2</c:v>
                </c:pt>
                <c:pt idx="783">
                  <c:v>1.7850914770400517E-2</c:v>
                </c:pt>
                <c:pt idx="784">
                  <c:v>1.7891931523877587E-2</c:v>
                </c:pt>
                <c:pt idx="785">
                  <c:v>1.7932623789679573E-2</c:v>
                </c:pt>
                <c:pt idx="786">
                  <c:v>1.7972988960804737E-2</c:v>
                </c:pt>
                <c:pt idx="787">
                  <c:v>1.8022280964070467E-2</c:v>
                </c:pt>
                <c:pt idx="788">
                  <c:v>1.8061913654771274E-2</c:v>
                </c:pt>
                <c:pt idx="789">
                  <c:v>1.8101210812600594E-2</c:v>
                </c:pt>
                <c:pt idx="790">
                  <c:v>1.8140169826141909E-2</c:v>
                </c:pt>
                <c:pt idx="791">
                  <c:v>1.8166822144066622E-2</c:v>
                </c:pt>
                <c:pt idx="792">
                  <c:v>1.8217062969612001E-2</c:v>
                </c:pt>
                <c:pt idx="793">
                  <c:v>1.8254991871651999E-2</c:v>
                </c:pt>
                <c:pt idx="794">
                  <c:v>1.8292572173643822E-2</c:v>
                </c:pt>
                <c:pt idx="795">
                  <c:v>1.8329801259167999E-2</c:v>
                </c:pt>
                <c:pt idx="796">
                  <c:v>1.8366676510830834E-2</c:v>
                </c:pt>
                <c:pt idx="797">
                  <c:v>1.8403195310273537E-2</c:v>
                </c:pt>
                <c:pt idx="798">
                  <c:v>1.8439355038181993E-2</c:v>
                </c:pt>
                <c:pt idx="799">
                  <c:v>1.8475153074294155E-2</c:v>
                </c:pt>
                <c:pt idx="800">
                  <c:v>1.8510586797411108E-2</c:v>
                </c:pt>
                <c:pt idx="801">
                  <c:v>1.8545653585405997E-2</c:v>
                </c:pt>
                <c:pt idx="802">
                  <c:v>1.8580350815232034E-2</c:v>
                </c:pt>
                <c:pt idx="803">
                  <c:v>1.8614675862934037E-2</c:v>
                </c:pt>
                <c:pt idx="804">
                  <c:v>1.864065069227433E-2</c:v>
                </c:pt>
                <c:pt idx="805">
                  <c:v>1.8682198911652934E-2</c:v>
                </c:pt>
                <c:pt idx="806">
                  <c:v>1.8715391660297596E-2</c:v>
                </c:pt>
                <c:pt idx="807">
                  <c:v>1.8748201722092656E-2</c:v>
                </c:pt>
                <c:pt idx="808">
                  <c:v>1.87806264686795E-2</c:v>
                </c:pt>
                <c:pt idx="809">
                  <c:v>1.8812663270848448E-2</c:v>
                </c:pt>
                <c:pt idx="810">
                  <c:v>1.8844309498548539E-2</c:v>
                </c:pt>
                <c:pt idx="811">
                  <c:v>1.8875562520897528E-2</c:v>
                </c:pt>
                <c:pt idx="812">
                  <c:v>1.8906419706192515E-2</c:v>
                </c:pt>
                <c:pt idx="813">
                  <c:v>1.8929652958428852E-2</c:v>
                </c:pt>
                <c:pt idx="814">
                  <c:v>1.8966936034762329E-2</c:v>
                </c:pt>
                <c:pt idx="815">
                  <c:v>1.899658991061718E-2</c:v>
                </c:pt>
                <c:pt idx="816">
                  <c:v>1.9025837414598925E-2</c:v>
                </c:pt>
                <c:pt idx="817">
                  <c:v>1.9054675911053472E-2</c:v>
                </c:pt>
                <c:pt idx="818">
                  <c:v>1.9083102763567349E-2</c:v>
                </c:pt>
                <c:pt idx="819">
                  <c:v>1.9111115334979192E-2</c:v>
                </c:pt>
                <c:pt idx="820">
                  <c:v>1.9138710987390405E-2</c:v>
                </c:pt>
                <c:pt idx="821">
                  <c:v>1.9165887082175155E-2</c:v>
                </c:pt>
                <c:pt idx="822">
                  <c:v>1.9192640979992515E-2</c:v>
                </c:pt>
                <c:pt idx="823">
                  <c:v>1.9218970040795615E-2</c:v>
                </c:pt>
                <c:pt idx="824">
                  <c:v>1.924487162384465E-2</c:v>
                </c:pt>
                <c:pt idx="825">
                  <c:v>1.9270343087716666E-2</c:v>
                </c:pt>
                <c:pt idx="826">
                  <c:v>1.9289327278896803E-2</c:v>
                </c:pt>
                <c:pt idx="827">
                  <c:v>1.9319985088890542E-2</c:v>
                </c:pt>
                <c:pt idx="828">
                  <c:v>1.9344150340033062E-2</c:v>
                </c:pt>
                <c:pt idx="829">
                  <c:v>1.9367874899702701E-2</c:v>
                </c:pt>
                <c:pt idx="830">
                  <c:v>1.9394448893151704E-2</c:v>
                </c:pt>
                <c:pt idx="831">
                  <c:v>1.9415383258615609E-2</c:v>
                </c:pt>
                <c:pt idx="832">
                  <c:v>1.9437779498217449E-2</c:v>
                </c:pt>
                <c:pt idx="833">
                  <c:v>1.9459763722695578E-2</c:v>
                </c:pt>
                <c:pt idx="834">
                  <c:v>1.9481346644528535E-2</c:v>
                </c:pt>
                <c:pt idx="835">
                  <c:v>1.9502539087146969E-2</c:v>
                </c:pt>
                <c:pt idx="836">
                  <c:v>1.9523351984902512E-2</c:v>
                </c:pt>
                <c:pt idx="837">
                  <c:v>1.9543796383037694E-2</c:v>
                </c:pt>
                <c:pt idx="838">
                  <c:v>1.9563883437655923E-2</c:v>
                </c:pt>
                <c:pt idx="839">
                  <c:v>1.9583624415691392E-2</c:v>
                </c:pt>
                <c:pt idx="840">
                  <c:v>1.9603030694881656E-2</c:v>
                </c:pt>
                <c:pt idx="841">
                  <c:v>1.9622113763739089E-2</c:v>
                </c:pt>
                <c:pt idx="842">
                  <c:v>1.9640885221523231E-2</c:v>
                </c:pt>
                <c:pt idx="843">
                  <c:v>1.9666553125271928E-2</c:v>
                </c:pt>
                <c:pt idx="844">
                  <c:v>1.967754025449224E-2</c:v>
                </c:pt>
                <c:pt idx="845">
                  <c:v>1.9695447581701983E-2</c:v>
                </c:pt>
                <c:pt idx="846">
                  <c:v>1.9714683647439071E-2</c:v>
                </c:pt>
                <c:pt idx="847">
                  <c:v>1.973048206752645E-2</c:v>
                </c:pt>
                <c:pt idx="848">
                  <c:v>1.9751756432663543E-2</c:v>
                </c:pt>
                <c:pt idx="849">
                  <c:v>1.9768594407546643E-2</c:v>
                </c:pt>
                <c:pt idx="850">
                  <c:v>1.9785220544591295E-2</c:v>
                </c:pt>
                <c:pt idx="851">
                  <c:v>1.9801647536237473E-2</c:v>
                </c:pt>
                <c:pt idx="852">
                  <c:v>1.9817888186034742E-2</c:v>
                </c:pt>
                <c:pt idx="853">
                  <c:v>1.9833955408627358E-2</c:v>
                </c:pt>
                <c:pt idx="854">
                  <c:v>1.9849862229739387E-2</c:v>
                </c:pt>
                <c:pt idx="855">
                  <c:v>1.9865621786162638E-2</c:v>
                </c:pt>
                <c:pt idx="856">
                  <c:v>1.9881247325743773E-2</c:v>
                </c:pt>
                <c:pt idx="857">
                  <c:v>1.989675220737706E-2</c:v>
                </c:pt>
                <c:pt idx="858">
                  <c:v>1.9912149900992757E-2</c:v>
                </c:pt>
                <c:pt idx="859">
                  <c:v>1.9927453987553419E-2</c:v>
                </c:pt>
                <c:pt idx="860">
                  <c:v>1.9942678159046639E-2</c:v>
                </c:pt>
                <c:pt idx="861">
                  <c:v>1.9957836218482877E-2</c:v>
                </c:pt>
                <c:pt idx="862">
                  <c:v>1.9972942079892614E-2</c:v>
                </c:pt>
                <c:pt idx="863">
                  <c:v>1.998800976832809E-2</c:v>
                </c:pt>
                <c:pt idx="864">
                  <c:v>2.0003053419863533E-2</c:v>
                </c:pt>
                <c:pt idx="865">
                  <c:v>2.0018087281600417E-2</c:v>
                </c:pt>
                <c:pt idx="866">
                  <c:v>2.0033125711672491E-2</c:v>
                </c:pt>
                <c:pt idx="867">
                  <c:v>2.0048183179253883E-2</c:v>
                </c:pt>
                <c:pt idx="868">
                  <c:v>2.0063274264569192E-2</c:v>
                </c:pt>
                <c:pt idx="869">
                  <c:v>2.0078413658905281E-2</c:v>
                </c:pt>
                <c:pt idx="870">
                  <c:v>2.0093616164625981E-2</c:v>
                </c:pt>
                <c:pt idx="871">
                  <c:v>2.0108896695188064E-2</c:v>
                </c:pt>
                <c:pt idx="872">
                  <c:v>2.01242702751603E-2</c:v>
                </c:pt>
                <c:pt idx="873">
                  <c:v>2.0139752040244471E-2</c:v>
                </c:pt>
                <c:pt idx="874">
                  <c:v>2.015535723729904E-2</c:v>
                </c:pt>
                <c:pt idx="875">
                  <c:v>2.0171101224364982E-2</c:v>
                </c:pt>
                <c:pt idx="876">
                  <c:v>2.0186999470694918E-2</c:v>
                </c:pt>
                <c:pt idx="877">
                  <c:v>2.0203067556783548E-2</c:v>
                </c:pt>
                <c:pt idx="878">
                  <c:v>2.0219321174401388E-2</c:v>
                </c:pt>
                <c:pt idx="879">
                  <c:v>2.0235776126632427E-2</c:v>
                </c:pt>
                <c:pt idx="880">
                  <c:v>2.025244832791159E-2</c:v>
                </c:pt>
                <c:pt idx="881">
                  <c:v>2.0269353799516325E-2</c:v>
                </c:pt>
                <c:pt idx="882">
                  <c:v>2.0288974141648024E-2</c:v>
                </c:pt>
                <c:pt idx="883">
                  <c:v>2.030640047442241E-2</c:v>
                </c:pt>
                <c:pt idx="884">
                  <c:v>2.0324061559567761E-2</c:v>
                </c:pt>
                <c:pt idx="885">
                  <c:v>2.0341951074510929E-2</c:v>
                </c:pt>
                <c:pt idx="886">
                  <c:v>2.0360062624612794E-2</c:v>
                </c:pt>
                <c:pt idx="887">
                  <c:v>2.037838974314746E-2</c:v>
                </c:pt>
                <c:pt idx="888">
                  <c:v>2.0396925891282554E-2</c:v>
                </c:pt>
                <c:pt idx="889">
                  <c:v>2.0415664458057523E-2</c:v>
                </c:pt>
                <c:pt idx="890">
                  <c:v>2.0434598760364821E-2</c:v>
                </c:pt>
                <c:pt idx="891">
                  <c:v>2.045372204292888E-2</c:v>
                </c:pt>
                <c:pt idx="892">
                  <c:v>2.047302747828748E-2</c:v>
                </c:pt>
                <c:pt idx="893">
                  <c:v>2.0492508166771849E-2</c:v>
                </c:pt>
                <c:pt idx="894">
                  <c:v>2.0512157136487141E-2</c:v>
                </c:pt>
                <c:pt idx="895">
                  <c:v>2.0531967343294277E-2</c:v>
                </c:pt>
                <c:pt idx="896">
                  <c:v>2.0551931670791099E-2</c:v>
                </c:pt>
                <c:pt idx="897">
                  <c:v>2.0572042930293993E-2</c:v>
                </c:pt>
                <c:pt idx="898">
                  <c:v>2.0598104470405502E-2</c:v>
                </c:pt>
                <c:pt idx="899">
                  <c:v>2.0625749426148709E-2</c:v>
                </c:pt>
                <c:pt idx="900">
                  <c:v>2.0639066717262428E-2</c:v>
                </c:pt>
                <c:pt idx="901">
                  <c:v>2.0659724546394545E-2</c:v>
                </c:pt>
                <c:pt idx="902">
                  <c:v>2.0680490108746927E-2</c:v>
                </c:pt>
                <c:pt idx="903">
                  <c:v>2.0701355760902714E-2</c:v>
                </c:pt>
                <c:pt idx="904">
                  <c:v>2.0722313787042691E-2</c:v>
                </c:pt>
                <c:pt idx="905">
                  <c:v>2.0743356398930605E-2</c:v>
                </c:pt>
                <c:pt idx="906">
                  <c:v>2.0764475735898506E-2</c:v>
                </c:pt>
                <c:pt idx="907">
                  <c:v>2.0785663864832726E-2</c:v>
                </c:pt>
                <c:pt idx="908">
                  <c:v>2.0806912780161821E-2</c:v>
                </c:pt>
                <c:pt idx="909">
                  <c:v>2.0828214403842131E-2</c:v>
                </c:pt>
                <c:pt idx="910">
                  <c:v>2.0849560585346833E-2</c:v>
                </c:pt>
                <c:pt idx="911">
                  <c:v>2.0870943101654098E-2</c:v>
                </c:pt>
                <c:pt idx="912">
                  <c:v>2.0892353657236813E-2</c:v>
                </c:pt>
                <c:pt idx="913">
                  <c:v>2.0913783884050529E-2</c:v>
                </c:pt>
                <c:pt idx="914">
                  <c:v>2.0935225341526014E-2</c:v>
                </c:pt>
                <c:pt idx="915">
                  <c:v>2.0956669516559185E-2</c:v>
                </c:pt>
                <c:pt idx="916">
                  <c:v>2.0978107823502342E-2</c:v>
                </c:pt>
                <c:pt idx="917">
                  <c:v>2.0999531604158038E-2</c:v>
                </c:pt>
                <c:pt idx="918">
                  <c:v>2.1020932127771636E-2</c:v>
                </c:pt>
                <c:pt idx="919">
                  <c:v>2.104230059102451E-2</c:v>
                </c:pt>
                <c:pt idx="920">
                  <c:v>2.1063628118030774E-2</c:v>
                </c:pt>
                <c:pt idx="921">
                  <c:v>2.1084905760330477E-2</c:v>
                </c:pt>
                <c:pt idx="922">
                  <c:v>2.1106124496888527E-2</c:v>
                </c:pt>
                <c:pt idx="923">
                  <c:v>2.1127275234090078E-2</c:v>
                </c:pt>
                <c:pt idx="924">
                  <c:v>2.1148348805738994E-2</c:v>
                </c:pt>
                <c:pt idx="925">
                  <c:v>2.1169335973058302E-2</c:v>
                </c:pt>
                <c:pt idx="926">
                  <c:v>2.1190227424687985E-2</c:v>
                </c:pt>
                <c:pt idx="927">
                  <c:v>2.1211013776687854E-2</c:v>
                </c:pt>
                <c:pt idx="928">
                  <c:v>2.1231685572538822E-2</c:v>
                </c:pt>
                <c:pt idx="929">
                  <c:v>2.1252233283145138E-2</c:v>
                </c:pt>
                <c:pt idx="930">
                  <c:v>2.1272647306838952E-2</c:v>
                </c:pt>
                <c:pt idx="931">
                  <c:v>2.1292917969385379E-2</c:v>
                </c:pt>
                <c:pt idx="932">
                  <c:v>2.1313035523988163E-2</c:v>
                </c:pt>
                <c:pt idx="933">
                  <c:v>2.1344317406244429E-2</c:v>
                </c:pt>
                <c:pt idx="934">
                  <c:v>2.1359445376969481E-2</c:v>
                </c:pt>
                <c:pt idx="935">
                  <c:v>2.1372393470900711E-2</c:v>
                </c:pt>
                <c:pt idx="936">
                  <c:v>2.1391840582677419E-2</c:v>
                </c:pt>
                <c:pt idx="937">
                  <c:v>2.1411117341500027E-2</c:v>
                </c:pt>
                <c:pt idx="938">
                  <c:v>2.1430223225948258E-2</c:v>
                </c:pt>
                <c:pt idx="939">
                  <c:v>2.1449157714649364E-2</c:v>
                </c:pt>
                <c:pt idx="940">
                  <c:v>2.1467920286279859E-2</c:v>
                </c:pt>
                <c:pt idx="941">
                  <c:v>2.1486510419565764E-2</c:v>
                </c:pt>
                <c:pt idx="942">
                  <c:v>2.150492759328369E-2</c:v>
                </c:pt>
                <c:pt idx="943">
                  <c:v>2.1523171286261484E-2</c:v>
                </c:pt>
                <c:pt idx="944">
                  <c:v>2.1541240977380003E-2</c:v>
                </c:pt>
                <c:pt idx="945">
                  <c:v>2.1559136145572873E-2</c:v>
                </c:pt>
                <c:pt idx="946">
                  <c:v>2.1584016570045089E-2</c:v>
                </c:pt>
                <c:pt idx="947">
                  <c:v>2.1594400829188211E-2</c:v>
                </c:pt>
                <c:pt idx="948">
                  <c:v>2.161176930275235E-2</c:v>
                </c:pt>
                <c:pt idx="949">
                  <c:v>2.1628961169675946E-2</c:v>
                </c:pt>
                <c:pt idx="950">
                  <c:v>2.164597590917295E-2</c:v>
                </c:pt>
                <c:pt idx="951">
                  <c:v>2.1662813000514921E-2</c:v>
                </c:pt>
                <c:pt idx="952">
                  <c:v>2.1679471923033634E-2</c:v>
                </c:pt>
                <c:pt idx="953">
                  <c:v>2.1695952156121533E-2</c:v>
                </c:pt>
                <c:pt idx="954">
                  <c:v>2.1712253179231505E-2</c:v>
                </c:pt>
                <c:pt idx="955">
                  <c:v>2.1728374471879953E-2</c:v>
                </c:pt>
                <c:pt idx="956">
                  <c:v>2.1744315513645467E-2</c:v>
                </c:pt>
                <c:pt idx="957">
                  <c:v>2.1760075784171252E-2</c:v>
                </c:pt>
                <c:pt idx="958">
                  <c:v>2.177565476316555E-2</c:v>
                </c:pt>
                <c:pt idx="959">
                  <c:v>2.1791051930402528E-2</c:v>
                </c:pt>
                <c:pt idx="960">
                  <c:v>2.1806266765723583E-2</c:v>
                </c:pt>
                <c:pt idx="961">
                  <c:v>2.182129874903713E-2</c:v>
                </c:pt>
                <c:pt idx="962">
                  <c:v>2.1836147360321446E-2</c:v>
                </c:pt>
                <c:pt idx="963">
                  <c:v>2.1850812079623572E-2</c:v>
                </c:pt>
                <c:pt idx="964">
                  <c:v>2.1865292387061946E-2</c:v>
                </c:pt>
                <c:pt idx="965">
                  <c:v>2.1879587762826183E-2</c:v>
                </c:pt>
                <c:pt idx="966">
                  <c:v>2.1893697687178602E-2</c:v>
                </c:pt>
                <c:pt idx="967">
                  <c:v>2.1907621640454893E-2</c:v>
                </c:pt>
                <c:pt idx="968">
                  <c:v>2.1921359103065644E-2</c:v>
                </c:pt>
                <c:pt idx="969">
                  <c:v>2.1934909555495902E-2</c:v>
                </c:pt>
                <c:pt idx="970">
                  <c:v>2.1948272478308026E-2</c:v>
                </c:pt>
                <c:pt idx="971">
                  <c:v>2.1961447352141242E-2</c:v>
                </c:pt>
                <c:pt idx="972">
                  <c:v>2.1974433657712959E-2</c:v>
                </c:pt>
                <c:pt idx="973">
                  <c:v>2.1987230875820302E-2</c:v>
                </c:pt>
                <c:pt idx="974">
                  <c:v>2.1999838487339902E-2</c:v>
                </c:pt>
                <c:pt idx="975">
                  <c:v>2.2012255973230286E-2</c:v>
                </c:pt>
                <c:pt idx="976">
                  <c:v>2.2024482814531461E-2</c:v>
                </c:pt>
                <c:pt idx="977">
                  <c:v>2.2036518492367086E-2</c:v>
                </c:pt>
                <c:pt idx="978">
                  <c:v>2.20483624879447E-2</c:v>
                </c:pt>
                <c:pt idx="979">
                  <c:v>2.2060014282556595E-2</c:v>
                </c:pt>
                <c:pt idx="980">
                  <c:v>2.2071473357581792E-2</c:v>
                </c:pt>
                <c:pt idx="981">
                  <c:v>2.2082739194485373E-2</c:v>
                </c:pt>
                <c:pt idx="982">
                  <c:v>2.2093811274821778E-2</c:v>
                </c:pt>
                <c:pt idx="983">
                  <c:v>2.2104689080232835E-2</c:v>
                </c:pt>
                <c:pt idx="984">
                  <c:v>2.211537209245212E-2</c:v>
                </c:pt>
                <c:pt idx="985">
                  <c:v>2.2125859822202418E-2</c:v>
                </c:pt>
                <c:pt idx="986">
                  <c:v>2.2136152736773274E-2</c:v>
                </c:pt>
                <c:pt idx="987">
                  <c:v>2.2146252464193029E-2</c:v>
                </c:pt>
                <c:pt idx="988">
                  <c:v>2.2156160715125082E-2</c:v>
                </c:pt>
                <c:pt idx="989">
                  <c:v>2.2165879214473043E-2</c:v>
                </c:pt>
                <c:pt idx="990">
                  <c:v>2.2175409701378133E-2</c:v>
                </c:pt>
                <c:pt idx="991">
                  <c:v>2.2184753929216747E-2</c:v>
                </c:pt>
                <c:pt idx="992">
                  <c:v>2.2193913665597854E-2</c:v>
                </c:pt>
                <c:pt idx="993">
                  <c:v>2.2202890692359912E-2</c:v>
                </c:pt>
                <c:pt idx="994">
                  <c:v>2.2211686805569116E-2</c:v>
                </c:pt>
                <c:pt idx="995">
                  <c:v>2.2223817358357625E-2</c:v>
                </c:pt>
                <c:pt idx="996">
                  <c:v>2.22322242310719E-2</c:v>
                </c:pt>
                <c:pt idx="997">
                  <c:v>2.2240456314589801E-2</c:v>
                </c:pt>
                <c:pt idx="998">
                  <c:v>2.2248515448861472E-2</c:v>
                </c:pt>
                <c:pt idx="999">
                  <c:v>2.2256403487940779E-2</c:v>
                </c:pt>
                <c:pt idx="1000">
                  <c:v>2.2264122299979448E-2</c:v>
                </c:pt>
                <c:pt idx="1001">
                  <c:v>2.2272780821606705E-2</c:v>
                </c:pt>
                <c:pt idx="1002">
                  <c:v>2.2279059786024926E-2</c:v>
                </c:pt>
                <c:pt idx="1003">
                  <c:v>2.2283014104565166E-2</c:v>
                </c:pt>
                <c:pt idx="1004">
                  <c:v>2.2293343134102913E-2</c:v>
                </c:pt>
                <c:pt idx="1005">
                  <c:v>2.230024432651458E-2</c:v>
                </c:pt>
                <c:pt idx="1006">
                  <c:v>2.2306987796737891E-2</c:v>
                </c:pt>
                <c:pt idx="1007">
                  <c:v>2.2313575511546113E-2</c:v>
                </c:pt>
                <c:pt idx="1008">
                  <c:v>2.2320009451791689E-2</c:v>
                </c:pt>
                <c:pt idx="1009">
                  <c:v>2.2326291612402318E-2</c:v>
                </c:pt>
                <c:pt idx="1010">
                  <c:v>2.2332424002378792E-2</c:v>
                </c:pt>
                <c:pt idx="1011">
                  <c:v>2.2338408644792387E-2</c:v>
                </c:pt>
                <c:pt idx="1012">
                  <c:v>2.2344247576782685E-2</c:v>
                </c:pt>
                <c:pt idx="1013">
                  <c:v>2.2349942849554338E-2</c:v>
                </c:pt>
                <c:pt idx="1014">
                  <c:v>2.2355496528374638E-2</c:v>
                </c:pt>
                <c:pt idx="1015">
                  <c:v>2.2360910692571609E-2</c:v>
                </c:pt>
                <c:pt idx="1016">
                  <c:v>2.2366187435530063E-2</c:v>
                </c:pt>
                <c:pt idx="1017">
                  <c:v>2.2371328864691391E-2</c:v>
                </c:pt>
                <c:pt idx="1018">
                  <c:v>2.2376337101548141E-2</c:v>
                </c:pt>
                <c:pt idx="1019">
                  <c:v>2.2381214281644232E-2</c:v>
                </c:pt>
                <c:pt idx="1020">
                  <c:v>2.2385962554570382E-2</c:v>
                </c:pt>
                <c:pt idx="1021">
                  <c:v>2.2390584083963473E-2</c:v>
                </c:pt>
                <c:pt idx="1022">
                  <c:v>2.2395081047502631E-2</c:v>
                </c:pt>
                <c:pt idx="1023">
                  <c:v>2.239945563690748E-2</c:v>
                </c:pt>
                <c:pt idx="1024">
                  <c:v>2.2403710057935778E-2</c:v>
                </c:pt>
                <c:pt idx="1025">
                  <c:v>2.2405091479470157E-2</c:v>
                </c:pt>
                <c:pt idx="1026">
                  <c:v>2.2411867288069751E-2</c:v>
                </c:pt>
                <c:pt idx="1027">
                  <c:v>2.2415774578860015E-2</c:v>
                </c:pt>
                <c:pt idx="1028">
                  <c:v>2.2419570664637473E-2</c:v>
                </c:pt>
                <c:pt idx="1029">
                  <c:v>2.2423257821315497E-2</c:v>
                </c:pt>
                <c:pt idx="1030">
                  <c:v>2.2426838338831016E-2</c:v>
                </c:pt>
                <c:pt idx="1031">
                  <c:v>2.2430314521143017E-2</c:v>
                </c:pt>
                <c:pt idx="1032">
                  <c:v>2.2433688686230135E-2</c:v>
                </c:pt>
                <c:pt idx="1033">
                  <c:v>2.2436963166088918E-2</c:v>
                </c:pt>
                <c:pt idx="1034">
                  <c:v>2.2440140306731231E-2</c:v>
                </c:pt>
                <c:pt idx="1035">
                  <c:v>2.2443222468182946E-2</c:v>
                </c:pt>
                <c:pt idx="1036">
                  <c:v>2.2446212024480244E-2</c:v>
                </c:pt>
                <c:pt idx="1037">
                  <c:v>2.2450796731350576E-2</c:v>
                </c:pt>
                <c:pt idx="1038">
                  <c:v>2.2449408032140135E-2</c:v>
                </c:pt>
                <c:pt idx="1039">
                  <c:v>2.2454644649409449E-2</c:v>
                </c:pt>
                <c:pt idx="1040">
                  <c:v>2.2457279186788571E-2</c:v>
                </c:pt>
                <c:pt idx="1041">
                  <c:v>2.245982594525877E-2</c:v>
                </c:pt>
                <c:pt idx="1042">
                  <c:v>2.2462285145539142E-2</c:v>
                </c:pt>
                <c:pt idx="1043">
                  <c:v>2.2464657008374193E-2</c:v>
                </c:pt>
                <c:pt idx="1044">
                  <c:v>2.2466941754532978E-2</c:v>
                </c:pt>
                <c:pt idx="1045">
                  <c:v>2.2469139604810406E-2</c:v>
                </c:pt>
                <c:pt idx="1046">
                  <c:v>2.2471250780024401E-2</c:v>
                </c:pt>
                <c:pt idx="1047">
                  <c:v>2.2470921985614959E-2</c:v>
                </c:pt>
                <c:pt idx="1048">
                  <c:v>2.247287815732615E-2</c:v>
                </c:pt>
                <c:pt idx="1049">
                  <c:v>2.2474748285129562E-2</c:v>
                </c:pt>
                <c:pt idx="1050">
                  <c:v>2.247653258989947E-2</c:v>
                </c:pt>
                <c:pt idx="1051">
                  <c:v>2.2477469254429491E-2</c:v>
                </c:pt>
                <c:pt idx="1052">
                  <c:v>2.2479844613948679E-2</c:v>
                </c:pt>
                <c:pt idx="1053">
                  <c:v>2.2481372775091511E-2</c:v>
                </c:pt>
                <c:pt idx="1054">
                  <c:v>2.2482815996927908E-2</c:v>
                </c:pt>
                <c:pt idx="1055">
                  <c:v>2.2484174500446243E-2</c:v>
                </c:pt>
                <c:pt idx="1056">
                  <c:v>2.2485448506658987E-2</c:v>
                </c:pt>
                <c:pt idx="1057">
                  <c:v>2.2486638236599635E-2</c:v>
                </c:pt>
                <c:pt idx="1058">
                  <c:v>2.2487743911324673E-2</c:v>
                </c:pt>
                <c:pt idx="1059">
                  <c:v>2.2488765751912707E-2</c:v>
                </c:pt>
                <c:pt idx="1060">
                  <c:v>2.248970397946359E-2</c:v>
                </c:pt>
                <c:pt idx="1061">
                  <c:v>2.2490558815099076E-2</c:v>
                </c:pt>
                <c:pt idx="1062">
                  <c:v>2.2491330479962591E-2</c:v>
                </c:pt>
                <c:pt idx="1063">
                  <c:v>2.2492019195218593E-2</c:v>
                </c:pt>
                <c:pt idx="1064">
                  <c:v>2.2492625182053003E-2</c:v>
                </c:pt>
                <c:pt idx="1065">
                  <c:v>2.2493148661672326E-2</c:v>
                </c:pt>
                <c:pt idx="1066">
                  <c:v>2.2493589855303656E-2</c:v>
                </c:pt>
                <c:pt idx="1067">
                  <c:v>2.24939489841951E-2</c:v>
                </c:pt>
                <c:pt idx="1068">
                  <c:v>2.249422626961493E-2</c:v>
                </c:pt>
                <c:pt idx="1069">
                  <c:v>2.2494421932851338E-2</c:v>
                </c:pt>
                <c:pt idx="1070">
                  <c:v>2.2494536195212883E-2</c:v>
                </c:pt>
                <c:pt idx="1071">
                  <c:v>2.2494569278028276E-2</c:v>
                </c:pt>
                <c:pt idx="1072">
                  <c:v>2.2494521402645056E-2</c:v>
                </c:pt>
                <c:pt idx="1073">
                  <c:v>2.2494392790431136E-2</c:v>
                </c:pt>
                <c:pt idx="1074">
                  <c:v>2.2494183662772824E-2</c:v>
                </c:pt>
                <c:pt idx="1075">
                  <c:v>2.2493894241076132E-2</c:v>
                </c:pt>
                <c:pt idx="1076">
                  <c:v>2.2493524746766132E-2</c:v>
                </c:pt>
                <c:pt idx="1077">
                  <c:v>2.2493075401286294E-2</c:v>
                </c:pt>
                <c:pt idx="1078">
                  <c:v>2.2492546426098915E-2</c:v>
                </c:pt>
                <c:pt idx="1079">
                  <c:v>2.2491938042684914E-2</c:v>
                </c:pt>
                <c:pt idx="1080">
                  <c:v>2.2491250472542721E-2</c:v>
                </c:pt>
                <c:pt idx="1081">
                  <c:v>2.2490483937189831E-2</c:v>
                </c:pt>
                <c:pt idx="1082">
                  <c:v>2.2489638658160813E-2</c:v>
                </c:pt>
                <c:pt idx="1083">
                  <c:v>2.2488714857008416E-2</c:v>
                </c:pt>
                <c:pt idx="1084">
                  <c:v>2.2487712755302692E-2</c:v>
                </c:pt>
                <c:pt idx="1085">
                  <c:v>2.2486632574631425E-2</c:v>
                </c:pt>
                <c:pt idx="1086">
                  <c:v>2.2485474536599492E-2</c:v>
                </c:pt>
                <c:pt idx="1087">
                  <c:v>2.2484238862828406E-2</c:v>
                </c:pt>
                <c:pt idx="1088">
                  <c:v>2.2482925774957422E-2</c:v>
                </c:pt>
                <c:pt idx="1089">
                  <c:v>2.2481535494641564E-2</c:v>
                </c:pt>
                <c:pt idx="1090">
                  <c:v>2.2480932660414895E-2</c:v>
                </c:pt>
                <c:pt idx="1091">
                  <c:v>2.2479366855027636E-2</c:v>
                </c:pt>
                <c:pt idx="1092">
                  <c:v>2.2477724576185892E-2</c:v>
                </c:pt>
                <c:pt idx="1093">
                  <c:v>2.2476006045643822E-2</c:v>
                </c:pt>
                <c:pt idx="1094">
                  <c:v>2.2474211485172153E-2</c:v>
                </c:pt>
                <c:pt idx="1095">
                  <c:v>2.2472341116556636E-2</c:v>
                </c:pt>
                <c:pt idx="1096">
                  <c:v>2.2470395161598919E-2</c:v>
                </c:pt>
                <c:pt idx="1097">
                  <c:v>2.2468373842115901E-2</c:v>
                </c:pt>
                <c:pt idx="1098">
                  <c:v>2.2466277379940381E-2</c:v>
                </c:pt>
                <c:pt idx="1099">
                  <c:v>2.2464105996919091E-2</c:v>
                </c:pt>
                <c:pt idx="1100">
                  <c:v>2.2461859914914888E-2</c:v>
                </c:pt>
                <c:pt idx="1101">
                  <c:v>2.2459539355804133E-2</c:v>
                </c:pt>
                <c:pt idx="1102">
                  <c:v>2.2457144541478652E-2</c:v>
                </c:pt>
                <c:pt idx="1103">
                  <c:v>2.2452296940750328E-2</c:v>
                </c:pt>
                <c:pt idx="1104">
                  <c:v>2.245213303482136E-2</c:v>
                </c:pt>
                <c:pt idx="1105">
                  <c:v>2.2449516786344208E-2</c:v>
                </c:pt>
                <c:pt idx="1106">
                  <c:v>2.2447281070050572E-2</c:v>
                </c:pt>
                <c:pt idx="1107">
                  <c:v>2.2444064408832544E-2</c:v>
                </c:pt>
                <c:pt idx="1108">
                  <c:v>2.2441228723735891E-2</c:v>
                </c:pt>
                <c:pt idx="1109">
                  <c:v>2.243832033705933E-2</c:v>
                </c:pt>
                <c:pt idx="1110">
                  <c:v>2.2435339470805119E-2</c:v>
                </c:pt>
                <c:pt idx="1111">
                  <c:v>2.2432286346988354E-2</c:v>
                </c:pt>
                <c:pt idx="1112">
                  <c:v>2.242916118763787E-2</c:v>
                </c:pt>
                <c:pt idx="1113">
                  <c:v>2.2425964214794248E-2</c:v>
                </c:pt>
                <c:pt idx="1114">
                  <c:v>2.2422695650511582E-2</c:v>
                </c:pt>
                <c:pt idx="1115">
                  <c:v>2.2419355716855726E-2</c:v>
                </c:pt>
                <c:pt idx="1116">
                  <c:v>2.2414736023461741E-2</c:v>
                </c:pt>
                <c:pt idx="1117">
                  <c:v>2.2412462629750367E-2</c:v>
                </c:pt>
                <c:pt idx="1118">
                  <c:v>2.2408909920494428E-2</c:v>
                </c:pt>
                <c:pt idx="1119">
                  <c:v>2.2405286730251339E-2</c:v>
                </c:pt>
                <c:pt idx="1120">
                  <c:v>2.2401593281147505E-2</c:v>
                </c:pt>
                <c:pt idx="1121">
                  <c:v>2.2397829795320876E-2</c:v>
                </c:pt>
                <c:pt idx="1122">
                  <c:v>2.2393996494920066E-2</c:v>
                </c:pt>
                <c:pt idx="1123">
                  <c:v>2.2390093602105685E-2</c:v>
                </c:pt>
                <c:pt idx="1124">
                  <c:v>2.2386121339048562E-2</c:v>
                </c:pt>
                <c:pt idx="1125">
                  <c:v>2.2381008723900198E-2</c:v>
                </c:pt>
                <c:pt idx="1126">
                  <c:v>2.2377969590947611E-2</c:v>
                </c:pt>
                <c:pt idx="1127">
                  <c:v>2.2373790550300126E-2</c:v>
                </c:pt>
                <c:pt idx="1128">
                  <c:v>2.2369543028203466E-2</c:v>
                </c:pt>
                <c:pt idx="1129">
                  <c:v>2.236522724688161E-2</c:v>
                </c:pt>
                <c:pt idx="1130">
                  <c:v>2.2360843428569654E-2</c:v>
                </c:pt>
                <c:pt idx="1131">
                  <c:v>2.2356391795511837E-2</c:v>
                </c:pt>
                <c:pt idx="1132">
                  <c:v>2.2351872569962631E-2</c:v>
                </c:pt>
                <c:pt idx="1133">
                  <c:v>2.2347285974186101E-2</c:v>
                </c:pt>
                <c:pt idx="1134">
                  <c:v>2.2342632230456107E-2</c:v>
                </c:pt>
                <c:pt idx="1135">
                  <c:v>2.2337911561055222E-2</c:v>
                </c:pt>
                <c:pt idx="1136">
                  <c:v>2.2333124188276474E-2</c:v>
                </c:pt>
                <c:pt idx="1137">
                  <c:v>2.232827033442095E-2</c:v>
                </c:pt>
                <c:pt idx="1138">
                  <c:v>2.2322472477104296E-2</c:v>
                </c:pt>
                <c:pt idx="1139">
                  <c:v>2.2318364072729673E-2</c:v>
                </c:pt>
                <c:pt idx="1140">
                  <c:v>2.231331210954118E-2</c:v>
                </c:pt>
                <c:pt idx="1141">
                  <c:v>2.2308194554570001E-2</c:v>
                </c:pt>
                <c:pt idx="1142">
                  <c:v>2.230025816666735E-2</c:v>
                </c:pt>
                <c:pt idx="1143">
                  <c:v>2.2295065619893202E-2</c:v>
                </c:pt>
                <c:pt idx="1144">
                  <c:v>2.2289852525517517E-2</c:v>
                </c:pt>
                <c:pt idx="1145">
                  <c:v>2.2284618660681633E-2</c:v>
                </c:pt>
                <c:pt idx="1146">
                  <c:v>2.2279363799418795E-2</c:v>
                </c:pt>
                <c:pt idx="1147">
                  <c:v>2.2274087712653941E-2</c:v>
                </c:pt>
                <c:pt idx="1148">
                  <c:v>2.2268790168203927E-2</c:v>
                </c:pt>
                <c:pt idx="1149">
                  <c:v>2.2263470930777289E-2</c:v>
                </c:pt>
                <c:pt idx="1150">
                  <c:v>2.2258129761975363E-2</c:v>
                </c:pt>
                <c:pt idx="1151">
                  <c:v>2.2252766420291167E-2</c:v>
                </c:pt>
                <c:pt idx="1152">
                  <c:v>2.2247380661110289E-2</c:v>
                </c:pt>
                <c:pt idx="1153">
                  <c:v>2.2241972236710886E-2</c:v>
                </c:pt>
                <c:pt idx="1154">
                  <c:v>2.223654089626434E-2</c:v>
                </c:pt>
                <c:pt idx="1155">
                  <c:v>2.2231086385833949E-2</c:v>
                </c:pt>
                <c:pt idx="1156">
                  <c:v>2.2225608448376441E-2</c:v>
                </c:pt>
                <c:pt idx="1157">
                  <c:v>2.2220106823741783E-2</c:v>
                </c:pt>
                <c:pt idx="1158">
                  <c:v>2.2212998076682068E-2</c:v>
                </c:pt>
                <c:pt idx="1159">
                  <c:v>2.2209031456806767E-2</c:v>
                </c:pt>
                <c:pt idx="1160">
                  <c:v>2.2203457178672892E-2</c:v>
                </c:pt>
                <c:pt idx="1161">
                  <c:v>2.2197858141695496E-2</c:v>
                </c:pt>
                <c:pt idx="1162">
                  <c:v>2.2192234070191975E-2</c:v>
                </c:pt>
                <c:pt idx="1163">
                  <c:v>2.2186584685374051E-2</c:v>
                </c:pt>
                <c:pt idx="1164">
                  <c:v>2.2180909705347543E-2</c:v>
                </c:pt>
                <c:pt idx="1165">
                  <c:v>2.2175208845112811E-2</c:v>
                </c:pt>
                <c:pt idx="1166">
                  <c:v>2.2169481816564102E-2</c:v>
                </c:pt>
                <c:pt idx="1167">
                  <c:v>2.2163728328491283E-2</c:v>
                </c:pt>
                <c:pt idx="1168">
                  <c:v>2.2157948086578116E-2</c:v>
                </c:pt>
                <c:pt idx="1169">
                  <c:v>2.2152140793403774E-2</c:v>
                </c:pt>
                <c:pt idx="1170">
                  <c:v>2.2146306148442842E-2</c:v>
                </c:pt>
                <c:pt idx="1171">
                  <c:v>2.2140443848064666E-2</c:v>
                </c:pt>
                <c:pt idx="1172">
                  <c:v>2.2134553585534445E-2</c:v>
                </c:pt>
                <c:pt idx="1173">
                  <c:v>2.212863505101301E-2</c:v>
                </c:pt>
                <c:pt idx="1174">
                  <c:v>2.2122687931556827E-2</c:v>
                </c:pt>
                <c:pt idx="1175">
                  <c:v>2.2116711911118653E-2</c:v>
                </c:pt>
                <c:pt idx="1176">
                  <c:v>2.2110706670547754E-2</c:v>
                </c:pt>
                <c:pt idx="1177">
                  <c:v>2.2104671887589033E-2</c:v>
                </c:pt>
                <c:pt idx="1178">
                  <c:v>2.2098607236884334E-2</c:v>
                </c:pt>
                <c:pt idx="1179">
                  <c:v>2.2092512389972459E-2</c:v>
                </c:pt>
                <c:pt idx="1180">
                  <c:v>2.2086387015288929E-2</c:v>
                </c:pt>
                <c:pt idx="1181">
                  <c:v>2.2080230778166877E-2</c:v>
                </c:pt>
                <c:pt idx="1182">
                  <c:v>2.2074043340835944E-2</c:v>
                </c:pt>
                <c:pt idx="1183">
                  <c:v>2.2067824362424032E-2</c:v>
                </c:pt>
                <c:pt idx="1184">
                  <c:v>2.2061573498956644E-2</c:v>
                </c:pt>
                <c:pt idx="1185">
                  <c:v>2.2055290403357117E-2</c:v>
                </c:pt>
                <c:pt idx="1186">
                  <c:v>2.2048974725447038E-2</c:v>
                </c:pt>
                <c:pt idx="1187">
                  <c:v>2.2042626111946489E-2</c:v>
                </c:pt>
                <c:pt idx="1188">
                  <c:v>2.20362442064738E-2</c:v>
                </c:pt>
                <c:pt idx="1189">
                  <c:v>2.2029828649546449E-2</c:v>
                </c:pt>
                <c:pt idx="1190">
                  <c:v>2.2023379078580606E-2</c:v>
                </c:pt>
                <c:pt idx="1191">
                  <c:v>2.2016895127892244E-2</c:v>
                </c:pt>
                <c:pt idx="1192">
                  <c:v>2.2010376428696247E-2</c:v>
                </c:pt>
                <c:pt idx="1193">
                  <c:v>2.2003822609107521E-2</c:v>
                </c:pt>
                <c:pt idx="1194">
                  <c:v>2.1996259610913563E-2</c:v>
                </c:pt>
                <c:pt idx="1195">
                  <c:v>2.1989555560860713E-2</c:v>
                </c:pt>
                <c:pt idx="1196">
                  <c:v>2.1982770909344824E-2</c:v>
                </c:pt>
                <c:pt idx="1197">
                  <c:v>2.1975905716897205E-2</c:v>
                </c:pt>
                <c:pt idx="1198">
                  <c:v>2.1968960044067117E-2</c:v>
                </c:pt>
                <c:pt idx="1199">
                  <c:v>2.1961933951421344E-2</c:v>
                </c:pt>
                <c:pt idx="1200">
                  <c:v>2.1954827499543975E-2</c:v>
                </c:pt>
                <c:pt idx="1201">
                  <c:v>2.1947640749037489E-2</c:v>
                </c:pt>
                <c:pt idx="1202">
                  <c:v>2.1940373760521013E-2</c:v>
                </c:pt>
                <c:pt idx="1203">
                  <c:v>2.1933112115133928E-2</c:v>
                </c:pt>
                <c:pt idx="1204">
                  <c:v>2.1925678701385346E-2</c:v>
                </c:pt>
                <c:pt idx="1205">
                  <c:v>2.1918165231257319E-2</c:v>
                </c:pt>
                <c:pt idx="1206">
                  <c:v>2.191057176544817E-2</c:v>
                </c:pt>
                <c:pt idx="1207">
                  <c:v>2.1902898364674801E-2</c:v>
                </c:pt>
                <c:pt idx="1208">
                  <c:v>2.1895145089669832E-2</c:v>
                </c:pt>
                <c:pt idx="1209">
                  <c:v>2.1885151524455561E-2</c:v>
                </c:pt>
                <c:pt idx="1210">
                  <c:v>2.1877203640986588E-2</c:v>
                </c:pt>
                <c:pt idx="1211">
                  <c:v>2.186799012401729E-2</c:v>
                </c:pt>
                <c:pt idx="1212">
                  <c:v>2.1861068909591514E-2</c:v>
                </c:pt>
                <c:pt idx="1213">
                  <c:v>2.1852882183336558E-2</c:v>
                </c:pt>
                <c:pt idx="1214">
                  <c:v>2.1844615964518855E-2</c:v>
                </c:pt>
                <c:pt idx="1215">
                  <c:v>2.1836270314017529E-2</c:v>
                </c:pt>
                <c:pt idx="1216">
                  <c:v>2.1827845292726914E-2</c:v>
                </c:pt>
                <c:pt idx="1217">
                  <c:v>2.1819340961559592E-2</c:v>
                </c:pt>
                <c:pt idx="1218">
                  <c:v>2.1810757381444647E-2</c:v>
                </c:pt>
                <c:pt idx="1219">
                  <c:v>2.1802094613327674E-2</c:v>
                </c:pt>
                <c:pt idx="1220">
                  <c:v>2.1793352718171653E-2</c:v>
                </c:pt>
                <c:pt idx="1221">
                  <c:v>2.1784531756955407E-2</c:v>
                </c:pt>
                <c:pt idx="1222">
                  <c:v>2.1775631790675806E-2</c:v>
                </c:pt>
                <c:pt idx="1223">
                  <c:v>2.1766652880344472E-2</c:v>
                </c:pt>
                <c:pt idx="1224">
                  <c:v>2.1757731981787733E-2</c:v>
                </c:pt>
                <c:pt idx="1225">
                  <c:v>2.1748458471662409E-2</c:v>
                </c:pt>
                <c:pt idx="1226">
                  <c:v>2.1739243095419438E-2</c:v>
                </c:pt>
                <c:pt idx="1227">
                  <c:v>2.1729949019341561E-2</c:v>
                </c:pt>
                <c:pt idx="1228">
                  <c:v>2.1720576304523814E-2</c:v>
                </c:pt>
                <c:pt idx="1229">
                  <c:v>2.1711125012077535E-2</c:v>
                </c:pt>
                <c:pt idx="1230">
                  <c:v>2.1701595203130995E-2</c:v>
                </c:pt>
                <c:pt idx="1231">
                  <c:v>2.1691986938827679E-2</c:v>
                </c:pt>
                <c:pt idx="1232">
                  <c:v>2.1682300280328231E-2</c:v>
                </c:pt>
                <c:pt idx="1233">
                  <c:v>2.1672535288809362E-2</c:v>
                </c:pt>
                <c:pt idx="1234">
                  <c:v>2.1662692025462997E-2</c:v>
                </c:pt>
                <c:pt idx="1235">
                  <c:v>2.1652770551498213E-2</c:v>
                </c:pt>
                <c:pt idx="1236">
                  <c:v>2.16427709281393E-2</c:v>
                </c:pt>
                <c:pt idx="1237">
                  <c:v>2.1633069444398662E-2</c:v>
                </c:pt>
                <c:pt idx="1238">
                  <c:v>2.1622537478218993E-2</c:v>
                </c:pt>
                <c:pt idx="1239">
                  <c:v>2.1612303774186103E-2</c:v>
                </c:pt>
                <c:pt idx="1240">
                  <c:v>2.1601992165817409E-2</c:v>
                </c:pt>
                <c:pt idx="1241">
                  <c:v>2.1591602714416912E-2</c:v>
                </c:pt>
                <c:pt idx="1242">
                  <c:v>2.158113548130447E-2</c:v>
                </c:pt>
                <c:pt idx="1243">
                  <c:v>2.1570590527815375E-2</c:v>
                </c:pt>
                <c:pt idx="1244">
                  <c:v>2.1559967915301199E-2</c:v>
                </c:pt>
                <c:pt idx="1245">
                  <c:v>2.1543475096321853E-2</c:v>
                </c:pt>
                <c:pt idx="1246">
                  <c:v>2.1537126064716715E-2</c:v>
                </c:pt>
                <c:pt idx="1247">
                  <c:v>2.1527634737351597E-2</c:v>
                </c:pt>
                <c:pt idx="1248">
                  <c:v>2.1516702102558918E-2</c:v>
                </c:pt>
                <c:pt idx="1249">
                  <c:v>2.1505692115730161E-2</c:v>
                </c:pt>
                <c:pt idx="1250">
                  <c:v>2.1494604838308781E-2</c:v>
                </c:pt>
                <c:pt idx="1251">
                  <c:v>2.148344033175453E-2</c:v>
                </c:pt>
                <c:pt idx="1252">
                  <c:v>2.1472198657541929E-2</c:v>
                </c:pt>
                <c:pt idx="1253">
                  <c:v>2.1460879877161356E-2</c:v>
                </c:pt>
                <c:pt idx="1254">
                  <c:v>2.144948405211709E-2</c:v>
                </c:pt>
                <c:pt idx="1255">
                  <c:v>2.1438718824666147E-2</c:v>
                </c:pt>
                <c:pt idx="1256">
                  <c:v>2.142718749883353E-2</c:v>
                </c:pt>
                <c:pt idx="1257">
                  <c:v>2.1415579312230676E-2</c:v>
                </c:pt>
                <c:pt idx="1258">
                  <c:v>2.1403894326387538E-2</c:v>
                </c:pt>
                <c:pt idx="1259">
                  <c:v>2.1392132602848311E-2</c:v>
                </c:pt>
                <c:pt idx="1260">
                  <c:v>2.1380294203171647E-2</c:v>
                </c:pt>
                <c:pt idx="1261">
                  <c:v>2.1367287337482586E-2</c:v>
                </c:pt>
                <c:pt idx="1262">
                  <c:v>2.1356387621718119E-2</c:v>
                </c:pt>
                <c:pt idx="1263">
                  <c:v>2.1344319563132357E-2</c:v>
                </c:pt>
                <c:pt idx="1264">
                  <c:v>2.1332175074793111E-2</c:v>
                </c:pt>
                <c:pt idx="1265">
                  <c:v>2.1319954218332614E-2</c:v>
                </c:pt>
                <c:pt idx="1266">
                  <c:v>2.1307657055397555E-2</c:v>
                </c:pt>
                <c:pt idx="1267">
                  <c:v>2.1295283647649727E-2</c:v>
                </c:pt>
                <c:pt idx="1268">
                  <c:v>2.1282834056764514E-2</c:v>
                </c:pt>
                <c:pt idx="1269">
                  <c:v>2.1270308344432401E-2</c:v>
                </c:pt>
                <c:pt idx="1270">
                  <c:v>2.1257706572357676E-2</c:v>
                </c:pt>
                <c:pt idx="1271">
                  <c:v>2.1245028802259296E-2</c:v>
                </c:pt>
                <c:pt idx="1272">
                  <c:v>2.1232275095870452E-2</c:v>
                </c:pt>
                <c:pt idx="1273">
                  <c:v>2.1219445514937922E-2</c:v>
                </c:pt>
                <c:pt idx="1274">
                  <c:v>2.1206540121223364E-2</c:v>
                </c:pt>
                <c:pt idx="1275">
                  <c:v>2.1193558976502026E-2</c:v>
                </c:pt>
                <c:pt idx="1276">
                  <c:v>2.1180502142564041E-2</c:v>
                </c:pt>
                <c:pt idx="1277">
                  <c:v>2.1167369681212241E-2</c:v>
                </c:pt>
                <c:pt idx="1278">
                  <c:v>2.1154161654264803E-2</c:v>
                </c:pt>
                <c:pt idx="1279">
                  <c:v>2.1140878123552805E-2</c:v>
                </c:pt>
                <c:pt idx="1280">
                  <c:v>2.1127519150921797E-2</c:v>
                </c:pt>
                <c:pt idx="1281">
                  <c:v>2.1114084798230893E-2</c:v>
                </c:pt>
                <c:pt idx="1282">
                  <c:v>2.1100575127353017E-2</c:v>
                </c:pt>
                <c:pt idx="1283">
                  <c:v>2.1086990200175099E-2</c:v>
                </c:pt>
                <c:pt idx="1284">
                  <c:v>2.1073330078597432E-2</c:v>
                </c:pt>
                <c:pt idx="1285">
                  <c:v>2.1059594824534105E-2</c:v>
                </c:pt>
                <c:pt idx="1286">
                  <c:v>2.1045784499912356E-2</c:v>
                </c:pt>
                <c:pt idx="1287">
                  <c:v>2.1031899166674299E-2</c:v>
                </c:pt>
                <c:pt idx="1288">
                  <c:v>2.1017938886774109E-2</c:v>
                </c:pt>
                <c:pt idx="1289">
                  <c:v>2.1003903722179963E-2</c:v>
                </c:pt>
                <c:pt idx="1290">
                  <c:v>2.0989793734874067E-2</c:v>
                </c:pt>
                <c:pt idx="1291">
                  <c:v>2.0975608986850882E-2</c:v>
                </c:pt>
                <c:pt idx="1292">
                  <c:v>2.0961349540119325E-2</c:v>
                </c:pt>
                <c:pt idx="1293">
                  <c:v>2.0947015456700805E-2</c:v>
                </c:pt>
                <c:pt idx="1294">
                  <c:v>2.0932606798630293E-2</c:v>
                </c:pt>
                <c:pt idx="1295">
                  <c:v>2.0918123627955913E-2</c:v>
                </c:pt>
                <c:pt idx="1296">
                  <c:v>2.0903566006739146E-2</c:v>
                </c:pt>
                <c:pt idx="1297">
                  <c:v>2.0888933997053955E-2</c:v>
                </c:pt>
                <c:pt idx="1298">
                  <c:v>2.0874227660988752E-2</c:v>
                </c:pt>
                <c:pt idx="1299">
                  <c:v>2.0859447060643126E-2</c:v>
                </c:pt>
                <c:pt idx="1300">
                  <c:v>2.0844592258130894E-2</c:v>
                </c:pt>
                <c:pt idx="1301">
                  <c:v>2.0829663315578804E-2</c:v>
                </c:pt>
                <c:pt idx="1302">
                  <c:v>2.081466029512586E-2</c:v>
                </c:pt>
                <c:pt idx="1303">
                  <c:v>2.0799583258924424E-2</c:v>
                </c:pt>
                <c:pt idx="1304">
                  <c:v>2.0784432269139352E-2</c:v>
                </c:pt>
                <c:pt idx="1305">
                  <c:v>2.0769207387948404E-2</c:v>
                </c:pt>
                <c:pt idx="1306">
                  <c:v>2.0753908677542062E-2</c:v>
                </c:pt>
                <c:pt idx="1307">
                  <c:v>2.0738536200123711E-2</c:v>
                </c:pt>
                <c:pt idx="1308">
                  <c:v>2.0723090017908796E-2</c:v>
                </c:pt>
                <c:pt idx="1309">
                  <c:v>2.070757019312567E-2</c:v>
                </c:pt>
                <c:pt idx="1310">
                  <c:v>2.0691976788015619E-2</c:v>
                </c:pt>
                <c:pt idx="1311">
                  <c:v>2.0676309864831526E-2</c:v>
                </c:pt>
                <c:pt idx="1312">
                  <c:v>2.065822910741116E-2</c:v>
                </c:pt>
                <c:pt idx="1313">
                  <c:v>2.0644755713317819E-2</c:v>
                </c:pt>
                <c:pt idx="1314">
                  <c:v>2.0628868609556615E-2</c:v>
                </c:pt>
                <c:pt idx="1315">
                  <c:v>2.0612908236859503E-2</c:v>
                </c:pt>
                <c:pt idx="1316">
                  <c:v>2.0596874657541137E-2</c:v>
                </c:pt>
                <c:pt idx="1317">
                  <c:v>2.0580767933929076E-2</c:v>
                </c:pt>
                <c:pt idx="1318">
                  <c:v>2.0564588128363162E-2</c:v>
                </c:pt>
                <c:pt idx="1319">
                  <c:v>2.0548335303194824E-2</c:v>
                </c:pt>
                <c:pt idx="1320">
                  <c:v>2.0532009520787993E-2</c:v>
                </c:pt>
                <c:pt idx="1321">
                  <c:v>2.0515610843518411E-2</c:v>
                </c:pt>
                <c:pt idx="1322">
                  <c:v>2.0499139333774532E-2</c:v>
                </c:pt>
                <c:pt idx="1323">
                  <c:v>2.0482595053955534E-2</c:v>
                </c:pt>
                <c:pt idx="1324">
                  <c:v>2.0465978066473524E-2</c:v>
                </c:pt>
                <c:pt idx="1325">
                  <c:v>2.0449288433751992E-2</c:v>
                </c:pt>
                <c:pt idx="1326">
                  <c:v>2.0432526218226912E-2</c:v>
                </c:pt>
                <c:pt idx="1327">
                  <c:v>2.0415691482344987E-2</c:v>
                </c:pt>
                <c:pt idx="1328">
                  <c:v>2.0398784288565629E-2</c:v>
                </c:pt>
                <c:pt idx="1329">
                  <c:v>2.0381804699359411E-2</c:v>
                </c:pt>
                <c:pt idx="1330">
                  <c:v>2.0364752777208957E-2</c:v>
                </c:pt>
                <c:pt idx="1331">
                  <c:v>2.0347628584607834E-2</c:v>
                </c:pt>
                <c:pt idx="1332">
                  <c:v>2.0330432184061886E-2</c:v>
                </c:pt>
                <c:pt idx="1333">
                  <c:v>2.0313163638088334E-2</c:v>
                </c:pt>
                <c:pt idx="1334">
                  <c:v>2.0295823009215567E-2</c:v>
                </c:pt>
                <c:pt idx="1335">
                  <c:v>2.027841035998381E-2</c:v>
                </c:pt>
                <c:pt idx="1336">
                  <c:v>2.0260925752944671E-2</c:v>
                </c:pt>
                <c:pt idx="1337">
                  <c:v>2.0243369250660267E-2</c:v>
                </c:pt>
                <c:pt idx="1338">
                  <c:v>2.0225740915705202E-2</c:v>
                </c:pt>
                <c:pt idx="1339">
                  <c:v>2.0208040810665028E-2</c:v>
                </c:pt>
                <c:pt idx="1340">
                  <c:v>2.0190268998135592E-2</c:v>
                </c:pt>
                <c:pt idx="1341">
                  <c:v>2.0172425540725666E-2</c:v>
                </c:pt>
                <c:pt idx="1342">
                  <c:v>2.0154510501053428E-2</c:v>
                </c:pt>
                <c:pt idx="1343">
                  <c:v>2.0136523941748891E-2</c:v>
                </c:pt>
                <c:pt idx="1344">
                  <c:v>2.0118465925453455E-2</c:v>
                </c:pt>
                <c:pt idx="1345">
                  <c:v>2.0100336514819246E-2</c:v>
                </c:pt>
                <c:pt idx="1346">
                  <c:v>2.0082135772509134E-2</c:v>
                </c:pt>
                <c:pt idx="1347">
                  <c:v>2.0063863761196923E-2</c:v>
                </c:pt>
                <c:pt idx="1348">
                  <c:v>2.0045520543567594E-2</c:v>
                </c:pt>
                <c:pt idx="1349">
                  <c:v>2.0027106182316859E-2</c:v>
                </c:pt>
                <c:pt idx="1350">
                  <c:v>2.0008620740151164E-2</c:v>
                </c:pt>
                <c:pt idx="1351">
                  <c:v>1.9990064279787681E-2</c:v>
                </c:pt>
                <c:pt idx="1352">
                  <c:v>1.9971436863954532E-2</c:v>
                </c:pt>
                <c:pt idx="1353">
                  <c:v>1.9952738555389919E-2</c:v>
                </c:pt>
                <c:pt idx="1354">
                  <c:v>1.9933969416843205E-2</c:v>
                </c:pt>
                <c:pt idx="1355">
                  <c:v>1.9915129511074492E-2</c:v>
                </c:pt>
                <c:pt idx="1356">
                  <c:v>1.9896218900853951E-2</c:v>
                </c:pt>
                <c:pt idx="1357">
                  <c:v>1.987723764896205E-2</c:v>
                </c:pt>
                <c:pt idx="1358">
                  <c:v>1.9858185818190419E-2</c:v>
                </c:pt>
                <c:pt idx="1359">
                  <c:v>1.9839063471340772E-2</c:v>
                </c:pt>
                <c:pt idx="1360">
                  <c:v>1.981987067122511E-2</c:v>
                </c:pt>
                <c:pt idx="1361">
                  <c:v>1.9800607480665287E-2</c:v>
                </c:pt>
                <c:pt idx="1362">
                  <c:v>1.9777719287482919E-2</c:v>
                </c:pt>
                <c:pt idx="1363">
                  <c:v>1.9761870179556006E-2</c:v>
                </c:pt>
                <c:pt idx="1364">
                  <c:v>1.9742396194702166E-2</c:v>
                </c:pt>
                <c:pt idx="1365">
                  <c:v>1.9722852070796718E-2</c:v>
                </c:pt>
                <c:pt idx="1366">
                  <c:v>1.9703237870712108E-2</c:v>
                </c:pt>
                <c:pt idx="1367">
                  <c:v>1.9683553657333049E-2</c:v>
                </c:pt>
                <c:pt idx="1368">
                  <c:v>1.9663799493552132E-2</c:v>
                </c:pt>
                <c:pt idx="1369">
                  <c:v>1.964397544227291E-2</c:v>
                </c:pt>
                <c:pt idx="1370">
                  <c:v>1.9624081566408779E-2</c:v>
                </c:pt>
                <c:pt idx="1371">
                  <c:v>1.9604117928883433E-2</c:v>
                </c:pt>
                <c:pt idx="1372">
                  <c:v>1.9584084592629107E-2</c:v>
                </c:pt>
                <c:pt idx="1373">
                  <c:v>1.9563981620589421E-2</c:v>
                </c:pt>
                <c:pt idx="1374">
                  <c:v>1.9543809075717202E-2</c:v>
                </c:pt>
                <c:pt idx="1375">
                  <c:v>1.9523567020974467E-2</c:v>
                </c:pt>
                <c:pt idx="1376">
                  <c:v>1.9503255519333306E-2</c:v>
                </c:pt>
                <c:pt idx="1377">
                  <c:v>1.9482874633775672E-2</c:v>
                </c:pt>
                <c:pt idx="1378">
                  <c:v>1.9462424427292926E-2</c:v>
                </c:pt>
                <c:pt idx="1379">
                  <c:v>1.9441904962886291E-2</c:v>
                </c:pt>
                <c:pt idx="1380">
                  <c:v>1.9421316303565746E-2</c:v>
                </c:pt>
                <c:pt idx="1381">
                  <c:v>1.9400658512351569E-2</c:v>
                </c:pt>
                <c:pt idx="1382">
                  <c:v>1.9379931652272791E-2</c:v>
                </c:pt>
                <c:pt idx="1383">
                  <c:v>1.9359135786368522E-2</c:v>
                </c:pt>
                <c:pt idx="1384">
                  <c:v>1.9338270977686849E-2</c:v>
                </c:pt>
                <c:pt idx="1385">
                  <c:v>1.9317337289285055E-2</c:v>
                </c:pt>
                <c:pt idx="1386">
                  <c:v>1.9296334784230065E-2</c:v>
                </c:pt>
                <c:pt idx="1387">
                  <c:v>1.9275263525597337E-2</c:v>
                </c:pt>
                <c:pt idx="1388">
                  <c:v>1.9254123576472413E-2</c:v>
                </c:pt>
                <c:pt idx="1389">
                  <c:v>1.9232914999949367E-2</c:v>
                </c:pt>
                <c:pt idx="1390">
                  <c:v>1.9211637859131915E-2</c:v>
                </c:pt>
                <c:pt idx="1391">
                  <c:v>1.9190292217132091E-2</c:v>
                </c:pt>
                <c:pt idx="1392">
                  <c:v>1.9168878137071351E-2</c:v>
                </c:pt>
                <c:pt idx="1393">
                  <c:v>1.9147395682080348E-2</c:v>
                </c:pt>
                <c:pt idx="1394">
                  <c:v>1.9125844915298271E-2</c:v>
                </c:pt>
                <c:pt idx="1395">
                  <c:v>1.9104225899873508E-2</c:v>
                </c:pt>
                <c:pt idx="1396">
                  <c:v>1.9082538698962998E-2</c:v>
                </c:pt>
                <c:pt idx="1397">
                  <c:v>1.9060783375732866E-2</c:v>
                </c:pt>
                <c:pt idx="1398">
                  <c:v>1.9038959993357345E-2</c:v>
                </c:pt>
                <c:pt idx="1399">
                  <c:v>1.9017068615020526E-2</c:v>
                </c:pt>
                <c:pt idx="1400">
                  <c:v>1.8995109303914157E-2</c:v>
                </c:pt>
                <c:pt idx="1401">
                  <c:v>1.8973082123238977E-2</c:v>
                </c:pt>
                <c:pt idx="1402">
                  <c:v>1.8945756439381619E-2</c:v>
                </c:pt>
                <c:pt idx="1403">
                  <c:v>1.8923930680104995E-2</c:v>
                </c:pt>
                <c:pt idx="1404">
                  <c:v>1.8902225496379873E-2</c:v>
                </c:pt>
                <c:pt idx="1405">
                  <c:v>1.8880642569354993E-2</c:v>
                </c:pt>
                <c:pt idx="1406">
                  <c:v>1.8859183584248641E-2</c:v>
                </c:pt>
                <c:pt idx="1407">
                  <c:v>1.8837850230349961E-2</c:v>
                </c:pt>
                <c:pt idx="1408">
                  <c:v>1.8816644201020912E-2</c:v>
                </c:pt>
                <c:pt idx="1409">
                  <c:v>1.8795567193698678E-2</c:v>
                </c:pt>
                <c:pt idx="1410">
                  <c:v>1.8774620909895862E-2</c:v>
                </c:pt>
                <c:pt idx="1411">
                  <c:v>1.8753807055203339E-2</c:v>
                </c:pt>
                <c:pt idx="1412">
                  <c:v>1.8733127339292208E-2</c:v>
                </c:pt>
                <c:pt idx="1413">
                  <c:v>1.8712583475914878E-2</c:v>
                </c:pt>
                <c:pt idx="1414">
                  <c:v>1.8681442698850685E-2</c:v>
                </c:pt>
                <c:pt idx="1415">
                  <c:v>1.867191018219154E-2</c:v>
                </c:pt>
                <c:pt idx="1416">
                  <c:v>1.8651784199776304E-2</c:v>
                </c:pt>
                <c:pt idx="1417">
                  <c:v>1.8630977630280269E-2</c:v>
                </c:pt>
                <c:pt idx="1418">
                  <c:v>1.8611962214333731E-2</c:v>
                </c:pt>
                <c:pt idx="1419">
                  <c:v>1.8592269683780145E-2</c:v>
                </c:pt>
                <c:pt idx="1420">
                  <c:v>1.8572725116479113E-2</c:v>
                </c:pt>
                <c:pt idx="1421">
                  <c:v>1.855333025890803E-2</c:v>
                </c:pt>
                <c:pt idx="1422">
                  <c:v>1.8534086861644133E-2</c:v>
                </c:pt>
                <c:pt idx="1423">
                  <c:v>1.8514996679367526E-2</c:v>
                </c:pt>
                <c:pt idx="1424">
                  <c:v>1.8496061470862284E-2</c:v>
                </c:pt>
                <c:pt idx="1425">
                  <c:v>1.8477282999019927E-2</c:v>
                </c:pt>
                <c:pt idx="1426">
                  <c:v>1.8458663030840736E-2</c:v>
                </c:pt>
                <c:pt idx="1427">
                  <c:v>1.8440203337436793E-2</c:v>
                </c:pt>
                <c:pt idx="1428">
                  <c:v>1.8421905694035259E-2</c:v>
                </c:pt>
                <c:pt idx="1429">
                  <c:v>1.8403771879978586E-2</c:v>
                </c:pt>
                <c:pt idx="1430">
                  <c:v>1.8385803678729301E-2</c:v>
                </c:pt>
                <c:pt idx="1431">
                  <c:v>1.8368002877870895E-2</c:v>
                </c:pt>
                <c:pt idx="1432">
                  <c:v>1.8350371269111734E-2</c:v>
                </c:pt>
                <c:pt idx="1433">
                  <c:v>1.833291064828679E-2</c:v>
                </c:pt>
                <c:pt idx="1434">
                  <c:v>1.8315622815361584E-2</c:v>
                </c:pt>
                <c:pt idx="1435">
                  <c:v>1.8298509574432825E-2</c:v>
                </c:pt>
                <c:pt idx="1436">
                  <c:v>1.8281572733732983E-2</c:v>
                </c:pt>
                <c:pt idx="1437">
                  <c:v>1.8266563305205284E-2</c:v>
                </c:pt>
                <c:pt idx="1438">
                  <c:v>1.8248235506643382E-2</c:v>
                </c:pt>
                <c:pt idx="1439">
                  <c:v>1.8231838757420259E-2</c:v>
                </c:pt>
                <c:pt idx="1440">
                  <c:v>1.8215625682765444E-2</c:v>
                </c:pt>
                <c:pt idx="1441">
                  <c:v>1.8199045808805662E-2</c:v>
                </c:pt>
                <c:pt idx="1442">
                  <c:v>1.8183757877119653E-2</c:v>
                </c:pt>
                <c:pt idx="1443">
                  <c:v>1.8168106816493834E-2</c:v>
                </c:pt>
                <c:pt idx="1444">
                  <c:v>1.8152646771172731E-2</c:v>
                </c:pt>
                <c:pt idx="1445">
                  <c:v>1.8137379586737692E-2</c:v>
                </c:pt>
                <c:pt idx="1446">
                  <c:v>1.8122307112936317E-2</c:v>
                </c:pt>
                <c:pt idx="1447">
                  <c:v>1.8107431203684431E-2</c:v>
                </c:pt>
                <c:pt idx="1448">
                  <c:v>1.8092753717070646E-2</c:v>
                </c:pt>
                <c:pt idx="1449">
                  <c:v>1.8078276515357459E-2</c:v>
                </c:pt>
                <c:pt idx="1450">
                  <c:v>1.8065531843755412E-2</c:v>
                </c:pt>
                <c:pt idx="1451">
                  <c:v>1.8049930436587348E-2</c:v>
                </c:pt>
                <c:pt idx="1452">
                  <c:v>1.8036065304965557E-2</c:v>
                </c:pt>
                <c:pt idx="1453">
                  <c:v>1.8022407949122909E-2</c:v>
                </c:pt>
                <c:pt idx="1454">
                  <c:v>1.8003574930339501E-2</c:v>
                </c:pt>
                <c:pt idx="1455">
                  <c:v>1.7990070441200309E-2</c:v>
                </c:pt>
                <c:pt idx="1456">
                  <c:v>1.7976592106583165E-2</c:v>
                </c:pt>
                <c:pt idx="1457">
                  <c:v>1.7963140202578259E-2</c:v>
                </c:pt>
                <c:pt idx="1458">
                  <c:v>1.7949715005262667E-2</c:v>
                </c:pt>
                <c:pt idx="1459">
                  <c:v>1.7936316790701248E-2</c:v>
                </c:pt>
                <c:pt idx="1460">
                  <c:v>1.792294583494641E-2</c:v>
                </c:pt>
                <c:pt idx="1461">
                  <c:v>1.790960241403745E-2</c:v>
                </c:pt>
                <c:pt idx="1462">
                  <c:v>1.7896286804001002E-2</c:v>
                </c:pt>
                <c:pt idx="1463">
                  <c:v>1.7883488403693221E-2</c:v>
                </c:pt>
                <c:pt idx="1464">
                  <c:v>1.7870227688956745E-2</c:v>
                </c:pt>
                <c:pt idx="1465">
                  <c:v>1.7856995591503715E-2</c:v>
                </c:pt>
                <c:pt idx="1466">
                  <c:v>1.7843792387302531E-2</c:v>
                </c:pt>
                <c:pt idx="1467">
                  <c:v>1.783061835230889E-2</c:v>
                </c:pt>
                <c:pt idx="1468">
                  <c:v>1.7817473762467319E-2</c:v>
                </c:pt>
                <c:pt idx="1469">
                  <c:v>1.7800617285937098E-2</c:v>
                </c:pt>
                <c:pt idx="1470">
                  <c:v>1.7791274021954545E-2</c:v>
                </c:pt>
                <c:pt idx="1471">
                  <c:v>1.7778219423112612E-2</c:v>
                </c:pt>
                <c:pt idx="1472">
                  <c:v>1.776333730437045E-2</c:v>
                </c:pt>
                <c:pt idx="1473">
                  <c:v>1.7750348505079967E-2</c:v>
                </c:pt>
                <c:pt idx="1474">
                  <c:v>1.7737390845766875E-2</c:v>
                </c:pt>
                <c:pt idx="1475">
                  <c:v>1.7724464602291171E-2</c:v>
                </c:pt>
                <c:pt idx="1476">
                  <c:v>1.7711570050502765E-2</c:v>
                </c:pt>
                <c:pt idx="1477">
                  <c:v>1.7698707466239097E-2</c:v>
                </c:pt>
                <c:pt idx="1478">
                  <c:v>1.7685877125327307E-2</c:v>
                </c:pt>
                <c:pt idx="1479">
                  <c:v>1.7673079303582931E-2</c:v>
                </c:pt>
                <c:pt idx="1480">
                  <c:v>1.7660314276810554E-2</c:v>
                </c:pt>
                <c:pt idx="1481">
                  <c:v>1.764758232080425E-2</c:v>
                </c:pt>
                <c:pt idx="1482">
                  <c:v>1.7634883711347134E-2</c:v>
                </c:pt>
                <c:pt idx="1483">
                  <c:v>1.7622218724211387E-2</c:v>
                </c:pt>
                <c:pt idx="1484">
                  <c:v>1.7609587635158446E-2</c:v>
                </c:pt>
                <c:pt idx="1485">
                  <c:v>1.7596990719939681E-2</c:v>
                </c:pt>
                <c:pt idx="1486">
                  <c:v>1.7584428254295941E-2</c:v>
                </c:pt>
                <c:pt idx="1487">
                  <c:v>1.757190051395735E-2</c:v>
                </c:pt>
                <c:pt idx="1488">
                  <c:v>1.7559407774644622E-2</c:v>
                </c:pt>
                <c:pt idx="1489">
                  <c:v>1.754695031206685E-2</c:v>
                </c:pt>
                <c:pt idx="1490">
                  <c:v>1.7534528401924813E-2</c:v>
                </c:pt>
                <c:pt idx="1491">
                  <c:v>1.7522142319907903E-2</c:v>
                </c:pt>
                <c:pt idx="1492">
                  <c:v>1.7509792341696962E-2</c:v>
                </c:pt>
                <c:pt idx="1493">
                  <c:v>1.7497478742961675E-2</c:v>
                </c:pt>
                <c:pt idx="1494">
                  <c:v>1.7485201799362957E-2</c:v>
                </c:pt>
                <c:pt idx="1495">
                  <c:v>1.7472961786552527E-2</c:v>
                </c:pt>
                <c:pt idx="1496">
                  <c:v>1.7460758980171378E-2</c:v>
                </c:pt>
                <c:pt idx="1497">
                  <c:v>1.744859365585218E-2</c:v>
                </c:pt>
                <c:pt idx="1498">
                  <c:v>1.7436466089217957E-2</c:v>
                </c:pt>
                <c:pt idx="1499">
                  <c:v>1.7424376555882984E-2</c:v>
                </c:pt>
                <c:pt idx="1500">
                  <c:v>1.7412325331451897E-2</c:v>
                </c:pt>
                <c:pt idx="1501">
                  <c:v>1.7400312691520568E-2</c:v>
                </c:pt>
                <c:pt idx="1502">
                  <c:v>1.7388338911676553E-2</c:v>
                </c:pt>
                <c:pt idx="1503">
                  <c:v>1.7376404267497984E-2</c:v>
                </c:pt>
                <c:pt idx="1504">
                  <c:v>1.736450903455446E-2</c:v>
                </c:pt>
                <c:pt idx="1505">
                  <c:v>1.7352653488408126E-2</c:v>
                </c:pt>
                <c:pt idx="1506">
                  <c:v>1.7339153242367924E-2</c:v>
                </c:pt>
                <c:pt idx="1507">
                  <c:v>1.7327383667229E-2</c:v>
                </c:pt>
                <c:pt idx="1508">
                  <c:v>1.7315654644881884E-2</c:v>
                </c:pt>
                <c:pt idx="1509">
                  <c:v>1.7303966450854563E-2</c:v>
                </c:pt>
                <c:pt idx="1510">
                  <c:v>1.7292319360665821E-2</c:v>
                </c:pt>
                <c:pt idx="1511">
                  <c:v>1.7280713649827653E-2</c:v>
                </c:pt>
                <c:pt idx="1512">
                  <c:v>1.7269149593843298E-2</c:v>
                </c:pt>
                <c:pt idx="1513">
                  <c:v>1.7257627468209205E-2</c:v>
                </c:pt>
                <c:pt idx="1514">
                  <c:v>1.7246147548413936E-2</c:v>
                </c:pt>
                <c:pt idx="1515">
                  <c:v>1.7234710109938607E-2</c:v>
                </c:pt>
                <c:pt idx="1516">
                  <c:v>1.7223315428257547E-2</c:v>
                </c:pt>
                <c:pt idx="1517">
                  <c:v>1.721196377883764E-2</c:v>
                </c:pt>
                <c:pt idx="1518">
                  <c:v>1.7200655437138539E-2</c:v>
                </c:pt>
                <c:pt idx="1519">
                  <c:v>1.7189390678613331E-2</c:v>
                </c:pt>
                <c:pt idx="1520">
                  <c:v>1.717657038936362E-2</c:v>
                </c:pt>
                <c:pt idx="1521">
                  <c:v>1.7165399950868337E-2</c:v>
                </c:pt>
                <c:pt idx="1522">
                  <c:v>1.7152839815133381E-2</c:v>
                </c:pt>
                <c:pt idx="1523">
                  <c:v>1.7143192695822179E-2</c:v>
                </c:pt>
                <c:pt idx="1524">
                  <c:v>1.7132156430116813E-2</c:v>
                </c:pt>
                <c:pt idx="1525">
                  <c:v>1.712116543950909E-2</c:v>
                </c:pt>
                <c:pt idx="1526">
                  <c:v>1.7110219999406765E-2</c:v>
                </c:pt>
                <c:pt idx="1527">
                  <c:v>1.7099320385211232E-2</c:v>
                </c:pt>
                <c:pt idx="1528">
                  <c:v>1.7088466872317326E-2</c:v>
                </c:pt>
                <c:pt idx="1529">
                  <c:v>1.7077659736115715E-2</c:v>
                </c:pt>
                <c:pt idx="1530">
                  <c:v>1.7066899251990498E-2</c:v>
                </c:pt>
                <c:pt idx="1531">
                  <c:v>1.7056185695320514E-2</c:v>
                </c:pt>
                <c:pt idx="1532">
                  <c:v>1.7045519341479357E-2</c:v>
                </c:pt>
                <c:pt idx="1533">
                  <c:v>1.7034900465836011E-2</c:v>
                </c:pt>
                <c:pt idx="1534">
                  <c:v>1.7024329343753992E-2</c:v>
                </c:pt>
                <c:pt idx="1535">
                  <c:v>1.701380625059155E-2</c:v>
                </c:pt>
                <c:pt idx="1536">
                  <c:v>1.7003331461702569E-2</c:v>
                </c:pt>
                <c:pt idx="1537">
                  <c:v>1.6992905252437417E-2</c:v>
                </c:pt>
                <c:pt idx="1538">
                  <c:v>1.6982527898139678E-2</c:v>
                </c:pt>
                <c:pt idx="1539">
                  <c:v>1.6972199674150527E-2</c:v>
                </c:pt>
                <c:pt idx="1540">
                  <c:v>1.6961920855806323E-2</c:v>
                </c:pt>
                <c:pt idx="1541">
                  <c:v>1.6951691718438824E-2</c:v>
                </c:pt>
                <c:pt idx="1542">
                  <c:v>1.6941512537376715E-2</c:v>
                </c:pt>
                <c:pt idx="1543">
                  <c:v>1.6931383587944094E-2</c:v>
                </c:pt>
                <c:pt idx="1544">
                  <c:v>1.6921305145462202E-2</c:v>
                </c:pt>
                <c:pt idx="1545">
                  <c:v>1.6911277485248129E-2</c:v>
                </c:pt>
                <c:pt idx="1546">
                  <c:v>1.6901300882615666E-2</c:v>
                </c:pt>
                <c:pt idx="1547">
                  <c:v>1.6891375612875775E-2</c:v>
                </c:pt>
                <c:pt idx="1548">
                  <c:v>1.6881501951335674E-2</c:v>
                </c:pt>
                <c:pt idx="1549">
                  <c:v>1.6871680173300412E-2</c:v>
                </c:pt>
                <c:pt idx="1550">
                  <c:v>1.68619105540713E-2</c:v>
                </c:pt>
                <c:pt idx="1551">
                  <c:v>1.6852193368947464E-2</c:v>
                </c:pt>
                <c:pt idx="1552">
                  <c:v>1.6842528893225843E-2</c:v>
                </c:pt>
                <c:pt idx="1553">
                  <c:v>1.6832917402200522E-2</c:v>
                </c:pt>
                <c:pt idx="1554">
                  <c:v>1.6823359171163184E-2</c:v>
                </c:pt>
                <c:pt idx="1555">
                  <c:v>1.6813854475403532E-2</c:v>
                </c:pt>
                <c:pt idx="1556">
                  <c:v>1.680440359020997E-2</c:v>
                </c:pt>
                <c:pt idx="1557">
                  <c:v>1.6795006790868695E-2</c:v>
                </c:pt>
                <c:pt idx="1558">
                  <c:v>1.678566435266329E-2</c:v>
                </c:pt>
                <c:pt idx="1559">
                  <c:v>1.6776376550877544E-2</c:v>
                </c:pt>
                <c:pt idx="1560">
                  <c:v>1.6767143660792412E-2</c:v>
                </c:pt>
                <c:pt idx="1561">
                  <c:v>1.6757965957688838E-2</c:v>
                </c:pt>
                <c:pt idx="1562">
                  <c:v>1.6748843716845582E-2</c:v>
                </c:pt>
                <c:pt idx="1563">
                  <c:v>1.6739777213541408E-2</c:v>
                </c:pt>
                <c:pt idx="1564">
                  <c:v>1.6730766723054187E-2</c:v>
                </c:pt>
                <c:pt idx="1565">
                  <c:v>1.6721812520660281E-2</c:v>
                </c:pt>
                <c:pt idx="1566">
                  <c:v>1.6712914881637127E-2</c:v>
                </c:pt>
                <c:pt idx="1567">
                  <c:v>1.670407408126064E-2</c:v>
                </c:pt>
                <c:pt idx="1568">
                  <c:v>1.6695290394807386E-2</c:v>
                </c:pt>
                <c:pt idx="1569">
                  <c:v>1.6686564097553282E-2</c:v>
                </c:pt>
                <c:pt idx="1570">
                  <c:v>1.667789546477489E-2</c:v>
                </c:pt>
                <c:pt idx="1571">
                  <c:v>1.6669284771748782E-2</c:v>
                </c:pt>
                <c:pt idx="1572">
                  <c:v>1.6659978677464445E-2</c:v>
                </c:pt>
                <c:pt idx="1573">
                  <c:v>1.6652238306064729E-2</c:v>
                </c:pt>
                <c:pt idx="1574">
                  <c:v>1.6643803083962988E-2</c:v>
                </c:pt>
                <c:pt idx="1575">
                  <c:v>1.6635426902727686E-2</c:v>
                </c:pt>
                <c:pt idx="1576">
                  <c:v>1.6627110037639781E-2</c:v>
                </c:pt>
                <c:pt idx="1577">
                  <c:v>1.6618852763981305E-2</c:v>
                </c:pt>
                <c:pt idx="1578">
                  <c:v>1.6610655357036062E-2</c:v>
                </c:pt>
                <c:pt idx="1579">
                  <c:v>1.6602518092089378E-2</c:v>
                </c:pt>
                <c:pt idx="1580">
                  <c:v>1.6594441244428555E-2</c:v>
                </c:pt>
                <c:pt idx="1581">
                  <c:v>1.6586425089342643E-2</c:v>
                </c:pt>
                <c:pt idx="1582">
                  <c:v>1.6578469902122882E-2</c:v>
                </c:pt>
                <c:pt idx="1583">
                  <c:v>1.6570575958062925E-2</c:v>
                </c:pt>
                <c:pt idx="1584">
                  <c:v>1.6562743532458613E-2</c:v>
                </c:pt>
                <c:pt idx="1585">
                  <c:v>1.6554972900608634E-2</c:v>
                </c:pt>
                <c:pt idx="1586">
                  <c:v>1.654726433781474E-2</c:v>
                </c:pt>
                <c:pt idx="1587">
                  <c:v>1.6539618119381535E-2</c:v>
                </c:pt>
                <c:pt idx="1588">
                  <c:v>1.653203452061603E-2</c:v>
                </c:pt>
                <c:pt idx="1589">
                  <c:v>1.652451381682939E-2</c:v>
                </c:pt>
                <c:pt idx="1590">
                  <c:v>1.6517056283336516E-2</c:v>
                </c:pt>
                <c:pt idx="1591">
                  <c:v>1.6509662195455362E-2</c:v>
                </c:pt>
                <c:pt idx="1592">
                  <c:v>1.65023318285074E-2</c:v>
                </c:pt>
                <c:pt idx="1593">
                  <c:v>1.6495065457819341E-2</c:v>
                </c:pt>
                <c:pt idx="1594">
                  <c:v>1.648786335872076E-2</c:v>
                </c:pt>
                <c:pt idx="1595">
                  <c:v>1.6480725806546477E-2</c:v>
                </c:pt>
                <c:pt idx="1596">
                  <c:v>1.6473653076635914E-2</c:v>
                </c:pt>
                <c:pt idx="1597">
                  <c:v>1.6466645444332437E-2</c:v>
                </c:pt>
                <c:pt idx="1598">
                  <c:v>1.6459703184985106E-2</c:v>
                </c:pt>
                <c:pt idx="1599">
                  <c:v>1.6452826573947359E-2</c:v>
                </c:pt>
                <c:pt idx="1600">
                  <c:v>1.6446015886578545E-2</c:v>
                </c:pt>
                <c:pt idx="1601">
                  <c:v>1.6439271398243274E-2</c:v>
                </c:pt>
                <c:pt idx="1602">
                  <c:v>1.6432593384311626E-2</c:v>
                </c:pt>
                <c:pt idx="1603">
                  <c:v>1.64259821201596E-2</c:v>
                </c:pt>
                <c:pt idx="1604">
                  <c:v>1.6419437881169108E-2</c:v>
                </c:pt>
                <c:pt idx="1605">
                  <c:v>1.6412960942728622E-2</c:v>
                </c:pt>
                <c:pt idx="1606">
                  <c:v>1.6406551580232537E-2</c:v>
                </c:pt>
                <c:pt idx="1607">
                  <c:v>1.64002100690816E-2</c:v>
                </c:pt>
                <c:pt idx="1608">
                  <c:v>1.6393936684684217E-2</c:v>
                </c:pt>
                <c:pt idx="1609">
                  <c:v>1.6387731702454271E-2</c:v>
                </c:pt>
                <c:pt idx="1610">
                  <c:v>1.6381595397814624E-2</c:v>
                </c:pt>
                <c:pt idx="1611">
                  <c:v>1.6375528046193612E-2</c:v>
                </c:pt>
                <c:pt idx="1612">
                  <c:v>1.6369529923028339E-2</c:v>
                </c:pt>
                <c:pt idx="1613">
                  <c:v>1.6363601303762902E-2</c:v>
                </c:pt>
                <c:pt idx="1614">
                  <c:v>1.6357742463849956E-2</c:v>
                </c:pt>
                <c:pt idx="1615">
                  <c:v>1.6351953678749157E-2</c:v>
                </c:pt>
                <c:pt idx="1616">
                  <c:v>1.6346235223929129E-2</c:v>
                </c:pt>
                <c:pt idx="1617">
                  <c:v>1.6340587374867276E-2</c:v>
                </c:pt>
                <c:pt idx="1618">
                  <c:v>1.6335010407048652E-2</c:v>
                </c:pt>
                <c:pt idx="1619">
                  <c:v>1.6329572570759066E-2</c:v>
                </c:pt>
                <c:pt idx="1620">
                  <c:v>1.6324153320111705E-2</c:v>
                </c:pt>
                <c:pt idx="1621">
                  <c:v>1.6318805846182609E-2</c:v>
                </c:pt>
                <c:pt idx="1622">
                  <c:v>1.6313530424523746E-2</c:v>
                </c:pt>
                <c:pt idx="1623">
                  <c:v>1.6308156461820076E-2</c:v>
                </c:pt>
                <c:pt idx="1624">
                  <c:v>1.6303196840274155E-2</c:v>
                </c:pt>
                <c:pt idx="1625">
                  <c:v>1.629813922883689E-2</c:v>
                </c:pt>
                <c:pt idx="1626">
                  <c:v>1.6293154771977677E-2</c:v>
                </c:pt>
                <c:pt idx="1627">
                  <c:v>1.6288243745299309E-2</c:v>
                </c:pt>
                <c:pt idx="1628">
                  <c:v>1.6283406424415021E-2</c:v>
                </c:pt>
                <c:pt idx="1629">
                  <c:v>1.627864308494955E-2</c:v>
                </c:pt>
                <c:pt idx="1630">
                  <c:v>1.6273954002538712E-2</c:v>
                </c:pt>
                <c:pt idx="1631">
                  <c:v>1.6269339452829192E-2</c:v>
                </c:pt>
                <c:pt idx="1632">
                  <c:v>1.6264799711480045E-2</c:v>
                </c:pt>
                <c:pt idx="1633">
                  <c:v>1.6260335054161634E-2</c:v>
                </c:pt>
                <c:pt idx="1634">
                  <c:v>1.6255945756556256E-2</c:v>
                </c:pt>
                <c:pt idx="1635">
                  <c:v>1.6251632094358377E-2</c:v>
                </c:pt>
                <c:pt idx="1636">
                  <c:v>1.6247059789459617E-2</c:v>
                </c:pt>
                <c:pt idx="1637">
                  <c:v>1.6243232779026649E-2</c:v>
                </c:pt>
                <c:pt idx="1638">
                  <c:v>1.6239147677344721E-2</c:v>
                </c:pt>
                <c:pt idx="1639">
                  <c:v>1.6235139313975452E-2</c:v>
                </c:pt>
                <c:pt idx="1640">
                  <c:v>1.6231207964677394E-2</c:v>
                </c:pt>
                <c:pt idx="1641">
                  <c:v>1.6227353905222772E-2</c:v>
                </c:pt>
                <c:pt idx="1642">
                  <c:v>1.6223577411397506E-2</c:v>
                </c:pt>
                <c:pt idx="1643">
                  <c:v>1.6219878759001844E-2</c:v>
                </c:pt>
                <c:pt idx="1644">
                  <c:v>1.6216258223849509E-2</c:v>
                </c:pt>
                <c:pt idx="1645">
                  <c:v>1.6212716081768774E-2</c:v>
                </c:pt>
                <c:pt idx="1646">
                  <c:v>1.6209252608602901E-2</c:v>
                </c:pt>
                <c:pt idx="1647">
                  <c:v>1.6205868080209049E-2</c:v>
                </c:pt>
                <c:pt idx="1648">
                  <c:v>1.6202562772460245E-2</c:v>
                </c:pt>
                <c:pt idx="1649">
                  <c:v>1.6198785016223204E-2</c:v>
                </c:pt>
                <c:pt idx="1650">
                  <c:v>1.6196190922464132E-2</c:v>
                </c:pt>
                <c:pt idx="1651">
                  <c:v>1.6193124932038894E-2</c:v>
                </c:pt>
                <c:pt idx="1652">
                  <c:v>1.6190139265903482E-2</c:v>
                </c:pt>
                <c:pt idx="1653">
                  <c:v>1.6187234200009115E-2</c:v>
                </c:pt>
                <c:pt idx="1654">
                  <c:v>1.6184410010322222E-2</c:v>
                </c:pt>
                <c:pt idx="1655">
                  <c:v>1.6181666972827469E-2</c:v>
                </c:pt>
                <c:pt idx="1656">
                  <c:v>1.6179005363524512E-2</c:v>
                </c:pt>
                <c:pt idx="1657">
                  <c:v>1.6176425458431693E-2</c:v>
                </c:pt>
                <c:pt idx="1658">
                  <c:v>1.6173927533583203E-2</c:v>
                </c:pt>
                <c:pt idx="1659">
                  <c:v>1.6171511865031709E-2</c:v>
                </c:pt>
                <c:pt idx="1660">
                  <c:v>1.6169178728846587E-2</c:v>
                </c:pt>
                <c:pt idx="1661">
                  <c:v>1.6166910249665999E-2</c:v>
                </c:pt>
                <c:pt idx="1662">
                  <c:v>1.6164559156019276E-2</c:v>
                </c:pt>
                <c:pt idx="1663">
                  <c:v>1.6162092566840282E-2</c:v>
                </c:pt>
                <c:pt idx="1664">
                  <c:v>1.615950981784561E-2</c:v>
                </c:pt>
                <c:pt idx="1665">
                  <c:v>1.6156810243312343E-2</c:v>
                </c:pt>
                <c:pt idx="1666">
                  <c:v>1.6153993176079164E-2</c:v>
                </c:pt>
                <c:pt idx="1667">
                  <c:v>1.6151057947548279E-2</c:v>
                </c:pt>
                <c:pt idx="1668">
                  <c:v>1.6148003887685232E-2</c:v>
                </c:pt>
                <c:pt idx="1669">
                  <c:v>1.6144830325019746E-2</c:v>
                </c:pt>
                <c:pt idx="1670">
                  <c:v>1.614153658664683E-2</c:v>
                </c:pt>
                <c:pt idx="1671">
                  <c:v>1.6137979815166622E-2</c:v>
                </c:pt>
                <c:pt idx="1672">
                  <c:v>1.6134496747720106E-2</c:v>
                </c:pt>
                <c:pt idx="1673">
                  <c:v>1.6130890134397811E-2</c:v>
                </c:pt>
                <c:pt idx="1674">
                  <c:v>1.6127159289418883E-2</c:v>
                </c:pt>
                <c:pt idx="1675">
                  <c:v>1.6123303525560767E-2</c:v>
                </c:pt>
                <c:pt idx="1676">
                  <c:v>1.6119322154160096E-2</c:v>
                </c:pt>
                <c:pt idx="1677">
                  <c:v>1.6115214485113109E-2</c:v>
                </c:pt>
                <c:pt idx="1678">
                  <c:v>1.6110709324974444E-2</c:v>
                </c:pt>
                <c:pt idx="1679">
                  <c:v>1.6106617486469396E-2</c:v>
                </c:pt>
                <c:pt idx="1680">
                  <c:v>1.6101281187795365E-2</c:v>
                </c:pt>
                <c:pt idx="1681">
                  <c:v>1.6096615812278173E-2</c:v>
                </c:pt>
                <c:pt idx="1682">
                  <c:v>1.6091821508834557E-2</c:v>
                </c:pt>
                <c:pt idx="1683">
                  <c:v>1.6086897583380375E-2</c:v>
                </c:pt>
                <c:pt idx="1684">
                  <c:v>1.6081843340404623E-2</c:v>
                </c:pt>
                <c:pt idx="1685">
                  <c:v>1.6076658082971606E-2</c:v>
                </c:pt>
                <c:pt idx="1686">
                  <c:v>1.6071341112721804E-2</c:v>
                </c:pt>
                <c:pt idx="1687">
                  <c:v>1.606589172987188E-2</c:v>
                </c:pt>
                <c:pt idx="1688">
                  <c:v>1.6060883706123991E-2</c:v>
                </c:pt>
                <c:pt idx="1689">
                  <c:v>1.6054592920130322E-2</c:v>
                </c:pt>
                <c:pt idx="1690">
                  <c:v>1.6048742086565333E-2</c:v>
                </c:pt>
                <c:pt idx="1691">
                  <c:v>1.6042756027056761E-2</c:v>
                </c:pt>
                <c:pt idx="1692">
                  <c:v>1.6036634034719603E-2</c:v>
                </c:pt>
                <c:pt idx="1693">
                  <c:v>1.6030375401253079E-2</c:v>
                </c:pt>
                <c:pt idx="1694">
                  <c:v>1.6023979416938915E-2</c:v>
                </c:pt>
                <c:pt idx="1695">
                  <c:v>1.6017445370644805E-2</c:v>
                </c:pt>
                <c:pt idx="1696">
                  <c:v>1.6010772549823787E-2</c:v>
                </c:pt>
                <c:pt idx="1697">
                  <c:v>1.6004744133981771E-2</c:v>
                </c:pt>
                <c:pt idx="1698">
                  <c:v>1.5997007727347617E-2</c:v>
                </c:pt>
                <c:pt idx="1699">
                  <c:v>1.598991429353671E-2</c:v>
                </c:pt>
                <c:pt idx="1700">
                  <c:v>1.5982679220890649E-2</c:v>
                </c:pt>
                <c:pt idx="1701">
                  <c:v>1.5975301789806086E-2</c:v>
                </c:pt>
                <c:pt idx="1702">
                  <c:v>1.5967781279273945E-2</c:v>
                </c:pt>
                <c:pt idx="1703">
                  <c:v>1.5960116966877217E-2</c:v>
                </c:pt>
                <c:pt idx="1704">
                  <c:v>1.5952308128793596E-2</c:v>
                </c:pt>
                <c:pt idx="1705">
                  <c:v>1.5944354039796986E-2</c:v>
                </c:pt>
                <c:pt idx="1706">
                  <c:v>1.5936253973256646E-2</c:v>
                </c:pt>
                <c:pt idx="1707">
                  <c:v>1.5928007201140227E-2</c:v>
                </c:pt>
                <c:pt idx="1708">
                  <c:v>1.5919612994014211E-2</c:v>
                </c:pt>
                <c:pt idx="1709">
                  <c:v>1.5911070621045003E-2</c:v>
                </c:pt>
                <c:pt idx="1710">
                  <c:v>1.5903244928881712E-2</c:v>
                </c:pt>
                <c:pt idx="1711">
                  <c:v>1.5893538447250083E-2</c:v>
                </c:pt>
                <c:pt idx="1712">
                  <c:v>1.5884547177767234E-2</c:v>
                </c:pt>
                <c:pt idx="1713">
                  <c:v>1.5875404805130205E-2</c:v>
                </c:pt>
                <c:pt idx="1714">
                  <c:v>1.5862838151271246E-2</c:v>
                </c:pt>
                <c:pt idx="1715">
                  <c:v>1.5853703258681819E-2</c:v>
                </c:pt>
                <c:pt idx="1716">
                  <c:v>1.5844614957928098E-2</c:v>
                </c:pt>
                <c:pt idx="1717">
                  <c:v>1.5835573446183648E-2</c:v>
                </c:pt>
                <c:pt idx="1718">
                  <c:v>1.5826578920622468E-2</c:v>
                </c:pt>
                <c:pt idx="1719">
                  <c:v>1.5817631578417035E-2</c:v>
                </c:pt>
                <c:pt idx="1720">
                  <c:v>1.580873161674003E-2</c:v>
                </c:pt>
                <c:pt idx="1721">
                  <c:v>1.5799879232763273E-2</c:v>
                </c:pt>
                <c:pt idx="1722">
                  <c:v>1.5791074623659231E-2</c:v>
                </c:pt>
                <c:pt idx="1723">
                  <c:v>1.5782317986599056E-2</c:v>
                </c:pt>
                <c:pt idx="1724">
                  <c:v>1.577360951875479E-2</c:v>
                </c:pt>
                <c:pt idx="1725">
                  <c:v>1.5764949417297801E-2</c:v>
                </c:pt>
                <c:pt idx="1726">
                  <c:v>1.5756337879400124E-2</c:v>
                </c:pt>
                <c:pt idx="1727">
                  <c:v>1.5747775102233571E-2</c:v>
                </c:pt>
                <c:pt idx="1728">
                  <c:v>1.5739261282970391E-2</c:v>
                </c:pt>
                <c:pt idx="1729">
                  <c:v>1.5730796618783498E-2</c:v>
                </c:pt>
                <c:pt idx="1730">
                  <c:v>1.5719986024298582E-2</c:v>
                </c:pt>
                <c:pt idx="1731">
                  <c:v>1.5714015544332379E-2</c:v>
                </c:pt>
                <c:pt idx="1732">
                  <c:v>1.5705699528416162E-2</c:v>
                </c:pt>
                <c:pt idx="1733">
                  <c:v>1.5697433456273557E-2</c:v>
                </c:pt>
                <c:pt idx="1734">
                  <c:v>1.5689217525080314E-2</c:v>
                </c:pt>
                <c:pt idx="1735">
                  <c:v>1.5681051932014165E-2</c:v>
                </c:pt>
                <c:pt idx="1736">
                  <c:v>1.5672936874253269E-2</c:v>
                </c:pt>
                <c:pt idx="1737">
                  <c:v>1.566487254897711E-2</c:v>
                </c:pt>
                <c:pt idx="1738">
                  <c:v>1.5656859153366474E-2</c:v>
                </c:pt>
                <c:pt idx="1739">
                  <c:v>1.5648896884604128E-2</c:v>
                </c:pt>
                <c:pt idx="1740">
                  <c:v>1.5640985939873273E-2</c:v>
                </c:pt>
                <c:pt idx="1741">
                  <c:v>1.56331265163593E-2</c:v>
                </c:pt>
                <c:pt idx="1742">
                  <c:v>1.562531881124957E-2</c:v>
                </c:pt>
                <c:pt idx="1743">
                  <c:v>1.5617563021732762E-2</c:v>
                </c:pt>
                <c:pt idx="1744">
                  <c:v>1.560985934500018E-2</c:v>
                </c:pt>
                <c:pt idx="1745">
                  <c:v>1.5602207978243562E-2</c:v>
                </c:pt>
                <c:pt idx="1746">
                  <c:v>1.5594609118658818E-2</c:v>
                </c:pt>
                <c:pt idx="1747">
                  <c:v>1.5587062963442502E-2</c:v>
                </c:pt>
                <c:pt idx="1748">
                  <c:v>1.5579569709794027E-2</c:v>
                </c:pt>
                <c:pt idx="1749">
                  <c:v>1.5572129554915643E-2</c:v>
                </c:pt>
                <c:pt idx="1750">
                  <c:v>1.5564742696011579E-2</c:v>
                </c:pt>
                <c:pt idx="1751">
                  <c:v>1.5557409330288907E-2</c:v>
                </c:pt>
                <c:pt idx="1752">
                  <c:v>1.5550129654956888E-2</c:v>
                </c:pt>
                <c:pt idx="1753">
                  <c:v>1.5542903867228728E-2</c:v>
                </c:pt>
                <c:pt idx="1754">
                  <c:v>1.5535732164319822E-2</c:v>
                </c:pt>
                <c:pt idx="1755">
                  <c:v>1.5528614743448847E-2</c:v>
                </c:pt>
                <c:pt idx="1756">
                  <c:v>1.5521551801837334E-2</c:v>
                </c:pt>
                <c:pt idx="1757">
                  <c:v>1.551454353671031E-2</c:v>
                </c:pt>
                <c:pt idx="1758">
                  <c:v>1.5507590145296532E-2</c:v>
                </c:pt>
                <c:pt idx="1759">
                  <c:v>1.5500691824827818E-2</c:v>
                </c:pt>
                <c:pt idx="1760">
                  <c:v>1.5493848772539712E-2</c:v>
                </c:pt>
                <c:pt idx="1761">
                  <c:v>1.548706118567126E-2</c:v>
                </c:pt>
                <c:pt idx="1762">
                  <c:v>1.5480329261465451E-2</c:v>
                </c:pt>
                <c:pt idx="1763">
                  <c:v>1.5473653197169215E-2</c:v>
                </c:pt>
                <c:pt idx="1764">
                  <c:v>1.5467033190033867E-2</c:v>
                </c:pt>
                <c:pt idx="1765">
                  <c:v>1.5460469437314439E-2</c:v>
                </c:pt>
                <c:pt idx="1766">
                  <c:v>1.5453037141637566E-2</c:v>
                </c:pt>
                <c:pt idx="1767">
                  <c:v>1.5446594598341567E-2</c:v>
                </c:pt>
                <c:pt idx="1768">
                  <c:v>1.5440208929433945E-2</c:v>
                </c:pt>
                <c:pt idx="1769">
                  <c:v>1.5433880332188787E-2</c:v>
                </c:pt>
                <c:pt idx="1770">
                  <c:v>1.5427609003884124E-2</c:v>
                </c:pt>
                <c:pt idx="1771">
                  <c:v>1.5421395141803022E-2</c:v>
                </c:pt>
                <c:pt idx="1772">
                  <c:v>1.5415238943233364E-2</c:v>
                </c:pt>
                <c:pt idx="1773">
                  <c:v>1.5409140605468292E-2</c:v>
                </c:pt>
                <c:pt idx="1774">
                  <c:v>1.5403100325806203E-2</c:v>
                </c:pt>
                <c:pt idx="1775">
                  <c:v>1.5397118301550312E-2</c:v>
                </c:pt>
                <c:pt idx="1776">
                  <c:v>1.5391194730009527E-2</c:v>
                </c:pt>
                <c:pt idx="1777">
                  <c:v>1.538532980849867E-2</c:v>
                </c:pt>
                <c:pt idx="1778">
                  <c:v>1.5379523734337165E-2</c:v>
                </c:pt>
                <c:pt idx="1779">
                  <c:v>1.5373776704851436E-2</c:v>
                </c:pt>
                <c:pt idx="1780">
                  <c:v>1.5366474744036808E-2</c:v>
                </c:pt>
                <c:pt idx="1781">
                  <c:v>1.5360863414819636E-2</c:v>
                </c:pt>
                <c:pt idx="1782">
                  <c:v>1.5355311778676401E-2</c:v>
                </c:pt>
                <c:pt idx="1783">
                  <c:v>1.5348987842540563E-2</c:v>
                </c:pt>
                <c:pt idx="1784">
                  <c:v>1.5344388375023889E-2</c:v>
                </c:pt>
                <c:pt idx="1785">
                  <c:v>1.5339017002237771E-2</c:v>
                </c:pt>
                <c:pt idx="1786">
                  <c:v>1.5333706111971249E-2</c:v>
                </c:pt>
                <c:pt idx="1787">
                  <c:v>1.5328455901602218E-2</c:v>
                </c:pt>
                <c:pt idx="1788">
                  <c:v>1.532326656851536E-2</c:v>
                </c:pt>
                <c:pt idx="1789">
                  <c:v>1.5318138310102807E-2</c:v>
                </c:pt>
                <c:pt idx="1790">
                  <c:v>1.5313071323763038E-2</c:v>
                </c:pt>
                <c:pt idx="1791">
                  <c:v>1.53080658069022E-2</c:v>
                </c:pt>
                <c:pt idx="1792">
                  <c:v>1.5303121956933889E-2</c:v>
                </c:pt>
                <c:pt idx="1793">
                  <c:v>1.52982399712787E-2</c:v>
                </c:pt>
                <c:pt idx="1794">
                  <c:v>1.5293420047365558E-2</c:v>
                </c:pt>
                <c:pt idx="1795">
                  <c:v>1.5288662382629738E-2</c:v>
                </c:pt>
                <c:pt idx="1796">
                  <c:v>1.5283967174515928E-2</c:v>
                </c:pt>
                <c:pt idx="1797">
                  <c:v>1.5279334620475609E-2</c:v>
                </c:pt>
                <c:pt idx="1798">
                  <c:v>1.5274764917969022E-2</c:v>
                </c:pt>
                <c:pt idx="1799">
                  <c:v>1.527025826446385E-2</c:v>
                </c:pt>
                <c:pt idx="1800">
                  <c:v>1.526581485743698E-2</c:v>
                </c:pt>
                <c:pt idx="1801">
                  <c:v>1.526143489437318E-2</c:v>
                </c:pt>
                <c:pt idx="1802">
                  <c:v>1.525711857276554E-2</c:v>
                </c:pt>
                <c:pt idx="1803">
                  <c:v>1.5252866090116347E-2</c:v>
                </c:pt>
                <c:pt idx="1804">
                  <c:v>1.5248677643936871E-2</c:v>
                </c:pt>
                <c:pt idx="1805">
                  <c:v>1.524455343174692E-2</c:v>
                </c:pt>
                <c:pt idx="1806">
                  <c:v>1.5240493651075061E-2</c:v>
                </c:pt>
                <c:pt idx="1807">
                  <c:v>1.5236498499459503E-2</c:v>
                </c:pt>
                <c:pt idx="1808">
                  <c:v>1.5232568174447863E-2</c:v>
                </c:pt>
                <c:pt idx="1809">
                  <c:v>1.5228702873597183E-2</c:v>
                </c:pt>
                <c:pt idx="1810">
                  <c:v>1.5224902794473701E-2</c:v>
                </c:pt>
                <c:pt idx="1811">
                  <c:v>1.5221168134653946E-2</c:v>
                </c:pt>
                <c:pt idx="1812">
                  <c:v>1.521749909172343E-2</c:v>
                </c:pt>
                <c:pt idx="1813">
                  <c:v>1.5213895863278608E-2</c:v>
                </c:pt>
                <c:pt idx="1814">
                  <c:v>1.5210358646925362E-2</c:v>
                </c:pt>
                <c:pt idx="1815">
                  <c:v>1.5206887640280078E-2</c:v>
                </c:pt>
                <c:pt idx="1816">
                  <c:v>1.5203483040969438E-2</c:v>
                </c:pt>
                <c:pt idx="1817">
                  <c:v>1.5198267601628984E-2</c:v>
                </c:pt>
                <c:pt idx="1818">
                  <c:v>1.5196673183908114E-2</c:v>
                </c:pt>
                <c:pt idx="1819">
                  <c:v>1.5193669663469456E-2</c:v>
                </c:pt>
                <c:pt idx="1820">
                  <c:v>1.5190532669975337E-2</c:v>
                </c:pt>
                <c:pt idx="1821">
                  <c:v>1.5187463072109365E-2</c:v>
                </c:pt>
                <c:pt idx="1822">
                  <c:v>1.5184461067562828E-2</c:v>
                </c:pt>
                <c:pt idx="1823">
                  <c:v>1.518152685403862E-2</c:v>
                </c:pt>
                <c:pt idx="1824">
                  <c:v>1.5178660629250808E-2</c:v>
                </c:pt>
                <c:pt idx="1825">
                  <c:v>1.5175862590925498E-2</c:v>
                </c:pt>
                <c:pt idx="1826">
                  <c:v>1.517313293680019E-2</c:v>
                </c:pt>
                <c:pt idx="1827">
                  <c:v>1.5170993290783781E-2</c:v>
                </c:pt>
                <c:pt idx="1828">
                  <c:v>1.5168415809732366E-2</c:v>
                </c:pt>
                <c:pt idx="1829">
                  <c:v>1.5165907357264884E-2</c:v>
                </c:pt>
                <c:pt idx="1830">
                  <c:v>1.516346813118963E-2</c:v>
                </c:pt>
                <c:pt idx="1831">
                  <c:v>1.5161098329328144E-2</c:v>
                </c:pt>
                <c:pt idx="1832">
                  <c:v>1.5158798149514135E-2</c:v>
                </c:pt>
                <c:pt idx="1833">
                  <c:v>1.5156772463391048E-2</c:v>
                </c:pt>
                <c:pt idx="1834">
                  <c:v>1.5154407447429831E-2</c:v>
                </c:pt>
                <c:pt idx="1835">
                  <c:v>1.5151675971313391E-2</c:v>
                </c:pt>
                <c:pt idx="1836">
                  <c:v>1.5150297607866596E-2</c:v>
                </c:pt>
                <c:pt idx="1837">
                  <c:v>1.5148348506253661E-2</c:v>
                </c:pt>
                <c:pt idx="1838">
                  <c:v>1.5146470213965651E-2</c:v>
                </c:pt>
                <c:pt idx="1839">
                  <c:v>1.5144662928928809E-2</c:v>
                </c:pt>
                <c:pt idx="1840">
                  <c:v>1.5142926849083275E-2</c:v>
                </c:pt>
                <c:pt idx="1841">
                  <c:v>1.514126217238331E-2</c:v>
                </c:pt>
                <c:pt idx="1842">
                  <c:v>1.5139669096796862E-2</c:v>
                </c:pt>
                <c:pt idx="1843">
                  <c:v>1.5138147820305562E-2</c:v>
                </c:pt>
                <c:pt idx="1844">
                  <c:v>1.5136698540906896E-2</c:v>
                </c:pt>
                <c:pt idx="1845">
                  <c:v>1.5135321456611171E-2</c:v>
                </c:pt>
                <c:pt idx="1846">
                  <c:v>1.5134016765444763E-2</c:v>
                </c:pt>
                <c:pt idx="1847">
                  <c:v>1.5132784665447083E-2</c:v>
                </c:pt>
                <c:pt idx="1848">
                  <c:v>1.5130782126103795E-2</c:v>
                </c:pt>
                <c:pt idx="1849">
                  <c:v>1.513053903119614E-2</c:v>
                </c:pt>
                <c:pt idx="1850">
                  <c:v>1.5129525893098376E-2</c:v>
                </c:pt>
                <c:pt idx="1851">
                  <c:v>1.5128586138481642E-2</c:v>
                </c:pt>
                <c:pt idx="1852">
                  <c:v>1.5127719965462898E-2</c:v>
                </c:pt>
                <c:pt idx="1853">
                  <c:v>1.5126927572173435E-2</c:v>
                </c:pt>
                <c:pt idx="1854">
                  <c:v>1.5126209156761493E-2</c:v>
                </c:pt>
                <c:pt idx="1855">
                  <c:v>1.5125564917390512E-2</c:v>
                </c:pt>
                <c:pt idx="1856">
                  <c:v>1.5124995052240226E-2</c:v>
                </c:pt>
                <c:pt idx="1857">
                  <c:v>1.5124499759506443E-2</c:v>
                </c:pt>
                <c:pt idx="1858">
                  <c:v>1.5124079237401696E-2</c:v>
                </c:pt>
                <c:pt idx="1859">
                  <c:v>1.512373368415481E-2</c:v>
                </c:pt>
                <c:pt idx="1860">
                  <c:v>1.5123463298011553E-2</c:v>
                </c:pt>
                <c:pt idx="1861">
                  <c:v>1.5123268277233983E-2</c:v>
                </c:pt>
                <c:pt idx="1862">
                  <c:v>1.5123148820101318E-2</c:v>
                </c:pt>
                <c:pt idx="1863">
                  <c:v>1.5123105124910375E-2</c:v>
                </c:pt>
                <c:pt idx="1864">
                  <c:v>1.5123137389974256E-2</c:v>
                </c:pt>
                <c:pt idx="1865">
                  <c:v>1.5123245813624748E-2</c:v>
                </c:pt>
                <c:pt idx="1866">
                  <c:v>1.512343059420993E-2</c:v>
                </c:pt>
                <c:pt idx="1867">
                  <c:v>1.5123691930096774E-2</c:v>
                </c:pt>
                <c:pt idx="1868">
                  <c:v>1.5124030019668982E-2</c:v>
                </c:pt>
                <c:pt idx="1869">
                  <c:v>1.5124842105753549E-2</c:v>
                </c:pt>
                <c:pt idx="1870">
                  <c:v>1.5123732488625089E-2</c:v>
                </c:pt>
                <c:pt idx="1871">
                  <c:v>1.5125506794614356E-2</c:v>
                </c:pt>
                <c:pt idx="1872">
                  <c:v>1.5126153883135166E-2</c:v>
                </c:pt>
                <c:pt idx="1873">
                  <c:v>1.512687871753636E-2</c:v>
                </c:pt>
                <c:pt idx="1874">
                  <c:v>1.512768149631351E-2</c:v>
                </c:pt>
                <c:pt idx="1875">
                  <c:v>1.512856241797934E-2</c:v>
                </c:pt>
                <c:pt idx="1876">
                  <c:v>1.5129521681067433E-2</c:v>
                </c:pt>
                <c:pt idx="1877">
                  <c:v>1.5130559484129617E-2</c:v>
                </c:pt>
                <c:pt idx="1878">
                  <c:v>1.5131676025737483E-2</c:v>
                </c:pt>
                <c:pt idx="1879">
                  <c:v>1.513151157288469E-2</c:v>
                </c:pt>
                <c:pt idx="1880">
                  <c:v>1.5132768684630678E-2</c:v>
                </c:pt>
                <c:pt idx="1881">
                  <c:v>1.5134105078240151E-2</c:v>
                </c:pt>
                <c:pt idx="1882">
                  <c:v>1.5135520952332313E-2</c:v>
                </c:pt>
                <c:pt idx="1883">
                  <c:v>1.5137016505546295E-2</c:v>
                </c:pt>
                <c:pt idx="1884">
                  <c:v>1.5140523735148684E-2</c:v>
                </c:pt>
                <c:pt idx="1885">
                  <c:v>1.5140247443995463E-2</c:v>
                </c:pt>
                <c:pt idx="1886">
                  <c:v>1.514198322661053E-2</c:v>
                </c:pt>
                <c:pt idx="1887">
                  <c:v>1.5143799483106306E-2</c:v>
                </c:pt>
                <c:pt idx="1888">
                  <c:v>1.5145696412223762E-2</c:v>
                </c:pt>
                <c:pt idx="1889">
                  <c:v>1.5147674212725766E-2</c:v>
                </c:pt>
                <c:pt idx="1890">
                  <c:v>1.5149733083395992E-2</c:v>
                </c:pt>
                <c:pt idx="1891">
                  <c:v>1.51518732230387E-2</c:v>
                </c:pt>
                <c:pt idx="1892">
                  <c:v>1.5154094830480053E-2</c:v>
                </c:pt>
                <c:pt idx="1893">
                  <c:v>1.515639810456855E-2</c:v>
                </c:pt>
                <c:pt idx="1894">
                  <c:v>1.5158783244172837E-2</c:v>
                </c:pt>
                <c:pt idx="1895">
                  <c:v>1.5161250448185434E-2</c:v>
                </c:pt>
                <c:pt idx="1896">
                  <c:v>1.5163799915519229E-2</c:v>
                </c:pt>
                <c:pt idx="1897">
                  <c:v>1.5166431845110536E-2</c:v>
                </c:pt>
                <c:pt idx="1898">
                  <c:v>1.5169146435917363E-2</c:v>
                </c:pt>
                <c:pt idx="1899">
                  <c:v>1.5171943886920919E-2</c:v>
                </c:pt>
                <c:pt idx="1900">
                  <c:v>1.5174824397124323E-2</c:v>
                </c:pt>
                <c:pt idx="1901">
                  <c:v>1.5177788165554559E-2</c:v>
                </c:pt>
                <c:pt idx="1902">
                  <c:v>1.5180835391261393E-2</c:v>
                </c:pt>
                <c:pt idx="1903">
                  <c:v>1.5183966273317143E-2</c:v>
                </c:pt>
                <c:pt idx="1904">
                  <c:v>1.5187181010818658E-2</c:v>
                </c:pt>
                <c:pt idx="1905">
                  <c:v>1.5190479802885563E-2</c:v>
                </c:pt>
                <c:pt idx="1906">
                  <c:v>1.5193862848661355E-2</c:v>
                </c:pt>
                <c:pt idx="1907">
                  <c:v>1.5197330347314058E-2</c:v>
                </c:pt>
                <c:pt idx="1908">
                  <c:v>1.5200882498034691E-2</c:v>
                </c:pt>
                <c:pt idx="1909">
                  <c:v>1.5204519500039241E-2</c:v>
                </c:pt>
                <c:pt idx="1910">
                  <c:v>1.5208241552568004E-2</c:v>
                </c:pt>
                <c:pt idx="1911">
                  <c:v>1.5212048854886022E-2</c:v>
                </c:pt>
                <c:pt idx="1912">
                  <c:v>1.5215941606282648E-2</c:v>
                </c:pt>
                <c:pt idx="1913">
                  <c:v>1.5219920006072637E-2</c:v>
                </c:pt>
                <c:pt idx="1914">
                  <c:v>1.5223984253595274E-2</c:v>
                </c:pt>
                <c:pt idx="1915">
                  <c:v>1.5228134548215687E-2</c:v>
                </c:pt>
                <c:pt idx="1916">
                  <c:v>1.5232371089323972E-2</c:v>
                </c:pt>
                <c:pt idx="1917">
                  <c:v>1.5236694076336278E-2</c:v>
                </c:pt>
                <c:pt idx="1918">
                  <c:v>1.5241103708694168E-2</c:v>
                </c:pt>
                <c:pt idx="1919">
                  <c:v>1.5245600185865262E-2</c:v>
                </c:pt>
                <c:pt idx="1920">
                  <c:v>1.5250183707343242E-2</c:v>
                </c:pt>
                <c:pt idx="1921">
                  <c:v>1.5254853633693301E-2</c:v>
                </c:pt>
                <c:pt idx="1922">
                  <c:v>1.5259558546495669E-2</c:v>
                </c:pt>
                <c:pt idx="1923">
                  <c:v>1.5264266660425293E-2</c:v>
                </c:pt>
                <c:pt idx="1924">
                  <c:v>1.5268976139552186E-2</c:v>
                </c:pt>
                <c:pt idx="1925">
                  <c:v>1.5273685143136406E-2</c:v>
                </c:pt>
                <c:pt idx="1926">
                  <c:v>1.527839182562761E-2</c:v>
                </c:pt>
                <c:pt idx="1927">
                  <c:v>1.5283094336664835E-2</c:v>
                </c:pt>
                <c:pt idx="1928">
                  <c:v>1.5287790821076726E-2</c:v>
                </c:pt>
                <c:pt idx="1929">
                  <c:v>1.5292479418880209E-2</c:v>
                </c:pt>
                <c:pt idx="1930">
                  <c:v>1.5297158265282473E-2</c:v>
                </c:pt>
                <c:pt idx="1931">
                  <c:v>1.5301825490680083E-2</c:v>
                </c:pt>
                <c:pt idx="1932">
                  <c:v>1.5306479220658337E-2</c:v>
                </c:pt>
                <c:pt idx="1933">
                  <c:v>1.5311117575992786E-2</c:v>
                </c:pt>
                <c:pt idx="1934">
                  <c:v>1.5318298068663132E-2</c:v>
                </c:pt>
                <c:pt idx="1935">
                  <c:v>1.5320340621780049E-2</c:v>
                </c:pt>
                <c:pt idx="1936">
                  <c:v>1.5324921529732633E-2</c:v>
                </c:pt>
                <c:pt idx="1937">
                  <c:v>1.5329479498042482E-2</c:v>
                </c:pt>
                <c:pt idx="1938">
                  <c:v>1.5334012623435568E-2</c:v>
                </c:pt>
                <c:pt idx="1939">
                  <c:v>1.5338518997829211E-2</c:v>
                </c:pt>
                <c:pt idx="1940">
                  <c:v>1.5342996708332304E-2</c:v>
                </c:pt>
                <c:pt idx="1941">
                  <c:v>1.5347443837245754E-2</c:v>
                </c:pt>
                <c:pt idx="1942">
                  <c:v>1.5351858462062693E-2</c:v>
                </c:pt>
                <c:pt idx="1943">
                  <c:v>1.5356238655469142E-2</c:v>
                </c:pt>
                <c:pt idx="1944">
                  <c:v>1.5360582485344446E-2</c:v>
                </c:pt>
                <c:pt idx="1945">
                  <c:v>1.536488801476215E-2</c:v>
                </c:pt>
                <c:pt idx="1946">
                  <c:v>1.5369153301990219E-2</c:v>
                </c:pt>
                <c:pt idx="1947">
                  <c:v>1.5373376400491474E-2</c:v>
                </c:pt>
                <c:pt idx="1948">
                  <c:v>1.5377555358925567E-2</c:v>
                </c:pt>
                <c:pt idx="1949">
                  <c:v>1.5381688221148319E-2</c:v>
                </c:pt>
                <c:pt idx="1950">
                  <c:v>1.5385773026213256E-2</c:v>
                </c:pt>
                <c:pt idx="1951">
                  <c:v>1.5389807808371169E-2</c:v>
                </c:pt>
                <c:pt idx="1952">
                  <c:v>1.5393790597073624E-2</c:v>
                </c:pt>
                <c:pt idx="1953">
                  <c:v>1.5397719416971422E-2</c:v>
                </c:pt>
                <c:pt idx="1954">
                  <c:v>1.5401592287916132E-2</c:v>
                </c:pt>
                <c:pt idx="1955">
                  <c:v>1.5405407224962069E-2</c:v>
                </c:pt>
                <c:pt idx="1956">
                  <c:v>1.5409162238365628E-2</c:v>
                </c:pt>
                <c:pt idx="1957">
                  <c:v>1.5412855333588358E-2</c:v>
                </c:pt>
                <c:pt idx="1958">
                  <c:v>1.5416484511296302E-2</c:v>
                </c:pt>
                <c:pt idx="1959">
                  <c:v>1.542004776736218E-2</c:v>
                </c:pt>
                <c:pt idx="1960">
                  <c:v>1.5423543092866282E-2</c:v>
                </c:pt>
                <c:pt idx="1961">
                  <c:v>1.5426968474098419E-2</c:v>
                </c:pt>
                <c:pt idx="1962">
                  <c:v>1.5430321892557282E-2</c:v>
                </c:pt>
                <c:pt idx="1963">
                  <c:v>1.5433601324953937E-2</c:v>
                </c:pt>
                <c:pt idx="1964">
                  <c:v>1.5436804743212703E-2</c:v>
                </c:pt>
                <c:pt idx="1965">
                  <c:v>1.5439930114471595E-2</c:v>
                </c:pt>
                <c:pt idx="1966">
                  <c:v>1.54429754010845E-2</c:v>
                </c:pt>
                <c:pt idx="1967">
                  <c:v>1.5445938560623608E-2</c:v>
                </c:pt>
                <c:pt idx="1968">
                  <c:v>1.5448817545878298E-2</c:v>
                </c:pt>
                <c:pt idx="1969">
                  <c:v>1.5451610304860397E-2</c:v>
                </c:pt>
                <c:pt idx="1970">
                  <c:v>1.5454314780803316E-2</c:v>
                </c:pt>
                <c:pt idx="1971">
                  <c:v>1.5456928912164011E-2</c:v>
                </c:pt>
                <c:pt idx="1972">
                  <c:v>1.5459450632625608E-2</c:v>
                </c:pt>
                <c:pt idx="1973">
                  <c:v>1.5461877871098944E-2</c:v>
                </c:pt>
                <c:pt idx="1974">
                  <c:v>1.5465567919879861E-2</c:v>
                </c:pt>
                <c:pt idx="1975">
                  <c:v>1.5467921531220778E-2</c:v>
                </c:pt>
                <c:pt idx="1976">
                  <c:v>1.5470260605808205E-2</c:v>
                </c:pt>
                <c:pt idx="1977">
                  <c:v>1.547258509282546E-2</c:v>
                </c:pt>
                <c:pt idx="1978">
                  <c:v>1.5474894941455212E-2</c:v>
                </c:pt>
                <c:pt idx="1979">
                  <c:v>1.5477190100880124E-2</c:v>
                </c:pt>
                <c:pt idx="1980">
                  <c:v>1.5479470520283952E-2</c:v>
                </c:pt>
                <c:pt idx="1981">
                  <c:v>1.5481736148849798E-2</c:v>
                </c:pt>
                <c:pt idx="1982">
                  <c:v>1.5483986935761199E-2</c:v>
                </c:pt>
                <c:pt idx="1983">
                  <c:v>1.5486222830202128E-2</c:v>
                </c:pt>
                <c:pt idx="1984">
                  <c:v>1.5488443781356559E-2</c:v>
                </c:pt>
                <c:pt idx="1985">
                  <c:v>1.5490649738408462E-2</c:v>
                </c:pt>
                <c:pt idx="1986">
                  <c:v>1.5493130495886652E-2</c:v>
                </c:pt>
                <c:pt idx="1987">
                  <c:v>1.5493584654430584E-2</c:v>
                </c:pt>
                <c:pt idx="1988">
                  <c:v>1.5497177136796584E-2</c:v>
                </c:pt>
                <c:pt idx="1989">
                  <c:v>1.5499797657885953E-2</c:v>
                </c:pt>
                <c:pt idx="1990">
                  <c:v>1.5501452833598757E-2</c:v>
                </c:pt>
                <c:pt idx="1991">
                  <c:v>1.550356775891897E-2</c:v>
                </c:pt>
                <c:pt idx="1992">
                  <c:v>1.5505667334433182E-2</c:v>
                </c:pt>
                <c:pt idx="1993">
                  <c:v>1.5507751509327974E-2</c:v>
                </c:pt>
                <c:pt idx="1994">
                  <c:v>1.5509820232789283E-2</c:v>
                </c:pt>
                <c:pt idx="1995">
                  <c:v>1.5511873454005001E-2</c:v>
                </c:pt>
                <c:pt idx="1996">
                  <c:v>1.5513911122160842E-2</c:v>
                </c:pt>
                <c:pt idx="1997">
                  <c:v>1.5515933186445357E-2</c:v>
                </c:pt>
                <c:pt idx="1998">
                  <c:v>1.5517939596045782E-2</c:v>
                </c:pt>
                <c:pt idx="1999">
                  <c:v>1.5519930300150666E-2</c:v>
                </c:pt>
                <c:pt idx="2000">
                  <c:v>1.5520514311370808E-2</c:v>
                </c:pt>
                <c:pt idx="2001">
                  <c:v>1.5523864388626688E-2</c:v>
                </c:pt>
                <c:pt idx="2002">
                  <c:v>1.5525807671375576E-2</c:v>
                </c:pt>
                <c:pt idx="2003">
                  <c:v>1.5527735045384849E-2</c:v>
                </c:pt>
                <c:pt idx="2004">
                  <c:v>1.5529646459844148E-2</c:v>
                </c:pt>
                <c:pt idx="2005">
                  <c:v>1.5531541863943326E-2</c:v>
                </c:pt>
                <c:pt idx="2006">
                  <c:v>1.5533421206873758E-2</c:v>
                </c:pt>
                <c:pt idx="2007">
                  <c:v>1.55352844378253E-2</c:v>
                </c:pt>
                <c:pt idx="2008">
                  <c:v>1.5537131505989985E-2</c:v>
                </c:pt>
                <c:pt idx="2009">
                  <c:v>1.5537600997188693E-2</c:v>
                </c:pt>
                <c:pt idx="2010">
                  <c:v>1.5540776950727343E-2</c:v>
                </c:pt>
                <c:pt idx="2011">
                  <c:v>1.5542575225684733E-2</c:v>
                </c:pt>
                <c:pt idx="2012">
                  <c:v>1.5544357134624917E-2</c:v>
                </c:pt>
                <c:pt idx="2013">
                  <c:v>1.5546122626741233E-2</c:v>
                </c:pt>
                <c:pt idx="2014">
                  <c:v>1.5547871651228545E-2</c:v>
                </c:pt>
                <c:pt idx="2015">
                  <c:v>1.5549604157281061E-2</c:v>
                </c:pt>
                <c:pt idx="2016">
                  <c:v>1.5551320094092994E-2</c:v>
                </c:pt>
                <c:pt idx="2017">
                  <c:v>1.5553019410860295E-2</c:v>
                </c:pt>
                <c:pt idx="2018">
                  <c:v>1.5554702056779134E-2</c:v>
                </c:pt>
                <c:pt idx="2019">
                  <c:v>1.5556367981045245E-2</c:v>
                </c:pt>
                <c:pt idx="2020">
                  <c:v>1.555801713285589E-2</c:v>
                </c:pt>
                <c:pt idx="2021">
                  <c:v>1.5559649461408323E-2</c:v>
                </c:pt>
                <c:pt idx="2022">
                  <c:v>1.5559948122279987E-2</c:v>
                </c:pt>
                <c:pt idx="2023">
                  <c:v>1.5562863445530435E-2</c:v>
                </c:pt>
                <c:pt idx="2024">
                  <c:v>1.5564444999498115E-2</c:v>
                </c:pt>
                <c:pt idx="2025">
                  <c:v>1.5566009527001851E-2</c:v>
                </c:pt>
                <c:pt idx="2026">
                  <c:v>1.5567347627564017E-2</c:v>
                </c:pt>
                <c:pt idx="2027">
                  <c:v>1.5568872978950914E-2</c:v>
                </c:pt>
                <c:pt idx="2028">
                  <c:v>1.5570381138424823E-2</c:v>
                </c:pt>
                <c:pt idx="2029">
                  <c:v>1.5571872055193059E-2</c:v>
                </c:pt>
                <c:pt idx="2030">
                  <c:v>1.5573345678462058E-2</c:v>
                </c:pt>
                <c:pt idx="2031">
                  <c:v>1.5574801957440669E-2</c:v>
                </c:pt>
                <c:pt idx="2032">
                  <c:v>1.5576240841336866E-2</c:v>
                </c:pt>
                <c:pt idx="2033">
                  <c:v>1.5577662279359934E-2</c:v>
                </c:pt>
                <c:pt idx="2034">
                  <c:v>1.5579066220719594E-2</c:v>
                </c:pt>
                <c:pt idx="2035">
                  <c:v>1.5580875428095947E-2</c:v>
                </c:pt>
                <c:pt idx="2036">
                  <c:v>1.55822429919854E-2</c:v>
                </c:pt>
                <c:pt idx="2037">
                  <c:v>1.5583592902463882E-2</c:v>
                </c:pt>
                <c:pt idx="2038">
                  <c:v>1.5584925108740978E-2</c:v>
                </c:pt>
                <c:pt idx="2039">
                  <c:v>1.5586239560028029E-2</c:v>
                </c:pt>
                <c:pt idx="2040">
                  <c:v>1.5587536205535496E-2</c:v>
                </c:pt>
                <c:pt idx="2041">
                  <c:v>1.5589177075860139E-2</c:v>
                </c:pt>
                <c:pt idx="2042">
                  <c:v>1.559007587606249E-2</c:v>
                </c:pt>
                <c:pt idx="2043">
                  <c:v>1.559131879950775E-2</c:v>
                </c:pt>
                <c:pt idx="2044">
                  <c:v>1.55925437140262E-2</c:v>
                </c:pt>
                <c:pt idx="2045">
                  <c:v>1.5593750568832235E-2</c:v>
                </c:pt>
                <c:pt idx="2046">
                  <c:v>1.5594939313142436E-2</c:v>
                </c:pt>
                <c:pt idx="2047">
                  <c:v>1.5596109896172071E-2</c:v>
                </c:pt>
                <c:pt idx="2048">
                  <c:v>1.5597262267139245E-2</c:v>
                </c:pt>
                <c:pt idx="2049">
                  <c:v>1.5598396375260757E-2</c:v>
                </c:pt>
                <c:pt idx="2050">
                  <c:v>1.5599512169755808E-2</c:v>
                </c:pt>
                <c:pt idx="2051">
                  <c:v>1.5600609599843815E-2</c:v>
                </c:pt>
                <c:pt idx="2052">
                  <c:v>1.5601688614745068E-2</c:v>
                </c:pt>
                <c:pt idx="2053">
                  <c:v>1.5602749163680079E-2</c:v>
                </c:pt>
                <c:pt idx="2054">
                  <c:v>1.5603791195870669E-2</c:v>
                </c:pt>
                <c:pt idx="2055">
                  <c:v>1.5604814660539748E-2</c:v>
                </c:pt>
                <c:pt idx="2056">
                  <c:v>1.5605819506910668E-2</c:v>
                </c:pt>
                <c:pt idx="2057">
                  <c:v>1.5606805684207432E-2</c:v>
                </c:pt>
                <c:pt idx="2058">
                  <c:v>1.5607773141655356E-2</c:v>
                </c:pt>
                <c:pt idx="2059">
                  <c:v>1.5608721828480629E-2</c:v>
                </c:pt>
                <c:pt idx="2060">
                  <c:v>1.5609651693909874E-2</c:v>
                </c:pt>
                <c:pt idx="2061">
                  <c:v>1.5610562687170374E-2</c:v>
                </c:pt>
                <c:pt idx="2062">
                  <c:v>1.5611454757491375E-2</c:v>
                </c:pt>
                <c:pt idx="2063">
                  <c:v>1.5612327854101467E-2</c:v>
                </c:pt>
                <c:pt idx="2064">
                  <c:v>1.5613181926231862E-2</c:v>
                </c:pt>
                <c:pt idx="2065">
                  <c:v>1.5614016923113773E-2</c:v>
                </c:pt>
                <c:pt idx="2066">
                  <c:v>1.5614832793978848E-2</c:v>
                </c:pt>
                <c:pt idx="2067">
                  <c:v>1.5615629488060702E-2</c:v>
                </c:pt>
                <c:pt idx="2068">
                  <c:v>1.5616406954592947E-2</c:v>
                </c:pt>
                <c:pt idx="2069">
                  <c:v>1.5617165142811168E-2</c:v>
                </c:pt>
                <c:pt idx="2070">
                  <c:v>1.561790400195094E-2</c:v>
                </c:pt>
                <c:pt idx="2071">
                  <c:v>1.5618623481249155E-2</c:v>
                </c:pt>
                <c:pt idx="2072">
                  <c:v>1.5619323529944234E-2</c:v>
                </c:pt>
                <c:pt idx="2073">
                  <c:v>1.5620004097274374E-2</c:v>
                </c:pt>
                <c:pt idx="2074">
                  <c:v>1.5620665132480184E-2</c:v>
                </c:pt>
                <c:pt idx="2075">
                  <c:v>1.5621306584802262E-2</c:v>
                </c:pt>
                <c:pt idx="2076">
                  <c:v>1.5621928403482524E-2</c:v>
                </c:pt>
                <c:pt idx="2077">
                  <c:v>1.5622530537764195E-2</c:v>
                </c:pt>
                <c:pt idx="2078">
                  <c:v>1.5623194522773901E-2</c:v>
                </c:pt>
                <c:pt idx="2079">
                  <c:v>1.5623754305288888E-2</c:v>
                </c:pt>
                <c:pt idx="2080">
                  <c:v>1.5624294243890257E-2</c:v>
                </c:pt>
                <c:pt idx="2081">
                  <c:v>1.562481428782473E-2</c:v>
                </c:pt>
                <c:pt idx="2082">
                  <c:v>1.562531438634121E-2</c:v>
                </c:pt>
                <c:pt idx="2083">
                  <c:v>1.5625794488688595E-2</c:v>
                </c:pt>
                <c:pt idx="2084">
                  <c:v>1.5626254544117976E-2</c:v>
                </c:pt>
                <c:pt idx="2085">
                  <c:v>1.5626694501881092E-2</c:v>
                </c:pt>
                <c:pt idx="2086">
                  <c:v>1.5627114311230345E-2</c:v>
                </c:pt>
                <c:pt idx="2087">
                  <c:v>1.5627161228358749E-2</c:v>
                </c:pt>
                <c:pt idx="2088">
                  <c:v>1.5627542051879193E-2</c:v>
                </c:pt>
                <c:pt idx="2089">
                  <c:v>1.5627902579249783E-2</c:v>
                </c:pt>
                <c:pt idx="2090">
                  <c:v>1.5628242759729731E-2</c:v>
                </c:pt>
                <c:pt idx="2091">
                  <c:v>1.5628562542579796E-2</c:v>
                </c:pt>
                <c:pt idx="2092">
                  <c:v>1.562894363827726E-2</c:v>
                </c:pt>
                <c:pt idx="2093">
                  <c:v>1.5630589485106827E-2</c:v>
                </c:pt>
                <c:pt idx="2094">
                  <c:v>1.5629469012284573E-2</c:v>
                </c:pt>
                <c:pt idx="2095">
                  <c:v>1.5629700802050474E-2</c:v>
                </c:pt>
                <c:pt idx="2096">
                  <c:v>1.5629911926013058E-2</c:v>
                </c:pt>
                <c:pt idx="2097">
                  <c:v>1.5630102333440966E-2</c:v>
                </c:pt>
                <c:pt idx="2098">
                  <c:v>1.5630271973603706E-2</c:v>
                </c:pt>
                <c:pt idx="2099">
                  <c:v>1.5630420795772103E-2</c:v>
                </c:pt>
                <c:pt idx="2100">
                  <c:v>1.5630548749218515E-2</c:v>
                </c:pt>
                <c:pt idx="2101">
                  <c:v>1.563065578321662E-2</c:v>
                </c:pt>
                <c:pt idx="2102">
                  <c:v>1.5630741847040303E-2</c:v>
                </c:pt>
                <c:pt idx="2103">
                  <c:v>1.563080688996565E-2</c:v>
                </c:pt>
                <c:pt idx="2104">
                  <c:v>1.5630850861270713E-2</c:v>
                </c:pt>
                <c:pt idx="2105">
                  <c:v>1.5630873710233324E-2</c:v>
                </c:pt>
                <c:pt idx="2106">
                  <c:v>1.563087538613351E-2</c:v>
                </c:pt>
                <c:pt idx="2107">
                  <c:v>1.5630855838253046E-2</c:v>
                </c:pt>
                <c:pt idx="2108">
                  <c:v>1.5630815015873926E-2</c:v>
                </c:pt>
                <c:pt idx="2109">
                  <c:v>1.5630752868280334E-2</c:v>
                </c:pt>
                <c:pt idx="2110">
                  <c:v>1.5630669344757771E-2</c:v>
                </c:pt>
                <c:pt idx="2111">
                  <c:v>1.5630564394592827E-2</c:v>
                </c:pt>
                <c:pt idx="2112">
                  <c:v>1.5630437967073852E-2</c:v>
                </c:pt>
                <c:pt idx="2113">
                  <c:v>1.5630290011490067E-2</c:v>
                </c:pt>
                <c:pt idx="2114">
                  <c:v>1.5630120477132668E-2</c:v>
                </c:pt>
                <c:pt idx="2115">
                  <c:v>1.5629929313293933E-2</c:v>
                </c:pt>
                <c:pt idx="2116">
                  <c:v>1.5629716469267477E-2</c:v>
                </c:pt>
                <c:pt idx="2117">
                  <c:v>1.5629481894349082E-2</c:v>
                </c:pt>
                <c:pt idx="2118">
                  <c:v>1.5629225537834763E-2</c:v>
                </c:pt>
                <c:pt idx="2119">
                  <c:v>1.562894734902338E-2</c:v>
                </c:pt>
                <c:pt idx="2120">
                  <c:v>1.5628647277214445E-2</c:v>
                </c:pt>
                <c:pt idx="2121">
                  <c:v>1.5628325271708571E-2</c:v>
                </c:pt>
                <c:pt idx="2122">
                  <c:v>1.5627981281808992E-2</c:v>
                </c:pt>
                <c:pt idx="2123">
                  <c:v>1.5627615256819823E-2</c:v>
                </c:pt>
                <c:pt idx="2124">
                  <c:v>1.5627227146046713E-2</c:v>
                </c:pt>
                <c:pt idx="2125">
                  <c:v>1.5626816898796844E-2</c:v>
                </c:pt>
                <c:pt idx="2126">
                  <c:v>1.5626384464378928E-2</c:v>
                </c:pt>
                <c:pt idx="2127">
                  <c:v>1.5625929792103647E-2</c:v>
                </c:pt>
                <c:pt idx="2128">
                  <c:v>1.5625452831282562E-2</c:v>
                </c:pt>
                <c:pt idx="2129">
                  <c:v>1.5624953531229641E-2</c:v>
                </c:pt>
                <c:pt idx="2130">
                  <c:v>1.5624431841259076E-2</c:v>
                </c:pt>
                <c:pt idx="2131">
                  <c:v>1.5623887710688776E-2</c:v>
                </c:pt>
                <c:pt idx="2132">
                  <c:v>1.5623321088835995E-2</c:v>
                </c:pt>
                <c:pt idx="2133">
                  <c:v>1.5622731925021274E-2</c:v>
                </c:pt>
                <c:pt idx="2134">
                  <c:v>1.5622120168566246E-2</c:v>
                </c:pt>
                <c:pt idx="2135">
                  <c:v>1.5621485768793643E-2</c:v>
                </c:pt>
                <c:pt idx="2136">
                  <c:v>1.5620828675028817E-2</c:v>
                </c:pt>
                <c:pt idx="2137">
                  <c:v>1.5620148836598225E-2</c:v>
                </c:pt>
                <c:pt idx="2138">
                  <c:v>1.5619446202830071E-2</c:v>
                </c:pt>
                <c:pt idx="2139">
                  <c:v>1.561872072305431E-2</c:v>
                </c:pt>
                <c:pt idx="2140">
                  <c:v>1.5617972346602433E-2</c:v>
                </c:pt>
                <c:pt idx="2141">
                  <c:v>1.5617201022808119E-2</c:v>
                </c:pt>
                <c:pt idx="2142">
                  <c:v>1.5616406701006141E-2</c:v>
                </c:pt>
                <c:pt idx="2143">
                  <c:v>1.5615589330533685E-2</c:v>
                </c:pt>
                <c:pt idx="2144">
                  <c:v>1.5615794133309779E-2</c:v>
                </c:pt>
                <c:pt idx="2145">
                  <c:v>1.5613885240933077E-2</c:v>
                </c:pt>
                <c:pt idx="2146">
                  <c:v>1.5612998420487396E-2</c:v>
                </c:pt>
                <c:pt idx="2147">
                  <c:v>1.5612088348736177E-2</c:v>
                </c:pt>
                <c:pt idx="2148">
                  <c:v>1.5611154975024707E-2</c:v>
                </c:pt>
                <c:pt idx="2149">
                  <c:v>1.5610198248701555E-2</c:v>
                </c:pt>
                <c:pt idx="2150">
                  <c:v>1.5609218119115297E-2</c:v>
                </c:pt>
                <c:pt idx="2151">
                  <c:v>1.5608214535617128E-2</c:v>
                </c:pt>
                <c:pt idx="2152">
                  <c:v>1.5607187447560223E-2</c:v>
                </c:pt>
                <c:pt idx="2153">
                  <c:v>1.5606136804299502E-2</c:v>
                </c:pt>
                <c:pt idx="2154">
                  <c:v>1.5605062555191861E-2</c:v>
                </c:pt>
                <c:pt idx="2155">
                  <c:v>1.5603964649595944E-2</c:v>
                </c:pt>
                <c:pt idx="2156">
                  <c:v>1.560284303687237E-2</c:v>
                </c:pt>
                <c:pt idx="2157">
                  <c:v>1.5601697666383505E-2</c:v>
                </c:pt>
                <c:pt idx="2158">
                  <c:v>1.5600528487493473E-2</c:v>
                </c:pt>
                <c:pt idx="2159">
                  <c:v>1.559933544956924E-2</c:v>
                </c:pt>
                <c:pt idx="2160">
                  <c:v>1.5598118501978651E-2</c:v>
                </c:pt>
                <c:pt idx="2161">
                  <c:v>1.559687759409174E-2</c:v>
                </c:pt>
                <c:pt idx="2162">
                  <c:v>1.5595612675281168E-2</c:v>
                </c:pt>
                <c:pt idx="2163">
                  <c:v>1.5594323694920913E-2</c:v>
                </c:pt>
                <c:pt idx="2164">
                  <c:v>1.5593010602387138E-2</c:v>
                </c:pt>
                <c:pt idx="2165">
                  <c:v>1.5591673347057544E-2</c:v>
                </c:pt>
                <c:pt idx="2166">
                  <c:v>1.5590311878312897E-2</c:v>
                </c:pt>
                <c:pt idx="2167">
                  <c:v>1.5588926145535715E-2</c:v>
                </c:pt>
                <c:pt idx="2168">
                  <c:v>1.5587516098109168E-2</c:v>
                </c:pt>
                <c:pt idx="2169">
                  <c:v>1.5586081685420814E-2</c:v>
                </c:pt>
                <c:pt idx="2170">
                  <c:v>1.5584622856857987E-2</c:v>
                </c:pt>
                <c:pt idx="2171">
                  <c:v>1.5583139561811746E-2</c:v>
                </c:pt>
                <c:pt idx="2172">
                  <c:v>1.5581631749674243E-2</c:v>
                </c:pt>
                <c:pt idx="2173">
                  <c:v>1.5580099369840259E-2</c:v>
                </c:pt>
                <c:pt idx="2174">
                  <c:v>1.5578542371706769E-2</c:v>
                </c:pt>
                <c:pt idx="2175">
                  <c:v>1.5576960704672491E-2</c:v>
                </c:pt>
                <c:pt idx="2176">
                  <c:v>1.5575354318138564E-2</c:v>
                </c:pt>
                <c:pt idx="2177">
                  <c:v>1.5573723161507865E-2</c:v>
                </c:pt>
                <c:pt idx="2178">
                  <c:v>1.5572067184186132E-2</c:v>
                </c:pt>
                <c:pt idx="2179">
                  <c:v>1.5570386335580624E-2</c:v>
                </c:pt>
                <c:pt idx="2180">
                  <c:v>1.5568680565101238E-2</c:v>
                </c:pt>
                <c:pt idx="2181">
                  <c:v>1.5566949822159179E-2</c:v>
                </c:pt>
                <c:pt idx="2182">
                  <c:v>1.5565194056169596E-2</c:v>
                </c:pt>
                <c:pt idx="2183">
                  <c:v>1.5563413216548293E-2</c:v>
                </c:pt>
                <c:pt idx="2184">
                  <c:v>1.5561607252714363E-2</c:v>
                </c:pt>
                <c:pt idx="2185">
                  <c:v>1.5559776114087771E-2</c:v>
                </c:pt>
                <c:pt idx="2186">
                  <c:v>1.5557919750092427E-2</c:v>
                </c:pt>
                <c:pt idx="2187">
                  <c:v>1.5556038110153332E-2</c:v>
                </c:pt>
                <c:pt idx="2188">
                  <c:v>1.5554131143698561E-2</c:v>
                </c:pt>
                <c:pt idx="2189">
                  <c:v>1.5552198800157492E-2</c:v>
                </c:pt>
                <c:pt idx="2190">
                  <c:v>1.5550241028963015E-2</c:v>
                </c:pt>
                <c:pt idx="2191">
                  <c:v>1.5548257779549334E-2</c:v>
                </c:pt>
                <c:pt idx="2192">
                  <c:v>1.5546249001353497E-2</c:v>
                </c:pt>
                <c:pt idx="2193">
                  <c:v>1.5544214643814959E-2</c:v>
                </c:pt>
                <c:pt idx="2194">
                  <c:v>1.554215465637559E-2</c:v>
                </c:pt>
                <c:pt idx="2195">
                  <c:v>1.5539901106061729E-2</c:v>
                </c:pt>
                <c:pt idx="2196">
                  <c:v>1.5537957589572339E-2</c:v>
                </c:pt>
                <c:pt idx="2197">
                  <c:v>1.5535820409104452E-2</c:v>
                </c:pt>
                <c:pt idx="2198">
                  <c:v>1.5533657396525759E-2</c:v>
                </c:pt>
                <c:pt idx="2199">
                  <c:v>1.5531468501291048E-2</c:v>
                </c:pt>
                <c:pt idx="2200">
                  <c:v>1.5529253672855545E-2</c:v>
                </c:pt>
                <c:pt idx="2201">
                  <c:v>1.5527012860678637E-2</c:v>
                </c:pt>
                <c:pt idx="2202">
                  <c:v>1.5524746014221463E-2</c:v>
                </c:pt>
                <c:pt idx="2203">
                  <c:v>1.5522453082947134E-2</c:v>
                </c:pt>
                <c:pt idx="2204">
                  <c:v>1.5520134016321824E-2</c:v>
                </c:pt>
                <c:pt idx="2205">
                  <c:v>1.551778876381456E-2</c:v>
                </c:pt>
                <c:pt idx="2206">
                  <c:v>1.5515417274896113E-2</c:v>
                </c:pt>
                <c:pt idx="2207">
                  <c:v>1.5513019499040329E-2</c:v>
                </c:pt>
                <c:pt idx="2208">
                  <c:v>1.5510595385723455E-2</c:v>
                </c:pt>
                <c:pt idx="2209">
                  <c:v>1.5508144884424153E-2</c:v>
                </c:pt>
                <c:pt idx="2210">
                  <c:v>1.5505667944624366E-2</c:v>
                </c:pt>
                <c:pt idx="2211">
                  <c:v>1.5503164515807133E-2</c:v>
                </c:pt>
                <c:pt idx="2212">
                  <c:v>1.5500634547459655E-2</c:v>
                </c:pt>
                <c:pt idx="2213">
                  <c:v>1.5498077989070885E-2</c:v>
                </c:pt>
                <c:pt idx="2214">
                  <c:v>1.5495494790133062E-2</c:v>
                </c:pt>
                <c:pt idx="2215">
                  <c:v>1.5492884900140173E-2</c:v>
                </c:pt>
                <c:pt idx="2216">
                  <c:v>1.5490248268589493E-2</c:v>
                </c:pt>
                <c:pt idx="2217">
                  <c:v>1.5487584844981146E-2</c:v>
                </c:pt>
                <c:pt idx="2218">
                  <c:v>1.5484894578817004E-2</c:v>
                </c:pt>
                <c:pt idx="2219">
                  <c:v>1.5482177419602446E-2</c:v>
                </c:pt>
                <c:pt idx="2220">
                  <c:v>1.5479433316846133E-2</c:v>
                </c:pt>
                <c:pt idx="2221">
                  <c:v>1.5476662220057606E-2</c:v>
                </c:pt>
                <c:pt idx="2222">
                  <c:v>1.5473864078751003E-2</c:v>
                </c:pt>
                <c:pt idx="2223">
                  <c:v>1.5471038842441772E-2</c:v>
                </c:pt>
                <c:pt idx="2224">
                  <c:v>1.5468186460649531E-2</c:v>
                </c:pt>
                <c:pt idx="2225">
                  <c:v>1.546530688289586E-2</c:v>
                </c:pt>
                <c:pt idx="2226">
                  <c:v>1.5462400058704757E-2</c:v>
                </c:pt>
                <c:pt idx="2227">
                  <c:v>1.5459465937603932E-2</c:v>
                </c:pt>
                <c:pt idx="2228">
                  <c:v>1.5456504469122858E-2</c:v>
                </c:pt>
                <c:pt idx="2229">
                  <c:v>1.5453515602795382E-2</c:v>
                </c:pt>
                <c:pt idx="2230">
                  <c:v>1.5450499288156883E-2</c:v>
                </c:pt>
                <c:pt idx="2231">
                  <c:v>1.5447455474745811E-2</c:v>
                </c:pt>
                <c:pt idx="2232">
                  <c:v>1.5444384112103679E-2</c:v>
                </c:pt>
                <c:pt idx="2233">
                  <c:v>1.5441285149775283E-2</c:v>
                </c:pt>
                <c:pt idx="2234">
                  <c:v>1.5438158537307832E-2</c:v>
                </c:pt>
                <c:pt idx="2235">
                  <c:v>1.5435004224251382E-2</c:v>
                </c:pt>
                <c:pt idx="2236">
                  <c:v>1.5431822160159488E-2</c:v>
                </c:pt>
                <c:pt idx="2237">
                  <c:v>1.5428612294588119E-2</c:v>
                </c:pt>
                <c:pt idx="2238">
                  <c:v>1.5425374577095871E-2</c:v>
                </c:pt>
                <c:pt idx="2239">
                  <c:v>1.5422108957245502E-2</c:v>
                </c:pt>
                <c:pt idx="2240">
                  <c:v>1.5418815384601955E-2</c:v>
                </c:pt>
                <c:pt idx="2241">
                  <c:v>1.5415493808732809E-2</c:v>
                </c:pt>
                <c:pt idx="2242">
                  <c:v>1.5412144179209357E-2</c:v>
                </c:pt>
                <c:pt idx="2243">
                  <c:v>1.5408970419010093E-2</c:v>
                </c:pt>
                <c:pt idx="2244">
                  <c:v>1.5405557961902336E-2</c:v>
                </c:pt>
                <c:pt idx="2245">
                  <c:v>1.5402117285571969E-2</c:v>
                </c:pt>
                <c:pt idx="2246">
                  <c:v>1.5398648339599322E-2</c:v>
                </c:pt>
                <c:pt idx="2247">
                  <c:v>1.539497346198255E-2</c:v>
                </c:pt>
                <c:pt idx="2248">
                  <c:v>1.5391625437061983E-2</c:v>
                </c:pt>
                <c:pt idx="2249">
                  <c:v>1.5388071379672942E-2</c:v>
                </c:pt>
                <c:pt idx="2250">
                  <c:v>1.5384540989168173E-2</c:v>
                </c:pt>
                <c:pt idx="2251">
                  <c:v>1.5380877800616382E-2</c:v>
                </c:pt>
                <c:pt idx="2252">
                  <c:v>1.5377238178143628E-2</c:v>
                </c:pt>
                <c:pt idx="2253">
                  <c:v>1.5373569933175629E-2</c:v>
                </c:pt>
                <c:pt idx="2254">
                  <c:v>1.5369873015318785E-2</c:v>
                </c:pt>
                <c:pt idx="2255">
                  <c:v>1.5366147374181014E-2</c:v>
                </c:pt>
                <c:pt idx="2256">
                  <c:v>1.536239295937371E-2</c:v>
                </c:pt>
                <c:pt idx="2257">
                  <c:v>1.5358609720512175E-2</c:v>
                </c:pt>
                <c:pt idx="2258">
                  <c:v>1.5354797607215188E-2</c:v>
                </c:pt>
                <c:pt idx="2259">
                  <c:v>1.5350956569103917E-2</c:v>
                </c:pt>
                <c:pt idx="2260">
                  <c:v>1.5346996202403245E-2</c:v>
                </c:pt>
                <c:pt idx="2261">
                  <c:v>1.5343187516941666E-2</c:v>
                </c:pt>
                <c:pt idx="2262">
                  <c:v>1.5339259402150401E-2</c:v>
                </c:pt>
                <c:pt idx="2263">
                  <c:v>1.5335302161064714E-2</c:v>
                </c:pt>
                <c:pt idx="2264">
                  <c:v>1.5331315743322719E-2</c:v>
                </c:pt>
                <c:pt idx="2265">
                  <c:v>1.532730009856622E-2</c:v>
                </c:pt>
                <c:pt idx="2266">
                  <c:v>1.5323255176440061E-2</c:v>
                </c:pt>
                <c:pt idx="2267">
                  <c:v>1.5319180926593217E-2</c:v>
                </c:pt>
                <c:pt idx="2268">
                  <c:v>1.5315077298676611E-2</c:v>
                </c:pt>
                <c:pt idx="2269">
                  <c:v>1.531091571868296E-2</c:v>
                </c:pt>
                <c:pt idx="2270">
                  <c:v>1.5306781707261727E-2</c:v>
                </c:pt>
                <c:pt idx="2271">
                  <c:v>1.5302589643083548E-2</c:v>
                </c:pt>
                <c:pt idx="2272">
                  <c:v>1.5298367999478635E-2</c:v>
                </c:pt>
                <c:pt idx="2273">
                  <c:v>1.5294116726116162E-2</c:v>
                </c:pt>
                <c:pt idx="2274">
                  <c:v>1.5289835772668559E-2</c:v>
                </c:pt>
                <c:pt idx="2275">
                  <c:v>1.5285525088812169E-2</c:v>
                </c:pt>
                <c:pt idx="2276">
                  <c:v>1.5281184624227244E-2</c:v>
                </c:pt>
                <c:pt idx="2277">
                  <c:v>1.5276814328596859E-2</c:v>
                </c:pt>
                <c:pt idx="2278">
                  <c:v>1.5272414151608E-2</c:v>
                </c:pt>
                <c:pt idx="2279">
                  <c:v>1.5267984042951344E-2</c:v>
                </c:pt>
                <c:pt idx="2280">
                  <c:v>1.5263523952321046E-2</c:v>
                </c:pt>
                <c:pt idx="2281">
                  <c:v>1.525903382941495E-2</c:v>
                </c:pt>
                <c:pt idx="2282">
                  <c:v>1.5254576465920731E-2</c:v>
                </c:pt>
                <c:pt idx="2283">
                  <c:v>1.524996328558435E-2</c:v>
                </c:pt>
                <c:pt idx="2284">
                  <c:v>1.5245382764073782E-2</c:v>
                </c:pt>
                <c:pt idx="2285">
                  <c:v>1.5240772009115295E-2</c:v>
                </c:pt>
                <c:pt idx="2286">
                  <c:v>1.5235465489824357E-2</c:v>
                </c:pt>
                <c:pt idx="2287">
                  <c:v>1.5230823231032212E-2</c:v>
                </c:pt>
                <c:pt idx="2288">
                  <c:v>1.522611953085953E-2</c:v>
                </c:pt>
                <c:pt idx="2289">
                  <c:v>1.5221385393750387E-2</c:v>
                </c:pt>
                <c:pt idx="2290">
                  <c:v>1.521662076943742E-2</c:v>
                </c:pt>
                <c:pt idx="2291">
                  <c:v>1.5211825607656314E-2</c:v>
                </c:pt>
                <c:pt idx="2292">
                  <c:v>1.5206999858147326E-2</c:v>
                </c:pt>
                <c:pt idx="2293">
                  <c:v>1.5202143470653762E-2</c:v>
                </c:pt>
                <c:pt idx="2294">
                  <c:v>1.5197256394923071E-2</c:v>
                </c:pt>
                <c:pt idx="2295">
                  <c:v>1.5192338580706618E-2</c:v>
                </c:pt>
                <c:pt idx="2296">
                  <c:v>1.5187389977759253E-2</c:v>
                </c:pt>
                <c:pt idx="2297">
                  <c:v>1.5182410535840622E-2</c:v>
                </c:pt>
                <c:pt idx="2298">
                  <c:v>1.5177400204712761E-2</c:v>
                </c:pt>
                <c:pt idx="2299">
                  <c:v>1.5172358934142939E-2</c:v>
                </c:pt>
                <c:pt idx="2300">
                  <c:v>1.5167221627423457E-2</c:v>
                </c:pt>
                <c:pt idx="2301">
                  <c:v>1.5162183373763462E-2</c:v>
                </c:pt>
                <c:pt idx="2302">
                  <c:v>1.5154243132266246E-2</c:v>
                </c:pt>
                <c:pt idx="2303">
                  <c:v>1.5151883452913944E-2</c:v>
                </c:pt>
                <c:pt idx="2304">
                  <c:v>1.5144601272147385E-2</c:v>
                </c:pt>
                <c:pt idx="2305">
                  <c:v>1.5139364875170426E-2</c:v>
                </c:pt>
                <c:pt idx="2306">
                  <c:v>1.5134097175344717E-2</c:v>
                </c:pt>
                <c:pt idx="2307">
                  <c:v>1.5128798122472165E-2</c:v>
                </c:pt>
                <c:pt idx="2308">
                  <c:v>1.5123467666357084E-2</c:v>
                </c:pt>
                <c:pt idx="2309">
                  <c:v>1.5118105756809051E-2</c:v>
                </c:pt>
                <c:pt idx="2310">
                  <c:v>1.5112712343640701E-2</c:v>
                </c:pt>
                <c:pt idx="2311">
                  <c:v>1.5107287376669713E-2</c:v>
                </c:pt>
                <c:pt idx="2312">
                  <c:v>1.5101830805717045E-2</c:v>
                </c:pt>
                <c:pt idx="2313">
                  <c:v>1.5096342580608262E-2</c:v>
                </c:pt>
                <c:pt idx="2314">
                  <c:v>1.5090822651173079E-2</c:v>
                </c:pt>
                <c:pt idx="2315">
                  <c:v>1.5085270967244506E-2</c:v>
                </c:pt>
                <c:pt idx="2316">
                  <c:v>1.5079687478660805E-2</c:v>
                </c:pt>
                <c:pt idx="2317">
                  <c:v>1.5074072135263522E-2</c:v>
                </c:pt>
                <c:pt idx="2318">
                  <c:v>1.506842488689924E-2</c:v>
                </c:pt>
                <c:pt idx="2319">
                  <c:v>1.5062745683417176E-2</c:v>
                </c:pt>
                <c:pt idx="2320">
                  <c:v>1.5057034474673109E-2</c:v>
                </c:pt>
                <c:pt idx="2321">
                  <c:v>1.5051291210525012E-2</c:v>
                </c:pt>
                <c:pt idx="2322">
                  <c:v>1.5045515840836113E-2</c:v>
                </c:pt>
                <c:pt idx="2323">
                  <c:v>1.5039708315473146E-2</c:v>
                </c:pt>
                <c:pt idx="2324">
                  <c:v>1.5033868584308099E-2</c:v>
                </c:pt>
                <c:pt idx="2325">
                  <c:v>1.5027996597216466E-2</c:v>
                </c:pt>
                <c:pt idx="2326">
                  <c:v>1.5022092304078336E-2</c:v>
                </c:pt>
                <c:pt idx="2327">
                  <c:v>1.5016155654778183E-2</c:v>
                </c:pt>
                <c:pt idx="2328">
                  <c:v>1.5010186599204637E-2</c:v>
                </c:pt>
                <c:pt idx="2329">
                  <c:v>1.5004185087250715E-2</c:v>
                </c:pt>
                <c:pt idx="2330">
                  <c:v>1.4998151068814029E-2</c:v>
                </c:pt>
                <c:pt idx="2331">
                  <c:v>1.4992084493795691E-2</c:v>
                </c:pt>
                <c:pt idx="2332">
                  <c:v>1.4985985312102733E-2</c:v>
                </c:pt>
                <c:pt idx="2333">
                  <c:v>1.4979853473645468E-2</c:v>
                </c:pt>
                <c:pt idx="2334">
                  <c:v>1.4973688928339248E-2</c:v>
                </c:pt>
                <c:pt idx="2335">
                  <c:v>1.4967491626102928E-2</c:v>
                </c:pt>
                <c:pt idx="2336">
                  <c:v>1.4961261516861278E-2</c:v>
                </c:pt>
                <c:pt idx="2337">
                  <c:v>1.4954998550542128E-2</c:v>
                </c:pt>
                <c:pt idx="2338">
                  <c:v>1.4947800577367259E-2</c:v>
                </c:pt>
                <c:pt idx="2339">
                  <c:v>1.4941467034438129E-2</c:v>
                </c:pt>
                <c:pt idx="2340">
                  <c:v>1.493510047709347E-2</c:v>
                </c:pt>
                <c:pt idx="2341">
                  <c:v>1.4928700855280169E-2</c:v>
                </c:pt>
                <c:pt idx="2342">
                  <c:v>1.4922268118950588E-2</c:v>
                </c:pt>
                <c:pt idx="2343">
                  <c:v>1.491580221806103E-2</c:v>
                </c:pt>
                <c:pt idx="2344">
                  <c:v>1.4909303102571745E-2</c:v>
                </c:pt>
                <c:pt idx="2345">
                  <c:v>1.4902770722448893E-2</c:v>
                </c:pt>
                <c:pt idx="2346">
                  <c:v>1.4896205027662793E-2</c:v>
                </c:pt>
                <c:pt idx="2347">
                  <c:v>1.4889605968188146E-2</c:v>
                </c:pt>
                <c:pt idx="2348">
                  <c:v>1.4882973494004035E-2</c:v>
                </c:pt>
                <c:pt idx="2349">
                  <c:v>1.4876307555095452E-2</c:v>
                </c:pt>
                <c:pt idx="2350">
                  <c:v>1.4869608101450677E-2</c:v>
                </c:pt>
                <c:pt idx="2351">
                  <c:v>1.4862875083063684E-2</c:v>
                </c:pt>
                <c:pt idx="2352">
                  <c:v>1.4854168945047801E-2</c:v>
                </c:pt>
                <c:pt idx="2353">
                  <c:v>1.4847359019496556E-2</c:v>
                </c:pt>
                <c:pt idx="2354">
                  <c:v>1.4840515364929894E-2</c:v>
                </c:pt>
                <c:pt idx="2355">
                  <c:v>1.4832232572345939E-2</c:v>
                </c:pt>
                <c:pt idx="2356">
                  <c:v>1.4826726668810967E-2</c:v>
                </c:pt>
                <c:pt idx="2357">
                  <c:v>1.4819781527301838E-2</c:v>
                </c:pt>
                <c:pt idx="2358">
                  <c:v>1.481280245686181E-2</c:v>
                </c:pt>
                <c:pt idx="2359">
                  <c:v>1.4805789407525376E-2</c:v>
                </c:pt>
                <c:pt idx="2360">
                  <c:v>1.4798742329330304E-2</c:v>
                </c:pt>
                <c:pt idx="2361">
                  <c:v>1.4791661172319849E-2</c:v>
                </c:pt>
                <c:pt idx="2362">
                  <c:v>1.4784545886541853E-2</c:v>
                </c:pt>
                <c:pt idx="2363">
                  <c:v>1.4777396422049645E-2</c:v>
                </c:pt>
                <c:pt idx="2364">
                  <c:v>1.4770212728900924E-2</c:v>
                </c:pt>
                <c:pt idx="2365">
                  <c:v>1.4762994757158429E-2</c:v>
                </c:pt>
                <c:pt idx="2366">
                  <c:v>1.4755742456890599E-2</c:v>
                </c:pt>
                <c:pt idx="2367">
                  <c:v>1.4748455778170246E-2</c:v>
                </c:pt>
                <c:pt idx="2368">
                  <c:v>1.4741134671074782E-2</c:v>
                </c:pt>
                <c:pt idx="2369">
                  <c:v>1.4733779085687754E-2</c:v>
                </c:pt>
                <c:pt idx="2370">
                  <c:v>1.472638897209665E-2</c:v>
                </c:pt>
                <c:pt idx="2371">
                  <c:v>1.4718964280394431E-2</c:v>
                </c:pt>
                <c:pt idx="2372">
                  <c:v>1.4711504960679536E-2</c:v>
                </c:pt>
                <c:pt idx="2373">
                  <c:v>1.470401096305566E-2</c:v>
                </c:pt>
                <c:pt idx="2374">
                  <c:v>1.4696482237629996E-2</c:v>
                </c:pt>
                <c:pt idx="2375">
                  <c:v>1.4688918734516974E-2</c:v>
                </c:pt>
                <c:pt idx="2376">
                  <c:v>1.4681320403834739E-2</c:v>
                </c:pt>
                <c:pt idx="2377">
                  <c:v>1.4673687195707353E-2</c:v>
                </c:pt>
                <c:pt idx="2378">
                  <c:v>1.4666019060263694E-2</c:v>
                </c:pt>
                <c:pt idx="2379">
                  <c:v>1.4658315947637461E-2</c:v>
                </c:pt>
                <c:pt idx="2380">
                  <c:v>1.4650577807969578E-2</c:v>
                </c:pt>
                <c:pt idx="2381">
                  <c:v>1.4642804591402939E-2</c:v>
                </c:pt>
                <c:pt idx="2382">
                  <c:v>1.4634996248088762E-2</c:v>
                </c:pt>
                <c:pt idx="2383">
                  <c:v>1.4627152728181549E-2</c:v>
                </c:pt>
                <c:pt idx="2384">
                  <c:v>1.4619273981841934E-2</c:v>
                </c:pt>
                <c:pt idx="2385">
                  <c:v>1.461135995923581E-2</c:v>
                </c:pt>
                <c:pt idx="2386">
                  <c:v>1.4603410610534322E-2</c:v>
                </c:pt>
                <c:pt idx="2387">
                  <c:v>1.459542588591387E-2</c:v>
                </c:pt>
                <c:pt idx="2388">
                  <c:v>1.4587405735556119E-2</c:v>
                </c:pt>
                <c:pt idx="2389">
                  <c:v>1.4574730947878404E-2</c:v>
                </c:pt>
                <c:pt idx="2390">
                  <c:v>1.456948300662674E-2</c:v>
                </c:pt>
                <c:pt idx="2391">
                  <c:v>1.456313223195973E-2</c:v>
                </c:pt>
                <c:pt idx="2392">
                  <c:v>1.4554969880579952E-2</c:v>
                </c:pt>
                <c:pt idx="2393">
                  <c:v>1.4546771854453071E-2</c:v>
                </c:pt>
                <c:pt idx="2394">
                  <c:v>1.4538538103793817E-2</c:v>
                </c:pt>
                <c:pt idx="2395">
                  <c:v>1.4530268578822175E-2</c:v>
                </c:pt>
                <c:pt idx="2396">
                  <c:v>1.4521963229763164E-2</c:v>
                </c:pt>
                <c:pt idx="2397">
                  <c:v>1.4513622006848595E-2</c:v>
                </c:pt>
                <c:pt idx="2398">
                  <c:v>1.4505244860313347E-2</c:v>
                </c:pt>
                <c:pt idx="2399">
                  <c:v>1.4496831740400834E-2</c:v>
                </c:pt>
                <c:pt idx="2400">
                  <c:v>1.448838259735798E-2</c:v>
                </c:pt>
                <c:pt idx="2401">
                  <c:v>1.4479897381438277E-2</c:v>
                </c:pt>
                <c:pt idx="2402">
                  <c:v>1.4471376042900471E-2</c:v>
                </c:pt>
                <c:pt idx="2403">
                  <c:v>1.4462818532008566E-2</c:v>
                </c:pt>
                <c:pt idx="2404">
                  <c:v>1.4454224799033355E-2</c:v>
                </c:pt>
                <c:pt idx="2405">
                  <c:v>1.4444184847603689E-2</c:v>
                </c:pt>
                <c:pt idx="2406">
                  <c:v>1.4436928467940939E-2</c:v>
                </c:pt>
                <c:pt idx="2407">
                  <c:v>1.4428225770392255E-2</c:v>
                </c:pt>
                <c:pt idx="2408">
                  <c:v>1.4419486651897531E-2</c:v>
                </c:pt>
                <c:pt idx="2409">
                  <c:v>1.4410711062754936E-2</c:v>
                </c:pt>
                <c:pt idx="2410">
                  <c:v>1.440189895326899E-2</c:v>
                </c:pt>
                <c:pt idx="2411">
                  <c:v>1.4393050273749904E-2</c:v>
                </c:pt>
                <c:pt idx="2412">
                  <c:v>1.4384164974513586E-2</c:v>
                </c:pt>
                <c:pt idx="2413">
                  <c:v>1.4375243005881859E-2</c:v>
                </c:pt>
                <c:pt idx="2414">
                  <c:v>1.4366284318182234E-2</c:v>
                </c:pt>
                <c:pt idx="2415">
                  <c:v>1.4357288861748582E-2</c:v>
                </c:pt>
                <c:pt idx="2416">
                  <c:v>1.4348256586920238E-2</c:v>
                </c:pt>
                <c:pt idx="2417">
                  <c:v>1.4339187444041585E-2</c:v>
                </c:pt>
                <c:pt idx="2418">
                  <c:v>1.4330081383464005E-2</c:v>
                </c:pt>
                <c:pt idx="2419">
                  <c:v>1.4320938355545675E-2</c:v>
                </c:pt>
                <c:pt idx="2420">
                  <c:v>1.4311758310648494E-2</c:v>
                </c:pt>
                <c:pt idx="2421">
                  <c:v>1.4302541199141585E-2</c:v>
                </c:pt>
                <c:pt idx="2422">
                  <c:v>1.4293286971400207E-2</c:v>
                </c:pt>
                <c:pt idx="2423">
                  <c:v>1.4283995577805093E-2</c:v>
                </c:pt>
                <c:pt idx="2424">
                  <c:v>1.4274666968743323E-2</c:v>
                </c:pt>
                <c:pt idx="2425">
                  <c:v>1.4265301094607897E-2</c:v>
                </c:pt>
                <c:pt idx="2426">
                  <c:v>1.4255897905797506E-2</c:v>
                </c:pt>
                <c:pt idx="2427">
                  <c:v>1.4246457352718065E-2</c:v>
                </c:pt>
                <c:pt idx="2428">
                  <c:v>1.4236979385780094E-2</c:v>
                </c:pt>
                <c:pt idx="2429">
                  <c:v>1.4227463955401552E-2</c:v>
                </c:pt>
                <c:pt idx="2430">
                  <c:v>1.4217911012005223E-2</c:v>
                </c:pt>
                <c:pt idx="2431">
                  <c:v>1.4208320506021114E-2</c:v>
                </c:pt>
                <c:pt idx="2432">
                  <c:v>1.4198692387885145E-2</c:v>
                </c:pt>
                <c:pt idx="2433">
                  <c:v>1.4189026608038934E-2</c:v>
                </c:pt>
                <c:pt idx="2434">
                  <c:v>1.4179323116930882E-2</c:v>
                </c:pt>
                <c:pt idx="2435">
                  <c:v>1.4169581865015749E-2</c:v>
                </c:pt>
                <c:pt idx="2436">
                  <c:v>1.4159802802753542E-2</c:v>
                </c:pt>
                <c:pt idx="2437">
                  <c:v>1.4149985880611499E-2</c:v>
                </c:pt>
                <c:pt idx="2438">
                  <c:v>1.4140131049062995E-2</c:v>
                </c:pt>
                <c:pt idx="2439">
                  <c:v>1.4130238258587093E-2</c:v>
                </c:pt>
                <c:pt idx="2440">
                  <c:v>1.4120307459670082E-2</c:v>
                </c:pt>
                <c:pt idx="2441">
                  <c:v>1.4110338617507368E-2</c:v>
                </c:pt>
                <c:pt idx="2442">
                  <c:v>1.4100332183324855E-2</c:v>
                </c:pt>
                <c:pt idx="2443">
                  <c:v>1.4090289195267895E-2</c:v>
                </c:pt>
                <c:pt idx="2444">
                  <c:v>1.4080210728428064E-2</c:v>
                </c:pt>
                <c:pt idx="2445">
                  <c:v>1.4070097860004623E-2</c:v>
                </c:pt>
                <c:pt idx="2446">
                  <c:v>1.4059951669303862E-2</c:v>
                </c:pt>
                <c:pt idx="2447">
                  <c:v>1.4049773237739972E-2</c:v>
                </c:pt>
                <c:pt idx="2448">
                  <c:v>1.4039563648833074E-2</c:v>
                </c:pt>
                <c:pt idx="2449">
                  <c:v>1.4029323988209441E-2</c:v>
                </c:pt>
                <c:pt idx="2450">
                  <c:v>1.4019055343600845E-2</c:v>
                </c:pt>
                <c:pt idx="2451">
                  <c:v>1.4007302099175374E-2</c:v>
                </c:pt>
                <c:pt idx="2452">
                  <c:v>1.3996974002945384E-2</c:v>
                </c:pt>
                <c:pt idx="2453">
                  <c:v>1.3986620567129964E-2</c:v>
                </c:pt>
                <c:pt idx="2454">
                  <c:v>1.3976242879568283E-2</c:v>
                </c:pt>
                <c:pt idx="2455">
                  <c:v>1.3965350714161301E-2</c:v>
                </c:pt>
                <c:pt idx="2456">
                  <c:v>1.3955419110994884E-2</c:v>
                </c:pt>
                <c:pt idx="2457">
                  <c:v>1.3944975216091853E-2</c:v>
                </c:pt>
                <c:pt idx="2458">
                  <c:v>1.3934511441658626E-2</c:v>
                </c:pt>
                <c:pt idx="2459">
                  <c:v>1.3925513780340886E-2</c:v>
                </c:pt>
                <c:pt idx="2460">
                  <c:v>1.3913528649355607E-2</c:v>
                </c:pt>
                <c:pt idx="2461">
                  <c:v>1.3903011834272682E-2</c:v>
                </c:pt>
                <c:pt idx="2462">
                  <c:v>1.3892479545233944E-2</c:v>
                </c:pt>
                <c:pt idx="2463">
                  <c:v>1.3881932888842465E-2</c:v>
                </c:pt>
                <c:pt idx="2464">
                  <c:v>1.3871372973784863E-2</c:v>
                </c:pt>
                <c:pt idx="2465">
                  <c:v>1.386080091083066E-2</c:v>
                </c:pt>
                <c:pt idx="2466">
                  <c:v>1.3850217812832492E-2</c:v>
                </c:pt>
                <c:pt idx="2467">
                  <c:v>1.3839624794725457E-2</c:v>
                </c:pt>
                <c:pt idx="2468">
                  <c:v>1.3829022973526256E-2</c:v>
                </c:pt>
                <c:pt idx="2469">
                  <c:v>1.3818413468334482E-2</c:v>
                </c:pt>
                <c:pt idx="2470">
                  <c:v>1.3807797400331978E-2</c:v>
                </c:pt>
                <c:pt idx="2471">
                  <c:v>1.3797175892781314E-2</c:v>
                </c:pt>
                <c:pt idx="2472">
                  <c:v>1.3786550071026873E-2</c:v>
                </c:pt>
                <c:pt idx="2473">
                  <c:v>1.3775921062495504E-2</c:v>
                </c:pt>
                <c:pt idx="2474">
                  <c:v>1.3765289996693257E-2</c:v>
                </c:pt>
                <c:pt idx="2475">
                  <c:v>1.3754658005208656E-2</c:v>
                </c:pt>
                <c:pt idx="2476">
                  <c:v>1.3744026221710941E-2</c:v>
                </c:pt>
                <c:pt idx="2477">
                  <c:v>1.3733395781950089E-2</c:v>
                </c:pt>
                <c:pt idx="2478">
                  <c:v>1.3722767823756145E-2</c:v>
                </c:pt>
                <c:pt idx="2479">
                  <c:v>1.371214348704097E-2</c:v>
                </c:pt>
                <c:pt idx="2480">
                  <c:v>1.3701523913795846E-2</c:v>
                </c:pt>
                <c:pt idx="2481">
                  <c:v>1.3692383499642975E-2</c:v>
                </c:pt>
                <c:pt idx="2482">
                  <c:v>1.3680303636085403E-2</c:v>
                </c:pt>
                <c:pt idx="2483">
                  <c:v>1.3669705226005632E-2</c:v>
                </c:pt>
                <c:pt idx="2484">
                  <c:v>1.3659116168167449E-2</c:v>
                </c:pt>
                <c:pt idx="2485">
                  <c:v>1.3648537614964474E-2</c:v>
                </c:pt>
                <c:pt idx="2486">
                  <c:v>1.3637970720869742E-2</c:v>
                </c:pt>
                <c:pt idx="2487">
                  <c:v>1.3627416642438973E-2</c:v>
                </c:pt>
                <c:pt idx="2488">
                  <c:v>1.3616876538306229E-2</c:v>
                </c:pt>
                <c:pt idx="2489">
                  <c:v>1.360635156918651E-2</c:v>
                </c:pt>
                <c:pt idx="2490">
                  <c:v>1.3595842897875764E-2</c:v>
                </c:pt>
                <c:pt idx="2491">
                  <c:v>1.3585351689250227E-2</c:v>
                </c:pt>
                <c:pt idx="2492">
                  <c:v>1.3574879110266868E-2</c:v>
                </c:pt>
                <c:pt idx="2493">
                  <c:v>1.3563469189541735E-2</c:v>
                </c:pt>
                <c:pt idx="2494">
                  <c:v>1.3555427185649838E-2</c:v>
                </c:pt>
                <c:pt idx="2495">
                  <c:v>1.3543582638562026E-2</c:v>
                </c:pt>
                <c:pt idx="2496">
                  <c:v>1.3533191924867346E-2</c:v>
                </c:pt>
                <c:pt idx="2497">
                  <c:v>1.3522822045275586E-2</c:v>
                </c:pt>
                <c:pt idx="2498">
                  <c:v>1.3512473060439534E-2</c:v>
                </c:pt>
                <c:pt idx="2499">
                  <c:v>1.3502145031010458E-2</c:v>
                </c:pt>
                <c:pt idx="2500">
                  <c:v>1.3491838017638971E-2</c:v>
                </c:pt>
                <c:pt idx="2501">
                  <c:v>1.3481552080973517E-2</c:v>
                </c:pt>
                <c:pt idx="2502">
                  <c:v>1.3471287281662104E-2</c:v>
                </c:pt>
                <c:pt idx="2503">
                  <c:v>1.3462445649217201E-2</c:v>
                </c:pt>
                <c:pt idx="2504">
                  <c:v>1.3452219770890955E-2</c:v>
                </c:pt>
                <c:pt idx="2505">
                  <c:v>1.3442015195631636E-2</c:v>
                </c:pt>
                <c:pt idx="2506">
                  <c:v>1.3431831984081146E-2</c:v>
                </c:pt>
                <c:pt idx="2507">
                  <c:v>1.3421670196879417E-2</c:v>
                </c:pt>
                <c:pt idx="2508">
                  <c:v>1.3411529894667039E-2</c:v>
                </c:pt>
                <c:pt idx="2509">
                  <c:v>1.340141113808197E-2</c:v>
                </c:pt>
                <c:pt idx="2510">
                  <c:v>1.3389478363057533E-2</c:v>
                </c:pt>
                <c:pt idx="2511">
                  <c:v>1.3381238504344067E-2</c:v>
                </c:pt>
                <c:pt idx="2512">
                  <c:v>1.3371184748462338E-2</c:v>
                </c:pt>
                <c:pt idx="2513">
                  <c:v>1.3361152780752313E-2</c:v>
                </c:pt>
                <c:pt idx="2514">
                  <c:v>1.3351142661846041E-2</c:v>
                </c:pt>
                <c:pt idx="2515">
                  <c:v>1.3341154452376885E-2</c:v>
                </c:pt>
                <c:pt idx="2516">
                  <c:v>1.3331188212975574E-2</c:v>
                </c:pt>
                <c:pt idx="2517">
                  <c:v>1.3321244004272625E-2</c:v>
                </c:pt>
                <c:pt idx="2518">
                  <c:v>1.3311321886896361E-2</c:v>
                </c:pt>
                <c:pt idx="2519">
                  <c:v>1.3301421921476203E-2</c:v>
                </c:pt>
                <c:pt idx="2520">
                  <c:v>1.3291544168638942E-2</c:v>
                </c:pt>
                <c:pt idx="2521">
                  <c:v>1.328168868901093E-2</c:v>
                </c:pt>
                <c:pt idx="2522">
                  <c:v>1.3271855543217644E-2</c:v>
                </c:pt>
                <c:pt idx="2523">
                  <c:v>1.3262044791883686E-2</c:v>
                </c:pt>
                <c:pt idx="2524">
                  <c:v>1.3252256495632343E-2</c:v>
                </c:pt>
                <c:pt idx="2525">
                  <c:v>1.3242490715086904E-2</c:v>
                </c:pt>
                <c:pt idx="2526">
                  <c:v>1.3232747510868902E-2</c:v>
                </c:pt>
                <c:pt idx="2527">
                  <c:v>1.3223026943599215E-2</c:v>
                </c:pt>
                <c:pt idx="2528">
                  <c:v>1.3213329073898066E-2</c:v>
                </c:pt>
                <c:pt idx="2529">
                  <c:v>1.3203653962385018E-2</c:v>
                </c:pt>
                <c:pt idx="2530">
                  <c:v>1.3194001669678102E-2</c:v>
                </c:pt>
                <c:pt idx="2531">
                  <c:v>1.3184372256395788E-2</c:v>
                </c:pt>
                <c:pt idx="2532">
                  <c:v>1.3174765783153916E-2</c:v>
                </c:pt>
                <c:pt idx="2533">
                  <c:v>1.3165182310569424E-2</c:v>
                </c:pt>
                <c:pt idx="2534">
                  <c:v>1.3155621899257274E-2</c:v>
                </c:pt>
                <c:pt idx="2535">
                  <c:v>1.3146084609831995E-2</c:v>
                </c:pt>
                <c:pt idx="2536">
                  <c:v>1.3136570502907457E-2</c:v>
                </c:pt>
                <c:pt idx="2537">
                  <c:v>1.3127079639097093E-2</c:v>
                </c:pt>
                <c:pt idx="2538">
                  <c:v>1.3117612079013021E-2</c:v>
                </c:pt>
                <c:pt idx="2539">
                  <c:v>1.3108167883267357E-2</c:v>
                </c:pt>
                <c:pt idx="2540">
                  <c:v>1.3098747112470249E-2</c:v>
                </c:pt>
                <c:pt idx="2541">
                  <c:v>1.3089349827233159E-2</c:v>
                </c:pt>
                <c:pt idx="2542">
                  <c:v>1.3079976088165355E-2</c:v>
                </c:pt>
                <c:pt idx="2543">
                  <c:v>1.3070625955875676E-2</c:v>
                </c:pt>
                <c:pt idx="2544">
                  <c:v>1.3061299490972948E-2</c:v>
                </c:pt>
                <c:pt idx="2545">
                  <c:v>1.3051996754064914E-2</c:v>
                </c:pt>
                <c:pt idx="2546">
                  <c:v>1.3040570948412912E-2</c:v>
                </c:pt>
                <c:pt idx="2547">
                  <c:v>1.3031322085120022E-2</c:v>
                </c:pt>
                <c:pt idx="2548">
                  <c:v>1.3022097151145606E-2</c:v>
                </c:pt>
                <c:pt idx="2549">
                  <c:v>1.3012896207096222E-2</c:v>
                </c:pt>
                <c:pt idx="2550">
                  <c:v>1.3003719313576908E-2</c:v>
                </c:pt>
                <c:pt idx="2551">
                  <c:v>1.2994566531193786E-2</c:v>
                </c:pt>
                <c:pt idx="2552">
                  <c:v>1.2985437920550152E-2</c:v>
                </c:pt>
                <c:pt idx="2553">
                  <c:v>1.2976333542251042E-2</c:v>
                </c:pt>
                <c:pt idx="2554">
                  <c:v>1.2967253456899966E-2</c:v>
                </c:pt>
                <c:pt idx="2555">
                  <c:v>1.2958197725099348E-2</c:v>
                </c:pt>
                <c:pt idx="2556">
                  <c:v>1.294916640745335E-2</c:v>
                </c:pt>
                <c:pt idx="2557">
                  <c:v>1.2940159564562655E-2</c:v>
                </c:pt>
                <c:pt idx="2558">
                  <c:v>1.2931177257030118E-2</c:v>
                </c:pt>
                <c:pt idx="2559">
                  <c:v>1.2923398270640322E-2</c:v>
                </c:pt>
                <c:pt idx="2560">
                  <c:v>1.2913286490443985E-2</c:v>
                </c:pt>
                <c:pt idx="2561">
                  <c:v>1.2903988484209658E-2</c:v>
                </c:pt>
                <c:pt idx="2562">
                  <c:v>1.2891204464635939E-2</c:v>
                </c:pt>
                <c:pt idx="2563">
                  <c:v>1.2886635870773856E-2</c:v>
                </c:pt>
                <c:pt idx="2564">
                  <c:v>1.2877802048006294E-2</c:v>
                </c:pt>
                <c:pt idx="2565">
                  <c:v>1.2868993184799254E-2</c:v>
                </c:pt>
                <c:pt idx="2566">
                  <c:v>1.2860209341752544E-2</c:v>
                </c:pt>
                <c:pt idx="2567">
                  <c:v>1.2851450579464012E-2</c:v>
                </c:pt>
                <c:pt idx="2568">
                  <c:v>1.2842716958532379E-2</c:v>
                </c:pt>
                <c:pt idx="2569">
                  <c:v>1.2834008539556364E-2</c:v>
                </c:pt>
                <c:pt idx="2570">
                  <c:v>1.2825325383133598E-2</c:v>
                </c:pt>
                <c:pt idx="2571">
                  <c:v>1.2816667549862363E-2</c:v>
                </c:pt>
                <c:pt idx="2572">
                  <c:v>1.2809154751143061E-2</c:v>
                </c:pt>
                <c:pt idx="2573">
                  <c:v>1.2799428095163269E-2</c:v>
                </c:pt>
                <c:pt idx="2574">
                  <c:v>1.2790846594930889E-2</c:v>
                </c:pt>
                <c:pt idx="2575">
                  <c:v>1.278229066023882E-2</c:v>
                </c:pt>
                <c:pt idx="2576">
                  <c:v>1.2773760351685128E-2</c:v>
                </c:pt>
                <c:pt idx="2577">
                  <c:v>1.2765255729865921E-2</c:v>
                </c:pt>
                <c:pt idx="2578">
                  <c:v>1.2756776855378172E-2</c:v>
                </c:pt>
                <c:pt idx="2579">
                  <c:v>1.2748323788817991E-2</c:v>
                </c:pt>
                <c:pt idx="2580">
                  <c:v>1.2739896590783005E-2</c:v>
                </c:pt>
                <c:pt idx="2581">
                  <c:v>1.2732572462113867E-2</c:v>
                </c:pt>
                <c:pt idx="2582">
                  <c:v>1.2723120042672394E-2</c:v>
                </c:pt>
                <c:pt idx="2583">
                  <c:v>1.2714770813790506E-2</c:v>
                </c:pt>
                <c:pt idx="2584">
                  <c:v>1.2706447695818671E-2</c:v>
                </c:pt>
                <c:pt idx="2585">
                  <c:v>1.2698150749354088E-2</c:v>
                </c:pt>
                <c:pt idx="2586">
                  <c:v>1.268988003499286E-2</c:v>
                </c:pt>
                <c:pt idx="2587">
                  <c:v>1.268163561333153E-2</c:v>
                </c:pt>
                <c:pt idx="2588">
                  <c:v>1.2673417544967074E-2</c:v>
                </c:pt>
                <c:pt idx="2589">
                  <c:v>1.2665225890495379E-2</c:v>
                </c:pt>
                <c:pt idx="2590">
                  <c:v>1.2657060710513861E-2</c:v>
                </c:pt>
                <c:pt idx="2591">
                  <c:v>1.2648922065618623E-2</c:v>
                </c:pt>
                <c:pt idx="2592">
                  <c:v>1.2640810016407733E-2</c:v>
                </c:pt>
                <c:pt idx="2593">
                  <c:v>1.2632724623476423E-2</c:v>
                </c:pt>
                <c:pt idx="2594">
                  <c:v>1.2625679352088019E-2</c:v>
                </c:pt>
                <c:pt idx="2595">
                  <c:v>1.2616634048845903E-2</c:v>
                </c:pt>
                <c:pt idx="2596">
                  <c:v>1.2608628988340646E-2</c:v>
                </c:pt>
                <c:pt idx="2597">
                  <c:v>1.2600650826505926E-2</c:v>
                </c:pt>
                <c:pt idx="2598">
                  <c:v>1.2589960786096395E-2</c:v>
                </c:pt>
                <c:pt idx="2599">
                  <c:v>1.2582044808533525E-2</c:v>
                </c:pt>
                <c:pt idx="2600">
                  <c:v>1.2574155926525606E-2</c:v>
                </c:pt>
                <c:pt idx="2601">
                  <c:v>1.2566294200669865E-2</c:v>
                </c:pt>
                <c:pt idx="2602">
                  <c:v>1.2558459691565495E-2</c:v>
                </c:pt>
                <c:pt idx="2603">
                  <c:v>1.25506524598106E-2</c:v>
                </c:pt>
                <c:pt idx="2604">
                  <c:v>1.2542872566004816E-2</c:v>
                </c:pt>
                <c:pt idx="2605">
                  <c:v>1.2535120070746244E-2</c:v>
                </c:pt>
                <c:pt idx="2606">
                  <c:v>1.2527395034635394E-2</c:v>
                </c:pt>
                <c:pt idx="2607">
                  <c:v>1.2519697518272779E-2</c:v>
                </c:pt>
                <c:pt idx="2608">
                  <c:v>1.2512027582257593E-2</c:v>
                </c:pt>
                <c:pt idx="2609">
                  <c:v>1.2504385287191442E-2</c:v>
                </c:pt>
                <c:pt idx="2610">
                  <c:v>1.2496770693675279E-2</c:v>
                </c:pt>
                <c:pt idx="2611">
                  <c:v>1.2489183862311145E-2</c:v>
                </c:pt>
                <c:pt idx="2612">
                  <c:v>1.2481624853700645E-2</c:v>
                </c:pt>
                <c:pt idx="2613">
                  <c:v>1.2471947108287924E-2</c:v>
                </c:pt>
                <c:pt idx="2614">
                  <c:v>1.2466590547152233E-2</c:v>
                </c:pt>
                <c:pt idx="2615">
                  <c:v>1.2459115370420817E-2</c:v>
                </c:pt>
                <c:pt idx="2616">
                  <c:v>1.2451668258856685E-2</c:v>
                </c:pt>
                <c:pt idx="2617">
                  <c:v>1.2444249273064294E-2</c:v>
                </c:pt>
                <c:pt idx="2618">
                  <c:v>1.2436858473648971E-2</c:v>
                </c:pt>
                <c:pt idx="2619">
                  <c:v>1.2429495921216263E-2</c:v>
                </c:pt>
                <c:pt idx="2620">
                  <c:v>1.2422161676372815E-2</c:v>
                </c:pt>
                <c:pt idx="2621">
                  <c:v>1.2414855799725047E-2</c:v>
                </c:pt>
                <c:pt idx="2622">
                  <c:v>1.2407578351881141E-2</c:v>
                </c:pt>
                <c:pt idx="2623">
                  <c:v>1.2400329393448831E-2</c:v>
                </c:pt>
                <c:pt idx="2624">
                  <c:v>1.2393108985037388E-2</c:v>
                </c:pt>
                <c:pt idx="2625">
                  <c:v>1.2385917187256085E-2</c:v>
                </c:pt>
                <c:pt idx="2626">
                  <c:v>1.2378754060715287E-2</c:v>
                </c:pt>
                <c:pt idx="2627">
                  <c:v>1.2371619666025581E-2</c:v>
                </c:pt>
                <c:pt idx="2628">
                  <c:v>1.2364514063798862E-2</c:v>
                </c:pt>
                <c:pt idx="2629">
                  <c:v>1.2357437314647468E-2</c:v>
                </c:pt>
                <c:pt idx="2630">
                  <c:v>1.2350389479184836E-2</c:v>
                </c:pt>
                <c:pt idx="2631">
                  <c:v>1.2343370618025049E-2</c:v>
                </c:pt>
                <c:pt idx="2632">
                  <c:v>1.2336380791782198E-2</c:v>
                </c:pt>
                <c:pt idx="2633">
                  <c:v>1.2329420061072125E-2</c:v>
                </c:pt>
                <c:pt idx="2634">
                  <c:v>1.2322488486511548E-2</c:v>
                </c:pt>
                <c:pt idx="2635">
                  <c:v>1.2315586128716962E-2</c:v>
                </c:pt>
                <c:pt idx="2636">
                  <c:v>1.2308713048307496E-2</c:v>
                </c:pt>
                <c:pt idx="2637">
                  <c:v>1.2301869305900961E-2</c:v>
                </c:pt>
                <c:pt idx="2638">
                  <c:v>1.2295054962118454E-2</c:v>
                </c:pt>
                <c:pt idx="2639">
                  <c:v>1.2288270077579979E-2</c:v>
                </c:pt>
                <c:pt idx="2640">
                  <c:v>1.2281514712907945E-2</c:v>
                </c:pt>
                <c:pt idx="2641">
                  <c:v>1.2274788928724543E-2</c:v>
                </c:pt>
                <c:pt idx="2642">
                  <c:v>1.2268092785653502E-2</c:v>
                </c:pt>
                <c:pt idx="2643">
                  <c:v>1.2261426344319641E-2</c:v>
                </c:pt>
                <c:pt idx="2644">
                  <c:v>1.2254789665348653E-2</c:v>
                </c:pt>
                <c:pt idx="2645">
                  <c:v>1.2248182809367333E-2</c:v>
                </c:pt>
                <c:pt idx="2646">
                  <c:v>1.2241605837003568E-2</c:v>
                </c:pt>
                <c:pt idx="2647">
                  <c:v>1.223505880888546E-2</c:v>
                </c:pt>
                <c:pt idx="2648">
                  <c:v>1.2228541785643962E-2</c:v>
                </c:pt>
                <c:pt idx="2649">
                  <c:v>1.2222054827909808E-2</c:v>
                </c:pt>
                <c:pt idx="2650">
                  <c:v>1.2214678054613053E-2</c:v>
                </c:pt>
                <c:pt idx="2651">
                  <c:v>1.2208255727136647E-2</c:v>
                </c:pt>
                <c:pt idx="2652">
                  <c:v>1.2201863655729235E-2</c:v>
                </c:pt>
                <c:pt idx="2653">
                  <c:v>1.2195501901027243E-2</c:v>
                </c:pt>
                <c:pt idx="2654">
                  <c:v>1.2189170523667098E-2</c:v>
                </c:pt>
                <c:pt idx="2655">
                  <c:v>1.2182869584287199E-2</c:v>
                </c:pt>
                <c:pt idx="2656">
                  <c:v>1.2176599143526383E-2</c:v>
                </c:pt>
                <c:pt idx="2657">
                  <c:v>1.2170359262027208E-2</c:v>
                </c:pt>
                <c:pt idx="2658">
                  <c:v>1.2164150000429606E-2</c:v>
                </c:pt>
                <c:pt idx="2659">
                  <c:v>1.2157754805629766E-2</c:v>
                </c:pt>
                <c:pt idx="2660">
                  <c:v>1.2151608995594891E-2</c:v>
                </c:pt>
                <c:pt idx="2661">
                  <c:v>1.2145493992864921E-2</c:v>
                </c:pt>
                <c:pt idx="2662">
                  <c:v>1.2139409858087952E-2</c:v>
                </c:pt>
                <c:pt idx="2663">
                  <c:v>1.213121768165165E-2</c:v>
                </c:pt>
                <c:pt idx="2664">
                  <c:v>1.2125208438189901E-2</c:v>
                </c:pt>
                <c:pt idx="2665">
                  <c:v>1.2119027092421398E-2</c:v>
                </c:pt>
                <c:pt idx="2666">
                  <c:v>1.2113283246450808E-2</c:v>
                </c:pt>
                <c:pt idx="2667">
                  <c:v>1.2106723794369332E-2</c:v>
                </c:pt>
                <c:pt idx="2668">
                  <c:v>1.2101482852665209E-2</c:v>
                </c:pt>
                <c:pt idx="2669">
                  <c:v>1.2095629606651464E-2</c:v>
                </c:pt>
                <c:pt idx="2670">
                  <c:v>1.2089807742103839E-2</c:v>
                </c:pt>
                <c:pt idx="2671">
                  <c:v>1.2084017319685766E-2</c:v>
                </c:pt>
                <c:pt idx="2672">
                  <c:v>1.207825840006046E-2</c:v>
                </c:pt>
                <c:pt idx="2673">
                  <c:v>1.2072531043894609E-2</c:v>
                </c:pt>
                <c:pt idx="2674">
                  <c:v>1.2066835311855118E-2</c:v>
                </c:pt>
                <c:pt idx="2675">
                  <c:v>1.2061171264610416E-2</c:v>
                </c:pt>
                <c:pt idx="2676">
                  <c:v>1.2055538962831968E-2</c:v>
                </c:pt>
                <c:pt idx="2677">
                  <c:v>1.204993846719081E-2</c:v>
                </c:pt>
                <c:pt idx="2678">
                  <c:v>1.2044369838361884E-2</c:v>
                </c:pt>
                <c:pt idx="2679">
                  <c:v>1.2038833137020135E-2</c:v>
                </c:pt>
                <c:pt idx="2680">
                  <c:v>1.2033844492500813E-2</c:v>
                </c:pt>
                <c:pt idx="2681">
                  <c:v>1.2027855759510101E-2</c:v>
                </c:pt>
                <c:pt idx="2682">
                  <c:v>1.2022415204701478E-2</c:v>
                </c:pt>
                <c:pt idx="2683">
                  <c:v>1.2017006820100005E-2</c:v>
                </c:pt>
                <c:pt idx="2684">
                  <c:v>1.2011630666389966E-2</c:v>
                </c:pt>
                <c:pt idx="2685">
                  <c:v>1.2006286804257166E-2</c:v>
                </c:pt>
                <c:pt idx="2686">
                  <c:v>1.2000975294390231E-2</c:v>
                </c:pt>
                <c:pt idx="2687">
                  <c:v>1.1995696197478877E-2</c:v>
                </c:pt>
                <c:pt idx="2688">
                  <c:v>1.1990449574214556E-2</c:v>
                </c:pt>
                <c:pt idx="2689">
                  <c:v>1.1985235485291108E-2</c:v>
                </c:pt>
                <c:pt idx="2690">
                  <c:v>1.1980053991403896E-2</c:v>
                </c:pt>
                <c:pt idx="2691">
                  <c:v>1.1974905153250451E-2</c:v>
                </c:pt>
                <c:pt idx="2692">
                  <c:v>1.1969789031530266E-2</c:v>
                </c:pt>
                <c:pt idx="2693">
                  <c:v>1.1965136741538814E-2</c:v>
                </c:pt>
                <c:pt idx="2694">
                  <c:v>1.1959655180197183E-2</c:v>
                </c:pt>
                <c:pt idx="2695">
                  <c:v>1.1954637571993039E-2</c:v>
                </c:pt>
                <c:pt idx="2696">
                  <c:v>1.1949652923039874E-2</c:v>
                </c:pt>
                <c:pt idx="2697">
                  <c:v>1.1944701294046737E-2</c:v>
                </c:pt>
                <c:pt idx="2698">
                  <c:v>1.1939782745725496E-2</c:v>
                </c:pt>
                <c:pt idx="2699">
                  <c:v>1.193489733878998E-2</c:v>
                </c:pt>
                <c:pt idx="2700">
                  <c:v>1.1930045133955748E-2</c:v>
                </c:pt>
                <c:pt idx="2701">
                  <c:v>1.1922736238828467E-2</c:v>
                </c:pt>
                <c:pt idx="2702">
                  <c:v>1.1919882620794338E-2</c:v>
                </c:pt>
                <c:pt idx="2703">
                  <c:v>1.191568833925072E-2</c:v>
                </c:pt>
                <c:pt idx="2704">
                  <c:v>1.191096955002266E-2</c:v>
                </c:pt>
                <c:pt idx="2705">
                  <c:v>1.1906284266507151E-2</c:v>
                </c:pt>
                <c:pt idx="2706">
                  <c:v>1.1901632549433227E-2</c:v>
                </c:pt>
                <c:pt idx="2707">
                  <c:v>1.189701445953187E-2</c:v>
                </c:pt>
                <c:pt idx="2708">
                  <c:v>1.1892430057537108E-2</c:v>
                </c:pt>
                <c:pt idx="2709">
                  <c:v>1.1887879404183836E-2</c:v>
                </c:pt>
                <c:pt idx="2710">
                  <c:v>1.1883362560210426E-2</c:v>
                </c:pt>
                <c:pt idx="2711">
                  <c:v>1.1879188331724039E-2</c:v>
                </c:pt>
                <c:pt idx="2712">
                  <c:v>1.1874732336982191E-2</c:v>
                </c:pt>
                <c:pt idx="2713">
                  <c:v>1.1870310317325661E-2</c:v>
                </c:pt>
                <c:pt idx="2714">
                  <c:v>1.1865922333499505E-2</c:v>
                </c:pt>
                <c:pt idx="2715">
                  <c:v>1.1861568446251403E-2</c:v>
                </c:pt>
                <c:pt idx="2716">
                  <c:v>1.1856884068860783E-2</c:v>
                </c:pt>
                <c:pt idx="2717">
                  <c:v>1.185296320448819E-2</c:v>
                </c:pt>
                <c:pt idx="2718">
                  <c:v>1.1848711971480264E-2</c:v>
                </c:pt>
                <c:pt idx="2719">
                  <c:v>1.1844495078063236E-2</c:v>
                </c:pt>
                <c:pt idx="2720">
                  <c:v>1.1840312584995955E-2</c:v>
                </c:pt>
                <c:pt idx="2721">
                  <c:v>1.1836164553041211E-2</c:v>
                </c:pt>
                <c:pt idx="2722">
                  <c:v>1.1832051042963334E-2</c:v>
                </c:pt>
                <c:pt idx="2723">
                  <c:v>1.1827972115529054E-2</c:v>
                </c:pt>
                <c:pt idx="2724">
                  <c:v>1.182392783150861E-2</c:v>
                </c:pt>
                <c:pt idx="2725">
                  <c:v>1.181991825167443E-2</c:v>
                </c:pt>
                <c:pt idx="2726">
                  <c:v>1.1815943436800914E-2</c:v>
                </c:pt>
                <c:pt idx="2727">
                  <c:v>1.1812003447665965E-2</c:v>
                </c:pt>
                <c:pt idx="2728">
                  <c:v>1.1808098345050115E-2</c:v>
                </c:pt>
                <c:pt idx="2729">
                  <c:v>1.1804228189736083E-2</c:v>
                </c:pt>
                <c:pt idx="2730">
                  <c:v>1.180039304250944E-2</c:v>
                </c:pt>
                <c:pt idx="2731">
                  <c:v>1.17965929641586E-2</c:v>
                </c:pt>
                <c:pt idx="2732">
                  <c:v>1.1792828015475263E-2</c:v>
                </c:pt>
                <c:pt idx="2733">
                  <c:v>1.1789098257253102E-2</c:v>
                </c:pt>
                <c:pt idx="2734">
                  <c:v>1.1785403750289074E-2</c:v>
                </c:pt>
                <c:pt idx="2735">
                  <c:v>1.1781744555382103E-2</c:v>
                </c:pt>
                <c:pt idx="2736">
                  <c:v>1.1778120733335718E-2</c:v>
                </c:pt>
                <c:pt idx="2737">
                  <c:v>1.1774532344954541E-2</c:v>
                </c:pt>
                <c:pt idx="2738">
                  <c:v>1.1770979451046916E-2</c:v>
                </c:pt>
                <c:pt idx="2739">
                  <c:v>1.1767462112424036E-2</c:v>
                </c:pt>
                <c:pt idx="2740">
                  <c:v>1.1763980389900156E-2</c:v>
                </c:pt>
                <c:pt idx="2741">
                  <c:v>1.1760534344291727E-2</c:v>
                </c:pt>
                <c:pt idx="2742">
                  <c:v>1.1757124036419354E-2</c:v>
                </c:pt>
                <c:pt idx="2743">
                  <c:v>1.175374952710562E-2</c:v>
                </c:pt>
                <c:pt idx="2744">
                  <c:v>1.1750410877176827E-2</c:v>
                </c:pt>
                <c:pt idx="2745">
                  <c:v>1.1747108147462125E-2</c:v>
                </c:pt>
                <c:pt idx="2746">
                  <c:v>1.1743841398793073E-2</c:v>
                </c:pt>
                <c:pt idx="2747">
                  <c:v>1.174061069200517E-2</c:v>
                </c:pt>
                <c:pt idx="2748">
                  <c:v>1.1737416087936988E-2</c:v>
                </c:pt>
                <c:pt idx="2749">
                  <c:v>1.1734257647429499E-2</c:v>
                </c:pt>
                <c:pt idx="2750">
                  <c:v>1.173113543132784E-2</c:v>
                </c:pt>
                <c:pt idx="2751">
                  <c:v>1.1728049500479119E-2</c:v>
                </c:pt>
                <c:pt idx="2752">
                  <c:v>1.1724999915734828E-2</c:v>
                </c:pt>
                <c:pt idx="2753">
                  <c:v>1.1721986737949299E-2</c:v>
                </c:pt>
                <c:pt idx="2754">
                  <c:v>1.1719010027979277E-2</c:v>
                </c:pt>
                <c:pt idx="2755">
                  <c:v>1.1716069846685887E-2</c:v>
                </c:pt>
                <c:pt idx="2756">
                  <c:v>1.1713166254933099E-2</c:v>
                </c:pt>
                <c:pt idx="2757">
                  <c:v>1.171029931358817E-2</c:v>
                </c:pt>
                <c:pt idx="2758">
                  <c:v>1.1707469083521643E-2</c:v>
                </c:pt>
                <c:pt idx="2759">
                  <c:v>1.1704675625607343E-2</c:v>
                </c:pt>
                <c:pt idx="2760">
                  <c:v>1.1701919000723038E-2</c:v>
                </c:pt>
                <c:pt idx="2761">
                  <c:v>1.1699199269749126E-2</c:v>
                </c:pt>
                <c:pt idx="2762">
                  <c:v>1.1696516493569507E-2</c:v>
                </c:pt>
                <c:pt idx="2763">
                  <c:v>1.1693870733072462E-2</c:v>
                </c:pt>
                <c:pt idx="2764">
                  <c:v>1.1691262049148683E-2</c:v>
                </c:pt>
                <c:pt idx="2765">
                  <c:v>1.1688690502692795E-2</c:v>
                </c:pt>
                <c:pt idx="2766">
                  <c:v>1.1686287619690471E-2</c:v>
                </c:pt>
                <c:pt idx="2767">
                  <c:v>1.1683659065779882E-2</c:v>
                </c:pt>
                <c:pt idx="2768">
                  <c:v>1.1681199297130076E-2</c:v>
                </c:pt>
                <c:pt idx="2769">
                  <c:v>1.1678776909561513E-2</c:v>
                </c:pt>
                <c:pt idx="2770">
                  <c:v>1.1676391963986786E-2</c:v>
                </c:pt>
                <c:pt idx="2771">
                  <c:v>1.1674044521321548E-2</c:v>
                </c:pt>
                <c:pt idx="2772">
                  <c:v>1.1671734642485618E-2</c:v>
                </c:pt>
                <c:pt idx="2773">
                  <c:v>1.1669462388402534E-2</c:v>
                </c:pt>
                <c:pt idx="2774">
                  <c:v>1.1667227819998688E-2</c:v>
                </c:pt>
                <c:pt idx="2775">
                  <c:v>1.1665030998205279E-2</c:v>
                </c:pt>
                <c:pt idx="2776">
                  <c:v>1.1662871983956363E-2</c:v>
                </c:pt>
                <c:pt idx="2777">
                  <c:v>1.1660750838190154E-2</c:v>
                </c:pt>
                <c:pt idx="2778">
                  <c:v>1.1658667621848804E-2</c:v>
                </c:pt>
                <c:pt idx="2779">
                  <c:v>1.1656622395878195E-2</c:v>
                </c:pt>
                <c:pt idx="2780">
                  <c:v>1.1654615221227927E-2</c:v>
                </c:pt>
                <c:pt idx="2781">
                  <c:v>1.1652646158851107E-2</c:v>
                </c:pt>
                <c:pt idx="2782">
                  <c:v>1.1650715269705217E-2</c:v>
                </c:pt>
                <c:pt idx="2783">
                  <c:v>1.1648822614751909E-2</c:v>
                </c:pt>
                <c:pt idx="2784">
                  <c:v>1.1646968254956329E-2</c:v>
                </c:pt>
                <c:pt idx="2785">
                  <c:v>1.1645152251286914E-2</c:v>
                </c:pt>
                <c:pt idx="2786">
                  <c:v>1.1643374664717139E-2</c:v>
                </c:pt>
                <c:pt idx="2787">
                  <c:v>1.1641635556224416E-2</c:v>
                </c:pt>
                <c:pt idx="2788">
                  <c:v>1.1639934986789667E-2</c:v>
                </c:pt>
                <c:pt idx="2789">
                  <c:v>1.1638273017397749E-2</c:v>
                </c:pt>
                <c:pt idx="2790">
                  <c:v>1.1636649709038346E-2</c:v>
                </c:pt>
                <c:pt idx="2791">
                  <c:v>1.1635065122704418E-2</c:v>
                </c:pt>
                <c:pt idx="2792">
                  <c:v>1.1633519319393749E-2</c:v>
                </c:pt>
                <c:pt idx="2793">
                  <c:v>1.1632012360107625E-2</c:v>
                </c:pt>
                <c:pt idx="2794">
                  <c:v>1.163054430585193E-2</c:v>
                </c:pt>
                <c:pt idx="2795">
                  <c:v>1.1629115217636274E-2</c:v>
                </c:pt>
                <c:pt idx="2796">
                  <c:v>1.1627725156475522E-2</c:v>
                </c:pt>
                <c:pt idx="2797">
                  <c:v>1.1626374183387163E-2</c:v>
                </c:pt>
                <c:pt idx="2798">
                  <c:v>1.1625062359394388E-2</c:v>
                </c:pt>
                <c:pt idx="2799">
                  <c:v>1.1623789745523885E-2</c:v>
                </c:pt>
                <c:pt idx="2800">
                  <c:v>1.1622556402806725E-2</c:v>
                </c:pt>
                <c:pt idx="2801">
                  <c:v>1.1621362392278576E-2</c:v>
                </c:pt>
                <c:pt idx="2802">
                  <c:v>1.1620207774979491E-2</c:v>
                </c:pt>
                <c:pt idx="2803">
                  <c:v>1.1619092611953459E-2</c:v>
                </c:pt>
                <c:pt idx="2804">
                  <c:v>1.1618016964249292E-2</c:v>
                </c:pt>
                <c:pt idx="2805">
                  <c:v>1.1616980892920178E-2</c:v>
                </c:pt>
                <c:pt idx="2806">
                  <c:v>1.1615984459023249E-2</c:v>
                </c:pt>
                <c:pt idx="2807">
                  <c:v>1.1615027723621114E-2</c:v>
                </c:pt>
                <c:pt idx="2808">
                  <c:v>1.1614110747779663E-2</c:v>
                </c:pt>
                <c:pt idx="2809">
                  <c:v>1.1613233592570485E-2</c:v>
                </c:pt>
                <c:pt idx="2810">
                  <c:v>1.1612396319068666E-2</c:v>
                </c:pt>
                <c:pt idx="2811">
                  <c:v>1.1611598988354776E-2</c:v>
                </c:pt>
                <c:pt idx="2812">
                  <c:v>1.1610841661513318E-2</c:v>
                </c:pt>
                <c:pt idx="2813">
                  <c:v>1.1610124399633838E-2</c:v>
                </c:pt>
                <c:pt idx="2814">
                  <c:v>1.1609447263810262E-2</c:v>
                </c:pt>
                <c:pt idx="2815">
                  <c:v>1.160881031514111E-2</c:v>
                </c:pt>
                <c:pt idx="2816">
                  <c:v>1.1608213614730165E-2</c:v>
                </c:pt>
                <c:pt idx="2817">
                  <c:v>1.1607657223684929E-2</c:v>
                </c:pt>
                <c:pt idx="2818">
                  <c:v>1.1607141203118598E-2</c:v>
                </c:pt>
                <c:pt idx="2819">
                  <c:v>1.1606665614148966E-2</c:v>
                </c:pt>
                <c:pt idx="2820">
                  <c:v>1.1606230517897994E-2</c:v>
                </c:pt>
                <c:pt idx="2821">
                  <c:v>1.1606577570254925E-2</c:v>
                </c:pt>
                <c:pt idx="2822">
                  <c:v>1.1605482048066783E-2</c:v>
                </c:pt>
                <c:pt idx="2823">
                  <c:v>1.1605168796755209E-2</c:v>
                </c:pt>
                <c:pt idx="2824">
                  <c:v>1.1604896282700708E-2</c:v>
                </c:pt>
                <c:pt idx="2825">
                  <c:v>1.1604664567049549E-2</c:v>
                </c:pt>
                <c:pt idx="2826">
                  <c:v>1.1604473710954128E-2</c:v>
                </c:pt>
                <c:pt idx="2827">
                  <c:v>1.1604323775570349E-2</c:v>
                </c:pt>
                <c:pt idx="2828">
                  <c:v>1.1604214822060463E-2</c:v>
                </c:pt>
                <c:pt idx="2829">
                  <c:v>1.1604146911590448E-2</c:v>
                </c:pt>
                <c:pt idx="2830">
                  <c:v>1.1604120105332632E-2</c:v>
                </c:pt>
                <c:pt idx="2831">
                  <c:v>1.1604134464463503E-2</c:v>
                </c:pt>
                <c:pt idx="2832">
                  <c:v>1.1604190050165024E-2</c:v>
                </c:pt>
                <c:pt idx="2833">
                  <c:v>1.1604286923624196E-2</c:v>
                </c:pt>
                <c:pt idx="2834">
                  <c:v>1.1604425146032838E-2</c:v>
                </c:pt>
                <c:pt idx="2835">
                  <c:v>1.1604604778588464E-2</c:v>
                </c:pt>
                <c:pt idx="2836">
                  <c:v>1.1604825882493839E-2</c:v>
                </c:pt>
                <c:pt idx="2837">
                  <c:v>1.1605088518956115E-2</c:v>
                </c:pt>
                <c:pt idx="2838">
                  <c:v>1.1605392749188575E-2</c:v>
                </c:pt>
                <c:pt idx="2839">
                  <c:v>1.1605738634409314E-2</c:v>
                </c:pt>
                <c:pt idx="2840">
                  <c:v>1.1606126235841906E-2</c:v>
                </c:pt>
                <c:pt idx="2841">
                  <c:v>1.1606555614714967E-2</c:v>
                </c:pt>
                <c:pt idx="2842">
                  <c:v>1.1607026832263235E-2</c:v>
                </c:pt>
                <c:pt idx="2843">
                  <c:v>1.1607539949725838E-2</c:v>
                </c:pt>
                <c:pt idx="2844">
                  <c:v>1.1608095028347807E-2</c:v>
                </c:pt>
                <c:pt idx="2845">
                  <c:v>1.160869212937944E-2</c:v>
                </c:pt>
                <c:pt idx="2846">
                  <c:v>1.160933131407672E-2</c:v>
                </c:pt>
                <c:pt idx="2847">
                  <c:v>1.1610012643700892E-2</c:v>
                </c:pt>
                <c:pt idx="2848">
                  <c:v>1.1610736179518672E-2</c:v>
                </c:pt>
                <c:pt idx="2849">
                  <c:v>1.1611501982802691E-2</c:v>
                </c:pt>
                <c:pt idx="2850">
                  <c:v>1.1612310114830399E-2</c:v>
                </c:pt>
                <c:pt idx="2851">
                  <c:v>1.1613160636885594E-2</c:v>
                </c:pt>
                <c:pt idx="2852">
                  <c:v>1.1614053610257115E-2</c:v>
                </c:pt>
                <c:pt idx="2853">
                  <c:v>1.1614989096239712E-2</c:v>
                </c:pt>
                <c:pt idx="2854">
                  <c:v>1.1615967156134046E-2</c:v>
                </c:pt>
                <c:pt idx="2855">
                  <c:v>1.1616987851246038E-2</c:v>
                </c:pt>
                <c:pt idx="2856">
                  <c:v>1.1618051242887083E-2</c:v>
                </c:pt>
                <c:pt idx="2857">
                  <c:v>1.1619157392375143E-2</c:v>
                </c:pt>
                <c:pt idx="2858">
                  <c:v>1.1621069569156818E-2</c:v>
                </c:pt>
                <c:pt idx="2859">
                  <c:v>1.1622273834672901E-2</c:v>
                </c:pt>
                <c:pt idx="2860">
                  <c:v>1.1623521062316572E-2</c:v>
                </c:pt>
                <c:pt idx="2861">
                  <c:v>1.162481131343516E-2</c:v>
                </c:pt>
                <c:pt idx="2862">
                  <c:v>1.1626144649381663E-2</c:v>
                </c:pt>
                <c:pt idx="2863">
                  <c:v>1.1627521131515169E-2</c:v>
                </c:pt>
                <c:pt idx="2864">
                  <c:v>1.1628940821200653E-2</c:v>
                </c:pt>
                <c:pt idx="2865">
                  <c:v>1.1630403779808968E-2</c:v>
                </c:pt>
                <c:pt idx="2866">
                  <c:v>1.1631910068717286E-2</c:v>
                </c:pt>
                <c:pt idx="2867">
                  <c:v>1.1633459749308657E-2</c:v>
                </c:pt>
                <c:pt idx="2868">
                  <c:v>1.1635052882972015E-2</c:v>
                </c:pt>
                <c:pt idx="2869">
                  <c:v>1.1636689531103257E-2</c:v>
                </c:pt>
                <c:pt idx="2870">
                  <c:v>1.1638369755102646E-2</c:v>
                </c:pt>
                <c:pt idx="2871">
                  <c:v>1.1640093616378499E-2</c:v>
                </c:pt>
                <c:pt idx="2872">
                  <c:v>1.1642203962062692E-2</c:v>
                </c:pt>
                <c:pt idx="2873">
                  <c:v>1.1644379669906642E-2</c:v>
                </c:pt>
                <c:pt idx="2874">
                  <c:v>1.164552763803055E-2</c:v>
                </c:pt>
                <c:pt idx="2875">
                  <c:v>1.164742666260999E-2</c:v>
                </c:pt>
                <c:pt idx="2876">
                  <c:v>1.1649369631595911E-2</c:v>
                </c:pt>
                <c:pt idx="2877">
                  <c:v>1.1651356606433655E-2</c:v>
                </c:pt>
                <c:pt idx="2878">
                  <c:v>1.1653387648574228E-2</c:v>
                </c:pt>
                <c:pt idx="2879">
                  <c:v>1.1655462819475612E-2</c:v>
                </c:pt>
                <c:pt idx="2880">
                  <c:v>1.1657582180601447E-2</c:v>
                </c:pt>
                <c:pt idx="2881">
                  <c:v>1.1659745793422339E-2</c:v>
                </c:pt>
                <c:pt idx="2882">
                  <c:v>1.1661953719415221E-2</c:v>
                </c:pt>
                <c:pt idx="2883">
                  <c:v>1.1664206020063551E-2</c:v>
                </c:pt>
                <c:pt idx="2884">
                  <c:v>1.1666502756857107E-2</c:v>
                </c:pt>
                <c:pt idx="2885">
                  <c:v>1.1668843991292203E-2</c:v>
                </c:pt>
                <c:pt idx="2886">
                  <c:v>1.1671229784872119E-2</c:v>
                </c:pt>
                <c:pt idx="2887">
                  <c:v>1.16736601991058E-2</c:v>
                </c:pt>
                <c:pt idx="2888">
                  <c:v>1.1676135295510252E-2</c:v>
                </c:pt>
                <c:pt idx="2889">
                  <c:v>1.1678655135607488E-2</c:v>
                </c:pt>
                <c:pt idx="2890">
                  <c:v>1.1681219780927144E-2</c:v>
                </c:pt>
                <c:pt idx="2891">
                  <c:v>1.1683829293005609E-2</c:v>
                </c:pt>
                <c:pt idx="2892">
                  <c:v>1.1686483733385808E-2</c:v>
                </c:pt>
                <c:pt idx="2893">
                  <c:v>1.1687949960565821E-2</c:v>
                </c:pt>
                <c:pt idx="2894">
                  <c:v>1.1691927645255768E-2</c:v>
                </c:pt>
                <c:pt idx="2895">
                  <c:v>1.1694717239865355E-2</c:v>
                </c:pt>
                <c:pt idx="2896">
                  <c:v>1.1697552009015672E-2</c:v>
                </c:pt>
                <c:pt idx="2897">
                  <c:v>1.1700857167230428E-2</c:v>
                </c:pt>
                <c:pt idx="2898">
                  <c:v>1.1703357317253723E-2</c:v>
                </c:pt>
                <c:pt idx="2899">
                  <c:v>1.1706327979515516E-2</c:v>
                </c:pt>
                <c:pt idx="2900">
                  <c:v>1.1709344062667248E-2</c:v>
                </c:pt>
                <c:pt idx="2901">
                  <c:v>1.171240562831348E-2</c:v>
                </c:pt>
                <c:pt idx="2902">
                  <c:v>1.1715512738066182E-2</c:v>
                </c:pt>
                <c:pt idx="2903">
                  <c:v>1.1718665453543423E-2</c:v>
                </c:pt>
                <c:pt idx="2904">
                  <c:v>1.1721863836371109E-2</c:v>
                </c:pt>
                <c:pt idx="2905">
                  <c:v>1.1725107948182337E-2</c:v>
                </c:pt>
                <c:pt idx="2906">
                  <c:v>1.1727032772850548E-2</c:v>
                </c:pt>
                <c:pt idx="2907">
                  <c:v>1.173173360532135E-2</c:v>
                </c:pt>
                <c:pt idx="2908">
                  <c:v>1.1735115273950394E-2</c:v>
                </c:pt>
                <c:pt idx="2909">
                  <c:v>1.1738542918165501E-2</c:v>
                </c:pt>
                <c:pt idx="2910">
                  <c:v>1.1743048858433599E-2</c:v>
                </c:pt>
                <c:pt idx="2911">
                  <c:v>1.1746584964759822E-2</c:v>
                </c:pt>
                <c:pt idx="2912">
                  <c:v>1.1750167252197219E-2</c:v>
                </c:pt>
                <c:pt idx="2913">
                  <c:v>1.1753795782434805E-2</c:v>
                </c:pt>
                <c:pt idx="2914">
                  <c:v>1.1757470617170116E-2</c:v>
                </c:pt>
                <c:pt idx="2915">
                  <c:v>1.1761191818107451E-2</c:v>
                </c:pt>
                <c:pt idx="2916">
                  <c:v>1.1764959446959196E-2</c:v>
                </c:pt>
                <c:pt idx="2917">
                  <c:v>1.1768773565443848E-2</c:v>
                </c:pt>
                <c:pt idx="2918">
                  <c:v>1.1772634235288426E-2</c:v>
                </c:pt>
                <c:pt idx="2919">
                  <c:v>1.1776040034372237E-2</c:v>
                </c:pt>
                <c:pt idx="2920">
                  <c:v>1.1779990489547495E-2</c:v>
                </c:pt>
                <c:pt idx="2921">
                  <c:v>1.1783987675331396E-2</c:v>
                </c:pt>
                <c:pt idx="2922">
                  <c:v>1.178803165347728E-2</c:v>
                </c:pt>
                <c:pt idx="2923">
                  <c:v>1.1792122485744844E-2</c:v>
                </c:pt>
                <c:pt idx="2924">
                  <c:v>1.1797451073510504E-2</c:v>
                </c:pt>
                <c:pt idx="2925">
                  <c:v>1.1800444959724515E-2</c:v>
                </c:pt>
                <c:pt idx="2926">
                  <c:v>1.1804676724995647E-2</c:v>
                </c:pt>
                <c:pt idx="2927">
                  <c:v>1.1808955591505634E-2</c:v>
                </c:pt>
                <c:pt idx="2928">
                  <c:v>1.1813903478922021E-2</c:v>
                </c:pt>
                <c:pt idx="2929">
                  <c:v>1.1818283484765629E-2</c:v>
                </c:pt>
                <c:pt idx="2930">
                  <c:v>1.1822710786098405E-2</c:v>
                </c:pt>
                <c:pt idx="2931">
                  <c:v>1.1827185444743335E-2</c:v>
                </c:pt>
                <c:pt idx="2932">
                  <c:v>1.1831707522530851E-2</c:v>
                </c:pt>
                <c:pt idx="2933">
                  <c:v>1.1836277081300143E-2</c:v>
                </c:pt>
                <c:pt idx="2934">
                  <c:v>1.1840894182897192E-2</c:v>
                </c:pt>
                <c:pt idx="2935">
                  <c:v>1.1845558889176737E-2</c:v>
                </c:pt>
                <c:pt idx="2936">
                  <c:v>1.1850271262001185E-2</c:v>
                </c:pt>
                <c:pt idx="2937">
                  <c:v>1.1855031363240608E-2</c:v>
                </c:pt>
                <c:pt idx="2938">
                  <c:v>1.1859839254773616E-2</c:v>
                </c:pt>
                <c:pt idx="2939">
                  <c:v>1.1864694998487144E-2</c:v>
                </c:pt>
                <c:pt idx="2940">
                  <c:v>1.1869598656274476E-2</c:v>
                </c:pt>
                <c:pt idx="2941">
                  <c:v>1.187455029003941E-2</c:v>
                </c:pt>
                <c:pt idx="2942">
                  <c:v>1.1879549961691875E-2</c:v>
                </c:pt>
                <c:pt idx="2943">
                  <c:v>1.1884597733150997E-2</c:v>
                </c:pt>
                <c:pt idx="2944">
                  <c:v>1.188969366634357E-2</c:v>
                </c:pt>
                <c:pt idx="2945">
                  <c:v>1.1894837823205585E-2</c:v>
                </c:pt>
                <c:pt idx="2946">
                  <c:v>1.1900030265679601E-2</c:v>
                </c:pt>
                <c:pt idx="2947">
                  <c:v>1.1905271055718035E-2</c:v>
                </c:pt>
                <c:pt idx="2948">
                  <c:v>1.1910560255280749E-2</c:v>
                </c:pt>
                <c:pt idx="2949">
                  <c:v>1.1915897926336365E-2</c:v>
                </c:pt>
                <c:pt idx="2950">
                  <c:v>1.1921284130861388E-2</c:v>
                </c:pt>
                <c:pt idx="2951">
                  <c:v>1.1926718930841304E-2</c:v>
                </c:pt>
                <c:pt idx="2952">
                  <c:v>1.1932202388269482E-2</c:v>
                </c:pt>
                <c:pt idx="2953">
                  <c:v>1.1937734565147833E-2</c:v>
                </c:pt>
                <c:pt idx="2954">
                  <c:v>1.1943315523487248E-2</c:v>
                </c:pt>
                <c:pt idx="2955">
                  <c:v>1.1948945325306498E-2</c:v>
                </c:pt>
                <c:pt idx="2956">
                  <c:v>1.1954624032633336E-2</c:v>
                </c:pt>
                <c:pt idx="2957">
                  <c:v>1.1960351707504275E-2</c:v>
                </c:pt>
                <c:pt idx="2958">
                  <c:v>1.1966128411963496E-2</c:v>
                </c:pt>
                <c:pt idx="2959">
                  <c:v>1.197195420806459E-2</c:v>
                </c:pt>
                <c:pt idx="2960">
                  <c:v>1.1977829157869916E-2</c:v>
                </c:pt>
                <c:pt idx="2961">
                  <c:v>1.1983753319119585E-2</c:v>
                </c:pt>
                <c:pt idx="2962">
                  <c:v>1.1990583600705935E-2</c:v>
                </c:pt>
                <c:pt idx="2963">
                  <c:v>1.1996611317623097E-2</c:v>
                </c:pt>
                <c:pt idx="2964">
                  <c:v>1.200268573506557E-2</c:v>
                </c:pt>
                <c:pt idx="2965">
                  <c:v>1.2008805796183622E-2</c:v>
                </c:pt>
                <c:pt idx="2966">
                  <c:v>1.2014970442400245E-2</c:v>
                </c:pt>
                <c:pt idx="2967">
                  <c:v>1.2021178613410281E-2</c:v>
                </c:pt>
                <c:pt idx="2968">
                  <c:v>1.2027429247180419E-2</c:v>
                </c:pt>
                <c:pt idx="2969">
                  <c:v>1.2033721279948322E-2</c:v>
                </c:pt>
                <c:pt idx="2970">
                  <c:v>1.2040053646222624E-2</c:v>
                </c:pt>
                <c:pt idx="2971">
                  <c:v>1.2046425278780956E-2</c:v>
                </c:pt>
                <c:pt idx="2972">
                  <c:v>1.2052835108671492E-2</c:v>
                </c:pt>
                <c:pt idx="2973">
                  <c:v>1.2059282065211617E-2</c:v>
                </c:pt>
                <c:pt idx="2974">
                  <c:v>1.2065765075986628E-2</c:v>
                </c:pt>
                <c:pt idx="2975">
                  <c:v>1.2073217001208175E-2</c:v>
                </c:pt>
                <c:pt idx="2976">
                  <c:v>1.2082553484962883E-2</c:v>
                </c:pt>
                <c:pt idx="2977">
                  <c:v>1.2086362974932345E-2</c:v>
                </c:pt>
                <c:pt idx="2978">
                  <c:v>1.2092983890973082E-2</c:v>
                </c:pt>
                <c:pt idx="2979">
                  <c:v>1.2099635318610795E-2</c:v>
                </c:pt>
                <c:pt idx="2980">
                  <c:v>1.2106316174786141E-2</c:v>
                </c:pt>
                <c:pt idx="2981">
                  <c:v>1.2113025374705936E-2</c:v>
                </c:pt>
                <c:pt idx="2982">
                  <c:v>1.2119761831841831E-2</c:v>
                </c:pt>
                <c:pt idx="2983">
                  <c:v>1.2126524457930757E-2</c:v>
                </c:pt>
                <c:pt idx="2984">
                  <c:v>1.213331216297427E-2</c:v>
                </c:pt>
                <c:pt idx="2985">
                  <c:v>1.2140123855237881E-2</c:v>
                </c:pt>
                <c:pt idx="2986">
                  <c:v>1.2146958441251731E-2</c:v>
                </c:pt>
                <c:pt idx="2987">
                  <c:v>1.2153814825808825E-2</c:v>
                </c:pt>
                <c:pt idx="2988">
                  <c:v>1.2160691911965915E-2</c:v>
                </c:pt>
                <c:pt idx="2989">
                  <c:v>1.2167588601042841E-2</c:v>
                </c:pt>
                <c:pt idx="2990">
                  <c:v>1.2174503792621871E-2</c:v>
                </c:pt>
                <c:pt idx="2991">
                  <c:v>1.2181436384548367E-2</c:v>
                </c:pt>
                <c:pt idx="2992">
                  <c:v>1.2188385272929021E-2</c:v>
                </c:pt>
                <c:pt idx="2993">
                  <c:v>1.2195349352133178E-2</c:v>
                </c:pt>
                <c:pt idx="2994">
                  <c:v>1.2202327514792177E-2</c:v>
                </c:pt>
                <c:pt idx="2995">
                  <c:v>1.2209318651797375E-2</c:v>
                </c:pt>
                <c:pt idx="2996">
                  <c:v>1.2216321652304315E-2</c:v>
                </c:pt>
                <c:pt idx="2997">
                  <c:v>1.2223335403726592E-2</c:v>
                </c:pt>
                <c:pt idx="2998">
                  <c:v>1.2230358791740449E-2</c:v>
                </c:pt>
                <c:pt idx="2999">
                  <c:v>1.2237390700282588E-2</c:v>
                </c:pt>
                <c:pt idx="3000">
                  <c:v>1.2244430011549954E-2</c:v>
                </c:pt>
                <c:pt idx="3001">
                  <c:v>1.225147560600061E-2</c:v>
                </c:pt>
                <c:pt idx="3002">
                  <c:v>1.2258526362352201E-2</c:v>
                </c:pt>
                <c:pt idx="3003">
                  <c:v>1.2265581157583048E-2</c:v>
                </c:pt>
                <c:pt idx="3004">
                  <c:v>1.2272638866931501E-2</c:v>
                </c:pt>
                <c:pt idx="3005">
                  <c:v>1.2279698363895707E-2</c:v>
                </c:pt>
                <c:pt idx="3006">
                  <c:v>1.2286758520234059E-2</c:v>
                </c:pt>
                <c:pt idx="3007">
                  <c:v>1.2293818205964089E-2</c:v>
                </c:pt>
                <c:pt idx="3008">
                  <c:v>1.2300876289363799E-2</c:v>
                </c:pt>
                <c:pt idx="3009">
                  <c:v>1.2307931636970545E-2</c:v>
                </c:pt>
                <c:pt idx="3010">
                  <c:v>1.2314983113581493E-2</c:v>
                </c:pt>
                <c:pt idx="3011">
                  <c:v>1.2322029582253173E-2</c:v>
                </c:pt>
                <c:pt idx="3012">
                  <c:v>1.2329069904302135E-2</c:v>
                </c:pt>
                <c:pt idx="3013">
                  <c:v>1.2336102953925586E-2</c:v>
                </c:pt>
                <c:pt idx="3014">
                  <c:v>1.2343128086829702E-2</c:v>
                </c:pt>
                <c:pt idx="3015">
                  <c:v>1.2350145240348775E-2</c:v>
                </c:pt>
                <c:pt idx="3016">
                  <c:v>1.2357154386459632E-2</c:v>
                </c:pt>
                <c:pt idx="3017">
                  <c:v>1.2364155497138882E-2</c:v>
                </c:pt>
                <c:pt idx="3018">
                  <c:v>1.237114854436335E-2</c:v>
                </c:pt>
                <c:pt idx="3019">
                  <c:v>1.2378133500107675E-2</c:v>
                </c:pt>
                <c:pt idx="3020">
                  <c:v>1.238511033634737E-2</c:v>
                </c:pt>
                <c:pt idx="3021">
                  <c:v>1.2392079025056853E-2</c:v>
                </c:pt>
                <c:pt idx="3022">
                  <c:v>1.2399039538209446E-2</c:v>
                </c:pt>
                <c:pt idx="3023">
                  <c:v>1.2405991847778694E-2</c:v>
                </c:pt>
                <c:pt idx="3024">
                  <c:v>1.2412935925737259E-2</c:v>
                </c:pt>
                <c:pt idx="3025">
                  <c:v>1.2419871744056935E-2</c:v>
                </c:pt>
                <c:pt idx="3026">
                  <c:v>1.2426799274709511E-2</c:v>
                </c:pt>
                <c:pt idx="3027">
                  <c:v>1.2436528501760736E-2</c:v>
                </c:pt>
                <c:pt idx="3028">
                  <c:v>1.2440629360895921E-2</c:v>
                </c:pt>
                <c:pt idx="3029">
                  <c:v>1.2447531860370051E-2</c:v>
                </c:pt>
                <c:pt idx="3030">
                  <c:v>1.2454425960057232E-2</c:v>
                </c:pt>
                <c:pt idx="3031">
                  <c:v>1.2461311631925971E-2</c:v>
                </c:pt>
                <c:pt idx="3032">
                  <c:v>1.246818884794499E-2</c:v>
                </c:pt>
                <c:pt idx="3033">
                  <c:v>1.2475057580081262E-2</c:v>
                </c:pt>
                <c:pt idx="3034">
                  <c:v>1.248191780030198E-2</c:v>
                </c:pt>
                <c:pt idx="3035">
                  <c:v>1.2488769480573673E-2</c:v>
                </c:pt>
                <c:pt idx="3036">
                  <c:v>1.2495612592862223E-2</c:v>
                </c:pt>
                <c:pt idx="3037">
                  <c:v>1.2502447109133067E-2</c:v>
                </c:pt>
                <c:pt idx="3038">
                  <c:v>1.2509273001350987E-2</c:v>
                </c:pt>
                <c:pt idx="3039">
                  <c:v>1.2516090241480328E-2</c:v>
                </c:pt>
                <c:pt idx="3040">
                  <c:v>1.2522898801484994E-2</c:v>
                </c:pt>
                <c:pt idx="3041">
                  <c:v>1.2529698653327797E-2</c:v>
                </c:pt>
                <c:pt idx="3042">
                  <c:v>1.2536489768971768E-2</c:v>
                </c:pt>
                <c:pt idx="3043">
                  <c:v>1.2543272120379279E-2</c:v>
                </c:pt>
                <c:pt idx="3044">
                  <c:v>1.2550045679511389E-2</c:v>
                </c:pt>
                <c:pt idx="3045">
                  <c:v>1.2556810418329813E-2</c:v>
                </c:pt>
                <c:pt idx="3046">
                  <c:v>1.2563566308794957E-2</c:v>
                </c:pt>
                <c:pt idx="3047">
                  <c:v>1.2570313322866341E-2</c:v>
                </c:pt>
                <c:pt idx="3048">
                  <c:v>1.2577051432504153E-2</c:v>
                </c:pt>
                <c:pt idx="3049">
                  <c:v>1.2583780609667696E-2</c:v>
                </c:pt>
                <c:pt idx="3050">
                  <c:v>1.2590500826314965E-2</c:v>
                </c:pt>
                <c:pt idx="3051">
                  <c:v>1.2597212054404174E-2</c:v>
                </c:pt>
                <c:pt idx="3052">
                  <c:v>1.2603914265892874E-2</c:v>
                </c:pt>
                <c:pt idx="3053">
                  <c:v>1.2610607432737746E-2</c:v>
                </c:pt>
                <c:pt idx="3054">
                  <c:v>1.2617291526895906E-2</c:v>
                </c:pt>
                <c:pt idx="3055">
                  <c:v>1.2623966520322938E-2</c:v>
                </c:pt>
                <c:pt idx="3056">
                  <c:v>1.2630632384974647E-2</c:v>
                </c:pt>
                <c:pt idx="3057">
                  <c:v>1.2637289092805738E-2</c:v>
                </c:pt>
                <c:pt idx="3058">
                  <c:v>1.264393661577092E-2</c:v>
                </c:pt>
                <c:pt idx="3059">
                  <c:v>1.2650574925824245E-2</c:v>
                </c:pt>
                <c:pt idx="3060">
                  <c:v>1.2657203994919541E-2</c:v>
                </c:pt>
                <c:pt idx="3061">
                  <c:v>1.2663823795009551E-2</c:v>
                </c:pt>
                <c:pt idx="3062">
                  <c:v>1.267043429804657E-2</c:v>
                </c:pt>
                <c:pt idx="3063">
                  <c:v>1.2677035475983553E-2</c:v>
                </c:pt>
                <c:pt idx="3064">
                  <c:v>1.2683627300771487E-2</c:v>
                </c:pt>
                <c:pt idx="3065">
                  <c:v>1.2690209744361794E-2</c:v>
                </c:pt>
                <c:pt idx="3066">
                  <c:v>1.2696782778705019E-2</c:v>
                </c:pt>
                <c:pt idx="3067">
                  <c:v>1.2703346375751495E-2</c:v>
                </c:pt>
                <c:pt idx="3068">
                  <c:v>1.2709900507451107E-2</c:v>
                </c:pt>
                <c:pt idx="3069">
                  <c:v>1.2716445145753088E-2</c:v>
                </c:pt>
                <c:pt idx="3070">
                  <c:v>1.2722980262606017E-2</c:v>
                </c:pt>
                <c:pt idx="3071">
                  <c:v>1.2729505829958685E-2</c:v>
                </c:pt>
                <c:pt idx="3072">
                  <c:v>1.2736021819758577E-2</c:v>
                </c:pt>
                <c:pt idx="3073">
                  <c:v>1.2742528203953827E-2</c:v>
                </c:pt>
                <c:pt idx="3074">
                  <c:v>1.2749024954490824E-2</c:v>
                </c:pt>
                <c:pt idx="3075">
                  <c:v>1.2757557859734257E-2</c:v>
                </c:pt>
                <c:pt idx="3076">
                  <c:v>1.2764033810706904E-2</c:v>
                </c:pt>
                <c:pt idx="3077">
                  <c:v>1.2770500037164446E-2</c:v>
                </c:pt>
                <c:pt idx="3078">
                  <c:v>1.2776956511048021E-2</c:v>
                </c:pt>
                <c:pt idx="3079">
                  <c:v>1.2781363220421105E-2</c:v>
                </c:pt>
                <c:pt idx="3080">
                  <c:v>1.2789840088852186E-2</c:v>
                </c:pt>
                <c:pt idx="3081">
                  <c:v>1.2796267136651801E-2</c:v>
                </c:pt>
                <c:pt idx="3082">
                  <c:v>1.2803362767490396E-2</c:v>
                </c:pt>
                <c:pt idx="3083">
                  <c:v>1.28090916097418E-2</c:v>
                </c:pt>
                <c:pt idx="3084">
                  <c:v>1.2815488978908603E-2</c:v>
                </c:pt>
                <c:pt idx="3085">
                  <c:v>1.2821876399073132E-2</c:v>
                </c:pt>
                <c:pt idx="3086">
                  <c:v>1.282825384217305E-2</c:v>
                </c:pt>
                <c:pt idx="3087">
                  <c:v>1.2834621280145155E-2</c:v>
                </c:pt>
                <c:pt idx="3088">
                  <c:v>1.2840978684925591E-2</c:v>
                </c:pt>
                <c:pt idx="3089">
                  <c:v>1.284732602845072E-2</c:v>
                </c:pt>
                <c:pt idx="3090">
                  <c:v>1.2853663282655383E-2</c:v>
                </c:pt>
                <c:pt idx="3091">
                  <c:v>1.2859990419475944E-2</c:v>
                </c:pt>
                <c:pt idx="3092">
                  <c:v>1.2864287125636671E-2</c:v>
                </c:pt>
                <c:pt idx="3093">
                  <c:v>1.2872614228700202E-2</c:v>
                </c:pt>
                <c:pt idx="3094">
                  <c:v>1.2878910844972715E-2</c:v>
                </c:pt>
                <c:pt idx="3095">
                  <c:v>1.2885197231597013E-2</c:v>
                </c:pt>
                <c:pt idx="3096">
                  <c:v>1.2891473360506417E-2</c:v>
                </c:pt>
                <c:pt idx="3097">
                  <c:v>1.2897739203633594E-2</c:v>
                </c:pt>
                <c:pt idx="3098">
                  <c:v>1.2903994732910779E-2</c:v>
                </c:pt>
                <c:pt idx="3099">
                  <c:v>1.2910239920270208E-2</c:v>
                </c:pt>
                <c:pt idx="3100">
                  <c:v>1.2916474737643463E-2</c:v>
                </c:pt>
                <c:pt idx="3101">
                  <c:v>1.2922699156961693E-2</c:v>
                </c:pt>
                <c:pt idx="3102">
                  <c:v>1.2928913150156261E-2</c:v>
                </c:pt>
                <c:pt idx="3103">
                  <c:v>1.2935116689156798E-2</c:v>
                </c:pt>
                <c:pt idx="3104">
                  <c:v>1.2941309745894233E-2</c:v>
                </c:pt>
                <c:pt idx="3105">
                  <c:v>1.2945492849816982E-2</c:v>
                </c:pt>
                <c:pt idx="3106">
                  <c:v>1.2953664300297879E-2</c:v>
                </c:pt>
                <c:pt idx="3107">
                  <c:v>1.295982574182291E-2</c:v>
                </c:pt>
                <c:pt idx="3108">
                  <c:v>1.296597658880118E-2</c:v>
                </c:pt>
                <c:pt idx="3109">
                  <c:v>1.2972116813161447E-2</c:v>
                </c:pt>
                <c:pt idx="3110">
                  <c:v>1.2978246386831819E-2</c:v>
                </c:pt>
                <c:pt idx="3111">
                  <c:v>1.2984365281739968E-2</c:v>
                </c:pt>
                <c:pt idx="3112">
                  <c:v>1.2990473469812917E-2</c:v>
                </c:pt>
                <c:pt idx="3113">
                  <c:v>1.2996570922977903E-2</c:v>
                </c:pt>
                <c:pt idx="3114">
                  <c:v>1.3002657613161512E-2</c:v>
                </c:pt>
                <c:pt idx="3115">
                  <c:v>1.3008733512290116E-2</c:v>
                </c:pt>
                <c:pt idx="3116">
                  <c:v>1.3014798592289432E-2</c:v>
                </c:pt>
                <c:pt idx="3117">
                  <c:v>1.3020852825085395E-2</c:v>
                </c:pt>
                <c:pt idx="3118">
                  <c:v>1.3026896182603071E-2</c:v>
                </c:pt>
                <c:pt idx="3119">
                  <c:v>1.3032928636767962E-2</c:v>
                </c:pt>
                <c:pt idx="3120">
                  <c:v>1.3038950159503829E-2</c:v>
                </c:pt>
                <c:pt idx="3121">
                  <c:v>1.3044960722736176E-2</c:v>
                </c:pt>
                <c:pt idx="3122">
                  <c:v>1.305096029838811E-2</c:v>
                </c:pt>
                <c:pt idx="3123">
                  <c:v>1.3056948858384048E-2</c:v>
                </c:pt>
                <c:pt idx="3124">
                  <c:v>1.3062926374646669E-2</c:v>
                </c:pt>
                <c:pt idx="3125">
                  <c:v>1.3068892819099733E-2</c:v>
                </c:pt>
                <c:pt idx="3126">
                  <c:v>1.3074848163665916E-2</c:v>
                </c:pt>
                <c:pt idx="3127">
                  <c:v>1.3078830845215458E-2</c:v>
                </c:pt>
                <c:pt idx="3128">
                  <c:v>1.3084765708200953E-2</c:v>
                </c:pt>
                <c:pt idx="3129">
                  <c:v>1.3090689394004967E-2</c:v>
                </c:pt>
                <c:pt idx="3130">
                  <c:v>1.3096601874554175E-2</c:v>
                </c:pt>
                <c:pt idx="3131">
                  <c:v>1.3102503121774375E-2</c:v>
                </c:pt>
                <c:pt idx="3132">
                  <c:v>1.3108393107591369E-2</c:v>
                </c:pt>
                <c:pt idx="3133">
                  <c:v>1.3116872537707949E-2</c:v>
                </c:pt>
                <c:pt idx="3134">
                  <c:v>1.3120139182718057E-2</c:v>
                </c:pt>
                <c:pt idx="3135">
                  <c:v>1.3125995215878036E-2</c:v>
                </c:pt>
                <c:pt idx="3136">
                  <c:v>1.3133970472623985E-2</c:v>
                </c:pt>
                <c:pt idx="3137">
                  <c:v>1.3139800855388033E-2</c:v>
                </c:pt>
                <c:pt idx="3138">
                  <c:v>1.3145619799632413E-2</c:v>
                </c:pt>
                <c:pt idx="3139">
                  <c:v>1.3151427277278659E-2</c:v>
                </c:pt>
                <c:pt idx="3140">
                  <c:v>1.3157223260246998E-2</c:v>
                </c:pt>
                <c:pt idx="3141">
                  <c:v>1.3163007720457439E-2</c:v>
                </c:pt>
                <c:pt idx="3142">
                  <c:v>1.3168780629829993E-2</c:v>
                </c:pt>
                <c:pt idx="3143">
                  <c:v>1.3174541960284884E-2</c:v>
                </c:pt>
                <c:pt idx="3144">
                  <c:v>1.3178361871247879E-2</c:v>
                </c:pt>
                <c:pt idx="3145">
                  <c:v>1.3186029772118019E-2</c:v>
                </c:pt>
                <c:pt idx="3146">
                  <c:v>1.3191756197334974E-2</c:v>
                </c:pt>
                <c:pt idx="3147">
                  <c:v>1.3197470931310384E-2</c:v>
                </c:pt>
                <c:pt idx="3148">
                  <c:v>1.3203173945962954E-2</c:v>
                </c:pt>
                <c:pt idx="3149">
                  <c:v>1.3208865213211164E-2</c:v>
                </c:pt>
                <c:pt idx="3150">
                  <c:v>1.3214544704973068E-2</c:v>
                </c:pt>
                <c:pt idx="3151">
                  <c:v>1.3220212393166494E-2</c:v>
                </c:pt>
                <c:pt idx="3152">
                  <c:v>1.3225868249709057E-2</c:v>
                </c:pt>
                <c:pt idx="3153">
                  <c:v>1.3229599979155831E-2</c:v>
                </c:pt>
                <c:pt idx="3154">
                  <c:v>1.3237144355512046E-2</c:v>
                </c:pt>
                <c:pt idx="3155">
                  <c:v>1.3242764548606175E-2</c:v>
                </c:pt>
                <c:pt idx="3156">
                  <c:v>1.3248372797718589E-2</c:v>
                </c:pt>
                <c:pt idx="3157">
                  <c:v>1.3253969074765372E-2</c:v>
                </c:pt>
                <c:pt idx="3158">
                  <c:v>1.325955335166349E-2</c:v>
                </c:pt>
                <c:pt idx="3159">
                  <c:v>1.3265125600328592E-2</c:v>
                </c:pt>
                <c:pt idx="3160">
                  <c:v>1.3270685792677204E-2</c:v>
                </c:pt>
                <c:pt idx="3161">
                  <c:v>1.3276233900625198E-2</c:v>
                </c:pt>
                <c:pt idx="3162">
                  <c:v>1.3281769896088006E-2</c:v>
                </c:pt>
                <c:pt idx="3163">
                  <c:v>1.3287293750981286E-2</c:v>
                </c:pt>
                <c:pt idx="3164">
                  <c:v>1.3292805437220251E-2</c:v>
                </c:pt>
                <c:pt idx="3165">
                  <c:v>1.3298304926720775E-2</c:v>
                </c:pt>
                <c:pt idx="3166">
                  <c:v>1.3301906277157393E-2</c:v>
                </c:pt>
                <c:pt idx="3167">
                  <c:v>1.3309267203164317E-2</c:v>
                </c:pt>
                <c:pt idx="3168">
                  <c:v>1.3314729933936899E-2</c:v>
                </c:pt>
                <c:pt idx="3169">
                  <c:v>1.3320180355629948E-2</c:v>
                </c:pt>
                <c:pt idx="3170">
                  <c:v>1.3326694208523934E-2</c:v>
                </c:pt>
                <c:pt idx="3171">
                  <c:v>1.3332116025684428E-2</c:v>
                </c:pt>
                <c:pt idx="3172">
                  <c:v>1.3337525442235505E-2</c:v>
                </c:pt>
                <c:pt idx="3173">
                  <c:v>1.3342922430093331E-2</c:v>
                </c:pt>
                <c:pt idx="3174">
                  <c:v>1.334830696117538E-2</c:v>
                </c:pt>
                <c:pt idx="3175">
                  <c:v>1.3353679007397819E-2</c:v>
                </c:pt>
                <c:pt idx="3176">
                  <c:v>1.3359038540678122E-2</c:v>
                </c:pt>
                <c:pt idx="3177">
                  <c:v>1.3364385532932016E-2</c:v>
                </c:pt>
                <c:pt idx="3178">
                  <c:v>1.3369719956076541E-2</c:v>
                </c:pt>
                <c:pt idx="3179">
                  <c:v>1.337504178202764E-2</c:v>
                </c:pt>
                <c:pt idx="3180">
                  <c:v>1.3380350982701478E-2</c:v>
                </c:pt>
                <c:pt idx="3181">
                  <c:v>1.3385647530014217E-2</c:v>
                </c:pt>
                <c:pt idx="3182">
                  <c:v>1.3390931395881581E-2</c:v>
                </c:pt>
                <c:pt idx="3183">
                  <c:v>1.3396202552219518E-2</c:v>
                </c:pt>
                <c:pt idx="3184">
                  <c:v>1.3401460970944188E-2</c:v>
                </c:pt>
                <c:pt idx="3185">
                  <c:v>1.3408203033327638E-2</c:v>
                </c:pt>
                <c:pt idx="3186">
                  <c:v>1.3411939483214227E-2</c:v>
                </c:pt>
                <c:pt idx="3187">
                  <c:v>1.3417159520591044E-2</c:v>
                </c:pt>
                <c:pt idx="3188">
                  <c:v>1.3422366708015965E-2</c:v>
                </c:pt>
                <c:pt idx="3189">
                  <c:v>1.3427561017404275E-2</c:v>
                </c:pt>
                <c:pt idx="3190">
                  <c:v>1.3432742420671483E-2</c:v>
                </c:pt>
                <c:pt idx="3191">
                  <c:v>1.3437910889732438E-2</c:v>
                </c:pt>
                <c:pt idx="3192">
                  <c:v>1.3443066396501986E-2</c:v>
                </c:pt>
                <c:pt idx="3193">
                  <c:v>1.3448208912895637E-2</c:v>
                </c:pt>
                <c:pt idx="3194">
                  <c:v>1.3453338410827581E-2</c:v>
                </c:pt>
                <c:pt idx="3195">
                  <c:v>1.3458454862213327E-2</c:v>
                </c:pt>
                <c:pt idx="3196">
                  <c:v>1.3463558238966845E-2</c:v>
                </c:pt>
                <c:pt idx="3197">
                  <c:v>1.3468648513003426E-2</c:v>
                </c:pt>
                <c:pt idx="3198">
                  <c:v>1.3473725656237478E-2</c:v>
                </c:pt>
                <c:pt idx="3199">
                  <c:v>1.3478789640583634E-2</c:v>
                </c:pt>
                <c:pt idx="3200">
                  <c:v>1.3483840437956522E-2</c:v>
                </c:pt>
                <c:pt idx="3201">
                  <c:v>1.3488878020270557E-2</c:v>
                </c:pt>
                <c:pt idx="3202">
                  <c:v>1.3493902359440365E-2</c:v>
                </c:pt>
                <c:pt idx="3203">
                  <c:v>1.3498913427379921E-2</c:v>
                </c:pt>
                <c:pt idx="3204">
                  <c:v>1.3503911196004295E-2</c:v>
                </c:pt>
                <c:pt idx="3205">
                  <c:v>1.3508895637227238E-2</c:v>
                </c:pt>
                <c:pt idx="3206">
                  <c:v>1.3513866722963383E-2</c:v>
                </c:pt>
                <c:pt idx="3207">
                  <c:v>1.3518824425127361E-2</c:v>
                </c:pt>
                <c:pt idx="3208">
                  <c:v>1.3523768715632925E-2</c:v>
                </c:pt>
                <c:pt idx="3209">
                  <c:v>1.3528699566394704E-2</c:v>
                </c:pt>
                <c:pt idx="3210">
                  <c:v>1.3533616949326673E-2</c:v>
                </c:pt>
                <c:pt idx="3211">
                  <c:v>1.3538520836343682E-2</c:v>
                </c:pt>
                <c:pt idx="3212">
                  <c:v>1.3543411199359484E-2</c:v>
                </c:pt>
                <c:pt idx="3213">
                  <c:v>1.3548288010288708E-2</c:v>
                </c:pt>
                <c:pt idx="3214">
                  <c:v>1.3553151241045331E-2</c:v>
                </c:pt>
                <c:pt idx="3215">
                  <c:v>1.3558000863543982E-2</c:v>
                </c:pt>
                <c:pt idx="3216">
                  <c:v>1.3562836849698851E-2</c:v>
                </c:pt>
                <c:pt idx="3217">
                  <c:v>1.3567659171423914E-2</c:v>
                </c:pt>
                <c:pt idx="3218">
                  <c:v>1.3572467800634239E-2</c:v>
                </c:pt>
                <c:pt idx="3219">
                  <c:v>1.357726270924358E-2</c:v>
                </c:pt>
                <c:pt idx="3220">
                  <c:v>1.3582043869166786E-2</c:v>
                </c:pt>
                <c:pt idx="3221">
                  <c:v>1.3586811252318049E-2</c:v>
                </c:pt>
                <c:pt idx="3222">
                  <c:v>1.3592242784660626E-2</c:v>
                </c:pt>
                <c:pt idx="3223">
                  <c:v>1.3596980551584172E-2</c:v>
                </c:pt>
                <c:pt idx="3224">
                  <c:v>1.3601704453467096E-2</c:v>
                </c:pt>
                <c:pt idx="3225">
                  <c:v>1.3606414462224247E-2</c:v>
                </c:pt>
                <c:pt idx="3226">
                  <c:v>1.3611110549770255E-2</c:v>
                </c:pt>
                <c:pt idx="3227">
                  <c:v>1.3615792688019532E-2</c:v>
                </c:pt>
                <c:pt idx="3228">
                  <c:v>1.3620460848887364E-2</c:v>
                </c:pt>
                <c:pt idx="3229">
                  <c:v>1.3625115004288384E-2</c:v>
                </c:pt>
                <c:pt idx="3230">
                  <c:v>1.3629755126137438E-2</c:v>
                </c:pt>
                <c:pt idx="3231">
                  <c:v>1.3634381186349378E-2</c:v>
                </c:pt>
                <c:pt idx="3232">
                  <c:v>1.3638993156839708E-2</c:v>
                </c:pt>
                <c:pt idx="3233">
                  <c:v>1.3643591009523061E-2</c:v>
                </c:pt>
                <c:pt idx="3234">
                  <c:v>1.3648174716315161E-2</c:v>
                </c:pt>
                <c:pt idx="3235">
                  <c:v>1.3654047222622151E-2</c:v>
                </c:pt>
                <c:pt idx="3236">
                  <c:v>1.365859849048731E-2</c:v>
                </c:pt>
                <c:pt idx="3237">
                  <c:v>1.3665426110676225E-2</c:v>
                </c:pt>
                <c:pt idx="3238">
                  <c:v>1.3667658283625256E-2</c:v>
                </c:pt>
                <c:pt idx="3239">
                  <c:v>1.3673951362929131E-2</c:v>
                </c:pt>
                <c:pt idx="3240">
                  <c:v>1.3676660899411691E-2</c:v>
                </c:pt>
                <c:pt idx="3241">
                  <c:v>1.368114069558779E-2</c:v>
                </c:pt>
                <c:pt idx="3242">
                  <c:v>1.3685606113173952E-2</c:v>
                </c:pt>
                <c:pt idx="3243">
                  <c:v>1.3690057124086124E-2</c:v>
                </c:pt>
                <c:pt idx="3244">
                  <c:v>1.3694493700240907E-2</c:v>
                </c:pt>
                <c:pt idx="3245">
                  <c:v>1.3698915813554683E-2</c:v>
                </c:pt>
                <c:pt idx="3246">
                  <c:v>1.3703323435943833E-2</c:v>
                </c:pt>
                <c:pt idx="3247">
                  <c:v>1.3707716539325617E-2</c:v>
                </c:pt>
                <c:pt idx="3248">
                  <c:v>1.3712095095616637E-2</c:v>
                </c:pt>
                <c:pt idx="3249">
                  <c:v>1.3716459076733713E-2</c:v>
                </c:pt>
                <c:pt idx="3250">
                  <c:v>1.3720808454594322E-2</c:v>
                </c:pt>
                <c:pt idx="3251">
                  <c:v>1.3725143201115501E-2</c:v>
                </c:pt>
                <c:pt idx="3252">
                  <c:v>1.3729463288214951E-2</c:v>
                </c:pt>
                <c:pt idx="3253">
                  <c:v>1.3733768687810146E-2</c:v>
                </c:pt>
                <c:pt idx="3254">
                  <c:v>1.3738059371819222E-2</c:v>
                </c:pt>
                <c:pt idx="3255">
                  <c:v>1.3742335312159874E-2</c:v>
                </c:pt>
                <c:pt idx="3256">
                  <c:v>1.3746596480750019E-2</c:v>
                </c:pt>
                <c:pt idx="3257">
                  <c:v>1.3750842849508668E-2</c:v>
                </c:pt>
                <c:pt idx="3258">
                  <c:v>1.3755074390353951E-2</c:v>
                </c:pt>
                <c:pt idx="3259">
                  <c:v>1.3759291075204226E-2</c:v>
                </c:pt>
                <c:pt idx="3260">
                  <c:v>1.3763492875979159E-2</c:v>
                </c:pt>
                <c:pt idx="3261">
                  <c:v>1.3767679764597104E-2</c:v>
                </c:pt>
                <c:pt idx="3262">
                  <c:v>1.3771851712978166E-2</c:v>
                </c:pt>
                <c:pt idx="3263">
                  <c:v>1.3776008693040697E-2</c:v>
                </c:pt>
                <c:pt idx="3264">
                  <c:v>1.378015067670546E-2</c:v>
                </c:pt>
                <c:pt idx="3265">
                  <c:v>1.3784277635891906E-2</c:v>
                </c:pt>
                <c:pt idx="3266">
                  <c:v>1.3788389542519918E-2</c:v>
                </c:pt>
                <c:pt idx="3267">
                  <c:v>1.3792486368510479E-2</c:v>
                </c:pt>
                <c:pt idx="3268">
                  <c:v>1.3796568085783476E-2</c:v>
                </c:pt>
                <c:pt idx="3269">
                  <c:v>1.3800634666260327E-2</c:v>
                </c:pt>
                <c:pt idx="3270">
                  <c:v>1.3804686081861577E-2</c:v>
                </c:pt>
                <c:pt idx="3271">
                  <c:v>1.3808722304508863E-2</c:v>
                </c:pt>
                <c:pt idx="3272">
                  <c:v>1.3812743306123167E-2</c:v>
                </c:pt>
                <c:pt idx="3273">
                  <c:v>1.3819031202712547E-2</c:v>
                </c:pt>
                <c:pt idx="3274">
                  <c:v>1.3822386005436732E-2</c:v>
                </c:pt>
                <c:pt idx="3275">
                  <c:v>1.3824714703990047E-2</c:v>
                </c:pt>
                <c:pt idx="3276">
                  <c:v>1.3828674540694063E-2</c:v>
                </c:pt>
                <c:pt idx="3277">
                  <c:v>1.3832619015977012E-2</c:v>
                </c:pt>
                <c:pt idx="3278">
                  <c:v>1.3836548101761629E-2</c:v>
                </c:pt>
                <c:pt idx="3279">
                  <c:v>1.3840461769971085E-2</c:v>
                </c:pt>
                <c:pt idx="3280">
                  <c:v>1.3844359992529425E-2</c:v>
                </c:pt>
                <c:pt idx="3281">
                  <c:v>1.3848242741360043E-2</c:v>
                </c:pt>
                <c:pt idx="3282">
                  <c:v>1.385210998838764E-2</c:v>
                </c:pt>
                <c:pt idx="3283">
                  <c:v>1.38575522699991E-2</c:v>
                </c:pt>
                <c:pt idx="3284">
                  <c:v>1.3861385479006482E-2</c:v>
                </c:pt>
                <c:pt idx="3285">
                  <c:v>1.3865203094300371E-2</c:v>
                </c:pt>
                <c:pt idx="3286">
                  <c:v>1.386900508780192E-2</c:v>
                </c:pt>
                <c:pt idx="3287">
                  <c:v>1.3872791431431638E-2</c:v>
                </c:pt>
                <c:pt idx="3288">
                  <c:v>1.3877087177207051E-2</c:v>
                </c:pt>
                <c:pt idx="3289">
                  <c:v>1.3880317056762154E-2</c:v>
                </c:pt>
                <c:pt idx="3290">
                  <c:v>1.3884056282306568E-2</c:v>
                </c:pt>
                <c:pt idx="3291">
                  <c:v>1.3886212998117781E-2</c:v>
                </c:pt>
                <c:pt idx="3292">
                  <c:v>1.3891487418764921E-2</c:v>
                </c:pt>
                <c:pt idx="3293">
                  <c:v>1.3895179273524433E-2</c:v>
                </c:pt>
                <c:pt idx="3294">
                  <c:v>1.3898855281868676E-2</c:v>
                </c:pt>
                <c:pt idx="3295">
                  <c:v>1.3902515415721416E-2</c:v>
                </c:pt>
                <c:pt idx="3296">
                  <c:v>1.3906159647005981E-2</c:v>
                </c:pt>
                <c:pt idx="3297">
                  <c:v>1.3909787947647438E-2</c:v>
                </c:pt>
                <c:pt idx="3298">
                  <c:v>1.3913400289570199E-2</c:v>
                </c:pt>
                <c:pt idx="3299">
                  <c:v>1.3916996644699767E-2</c:v>
                </c:pt>
                <c:pt idx="3300">
                  <c:v>1.3920576984960771E-2</c:v>
                </c:pt>
                <c:pt idx="3301">
                  <c:v>1.3924141282279803E-2</c:v>
                </c:pt>
                <c:pt idx="3302">
                  <c:v>1.3927689508582577E-2</c:v>
                </c:pt>
                <c:pt idx="3303">
                  <c:v>1.3931221635796116E-2</c:v>
                </c:pt>
                <c:pt idx="3304">
                  <c:v>1.3933210645129803E-2</c:v>
                </c:pt>
                <c:pt idx="3305">
                  <c:v>1.3938237480662485E-2</c:v>
                </c:pt>
                <c:pt idx="3306">
                  <c:v>1.3941721142171097E-2</c:v>
                </c:pt>
                <c:pt idx="3307">
                  <c:v>1.3945188592299859E-2</c:v>
                </c:pt>
                <c:pt idx="3308">
                  <c:v>1.3948639802978405E-2</c:v>
                </c:pt>
                <c:pt idx="3309">
                  <c:v>1.3952074746134836E-2</c:v>
                </c:pt>
                <c:pt idx="3310">
                  <c:v>1.3955493393699218E-2</c:v>
                </c:pt>
                <c:pt idx="3311">
                  <c:v>1.3958895717600745E-2</c:v>
                </c:pt>
                <c:pt idx="3312">
                  <c:v>1.396228168977013E-2</c:v>
                </c:pt>
                <c:pt idx="3313">
                  <c:v>1.3965651282137651E-2</c:v>
                </c:pt>
                <c:pt idx="3314">
                  <c:v>1.3969004466634459E-2</c:v>
                </c:pt>
                <c:pt idx="3315">
                  <c:v>1.3972341215192353E-2</c:v>
                </c:pt>
                <c:pt idx="3316">
                  <c:v>1.3975661499743131E-2</c:v>
                </c:pt>
                <c:pt idx="3317">
                  <c:v>1.3978965292218813E-2</c:v>
                </c:pt>
                <c:pt idx="3318">
                  <c:v>1.3982252564552719E-2</c:v>
                </c:pt>
                <c:pt idx="3319">
                  <c:v>1.3985523288677951E-2</c:v>
                </c:pt>
                <c:pt idx="3320">
                  <c:v>1.3988777436528268E-2</c:v>
                </c:pt>
                <c:pt idx="3321">
                  <c:v>1.399201498003807E-2</c:v>
                </c:pt>
                <c:pt idx="3322">
                  <c:v>1.3995235891141553E-2</c:v>
                </c:pt>
                <c:pt idx="3323">
                  <c:v>1.3998440141774423E-2</c:v>
                </c:pt>
                <c:pt idx="3324">
                  <c:v>1.4001627703871956E-2</c:v>
                </c:pt>
                <c:pt idx="3325">
                  <c:v>1.4005285026435216E-2</c:v>
                </c:pt>
                <c:pt idx="3326">
                  <c:v>1.4006495939231299E-2</c:v>
                </c:pt>
                <c:pt idx="3327">
                  <c:v>1.4011089978317678E-2</c:v>
                </c:pt>
                <c:pt idx="3328">
                  <c:v>1.4014210505640959E-2</c:v>
                </c:pt>
                <c:pt idx="3329">
                  <c:v>1.4017314204114404E-2</c:v>
                </c:pt>
                <c:pt idx="3330">
                  <c:v>1.4020401045676981E-2</c:v>
                </c:pt>
                <c:pt idx="3331">
                  <c:v>1.4023471002267444E-2</c:v>
                </c:pt>
                <c:pt idx="3332">
                  <c:v>1.4026524045825627E-2</c:v>
                </c:pt>
                <c:pt idx="3333">
                  <c:v>1.4029560148291801E-2</c:v>
                </c:pt>
                <c:pt idx="3334">
                  <c:v>1.4032579281606459E-2</c:v>
                </c:pt>
                <c:pt idx="3335">
                  <c:v>1.4034154553380541E-2</c:v>
                </c:pt>
                <c:pt idx="3336">
                  <c:v>1.40371430200251E-2</c:v>
                </c:pt>
                <c:pt idx="3337">
                  <c:v>1.4040114441262382E-2</c:v>
                </c:pt>
                <c:pt idx="3338">
                  <c:v>1.4044957627134225E-2</c:v>
                </c:pt>
                <c:pt idx="3339">
                  <c:v>1.4046006035305258E-2</c:v>
                </c:pt>
                <c:pt idx="3340">
                  <c:v>1.4048926152006688E-2</c:v>
                </c:pt>
                <c:pt idx="3341">
                  <c:v>1.4051829111093391E-2</c:v>
                </c:pt>
                <c:pt idx="3342">
                  <c:v>1.4054714884514383E-2</c:v>
                </c:pt>
                <c:pt idx="3343">
                  <c:v>1.4057583444219771E-2</c:v>
                </c:pt>
                <c:pt idx="3344">
                  <c:v>1.4060434762159882E-2</c:v>
                </c:pt>
                <c:pt idx="3345">
                  <c:v>1.4063268810286579E-2</c:v>
                </c:pt>
                <c:pt idx="3346">
                  <c:v>1.4066085560550846E-2</c:v>
                </c:pt>
                <c:pt idx="3347">
                  <c:v>1.4068884984905201E-2</c:v>
                </c:pt>
                <c:pt idx="3348">
                  <c:v>1.4071667055302599E-2</c:v>
                </c:pt>
                <c:pt idx="3349">
                  <c:v>1.4074431743696434E-2</c:v>
                </c:pt>
                <c:pt idx="3350">
                  <c:v>1.407717902204054E-2</c:v>
                </c:pt>
                <c:pt idx="3351">
                  <c:v>1.4079908862289622E-2</c:v>
                </c:pt>
                <c:pt idx="3352">
                  <c:v>1.4082621236399485E-2</c:v>
                </c:pt>
                <c:pt idx="3353">
                  <c:v>1.4085316116325273E-2</c:v>
                </c:pt>
                <c:pt idx="3354">
                  <c:v>1.4087993474024105E-2</c:v>
                </c:pt>
                <c:pt idx="3355">
                  <c:v>1.4090653281452876E-2</c:v>
                </c:pt>
                <c:pt idx="3356">
                  <c:v>1.4093295510568926E-2</c:v>
                </c:pt>
                <c:pt idx="3357">
                  <c:v>1.409592013333112E-2</c:v>
                </c:pt>
                <c:pt idx="3358">
                  <c:v>1.409852712169833E-2</c:v>
                </c:pt>
                <c:pt idx="3359">
                  <c:v>1.4101116447630079E-2</c:v>
                </c:pt>
                <c:pt idx="3360">
                  <c:v>1.410368808308699E-2</c:v>
                </c:pt>
                <c:pt idx="3361">
                  <c:v>1.4106242000029684E-2</c:v>
                </c:pt>
                <c:pt idx="3362">
                  <c:v>1.4108778170419658E-2</c:v>
                </c:pt>
                <c:pt idx="3363">
                  <c:v>1.4111296566219723E-2</c:v>
                </c:pt>
                <c:pt idx="3364">
                  <c:v>1.411379715939225E-2</c:v>
                </c:pt>
                <c:pt idx="3365">
                  <c:v>1.4116279921900928E-2</c:v>
                </c:pt>
                <c:pt idx="3366">
                  <c:v>1.4118744825710319E-2</c:v>
                </c:pt>
                <c:pt idx="3367">
                  <c:v>1.4121191842784769E-2</c:v>
                </c:pt>
                <c:pt idx="3368">
                  <c:v>1.4123620945090809E-2</c:v>
                </c:pt>
                <c:pt idx="3369">
                  <c:v>1.4126032104594099E-2</c:v>
                </c:pt>
                <c:pt idx="3370">
                  <c:v>1.412842529326183E-2</c:v>
                </c:pt>
                <c:pt idx="3371">
                  <c:v>1.4130800483062068E-2</c:v>
                </c:pt>
                <c:pt idx="3372">
                  <c:v>1.4133157645962223E-2</c:v>
                </c:pt>
                <c:pt idx="3373">
                  <c:v>1.4135496753932775E-2</c:v>
                </c:pt>
                <c:pt idx="3374">
                  <c:v>1.4137817778942661E-2</c:v>
                </c:pt>
                <c:pt idx="3375">
                  <c:v>1.4140120692963018E-2</c:v>
                </c:pt>
                <c:pt idx="3376">
                  <c:v>1.4142405467964539E-2</c:v>
                </c:pt>
                <c:pt idx="3377">
                  <c:v>1.4144672075919455E-2</c:v>
                </c:pt>
                <c:pt idx="3378">
                  <c:v>1.4146920488801087E-2</c:v>
                </c:pt>
                <c:pt idx="3379">
                  <c:v>1.4149150678582099E-2</c:v>
                </c:pt>
                <c:pt idx="3380">
                  <c:v>1.4151362617237352E-2</c:v>
                </c:pt>
                <c:pt idx="3381">
                  <c:v>1.415355627674148E-2</c:v>
                </c:pt>
                <c:pt idx="3382">
                  <c:v>1.4155731629070873E-2</c:v>
                </c:pt>
                <c:pt idx="3383">
                  <c:v>1.4157888646201265E-2</c:v>
                </c:pt>
                <c:pt idx="3384">
                  <c:v>1.4160027300110355E-2</c:v>
                </c:pt>
                <c:pt idx="3385">
                  <c:v>1.4162147562775848E-2</c:v>
                </c:pt>
                <c:pt idx="3386">
                  <c:v>1.4164249406177202E-2</c:v>
                </c:pt>
                <c:pt idx="3387">
                  <c:v>1.4166332802293648E-2</c:v>
                </c:pt>
                <c:pt idx="3388">
                  <c:v>1.4168397723105523E-2</c:v>
                </c:pt>
                <c:pt idx="3389">
                  <c:v>1.417044414059403E-2</c:v>
                </c:pt>
                <c:pt idx="3390">
                  <c:v>1.4172472026741472E-2</c:v>
                </c:pt>
                <c:pt idx="3391">
                  <c:v>1.4174481353530373E-2</c:v>
                </c:pt>
                <c:pt idx="3392">
                  <c:v>1.4176472092944564E-2</c:v>
                </c:pt>
                <c:pt idx="3393">
                  <c:v>1.418006933193673E-2</c:v>
                </c:pt>
                <c:pt idx="3394">
                  <c:v>1.4180397697586573E-2</c:v>
                </c:pt>
                <c:pt idx="3395">
                  <c:v>1.4182332506785786E-2</c:v>
                </c:pt>
                <c:pt idx="3396">
                  <c:v>1.4184248616552857E-2</c:v>
                </c:pt>
                <c:pt idx="3397">
                  <c:v>1.4186145998875348E-2</c:v>
                </c:pt>
                <c:pt idx="3398">
                  <c:v>1.418802462574191E-2</c:v>
                </c:pt>
                <c:pt idx="3399">
                  <c:v>1.4189884469141855E-2</c:v>
                </c:pt>
                <c:pt idx="3400">
                  <c:v>1.4191725501065369E-2</c:v>
                </c:pt>
                <c:pt idx="3401">
                  <c:v>1.4193547693503733E-2</c:v>
                </c:pt>
                <c:pt idx="3402">
                  <c:v>1.4195351018448883E-2</c:v>
                </c:pt>
                <c:pt idx="3403">
                  <c:v>1.4197135447893638E-2</c:v>
                </c:pt>
                <c:pt idx="3404">
                  <c:v>1.4198900953831686E-2</c:v>
                </c:pt>
                <c:pt idx="3405">
                  <c:v>1.4200647508257813E-2</c:v>
                </c:pt>
                <c:pt idx="3406">
                  <c:v>1.4202375083167022E-2</c:v>
                </c:pt>
                <c:pt idx="3407">
                  <c:v>1.420408365055607E-2</c:v>
                </c:pt>
                <c:pt idx="3408">
                  <c:v>1.4205773182421715E-2</c:v>
                </c:pt>
                <c:pt idx="3409">
                  <c:v>1.4207443650762902E-2</c:v>
                </c:pt>
                <c:pt idx="3410">
                  <c:v>1.4209095027577921E-2</c:v>
                </c:pt>
                <c:pt idx="3411">
                  <c:v>1.4210727284867032E-2</c:v>
                </c:pt>
                <c:pt idx="3412">
                  <c:v>1.4212340394630934E-2</c:v>
                </c:pt>
                <c:pt idx="3413">
                  <c:v>1.4213934328871858E-2</c:v>
                </c:pt>
                <c:pt idx="3414">
                  <c:v>1.4215509059592037E-2</c:v>
                </c:pt>
                <c:pt idx="3415">
                  <c:v>1.4217064558795013E-2</c:v>
                </c:pt>
                <c:pt idx="3416">
                  <c:v>1.4218600798485651E-2</c:v>
                </c:pt>
                <c:pt idx="3417">
                  <c:v>1.4220117750669682E-2</c:v>
                </c:pt>
                <c:pt idx="3418">
                  <c:v>1.4221615387352842E-2</c:v>
                </c:pt>
                <c:pt idx="3419">
                  <c:v>1.4223093680543059E-2</c:v>
                </c:pt>
                <c:pt idx="3420">
                  <c:v>1.4224552602248693E-2</c:v>
                </c:pt>
                <c:pt idx="3421">
                  <c:v>1.4225992124478988E-2</c:v>
                </c:pt>
                <c:pt idx="3422">
                  <c:v>1.4227412219243838E-2</c:v>
                </c:pt>
                <c:pt idx="3423">
                  <c:v>1.4228812858554891E-2</c:v>
                </c:pt>
                <c:pt idx="3424">
                  <c:v>1.4230194014424455E-2</c:v>
                </c:pt>
                <c:pt idx="3425">
                  <c:v>1.423155565886571E-2</c:v>
                </c:pt>
                <c:pt idx="3426">
                  <c:v>1.4232897763892496E-2</c:v>
                </c:pt>
                <c:pt idx="3427">
                  <c:v>1.423422030152062E-2</c:v>
                </c:pt>
                <c:pt idx="3428">
                  <c:v>1.4235523243765674E-2</c:v>
                </c:pt>
                <c:pt idx="3429">
                  <c:v>1.4236806562645221E-2</c:v>
                </c:pt>
                <c:pt idx="3430">
                  <c:v>1.4238963623040404E-2</c:v>
                </c:pt>
                <c:pt idx="3431">
                  <c:v>1.42402020459314E-2</c:v>
                </c:pt>
                <c:pt idx="3432">
                  <c:v>1.4241420751980392E-2</c:v>
                </c:pt>
                <c:pt idx="3433">
                  <c:v>1.424261971320628E-2</c:v>
                </c:pt>
                <c:pt idx="3434">
                  <c:v>1.4243798901629698E-2</c:v>
                </c:pt>
                <c:pt idx="3435">
                  <c:v>1.4244958289271284E-2</c:v>
                </c:pt>
                <c:pt idx="3436">
                  <c:v>1.4246097848152983E-2</c:v>
                </c:pt>
                <c:pt idx="3437">
                  <c:v>1.4247217550298482E-2</c:v>
                </c:pt>
                <c:pt idx="3438">
                  <c:v>1.4248317367731684E-2</c:v>
                </c:pt>
                <c:pt idx="3439">
                  <c:v>1.4249397272477799E-2</c:v>
                </c:pt>
                <c:pt idx="3440">
                  <c:v>1.425045723656335E-2</c:v>
                </c:pt>
                <c:pt idx="3441">
                  <c:v>1.4251497232016158E-2</c:v>
                </c:pt>
                <c:pt idx="3442">
                  <c:v>1.4252517230864049E-2</c:v>
                </c:pt>
                <c:pt idx="3443">
                  <c:v>1.425249960959757E-2</c:v>
                </c:pt>
                <c:pt idx="3444">
                  <c:v>1.425483465911952E-2</c:v>
                </c:pt>
                <c:pt idx="3445">
                  <c:v>1.4255325424766159E-2</c:v>
                </c:pt>
                <c:pt idx="3446">
                  <c:v>1.4256396700819357E-2</c:v>
                </c:pt>
                <c:pt idx="3447">
                  <c:v>1.4257316297110788E-2</c:v>
                </c:pt>
                <c:pt idx="3448">
                  <c:v>1.4258215728992133E-2</c:v>
                </c:pt>
                <c:pt idx="3449">
                  <c:v>1.4259094968499492E-2</c:v>
                </c:pt>
                <c:pt idx="3450">
                  <c:v>1.4259953987670274E-2</c:v>
                </c:pt>
                <c:pt idx="3451">
                  <c:v>1.4260792758543195E-2</c:v>
                </c:pt>
                <c:pt idx="3452">
                  <c:v>1.4261611253157624E-2</c:v>
                </c:pt>
                <c:pt idx="3453">
                  <c:v>1.4262409443554889E-2</c:v>
                </c:pt>
                <c:pt idx="3454">
                  <c:v>1.4263187301776102E-2</c:v>
                </c:pt>
                <c:pt idx="3455">
                  <c:v>1.4263944799865425E-2</c:v>
                </c:pt>
                <c:pt idx="3456">
                  <c:v>1.4263720026250076E-2</c:v>
                </c:pt>
                <c:pt idx="3457">
                  <c:v>1.4265398603825257E-2</c:v>
                </c:pt>
                <c:pt idx="3458">
                  <c:v>1.4266094853788009E-2</c:v>
                </c:pt>
                <c:pt idx="3459">
                  <c:v>1.42667706318027E-2</c:v>
                </c:pt>
                <c:pt idx="3460">
                  <c:v>1.426742590991872E-2</c:v>
                </c:pt>
                <c:pt idx="3461">
                  <c:v>1.4268060660185673E-2</c:v>
                </c:pt>
                <c:pt idx="3462">
                  <c:v>1.4268674854654908E-2</c:v>
                </c:pt>
                <c:pt idx="3463">
                  <c:v>1.4269268465379733E-2</c:v>
                </c:pt>
                <c:pt idx="3464">
                  <c:v>1.4269841464413676E-2</c:v>
                </c:pt>
                <c:pt idx="3465">
                  <c:v>1.4269471340493389E-2</c:v>
                </c:pt>
                <c:pt idx="3466">
                  <c:v>1.4270925515629555E-2</c:v>
                </c:pt>
                <c:pt idx="3467">
                  <c:v>1.4271436511925731E-2</c:v>
                </c:pt>
                <c:pt idx="3468">
                  <c:v>1.4271926784758198E-2</c:v>
                </c:pt>
                <c:pt idx="3469">
                  <c:v>1.4272396306187238E-2</c:v>
                </c:pt>
                <c:pt idx="3470">
                  <c:v>1.4272845048274214E-2</c:v>
                </c:pt>
                <c:pt idx="3471">
                  <c:v>1.4273272983081151E-2</c:v>
                </c:pt>
                <c:pt idx="3472">
                  <c:v>1.4273680082672028E-2</c:v>
                </c:pt>
                <c:pt idx="3473">
                  <c:v>1.4274066319111699E-2</c:v>
                </c:pt>
                <c:pt idx="3474">
                  <c:v>1.4274431664466757E-2</c:v>
                </c:pt>
                <c:pt idx="3475">
                  <c:v>1.4274776090804235E-2</c:v>
                </c:pt>
                <c:pt idx="3476">
                  <c:v>1.4275099570193123E-2</c:v>
                </c:pt>
                <c:pt idx="3477">
                  <c:v>1.4275402074703285E-2</c:v>
                </c:pt>
                <c:pt idx="3478">
                  <c:v>1.4274819209856562E-2</c:v>
                </c:pt>
                <c:pt idx="3479">
                  <c:v>1.4275944047375583E-2</c:v>
                </c:pt>
                <c:pt idx="3480">
                  <c:v>1.4276183459683546E-2</c:v>
                </c:pt>
                <c:pt idx="3481">
                  <c:v>1.4276401785406822E-2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7727360"/>
        <c:axId val="62784012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13"/>
                <c:pt idx="0">
                  <c:v>42390</c:v>
                </c:pt>
                <c:pt idx="1">
                  <c:v>42422</c:v>
                </c:pt>
                <c:pt idx="2">
                  <c:v>42450</c:v>
                </c:pt>
                <c:pt idx="3">
                  <c:v>42481</c:v>
                </c:pt>
                <c:pt idx="4">
                  <c:v>42513</c:v>
                </c:pt>
                <c:pt idx="5">
                  <c:v>42542</c:v>
                </c:pt>
                <c:pt idx="6">
                  <c:v>42572</c:v>
                </c:pt>
                <c:pt idx="7">
                  <c:v>42604</c:v>
                </c:pt>
                <c:pt idx="8">
                  <c:v>42634</c:v>
                </c:pt>
                <c:pt idx="9">
                  <c:v>42664</c:v>
                </c:pt>
                <c:pt idx="10">
                  <c:v>42695</c:v>
                </c:pt>
                <c:pt idx="11">
                  <c:v>42725</c:v>
                </c:pt>
                <c:pt idx="12">
                  <c:v>43090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13"/>
                <c:pt idx="0">
                  <c:v>5.5999999999999995E-4</c:v>
                </c:pt>
                <c:pt idx="1">
                  <c:v>5.1000000000000004E-4</c:v>
                </c:pt>
                <c:pt idx="2">
                  <c:v>4.8000000000000001E-4</c:v>
                </c:pt>
                <c:pt idx="3">
                  <c:v>4.8000000000000001E-4</c:v>
                </c:pt>
                <c:pt idx="4">
                  <c:v>4.8000000000000001E-4</c:v>
                </c:pt>
                <c:pt idx="5">
                  <c:v>4.8000000000000001E-4</c:v>
                </c:pt>
                <c:pt idx="6">
                  <c:v>5.2000000000000006E-4</c:v>
                </c:pt>
                <c:pt idx="7">
                  <c:v>5.5999999999999995E-4</c:v>
                </c:pt>
                <c:pt idx="8">
                  <c:v>5.9999999999999995E-4</c:v>
                </c:pt>
                <c:pt idx="9">
                  <c:v>6.8000000000000005E-4</c:v>
                </c:pt>
                <c:pt idx="10">
                  <c:v>7.6000000000000015E-4</c:v>
                </c:pt>
                <c:pt idx="11">
                  <c:v>8.4000000000000014E-4</c:v>
                </c:pt>
                <c:pt idx="12">
                  <c:v>3.0299999999999997E-3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727360"/>
        <c:axId val="627840128"/>
      </c:scatterChart>
      <c:dateAx>
        <c:axId val="627727360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8401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7840128"/>
        <c:scaling>
          <c:orientation val="minMax"/>
          <c:max val="4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772736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8.7790365369322387E-4</c:v>
                </c:pt>
                <c:pt idx="1">
                  <c:v>8.779068649844568E-4</c:v>
                </c:pt>
                <c:pt idx="2">
                  <c:v>8.7790365369322387E-4</c:v>
                </c:pt>
                <c:pt idx="3">
                  <c:v>8.7790365369322387E-4</c:v>
                </c:pt>
                <c:pt idx="4">
                  <c:v>8.7790365369322387E-4</c:v>
                </c:pt>
                <c:pt idx="5">
                  <c:v>8.779068649844568E-4</c:v>
                </c:pt>
                <c:pt idx="6">
                  <c:v>8.7790365369322387E-4</c:v>
                </c:pt>
                <c:pt idx="7">
                  <c:v>8.7790365369322387E-4</c:v>
                </c:pt>
                <c:pt idx="8">
                  <c:v>8.7790365369322387E-4</c:v>
                </c:pt>
                <c:pt idx="9">
                  <c:v>8.7790365369322387E-4</c:v>
                </c:pt>
                <c:pt idx="10">
                  <c:v>8.7790579454072315E-4</c:v>
                </c:pt>
                <c:pt idx="11">
                  <c:v>8.7790365369322387E-4</c:v>
                </c:pt>
                <c:pt idx="12">
                  <c:v>8.7790365369322387E-4</c:v>
                </c:pt>
                <c:pt idx="13">
                  <c:v>8.7790365369322387E-4</c:v>
                </c:pt>
                <c:pt idx="14">
                  <c:v>8.7790365369322387E-4</c:v>
                </c:pt>
                <c:pt idx="15">
                  <c:v>8.7790579454072315E-4</c:v>
                </c:pt>
                <c:pt idx="16">
                  <c:v>8.7790365369322387E-4</c:v>
                </c:pt>
                <c:pt idx="17">
                  <c:v>8.7790365369322387E-4</c:v>
                </c:pt>
                <c:pt idx="18">
                  <c:v>8.7790365369322387E-4</c:v>
                </c:pt>
                <c:pt idx="19">
                  <c:v>8.7790365361328782E-4</c:v>
                </c:pt>
                <c:pt idx="20">
                  <c:v>8.779057945673685E-4</c:v>
                </c:pt>
                <c:pt idx="21">
                  <c:v>8.7790365369322387E-4</c:v>
                </c:pt>
                <c:pt idx="22">
                  <c:v>8.7790365369322387E-4</c:v>
                </c:pt>
                <c:pt idx="23">
                  <c:v>8.7790365369322387E-4</c:v>
                </c:pt>
                <c:pt idx="24">
                  <c:v>8.7790365369322387E-4</c:v>
                </c:pt>
                <c:pt idx="25">
                  <c:v>8.7790579454072315E-4</c:v>
                </c:pt>
                <c:pt idx="26">
                  <c:v>8.7790365369322387E-4</c:v>
                </c:pt>
                <c:pt idx="27">
                  <c:v>8.7790365369322387E-4</c:v>
                </c:pt>
                <c:pt idx="28">
                  <c:v>8.7790365369322387E-4</c:v>
                </c:pt>
                <c:pt idx="29">
                  <c:v>8.7790365361328782E-4</c:v>
                </c:pt>
                <c:pt idx="30">
                  <c:v>8.779057945673685E-4</c:v>
                </c:pt>
                <c:pt idx="31">
                  <c:v>8.7790365369322387E-4</c:v>
                </c:pt>
                <c:pt idx="32">
                  <c:v>8.7790365369322387E-4</c:v>
                </c:pt>
                <c:pt idx="33">
                  <c:v>8.7790365369322387E-4</c:v>
                </c:pt>
                <c:pt idx="34">
                  <c:v>8.7790365369322387E-4</c:v>
                </c:pt>
                <c:pt idx="35">
                  <c:v>8.7790579454072315E-4</c:v>
                </c:pt>
                <c:pt idx="36">
                  <c:v>8.7790365369322387E-4</c:v>
                </c:pt>
                <c:pt idx="37">
                  <c:v>8.7790365369322387E-4</c:v>
                </c:pt>
                <c:pt idx="38">
                  <c:v>8.7790365369322387E-4</c:v>
                </c:pt>
                <c:pt idx="39">
                  <c:v>8.7790365369322387E-4</c:v>
                </c:pt>
                <c:pt idx="40">
                  <c:v>8.779057945673685E-4</c:v>
                </c:pt>
                <c:pt idx="41">
                  <c:v>8.7790365369322387E-4</c:v>
                </c:pt>
                <c:pt idx="42">
                  <c:v>8.7790365361328782E-4</c:v>
                </c:pt>
                <c:pt idx="43">
                  <c:v>8.7790365369322387E-4</c:v>
                </c:pt>
                <c:pt idx="44">
                  <c:v>8.7790365369322387E-4</c:v>
                </c:pt>
                <c:pt idx="45">
                  <c:v>8.7790579454072315E-4</c:v>
                </c:pt>
                <c:pt idx="46">
                  <c:v>8.7790365369322387E-4</c:v>
                </c:pt>
                <c:pt idx="47">
                  <c:v>8.7790365369322387E-4</c:v>
                </c:pt>
                <c:pt idx="48">
                  <c:v>8.7790365369322387E-4</c:v>
                </c:pt>
                <c:pt idx="49">
                  <c:v>8.7790365369322387E-4</c:v>
                </c:pt>
                <c:pt idx="50">
                  <c:v>8.7790579454072315E-4</c:v>
                </c:pt>
                <c:pt idx="51">
                  <c:v>8.7790365369322387E-4</c:v>
                </c:pt>
                <c:pt idx="52">
                  <c:v>8.7790365369322387E-4</c:v>
                </c:pt>
                <c:pt idx="53">
                  <c:v>8.7790365361328782E-4</c:v>
                </c:pt>
                <c:pt idx="54">
                  <c:v>8.7790365369322387E-4</c:v>
                </c:pt>
                <c:pt idx="55">
                  <c:v>8.7790579454072315E-4</c:v>
                </c:pt>
                <c:pt idx="56">
                  <c:v>8.7790365369322387E-4</c:v>
                </c:pt>
                <c:pt idx="57">
                  <c:v>8.7790365369322387E-4</c:v>
                </c:pt>
                <c:pt idx="58">
                  <c:v>8.7790365369322387E-4</c:v>
                </c:pt>
                <c:pt idx="59">
                  <c:v>8.7790365361328782E-4</c:v>
                </c:pt>
                <c:pt idx="60">
                  <c:v>8.7790579454072315E-4</c:v>
                </c:pt>
                <c:pt idx="61">
                  <c:v>8.7459663599354087E-4</c:v>
                </c:pt>
                <c:pt idx="62">
                  <c:v>8.6791329611202173E-4</c:v>
                </c:pt>
                <c:pt idx="63">
                  <c:v>8.6112960338446953E-4</c:v>
                </c:pt>
                <c:pt idx="64">
                  <c:v>8.4014724738779023E-4</c:v>
                </c:pt>
                <c:pt idx="65">
                  <c:v>8.1858912136745232E-4</c:v>
                </c:pt>
                <c:pt idx="66">
                  <c:v>8.1123750085509982E-4</c:v>
                </c:pt>
                <c:pt idx="67">
                  <c:v>8.0382396834721703E-4</c:v>
                </c:pt>
                <c:pt idx="68">
                  <c:v>7.8881628306604057E-4</c:v>
                </c:pt>
                <c:pt idx="69">
                  <c:v>7.7364681804859003E-4</c:v>
                </c:pt>
                <c:pt idx="70">
                  <c:v>7.6599580094871556E-4</c:v>
                </c:pt>
                <c:pt idx="71">
                  <c:v>7.583117021514596E-4</c:v>
                </c:pt>
                <c:pt idx="72">
                  <c:v>7.5059932693299913E-4</c:v>
                </c:pt>
                <c:pt idx="73">
                  <c:v>7.3510584752689567E-4</c:v>
                </c:pt>
                <c:pt idx="74">
                  <c:v>7.1956316185506353E-4</c:v>
                </c:pt>
                <c:pt idx="75">
                  <c:v>7.1178147999617636E-4</c:v>
                </c:pt>
                <c:pt idx="76">
                  <c:v>7.0400035217410561E-4</c:v>
                </c:pt>
                <c:pt idx="77">
                  <c:v>6.9622458326534797E-4</c:v>
                </c:pt>
                <c:pt idx="78">
                  <c:v>6.8071622160381651E-4</c:v>
                </c:pt>
                <c:pt idx="79">
                  <c:v>6.652711999688421E-4</c:v>
                </c:pt>
                <c:pt idx="80">
                  <c:v>6.5759430253109485E-4</c:v>
                </c:pt>
                <c:pt idx="81">
                  <c:v>6.4995159462455376E-4</c:v>
                </c:pt>
                <c:pt idx="82">
                  <c:v>6.4234788128558762E-4</c:v>
                </c:pt>
                <c:pt idx="83">
                  <c:v>6.2729555512675006E-4</c:v>
                </c:pt>
                <c:pt idx="84">
                  <c:v>6.1241907577169741E-4</c:v>
                </c:pt>
                <c:pt idx="85">
                  <c:v>6.0508241161549847E-4</c:v>
                </c:pt>
                <c:pt idx="86">
                  <c:v>5.9781357264476753E-4</c:v>
                </c:pt>
                <c:pt idx="87">
                  <c:v>5.9061736381593732E-4</c:v>
                </c:pt>
                <c:pt idx="88">
                  <c:v>5.7649199507459059E-4</c:v>
                </c:pt>
                <c:pt idx="89">
                  <c:v>5.6265493144636025E-4</c:v>
                </c:pt>
                <c:pt idx="90">
                  <c:v>5.5589394951205406E-4</c:v>
                </c:pt>
                <c:pt idx="91">
                  <c:v>5.4923442817766954E-4</c:v>
                </c:pt>
                <c:pt idx="92">
                  <c:v>5.4268117255951154E-4</c:v>
                </c:pt>
                <c:pt idx="93">
                  <c:v>5.2995368573505175E-4</c:v>
                </c:pt>
                <c:pt idx="94">
                  <c:v>5.1762690837620084E-4</c:v>
                </c:pt>
                <c:pt idx="95">
                  <c:v>5.1167705736432367E-4</c:v>
                </c:pt>
                <c:pt idx="96">
                  <c:v>5.0586230244675789E-4</c:v>
                </c:pt>
                <c:pt idx="97">
                  <c:v>5.0018744873980836E-4</c:v>
                </c:pt>
                <c:pt idx="98">
                  <c:v>4.8932876915763757E-4</c:v>
                </c:pt>
                <c:pt idx="99">
                  <c:v>4.7898314754490912E-4</c:v>
                </c:pt>
                <c:pt idx="100">
                  <c:v>4.7407987599612511E-4</c:v>
                </c:pt>
                <c:pt idx="101">
                  <c:v>4.6934533603604223E-4</c:v>
                </c:pt>
                <c:pt idx="102">
                  <c:v>4.6478433286090137E-4</c:v>
                </c:pt>
                <c:pt idx="103">
                  <c:v>4.5626538595300303E-4</c:v>
                </c:pt>
                <c:pt idx="104">
                  <c:v>4.483717889769423E-4</c:v>
                </c:pt>
                <c:pt idx="105">
                  <c:v>4.4475054559178773E-4</c:v>
                </c:pt>
                <c:pt idx="106">
                  <c:v>4.41331669289724E-4</c:v>
                </c:pt>
                <c:pt idx="107">
                  <c:v>4.3811996526699204E-4</c:v>
                </c:pt>
                <c:pt idx="108">
                  <c:v>4.3241167611896003E-4</c:v>
                </c:pt>
                <c:pt idx="109">
                  <c:v>4.2744097301650186E-4</c:v>
                </c:pt>
                <c:pt idx="110">
                  <c:v>4.2533720641557693E-4</c:v>
                </c:pt>
                <c:pt idx="111">
                  <c:v>4.2346944239213258E-4</c:v>
                </c:pt>
                <c:pt idx="112">
                  <c:v>4.2184248614240971E-4</c:v>
                </c:pt>
                <c:pt idx="113">
                  <c:v>4.194157802395182E-4</c:v>
                </c:pt>
                <c:pt idx="114">
                  <c:v>4.1783884032753349E-4</c:v>
                </c:pt>
                <c:pt idx="115">
                  <c:v>4.1748799913143841E-4</c:v>
                </c:pt>
                <c:pt idx="116">
                  <c:v>4.174067960871497E-4</c:v>
                </c:pt>
                <c:pt idx="117">
                  <c:v>4.1760003639090826E-4</c:v>
                </c:pt>
                <c:pt idx="118">
                  <c:v>4.1892584087044327E-4</c:v>
                </c:pt>
                <c:pt idx="119">
                  <c:v>4.2121353221347135E-4</c:v>
                </c:pt>
                <c:pt idx="120">
                  <c:v>4.2285106528261451E-4</c:v>
                </c:pt>
                <c:pt idx="121">
                  <c:v>4.2479187207788982E-4</c:v>
                </c:pt>
                <c:pt idx="122">
                  <c:v>4.2704075779553818E-4</c:v>
                </c:pt>
                <c:pt idx="123">
                  <c:v>4.3259000413797821E-4</c:v>
                </c:pt>
                <c:pt idx="124">
                  <c:v>4.3921319133666259E-4</c:v>
                </c:pt>
                <c:pt idx="125">
                  <c:v>4.411407890980712E-4</c:v>
                </c:pt>
                <c:pt idx="126">
                  <c:v>4.4125890325652506E-4</c:v>
                </c:pt>
                <c:pt idx="127">
                  <c:v>4.4139563076583954E-4</c:v>
                </c:pt>
                <c:pt idx="128">
                  <c:v>4.4172803287167994E-4</c:v>
                </c:pt>
                <c:pt idx="129">
                  <c:v>4.4211411747596685E-4</c:v>
                </c:pt>
                <c:pt idx="130">
                  <c:v>4.4233299463236619E-4</c:v>
                </c:pt>
                <c:pt idx="131">
                  <c:v>4.4256611831272608E-4</c:v>
                </c:pt>
                <c:pt idx="132">
                  <c:v>4.4281276093904864E-4</c:v>
                </c:pt>
                <c:pt idx="133">
                  <c:v>4.433480161125658E-4</c:v>
                </c:pt>
                <c:pt idx="134">
                  <c:v>4.4391996446790927E-4</c:v>
                </c:pt>
                <c:pt idx="135">
                  <c:v>4.4422328487669915E-4</c:v>
                </c:pt>
                <c:pt idx="136">
                  <c:v>4.445357574844877E-4</c:v>
                </c:pt>
                <c:pt idx="137">
                  <c:v>4.4485665463334101E-4</c:v>
                </c:pt>
                <c:pt idx="138">
                  <c:v>4.4552344296455715E-4</c:v>
                </c:pt>
                <c:pt idx="139">
                  <c:v>4.4620993252308949E-4</c:v>
                </c:pt>
                <c:pt idx="140">
                  <c:v>4.4656203550985651E-4</c:v>
                </c:pt>
                <c:pt idx="141">
                  <c:v>4.4691819637066033E-4</c:v>
                </c:pt>
                <c:pt idx="142">
                  <c:v>4.4727768736763096E-4</c:v>
                </c:pt>
                <c:pt idx="143">
                  <c:v>4.480046883337252E-4</c:v>
                </c:pt>
                <c:pt idx="144">
                  <c:v>4.4873439700054973E-4</c:v>
                </c:pt>
                <c:pt idx="145">
                  <c:v>4.4909962197081654E-4</c:v>
                </c:pt>
                <c:pt idx="146">
                  <c:v>4.4946381041022221E-4</c:v>
                </c:pt>
                <c:pt idx="147">
                  <c:v>4.4982623466083282E-4</c:v>
                </c:pt>
                <c:pt idx="148">
                  <c:v>4.5054212709949581E-4</c:v>
                </c:pt>
                <c:pt idx="149">
                  <c:v>4.5124373333926826E-4</c:v>
                </c:pt>
                <c:pt idx="150">
                  <c:v>4.5158641961862145E-4</c:v>
                </c:pt>
                <c:pt idx="151">
                  <c:v>4.5192297504215162E-4</c:v>
                </c:pt>
                <c:pt idx="152">
                  <c:v>4.5225267179205275E-4</c:v>
                </c:pt>
                <c:pt idx="153">
                  <c:v>4.5288613408800416E-4</c:v>
                </c:pt>
                <c:pt idx="154">
                  <c:v>4.5348831697822334E-4</c:v>
                </c:pt>
                <c:pt idx="155">
                  <c:v>4.5377280405212161E-4</c:v>
                </c:pt>
                <c:pt idx="156">
                  <c:v>4.5404606578536288E-4</c:v>
                </c:pt>
                <c:pt idx="157">
                  <c:v>4.5430737444007718E-4</c:v>
                </c:pt>
                <c:pt idx="158">
                  <c:v>4.5478708412538538E-4</c:v>
                </c:pt>
                <c:pt idx="159">
                  <c:v>4.5521852359620141E-4</c:v>
                </c:pt>
                <c:pt idx="160">
                  <c:v>4.5540915055042319E-4</c:v>
                </c:pt>
                <c:pt idx="161">
                  <c:v>4.5558345799889821E-4</c:v>
                </c:pt>
                <c:pt idx="162">
                  <c:v>4.5574071796394833E-4</c:v>
                </c:pt>
                <c:pt idx="163">
                  <c:v>4.5599535195783858E-4</c:v>
                </c:pt>
                <c:pt idx="164">
                  <c:v>4.5618472839237256E-4</c:v>
                </c:pt>
                <c:pt idx="165">
                  <c:v>4.5624583479231262E-4</c:v>
                </c:pt>
                <c:pt idx="166">
                  <c:v>4.5628552720167193E-4</c:v>
                </c:pt>
                <c:pt idx="167">
                  <c:v>4.5630307780264445E-4</c:v>
                </c:pt>
                <c:pt idx="168">
                  <c:v>4.5626131246478963E-4</c:v>
                </c:pt>
                <c:pt idx="169">
                  <c:v>4.5613730696558719E-4</c:v>
                </c:pt>
                <c:pt idx="170">
                  <c:v>4.5603323213683211E-4</c:v>
                </c:pt>
                <c:pt idx="171">
                  <c:v>4.5590264883266229E-4</c:v>
                </c:pt>
                <c:pt idx="172">
                  <c:v>4.5574482947507988E-4</c:v>
                </c:pt>
                <c:pt idx="173">
                  <c:v>4.5533534044572832E-4</c:v>
                </c:pt>
                <c:pt idx="174">
                  <c:v>4.5482663475482354E-4</c:v>
                </c:pt>
                <c:pt idx="175">
                  <c:v>4.5452171794302387E-4</c:v>
                </c:pt>
                <c:pt idx="176">
                  <c:v>4.5418519841078364E-4</c:v>
                </c:pt>
                <c:pt idx="177">
                  <c:v>4.5381634834029683E-4</c:v>
                </c:pt>
                <c:pt idx="178">
                  <c:v>4.5296781078008053E-4</c:v>
                </c:pt>
                <c:pt idx="179">
                  <c:v>4.5200308711912385E-4</c:v>
                </c:pt>
                <c:pt idx="180">
                  <c:v>4.5146166788967435E-4</c:v>
                </c:pt>
                <c:pt idx="181">
                  <c:v>4.5088355137501424E-4</c:v>
                </c:pt>
                <c:pt idx="182">
                  <c:v>4.5026800999714567E-4</c:v>
                </c:pt>
                <c:pt idx="183">
                  <c:v>4.4890909834727211E-4</c:v>
                </c:pt>
                <c:pt idx="184">
                  <c:v>4.4741703981721059E-4</c:v>
                </c:pt>
                <c:pt idx="185">
                  <c:v>4.4660345725588968E-4</c:v>
                </c:pt>
                <c:pt idx="186">
                  <c:v>4.457480832442684E-4</c:v>
                </c:pt>
                <c:pt idx="187">
                  <c:v>4.4485018980466862E-4</c:v>
                </c:pt>
                <c:pt idx="188">
                  <c:v>4.4290957821324639E-4</c:v>
                </c:pt>
                <c:pt idx="189">
                  <c:v>4.4081886804825388E-4</c:v>
                </c:pt>
                <c:pt idx="190">
                  <c:v>4.3969746180039238E-4</c:v>
                </c:pt>
                <c:pt idx="191">
                  <c:v>4.3854336282400652E-4</c:v>
                </c:pt>
                <c:pt idx="192">
                  <c:v>4.3741302859778841E-4</c:v>
                </c:pt>
                <c:pt idx="193">
                  <c:v>4.3528160236228075E-4</c:v>
                </c:pt>
                <c:pt idx="194">
                  <c:v>4.3328037174106271E-4</c:v>
                </c:pt>
                <c:pt idx="195">
                  <c:v>4.3234690979332413E-4</c:v>
                </c:pt>
                <c:pt idx="196">
                  <c:v>4.3145434161395713E-4</c:v>
                </c:pt>
                <c:pt idx="197">
                  <c:v>4.3060317359788769E-4</c:v>
                </c:pt>
                <c:pt idx="198">
                  <c:v>4.2904188188863657E-4</c:v>
                </c:pt>
                <c:pt idx="199">
                  <c:v>4.2762263266382661E-4</c:v>
                </c:pt>
                <c:pt idx="200">
                  <c:v>4.2698606234736758E-4</c:v>
                </c:pt>
                <c:pt idx="201">
                  <c:v>4.2639393072363418E-4</c:v>
                </c:pt>
                <c:pt idx="202">
                  <c:v>4.2584674458723271E-4</c:v>
                </c:pt>
                <c:pt idx="203">
                  <c:v>4.249052234595041E-4</c:v>
                </c:pt>
                <c:pt idx="204">
                  <c:v>4.2411758129468069E-4</c:v>
                </c:pt>
                <c:pt idx="205">
                  <c:v>4.2380271803921232E-4</c:v>
                </c:pt>
                <c:pt idx="206">
                  <c:v>4.2353583872056788E-4</c:v>
                </c:pt>
                <c:pt idx="207">
                  <c:v>4.2331744981360941E-4</c:v>
                </c:pt>
                <c:pt idx="208">
                  <c:v>4.2304533566905889E-4</c:v>
                </c:pt>
                <c:pt idx="209">
                  <c:v>4.2293892620115514E-4</c:v>
                </c:pt>
                <c:pt idx="210">
                  <c:v>4.229705855163246E-4</c:v>
                </c:pt>
                <c:pt idx="211">
                  <c:v>4.2305377385254417E-4</c:v>
                </c:pt>
                <c:pt idx="212">
                  <c:v>4.2318899760473982E-4</c:v>
                </c:pt>
                <c:pt idx="213">
                  <c:v>4.2363592716476717E-4</c:v>
                </c:pt>
                <c:pt idx="214">
                  <c:v>4.2426037555109986E-4</c:v>
                </c:pt>
                <c:pt idx="215">
                  <c:v>4.2466337294655432E-4</c:v>
                </c:pt>
                <c:pt idx="216">
                  <c:v>4.25121444367349E-4</c:v>
                </c:pt>
                <c:pt idx="217">
                  <c:v>4.2563509636828201E-4</c:v>
                </c:pt>
                <c:pt idx="218">
                  <c:v>4.2685070683390336E-4</c:v>
                </c:pt>
                <c:pt idx="219">
                  <c:v>4.282556377521729E-4</c:v>
                </c:pt>
                <c:pt idx="220">
                  <c:v>4.2905478873755953E-4</c:v>
                </c:pt>
                <c:pt idx="221">
                  <c:v>4.2991255883251256E-4</c:v>
                </c:pt>
                <c:pt idx="222">
                  <c:v>4.3082945451189403E-4</c:v>
                </c:pt>
                <c:pt idx="223">
                  <c:v>4.3286338367032329E-4</c:v>
                </c:pt>
                <c:pt idx="224">
                  <c:v>4.3509842145184052E-4</c:v>
                </c:pt>
                <c:pt idx="225">
                  <c:v>4.3631854145687043E-4</c:v>
                </c:pt>
                <c:pt idx="226">
                  <c:v>4.3760082573562897E-4</c:v>
                </c:pt>
                <c:pt idx="227">
                  <c:v>4.3894578060310607E-4</c:v>
                </c:pt>
                <c:pt idx="228">
                  <c:v>4.418476669343363E-4</c:v>
                </c:pt>
                <c:pt idx="229">
                  <c:v>4.4496243513769684E-4</c:v>
                </c:pt>
                <c:pt idx="230">
                  <c:v>4.4662833975195326E-4</c:v>
                </c:pt>
                <c:pt idx="231">
                  <c:v>4.4835995364422843E-4</c:v>
                </c:pt>
                <c:pt idx="232">
                  <c:v>4.5015778320944833E-4</c:v>
                </c:pt>
                <c:pt idx="233">
                  <c:v>4.5397726612605993E-4</c:v>
                </c:pt>
                <c:pt idx="234">
                  <c:v>4.5802138745720811E-4</c:v>
                </c:pt>
                <c:pt idx="235">
                  <c:v>4.601578921903382E-4</c:v>
                </c:pt>
                <c:pt idx="236">
                  <c:v>4.6236365120577716E-4</c:v>
                </c:pt>
                <c:pt idx="237">
                  <c:v>4.6463917113825914E-4</c:v>
                </c:pt>
                <c:pt idx="238">
                  <c:v>4.6942589103871057E-4</c:v>
                </c:pt>
                <c:pt idx="239">
                  <c:v>4.7444898713777661E-4</c:v>
                </c:pt>
                <c:pt idx="240">
                  <c:v>4.7708090749942755E-4</c:v>
                </c:pt>
                <c:pt idx="241">
                  <c:v>4.7978562730754959E-4</c:v>
                </c:pt>
                <c:pt idx="242">
                  <c:v>4.8256365295706871E-4</c:v>
                </c:pt>
                <c:pt idx="243">
                  <c:v>4.8836725191847563E-4</c:v>
                </c:pt>
                <c:pt idx="244">
                  <c:v>4.9441894306667677E-4</c:v>
                </c:pt>
                <c:pt idx="245">
                  <c:v>4.9757109472636785E-4</c:v>
                </c:pt>
                <c:pt idx="246">
                  <c:v>5.0079959083682013E-4</c:v>
                </c:pt>
                <c:pt idx="247">
                  <c:v>5.0410493787289568E-4</c:v>
                </c:pt>
                <c:pt idx="248">
                  <c:v>5.1097505927799602E-4</c:v>
                </c:pt>
                <c:pt idx="249">
                  <c:v>5.1810496437099118E-4</c:v>
                </c:pt>
                <c:pt idx="250">
                  <c:v>5.2180216283836955E-4</c:v>
                </c:pt>
                <c:pt idx="251">
                  <c:v>5.2557925076079925E-4</c:v>
                </c:pt>
                <c:pt idx="252">
                  <c:v>5.2943673485295051E-4</c:v>
                </c:pt>
                <c:pt idx="253">
                  <c:v>5.3742302416281973E-4</c:v>
                </c:pt>
                <c:pt idx="254">
                  <c:v>5.4568076017780243E-4</c:v>
                </c:pt>
                <c:pt idx="255">
                  <c:v>5.4994782096251527E-4</c:v>
                </c:pt>
                <c:pt idx="256">
                  <c:v>5.5420223554314418E-4</c:v>
                </c:pt>
                <c:pt idx="257">
                  <c:v>5.5805809221709524E-4</c:v>
                </c:pt>
                <c:pt idx="258">
                  <c:v>5.6517794120747311E-4</c:v>
                </c:pt>
                <c:pt idx="259">
                  <c:v>5.6972345793049328E-4</c:v>
                </c:pt>
                <c:pt idx="260">
                  <c:v>5.7049331019243255E-4</c:v>
                </c:pt>
                <c:pt idx="261">
                  <c:v>5.7072860941254078E-4</c:v>
                </c:pt>
                <c:pt idx="262">
                  <c:v>5.6938938191031241E-4</c:v>
                </c:pt>
                <c:pt idx="263">
                  <c:v>5.6620874261170684E-4</c:v>
                </c:pt>
                <c:pt idx="264">
                  <c:v>5.6368462601597003E-4</c:v>
                </c:pt>
                <c:pt idx="265">
                  <c:v>5.6059129586394363E-4</c:v>
                </c:pt>
                <c:pt idx="266">
                  <c:v>5.5692297541654057E-4</c:v>
                </c:pt>
                <c:pt idx="267">
                  <c:v>5.4764164954868022E-4</c:v>
                </c:pt>
                <c:pt idx="268">
                  <c:v>5.3638425565161185E-4</c:v>
                </c:pt>
                <c:pt idx="269">
                  <c:v>5.2975433240121106E-4</c:v>
                </c:pt>
                <c:pt idx="270">
                  <c:v>5.2251475834097505E-4</c:v>
                </c:pt>
                <c:pt idx="271">
                  <c:v>5.1465975673181674E-4</c:v>
                </c:pt>
                <c:pt idx="272">
                  <c:v>4.9687013013333114E-4</c:v>
                </c:pt>
                <c:pt idx="273">
                  <c:v>4.7696993954460254E-4</c:v>
                </c:pt>
                <c:pt idx="274">
                  <c:v>4.6595114902459045E-4</c:v>
                </c:pt>
                <c:pt idx="275">
                  <c:v>4.5428227044119751E-4</c:v>
                </c:pt>
                <c:pt idx="276">
                  <c:v>4.4195752729514481E-4</c:v>
                </c:pt>
                <c:pt idx="277">
                  <c:v>4.1509342006307293E-4</c:v>
                </c:pt>
                <c:pt idx="278">
                  <c:v>3.8622235569718555E-4</c:v>
                </c:pt>
                <c:pt idx="279">
                  <c:v>3.7196429240715645E-4</c:v>
                </c:pt>
                <c:pt idx="280">
                  <c:v>3.5846144700535376E-4</c:v>
                </c:pt>
                <c:pt idx="281">
                  <c:v>3.4572232165075434E-4</c:v>
                </c:pt>
                <c:pt idx="282">
                  <c:v>3.2283260403609404E-4</c:v>
                </c:pt>
                <c:pt idx="283">
                  <c:v>3.0257306188552491E-4</c:v>
                </c:pt>
                <c:pt idx="284">
                  <c:v>2.9378006779268162E-4</c:v>
                </c:pt>
                <c:pt idx="285">
                  <c:v>2.8580180630122243E-4</c:v>
                </c:pt>
                <c:pt idx="286">
                  <c:v>2.7864677933031601E-4</c:v>
                </c:pt>
                <c:pt idx="287">
                  <c:v>2.6712354994629095E-4</c:v>
                </c:pt>
                <c:pt idx="288">
                  <c:v>2.5842906079098782E-4</c:v>
                </c:pt>
                <c:pt idx="289">
                  <c:v>2.5551773896737018E-4</c:v>
                </c:pt>
                <c:pt idx="290">
                  <c:v>2.5348066461816643E-4</c:v>
                </c:pt>
                <c:pt idx="291">
                  <c:v>2.5232633974248131E-4</c:v>
                </c:pt>
                <c:pt idx="292">
                  <c:v>2.530028771552395E-4</c:v>
                </c:pt>
                <c:pt idx="293">
                  <c:v>2.5670657903376082E-4</c:v>
                </c:pt>
                <c:pt idx="294">
                  <c:v>2.6009353438993799E-4</c:v>
                </c:pt>
                <c:pt idx="295">
                  <c:v>2.6441425225343096E-4</c:v>
                </c:pt>
                <c:pt idx="296">
                  <c:v>2.6967723486315265E-4</c:v>
                </c:pt>
                <c:pt idx="297">
                  <c:v>2.8338681675954547E-4</c:v>
                </c:pt>
                <c:pt idx="298">
                  <c:v>3.0032185714290449E-4</c:v>
                </c:pt>
                <c:pt idx="299">
                  <c:v>3.1029922415548583E-4</c:v>
                </c:pt>
                <c:pt idx="300">
                  <c:v>3.2064518472374459E-4</c:v>
                </c:pt>
                <c:pt idx="301">
                  <c:v>3.3123738504059475E-4</c:v>
                </c:pt>
                <c:pt idx="302">
                  <c:v>3.532506251247014E-4</c:v>
                </c:pt>
                <c:pt idx="303">
                  <c:v>3.7609935845672737E-4</c:v>
                </c:pt>
                <c:pt idx="304">
                  <c:v>3.8794583817391981E-4</c:v>
                </c:pt>
                <c:pt idx="305">
                  <c:v>4.0004778985469613E-4</c:v>
                </c:pt>
                <c:pt idx="306">
                  <c:v>4.1240675218823242E-4</c:v>
                </c:pt>
                <c:pt idx="307">
                  <c:v>4.37989604877842E-4</c:v>
                </c:pt>
                <c:pt idx="308">
                  <c:v>4.6444348095420196E-4</c:v>
                </c:pt>
                <c:pt idx="309">
                  <c:v>4.7811057648949884E-4</c:v>
                </c:pt>
                <c:pt idx="310">
                  <c:v>4.9204391481261212E-4</c:v>
                </c:pt>
                <c:pt idx="311">
                  <c:v>5.0624503437290969E-4</c:v>
                </c:pt>
                <c:pt idx="312">
                  <c:v>5.3554836826563701E-4</c:v>
                </c:pt>
                <c:pt idx="313">
                  <c:v>5.6575810068792975E-4</c:v>
                </c:pt>
                <c:pt idx="314">
                  <c:v>5.8132120765108652E-4</c:v>
                </c:pt>
                <c:pt idx="315">
                  <c:v>5.971613282262922E-4</c:v>
                </c:pt>
                <c:pt idx="316">
                  <c:v>6.1328000086291468E-4</c:v>
                </c:pt>
                <c:pt idx="317">
                  <c:v>6.4645470784441272E-4</c:v>
                </c:pt>
                <c:pt idx="318">
                  <c:v>6.8057098804530369E-4</c:v>
                </c:pt>
                <c:pt idx="319">
                  <c:v>6.9786696661466863E-4</c:v>
                </c:pt>
                <c:pt idx="320">
                  <c:v>7.1425387548451624E-4</c:v>
                </c:pt>
                <c:pt idx="321">
                  <c:v>7.2948323413868366E-4</c:v>
                </c:pt>
                <c:pt idx="322">
                  <c:v>7.560300961007016E-4</c:v>
                </c:pt>
                <c:pt idx="323">
                  <c:v>7.7860539735574719E-4</c:v>
                </c:pt>
                <c:pt idx="324">
                  <c:v>7.8788217773961833E-4</c:v>
                </c:pt>
                <c:pt idx="325">
                  <c:v>7.9593547696710232E-4</c:v>
                </c:pt>
                <c:pt idx="326">
                  <c:v>8.0275430654808133E-4</c:v>
                </c:pt>
                <c:pt idx="327">
                  <c:v>8.1222395739821707E-4</c:v>
                </c:pt>
                <c:pt idx="328">
                  <c:v>8.1746516012337622E-4</c:v>
                </c:pt>
                <c:pt idx="329">
                  <c:v>8.1794681507929567E-4</c:v>
                </c:pt>
                <c:pt idx="330">
                  <c:v>8.1712807000755561E-4</c:v>
                </c:pt>
                <c:pt idx="331">
                  <c:v>8.1499793633810214E-4</c:v>
                </c:pt>
                <c:pt idx="332">
                  <c:v>8.0631323812418998E-4</c:v>
                </c:pt>
                <c:pt idx="333">
                  <c:v>7.9314374955785638E-4</c:v>
                </c:pt>
                <c:pt idx="334">
                  <c:v>7.8429184810602237E-4</c:v>
                </c:pt>
                <c:pt idx="335">
                  <c:v>7.7406262831480888E-4</c:v>
                </c:pt>
                <c:pt idx="336">
                  <c:v>7.3358289303904201E-4</c:v>
                </c:pt>
                <c:pt idx="337">
                  <c:v>6.8314827994520044E-4</c:v>
                </c:pt>
                <c:pt idx="338">
                  <c:v>6.6297016036998002E-4</c:v>
                </c:pt>
                <c:pt idx="339">
                  <c:v>6.4132681677264713E-4</c:v>
                </c:pt>
                <c:pt idx="340">
                  <c:v>5.9133139379774491E-4</c:v>
                </c:pt>
                <c:pt idx="341">
                  <c:v>5.4310354165920671E-4</c:v>
                </c:pt>
                <c:pt idx="342">
                  <c:v>5.2110863840049149E-4</c:v>
                </c:pt>
                <c:pt idx="343">
                  <c:v>5.0040216138746985E-4</c:v>
                </c:pt>
                <c:pt idx="344">
                  <c:v>4.8099564627257507E-4</c:v>
                </c:pt>
                <c:pt idx="345">
                  <c:v>4.3908090889166473E-4</c:v>
                </c:pt>
                <c:pt idx="346">
                  <c:v>4.0386625156152434E-4</c:v>
                </c:pt>
                <c:pt idx="347">
                  <c:v>3.9250175957405986E-4</c:v>
                </c:pt>
                <c:pt idx="348">
                  <c:v>3.8251798009092397E-4</c:v>
                </c:pt>
                <c:pt idx="349">
                  <c:v>3.6721085015400945E-4</c:v>
                </c:pt>
                <c:pt idx="350">
                  <c:v>3.5662070528630352E-4</c:v>
                </c:pt>
                <c:pt idx="351">
                  <c:v>3.5371352694824054E-4</c:v>
                </c:pt>
                <c:pt idx="352">
                  <c:v>3.5225627654789093E-4</c:v>
                </c:pt>
                <c:pt idx="353">
                  <c:v>3.5226049013736827E-4</c:v>
                </c:pt>
                <c:pt idx="354">
                  <c:v>3.5719849811322035E-4</c:v>
                </c:pt>
                <c:pt idx="355">
                  <c:v>3.6712270375716116E-4</c:v>
                </c:pt>
                <c:pt idx="356">
                  <c:v>3.746072771981801E-4</c:v>
                </c:pt>
                <c:pt idx="357">
                  <c:v>3.8362253062196316E-4</c:v>
                </c:pt>
                <c:pt idx="358">
                  <c:v>3.941800003204321E-4</c:v>
                </c:pt>
                <c:pt idx="359">
                  <c:v>4.2049383188746958E-4</c:v>
                </c:pt>
                <c:pt idx="360">
                  <c:v>4.4714029902692687E-4</c:v>
                </c:pt>
                <c:pt idx="361">
                  <c:v>4.5463984984728256E-4</c:v>
                </c:pt>
                <c:pt idx="362">
                  <c:v>4.6209599826596559E-4</c:v>
                </c:pt>
                <c:pt idx="363">
                  <c:v>4.6950805915102478E-4</c:v>
                </c:pt>
                <c:pt idx="364">
                  <c:v>4.8418244696257773E-4</c:v>
                </c:pt>
                <c:pt idx="365">
                  <c:v>4.9870172119881317E-4</c:v>
                </c:pt>
                <c:pt idx="366">
                  <c:v>5.0588306503840386E-4</c:v>
                </c:pt>
                <c:pt idx="367">
                  <c:v>5.1301620975330309E-4</c:v>
                </c:pt>
                <c:pt idx="368">
                  <c:v>5.2010046997175152E-4</c:v>
                </c:pt>
                <c:pt idx="369">
                  <c:v>5.3410340835391423E-4</c:v>
                </c:pt>
                <c:pt idx="370">
                  <c:v>5.4793496116367635E-4</c:v>
                </c:pt>
                <c:pt idx="371">
                  <c:v>5.5476452016200994E-4</c:v>
                </c:pt>
                <c:pt idx="372">
                  <c:v>5.6154108315276119E-4</c:v>
                </c:pt>
                <c:pt idx="373">
                  <c:v>5.6826396484410679E-4</c:v>
                </c:pt>
                <c:pt idx="374">
                  <c:v>5.8152830351154705E-4</c:v>
                </c:pt>
                <c:pt idx="375">
                  <c:v>5.9460497317864736E-4</c:v>
                </c:pt>
                <c:pt idx="376">
                  <c:v>6.0104916939529573E-4</c:v>
                </c:pt>
                <c:pt idx="377">
                  <c:v>6.0743557272147086E-4</c:v>
                </c:pt>
                <c:pt idx="378">
                  <c:v>6.1376349786534945E-4</c:v>
                </c:pt>
                <c:pt idx="379">
                  <c:v>6.2622208389484513E-4</c:v>
                </c:pt>
                <c:pt idx="380">
                  <c:v>6.3847671158079322E-4</c:v>
                </c:pt>
                <c:pt idx="381">
                  <c:v>6.4450196699539219E-4</c:v>
                </c:pt>
                <c:pt idx="382">
                  <c:v>6.6412734759602188E-4</c:v>
                </c:pt>
                <c:pt idx="383">
                  <c:v>6.9645803692175434E-4</c:v>
                </c:pt>
                <c:pt idx="384">
                  <c:v>7.563908341534642E-4</c:v>
                </c:pt>
                <c:pt idx="385">
                  <c:v>8.1153265587552426E-4</c:v>
                </c:pt>
                <c:pt idx="386">
                  <c:v>8.3668164740480222E-4</c:v>
                </c:pt>
                <c:pt idx="387">
                  <c:v>8.603597221057413E-4</c:v>
                </c:pt>
                <c:pt idx="388">
                  <c:v>8.8255535439785149E-4</c:v>
                </c:pt>
                <c:pt idx="389">
                  <c:v>9.2194987644234061E-4</c:v>
                </c:pt>
                <c:pt idx="390">
                  <c:v>9.5628294539018555E-4</c:v>
                </c:pt>
                <c:pt idx="391">
                  <c:v>9.7089348041201617E-4</c:v>
                </c:pt>
                <c:pt idx="392">
                  <c:v>9.8395241906246156E-4</c:v>
                </c:pt>
                <c:pt idx="393">
                  <c:v>9.9544823584096775E-4</c:v>
                </c:pt>
                <c:pt idx="394">
                  <c:v>1.0131746865749136E-3</c:v>
                </c:pt>
                <c:pt idx="395">
                  <c:v>1.0255697727856727E-3</c:v>
                </c:pt>
                <c:pt idx="396">
                  <c:v>1.0290770968968133E-3</c:v>
                </c:pt>
                <c:pt idx="397">
                  <c:v>1.0309521460527549E-3</c:v>
                </c:pt>
                <c:pt idx="398">
                  <c:v>1.0311833947529436E-3</c:v>
                </c:pt>
                <c:pt idx="399">
                  <c:v>1.0261118550314308E-3</c:v>
                </c:pt>
                <c:pt idx="400">
                  <c:v>1.0154398771433648E-3</c:v>
                </c:pt>
                <c:pt idx="401">
                  <c:v>1.0072792428150734E-3</c:v>
                </c:pt>
                <c:pt idx="402">
                  <c:v>9.974056559869382E-4</c:v>
                </c:pt>
                <c:pt idx="403">
                  <c:v>9.8580759123834127E-4</c:v>
                </c:pt>
                <c:pt idx="404">
                  <c:v>9.7228017946093814E-4</c:v>
                </c:pt>
                <c:pt idx="405">
                  <c:v>9.6285037622934055E-4</c:v>
                </c:pt>
                <c:pt idx="406">
                  <c:v>9.5820693132075974E-4</c:v>
                </c:pt>
                <c:pt idx="407">
                  <c:v>9.5360632702323755E-4</c:v>
                </c:pt>
                <c:pt idx="408">
                  <c:v>9.4904906653425769E-4</c:v>
                </c:pt>
                <c:pt idx="409">
                  <c:v>9.4008399427636391E-4</c:v>
                </c:pt>
                <c:pt idx="410">
                  <c:v>9.3126352133765522E-4</c:v>
                </c:pt>
                <c:pt idx="411">
                  <c:v>9.269305241765835E-4</c:v>
                </c:pt>
                <c:pt idx="412">
                  <c:v>9.2264388880991532E-4</c:v>
                </c:pt>
                <c:pt idx="413">
                  <c:v>9.1840411803545408E-4</c:v>
                </c:pt>
                <c:pt idx="414">
                  <c:v>9.1008560759497925E-4</c:v>
                </c:pt>
                <c:pt idx="415">
                  <c:v>9.019237412122294E-4</c:v>
                </c:pt>
                <c:pt idx="416">
                  <c:v>8.9792583864323205E-4</c:v>
                </c:pt>
                <c:pt idx="417">
                  <c:v>8.939778185723668E-4</c:v>
                </c:pt>
                <c:pt idx="418">
                  <c:v>8.9008018411718126E-4</c:v>
                </c:pt>
                <c:pt idx="419">
                  <c:v>8.824575453836303E-4</c:v>
                </c:pt>
                <c:pt idx="420">
                  <c:v>8.7500356232617094E-4</c:v>
                </c:pt>
                <c:pt idx="421">
                  <c:v>8.7136540071419688E-4</c:v>
                </c:pt>
                <c:pt idx="422">
                  <c:v>8.6778064270376376E-4</c:v>
                </c:pt>
                <c:pt idx="423">
                  <c:v>8.6424979125254708E-4</c:v>
                </c:pt>
                <c:pt idx="424">
                  <c:v>8.5737233366245391E-4</c:v>
                </c:pt>
                <c:pt idx="425">
                  <c:v>8.5079785105079964E-4</c:v>
                </c:pt>
                <c:pt idx="426">
                  <c:v>8.4827972350431935E-4</c:v>
                </c:pt>
                <c:pt idx="427">
                  <c:v>8.4655857899740283E-4</c:v>
                </c:pt>
                <c:pt idx="428">
                  <c:v>8.4563973407725257E-4</c:v>
                </c:pt>
                <c:pt idx="429">
                  <c:v>8.4650494813764965E-4</c:v>
                </c:pt>
                <c:pt idx="430">
                  <c:v>8.5009367657207235E-4</c:v>
                </c:pt>
                <c:pt idx="431">
                  <c:v>8.5326607475622041E-4</c:v>
                </c:pt>
                <c:pt idx="432">
                  <c:v>8.5727267077118086E-4</c:v>
                </c:pt>
                <c:pt idx="433">
                  <c:v>8.6211878092434802E-4</c:v>
                </c:pt>
                <c:pt idx="434">
                  <c:v>8.7463808910115404E-4</c:v>
                </c:pt>
                <c:pt idx="435">
                  <c:v>8.9000469242428437E-4</c:v>
                </c:pt>
                <c:pt idx="436">
                  <c:v>8.9912812011760934E-4</c:v>
                </c:pt>
                <c:pt idx="437">
                  <c:v>9.0912296067280352E-4</c:v>
                </c:pt>
                <c:pt idx="438">
                  <c:v>9.1999453047719726E-4</c:v>
                </c:pt>
                <c:pt idx="439">
                  <c:v>9.4468916223000576E-4</c:v>
                </c:pt>
                <c:pt idx="440">
                  <c:v>9.7235443193177673E-4</c:v>
                </c:pt>
                <c:pt idx="441">
                  <c:v>9.8768939531090894E-4</c:v>
                </c:pt>
                <c:pt idx="442">
                  <c:v>1.0039329868227753E-3</c:v>
                </c:pt>
                <c:pt idx="443">
                  <c:v>1.0210905230145784E-3</c:v>
                </c:pt>
                <c:pt idx="444">
                  <c:v>1.0584817720182826E-3</c:v>
                </c:pt>
                <c:pt idx="445">
                  <c:v>1.0989664449656544E-3</c:v>
                </c:pt>
                <c:pt idx="446">
                  <c:v>1.1207734524454338E-3</c:v>
                </c:pt>
                <c:pt idx="447">
                  <c:v>1.1435263038883647E-3</c:v>
                </c:pt>
                <c:pt idx="448">
                  <c:v>1.1669051536244979E-3</c:v>
                </c:pt>
                <c:pt idx="449">
                  <c:v>1.2109786579639348E-3</c:v>
                </c:pt>
                <c:pt idx="450">
                  <c:v>1.2516731610379139E-3</c:v>
                </c:pt>
                <c:pt idx="451">
                  <c:v>1.2703198756902623E-3</c:v>
                </c:pt>
                <c:pt idx="452">
                  <c:v>1.2879347588423684E-3</c:v>
                </c:pt>
                <c:pt idx="453">
                  <c:v>1.3045109520604115E-3</c:v>
                </c:pt>
                <c:pt idx="454">
                  <c:v>1.3341716915782342E-3</c:v>
                </c:pt>
                <c:pt idx="455">
                  <c:v>1.3602916598731696E-3</c:v>
                </c:pt>
                <c:pt idx="456">
                  <c:v>1.3715715290718578E-3</c:v>
                </c:pt>
                <c:pt idx="457">
                  <c:v>1.3817715586128543E-3</c:v>
                </c:pt>
                <c:pt idx="458">
                  <c:v>1.3908848902222104E-3</c:v>
                </c:pt>
                <c:pt idx="459">
                  <c:v>1.4054604226032552E-3</c:v>
                </c:pt>
                <c:pt idx="460">
                  <c:v>1.4163340721840001E-3</c:v>
                </c:pt>
                <c:pt idx="461">
                  <c:v>1.4199110404256032E-3</c:v>
                </c:pt>
                <c:pt idx="462">
                  <c:v>1.4223601613316816E-3</c:v>
                </c:pt>
                <c:pt idx="463">
                  <c:v>1.4236745767082226E-3</c:v>
                </c:pt>
                <c:pt idx="464">
                  <c:v>1.422492385456664E-3</c:v>
                </c:pt>
                <c:pt idx="465">
                  <c:v>1.4174480191186944E-3</c:v>
                </c:pt>
                <c:pt idx="466">
                  <c:v>1.4129860341771661E-3</c:v>
                </c:pt>
                <c:pt idx="467">
                  <c:v>1.4073481946219601E-3</c:v>
                </c:pt>
                <c:pt idx="468">
                  <c:v>1.4005276425788082E-3</c:v>
                </c:pt>
                <c:pt idx="469">
                  <c:v>1.3829151846866949E-3</c:v>
                </c:pt>
                <c:pt idx="470">
                  <c:v>1.3615974524672225E-3</c:v>
                </c:pt>
                <c:pt idx="471">
                  <c:v>1.3506620646719369E-3</c:v>
                </c:pt>
                <c:pt idx="472">
                  <c:v>1.3404147543116807E-3</c:v>
                </c:pt>
                <c:pt idx="473">
                  <c:v>1.3308599431294255E-3</c:v>
                </c:pt>
                <c:pt idx="474">
                  <c:v>1.3140855559434783E-3</c:v>
                </c:pt>
                <c:pt idx="475">
                  <c:v>1.2996541222420888E-3</c:v>
                </c:pt>
                <c:pt idx="476">
                  <c:v>1.2936281313358222E-3</c:v>
                </c:pt>
                <c:pt idx="477">
                  <c:v>1.2883211693459629E-3</c:v>
                </c:pt>
                <c:pt idx="478">
                  <c:v>1.2837376580954185E-3</c:v>
                </c:pt>
                <c:pt idx="479">
                  <c:v>1.2770087760305415E-3</c:v>
                </c:pt>
                <c:pt idx="480">
                  <c:v>1.2727265533474252E-3</c:v>
                </c:pt>
                <c:pt idx="481">
                  <c:v>1.2718266207389917E-3</c:v>
                </c:pt>
                <c:pt idx="482">
                  <c:v>1.2716766688480874E-3</c:v>
                </c:pt>
                <c:pt idx="483">
                  <c:v>1.2722811194176842E-3</c:v>
                </c:pt>
                <c:pt idx="484">
                  <c:v>1.276031326895577E-3</c:v>
                </c:pt>
                <c:pt idx="485">
                  <c:v>1.2823313806009651E-3</c:v>
                </c:pt>
                <c:pt idx="486">
                  <c:v>1.2867741692179635E-3</c:v>
                </c:pt>
                <c:pt idx="487">
                  <c:v>1.2919978905934215E-3</c:v>
                </c:pt>
                <c:pt idx="488">
                  <c:v>1.2980069663903748E-3</c:v>
                </c:pt>
                <c:pt idx="489">
                  <c:v>1.3126698615550936E-3</c:v>
                </c:pt>
                <c:pt idx="490">
                  <c:v>1.3299852497716813E-3</c:v>
                </c:pt>
                <c:pt idx="491">
                  <c:v>1.3398381345997024E-3</c:v>
                </c:pt>
                <c:pt idx="492">
                  <c:v>1.3497547547647315E-3</c:v>
                </c:pt>
                <c:pt idx="493">
                  <c:v>1.3595855634918053E-3</c:v>
                </c:pt>
                <c:pt idx="494">
                  <c:v>1.3789630139093845E-3</c:v>
                </c:pt>
                <c:pt idx="495">
                  <c:v>1.3980370402943976E-3</c:v>
                </c:pt>
                <c:pt idx="496">
                  <c:v>1.4074285588172586E-3</c:v>
                </c:pt>
                <c:pt idx="497">
                  <c:v>1.4167301725365178E-3</c:v>
                </c:pt>
                <c:pt idx="498">
                  <c:v>1.4259411994377302E-3</c:v>
                </c:pt>
                <c:pt idx="499">
                  <c:v>1.4440636778090266E-3</c:v>
                </c:pt>
                <c:pt idx="500">
                  <c:v>1.4618657924980738E-3</c:v>
                </c:pt>
                <c:pt idx="501">
                  <c:v>1.4706136511755119E-3</c:v>
                </c:pt>
                <c:pt idx="502">
                  <c:v>1.4792668294294486E-3</c:v>
                </c:pt>
                <c:pt idx="503">
                  <c:v>1.4878246451655031E-3</c:v>
                </c:pt>
                <c:pt idx="504">
                  <c:v>1.5046252786898862E-3</c:v>
                </c:pt>
                <c:pt idx="505">
                  <c:v>1.5210886378458355E-3</c:v>
                </c:pt>
                <c:pt idx="506">
                  <c:v>1.5291594072586179E-3</c:v>
                </c:pt>
                <c:pt idx="507">
                  <c:v>1.5371307208678076E-3</c:v>
                </c:pt>
                <c:pt idx="508">
                  <c:v>1.5450018961793432E-3</c:v>
                </c:pt>
                <c:pt idx="509">
                  <c:v>1.5604138055014261E-3</c:v>
                </c:pt>
                <c:pt idx="510">
                  <c:v>1.5754715716020939E-3</c:v>
                </c:pt>
                <c:pt idx="511">
                  <c:v>1.5828318228106042E-3</c:v>
                </c:pt>
                <c:pt idx="512">
                  <c:v>1.5900878424357501E-3</c:v>
                </c:pt>
                <c:pt idx="513">
                  <c:v>1.5972584407109025E-3</c:v>
                </c:pt>
                <c:pt idx="514">
                  <c:v>1.6188068006872669E-3</c:v>
                </c:pt>
                <c:pt idx="515">
                  <c:v>1.640405764824493E-3</c:v>
                </c:pt>
                <c:pt idx="516">
                  <c:v>1.6476366444795332E-3</c:v>
                </c:pt>
                <c:pt idx="517">
                  <c:v>1.6657813243181607E-3</c:v>
                </c:pt>
                <c:pt idx="518">
                  <c:v>1.6985644392608634E-3</c:v>
                </c:pt>
                <c:pt idx="519">
                  <c:v>1.7426430513012292E-3</c:v>
                </c:pt>
                <c:pt idx="520">
                  <c:v>1.7945522693452176E-3</c:v>
                </c:pt>
                <c:pt idx="521">
                  <c:v>1.8469688138100793E-3</c:v>
                </c:pt>
                <c:pt idx="522">
                  <c:v>1.8998778920487069E-3</c:v>
                </c:pt>
                <c:pt idx="523">
                  <c:v>1.9532647115738655E-3</c:v>
                </c:pt>
                <c:pt idx="524">
                  <c:v>2.0071144795785756E-3</c:v>
                </c:pt>
                <c:pt idx="525">
                  <c:v>2.0614124035756021E-3</c:v>
                </c:pt>
                <c:pt idx="526">
                  <c:v>2.1161436909178377E-3</c:v>
                </c:pt>
                <c:pt idx="527">
                  <c:v>2.1712935488782392E-3</c:v>
                </c:pt>
                <c:pt idx="528">
                  <c:v>2.2268471849695715E-3</c:v>
                </c:pt>
                <c:pt idx="529">
                  <c:v>2.2827898063848551E-3</c:v>
                </c:pt>
                <c:pt idx="530">
                  <c:v>2.3391066205569189E-3</c:v>
                </c:pt>
                <c:pt idx="531">
                  <c:v>2.4201975667548226E-3</c:v>
                </c:pt>
                <c:pt idx="532">
                  <c:v>2.4528036563431499E-3</c:v>
                </c:pt>
                <c:pt idx="533">
                  <c:v>2.5101542925831666E-3</c:v>
                </c:pt>
                <c:pt idx="534">
                  <c:v>2.5678199508316624E-3</c:v>
                </c:pt>
                <c:pt idx="535">
                  <c:v>2.6340903253796455E-3</c:v>
                </c:pt>
                <c:pt idx="536">
                  <c:v>2.6840371624459181E-3</c:v>
                </c:pt>
                <c:pt idx="537">
                  <c:v>2.7425591303575914E-3</c:v>
                </c:pt>
                <c:pt idx="538">
                  <c:v>2.8013369493695706E-3</c:v>
                </c:pt>
                <c:pt idx="539">
                  <c:v>2.8603558269146845E-3</c:v>
                </c:pt>
                <c:pt idx="540">
                  <c:v>2.9196009699461456E-3</c:v>
                </c:pt>
                <c:pt idx="541">
                  <c:v>2.9790575858168467E-3</c:v>
                </c:pt>
                <c:pt idx="542">
                  <c:v>3.0387108818796804E-3</c:v>
                </c:pt>
                <c:pt idx="543">
                  <c:v>3.0985460652477315E-3</c:v>
                </c:pt>
                <c:pt idx="544">
                  <c:v>3.1585483431140204E-3</c:v>
                </c:pt>
                <c:pt idx="545">
                  <c:v>3.218702922751504E-3</c:v>
                </c:pt>
                <c:pt idx="546">
                  <c:v>3.2789950113532029E-3</c:v>
                </c:pt>
                <c:pt idx="547">
                  <c:v>3.3394098160322017E-3</c:v>
                </c:pt>
                <c:pt idx="548">
                  <c:v>3.3999325439815209E-3</c:v>
                </c:pt>
                <c:pt idx="549">
                  <c:v>3.4605484023941813E-3</c:v>
                </c:pt>
                <c:pt idx="550">
                  <c:v>3.5212425984632034E-3</c:v>
                </c:pt>
                <c:pt idx="551">
                  <c:v>3.5820003392217359E-3</c:v>
                </c:pt>
                <c:pt idx="552">
                  <c:v>3.6428068318627993E-3</c:v>
                </c:pt>
                <c:pt idx="553">
                  <c:v>3.7036472836593504E-3</c:v>
                </c:pt>
                <c:pt idx="554">
                  <c:v>3.7645069014047294E-3</c:v>
                </c:pt>
                <c:pt idx="555">
                  <c:v>3.8253708924518293E-3</c:v>
                </c:pt>
                <c:pt idx="556">
                  <c:v>3.8862244639137344E-3</c:v>
                </c:pt>
                <c:pt idx="557">
                  <c:v>3.9470528226637214E-3</c:v>
                </c:pt>
                <c:pt idx="558">
                  <c:v>4.0078411758948107E-3</c:v>
                </c:pt>
                <c:pt idx="559">
                  <c:v>4.068574730720087E-3</c:v>
                </c:pt>
                <c:pt idx="560">
                  <c:v>4.1292386941726988E-3</c:v>
                </c:pt>
                <c:pt idx="561">
                  <c:v>4.1898182732857947E-3</c:v>
                </c:pt>
                <c:pt idx="562">
                  <c:v>4.2502986750125871E-3</c:v>
                </c:pt>
                <c:pt idx="563">
                  <c:v>4.3106651065460966E-3</c:v>
                </c:pt>
                <c:pt idx="564">
                  <c:v>4.3709027747595997E-3</c:v>
                </c:pt>
                <c:pt idx="565">
                  <c:v>4.4309968866862448E-3</c:v>
                </c:pt>
                <c:pt idx="566">
                  <c:v>4.4909326493591806E-3</c:v>
                </c:pt>
                <c:pt idx="567">
                  <c:v>4.5506952697316194E-3</c:v>
                </c:pt>
                <c:pt idx="568">
                  <c:v>4.6102699548367099E-3</c:v>
                </c:pt>
                <c:pt idx="569">
                  <c:v>4.6953763874046928E-3</c:v>
                </c:pt>
                <c:pt idx="570">
                  <c:v>4.737970385626511E-3</c:v>
                </c:pt>
                <c:pt idx="571">
                  <c:v>4.7892773824376178E-3</c:v>
                </c:pt>
                <c:pt idx="572">
                  <c:v>4.8492961523116662E-3</c:v>
                </c:pt>
                <c:pt idx="573">
                  <c:v>4.9094833419438544E-3</c:v>
                </c:pt>
                <c:pt idx="574">
                  <c:v>4.9698341824289116E-3</c:v>
                </c:pt>
                <c:pt idx="575">
                  <c:v>5.0303439051013754E-3</c:v>
                </c:pt>
                <c:pt idx="576">
                  <c:v>5.0910077411359111E-3</c:v>
                </c:pt>
                <c:pt idx="577">
                  <c:v>5.1518209217071842E-3</c:v>
                </c:pt>
                <c:pt idx="578">
                  <c:v>5.2127786781497321E-3</c:v>
                </c:pt>
                <c:pt idx="579">
                  <c:v>5.2738762415582841E-3</c:v>
                </c:pt>
                <c:pt idx="580">
                  <c:v>5.3351088431874416E-3</c:v>
                </c:pt>
                <c:pt idx="581">
                  <c:v>5.396471714131934E-3</c:v>
                </c:pt>
                <c:pt idx="582">
                  <c:v>5.4579600858062349E-3</c:v>
                </c:pt>
                <c:pt idx="583">
                  <c:v>5.5195691892251375E-3</c:v>
                </c:pt>
                <c:pt idx="584">
                  <c:v>5.5812942556432432E-3</c:v>
                </c:pt>
                <c:pt idx="585">
                  <c:v>5.6431305162352174E-3</c:v>
                </c:pt>
                <c:pt idx="586">
                  <c:v>5.7317433982273513E-3</c:v>
                </c:pt>
                <c:pt idx="587">
                  <c:v>5.7759890427355742E-3</c:v>
                </c:pt>
                <c:pt idx="588">
                  <c:v>5.8292587749608771E-3</c:v>
                </c:pt>
                <c:pt idx="589">
                  <c:v>5.8914921241548512E-3</c:v>
                </c:pt>
                <c:pt idx="590">
                  <c:v>5.9538128234759569E-3</c:v>
                </c:pt>
                <c:pt idx="591">
                  <c:v>6.0162161040189233E-3</c:v>
                </c:pt>
                <c:pt idx="592">
                  <c:v>6.0786971969584158E-3</c:v>
                </c:pt>
                <c:pt idx="593">
                  <c:v>6.1412513334690999E-3</c:v>
                </c:pt>
                <c:pt idx="594">
                  <c:v>6.2038737447256409E-3</c:v>
                </c:pt>
                <c:pt idx="595">
                  <c:v>6.2665596619027042E-3</c:v>
                </c:pt>
                <c:pt idx="596">
                  <c:v>6.3293043161749551E-3</c:v>
                </c:pt>
                <c:pt idx="597">
                  <c:v>6.3921029386371231E-3</c:v>
                </c:pt>
                <c:pt idx="598">
                  <c:v>6.4549507604638734E-3</c:v>
                </c:pt>
                <c:pt idx="599">
                  <c:v>6.5178430127499354E-3</c:v>
                </c:pt>
                <c:pt idx="600">
                  <c:v>6.5807749266699744E-3</c:v>
                </c:pt>
                <c:pt idx="601">
                  <c:v>6.6437417333986559E-3</c:v>
                </c:pt>
                <c:pt idx="602">
                  <c:v>6.7067386640307092E-3</c:v>
                </c:pt>
                <c:pt idx="603">
                  <c:v>6.7697609497407996E-3</c:v>
                </c:pt>
                <c:pt idx="604">
                  <c:v>6.8328038215437203E-3</c:v>
                </c:pt>
                <c:pt idx="605">
                  <c:v>6.895862510774009E-3</c:v>
                </c:pt>
                <c:pt idx="606">
                  <c:v>6.9589322482865867E-3</c:v>
                </c:pt>
                <c:pt idx="607">
                  <c:v>7.022008265415991E-3</c:v>
                </c:pt>
                <c:pt idx="608">
                  <c:v>7.085085793177015E-3</c:v>
                </c:pt>
                <c:pt idx="609">
                  <c:v>7.1481600626643882E-3</c:v>
                </c:pt>
                <c:pt idx="610">
                  <c:v>7.2112263051327119E-3</c:v>
                </c:pt>
                <c:pt idx="611">
                  <c:v>7.2742797514369073E-3</c:v>
                </c:pt>
                <c:pt idx="612">
                  <c:v>7.3373156329115119E-3</c:v>
                </c:pt>
                <c:pt idx="613">
                  <c:v>7.4003291804913829E-3</c:v>
                </c:pt>
                <c:pt idx="614">
                  <c:v>7.4633156253511856E-3</c:v>
                </c:pt>
                <c:pt idx="615">
                  <c:v>7.5262701985856495E-3</c:v>
                </c:pt>
                <c:pt idx="616">
                  <c:v>7.5891881312095677E-3</c:v>
                </c:pt>
                <c:pt idx="617">
                  <c:v>7.6520646543976056E-3</c:v>
                </c:pt>
                <c:pt idx="618">
                  <c:v>7.7148949991645566E-3</c:v>
                </c:pt>
                <c:pt idx="619">
                  <c:v>7.7776743966051498E-3</c:v>
                </c:pt>
                <c:pt idx="620">
                  <c:v>7.8403980778940507E-3</c:v>
                </c:pt>
                <c:pt idx="621">
                  <c:v>7.9300699728701574E-3</c:v>
                </c:pt>
                <c:pt idx="622">
                  <c:v>7.9926351700265741E-3</c:v>
                </c:pt>
                <c:pt idx="623">
                  <c:v>8.0370989405320614E-3</c:v>
                </c:pt>
                <c:pt idx="624">
                  <c:v>8.0995266464967131E-3</c:v>
                </c:pt>
                <c:pt idx="625">
                  <c:v>8.1618691511753383E-3</c:v>
                </c:pt>
                <c:pt idx="626">
                  <c:v>8.2241215966938341E-3</c:v>
                </c:pt>
                <c:pt idx="627">
                  <c:v>8.2862791252580337E-3</c:v>
                </c:pt>
                <c:pt idx="628">
                  <c:v>8.3483368788339618E-3</c:v>
                </c:pt>
                <c:pt idx="629">
                  <c:v>8.4102899995475155E-3</c:v>
                </c:pt>
                <c:pt idx="630">
                  <c:v>8.4721336295245919E-3</c:v>
                </c:pt>
                <c:pt idx="631">
                  <c:v>8.5338629108111519E-3</c:v>
                </c:pt>
                <c:pt idx="632">
                  <c:v>8.5954729854531564E-3</c:v>
                </c:pt>
                <c:pt idx="633">
                  <c:v>8.6569589956564386E-3</c:v>
                </c:pt>
                <c:pt idx="634">
                  <c:v>8.7183160833870232E-3</c:v>
                </c:pt>
                <c:pt idx="635">
                  <c:v>8.7795393906908714E-3</c:v>
                </c:pt>
                <c:pt idx="636">
                  <c:v>8.8584836487655139E-3</c:v>
                </c:pt>
                <c:pt idx="637">
                  <c:v>8.9363224634553262E-3</c:v>
                </c:pt>
                <c:pt idx="638">
                  <c:v>8.997028327151213E-3</c:v>
                </c:pt>
                <c:pt idx="639">
                  <c:v>9.06621516804762E-3</c:v>
                </c:pt>
                <c:pt idx="640">
                  <c:v>9.117967232361579E-3</c:v>
                </c:pt>
                <c:pt idx="641">
                  <c:v>9.1781905579679801E-3</c:v>
                </c:pt>
                <c:pt idx="642">
                  <c:v>9.2382433216098292E-3</c:v>
                </c:pt>
                <c:pt idx="643">
                  <c:v>9.2981206653330872E-3</c:v>
                </c:pt>
                <c:pt idx="644">
                  <c:v>9.3578177311837152E-3</c:v>
                </c:pt>
                <c:pt idx="645">
                  <c:v>9.4173296612876101E-3</c:v>
                </c:pt>
                <c:pt idx="646">
                  <c:v>9.4766515976107968E-3</c:v>
                </c:pt>
                <c:pt idx="647">
                  <c:v>9.5357786821193002E-3</c:v>
                </c:pt>
                <c:pt idx="648">
                  <c:v>9.5947060570189535E-3</c:v>
                </c:pt>
                <c:pt idx="649">
                  <c:v>9.6534288641958454E-3</c:v>
                </c:pt>
                <c:pt idx="650">
                  <c:v>9.711942245695937E-3</c:v>
                </c:pt>
                <c:pt idx="651">
                  <c:v>9.7702413435651891E-3</c:v>
                </c:pt>
                <c:pt idx="652">
                  <c:v>9.8283212998495628E-3</c:v>
                </c:pt>
                <c:pt idx="653">
                  <c:v>9.8861772565150829E-3</c:v>
                </c:pt>
                <c:pt idx="654">
                  <c:v>9.9438043556077105E-3</c:v>
                </c:pt>
                <c:pt idx="655">
                  <c:v>1.0001197739013534E-2</c:v>
                </c:pt>
                <c:pt idx="656">
                  <c:v>1.0058352548938387E-2</c:v>
                </c:pt>
                <c:pt idx="657">
                  <c:v>1.0115263927268359E-2</c:v>
                </c:pt>
                <c:pt idx="658">
                  <c:v>1.0171927016049409E-2</c:v>
                </c:pt>
                <c:pt idx="659">
                  <c:v>1.0228336957247564E-2</c:v>
                </c:pt>
                <c:pt idx="660">
                  <c:v>1.0284488892908783E-2</c:v>
                </c:pt>
                <c:pt idx="661">
                  <c:v>1.0340377964919156E-2</c:v>
                </c:pt>
                <c:pt idx="662">
                  <c:v>1.0395999315484517E-2</c:v>
                </c:pt>
                <c:pt idx="663">
                  <c:v>1.045134808633108E-2</c:v>
                </c:pt>
                <c:pt idx="664">
                  <c:v>1.0506419419664681E-2</c:v>
                </c:pt>
                <c:pt idx="665">
                  <c:v>1.0561208457371407E-2</c:v>
                </c:pt>
                <c:pt idx="666">
                  <c:v>1.0615710341417284E-2</c:v>
                </c:pt>
                <c:pt idx="667">
                  <c:v>1.0669920213848272E-2</c:v>
                </c:pt>
                <c:pt idx="668">
                  <c:v>1.0723833216630396E-2</c:v>
                </c:pt>
                <c:pt idx="669">
                  <c:v>1.0777444491649746E-2</c:v>
                </c:pt>
                <c:pt idx="670">
                  <c:v>1.0830749180952282E-2</c:v>
                </c:pt>
                <c:pt idx="671">
                  <c:v>1.0883742426583964E-2</c:v>
                </c:pt>
                <c:pt idx="672">
                  <c:v>1.0936420389295876E-2</c:v>
                </c:pt>
                <c:pt idx="673">
                  <c:v>1.0996450398579327E-2</c:v>
                </c:pt>
                <c:pt idx="674">
                  <c:v>1.1048953358718805E-2</c:v>
                </c:pt>
                <c:pt idx="675">
                  <c:v>1.1093938374271417E-2</c:v>
                </c:pt>
                <c:pt idx="676">
                  <c:v>1.1146400211945462E-2</c:v>
                </c:pt>
                <c:pt idx="677">
                  <c:v>1.1198839521640025E-2</c:v>
                </c:pt>
                <c:pt idx="678">
                  <c:v>1.1251256033411039E-2</c:v>
                </c:pt>
                <c:pt idx="679">
                  <c:v>1.1303649477873989E-2</c:v>
                </c:pt>
                <c:pt idx="680">
                  <c:v>1.1356019585244681E-2</c:v>
                </c:pt>
                <c:pt idx="681">
                  <c:v>1.1408366085818855E-2</c:v>
                </c:pt>
                <c:pt idx="682">
                  <c:v>1.1460688710052125E-2</c:v>
                </c:pt>
                <c:pt idx="683">
                  <c:v>1.1512987188160295E-2</c:v>
                </c:pt>
                <c:pt idx="684">
                  <c:v>1.1565261250598979E-2</c:v>
                </c:pt>
                <c:pt idx="685">
                  <c:v>1.1617510627663918E-2</c:v>
                </c:pt>
                <c:pt idx="686">
                  <c:v>1.1669735049570917E-2</c:v>
                </c:pt>
                <c:pt idx="687">
                  <c:v>1.1736843632341731E-2</c:v>
                </c:pt>
                <c:pt idx="688">
                  <c:v>1.1774107949653612E-2</c:v>
                </c:pt>
                <c:pt idx="689">
                  <c:v>1.1826255888420789E-2</c:v>
                </c:pt>
                <c:pt idx="690">
                  <c:v>1.1878377793452799E-2</c:v>
                </c:pt>
                <c:pt idx="691">
                  <c:v>1.1930473395205254E-2</c:v>
                </c:pt>
                <c:pt idx="692">
                  <c:v>1.1982542423814024E-2</c:v>
                </c:pt>
                <c:pt idx="693">
                  <c:v>1.2034584609814658E-2</c:v>
                </c:pt>
                <c:pt idx="694">
                  <c:v>1.2086599683343024E-2</c:v>
                </c:pt>
                <c:pt idx="695">
                  <c:v>1.2138587374854737E-2</c:v>
                </c:pt>
                <c:pt idx="696">
                  <c:v>1.2190547414725472E-2</c:v>
                </c:pt>
                <c:pt idx="697">
                  <c:v>1.22424795330911E-2</c:v>
                </c:pt>
                <c:pt idx="698">
                  <c:v>1.2294383460487168E-2</c:v>
                </c:pt>
                <c:pt idx="699">
                  <c:v>1.2346258927209419E-2</c:v>
                </c:pt>
                <c:pt idx="700">
                  <c:v>1.2398105663553594E-2</c:v>
                </c:pt>
                <c:pt idx="701">
                  <c:v>1.2449923399895368E-2</c:v>
                </c:pt>
                <c:pt idx="702">
                  <c:v>1.2501711866450549E-2</c:v>
                </c:pt>
                <c:pt idx="703">
                  <c:v>1.2553470793754684E-2</c:v>
                </c:pt>
                <c:pt idx="704">
                  <c:v>1.2605199911943643E-2</c:v>
                </c:pt>
                <c:pt idx="705">
                  <c:v>1.2656898951393103E-2</c:v>
                </c:pt>
                <c:pt idx="706">
                  <c:v>1.2708567642558677E-2</c:v>
                </c:pt>
                <c:pt idx="707">
                  <c:v>1.276020571565617E-2</c:v>
                </c:pt>
                <c:pt idx="708">
                  <c:v>1.2811812901061259E-2</c:v>
                </c:pt>
                <c:pt idx="709">
                  <c:v>1.2863388929069686E-2</c:v>
                </c:pt>
                <c:pt idx="710">
                  <c:v>1.2914933530057127E-2</c:v>
                </c:pt>
                <c:pt idx="711">
                  <c:v>1.2966446434319323E-2</c:v>
                </c:pt>
                <c:pt idx="712">
                  <c:v>1.3017927372231952E-2</c:v>
                </c:pt>
                <c:pt idx="713">
                  <c:v>1.3069376074090755E-2</c:v>
                </c:pt>
                <c:pt idx="714">
                  <c:v>1.3120792270271409E-2</c:v>
                </c:pt>
                <c:pt idx="715">
                  <c:v>1.3172175691069654E-2</c:v>
                </c:pt>
                <c:pt idx="716">
                  <c:v>1.3223526066861169E-2</c:v>
                </c:pt>
                <c:pt idx="717">
                  <c:v>1.3274843127861757E-2</c:v>
                </c:pt>
                <c:pt idx="718">
                  <c:v>1.3326126604527033E-2</c:v>
                </c:pt>
                <c:pt idx="719">
                  <c:v>1.3377376227152737E-2</c:v>
                </c:pt>
                <c:pt idx="720">
                  <c:v>1.3428591726034611E-2</c:v>
                </c:pt>
                <c:pt idx="721">
                  <c:v>1.3479772831468395E-2</c:v>
                </c:pt>
                <c:pt idx="722">
                  <c:v>1.3530919273989639E-2</c:v>
                </c:pt>
                <c:pt idx="723">
                  <c:v>1.3582030783654275E-2</c:v>
                </c:pt>
                <c:pt idx="724">
                  <c:v>1.3633107090997854E-2</c:v>
                </c:pt>
                <c:pt idx="725">
                  <c:v>1.3684153229114315E-2</c:v>
                </c:pt>
                <c:pt idx="726">
                  <c:v>1.3735175956277601E-2</c:v>
                </c:pt>
                <c:pt idx="727">
                  <c:v>1.3786175200625195E-2</c:v>
                </c:pt>
                <c:pt idx="728">
                  <c:v>1.3837150848727831E-2</c:v>
                </c:pt>
                <c:pt idx="729">
                  <c:v>1.388810278699637E-2</c:v>
                </c:pt>
                <c:pt idx="730">
                  <c:v>1.3939030902001548E-2</c:v>
                </c:pt>
                <c:pt idx="731">
                  <c:v>1.3989935080314098E-2</c:v>
                </c:pt>
                <c:pt idx="732">
                  <c:v>1.4040815208424817E-2</c:v>
                </c:pt>
                <c:pt idx="733">
                  <c:v>1.4091671172824505E-2</c:v>
                </c:pt>
                <c:pt idx="734">
                  <c:v>1.4142502860083894E-2</c:v>
                </c:pt>
                <c:pt idx="735">
                  <c:v>1.4193310156693784E-2</c:v>
                </c:pt>
                <c:pt idx="736">
                  <c:v>1.4244092949144971E-2</c:v>
                </c:pt>
                <c:pt idx="737">
                  <c:v>1.4294851124088126E-2</c:v>
                </c:pt>
                <c:pt idx="738">
                  <c:v>1.4345584567934111E-2</c:v>
                </c:pt>
                <c:pt idx="739">
                  <c:v>1.439629316725366E-2</c:v>
                </c:pt>
                <c:pt idx="740">
                  <c:v>1.444697680853757E-2</c:v>
                </c:pt>
                <c:pt idx="741">
                  <c:v>1.4512104634549772E-2</c:v>
                </c:pt>
                <c:pt idx="742">
                  <c:v>1.4548268763121541E-2</c:v>
                </c:pt>
                <c:pt idx="743">
                  <c:v>1.4598876849563069E-2</c:v>
                </c:pt>
                <c:pt idx="744">
                  <c:v>1.4649459523932151E-2</c:v>
                </c:pt>
                <c:pt idx="745">
                  <c:v>1.4700016673039329E-2</c:v>
                </c:pt>
                <c:pt idx="746">
                  <c:v>1.4750548183215528E-2</c:v>
                </c:pt>
                <c:pt idx="747">
                  <c:v>1.4801053941031483E-2</c:v>
                </c:pt>
                <c:pt idx="748">
                  <c:v>1.4851533832977992E-2</c:v>
                </c:pt>
                <c:pt idx="749">
                  <c:v>1.4901987745705725E-2</c:v>
                </c:pt>
                <c:pt idx="750">
                  <c:v>1.4952415565545607E-2</c:v>
                </c:pt>
                <c:pt idx="751">
                  <c:v>1.5002817179228245E-2</c:v>
                </c:pt>
                <c:pt idx="752">
                  <c:v>1.5053192473084565E-2</c:v>
                </c:pt>
                <c:pt idx="753">
                  <c:v>1.5103541333765236E-2</c:v>
                </c:pt>
                <c:pt idx="754">
                  <c:v>1.5153863647681121E-2</c:v>
                </c:pt>
                <c:pt idx="755">
                  <c:v>1.5204159301562825E-2</c:v>
                </c:pt>
                <c:pt idx="756">
                  <c:v>1.5254428181661339E-2</c:v>
                </c:pt>
                <c:pt idx="757">
                  <c:v>1.5304670174707269E-2</c:v>
                </c:pt>
                <c:pt idx="758">
                  <c:v>1.5354885167111476E-2</c:v>
                </c:pt>
                <c:pt idx="759">
                  <c:v>1.5405073045444695E-2</c:v>
                </c:pt>
                <c:pt idx="760">
                  <c:v>1.5455233696197723E-2</c:v>
                </c:pt>
                <c:pt idx="761">
                  <c:v>1.5505367006021231E-2</c:v>
                </c:pt>
                <c:pt idx="762">
                  <c:v>1.5555472861166209E-2</c:v>
                </c:pt>
                <c:pt idx="763">
                  <c:v>1.5605551148363261E-2</c:v>
                </c:pt>
                <c:pt idx="764">
                  <c:v>1.5655601754103188E-2</c:v>
                </c:pt>
                <c:pt idx="765">
                  <c:v>1.5705624564956722E-2</c:v>
                </c:pt>
                <c:pt idx="766">
                  <c:v>1.5755619467334725E-2</c:v>
                </c:pt>
                <c:pt idx="767">
                  <c:v>1.5805586347807932E-2</c:v>
                </c:pt>
                <c:pt idx="768">
                  <c:v>1.585552509286714E-2</c:v>
                </c:pt>
                <c:pt idx="769">
                  <c:v>1.5905435589083083E-2</c:v>
                </c:pt>
                <c:pt idx="770">
                  <c:v>1.595531772294656E-2</c:v>
                </c:pt>
                <c:pt idx="771">
                  <c:v>1.6005171381028305E-2</c:v>
                </c:pt>
                <c:pt idx="772">
                  <c:v>1.6054996449739178E-2</c:v>
                </c:pt>
                <c:pt idx="773">
                  <c:v>1.6104792815729851E-2</c:v>
                </c:pt>
                <c:pt idx="774">
                  <c:v>1.6154560365491122E-2</c:v>
                </c:pt>
                <c:pt idx="775">
                  <c:v>1.6204298985433851E-2</c:v>
                </c:pt>
                <c:pt idx="776">
                  <c:v>1.6254008562288647E-2</c:v>
                </c:pt>
                <c:pt idx="777">
                  <c:v>1.6310692684324835E-2</c:v>
                </c:pt>
                <c:pt idx="778">
                  <c:v>1.6353002608768819E-2</c:v>
                </c:pt>
                <c:pt idx="779">
                  <c:v>1.6402137783417814E-2</c:v>
                </c:pt>
                <c:pt idx="780">
                  <c:v>1.6451026838062432E-2</c:v>
                </c:pt>
                <c:pt idx="781">
                  <c:v>1.6499667357514625E-2</c:v>
                </c:pt>
                <c:pt idx="782">
                  <c:v>1.6548056925946852E-2</c:v>
                </c:pt>
                <c:pt idx="783">
                  <c:v>1.6596193128251002E-2</c:v>
                </c:pt>
                <c:pt idx="784">
                  <c:v>1.6644073548759408E-2</c:v>
                </c:pt>
                <c:pt idx="785">
                  <c:v>1.6691695772204085E-2</c:v>
                </c:pt>
                <c:pt idx="786">
                  <c:v>1.6739057382997302E-2</c:v>
                </c:pt>
                <c:pt idx="787">
                  <c:v>1.6786155965791139E-2</c:v>
                </c:pt>
                <c:pt idx="788">
                  <c:v>1.68329891050778E-2</c:v>
                </c:pt>
                <c:pt idx="789">
                  <c:v>1.6879554385429429E-2</c:v>
                </c:pt>
                <c:pt idx="790">
                  <c:v>1.6925849391498105E-2</c:v>
                </c:pt>
                <c:pt idx="791">
                  <c:v>1.6971871707696096E-2</c:v>
                </c:pt>
                <c:pt idx="792">
                  <c:v>1.7030638682742349E-2</c:v>
                </c:pt>
                <c:pt idx="793">
                  <c:v>1.7063088608768595E-2</c:v>
                </c:pt>
                <c:pt idx="794">
                  <c:v>1.7108278362867324E-2</c:v>
                </c:pt>
                <c:pt idx="795">
                  <c:v>1.7159577918510749E-2</c:v>
                </c:pt>
                <c:pt idx="796">
                  <c:v>1.7197808400650771E-2</c:v>
                </c:pt>
                <c:pt idx="797">
                  <c:v>1.7242143853479774E-2</c:v>
                </c:pt>
                <c:pt idx="798">
                  <c:v>1.7286189708443089E-2</c:v>
                </c:pt>
                <c:pt idx="799">
                  <c:v>1.732994354987305E-2</c:v>
                </c:pt>
                <c:pt idx="800">
                  <c:v>1.7373402962421736E-2</c:v>
                </c:pt>
                <c:pt idx="801">
                  <c:v>1.7416565530741224E-2</c:v>
                </c:pt>
                <c:pt idx="802">
                  <c:v>1.7459428839243785E-2</c:v>
                </c:pt>
                <c:pt idx="803">
                  <c:v>1.7501990472501561E-2</c:v>
                </c:pt>
                <c:pt idx="804">
                  <c:v>1.7544248015086694E-2</c:v>
                </c:pt>
                <c:pt idx="805">
                  <c:v>1.7586199051491391E-2</c:v>
                </c:pt>
                <c:pt idx="806">
                  <c:v>1.762784116636773E-2</c:v>
                </c:pt>
                <c:pt idx="807">
                  <c:v>1.7669171944207918E-2</c:v>
                </c:pt>
                <c:pt idx="808">
                  <c:v>1.7710188969504159E-2</c:v>
                </c:pt>
                <c:pt idx="809">
                  <c:v>1.7750889826828598E-2</c:v>
                </c:pt>
                <c:pt idx="810">
                  <c:v>1.7791272100833311E-2</c:v>
                </c:pt>
                <c:pt idx="811">
                  <c:v>1.7831333375930569E-2</c:v>
                </c:pt>
                <c:pt idx="812">
                  <c:v>1.7871071236612579E-2</c:v>
                </c:pt>
                <c:pt idx="813">
                  <c:v>1.7910483267611355E-2</c:v>
                </c:pt>
                <c:pt idx="814">
                  <c:v>1.7949567053339166E-2</c:v>
                </c:pt>
                <c:pt idx="815">
                  <c:v>1.798832017828822E-2</c:v>
                </c:pt>
                <c:pt idx="816">
                  <c:v>1.802674022719053E-2</c:v>
                </c:pt>
                <c:pt idx="817">
                  <c:v>1.8064824784458366E-2</c:v>
                </c:pt>
                <c:pt idx="818">
                  <c:v>1.8102571434663872E-2</c:v>
                </c:pt>
                <c:pt idx="819">
                  <c:v>1.8139977762379189E-2</c:v>
                </c:pt>
                <c:pt idx="820">
                  <c:v>1.8177041352096523E-2</c:v>
                </c:pt>
                <c:pt idx="821">
                  <c:v>1.8213759788308082E-2</c:v>
                </c:pt>
                <c:pt idx="822">
                  <c:v>1.8250130655665942E-2</c:v>
                </c:pt>
                <c:pt idx="823">
                  <c:v>1.828615153866231E-2</c:v>
                </c:pt>
                <c:pt idx="824">
                  <c:v>1.8321820021869328E-2</c:v>
                </c:pt>
                <c:pt idx="825">
                  <c:v>1.8357133689779204E-2</c:v>
                </c:pt>
                <c:pt idx="826">
                  <c:v>1.8392090127044014E-2</c:v>
                </c:pt>
                <c:pt idx="827">
                  <c:v>1.8426686917996093E-2</c:v>
                </c:pt>
                <c:pt idx="828">
                  <c:v>1.8460921647447393E-2</c:v>
                </c:pt>
                <c:pt idx="829">
                  <c:v>1.8504399595409282E-2</c:v>
                </c:pt>
                <c:pt idx="830">
                  <c:v>1.8537790258124076E-2</c:v>
                </c:pt>
                <c:pt idx="831">
                  <c:v>1.8566112246798383E-2</c:v>
                </c:pt>
                <c:pt idx="832">
                  <c:v>1.8598804044387407E-2</c:v>
                </c:pt>
                <c:pt idx="833">
                  <c:v>1.8631116008691606E-2</c:v>
                </c:pt>
                <c:pt idx="834">
                  <c:v>1.8663045674802703E-2</c:v>
                </c:pt>
                <c:pt idx="835">
                  <c:v>1.869459057781242E-2</c:v>
                </c:pt>
                <c:pt idx="836">
                  <c:v>1.8725748252732544E-2</c:v>
                </c:pt>
                <c:pt idx="837">
                  <c:v>1.8756516234654796E-2</c:v>
                </c:pt>
                <c:pt idx="838">
                  <c:v>1.8786892058670901E-2</c:v>
                </c:pt>
                <c:pt idx="839">
                  <c:v>1.881687325987258E-2</c:v>
                </c:pt>
                <c:pt idx="840">
                  <c:v>1.8846457373351555E-2</c:v>
                </c:pt>
                <c:pt idx="841">
                  <c:v>1.887564193419955E-2</c:v>
                </c:pt>
                <c:pt idx="842">
                  <c:v>1.890442447742835E-2</c:v>
                </c:pt>
                <c:pt idx="843">
                  <c:v>1.8940835917851118E-2</c:v>
                </c:pt>
                <c:pt idx="844">
                  <c:v>1.8960773651475193E-2</c:v>
                </c:pt>
                <c:pt idx="845">
                  <c:v>1.8988335352396746E-2</c:v>
                </c:pt>
                <c:pt idx="846">
                  <c:v>1.9015485176225866E-2</c:v>
                </c:pt>
                <c:pt idx="847">
                  <c:v>1.9044617071082293E-2</c:v>
                </c:pt>
                <c:pt idx="848">
                  <c:v>1.9072264974209219E-2</c:v>
                </c:pt>
                <c:pt idx="849">
                  <c:v>1.9098104279464678E-2</c:v>
                </c:pt>
                <c:pt idx="850">
                  <c:v>1.9123521495716389E-2</c:v>
                </c:pt>
                <c:pt idx="851">
                  <c:v>1.9148514158056074E-2</c:v>
                </c:pt>
                <c:pt idx="852">
                  <c:v>1.9173079801575454E-2</c:v>
                </c:pt>
                <c:pt idx="853">
                  <c:v>1.9197215961286318E-2</c:v>
                </c:pt>
                <c:pt idx="854">
                  <c:v>1.9220920172360323E-2</c:v>
                </c:pt>
                <c:pt idx="855">
                  <c:v>1.9244189969809256E-2</c:v>
                </c:pt>
                <c:pt idx="856">
                  <c:v>1.9267022888724838E-2</c:v>
                </c:pt>
                <c:pt idx="857">
                  <c:v>1.928941646427873E-2</c:v>
                </c:pt>
                <c:pt idx="858">
                  <c:v>1.9311368231562653E-2</c:v>
                </c:pt>
                <c:pt idx="859">
                  <c:v>1.9332875725508458E-2</c:v>
                </c:pt>
                <c:pt idx="860">
                  <c:v>1.9353936481527612E-2</c:v>
                </c:pt>
                <c:pt idx="861">
                  <c:v>1.9374548034392092E-2</c:v>
                </c:pt>
                <c:pt idx="862">
                  <c:v>1.9394707919353493E-2</c:v>
                </c:pt>
                <c:pt idx="863">
                  <c:v>1.9414413671503539E-2</c:v>
                </c:pt>
                <c:pt idx="864">
                  <c:v>1.9433662825933951E-2</c:v>
                </c:pt>
                <c:pt idx="865">
                  <c:v>1.9452452917816387E-2</c:v>
                </c:pt>
                <c:pt idx="866">
                  <c:v>1.94707814820827E-2</c:v>
                </c:pt>
                <c:pt idx="867">
                  <c:v>1.9488646053904546E-2</c:v>
                </c:pt>
                <c:pt idx="868">
                  <c:v>1.9506044168533521E-2</c:v>
                </c:pt>
                <c:pt idx="869">
                  <c:v>1.9522973360901474E-2</c:v>
                </c:pt>
                <c:pt idx="870">
                  <c:v>1.9539431166180066E-2</c:v>
                </c:pt>
                <c:pt idx="871">
                  <c:v>1.9555415119540953E-2</c:v>
                </c:pt>
                <c:pt idx="872">
                  <c:v>1.9570922755995923E-2</c:v>
                </c:pt>
                <c:pt idx="873">
                  <c:v>1.9585951610636698E-2</c:v>
                </c:pt>
                <c:pt idx="874">
                  <c:v>1.9600499218714873E-2</c:v>
                </c:pt>
                <c:pt idx="875">
                  <c:v>1.9614563115242234E-2</c:v>
                </c:pt>
                <c:pt idx="876">
                  <c:v>1.9628140835310504E-2</c:v>
                </c:pt>
                <c:pt idx="877">
                  <c:v>1.964122991409134E-2</c:v>
                </c:pt>
                <c:pt idx="878">
                  <c:v>1.9653827886836339E-2</c:v>
                </c:pt>
                <c:pt idx="879">
                  <c:v>1.9665932288397414E-2</c:v>
                </c:pt>
                <c:pt idx="880">
                  <c:v>1.967754065402616E-2</c:v>
                </c:pt>
                <c:pt idx="881">
                  <c:v>1.9694542379973257E-2</c:v>
                </c:pt>
                <c:pt idx="882">
                  <c:v>1.9705792663318178E-2</c:v>
                </c:pt>
                <c:pt idx="883">
                  <c:v>1.9712850177970864E-2</c:v>
                </c:pt>
                <c:pt idx="884">
                  <c:v>1.9724387806423493E-2</c:v>
                </c:pt>
                <c:pt idx="885">
                  <c:v>1.9736098080613829E-2</c:v>
                </c:pt>
                <c:pt idx="886">
                  <c:v>1.9747984166889054E-2</c:v>
                </c:pt>
                <c:pt idx="887">
                  <c:v>1.9760049231436483E-2</c:v>
                </c:pt>
                <c:pt idx="888">
                  <c:v>1.9772296440443426E-2</c:v>
                </c:pt>
                <c:pt idx="889">
                  <c:v>1.978472896025707E-2</c:v>
                </c:pt>
                <c:pt idx="890">
                  <c:v>1.9797349957064725E-2</c:v>
                </c:pt>
                <c:pt idx="891">
                  <c:v>1.981016259713364E-2</c:v>
                </c:pt>
                <c:pt idx="892">
                  <c:v>1.9823170046651128E-2</c:v>
                </c:pt>
                <c:pt idx="893">
                  <c:v>1.983637547204431E-2</c:v>
                </c:pt>
                <c:pt idx="894">
                  <c:v>1.984978203942056E-2</c:v>
                </c:pt>
                <c:pt idx="895">
                  <c:v>1.9863392915127065E-2</c:v>
                </c:pt>
                <c:pt idx="896">
                  <c:v>1.98772112652712E-2</c:v>
                </c:pt>
                <c:pt idx="897">
                  <c:v>1.9897491189714955E-2</c:v>
                </c:pt>
                <c:pt idx="898">
                  <c:v>1.9913719009538866E-2</c:v>
                </c:pt>
                <c:pt idx="899">
                  <c:v>1.9930405828425535E-2</c:v>
                </c:pt>
                <c:pt idx="900">
                  <c:v>1.9943111313729389E-2</c:v>
                </c:pt>
                <c:pt idx="901">
                  <c:v>1.9958143555420804E-2</c:v>
                </c:pt>
                <c:pt idx="902">
                  <c:v>1.9973404078506007E-2</c:v>
                </c:pt>
                <c:pt idx="903">
                  <c:v>1.9988896049092375E-2</c:v>
                </c:pt>
                <c:pt idx="904">
                  <c:v>2.0004622633686964E-2</c:v>
                </c:pt>
                <c:pt idx="905">
                  <c:v>2.0020586998477086E-2</c:v>
                </c:pt>
                <c:pt idx="906">
                  <c:v>2.0036792309650053E-2</c:v>
                </c:pt>
                <c:pt idx="907">
                  <c:v>2.0053241733632987E-2</c:v>
                </c:pt>
                <c:pt idx="908">
                  <c:v>2.0069938436533263E-2</c:v>
                </c:pt>
                <c:pt idx="909">
                  <c:v>2.008688558461813E-2</c:v>
                </c:pt>
                <c:pt idx="910">
                  <c:v>2.0104086344234773E-2</c:v>
                </c:pt>
                <c:pt idx="911">
                  <c:v>2.0121543881650439E-2</c:v>
                </c:pt>
                <c:pt idx="912">
                  <c:v>2.0139261363132377E-2</c:v>
                </c:pt>
                <c:pt idx="913">
                  <c:v>2.0157241954867899E-2</c:v>
                </c:pt>
                <c:pt idx="914">
                  <c:v>2.0175488823284127E-2</c:v>
                </c:pt>
                <c:pt idx="915">
                  <c:v>2.0194005134568371E-2</c:v>
                </c:pt>
                <c:pt idx="916">
                  <c:v>2.0212794054987882E-2</c:v>
                </c:pt>
                <c:pt idx="917">
                  <c:v>2.0231858750889842E-2</c:v>
                </c:pt>
                <c:pt idx="918">
                  <c:v>2.0251202388461564E-2</c:v>
                </c:pt>
                <c:pt idx="919">
                  <c:v>2.0270828134050234E-2</c:v>
                </c:pt>
                <c:pt idx="920">
                  <c:v>2.0290739153923099E-2</c:v>
                </c:pt>
                <c:pt idx="921">
                  <c:v>2.0310938614347407E-2</c:v>
                </c:pt>
                <c:pt idx="922">
                  <c:v>2.0331429681590407E-2</c:v>
                </c:pt>
                <c:pt idx="923">
                  <c:v>2.0352215521999284E-2</c:v>
                </c:pt>
                <c:pt idx="924">
                  <c:v>2.0373299301841286E-2</c:v>
                </c:pt>
                <c:pt idx="925">
                  <c:v>2.039468418738366E-2</c:v>
                </c:pt>
                <c:pt idx="926">
                  <c:v>2.0416373344893657E-2</c:v>
                </c:pt>
                <c:pt idx="927">
                  <c:v>2.0438369940718459E-2</c:v>
                </c:pt>
                <c:pt idx="928">
                  <c:v>2.0460677141125316E-2</c:v>
                </c:pt>
                <c:pt idx="929">
                  <c:v>2.0483298112461412E-2</c:v>
                </c:pt>
                <c:pt idx="930">
                  <c:v>2.0506236020993995E-2</c:v>
                </c:pt>
                <c:pt idx="931">
                  <c:v>2.0529494032910378E-2</c:v>
                </c:pt>
                <c:pt idx="932">
                  <c:v>2.0553073686500056E-2</c:v>
                </c:pt>
                <c:pt idx="933">
                  <c:v>2.0585698858424095E-2</c:v>
                </c:pt>
                <c:pt idx="934">
                  <c:v>2.0603529699307899E-2</c:v>
                </c:pt>
                <c:pt idx="935">
                  <c:v>2.0623515094326805E-2</c:v>
                </c:pt>
                <c:pt idx="936">
                  <c:v>2.0646688483374476E-2</c:v>
                </c:pt>
                <c:pt idx="937">
                  <c:v>2.0669707497669165E-2</c:v>
                </c:pt>
                <c:pt idx="938">
                  <c:v>2.0692571636411472E-2</c:v>
                </c:pt>
                <c:pt idx="939">
                  <c:v>2.0715280398722058E-2</c:v>
                </c:pt>
                <c:pt idx="940">
                  <c:v>2.0737833283881457E-2</c:v>
                </c:pt>
                <c:pt idx="941">
                  <c:v>2.0760229791010332E-2</c:v>
                </c:pt>
                <c:pt idx="942">
                  <c:v>2.0782469419389216E-2</c:v>
                </c:pt>
                <c:pt idx="943">
                  <c:v>2.0804551668058835E-2</c:v>
                </c:pt>
                <c:pt idx="944">
                  <c:v>2.082647603637966E-2</c:v>
                </c:pt>
                <c:pt idx="945">
                  <c:v>2.0848242023472352E-2</c:v>
                </c:pt>
                <c:pt idx="946">
                  <c:v>2.0869849128457574E-2</c:v>
                </c:pt>
                <c:pt idx="947">
                  <c:v>2.0897395426739962E-2</c:v>
                </c:pt>
                <c:pt idx="948">
                  <c:v>2.0912584689147806E-2</c:v>
                </c:pt>
                <c:pt idx="949">
                  <c:v>2.0933712143254013E-2</c:v>
                </c:pt>
                <c:pt idx="950">
                  <c:v>2.0954678712055141E-2</c:v>
                </c:pt>
                <c:pt idx="951">
                  <c:v>2.0978442860144497E-2</c:v>
                </c:pt>
                <c:pt idx="952">
                  <c:v>2.0996127190624492E-2</c:v>
                </c:pt>
                <c:pt idx="953">
                  <c:v>2.101660809879391E-2</c:v>
                </c:pt>
                <c:pt idx="954">
                  <c:v>2.1036926118460642E-2</c:v>
                </c:pt>
                <c:pt idx="955">
                  <c:v>2.1057080748825285E-2</c:v>
                </c:pt>
                <c:pt idx="956">
                  <c:v>2.1077071489088439E-2</c:v>
                </c:pt>
                <c:pt idx="957">
                  <c:v>2.1096897838450701E-2</c:v>
                </c:pt>
                <c:pt idx="958">
                  <c:v>2.1116559296032733E-2</c:v>
                </c:pt>
                <c:pt idx="959">
                  <c:v>2.1136055361115069E-2</c:v>
                </c:pt>
                <c:pt idx="960">
                  <c:v>2.1155385532898308E-2</c:v>
                </c:pt>
                <c:pt idx="961">
                  <c:v>2.117454931050311E-2</c:v>
                </c:pt>
                <c:pt idx="962">
                  <c:v>2.1193546193210011E-2</c:v>
                </c:pt>
                <c:pt idx="963">
                  <c:v>2.1212375680219608E-2</c:v>
                </c:pt>
                <c:pt idx="964">
                  <c:v>2.1231037270572628E-2</c:v>
                </c:pt>
                <c:pt idx="965">
                  <c:v>2.124953046362954E-2</c:v>
                </c:pt>
                <c:pt idx="966">
                  <c:v>2.1267854758511007E-2</c:v>
                </c:pt>
                <c:pt idx="967">
                  <c:v>2.128600965433769E-2</c:v>
                </c:pt>
                <c:pt idx="968">
                  <c:v>2.1303994650549996E-2</c:v>
                </c:pt>
                <c:pt idx="969">
                  <c:v>2.1321809246108714E-2</c:v>
                </c:pt>
                <c:pt idx="970">
                  <c:v>2.1339452940214443E-2</c:v>
                </c:pt>
                <c:pt idx="971">
                  <c:v>2.1356925232227653E-2</c:v>
                </c:pt>
                <c:pt idx="972">
                  <c:v>2.1374225621189069E-2</c:v>
                </c:pt>
                <c:pt idx="973">
                  <c:v>2.1391353606459163E-2</c:v>
                </c:pt>
                <c:pt idx="974">
                  <c:v>2.1408308687078659E-2</c:v>
                </c:pt>
                <c:pt idx="975">
                  <c:v>2.1425090362248156E-2</c:v>
                </c:pt>
                <c:pt idx="976">
                  <c:v>2.1441698131248188E-2</c:v>
                </c:pt>
                <c:pt idx="977">
                  <c:v>2.1458131493199417E-2</c:v>
                </c:pt>
                <c:pt idx="978">
                  <c:v>2.1474389947382377E-2</c:v>
                </c:pt>
                <c:pt idx="979">
                  <c:v>2.1490472992917731E-2</c:v>
                </c:pt>
                <c:pt idx="980">
                  <c:v>2.1506380129086011E-2</c:v>
                </c:pt>
                <c:pt idx="981">
                  <c:v>2.1522110855007881E-2</c:v>
                </c:pt>
                <c:pt idx="982">
                  <c:v>2.1537664669804002E-2</c:v>
                </c:pt>
                <c:pt idx="983">
                  <c:v>2.1553041072834844E-2</c:v>
                </c:pt>
                <c:pt idx="984">
                  <c:v>2.1568239563380942E-2</c:v>
                </c:pt>
                <c:pt idx="985">
                  <c:v>2.158539077207422E-2</c:v>
                </c:pt>
                <c:pt idx="986">
                  <c:v>2.1600206334770888E-2</c:v>
                </c:pt>
                <c:pt idx="987">
                  <c:v>2.1612762550757836E-2</c:v>
                </c:pt>
                <c:pt idx="988">
                  <c:v>2.1627244382731448E-2</c:v>
                </c:pt>
                <c:pt idx="989">
                  <c:v>2.1641545797903561E-2</c:v>
                </c:pt>
                <c:pt idx="990">
                  <c:v>2.1655666295714582E-2</c:v>
                </c:pt>
                <c:pt idx="991">
                  <c:v>2.1669605375365109E-2</c:v>
                </c:pt>
                <c:pt idx="992">
                  <c:v>2.1683362535895867E-2</c:v>
                </c:pt>
                <c:pt idx="993">
                  <c:v>2.1696937276587391E-2</c:v>
                </c:pt>
                <c:pt idx="994">
                  <c:v>2.171032909664028E-2</c:v>
                </c:pt>
                <c:pt idx="995">
                  <c:v>2.172353749525513E-2</c:v>
                </c:pt>
                <c:pt idx="996">
                  <c:v>2.1736561971552604E-2</c:v>
                </c:pt>
                <c:pt idx="997">
                  <c:v>2.1749402024893172E-2</c:v>
                </c:pt>
                <c:pt idx="998">
                  <c:v>2.1765638869961634E-2</c:v>
                </c:pt>
                <c:pt idx="999">
                  <c:v>2.1774526859186238E-2</c:v>
                </c:pt>
                <c:pt idx="1000">
                  <c:v>2.1786810638539933E-2</c:v>
                </c:pt>
                <c:pt idx="1001">
                  <c:v>2.179890799181905E-2</c:v>
                </c:pt>
                <c:pt idx="1002">
                  <c:v>2.1810818417904443E-2</c:v>
                </c:pt>
                <c:pt idx="1003">
                  <c:v>2.1822541416156582E-2</c:v>
                </c:pt>
                <c:pt idx="1004">
                  <c:v>2.1834076485776066E-2</c:v>
                </c:pt>
                <c:pt idx="1005">
                  <c:v>2.1845423125963492E-2</c:v>
                </c:pt>
                <c:pt idx="1006">
                  <c:v>2.1856580835999395E-2</c:v>
                </c:pt>
                <c:pt idx="1007">
                  <c:v>2.18675491149245E-2</c:v>
                </c:pt>
                <c:pt idx="1008">
                  <c:v>2.1878327462019342E-2</c:v>
                </c:pt>
                <c:pt idx="1009">
                  <c:v>2.1888915376564455E-2</c:v>
                </c:pt>
                <c:pt idx="1010">
                  <c:v>2.18993123576805E-2</c:v>
                </c:pt>
                <c:pt idx="1011">
                  <c:v>2.1909517904568077E-2</c:v>
                </c:pt>
                <c:pt idx="1012">
                  <c:v>2.1919531516427782E-2</c:v>
                </c:pt>
                <c:pt idx="1013">
                  <c:v>2.1929352692460213E-2</c:v>
                </c:pt>
                <c:pt idx="1014">
                  <c:v>2.193898093186597E-2</c:v>
                </c:pt>
                <c:pt idx="1015">
                  <c:v>2.1948415733925586E-2</c:v>
                </c:pt>
                <c:pt idx="1016">
                  <c:v>2.1957656597759723E-2</c:v>
                </c:pt>
                <c:pt idx="1017">
                  <c:v>2.1966703022648915E-2</c:v>
                </c:pt>
                <c:pt idx="1018">
                  <c:v>2.1975554507713824E-2</c:v>
                </c:pt>
                <c:pt idx="1019">
                  <c:v>2.1984210552234984E-2</c:v>
                </c:pt>
                <c:pt idx="1020">
                  <c:v>2.1992670655333058E-2</c:v>
                </c:pt>
                <c:pt idx="1021">
                  <c:v>2.2000934316288578E-2</c:v>
                </c:pt>
                <c:pt idx="1022">
                  <c:v>2.2009001034302145E-2</c:v>
                </c:pt>
                <c:pt idx="1023">
                  <c:v>2.2016870308574354E-2</c:v>
                </c:pt>
                <c:pt idx="1024">
                  <c:v>2.202454163822587E-2</c:v>
                </c:pt>
                <c:pt idx="1025">
                  <c:v>2.2032014522537224E-2</c:v>
                </c:pt>
                <c:pt idx="1026">
                  <c:v>2.2039288460709017E-2</c:v>
                </c:pt>
                <c:pt idx="1027">
                  <c:v>2.2046362952021781E-2</c:v>
                </c:pt>
                <c:pt idx="1028">
                  <c:v>2.2053237495596179E-2</c:v>
                </c:pt>
                <c:pt idx="1029">
                  <c:v>2.2059911590632808E-2</c:v>
                </c:pt>
                <c:pt idx="1030">
                  <c:v>2.2066384736492139E-2</c:v>
                </c:pt>
                <c:pt idx="1031">
                  <c:v>2.2072656432134963E-2</c:v>
                </c:pt>
                <c:pt idx="1032">
                  <c:v>2.2078726176841812E-2</c:v>
                </c:pt>
                <c:pt idx="1033">
                  <c:v>2.2084593469973157E-2</c:v>
                </c:pt>
                <c:pt idx="1034">
                  <c:v>2.2090257810649661E-2</c:v>
                </c:pt>
                <c:pt idx="1035">
                  <c:v>2.209571869807192E-2</c:v>
                </c:pt>
                <c:pt idx="1036">
                  <c:v>2.2100975631440534E-2</c:v>
                </c:pt>
                <c:pt idx="1037">
                  <c:v>2.2106076703645172E-2</c:v>
                </c:pt>
                <c:pt idx="1038">
                  <c:v>2.21110853739237E-2</c:v>
                </c:pt>
                <c:pt idx="1039">
                  <c:v>2.211600224059751E-2</c:v>
                </c:pt>
                <c:pt idx="1040">
                  <c:v>2.212082752005351E-2</c:v>
                </c:pt>
                <c:pt idx="1041">
                  <c:v>2.2125561428758544E-2</c:v>
                </c:pt>
                <c:pt idx="1042">
                  <c:v>2.2130204183099522E-2</c:v>
                </c:pt>
                <c:pt idx="1043">
                  <c:v>2.2134755999463351E-2</c:v>
                </c:pt>
                <c:pt idx="1044">
                  <c:v>2.2139217094396813E-2</c:v>
                </c:pt>
                <c:pt idx="1045">
                  <c:v>2.2143587684206878E-2</c:v>
                </c:pt>
                <c:pt idx="1046">
                  <c:v>2.2147867985440328E-2</c:v>
                </c:pt>
                <c:pt idx="1047">
                  <c:v>2.2152058214404136E-2</c:v>
                </c:pt>
                <c:pt idx="1048">
                  <c:v>2.2156158587725017E-2</c:v>
                </c:pt>
                <c:pt idx="1049">
                  <c:v>2.2160169321550072E-2</c:v>
                </c:pt>
                <c:pt idx="1050">
                  <c:v>2.2164090632506017E-2</c:v>
                </c:pt>
                <c:pt idx="1051">
                  <c:v>2.2167922736899826E-2</c:v>
                </c:pt>
                <c:pt idx="1052">
                  <c:v>2.2171665851358213E-2</c:v>
                </c:pt>
                <c:pt idx="1053">
                  <c:v>2.2176348014495417E-2</c:v>
                </c:pt>
                <c:pt idx="1054">
                  <c:v>2.2178885975696616E-2</c:v>
                </c:pt>
                <c:pt idx="1055">
                  <c:v>2.2182852997287839E-2</c:v>
                </c:pt>
                <c:pt idx="1056">
                  <c:v>2.2185752737096109E-2</c:v>
                </c:pt>
                <c:pt idx="1057">
                  <c:v>2.218905414768102E-2</c:v>
                </c:pt>
                <c:pt idx="1058">
                  <c:v>2.2192267866811832E-2</c:v>
                </c:pt>
                <c:pt idx="1059">
                  <c:v>2.2195394110955391E-2</c:v>
                </c:pt>
                <c:pt idx="1060">
                  <c:v>2.2198433096418668E-2</c:v>
                </c:pt>
                <c:pt idx="1061">
                  <c:v>2.2201385039748445E-2</c:v>
                </c:pt>
                <c:pt idx="1062">
                  <c:v>2.2204250157251693E-2</c:v>
                </c:pt>
                <c:pt idx="1063">
                  <c:v>2.2207028665555129E-2</c:v>
                </c:pt>
                <c:pt idx="1064">
                  <c:v>2.2209720780965725E-2</c:v>
                </c:pt>
                <c:pt idx="1065">
                  <c:v>2.221232671987039E-2</c:v>
                </c:pt>
                <c:pt idx="1066">
                  <c:v>2.2214846698815904E-2</c:v>
                </c:pt>
                <c:pt idx="1067">
                  <c:v>2.221728093410924E-2</c:v>
                </c:pt>
                <c:pt idx="1068">
                  <c:v>2.2219629642297178E-2</c:v>
                </c:pt>
                <c:pt idx="1069">
                  <c:v>2.2221893039686691E-2</c:v>
                </c:pt>
                <c:pt idx="1070">
                  <c:v>2.2224071342824558E-2</c:v>
                </c:pt>
                <c:pt idx="1071">
                  <c:v>2.2226164768097689E-2</c:v>
                </c:pt>
                <c:pt idx="1072">
                  <c:v>2.2228173531972928E-2</c:v>
                </c:pt>
                <c:pt idx="1073">
                  <c:v>2.2230097850837183E-2</c:v>
                </c:pt>
                <c:pt idx="1074">
                  <c:v>2.2231937941157298E-2</c:v>
                </c:pt>
                <c:pt idx="1075">
                  <c:v>2.2233694019320183E-2</c:v>
                </c:pt>
                <c:pt idx="1076">
                  <c:v>2.2235366301792681E-2</c:v>
                </c:pt>
                <c:pt idx="1077">
                  <c:v>2.2236955005041636E-2</c:v>
                </c:pt>
                <c:pt idx="1078">
                  <c:v>2.2238460345374023E-2</c:v>
                </c:pt>
                <c:pt idx="1079">
                  <c:v>2.223988253933662E-2</c:v>
                </c:pt>
                <c:pt idx="1080">
                  <c:v>2.2241221803316336E-2</c:v>
                </c:pt>
                <c:pt idx="1081">
                  <c:v>2.2242478353859951E-2</c:v>
                </c:pt>
                <c:pt idx="1082">
                  <c:v>2.2243652407194503E-2</c:v>
                </c:pt>
                <c:pt idx="1083">
                  <c:v>2.2244744179866771E-2</c:v>
                </c:pt>
                <c:pt idx="1084">
                  <c:v>2.2245753888263664E-2</c:v>
                </c:pt>
                <c:pt idx="1085">
                  <c:v>2.2246681748931962E-2</c:v>
                </c:pt>
                <c:pt idx="1086">
                  <c:v>2.2247527978258574E-2</c:v>
                </c:pt>
                <c:pt idx="1087">
                  <c:v>2.2248292792550473E-2</c:v>
                </c:pt>
                <c:pt idx="1088">
                  <c:v>2.2248976408354437E-2</c:v>
                </c:pt>
                <c:pt idx="1089">
                  <c:v>2.2249736379240659E-2</c:v>
                </c:pt>
                <c:pt idx="1090">
                  <c:v>2.2250235211096481E-2</c:v>
                </c:pt>
                <c:pt idx="1091">
                  <c:v>2.2250598711766045E-2</c:v>
                </c:pt>
                <c:pt idx="1092">
                  <c:v>2.2250948239452839E-2</c:v>
                </c:pt>
                <c:pt idx="1093">
                  <c:v>2.2251217681761304E-2</c:v>
                </c:pt>
                <c:pt idx="1094">
                  <c:v>2.2251407254998412E-2</c:v>
                </c:pt>
                <c:pt idx="1095">
                  <c:v>2.2251517175631008E-2</c:v>
                </c:pt>
                <c:pt idx="1096">
                  <c:v>2.2251547660285809E-2</c:v>
                </c:pt>
                <c:pt idx="1097">
                  <c:v>2.225149892518985E-2</c:v>
                </c:pt>
                <c:pt idx="1098">
                  <c:v>2.2251371186889912E-2</c:v>
                </c:pt>
                <c:pt idx="1099">
                  <c:v>2.2251164661692968E-2</c:v>
                </c:pt>
                <c:pt idx="1100">
                  <c:v>2.2250879566065862E-2</c:v>
                </c:pt>
                <c:pt idx="1101">
                  <c:v>2.2250516116555374E-2</c:v>
                </c:pt>
                <c:pt idx="1102">
                  <c:v>2.2250074529548414E-2</c:v>
                </c:pt>
                <c:pt idx="1103">
                  <c:v>2.2249392308788529E-2</c:v>
                </c:pt>
                <c:pt idx="1104">
                  <c:v>2.2248957808592706E-2</c:v>
                </c:pt>
                <c:pt idx="1105">
                  <c:v>2.2248283107577649E-2</c:v>
                </c:pt>
                <c:pt idx="1106">
                  <c:v>2.2247531134693688E-2</c:v>
                </c:pt>
                <c:pt idx="1107">
                  <c:v>2.2246577396405343E-2</c:v>
                </c:pt>
                <c:pt idx="1108">
                  <c:v>2.2245796239506177E-2</c:v>
                </c:pt>
                <c:pt idx="1109">
                  <c:v>2.2244813749976444E-2</c:v>
                </c:pt>
                <c:pt idx="1110">
                  <c:v>2.224375485436525E-2</c:v>
                </c:pt>
                <c:pt idx="1111">
                  <c:v>2.2242619769139438E-2</c:v>
                </c:pt>
                <c:pt idx="1112">
                  <c:v>2.2241408710765853E-2</c:v>
                </c:pt>
                <c:pt idx="1113">
                  <c:v>2.2240121895551468E-2</c:v>
                </c:pt>
                <c:pt idx="1114">
                  <c:v>2.2238759540122999E-2</c:v>
                </c:pt>
                <c:pt idx="1115">
                  <c:v>2.2237321860787418E-2</c:v>
                </c:pt>
                <c:pt idx="1116">
                  <c:v>2.223580907401157E-2</c:v>
                </c:pt>
                <c:pt idx="1117">
                  <c:v>2.2234221396182363E-2</c:v>
                </c:pt>
                <c:pt idx="1118">
                  <c:v>2.2232559043846578E-2</c:v>
                </c:pt>
                <c:pt idx="1119">
                  <c:v>2.2230822233311187E-2</c:v>
                </c:pt>
                <c:pt idx="1120">
                  <c:v>2.2229011181043035E-2</c:v>
                </c:pt>
                <c:pt idx="1121">
                  <c:v>2.2227126103588901E-2</c:v>
                </c:pt>
                <c:pt idx="1122">
                  <c:v>2.2225167217255759E-2</c:v>
                </c:pt>
                <c:pt idx="1123">
                  <c:v>2.2223134738510453E-2</c:v>
                </c:pt>
                <c:pt idx="1124">
                  <c:v>2.2221028883739891E-2</c:v>
                </c:pt>
                <c:pt idx="1125">
                  <c:v>2.2218849869570789E-2</c:v>
                </c:pt>
                <c:pt idx="1126">
                  <c:v>2.2216597912230185E-2</c:v>
                </c:pt>
                <c:pt idx="1127">
                  <c:v>2.2214273228184922E-2</c:v>
                </c:pt>
                <c:pt idx="1128">
                  <c:v>2.2211876033981781E-2</c:v>
                </c:pt>
                <c:pt idx="1129">
                  <c:v>2.2209406546007671E-2</c:v>
                </c:pt>
                <c:pt idx="1130">
                  <c:v>2.2206864980649499E-2</c:v>
                </c:pt>
                <c:pt idx="1131">
                  <c:v>2.2204251554294174E-2</c:v>
                </c:pt>
                <c:pt idx="1132">
                  <c:v>2.2201566483488477E-2</c:v>
                </c:pt>
                <c:pt idx="1133">
                  <c:v>2.2198809984619317E-2</c:v>
                </c:pt>
                <c:pt idx="1134">
                  <c:v>2.2195982274153536E-2</c:v>
                </c:pt>
                <c:pt idx="1135">
                  <c:v>2.2193083568557981E-2</c:v>
                </c:pt>
                <c:pt idx="1136">
                  <c:v>2.2190114084059687E-2</c:v>
                </c:pt>
                <c:pt idx="1137">
                  <c:v>2.2187074037445242E-2</c:v>
                </c:pt>
                <c:pt idx="1138">
                  <c:v>2.2183963644861748E-2</c:v>
                </c:pt>
                <c:pt idx="1139">
                  <c:v>2.2180783122776049E-2</c:v>
                </c:pt>
                <c:pt idx="1140">
                  <c:v>2.2177532687654988E-2</c:v>
                </c:pt>
                <c:pt idx="1141">
                  <c:v>2.2173251175949815E-2</c:v>
                </c:pt>
                <c:pt idx="1142">
                  <c:v>2.2169841752486263E-2</c:v>
                </c:pt>
                <c:pt idx="1143">
                  <c:v>2.2166864302279876E-2</c:v>
                </c:pt>
                <c:pt idx="1144">
                  <c:v>2.2163326533322092E-2</c:v>
                </c:pt>
                <c:pt idx="1145">
                  <c:v>2.2159719964438551E-2</c:v>
                </c:pt>
                <c:pt idx="1146">
                  <c:v>2.2156044812096098E-2</c:v>
                </c:pt>
                <c:pt idx="1147">
                  <c:v>2.2152301292761578E-2</c:v>
                </c:pt>
                <c:pt idx="1148">
                  <c:v>2.2148489622662026E-2</c:v>
                </c:pt>
                <c:pt idx="1149">
                  <c:v>2.2144610018584032E-2</c:v>
                </c:pt>
                <c:pt idx="1150">
                  <c:v>2.2140662696674696E-2</c:v>
                </c:pt>
                <c:pt idx="1151">
                  <c:v>2.2136647873480797E-2</c:v>
                </c:pt>
                <c:pt idx="1152">
                  <c:v>2.2132565765469181E-2</c:v>
                </c:pt>
                <c:pt idx="1153">
                  <c:v>2.212841658894682E-2</c:v>
                </c:pt>
                <c:pt idx="1154">
                  <c:v>2.2124200560460494E-2</c:v>
                </c:pt>
                <c:pt idx="1155">
                  <c:v>2.2119917896477048E-2</c:v>
                </c:pt>
                <c:pt idx="1156">
                  <c:v>2.2115568813303454E-2</c:v>
                </c:pt>
                <c:pt idx="1157">
                  <c:v>2.2111153527486493E-2</c:v>
                </c:pt>
                <c:pt idx="1158">
                  <c:v>2.2106088420406067E-2</c:v>
                </c:pt>
                <c:pt idx="1159">
                  <c:v>2.2101470279762836E-2</c:v>
                </c:pt>
                <c:pt idx="1160">
                  <c:v>2.2097512618284298E-2</c:v>
                </c:pt>
                <c:pt idx="1161">
                  <c:v>2.2092834686082696E-2</c:v>
                </c:pt>
                <c:pt idx="1162">
                  <c:v>2.2088091633332141E-2</c:v>
                </c:pt>
                <c:pt idx="1163">
                  <c:v>2.2083283676579413E-2</c:v>
                </c:pt>
                <c:pt idx="1164">
                  <c:v>2.207841103221142E-2</c:v>
                </c:pt>
                <c:pt idx="1165">
                  <c:v>2.2073473916535136E-2</c:v>
                </c:pt>
                <c:pt idx="1166">
                  <c:v>2.2068472546177276E-2</c:v>
                </c:pt>
                <c:pt idx="1167">
                  <c:v>2.2063407137524749E-2</c:v>
                </c:pt>
                <c:pt idx="1168">
                  <c:v>2.2058277906884527E-2</c:v>
                </c:pt>
                <c:pt idx="1169">
                  <c:v>2.2053085070883327E-2</c:v>
                </c:pt>
                <c:pt idx="1170">
                  <c:v>2.2047828845828121E-2</c:v>
                </c:pt>
                <c:pt idx="1171">
                  <c:v>2.2042509448185754E-2</c:v>
                </c:pt>
                <c:pt idx="1172">
                  <c:v>2.203712709442307E-2</c:v>
                </c:pt>
                <c:pt idx="1173">
                  <c:v>2.2031682000926978E-2</c:v>
                </c:pt>
                <c:pt idx="1174">
                  <c:v>2.2026174384164321E-2</c:v>
                </c:pt>
                <c:pt idx="1175">
                  <c:v>2.2020604460601945E-2</c:v>
                </c:pt>
                <c:pt idx="1176">
                  <c:v>2.2014972446546821E-2</c:v>
                </c:pt>
                <c:pt idx="1177">
                  <c:v>2.2009278558625667E-2</c:v>
                </c:pt>
                <c:pt idx="1178">
                  <c:v>2.2003523013145454E-2</c:v>
                </c:pt>
                <c:pt idx="1179">
                  <c:v>2.1997706026573027E-2</c:v>
                </c:pt>
                <c:pt idx="1180">
                  <c:v>2.1991827815295295E-2</c:v>
                </c:pt>
                <c:pt idx="1181">
                  <c:v>2.1985888595938974E-2</c:v>
                </c:pt>
                <c:pt idx="1182">
                  <c:v>2.1979888584651164E-2</c:v>
                </c:pt>
                <c:pt idx="1183">
                  <c:v>2.1973827998138518E-2</c:v>
                </c:pt>
                <c:pt idx="1184">
                  <c:v>2.1967707052548135E-2</c:v>
                </c:pt>
                <c:pt idx="1185">
                  <c:v>2.1961525964666606E-2</c:v>
                </c:pt>
                <c:pt idx="1186">
                  <c:v>2.195528495064103E-2</c:v>
                </c:pt>
                <c:pt idx="1187">
                  <c:v>2.1948984227018187E-2</c:v>
                </c:pt>
                <c:pt idx="1188">
                  <c:v>2.1942624010344858E-2</c:v>
                </c:pt>
                <c:pt idx="1189">
                  <c:v>2.1936204516848079E-2</c:v>
                </c:pt>
                <c:pt idx="1190">
                  <c:v>2.1929725963074631E-2</c:v>
                </c:pt>
                <c:pt idx="1191">
                  <c:v>2.1923188565411422E-2</c:v>
                </c:pt>
                <c:pt idx="1192">
                  <c:v>2.1916592540405233E-2</c:v>
                </c:pt>
                <c:pt idx="1193">
                  <c:v>2.1910207244433266E-2</c:v>
                </c:pt>
                <c:pt idx="1194">
                  <c:v>2.1905747857466906E-2</c:v>
                </c:pt>
                <c:pt idx="1195">
                  <c:v>2.1901181463910291E-2</c:v>
                </c:pt>
                <c:pt idx="1196">
                  <c:v>2.1896584799501184E-2</c:v>
                </c:pt>
                <c:pt idx="1197">
                  <c:v>2.1891907818458733E-2</c:v>
                </c:pt>
                <c:pt idx="1198">
                  <c:v>2.1887150578416836E-2</c:v>
                </c:pt>
                <c:pt idx="1199">
                  <c:v>2.1882313136929454E-2</c:v>
                </c:pt>
                <c:pt idx="1200">
                  <c:v>2.1877395551790357E-2</c:v>
                </c:pt>
                <c:pt idx="1201">
                  <c:v>2.1872397880473571E-2</c:v>
                </c:pt>
                <c:pt idx="1202">
                  <c:v>2.1867320180692928E-2</c:v>
                </c:pt>
                <c:pt idx="1203">
                  <c:v>2.1862162509922456E-2</c:v>
                </c:pt>
                <c:pt idx="1204">
                  <c:v>2.1856924926035859E-2</c:v>
                </c:pt>
                <c:pt idx="1205">
                  <c:v>2.1851607486427227E-2</c:v>
                </c:pt>
                <c:pt idx="1206">
                  <c:v>2.184621024889033E-2</c:v>
                </c:pt>
                <c:pt idx="1207">
                  <c:v>2.1840733270899193E-2</c:v>
                </c:pt>
                <c:pt idx="1208">
                  <c:v>2.18362212618608E-2</c:v>
                </c:pt>
                <c:pt idx="1209">
                  <c:v>2.1826283861869911E-2</c:v>
                </c:pt>
                <c:pt idx="1210">
                  <c:v>2.1820522567308487E-2</c:v>
                </c:pt>
                <c:pt idx="1211">
                  <c:v>2.1813840915356764E-2</c:v>
                </c:pt>
                <c:pt idx="1212">
                  <c:v>2.1808761605024429E-2</c:v>
                </c:pt>
                <c:pt idx="1213">
                  <c:v>2.1802762052569591E-2</c:v>
                </c:pt>
                <c:pt idx="1214">
                  <c:v>2.1796683196031452E-2</c:v>
                </c:pt>
                <c:pt idx="1215">
                  <c:v>2.1790525093203783E-2</c:v>
                </c:pt>
                <c:pt idx="1216">
                  <c:v>2.1784287801400737E-2</c:v>
                </c:pt>
                <c:pt idx="1217">
                  <c:v>2.1777971378575955E-2</c:v>
                </c:pt>
                <c:pt idx="1218">
                  <c:v>2.1771575882123528E-2</c:v>
                </c:pt>
                <c:pt idx="1219">
                  <c:v>2.1765101369837225E-2</c:v>
                </c:pt>
                <c:pt idx="1220">
                  <c:v>2.1758547899191072E-2</c:v>
                </c:pt>
                <c:pt idx="1221">
                  <c:v>2.1751915527898902E-2</c:v>
                </c:pt>
                <c:pt idx="1222">
                  <c:v>2.1745204313594613E-2</c:v>
                </c:pt>
                <c:pt idx="1223">
                  <c:v>2.1738414313912102E-2</c:v>
                </c:pt>
                <c:pt idx="1224">
                  <c:v>2.1731545586485268E-2</c:v>
                </c:pt>
                <c:pt idx="1225">
                  <c:v>2.1724598188788136E-2</c:v>
                </c:pt>
                <c:pt idx="1226">
                  <c:v>2.1717572178694411E-2</c:v>
                </c:pt>
                <c:pt idx="1227">
                  <c:v>2.1710467613678119E-2</c:v>
                </c:pt>
                <c:pt idx="1228">
                  <c:v>2.1703284551453095E-2</c:v>
                </c:pt>
                <c:pt idx="1229">
                  <c:v>2.1696023049493363E-2</c:v>
                </c:pt>
                <c:pt idx="1230">
                  <c:v>2.1688683165512757E-2</c:v>
                </c:pt>
                <c:pt idx="1231">
                  <c:v>2.168126495722511E-2</c:v>
                </c:pt>
                <c:pt idx="1232">
                  <c:v>2.1673768482184386E-2</c:v>
                </c:pt>
                <c:pt idx="1233">
                  <c:v>2.166619379802448E-2</c:v>
                </c:pt>
                <c:pt idx="1234">
                  <c:v>2.1658540962379291E-2</c:v>
                </c:pt>
                <c:pt idx="1235">
                  <c:v>2.1650810032882717E-2</c:v>
                </c:pt>
                <c:pt idx="1236">
                  <c:v>2.1643001067168655E-2</c:v>
                </c:pt>
                <c:pt idx="1237">
                  <c:v>2.1635114122791066E-2</c:v>
                </c:pt>
                <c:pt idx="1238">
                  <c:v>2.1627149257383849E-2</c:v>
                </c:pt>
                <c:pt idx="1239">
                  <c:v>2.1619106528740772E-2</c:v>
                </c:pt>
                <c:pt idx="1240">
                  <c:v>2.1610985994335863E-2</c:v>
                </c:pt>
                <c:pt idx="1241">
                  <c:v>2.1602787711803018E-2</c:v>
                </c:pt>
                <c:pt idx="1242">
                  <c:v>2.159451173885607E-2</c:v>
                </c:pt>
                <c:pt idx="1243">
                  <c:v>2.1586158133128919E-2</c:v>
                </c:pt>
                <c:pt idx="1244">
                  <c:v>2.1577726952015652E-2</c:v>
                </c:pt>
                <c:pt idx="1245">
                  <c:v>2.1566806431048136E-2</c:v>
                </c:pt>
                <c:pt idx="1246">
                  <c:v>2.1559399180954841E-2</c:v>
                </c:pt>
                <c:pt idx="1247">
                  <c:v>2.1551968534136989E-2</c:v>
                </c:pt>
                <c:pt idx="1248">
                  <c:v>2.1543227628537664E-2</c:v>
                </c:pt>
                <c:pt idx="1249">
                  <c:v>2.1534409435961521E-2</c:v>
                </c:pt>
                <c:pt idx="1250">
                  <c:v>2.1525514013882585E-2</c:v>
                </c:pt>
                <c:pt idx="1251">
                  <c:v>2.1516541420094626E-2</c:v>
                </c:pt>
                <c:pt idx="1252">
                  <c:v>2.1507491712071669E-2</c:v>
                </c:pt>
                <c:pt idx="1253">
                  <c:v>2.1498364947527548E-2</c:v>
                </c:pt>
                <c:pt idx="1254">
                  <c:v>2.1489161184016226E-2</c:v>
                </c:pt>
                <c:pt idx="1255">
                  <c:v>2.1479880479251534E-2</c:v>
                </c:pt>
                <c:pt idx="1256">
                  <c:v>2.1470522890867372E-2</c:v>
                </c:pt>
                <c:pt idx="1257">
                  <c:v>2.14610884764177E-2</c:v>
                </c:pt>
                <c:pt idx="1258">
                  <c:v>2.1448845720488663E-2</c:v>
                </c:pt>
                <c:pt idx="1259">
                  <c:v>2.1441989400017292E-2</c:v>
                </c:pt>
                <c:pt idx="1260">
                  <c:v>2.1432324853174478E-2</c:v>
                </c:pt>
                <c:pt idx="1261">
                  <c:v>2.1422583710881682E-2</c:v>
                </c:pt>
                <c:pt idx="1262">
                  <c:v>2.1412766030772801E-2</c:v>
                </c:pt>
                <c:pt idx="1263">
                  <c:v>2.140287187032186E-2</c:v>
                </c:pt>
                <c:pt idx="1264">
                  <c:v>2.1392901287402566E-2</c:v>
                </c:pt>
                <c:pt idx="1265">
                  <c:v>2.1382854339329072E-2</c:v>
                </c:pt>
                <c:pt idx="1266">
                  <c:v>2.1372731084055019E-2</c:v>
                </c:pt>
                <c:pt idx="1267">
                  <c:v>2.1362531578814625E-2</c:v>
                </c:pt>
                <c:pt idx="1268">
                  <c:v>2.1352255881721405E-2</c:v>
                </c:pt>
                <c:pt idx="1269">
                  <c:v>2.1341904050009575E-2</c:v>
                </c:pt>
                <c:pt idx="1270">
                  <c:v>2.1331476141472905E-2</c:v>
                </c:pt>
                <c:pt idx="1271">
                  <c:v>2.1320972213745293E-2</c:v>
                </c:pt>
                <c:pt idx="1272">
                  <c:v>2.13103923243807E-2</c:v>
                </c:pt>
                <c:pt idx="1273">
                  <c:v>2.1299736531172897E-2</c:v>
                </c:pt>
                <c:pt idx="1274">
                  <c:v>2.1289004891515972E-2</c:v>
                </c:pt>
                <c:pt idx="1275">
                  <c:v>2.1278197463203696E-2</c:v>
                </c:pt>
                <c:pt idx="1276">
                  <c:v>2.1267314303869966E-2</c:v>
                </c:pt>
                <c:pt idx="1277">
                  <c:v>2.125635547114868E-2</c:v>
                </c:pt>
                <c:pt idx="1278">
                  <c:v>2.1245321022513863E-2</c:v>
                </c:pt>
                <c:pt idx="1279">
                  <c:v>2.1234211015759286E-2</c:v>
                </c:pt>
                <c:pt idx="1280">
                  <c:v>2.1223025508438909E-2</c:v>
                </c:pt>
                <c:pt idx="1281">
                  <c:v>2.1211764558266566E-2</c:v>
                </c:pt>
                <c:pt idx="1282">
                  <c:v>2.1200428222716283E-2</c:v>
                </c:pt>
                <c:pt idx="1283">
                  <c:v>2.118901655958183E-2</c:v>
                </c:pt>
                <c:pt idx="1284">
                  <c:v>2.1177529626417169E-2</c:v>
                </c:pt>
                <c:pt idx="1285">
                  <c:v>2.1165967480856196E-2</c:v>
                </c:pt>
                <c:pt idx="1286">
                  <c:v>2.115433018053281E-2</c:v>
                </c:pt>
                <c:pt idx="1287">
                  <c:v>2.1142617783080908E-2</c:v>
                </c:pt>
                <c:pt idx="1288">
                  <c:v>2.1130830346214324E-2</c:v>
                </c:pt>
                <c:pt idx="1289">
                  <c:v>2.1118967927327148E-2</c:v>
                </c:pt>
                <c:pt idx="1290">
                  <c:v>2.1107030584293085E-2</c:v>
                </c:pt>
                <c:pt idx="1291">
                  <c:v>2.1095018374666097E-2</c:v>
                </c:pt>
                <c:pt idx="1292">
                  <c:v>2.1082931356080081E-2</c:v>
                </c:pt>
                <c:pt idx="1293">
                  <c:v>2.1070769586009064E-2</c:v>
                </c:pt>
                <c:pt idx="1294">
                  <c:v>2.105853312232675E-2</c:v>
                </c:pt>
                <c:pt idx="1295">
                  <c:v>2.1046222022587102E-2</c:v>
                </c:pt>
                <c:pt idx="1296">
                  <c:v>2.1033836344344081E-2</c:v>
                </c:pt>
                <c:pt idx="1297">
                  <c:v>2.1021376145311521E-2</c:v>
                </c:pt>
                <c:pt idx="1298">
                  <c:v>2.1008841483043383E-2</c:v>
                </c:pt>
                <c:pt idx="1299">
                  <c:v>2.0996232415253502E-2</c:v>
                </c:pt>
                <c:pt idx="1300">
                  <c:v>2.0983548999575774E-2</c:v>
                </c:pt>
                <c:pt idx="1301">
                  <c:v>2.0970791293484226E-2</c:v>
                </c:pt>
                <c:pt idx="1302">
                  <c:v>2.0957959354852562E-2</c:v>
                </c:pt>
                <c:pt idx="1303">
                  <c:v>2.0945053241074874E-2</c:v>
                </c:pt>
                <c:pt idx="1304">
                  <c:v>2.0932073010024865E-2</c:v>
                </c:pt>
                <c:pt idx="1305">
                  <c:v>2.0919018719096627E-2</c:v>
                </c:pt>
                <c:pt idx="1306">
                  <c:v>2.0905890426083928E-2</c:v>
                </c:pt>
                <c:pt idx="1307">
                  <c:v>2.0892688188460795E-2</c:v>
                </c:pt>
                <c:pt idx="1308">
                  <c:v>2.0879412064020997E-2</c:v>
                </c:pt>
                <c:pt idx="1309">
                  <c:v>2.0866062110398431E-2</c:v>
                </c:pt>
                <c:pt idx="1310">
                  <c:v>2.085263838514706E-2</c:v>
                </c:pt>
                <c:pt idx="1311">
                  <c:v>2.0839140945820844E-2</c:v>
                </c:pt>
                <c:pt idx="1312">
                  <c:v>2.0825569850213554E-2</c:v>
                </c:pt>
                <c:pt idx="1313">
                  <c:v>2.0808013161710548E-2</c:v>
                </c:pt>
                <c:pt idx="1314">
                  <c:v>2.0798206920451534E-2</c:v>
                </c:pt>
                <c:pt idx="1315">
                  <c:v>2.0784415201564599E-2</c:v>
                </c:pt>
                <c:pt idx="1316">
                  <c:v>2.0770550056852244E-2</c:v>
                </c:pt>
                <c:pt idx="1317">
                  <c:v>2.0756611543948367E-2</c:v>
                </c:pt>
                <c:pt idx="1318">
                  <c:v>2.0742599720486865E-2</c:v>
                </c:pt>
                <c:pt idx="1319">
                  <c:v>2.0728514644101637E-2</c:v>
                </c:pt>
                <c:pt idx="1320">
                  <c:v>2.0714356372346643E-2</c:v>
                </c:pt>
                <c:pt idx="1321">
                  <c:v>2.0700124963015654E-2</c:v>
                </c:pt>
                <c:pt idx="1322">
                  <c:v>2.0685820473662631E-2</c:v>
                </c:pt>
                <c:pt idx="1323">
                  <c:v>2.0671442961761599E-2</c:v>
                </c:pt>
                <c:pt idx="1324">
                  <c:v>2.0656992485266201E-2</c:v>
                </c:pt>
                <c:pt idx="1325">
                  <c:v>2.064246910149059E-2</c:v>
                </c:pt>
                <c:pt idx="1326">
                  <c:v>2.0627872868308472E-2</c:v>
                </c:pt>
                <c:pt idx="1327">
                  <c:v>2.0613203843193872E-2</c:v>
                </c:pt>
                <c:pt idx="1328">
                  <c:v>2.0598462083860625E-2</c:v>
                </c:pt>
                <c:pt idx="1329">
                  <c:v>2.0583647647862691E-2</c:v>
                </c:pt>
                <c:pt idx="1330">
                  <c:v>2.0568760592913904E-2</c:v>
                </c:pt>
                <c:pt idx="1331">
                  <c:v>2.0553800976728098E-2</c:v>
                </c:pt>
                <c:pt idx="1332">
                  <c:v>2.0538768856619427E-2</c:v>
                </c:pt>
                <c:pt idx="1333">
                  <c:v>2.0523664290621468E-2</c:v>
                </c:pt>
                <c:pt idx="1334">
                  <c:v>2.0508487336048375E-2</c:v>
                </c:pt>
                <c:pt idx="1335">
                  <c:v>2.0493238050773854E-2</c:v>
                </c:pt>
                <c:pt idx="1336">
                  <c:v>2.0477916492191994E-2</c:v>
                </c:pt>
                <c:pt idx="1337">
                  <c:v>2.0462522718096565E-2</c:v>
                </c:pt>
                <c:pt idx="1338">
                  <c:v>2.0447056786121465E-2</c:v>
                </c:pt>
                <c:pt idx="1339">
                  <c:v>2.0431518753820654E-2</c:v>
                </c:pt>
                <c:pt idx="1340">
                  <c:v>2.0415908678907968E-2</c:v>
                </c:pt>
                <c:pt idx="1341">
                  <c:v>2.0400226618937367E-2</c:v>
                </c:pt>
                <c:pt idx="1342">
                  <c:v>2.0384472631622685E-2</c:v>
                </c:pt>
                <c:pt idx="1343">
                  <c:v>2.0368646774437948E-2</c:v>
                </c:pt>
                <c:pt idx="1344">
                  <c:v>2.0352749105256862E-2</c:v>
                </c:pt>
                <c:pt idx="1345">
                  <c:v>2.0336779681473516E-2</c:v>
                </c:pt>
                <c:pt idx="1346">
                  <c:v>2.0320738560881679E-2</c:v>
                </c:pt>
                <c:pt idx="1347">
                  <c:v>2.0304625801035314E-2</c:v>
                </c:pt>
                <c:pt idx="1348">
                  <c:v>2.0288441459648254E-2</c:v>
                </c:pt>
                <c:pt idx="1349">
                  <c:v>2.0269857492563048E-2</c:v>
                </c:pt>
                <c:pt idx="1350">
                  <c:v>2.0255858262627768E-2</c:v>
                </c:pt>
                <c:pt idx="1351">
                  <c:v>2.0239459522262138E-2</c:v>
                </c:pt>
                <c:pt idx="1352">
                  <c:v>2.0222989430731531E-2</c:v>
                </c:pt>
                <c:pt idx="1353">
                  <c:v>2.0206448045909653E-2</c:v>
                </c:pt>
                <c:pt idx="1354">
                  <c:v>2.0189835425190594E-2</c:v>
                </c:pt>
                <c:pt idx="1355">
                  <c:v>2.0173151626288188E-2</c:v>
                </c:pt>
                <c:pt idx="1356">
                  <c:v>2.0156396706916269E-2</c:v>
                </c:pt>
                <c:pt idx="1357">
                  <c:v>2.0139570724708733E-2</c:v>
                </c:pt>
                <c:pt idx="1358">
                  <c:v>2.0122673737059671E-2</c:v>
                </c:pt>
                <c:pt idx="1359">
                  <c:v>2.0105705801922724E-2</c:v>
                </c:pt>
                <c:pt idx="1360">
                  <c:v>2.0088666976771918E-2</c:v>
                </c:pt>
                <c:pt idx="1361">
                  <c:v>2.0071557319241151E-2</c:v>
                </c:pt>
                <c:pt idx="1362">
                  <c:v>2.0054376887044256E-2</c:v>
                </c:pt>
                <c:pt idx="1363">
                  <c:v>2.0037125737655259E-2</c:v>
                </c:pt>
                <c:pt idx="1364">
                  <c:v>2.0014841870263922E-2</c:v>
                </c:pt>
                <c:pt idx="1365">
                  <c:v>2.0002411518076357E-2</c:v>
                </c:pt>
                <c:pt idx="1366">
                  <c:v>1.9984948563234184E-2</c:v>
                </c:pt>
                <c:pt idx="1367">
                  <c:v>1.9964904593789967E-2</c:v>
                </c:pt>
                <c:pt idx="1368">
                  <c:v>1.9949811251454008E-2</c:v>
                </c:pt>
                <c:pt idx="1369">
                  <c:v>1.9932137009783801E-2</c:v>
                </c:pt>
                <c:pt idx="1370">
                  <c:v>1.9914392454438712E-2</c:v>
                </c:pt>
                <c:pt idx="1371">
                  <c:v>1.9896577643132574E-2</c:v>
                </c:pt>
                <c:pt idx="1372">
                  <c:v>1.9878692633339412E-2</c:v>
                </c:pt>
                <c:pt idx="1373">
                  <c:v>1.9860737482773061E-2</c:v>
                </c:pt>
                <c:pt idx="1374">
                  <c:v>1.9842712249147354E-2</c:v>
                </c:pt>
                <c:pt idx="1375">
                  <c:v>1.9824616990016253E-2</c:v>
                </c:pt>
                <c:pt idx="1376">
                  <c:v>1.9806451762933719E-2</c:v>
                </c:pt>
                <c:pt idx="1377">
                  <c:v>1.9788216625693522E-2</c:v>
                </c:pt>
                <c:pt idx="1378">
                  <c:v>1.9769911635849624E-2</c:v>
                </c:pt>
                <c:pt idx="1379">
                  <c:v>1.9751536851115858E-2</c:v>
                </c:pt>
                <c:pt idx="1380">
                  <c:v>1.9733092328966251E-2</c:v>
                </c:pt>
                <c:pt idx="1381">
                  <c:v>1.9714578127034699E-2</c:v>
                </c:pt>
                <c:pt idx="1382">
                  <c:v>1.9695994303194908E-2</c:v>
                </c:pt>
                <c:pt idx="1383">
                  <c:v>1.9677340914920904E-2</c:v>
                </c:pt>
                <c:pt idx="1384">
                  <c:v>1.9658618019766649E-2</c:v>
                </c:pt>
                <c:pt idx="1385">
                  <c:v>1.9639825675445977E-2</c:v>
                </c:pt>
                <c:pt idx="1386">
                  <c:v>1.9620963939752656E-2</c:v>
                </c:pt>
                <c:pt idx="1387">
                  <c:v>1.9602032870000841E-2</c:v>
                </c:pt>
                <c:pt idx="1388">
                  <c:v>1.9583032524064237E-2</c:v>
                </c:pt>
                <c:pt idx="1389">
                  <c:v>1.9563962959496806E-2</c:v>
                </c:pt>
                <c:pt idx="1390">
                  <c:v>1.9544824233932445E-2</c:v>
                </c:pt>
                <c:pt idx="1391">
                  <c:v>1.9525616405005053E-2</c:v>
                </c:pt>
                <c:pt idx="1392">
                  <c:v>1.9506339530348527E-2</c:v>
                </c:pt>
                <c:pt idx="1393">
                  <c:v>1.9486993667596764E-2</c:v>
                </c:pt>
                <c:pt idx="1394">
                  <c:v>1.9467578874383662E-2</c:v>
                </c:pt>
                <c:pt idx="1395">
                  <c:v>1.9448095208423055E-2</c:v>
                </c:pt>
                <c:pt idx="1396">
                  <c:v>1.9428542727268905E-2</c:v>
                </c:pt>
                <c:pt idx="1397">
                  <c:v>1.9408921488475173E-2</c:v>
                </c:pt>
                <c:pt idx="1398">
                  <c:v>1.9389231549835628E-2</c:v>
                </c:pt>
                <c:pt idx="1399">
                  <c:v>1.9369472968824297E-2</c:v>
                </c:pt>
                <c:pt idx="1400">
                  <c:v>1.9349645803314885E-2</c:v>
                </c:pt>
                <c:pt idx="1401">
                  <c:v>1.9324053048519474E-2</c:v>
                </c:pt>
                <c:pt idx="1402">
                  <c:v>1.9304069334475926E-2</c:v>
                </c:pt>
                <c:pt idx="1403">
                  <c:v>1.9286885997482628E-2</c:v>
                </c:pt>
                <c:pt idx="1404">
                  <c:v>1.9266775309407791E-2</c:v>
                </c:pt>
                <c:pt idx="1405">
                  <c:v>1.9246596333237775E-2</c:v>
                </c:pt>
                <c:pt idx="1406">
                  <c:v>1.9226349126286735E-2</c:v>
                </c:pt>
                <c:pt idx="1407">
                  <c:v>1.9206033746428375E-2</c:v>
                </c:pt>
                <c:pt idx="1408">
                  <c:v>1.9185650251296593E-2</c:v>
                </c:pt>
                <c:pt idx="1409">
                  <c:v>1.9165198698365415E-2</c:v>
                </c:pt>
                <c:pt idx="1410">
                  <c:v>1.9144679145428611E-2</c:v>
                </c:pt>
                <c:pt idx="1411">
                  <c:v>1.9124091650040143E-2</c:v>
                </c:pt>
                <c:pt idx="1412">
                  <c:v>1.9103436269913843E-2</c:v>
                </c:pt>
                <c:pt idx="1413">
                  <c:v>1.9082713062443801E-2</c:v>
                </c:pt>
                <c:pt idx="1414">
                  <c:v>1.9055969367105519E-2</c:v>
                </c:pt>
                <c:pt idx="1415">
                  <c:v>1.9041063396807445E-2</c:v>
                </c:pt>
                <c:pt idx="1416">
                  <c:v>1.9020137053749053E-2</c:v>
                </c:pt>
                <c:pt idx="1417">
                  <c:v>1.8999143114122319E-2</c:v>
                </c:pt>
                <c:pt idx="1418">
                  <c:v>1.8978081635401267E-2</c:v>
                </c:pt>
                <c:pt idx="1419">
                  <c:v>1.8953928747231785E-2</c:v>
                </c:pt>
                <c:pt idx="1420">
                  <c:v>1.8935756291611483E-2</c:v>
                </c:pt>
                <c:pt idx="1421">
                  <c:v>1.8914492541810546E-2</c:v>
                </c:pt>
                <c:pt idx="1422">
                  <c:v>1.8893161483450882E-2</c:v>
                </c:pt>
                <c:pt idx="1423">
                  <c:v>1.8871763174406198E-2</c:v>
                </c:pt>
                <c:pt idx="1424">
                  <c:v>1.8850297672150518E-2</c:v>
                </c:pt>
                <c:pt idx="1425">
                  <c:v>1.8828765034237804E-2</c:v>
                </c:pt>
                <c:pt idx="1426">
                  <c:v>1.8807165318461827E-2</c:v>
                </c:pt>
                <c:pt idx="1427">
                  <c:v>1.8785498582376547E-2</c:v>
                </c:pt>
                <c:pt idx="1428">
                  <c:v>1.8763764883775735E-2</c:v>
                </c:pt>
                <c:pt idx="1429">
                  <c:v>1.874196428005348E-2</c:v>
                </c:pt>
                <c:pt idx="1430">
                  <c:v>1.8720096828923616E-2</c:v>
                </c:pt>
                <c:pt idx="1431">
                  <c:v>1.8698162588179912E-2</c:v>
                </c:pt>
                <c:pt idx="1432">
                  <c:v>1.8676161615216458E-2</c:v>
                </c:pt>
                <c:pt idx="1433">
                  <c:v>1.8654093967827023E-2</c:v>
                </c:pt>
                <c:pt idx="1434">
                  <c:v>1.8631959703645506E-2</c:v>
                </c:pt>
                <c:pt idx="1435">
                  <c:v>1.8609758880145932E-2</c:v>
                </c:pt>
                <c:pt idx="1436">
                  <c:v>1.8587491555202007E-2</c:v>
                </c:pt>
                <c:pt idx="1437">
                  <c:v>1.8565157786287756E-2</c:v>
                </c:pt>
                <c:pt idx="1438">
                  <c:v>1.8542757631117013E-2</c:v>
                </c:pt>
                <c:pt idx="1439">
                  <c:v>1.8520291147243739E-2</c:v>
                </c:pt>
                <c:pt idx="1440">
                  <c:v>1.8497758392381769E-2</c:v>
                </c:pt>
                <c:pt idx="1441">
                  <c:v>1.8475159424085064E-2</c:v>
                </c:pt>
                <c:pt idx="1442">
                  <c:v>1.8452494300067457E-2</c:v>
                </c:pt>
                <c:pt idx="1443">
                  <c:v>1.8429763078042782E-2</c:v>
                </c:pt>
                <c:pt idx="1444">
                  <c:v>1.8406965815245258E-2</c:v>
                </c:pt>
                <c:pt idx="1445">
                  <c:v>1.8384102569788396E-2</c:v>
                </c:pt>
                <c:pt idx="1446">
                  <c:v>1.8361173399146224E-2</c:v>
                </c:pt>
                <c:pt idx="1447">
                  <c:v>1.8338178360952639E-2</c:v>
                </c:pt>
                <c:pt idx="1448">
                  <c:v>1.8315117512761603E-2</c:v>
                </c:pt>
                <c:pt idx="1449">
                  <c:v>1.8291990912207012E-2</c:v>
                </c:pt>
                <c:pt idx="1450">
                  <c:v>1.8268798617082638E-2</c:v>
                </c:pt>
                <c:pt idx="1451">
                  <c:v>1.8245540684942441E-2</c:v>
                </c:pt>
                <c:pt idx="1452">
                  <c:v>1.8222217173340383E-2</c:v>
                </c:pt>
                <c:pt idx="1453">
                  <c:v>1.8200973468305293E-2</c:v>
                </c:pt>
                <c:pt idx="1454">
                  <c:v>1.8187100589059924E-2</c:v>
                </c:pt>
                <c:pt idx="1455">
                  <c:v>1.8175224070091645E-2</c:v>
                </c:pt>
                <c:pt idx="1456">
                  <c:v>1.8161385312192024E-2</c:v>
                </c:pt>
                <c:pt idx="1457">
                  <c:v>1.814756531616446E-2</c:v>
                </c:pt>
                <c:pt idx="1458">
                  <c:v>1.813376435395142E-2</c:v>
                </c:pt>
                <c:pt idx="1459">
                  <c:v>1.8119982698054926E-2</c:v>
                </c:pt>
                <c:pt idx="1460">
                  <c:v>1.8106220620497382E-2</c:v>
                </c:pt>
                <c:pt idx="1461">
                  <c:v>1.8092478393541001E-2</c:v>
                </c:pt>
                <c:pt idx="1462">
                  <c:v>1.8078756289288123E-2</c:v>
                </c:pt>
                <c:pt idx="1463">
                  <c:v>1.8065054579841089E-2</c:v>
                </c:pt>
                <c:pt idx="1464">
                  <c:v>1.805137353770192E-2</c:v>
                </c:pt>
                <c:pt idx="1465">
                  <c:v>1.8037713434653213E-2</c:v>
                </c:pt>
                <c:pt idx="1466">
                  <c:v>1.8024074543117052E-2</c:v>
                </c:pt>
                <c:pt idx="1467">
                  <c:v>1.8010457135275715E-2</c:v>
                </c:pt>
                <c:pt idx="1468">
                  <c:v>1.7996861483151605E-2</c:v>
                </c:pt>
                <c:pt idx="1469">
                  <c:v>1.7978375318925544E-2</c:v>
                </c:pt>
                <c:pt idx="1470">
                  <c:v>1.7969736535183856E-2</c:v>
                </c:pt>
                <c:pt idx="1471">
                  <c:v>1.7955690138458102E-2</c:v>
                </c:pt>
                <c:pt idx="1472">
                  <c:v>1.7940774342060095E-2</c:v>
                </c:pt>
                <c:pt idx="1473">
                  <c:v>1.7927294876436406E-2</c:v>
                </c:pt>
                <c:pt idx="1474">
                  <c:v>1.7913838838712337E-2</c:v>
                </c:pt>
                <c:pt idx="1475">
                  <c:v>1.7900406500750421E-2</c:v>
                </c:pt>
                <c:pt idx="1476">
                  <c:v>1.7886998135052679E-2</c:v>
                </c:pt>
                <c:pt idx="1477">
                  <c:v>1.7873614013721451E-2</c:v>
                </c:pt>
                <c:pt idx="1478">
                  <c:v>1.7860254408859078E-2</c:v>
                </c:pt>
                <c:pt idx="1479">
                  <c:v>1.7846919592727772E-2</c:v>
                </c:pt>
                <c:pt idx="1480">
                  <c:v>1.7833609837509812E-2</c:v>
                </c:pt>
                <c:pt idx="1481">
                  <c:v>1.78203254152276E-2</c:v>
                </c:pt>
                <c:pt idx="1482">
                  <c:v>1.7807066598303223E-2</c:v>
                </c:pt>
                <c:pt idx="1483">
                  <c:v>1.779383365883902E-2</c:v>
                </c:pt>
                <c:pt idx="1484">
                  <c:v>1.7780626868857397E-2</c:v>
                </c:pt>
                <c:pt idx="1485">
                  <c:v>1.7767446500700501E-2</c:v>
                </c:pt>
                <c:pt idx="1486">
                  <c:v>1.7754292826630547E-2</c:v>
                </c:pt>
                <c:pt idx="1487">
                  <c:v>1.7741166118590002E-2</c:v>
                </c:pt>
                <c:pt idx="1488">
                  <c:v>1.7728066648921015E-2</c:v>
                </c:pt>
                <c:pt idx="1489">
                  <c:v>1.7714994689805863E-2</c:v>
                </c:pt>
                <c:pt idx="1490">
                  <c:v>1.7701950513266951E-2</c:v>
                </c:pt>
                <c:pt idx="1491">
                  <c:v>1.7688934391806299E-2</c:v>
                </c:pt>
                <c:pt idx="1492">
                  <c:v>1.7675946597206504E-2</c:v>
                </c:pt>
                <c:pt idx="1493">
                  <c:v>1.7662987401969588E-2</c:v>
                </c:pt>
                <c:pt idx="1494">
                  <c:v>1.7650057078117953E-2</c:v>
                </c:pt>
                <c:pt idx="1495">
                  <c:v>1.7637155897833878E-2</c:v>
                </c:pt>
                <c:pt idx="1496">
                  <c:v>1.7624284133379575E-2</c:v>
                </c:pt>
                <c:pt idx="1497">
                  <c:v>1.7611442056857385E-2</c:v>
                </c:pt>
                <c:pt idx="1498">
                  <c:v>1.759862994052952E-2</c:v>
                </c:pt>
                <c:pt idx="1499">
                  <c:v>1.7585848056418385E-2</c:v>
                </c:pt>
                <c:pt idx="1500">
                  <c:v>1.7573096676946065E-2</c:v>
                </c:pt>
                <c:pt idx="1501">
                  <c:v>1.7560376074055029E-2</c:v>
                </c:pt>
                <c:pt idx="1502">
                  <c:v>1.7547686520087424E-2</c:v>
                </c:pt>
                <c:pt idx="1503">
                  <c:v>1.7535028287225529E-2</c:v>
                </c:pt>
                <c:pt idx="1504">
                  <c:v>1.7522401647411812E-2</c:v>
                </c:pt>
                <c:pt idx="1505">
                  <c:v>1.7502624270875344E-2</c:v>
                </c:pt>
                <c:pt idx="1506">
                  <c:v>1.7490080120756701E-2</c:v>
                </c:pt>
                <c:pt idx="1507">
                  <c:v>1.7481989033996115E-2</c:v>
                </c:pt>
                <c:pt idx="1508">
                  <c:v>1.7469499666162847E-2</c:v>
                </c:pt>
                <c:pt idx="1509">
                  <c:v>1.7457043334276889E-2</c:v>
                </c:pt>
                <c:pt idx="1510">
                  <c:v>1.7444620310573811E-2</c:v>
                </c:pt>
                <c:pt idx="1511">
                  <c:v>1.7432230867209242E-2</c:v>
                </c:pt>
                <c:pt idx="1512">
                  <c:v>1.741987527641875E-2</c:v>
                </c:pt>
                <c:pt idx="1513">
                  <c:v>1.7407553810411258E-2</c:v>
                </c:pt>
                <c:pt idx="1514">
                  <c:v>1.7395266741369042E-2</c:v>
                </c:pt>
                <c:pt idx="1515">
                  <c:v>1.7383014341474379E-2</c:v>
                </c:pt>
                <c:pt idx="1516">
                  <c:v>1.7370796882962836E-2</c:v>
                </c:pt>
                <c:pt idx="1517">
                  <c:v>1.7358614638016689E-2</c:v>
                </c:pt>
                <c:pt idx="1518">
                  <c:v>1.7346467878818217E-2</c:v>
                </c:pt>
                <c:pt idx="1519">
                  <c:v>1.7328343115528E-2</c:v>
                </c:pt>
                <c:pt idx="1520">
                  <c:v>1.7318005217390464E-2</c:v>
                </c:pt>
                <c:pt idx="1521">
                  <c:v>1.7305978125587984E-2</c:v>
                </c:pt>
                <c:pt idx="1522">
                  <c:v>1.7293987681989975E-2</c:v>
                </c:pt>
                <c:pt idx="1523">
                  <c:v>1.7280329542010975E-2</c:v>
                </c:pt>
                <c:pt idx="1524">
                  <c:v>1.7270117827337117E-2</c:v>
                </c:pt>
                <c:pt idx="1525">
                  <c:v>1.7258238960806693E-2</c:v>
                </c:pt>
                <c:pt idx="1526">
                  <c:v>1.7246397830970039E-2</c:v>
                </c:pt>
                <c:pt idx="1527">
                  <c:v>1.7234594710009432E-2</c:v>
                </c:pt>
                <c:pt idx="1528">
                  <c:v>1.7222829870187084E-2</c:v>
                </c:pt>
                <c:pt idx="1529">
                  <c:v>1.7211103583605336E-2</c:v>
                </c:pt>
                <c:pt idx="1530">
                  <c:v>1.7199416122446465E-2</c:v>
                </c:pt>
                <c:pt idx="1531">
                  <c:v>1.7187767758972683E-2</c:v>
                </c:pt>
                <c:pt idx="1532">
                  <c:v>1.7176158765206395E-2</c:v>
                </c:pt>
                <c:pt idx="1533">
                  <c:v>1.716458941348975E-2</c:v>
                </c:pt>
                <c:pt idx="1534">
                  <c:v>1.7153059976005025E-2</c:v>
                </c:pt>
                <c:pt idx="1535">
                  <c:v>1.7141570724774624E-2</c:v>
                </c:pt>
                <c:pt idx="1536">
                  <c:v>1.7130121932140696E-2</c:v>
                </c:pt>
                <c:pt idx="1537">
                  <c:v>1.7118713870125646E-2</c:v>
                </c:pt>
                <c:pt idx="1538">
                  <c:v>1.7107346811151558E-2</c:v>
                </c:pt>
                <c:pt idx="1539">
                  <c:v>1.7096021027160901E-2</c:v>
                </c:pt>
                <c:pt idx="1540">
                  <c:v>1.7084736790415889E-2</c:v>
                </c:pt>
                <c:pt idx="1541">
                  <c:v>1.707349437301886E-2</c:v>
                </c:pt>
                <c:pt idx="1542">
                  <c:v>1.7062294047311966E-2</c:v>
                </c:pt>
                <c:pt idx="1543">
                  <c:v>1.7051136085317609E-2</c:v>
                </c:pt>
                <c:pt idx="1544">
                  <c:v>1.7040020759298002E-2</c:v>
                </c:pt>
                <c:pt idx="1545">
                  <c:v>1.7028948341595296E-2</c:v>
                </c:pt>
                <c:pt idx="1546">
                  <c:v>1.7017919103992085E-2</c:v>
                </c:pt>
                <c:pt idx="1547">
                  <c:v>1.7006933319070328E-2</c:v>
                </c:pt>
                <c:pt idx="1548">
                  <c:v>1.6995991258692555E-2</c:v>
                </c:pt>
                <c:pt idx="1549">
                  <c:v>1.6985093195200918E-2</c:v>
                </c:pt>
                <c:pt idx="1550">
                  <c:v>1.6974239400857627E-2</c:v>
                </c:pt>
                <c:pt idx="1551">
                  <c:v>1.6963430147685088E-2</c:v>
                </c:pt>
                <c:pt idx="1552">
                  <c:v>1.6952665707865577E-2</c:v>
                </c:pt>
                <c:pt idx="1553">
                  <c:v>1.6941946353661308E-2</c:v>
                </c:pt>
                <c:pt idx="1554">
                  <c:v>1.6931272357254556E-2</c:v>
                </c:pt>
                <c:pt idx="1555">
                  <c:v>1.6920643990747664E-2</c:v>
                </c:pt>
                <c:pt idx="1556">
                  <c:v>1.6910061526322906E-2</c:v>
                </c:pt>
                <c:pt idx="1557">
                  <c:v>1.6898023837237375E-2</c:v>
                </c:pt>
                <c:pt idx="1558">
                  <c:v>1.6887540650998289E-2</c:v>
                </c:pt>
                <c:pt idx="1559">
                  <c:v>1.6878592267763892E-2</c:v>
                </c:pt>
                <c:pt idx="1560">
                  <c:v>1.6868196133650315E-2</c:v>
                </c:pt>
                <c:pt idx="1561">
                  <c:v>1.6857847262530257E-2</c:v>
                </c:pt>
                <c:pt idx="1562">
                  <c:v>1.684754592666593E-2</c:v>
                </c:pt>
                <c:pt idx="1563">
                  <c:v>1.683729239807974E-2</c:v>
                </c:pt>
                <c:pt idx="1564">
                  <c:v>1.6827086949113834E-2</c:v>
                </c:pt>
                <c:pt idx="1565">
                  <c:v>1.6816929851950491E-2</c:v>
                </c:pt>
                <c:pt idx="1566">
                  <c:v>1.6806821378612113E-2</c:v>
                </c:pt>
                <c:pt idx="1567">
                  <c:v>1.6796761801360915E-2</c:v>
                </c:pt>
                <c:pt idx="1568">
                  <c:v>1.6786751392459109E-2</c:v>
                </c:pt>
                <c:pt idx="1569">
                  <c:v>1.67767904239291E-2</c:v>
                </c:pt>
                <c:pt idx="1570">
                  <c:v>1.6766879168113036E-2</c:v>
                </c:pt>
                <c:pt idx="1571">
                  <c:v>1.6757017897033322E-2</c:v>
                </c:pt>
                <c:pt idx="1572">
                  <c:v>1.674720688295217E-2</c:v>
                </c:pt>
                <c:pt idx="1573">
                  <c:v>1.6737446398051858E-2</c:v>
                </c:pt>
                <c:pt idx="1574">
                  <c:v>1.6724971888226747E-2</c:v>
                </c:pt>
                <c:pt idx="1575">
                  <c:v>1.671807810452286E-2</c:v>
                </c:pt>
                <c:pt idx="1576">
                  <c:v>1.6708470840258727E-2</c:v>
                </c:pt>
                <c:pt idx="1577">
                  <c:v>1.6698915193744668E-2</c:v>
                </c:pt>
                <c:pt idx="1578">
                  <c:v>1.6689411437402768E-2</c:v>
                </c:pt>
                <c:pt idx="1579">
                  <c:v>1.6679959843335368E-2</c:v>
                </c:pt>
                <c:pt idx="1580">
                  <c:v>1.6670560683644808E-2</c:v>
                </c:pt>
                <c:pt idx="1581">
                  <c:v>1.6661214230593302E-2</c:v>
                </c:pt>
                <c:pt idx="1582">
                  <c:v>1.6651920756203253E-2</c:v>
                </c:pt>
                <c:pt idx="1583">
                  <c:v>1.6642680532896748E-2</c:v>
                </c:pt>
                <c:pt idx="1584">
                  <c:v>1.6633493832696189E-2</c:v>
                </c:pt>
                <c:pt idx="1585">
                  <c:v>1.662436092786379E-2</c:v>
                </c:pt>
                <c:pt idx="1586">
                  <c:v>1.6615282090501893E-2</c:v>
                </c:pt>
                <c:pt idx="1587">
                  <c:v>1.6606257592872709E-2</c:v>
                </c:pt>
                <c:pt idx="1588">
                  <c:v>1.6597287706918706E-2</c:v>
                </c:pt>
                <c:pt idx="1589">
                  <c:v>1.6588372705141907E-2</c:v>
                </c:pt>
                <c:pt idx="1590">
                  <c:v>1.6579512859564716E-2</c:v>
                </c:pt>
                <c:pt idx="1591">
                  <c:v>1.6570708442369408E-2</c:v>
                </c:pt>
                <c:pt idx="1592">
                  <c:v>1.6561959725738262E-2</c:v>
                </c:pt>
                <c:pt idx="1593">
                  <c:v>1.6553266981853554E-2</c:v>
                </c:pt>
                <c:pt idx="1594">
                  <c:v>1.654463048289756E-2</c:v>
                </c:pt>
                <c:pt idx="1595">
                  <c:v>1.6536050501132493E-2</c:v>
                </c:pt>
                <c:pt idx="1596">
                  <c:v>1.6527527308580758E-2</c:v>
                </c:pt>
                <c:pt idx="1597">
                  <c:v>1.6519061177504568E-2</c:v>
                </c:pt>
                <c:pt idx="1598">
                  <c:v>1.6510652380086199E-2</c:v>
                </c:pt>
                <c:pt idx="1599">
                  <c:v>1.6502301188587865E-2</c:v>
                </c:pt>
                <c:pt idx="1600">
                  <c:v>1.6494007874952032E-2</c:v>
                </c:pt>
                <c:pt idx="1601">
                  <c:v>1.6485772711600788E-2</c:v>
                </c:pt>
                <c:pt idx="1602">
                  <c:v>1.6477595970556536E-2</c:v>
                </c:pt>
                <c:pt idx="1603">
                  <c:v>1.6469477924081488E-2</c:v>
                </c:pt>
                <c:pt idx="1604">
                  <c:v>1.6461418844357922E-2</c:v>
                </c:pt>
                <c:pt idx="1605">
                  <c:v>1.6453419003568115E-2</c:v>
                </c:pt>
                <c:pt idx="1606">
                  <c:v>1.644547867373447E-2</c:v>
                </c:pt>
                <c:pt idx="1607">
                  <c:v>1.6437598127199138E-2</c:v>
                </c:pt>
                <c:pt idx="1608">
                  <c:v>1.6429777636144394E-2</c:v>
                </c:pt>
                <c:pt idx="1609">
                  <c:v>1.6422017472752515E-2</c:v>
                </c:pt>
                <c:pt idx="1610">
                  <c:v>1.6414317909125842E-2</c:v>
                </c:pt>
                <c:pt idx="1611">
                  <c:v>1.6406679217526587E-2</c:v>
                </c:pt>
                <c:pt idx="1612">
                  <c:v>1.6399101669977156E-2</c:v>
                </c:pt>
                <c:pt idx="1613">
                  <c:v>1.6391585538819697E-2</c:v>
                </c:pt>
                <c:pt idx="1614">
                  <c:v>1.6384131096156551E-2</c:v>
                </c:pt>
                <c:pt idx="1615">
                  <c:v>1.637673861424993E-2</c:v>
                </c:pt>
                <c:pt idx="1616">
                  <c:v>1.6369408365202176E-2</c:v>
                </c:pt>
                <c:pt idx="1617">
                  <c:v>1.6362140621195564E-2</c:v>
                </c:pt>
                <c:pt idx="1618">
                  <c:v>1.6354935654412373E-2</c:v>
                </c:pt>
                <c:pt idx="1619">
                  <c:v>1.6347793737034877E-2</c:v>
                </c:pt>
                <c:pt idx="1620">
                  <c:v>1.6340715141245354E-2</c:v>
                </c:pt>
                <c:pt idx="1621">
                  <c:v>1.6333700139306018E-2</c:v>
                </c:pt>
                <c:pt idx="1622">
                  <c:v>1.6326749003239271E-2</c:v>
                </c:pt>
                <c:pt idx="1623">
                  <c:v>1.6319862005307328E-2</c:v>
                </c:pt>
                <c:pt idx="1624">
                  <c:v>1.6311101975565734E-2</c:v>
                </c:pt>
                <c:pt idx="1625">
                  <c:v>1.6306281512576959E-2</c:v>
                </c:pt>
                <c:pt idx="1626">
                  <c:v>1.6299588562143086E-2</c:v>
                </c:pt>
                <c:pt idx="1627">
                  <c:v>1.6292960838493187E-2</c:v>
                </c:pt>
                <c:pt idx="1628">
                  <c:v>1.6286398613969411E-2</c:v>
                </c:pt>
                <c:pt idx="1629">
                  <c:v>1.6279902160594162E-2</c:v>
                </c:pt>
                <c:pt idx="1630">
                  <c:v>1.6273471750629653E-2</c:v>
                </c:pt>
                <c:pt idx="1631">
                  <c:v>1.6267107656258162E-2</c:v>
                </c:pt>
                <c:pt idx="1632">
                  <c:v>1.6260810149661964E-2</c:v>
                </c:pt>
                <c:pt idx="1633">
                  <c:v>1.6254579502783528E-2</c:v>
                </c:pt>
                <c:pt idx="1634">
                  <c:v>1.6248415988204812E-2</c:v>
                </c:pt>
                <c:pt idx="1635">
                  <c:v>1.6242319877868283E-2</c:v>
                </c:pt>
                <c:pt idx="1636">
                  <c:v>1.6236291444036155E-2</c:v>
                </c:pt>
                <c:pt idx="1637">
                  <c:v>1.6230330958730832E-2</c:v>
                </c:pt>
                <c:pt idx="1638">
                  <c:v>1.6224438694294463E-2</c:v>
                </c:pt>
                <c:pt idx="1639">
                  <c:v>1.6218614922909325E-2</c:v>
                </c:pt>
                <c:pt idx="1640">
                  <c:v>1.6212859916677758E-2</c:v>
                </c:pt>
                <c:pt idx="1641">
                  <c:v>1.6207173947782039E-2</c:v>
                </c:pt>
                <c:pt idx="1642">
                  <c:v>1.6201557288564317E-2</c:v>
                </c:pt>
                <c:pt idx="1643">
                  <c:v>1.619601021096706E-2</c:v>
                </c:pt>
                <c:pt idx="1644">
                  <c:v>1.6190532987172546E-2</c:v>
                </c:pt>
                <c:pt idx="1645">
                  <c:v>1.6185125889602858E-2</c:v>
                </c:pt>
                <c:pt idx="1646">
                  <c:v>1.6179789190200466E-2</c:v>
                </c:pt>
                <c:pt idx="1647">
                  <c:v>1.6174523161387455E-2</c:v>
                </c:pt>
                <c:pt idx="1648">
                  <c:v>1.6169328075026357E-2</c:v>
                </c:pt>
                <c:pt idx="1649">
                  <c:v>1.6164204203619192E-2</c:v>
                </c:pt>
                <c:pt idx="1650">
                  <c:v>1.615915181910843E-2</c:v>
                </c:pt>
                <c:pt idx="1651">
                  <c:v>1.6154171193756284E-2</c:v>
                </c:pt>
                <c:pt idx="1652">
                  <c:v>1.6149262599745029E-2</c:v>
                </c:pt>
                <c:pt idx="1653">
                  <c:v>1.6144426309177007E-2</c:v>
                </c:pt>
                <c:pt idx="1654">
                  <c:v>1.6139662594474302E-2</c:v>
                </c:pt>
                <c:pt idx="1655">
                  <c:v>1.6134971727499448E-2</c:v>
                </c:pt>
                <c:pt idx="1656">
                  <c:v>1.6130353980754464E-2</c:v>
                </c:pt>
                <c:pt idx="1657">
                  <c:v>1.6125809626101884E-2</c:v>
                </c:pt>
                <c:pt idx="1658">
                  <c:v>1.6121338935883855E-2</c:v>
                </c:pt>
                <c:pt idx="1659">
                  <c:v>1.6116942182362592E-2</c:v>
                </c:pt>
                <c:pt idx="1660">
                  <c:v>1.6112619637480563E-2</c:v>
                </c:pt>
                <c:pt idx="1661">
                  <c:v>1.6107770803426291E-2</c:v>
                </c:pt>
                <c:pt idx="1662">
                  <c:v>1.61041982630028E-2</c:v>
                </c:pt>
                <c:pt idx="1663">
                  <c:v>1.6100099977691684E-2</c:v>
                </c:pt>
                <c:pt idx="1664">
                  <c:v>1.6096076989828845E-2</c:v>
                </c:pt>
                <c:pt idx="1665">
                  <c:v>1.6092129571676494E-2</c:v>
                </c:pt>
                <c:pt idx="1666">
                  <c:v>1.6088257995257038E-2</c:v>
                </c:pt>
                <c:pt idx="1667">
                  <c:v>1.6084462532992561E-2</c:v>
                </c:pt>
                <c:pt idx="1668">
                  <c:v>1.6080743456905466E-2</c:v>
                </c:pt>
                <c:pt idx="1669">
                  <c:v>1.6077101039337904E-2</c:v>
                </c:pt>
                <c:pt idx="1670">
                  <c:v>1.6073535552232343E-2</c:v>
                </c:pt>
                <c:pt idx="1671">
                  <c:v>1.6070047268010867E-2</c:v>
                </c:pt>
                <c:pt idx="1672">
                  <c:v>1.6066636458615946E-2</c:v>
                </c:pt>
                <c:pt idx="1673">
                  <c:v>1.6063303396389728E-2</c:v>
                </c:pt>
                <c:pt idx="1674">
                  <c:v>1.6060048353514489E-2</c:v>
                </c:pt>
                <c:pt idx="1675">
                  <c:v>1.6055978376998681E-2</c:v>
                </c:pt>
                <c:pt idx="1676">
                  <c:v>1.6053773414386185E-2</c:v>
                </c:pt>
                <c:pt idx="1677">
                  <c:v>1.6050754062417738E-2</c:v>
                </c:pt>
                <c:pt idx="1678">
                  <c:v>1.6047813818529377E-2</c:v>
                </c:pt>
                <c:pt idx="1679">
                  <c:v>1.6045109402758051E-2</c:v>
                </c:pt>
                <c:pt idx="1680">
                  <c:v>1.6041780945847961E-2</c:v>
                </c:pt>
                <c:pt idx="1681">
                  <c:v>1.6039091099182556E-2</c:v>
                </c:pt>
                <c:pt idx="1682">
                  <c:v>1.6036481488175269E-2</c:v>
                </c:pt>
                <c:pt idx="1683">
                  <c:v>1.603395238492844E-2</c:v>
                </c:pt>
                <c:pt idx="1684">
                  <c:v>1.6031504061784219E-2</c:v>
                </c:pt>
                <c:pt idx="1685">
                  <c:v>1.6029136790685072E-2</c:v>
                </c:pt>
                <c:pt idx="1686">
                  <c:v>1.6026850843973151E-2</c:v>
                </c:pt>
                <c:pt idx="1687">
                  <c:v>1.6024646493910666E-2</c:v>
                </c:pt>
                <c:pt idx="1688">
                  <c:v>1.6022524012520023E-2</c:v>
                </c:pt>
                <c:pt idx="1689">
                  <c:v>1.6020483671983499E-2</c:v>
                </c:pt>
                <c:pt idx="1690">
                  <c:v>1.6018525744643242E-2</c:v>
                </c:pt>
                <c:pt idx="1691">
                  <c:v>1.6016650502521657E-2</c:v>
                </c:pt>
                <c:pt idx="1692">
                  <c:v>1.6014858217880956E-2</c:v>
                </c:pt>
                <c:pt idx="1693">
                  <c:v>1.6013149162743545E-2</c:v>
                </c:pt>
                <c:pt idx="1694">
                  <c:v>1.6011523609531508E-2</c:v>
                </c:pt>
                <c:pt idx="1695">
                  <c:v>1.6009981830347186E-2</c:v>
                </c:pt>
                <c:pt idx="1696">
                  <c:v>1.600852409729292E-2</c:v>
                </c:pt>
                <c:pt idx="1697">
                  <c:v>1.6007150682550986E-2</c:v>
                </c:pt>
                <c:pt idx="1698">
                  <c:v>1.6005861858383597E-2</c:v>
                </c:pt>
                <c:pt idx="1699">
                  <c:v>1.6004657896973029E-2</c:v>
                </c:pt>
                <c:pt idx="1700">
                  <c:v>1.6003539070421624E-2</c:v>
                </c:pt>
                <c:pt idx="1701">
                  <c:v>1.6002505650991594E-2</c:v>
                </c:pt>
                <c:pt idx="1702">
                  <c:v>1.6001557910865216E-2</c:v>
                </c:pt>
                <c:pt idx="1703">
                  <c:v>1.6000696122224767E-2</c:v>
                </c:pt>
                <c:pt idx="1704">
                  <c:v>1.5999920557092651E-2</c:v>
                </c:pt>
                <c:pt idx="1705">
                  <c:v>1.5999231487890953E-2</c:v>
                </c:pt>
                <c:pt idx="1706">
                  <c:v>1.5998629186562141E-2</c:v>
                </c:pt>
                <c:pt idx="1707">
                  <c:v>1.5998113925448365E-2</c:v>
                </c:pt>
                <c:pt idx="1708">
                  <c:v>1.5997685976811837E-2</c:v>
                </c:pt>
                <c:pt idx="1709">
                  <c:v>1.5997345612595026E-2</c:v>
                </c:pt>
                <c:pt idx="1710">
                  <c:v>1.5997093105140081E-2</c:v>
                </c:pt>
                <c:pt idx="1711">
                  <c:v>1.5996928726709214E-2</c:v>
                </c:pt>
                <c:pt idx="1712">
                  <c:v>1.5996852749164958E-2</c:v>
                </c:pt>
                <c:pt idx="1713">
                  <c:v>1.5987378787549744E-2</c:v>
                </c:pt>
                <c:pt idx="1714">
                  <c:v>1.5977221151217691E-2</c:v>
                </c:pt>
                <c:pt idx="1715">
                  <c:v>1.5968546901259373E-2</c:v>
                </c:pt>
                <c:pt idx="1716">
                  <c:v>1.5958464793950355E-2</c:v>
                </c:pt>
                <c:pt idx="1717">
                  <c:v>1.5948423635085973E-2</c:v>
                </c:pt>
                <c:pt idx="1718">
                  <c:v>1.5938423620109887E-2</c:v>
                </c:pt>
                <c:pt idx="1719">
                  <c:v>1.5928464944385823E-2</c:v>
                </c:pt>
                <c:pt idx="1720">
                  <c:v>1.5918547802957761E-2</c:v>
                </c:pt>
                <c:pt idx="1721">
                  <c:v>1.5908672391349299E-2</c:v>
                </c:pt>
                <c:pt idx="1722">
                  <c:v>1.589883890476429E-2</c:v>
                </c:pt>
                <c:pt idx="1723">
                  <c:v>1.5889047538646395E-2</c:v>
                </c:pt>
                <c:pt idx="1724">
                  <c:v>1.5879298488199467E-2</c:v>
                </c:pt>
                <c:pt idx="1725">
                  <c:v>1.5869591948867168E-2</c:v>
                </c:pt>
                <c:pt idx="1726">
                  <c:v>1.5859928115693478E-2</c:v>
                </c:pt>
                <c:pt idx="1727">
                  <c:v>1.5850307184122059E-2</c:v>
                </c:pt>
                <c:pt idx="1728">
                  <c:v>1.58407293494367E-2</c:v>
                </c:pt>
                <c:pt idx="1729">
                  <c:v>1.5831194807160998E-2</c:v>
                </c:pt>
                <c:pt idx="1730">
                  <c:v>1.5818344820806018E-2</c:v>
                </c:pt>
                <c:pt idx="1731">
                  <c:v>1.5810910333140527E-2</c:v>
                </c:pt>
                <c:pt idx="1732">
                  <c:v>1.5802852886670493E-2</c:v>
                </c:pt>
                <c:pt idx="1733">
                  <c:v>1.5793493466311759E-2</c:v>
                </c:pt>
                <c:pt idx="1734">
                  <c:v>1.5784178314781627E-2</c:v>
                </c:pt>
                <c:pt idx="1735">
                  <c:v>1.5774907627443824E-2</c:v>
                </c:pt>
                <c:pt idx="1736">
                  <c:v>1.5765681599422265E-2</c:v>
                </c:pt>
                <c:pt idx="1737">
                  <c:v>1.5756500426080677E-2</c:v>
                </c:pt>
                <c:pt idx="1738">
                  <c:v>1.5747364302862721E-2</c:v>
                </c:pt>
                <c:pt idx="1739">
                  <c:v>1.5738273424972249E-2</c:v>
                </c:pt>
                <c:pt idx="1740">
                  <c:v>1.5729227987693051E-2</c:v>
                </c:pt>
                <c:pt idx="1741">
                  <c:v>1.5720228186308915E-2</c:v>
                </c:pt>
                <c:pt idx="1742">
                  <c:v>1.5711274216263504E-2</c:v>
                </c:pt>
                <c:pt idx="1743">
                  <c:v>1.5702366272760671E-2</c:v>
                </c:pt>
                <c:pt idx="1744">
                  <c:v>1.5693504551084203E-2</c:v>
                </c:pt>
                <c:pt idx="1745">
                  <c:v>1.5684689246757699E-2</c:v>
                </c:pt>
                <c:pt idx="1746">
                  <c:v>1.567592055482514E-2</c:v>
                </c:pt>
                <c:pt idx="1747">
                  <c:v>1.5667198670730187E-2</c:v>
                </c:pt>
                <c:pt idx="1748">
                  <c:v>1.5658523789836565E-2</c:v>
                </c:pt>
                <c:pt idx="1749">
                  <c:v>1.5649896107188255E-2</c:v>
                </c:pt>
                <c:pt idx="1750">
                  <c:v>1.564131581838879E-2</c:v>
                </c:pt>
                <c:pt idx="1751">
                  <c:v>1.5632783118642024E-2</c:v>
                </c:pt>
                <c:pt idx="1752">
                  <c:v>1.5624298203311682E-2</c:v>
                </c:pt>
                <c:pt idx="1753">
                  <c:v>1.5615861267601616E-2</c:v>
                </c:pt>
                <c:pt idx="1754">
                  <c:v>1.5607472506875553E-2</c:v>
                </c:pt>
                <c:pt idx="1755">
                  <c:v>1.5599132116337344E-2</c:v>
                </c:pt>
                <c:pt idx="1756">
                  <c:v>1.5590840291510588E-2</c:v>
                </c:pt>
                <c:pt idx="1757">
                  <c:v>1.5582597227519202E-2</c:v>
                </c:pt>
                <c:pt idx="1758">
                  <c:v>1.5574403119806846E-2</c:v>
                </c:pt>
                <c:pt idx="1759">
                  <c:v>1.5566258163577373E-2</c:v>
                </c:pt>
                <c:pt idx="1760">
                  <c:v>1.5558162554274446E-2</c:v>
                </c:pt>
                <c:pt idx="1761">
                  <c:v>1.5550116487021981E-2</c:v>
                </c:pt>
                <c:pt idx="1762">
                  <c:v>1.5542120157263639E-2</c:v>
                </c:pt>
                <c:pt idx="1763">
                  <c:v>1.5534173760203274E-2</c:v>
                </c:pt>
                <c:pt idx="1764">
                  <c:v>1.5526277491364482E-2</c:v>
                </c:pt>
                <c:pt idx="1765">
                  <c:v>1.5515753465766835E-2</c:v>
                </c:pt>
                <c:pt idx="1766">
                  <c:v>1.5507979080977563E-2</c:v>
                </c:pt>
                <c:pt idx="1767">
                  <c:v>1.5501789169753977E-2</c:v>
                </c:pt>
                <c:pt idx="1768">
                  <c:v>1.5494102654969311E-2</c:v>
                </c:pt>
                <c:pt idx="1769">
                  <c:v>1.5486467272722848E-2</c:v>
                </c:pt>
                <c:pt idx="1770">
                  <c:v>1.5478883218218442E-2</c:v>
                </c:pt>
                <c:pt idx="1771">
                  <c:v>1.5471350686819818E-2</c:v>
                </c:pt>
                <c:pt idx="1772">
                  <c:v>1.5463869873970637E-2</c:v>
                </c:pt>
                <c:pt idx="1773">
                  <c:v>1.5456440974874752E-2</c:v>
                </c:pt>
                <c:pt idx="1774">
                  <c:v>1.5449064184815953E-2</c:v>
                </c:pt>
                <c:pt idx="1775">
                  <c:v>1.5441739699157964E-2</c:v>
                </c:pt>
                <c:pt idx="1776">
                  <c:v>1.5434467713184574E-2</c:v>
                </c:pt>
                <c:pt idx="1777">
                  <c:v>1.542724842225951E-2</c:v>
                </c:pt>
                <c:pt idx="1778">
                  <c:v>1.5420082021506687E-2</c:v>
                </c:pt>
                <c:pt idx="1779">
                  <c:v>1.5412266682922393E-2</c:v>
                </c:pt>
                <c:pt idx="1780">
                  <c:v>1.5401898364366673E-2</c:v>
                </c:pt>
                <c:pt idx="1781">
                  <c:v>1.539492245211882E-2</c:v>
                </c:pt>
                <c:pt idx="1782">
                  <c:v>1.5388000322928974E-2</c:v>
                </c:pt>
                <c:pt idx="1783">
                  <c:v>1.5380155425557263E-2</c:v>
                </c:pt>
                <c:pt idx="1784">
                  <c:v>1.5374318195178205E-2</c:v>
                </c:pt>
                <c:pt idx="1785">
                  <c:v>1.5367558587264796E-2</c:v>
                </c:pt>
                <c:pt idx="1786">
                  <c:v>1.5360853543864295E-2</c:v>
                </c:pt>
                <c:pt idx="1787">
                  <c:v>1.5354203260020682E-2</c:v>
                </c:pt>
                <c:pt idx="1788">
                  <c:v>1.5347607931337492E-2</c:v>
                </c:pt>
                <c:pt idx="1789">
                  <c:v>1.5341067752938642E-2</c:v>
                </c:pt>
                <c:pt idx="1790">
                  <c:v>1.533458292010792E-2</c:v>
                </c:pt>
                <c:pt idx="1791">
                  <c:v>1.5328153628288987E-2</c:v>
                </c:pt>
                <c:pt idx="1792">
                  <c:v>1.5321780072605762E-2</c:v>
                </c:pt>
                <c:pt idx="1793">
                  <c:v>1.5315462448501904E-2</c:v>
                </c:pt>
                <c:pt idx="1794">
                  <c:v>1.5309200951421076E-2</c:v>
                </c:pt>
                <c:pt idx="1795">
                  <c:v>1.5302995776407258E-2</c:v>
                </c:pt>
                <c:pt idx="1796">
                  <c:v>1.5296847118904111E-2</c:v>
                </c:pt>
                <c:pt idx="1797">
                  <c:v>1.5290755174195425E-2</c:v>
                </c:pt>
                <c:pt idx="1798">
                  <c:v>1.5284720137564989E-2</c:v>
                </c:pt>
                <c:pt idx="1799">
                  <c:v>1.5278742204376528E-2</c:v>
                </c:pt>
                <c:pt idx="1800">
                  <c:v>1.5272821569993766E-2</c:v>
                </c:pt>
                <c:pt idx="1801">
                  <c:v>1.5266958429620558E-2</c:v>
                </c:pt>
                <c:pt idx="1802">
                  <c:v>1.5261152978460757E-2</c:v>
                </c:pt>
                <c:pt idx="1803">
                  <c:v>1.5255405412117895E-2</c:v>
                </c:pt>
                <c:pt idx="1804">
                  <c:v>1.5249715925635954E-2</c:v>
                </c:pt>
                <c:pt idx="1805">
                  <c:v>1.5244084714538531E-2</c:v>
                </c:pt>
                <c:pt idx="1806">
                  <c:v>1.5238511974029478E-2</c:v>
                </c:pt>
                <c:pt idx="1807">
                  <c:v>1.523299789931265E-2</c:v>
                </c:pt>
                <c:pt idx="1808">
                  <c:v>1.5227542685911644E-2</c:v>
                </c:pt>
                <c:pt idx="1809">
                  <c:v>1.5222146528950375E-2</c:v>
                </c:pt>
                <c:pt idx="1810">
                  <c:v>1.5216809623792571E-2</c:v>
                </c:pt>
                <c:pt idx="1811">
                  <c:v>1.5211532165881891E-2</c:v>
                </c:pt>
                <c:pt idx="1812">
                  <c:v>1.520631435042219E-2</c:v>
                </c:pt>
                <c:pt idx="1813">
                  <c:v>1.5201156372697255E-2</c:v>
                </c:pt>
                <c:pt idx="1814">
                  <c:v>1.5196058427910941E-2</c:v>
                </c:pt>
                <c:pt idx="1815">
                  <c:v>1.5191020711666781E-2</c:v>
                </c:pt>
                <c:pt idx="1816">
                  <c:v>1.5186043419088691E-2</c:v>
                </c:pt>
                <c:pt idx="1817">
                  <c:v>1.5179705693024736E-2</c:v>
                </c:pt>
                <c:pt idx="1818">
                  <c:v>1.5175582167783475E-2</c:v>
                </c:pt>
                <c:pt idx="1819">
                  <c:v>1.517147603650848E-2</c:v>
                </c:pt>
                <c:pt idx="1820">
                  <c:v>1.5166742391752308E-2</c:v>
                </c:pt>
                <c:pt idx="1821">
                  <c:v>1.5162070147241025E-2</c:v>
                </c:pt>
                <c:pt idx="1822">
                  <c:v>1.5157459498258419E-2</c:v>
                </c:pt>
                <c:pt idx="1823">
                  <c:v>1.5152910640168216E-2</c:v>
                </c:pt>
                <c:pt idx="1824">
                  <c:v>1.5148423768334141E-2</c:v>
                </c:pt>
                <c:pt idx="1825">
                  <c:v>1.514399907788011E-2</c:v>
                </c:pt>
                <c:pt idx="1826">
                  <c:v>1.5139636764249786E-2</c:v>
                </c:pt>
                <c:pt idx="1827">
                  <c:v>1.5135337022647022E-2</c:v>
                </c:pt>
                <c:pt idx="1828">
                  <c:v>1.5131100048515478E-2</c:v>
                </c:pt>
                <c:pt idx="1829">
                  <c:v>1.5126926037138944E-2</c:v>
                </c:pt>
                <c:pt idx="1830">
                  <c:v>1.5121652281946396E-2</c:v>
                </c:pt>
                <c:pt idx="1831">
                  <c:v>1.5118767683706125E-2</c:v>
                </c:pt>
                <c:pt idx="1832">
                  <c:v>1.511478373237729E-2</c:v>
                </c:pt>
                <c:pt idx="1833">
                  <c:v>1.5110863524938623E-2</c:v>
                </c:pt>
                <c:pt idx="1834">
                  <c:v>1.5107007256833782E-2</c:v>
                </c:pt>
                <c:pt idx="1835">
                  <c:v>1.5102678636811362E-2</c:v>
                </c:pt>
                <c:pt idx="1836">
                  <c:v>1.5099487319680804E-2</c:v>
                </c:pt>
                <c:pt idx="1837">
                  <c:v>1.5095824041280181E-2</c:v>
                </c:pt>
                <c:pt idx="1838">
                  <c:v>1.5092225483348543E-2</c:v>
                </c:pt>
                <c:pt idx="1839">
                  <c:v>1.5088691841329549E-2</c:v>
                </c:pt>
                <c:pt idx="1840">
                  <c:v>1.5085223310347118E-2</c:v>
                </c:pt>
                <c:pt idx="1841">
                  <c:v>1.5081820085924846E-2</c:v>
                </c:pt>
                <c:pt idx="1842">
                  <c:v>1.5078482363106716E-2</c:v>
                </c:pt>
                <c:pt idx="1843">
                  <c:v>1.5075210337496259E-2</c:v>
                </c:pt>
                <c:pt idx="1844">
                  <c:v>1.5072004204217393E-2</c:v>
                </c:pt>
                <c:pt idx="1845">
                  <c:v>1.5068864158713779E-2</c:v>
                </c:pt>
                <c:pt idx="1846">
                  <c:v>1.5065790396109335E-2</c:v>
                </c:pt>
                <c:pt idx="1847">
                  <c:v>1.5062783111767786E-2</c:v>
                </c:pt>
                <c:pt idx="1848">
                  <c:v>1.5059842501212728E-2</c:v>
                </c:pt>
                <c:pt idx="1849">
                  <c:v>1.5056968759488143E-2</c:v>
                </c:pt>
                <c:pt idx="1850">
                  <c:v>1.5054162082037692E-2</c:v>
                </c:pt>
                <c:pt idx="1851">
                  <c:v>1.5051422664145164E-2</c:v>
                </c:pt>
                <c:pt idx="1852">
                  <c:v>1.5048750701174285E-2</c:v>
                </c:pt>
                <c:pt idx="1853">
                  <c:v>1.5046146388408843E-2</c:v>
                </c:pt>
                <c:pt idx="1854">
                  <c:v>1.5043609921052692E-2</c:v>
                </c:pt>
                <c:pt idx="1855">
                  <c:v>1.5041141494549493E-2</c:v>
                </c:pt>
                <c:pt idx="1856">
                  <c:v>1.5038741304103098E-2</c:v>
                </c:pt>
                <c:pt idx="1857">
                  <c:v>1.5036409545077234E-2</c:v>
                </c:pt>
                <c:pt idx="1858">
                  <c:v>1.5034146412835625E-2</c:v>
                </c:pt>
                <c:pt idx="1859">
                  <c:v>1.5031952102662061E-2</c:v>
                </c:pt>
                <c:pt idx="1860">
                  <c:v>1.502982680984033E-2</c:v>
                </c:pt>
                <c:pt idx="1861">
                  <c:v>1.5027770729734158E-2</c:v>
                </c:pt>
                <c:pt idx="1862">
                  <c:v>1.5025784057547398E-2</c:v>
                </c:pt>
                <c:pt idx="1863">
                  <c:v>1.5023866988643775E-2</c:v>
                </c:pt>
                <c:pt idx="1864">
                  <c:v>1.5022019718387014E-2</c:v>
                </c:pt>
                <c:pt idx="1865">
                  <c:v>1.5020242441901033E-2</c:v>
                </c:pt>
                <c:pt idx="1866">
                  <c:v>1.50185353548693E-2</c:v>
                </c:pt>
                <c:pt idx="1867">
                  <c:v>1.5016898652255861E-2</c:v>
                </c:pt>
                <c:pt idx="1868">
                  <c:v>1.5015332529504377E-2</c:v>
                </c:pt>
                <c:pt idx="1869">
                  <c:v>1.5013629349827085E-2</c:v>
                </c:pt>
                <c:pt idx="1870">
                  <c:v>1.5012215127327977E-2</c:v>
                </c:pt>
                <c:pt idx="1871">
                  <c:v>1.5011059593659226E-2</c:v>
                </c:pt>
                <c:pt idx="1872">
                  <c:v>1.5009777743353325E-2</c:v>
                </c:pt>
                <c:pt idx="1873">
                  <c:v>1.5008567449568133E-2</c:v>
                </c:pt>
                <c:pt idx="1874">
                  <c:v>1.5007428907507503E-2</c:v>
                </c:pt>
                <c:pt idx="1875">
                  <c:v>1.5006362312455224E-2</c:v>
                </c:pt>
                <c:pt idx="1876">
                  <c:v>1.5005367859775021E-2</c:v>
                </c:pt>
                <c:pt idx="1877">
                  <c:v>1.5004445744830619E-2</c:v>
                </c:pt>
                <c:pt idx="1878">
                  <c:v>1.5003596162745936E-2</c:v>
                </c:pt>
                <c:pt idx="1879">
                  <c:v>1.5002819308964632E-2</c:v>
                </c:pt>
                <c:pt idx="1880">
                  <c:v>1.5002115378850434E-2</c:v>
                </c:pt>
                <c:pt idx="1881">
                  <c:v>1.5001484567527257E-2</c:v>
                </c:pt>
                <c:pt idx="1882">
                  <c:v>1.5000927070438763E-2</c:v>
                </c:pt>
                <c:pt idx="1883">
                  <c:v>1.5000443082948678E-2</c:v>
                </c:pt>
                <c:pt idx="1884">
                  <c:v>1.500003280034079E-2</c:v>
                </c:pt>
                <c:pt idx="1885">
                  <c:v>1.4999613909418841E-2</c:v>
                </c:pt>
                <c:pt idx="1886">
                  <c:v>1.4999434130746891E-2</c:v>
                </c:pt>
                <c:pt idx="1887">
                  <c:v>1.4999246134488331E-2</c:v>
                </c:pt>
                <c:pt idx="1888">
                  <c:v>1.4999132624327061E-2</c:v>
                </c:pt>
                <c:pt idx="1889">
                  <c:v>1.499909379554687E-2</c:v>
                </c:pt>
                <c:pt idx="1890">
                  <c:v>1.4999129843431547E-2</c:v>
                </c:pt>
                <c:pt idx="1891">
                  <c:v>1.499924096350469E-2</c:v>
                </c:pt>
                <c:pt idx="1892">
                  <c:v>1.4999427350810279E-2</c:v>
                </c:pt>
                <c:pt idx="1893">
                  <c:v>1.4999689200791977E-2</c:v>
                </c:pt>
                <c:pt idx="1894">
                  <c:v>1.5000026708733571E-2</c:v>
                </c:pt>
                <c:pt idx="1895">
                  <c:v>1.5000440069998788E-2</c:v>
                </c:pt>
                <c:pt idx="1896">
                  <c:v>1.5000929479871417E-2</c:v>
                </c:pt>
                <c:pt idx="1897">
                  <c:v>1.5001495133635245E-2</c:v>
                </c:pt>
                <c:pt idx="1898">
                  <c:v>1.5002137226574064E-2</c:v>
                </c:pt>
                <c:pt idx="1899">
                  <c:v>1.5002855954051597E-2</c:v>
                </c:pt>
                <c:pt idx="1900">
                  <c:v>1.500365151143157E-2</c:v>
                </c:pt>
                <c:pt idx="1901">
                  <c:v>1.5004524093837901E-2</c:v>
                </c:pt>
                <c:pt idx="1902">
                  <c:v>1.5005473896874122E-2</c:v>
                </c:pt>
                <c:pt idx="1903">
                  <c:v>1.5006501115584214E-2</c:v>
                </c:pt>
                <c:pt idx="1904">
                  <c:v>1.5007605945571711E-2</c:v>
                </c:pt>
                <c:pt idx="1905">
                  <c:v>1.5008788581800658E-2</c:v>
                </c:pt>
                <c:pt idx="1906">
                  <c:v>1.5010049219794652E-2</c:v>
                </c:pt>
                <c:pt idx="1907">
                  <c:v>1.5011388054837482E-2</c:v>
                </c:pt>
                <c:pt idx="1908">
                  <c:v>1.5012805282292874E-2</c:v>
                </c:pt>
                <c:pt idx="1909">
                  <c:v>1.501430109736468E-2</c:v>
                </c:pt>
                <c:pt idx="1910">
                  <c:v>1.5015875695416625E-2</c:v>
                </c:pt>
                <c:pt idx="1911">
                  <c:v>1.5017529271812435E-2</c:v>
                </c:pt>
                <c:pt idx="1912">
                  <c:v>1.5019262021676028E-2</c:v>
                </c:pt>
                <c:pt idx="1913">
                  <c:v>1.5021074140530999E-2</c:v>
                </c:pt>
                <c:pt idx="1914">
                  <c:v>1.5022965823661139E-2</c:v>
                </c:pt>
                <c:pt idx="1915">
                  <c:v>1.50249372662703E-2</c:v>
                </c:pt>
                <c:pt idx="1916">
                  <c:v>1.5026988663882079E-2</c:v>
                </c:pt>
                <c:pt idx="1917">
                  <c:v>1.5029120211620395E-2</c:v>
                </c:pt>
                <c:pt idx="1918">
                  <c:v>1.5031332104689099E-2</c:v>
                </c:pt>
                <c:pt idx="1919">
                  <c:v>1.5033624538691726E-2</c:v>
                </c:pt>
                <c:pt idx="1920">
                  <c:v>1.5035997708832127E-2</c:v>
                </c:pt>
                <c:pt idx="1921">
                  <c:v>1.5038809014340515E-2</c:v>
                </c:pt>
                <c:pt idx="1922">
                  <c:v>1.5040987038661413E-2</c:v>
                </c:pt>
                <c:pt idx="1923">
                  <c:v>1.5043603588997811E-2</c:v>
                </c:pt>
                <c:pt idx="1924">
                  <c:v>1.5046301656767014E-2</c:v>
                </c:pt>
                <c:pt idx="1925">
                  <c:v>1.5049081437252809E-2</c:v>
                </c:pt>
                <c:pt idx="1926">
                  <c:v>1.5051943125659051E-2</c:v>
                </c:pt>
                <c:pt idx="1927">
                  <c:v>1.50548869174294E-2</c:v>
                </c:pt>
                <c:pt idx="1928">
                  <c:v>1.5057913007767709E-2</c:v>
                </c:pt>
                <c:pt idx="1929">
                  <c:v>1.506102159211764E-2</c:v>
                </c:pt>
                <c:pt idx="1930">
                  <c:v>1.5064212865683047E-2</c:v>
                </c:pt>
                <c:pt idx="1931">
                  <c:v>1.5067487023827653E-2</c:v>
                </c:pt>
                <c:pt idx="1932">
                  <c:v>1.5070844261835248E-2</c:v>
                </c:pt>
                <c:pt idx="1933">
                  <c:v>1.507428477522943E-2</c:v>
                </c:pt>
                <c:pt idx="1934">
                  <c:v>1.5077808759054179E-2</c:v>
                </c:pt>
                <c:pt idx="1935">
                  <c:v>1.5081416408673221E-2</c:v>
                </c:pt>
                <c:pt idx="1936">
                  <c:v>1.5086178067180711E-2</c:v>
                </c:pt>
                <c:pt idx="1937">
                  <c:v>1.5088883486669147E-2</c:v>
                </c:pt>
                <c:pt idx="1938">
                  <c:v>1.5092743305773482E-2</c:v>
                </c:pt>
                <c:pt idx="1939">
                  <c:v>1.509725794347716E-2</c:v>
                </c:pt>
                <c:pt idx="1940">
                  <c:v>1.5100716480533904E-2</c:v>
                </c:pt>
                <c:pt idx="1941">
                  <c:v>1.5104830226757571E-2</c:v>
                </c:pt>
                <c:pt idx="1942">
                  <c:v>1.5109029006081798E-2</c:v>
                </c:pt>
                <c:pt idx="1943">
                  <c:v>1.5113313013790375E-2</c:v>
                </c:pt>
                <c:pt idx="1944">
                  <c:v>1.5117682445167091E-2</c:v>
                </c:pt>
                <c:pt idx="1945">
                  <c:v>1.5122137495495735E-2</c:v>
                </c:pt>
                <c:pt idx="1946">
                  <c:v>1.5126678360219969E-2</c:v>
                </c:pt>
                <c:pt idx="1947">
                  <c:v>1.5131305234543646E-2</c:v>
                </c:pt>
                <c:pt idx="1948">
                  <c:v>1.5136018313750554E-2</c:v>
                </c:pt>
                <c:pt idx="1949">
                  <c:v>1.5140817793284356E-2</c:v>
                </c:pt>
                <c:pt idx="1950">
                  <c:v>1.5145703868268967E-2</c:v>
                </c:pt>
                <c:pt idx="1951">
                  <c:v>1.5150676734387858E-2</c:v>
                </c:pt>
                <c:pt idx="1952">
                  <c:v>1.5155736586445201E-2</c:v>
                </c:pt>
                <c:pt idx="1953">
                  <c:v>1.5160883620124466E-2</c:v>
                </c:pt>
                <c:pt idx="1954">
                  <c:v>1.5166118030709441E-2</c:v>
                </c:pt>
                <c:pt idx="1955">
                  <c:v>1.5171440013324045E-2</c:v>
                </c:pt>
                <c:pt idx="1956">
                  <c:v>1.5176849763491873E-2</c:v>
                </c:pt>
                <c:pt idx="1957">
                  <c:v>1.518234747641678E-2</c:v>
                </c:pt>
                <c:pt idx="1958">
                  <c:v>1.5187933347542426E-2</c:v>
                </c:pt>
                <c:pt idx="1959">
                  <c:v>1.5193607571912793E-2</c:v>
                </c:pt>
                <c:pt idx="1960">
                  <c:v>1.5199370345211349E-2</c:v>
                </c:pt>
                <c:pt idx="1961">
                  <c:v>1.5205221862402141E-2</c:v>
                </c:pt>
                <c:pt idx="1962">
                  <c:v>1.52111623190887E-2</c:v>
                </c:pt>
                <c:pt idx="1963">
                  <c:v>1.5217191910394945E-2</c:v>
                </c:pt>
                <c:pt idx="1964">
                  <c:v>1.52233108316846E-2</c:v>
                </c:pt>
                <c:pt idx="1965">
                  <c:v>1.5229519278401327E-2</c:v>
                </c:pt>
                <c:pt idx="1966">
                  <c:v>1.5235817445669042E-2</c:v>
                </c:pt>
                <c:pt idx="1967">
                  <c:v>1.5242205528931407E-2</c:v>
                </c:pt>
                <c:pt idx="1968">
                  <c:v>1.5248683723472212E-2</c:v>
                </c:pt>
                <c:pt idx="1969">
                  <c:v>1.5255252224575244E-2</c:v>
                </c:pt>
                <c:pt idx="1970">
                  <c:v>1.5261911227684166E-2</c:v>
                </c:pt>
                <c:pt idx="1971">
                  <c:v>1.5268660927922895E-2</c:v>
                </c:pt>
                <c:pt idx="1972">
                  <c:v>1.5275501520655155E-2</c:v>
                </c:pt>
                <c:pt idx="1973">
                  <c:v>1.5280469682776854E-2</c:v>
                </c:pt>
                <c:pt idx="1974">
                  <c:v>1.5283152861016447E-2</c:v>
                </c:pt>
                <c:pt idx="1975">
                  <c:v>1.5285442384866954E-2</c:v>
                </c:pt>
                <c:pt idx="1976">
                  <c:v>1.5288101384927089E-2</c:v>
                </c:pt>
                <c:pt idx="1977">
                  <c:v>1.5290747294818274E-2</c:v>
                </c:pt>
                <c:pt idx="1978">
                  <c:v>1.5293380064500539E-2</c:v>
                </c:pt>
                <c:pt idx="1979">
                  <c:v>1.5295999644013847E-2</c:v>
                </c:pt>
                <c:pt idx="1980">
                  <c:v>1.5298605983478097E-2</c:v>
                </c:pt>
                <c:pt idx="1981">
                  <c:v>1.5301199032853319E-2</c:v>
                </c:pt>
                <c:pt idx="1982">
                  <c:v>1.5303778742339347E-2</c:v>
                </c:pt>
                <c:pt idx="1983">
                  <c:v>1.5306345062136018E-2</c:v>
                </c:pt>
                <c:pt idx="1984">
                  <c:v>1.5308897941963551E-2</c:v>
                </c:pt>
                <c:pt idx="1985">
                  <c:v>1.5311437332101718E-2</c:v>
                </c:pt>
                <c:pt idx="1986">
                  <c:v>1.5314682360347831E-2</c:v>
                </c:pt>
                <c:pt idx="1987">
                  <c:v>1.5316475443549749E-2</c:v>
                </c:pt>
                <c:pt idx="1988">
                  <c:v>1.5318974065019475E-2</c:v>
                </c:pt>
                <c:pt idx="1989">
                  <c:v>1.5321458997039628E-2</c:v>
                </c:pt>
                <c:pt idx="1990">
                  <c:v>1.532393018965017E-2</c:v>
                </c:pt>
                <c:pt idx="1991">
                  <c:v>1.5326737522096678E-2</c:v>
                </c:pt>
                <c:pt idx="1992">
                  <c:v>1.5328831157201961E-2</c:v>
                </c:pt>
                <c:pt idx="1993">
                  <c:v>1.5331260832223137E-2</c:v>
                </c:pt>
                <c:pt idx="1994">
                  <c:v>1.5333676568074495E-2</c:v>
                </c:pt>
                <c:pt idx="1995">
                  <c:v>1.5336078315035806E-2</c:v>
                </c:pt>
                <c:pt idx="1996">
                  <c:v>1.5338466022987163E-2</c:v>
                </c:pt>
                <c:pt idx="1997">
                  <c:v>1.5340839642048465E-2</c:v>
                </c:pt>
                <c:pt idx="1998">
                  <c:v>1.5343199122419549E-2</c:v>
                </c:pt>
                <c:pt idx="1999">
                  <c:v>1.5345544413900569E-2</c:v>
                </c:pt>
                <c:pt idx="2000">
                  <c:v>1.5347875466851235E-2</c:v>
                </c:pt>
                <c:pt idx="2001">
                  <c:v>1.5350192231151638E-2</c:v>
                </c:pt>
                <c:pt idx="2002">
                  <c:v>1.5352494656921678E-2</c:v>
                </c:pt>
                <c:pt idx="2003">
                  <c:v>1.5354782694281255E-2</c:v>
                </c:pt>
                <c:pt idx="2004">
                  <c:v>1.5357056293190396E-2</c:v>
                </c:pt>
                <c:pt idx="2005">
                  <c:v>1.5359315403848939E-2</c:v>
                </c:pt>
                <c:pt idx="2006">
                  <c:v>1.5361559976296846E-2</c:v>
                </c:pt>
                <c:pt idx="2007">
                  <c:v>1.5363789960494145E-2</c:v>
                </c:pt>
                <c:pt idx="2008">
                  <c:v>1.5366005306720609E-2</c:v>
                </c:pt>
                <c:pt idx="2009">
                  <c:v>1.5368205964776394E-2</c:v>
                </c:pt>
                <c:pt idx="2010">
                  <c:v>1.537039188494127E-2</c:v>
                </c:pt>
                <c:pt idx="2011">
                  <c:v>1.5372563017175267E-2</c:v>
                </c:pt>
                <c:pt idx="2012">
                  <c:v>1.537471931167822E-2</c:v>
                </c:pt>
                <c:pt idx="2013">
                  <c:v>1.5376860718330221E-2</c:v>
                </c:pt>
                <c:pt idx="2014">
                  <c:v>1.5378987187411042E-2</c:v>
                </c:pt>
                <c:pt idx="2015">
                  <c:v>1.5381098668880711E-2</c:v>
                </c:pt>
                <c:pt idx="2016">
                  <c:v>1.5383195112699255E-2</c:v>
                </c:pt>
                <c:pt idx="2017">
                  <c:v>1.5385276469146447E-2</c:v>
                </c:pt>
                <c:pt idx="2018">
                  <c:v>1.5387342688182315E-2</c:v>
                </c:pt>
                <c:pt idx="2019">
                  <c:v>1.5389393719926758E-2</c:v>
                </c:pt>
                <c:pt idx="2020">
                  <c:v>1.5391429514339805E-2</c:v>
                </c:pt>
                <c:pt idx="2021">
                  <c:v>1.5393450021541355E-2</c:v>
                </c:pt>
                <c:pt idx="2022">
                  <c:v>1.5395455191731244E-2</c:v>
                </c:pt>
                <c:pt idx="2023">
                  <c:v>1.5397444974789565E-2</c:v>
                </c:pt>
                <c:pt idx="2024">
                  <c:v>1.5399419320996088E-2</c:v>
                </c:pt>
                <c:pt idx="2025">
                  <c:v>1.5401935002659073E-2</c:v>
                </c:pt>
                <c:pt idx="2026">
                  <c:v>1.5403873876840279E-2</c:v>
                </c:pt>
                <c:pt idx="2027">
                  <c:v>1.5405523353635431E-2</c:v>
                </c:pt>
                <c:pt idx="2028">
                  <c:v>1.5407433214704724E-2</c:v>
                </c:pt>
                <c:pt idx="2029">
                  <c:v>1.5409327382007731E-2</c:v>
                </c:pt>
                <c:pt idx="2030">
                  <c:v>1.5411205805584416E-2</c:v>
                </c:pt>
                <c:pt idx="2031">
                  <c:v>1.5413068435554678E-2</c:v>
                </c:pt>
                <c:pt idx="2032">
                  <c:v>1.5414915222038417E-2</c:v>
                </c:pt>
                <c:pt idx="2033">
                  <c:v>1.5416746114915725E-2</c:v>
                </c:pt>
                <c:pt idx="2034">
                  <c:v>1.5418561064466374E-2</c:v>
                </c:pt>
                <c:pt idx="2035">
                  <c:v>1.5420360020730328E-2</c:v>
                </c:pt>
                <c:pt idx="2036">
                  <c:v>1.5422142933667615E-2</c:v>
                </c:pt>
                <c:pt idx="2037">
                  <c:v>1.5423909753318199E-2</c:v>
                </c:pt>
                <c:pt idx="2038">
                  <c:v>1.5425660430041788E-2</c:v>
                </c:pt>
                <c:pt idx="2039">
                  <c:v>1.5427394913638537E-2</c:v>
                </c:pt>
                <c:pt idx="2040">
                  <c:v>1.5429113154228347E-2</c:v>
                </c:pt>
                <c:pt idx="2041">
                  <c:v>1.5432200885099334E-2</c:v>
                </c:pt>
                <c:pt idx="2042">
                  <c:v>1.5432500706786811E-2</c:v>
                </c:pt>
                <c:pt idx="2043">
                  <c:v>1.5434407036600817E-2</c:v>
                </c:pt>
                <c:pt idx="2044">
                  <c:v>1.5435822688196765E-2</c:v>
                </c:pt>
                <c:pt idx="2045">
                  <c:v>1.5437458964910888E-2</c:v>
                </c:pt>
                <c:pt idx="2046">
                  <c:v>1.5439078699017728E-2</c:v>
                </c:pt>
                <c:pt idx="2047">
                  <c:v>1.5440681840717119E-2</c:v>
                </c:pt>
                <c:pt idx="2048">
                  <c:v>1.544226833996909E-2</c:v>
                </c:pt>
                <c:pt idx="2049">
                  <c:v>1.5443838146973476E-2</c:v>
                </c:pt>
                <c:pt idx="2050">
                  <c:v>1.5445391211450499E-2</c:v>
                </c:pt>
                <c:pt idx="2051">
                  <c:v>1.5446927483999673E-2</c:v>
                </c:pt>
                <c:pt idx="2052">
                  <c:v>1.5448446914261282E-2</c:v>
                </c:pt>
                <c:pt idx="2053">
                  <c:v>1.5449949452515099E-2</c:v>
                </c:pt>
                <c:pt idx="2054">
                  <c:v>1.5451435048641216E-2</c:v>
                </c:pt>
                <c:pt idx="2055">
                  <c:v>1.5452903652839467E-2</c:v>
                </c:pt>
                <c:pt idx="2056">
                  <c:v>1.5454355215389626E-2</c:v>
                </c:pt>
                <c:pt idx="2057">
                  <c:v>1.5455789686011911E-2</c:v>
                </c:pt>
                <c:pt idx="2058">
                  <c:v>1.5457207014826224E-2</c:v>
                </c:pt>
                <c:pt idx="2059">
                  <c:v>1.5458607152112336E-2</c:v>
                </c:pt>
                <c:pt idx="2060">
                  <c:v>1.5459990047750338E-2</c:v>
                </c:pt>
                <c:pt idx="2061">
                  <c:v>1.5461355651940067E-2</c:v>
                </c:pt>
                <c:pt idx="2062">
                  <c:v>1.5462703914641551E-2</c:v>
                </c:pt>
                <c:pt idx="2063">
                  <c:v>1.546403478597469E-2</c:v>
                </c:pt>
                <c:pt idx="2064">
                  <c:v>1.5465348216139319E-2</c:v>
                </c:pt>
                <c:pt idx="2065">
                  <c:v>1.5466644154935594E-2</c:v>
                </c:pt>
                <c:pt idx="2066">
                  <c:v>1.5467922552563351E-2</c:v>
                </c:pt>
                <c:pt idx="2067">
                  <c:v>1.5469183359222427E-2</c:v>
                </c:pt>
                <c:pt idx="2068">
                  <c:v>1.5470426524792913E-2</c:v>
                </c:pt>
                <c:pt idx="2069">
                  <c:v>1.5471651999394709E-2</c:v>
                </c:pt>
                <c:pt idx="2070">
                  <c:v>1.5472859733147715E-2</c:v>
                </c:pt>
                <c:pt idx="2071">
                  <c:v>1.547404967617183E-2</c:v>
                </c:pt>
                <c:pt idx="2072">
                  <c:v>1.5475221778347148E-2</c:v>
                </c:pt>
                <c:pt idx="2073">
                  <c:v>1.5476375989873503E-2</c:v>
                </c:pt>
                <c:pt idx="2074">
                  <c:v>1.5477512260870796E-2</c:v>
                </c:pt>
                <c:pt idx="2075">
                  <c:v>1.5478630541219118E-2</c:v>
                </c:pt>
                <c:pt idx="2076">
                  <c:v>1.5479730781278178E-2</c:v>
                </c:pt>
                <c:pt idx="2077">
                  <c:v>1.5481936794303763E-2</c:v>
                </c:pt>
                <c:pt idx="2078">
                  <c:v>1.5482993104383169E-2</c:v>
                </c:pt>
                <c:pt idx="2079">
                  <c:v>1.5483070674120469E-2</c:v>
                </c:pt>
                <c:pt idx="2080">
                  <c:v>1.5484095643110152E-2</c:v>
                </c:pt>
                <c:pt idx="2081">
                  <c:v>1.5485102314976018E-2</c:v>
                </c:pt>
                <c:pt idx="2082">
                  <c:v>1.548609063959816E-2</c:v>
                </c:pt>
                <c:pt idx="2083">
                  <c:v>1.5487060567096478E-2</c:v>
                </c:pt>
                <c:pt idx="2084">
                  <c:v>1.5488012047590871E-2</c:v>
                </c:pt>
                <c:pt idx="2085">
                  <c:v>1.5488945031361112E-2</c:v>
                </c:pt>
                <c:pt idx="2086">
                  <c:v>1.5489859467967548E-2</c:v>
                </c:pt>
                <c:pt idx="2087">
                  <c:v>1.5490755307849824E-2</c:v>
                </c:pt>
                <c:pt idx="2088">
                  <c:v>1.5491632500967967E-2</c:v>
                </c:pt>
                <c:pt idx="2089">
                  <c:v>1.5492490997441877E-2</c:v>
                </c:pt>
                <c:pt idx="2090">
                  <c:v>1.5493330747231582E-2</c:v>
                </c:pt>
                <c:pt idx="2091">
                  <c:v>1.5495716226741507E-2</c:v>
                </c:pt>
                <c:pt idx="2092">
                  <c:v>1.5495403673302377E-2</c:v>
                </c:pt>
                <c:pt idx="2093">
                  <c:v>1.5496176063454214E-2</c:v>
                </c:pt>
                <c:pt idx="2094">
                  <c:v>1.5496929478784338E-2</c:v>
                </c:pt>
                <c:pt idx="2095">
                  <c:v>1.5497767226255732E-2</c:v>
                </c:pt>
                <c:pt idx="2096">
                  <c:v>1.5498379185059363E-2</c:v>
                </c:pt>
                <c:pt idx="2097">
                  <c:v>1.5499075376164129E-2</c:v>
                </c:pt>
                <c:pt idx="2098">
                  <c:v>1.5499752392766908E-2</c:v>
                </c:pt>
                <c:pt idx="2099">
                  <c:v>1.5500410184907665E-2</c:v>
                </c:pt>
                <c:pt idx="2100">
                  <c:v>1.5501048702466491E-2</c:v>
                </c:pt>
                <c:pt idx="2101">
                  <c:v>1.5501667895883031E-2</c:v>
                </c:pt>
                <c:pt idx="2102">
                  <c:v>1.5502267714797568E-2</c:v>
                </c:pt>
                <c:pt idx="2103">
                  <c:v>1.5502848109489875E-2</c:v>
                </c:pt>
                <c:pt idx="2104">
                  <c:v>1.5503409030159787E-2</c:v>
                </c:pt>
                <c:pt idx="2105">
                  <c:v>1.5503950426687396E-2</c:v>
                </c:pt>
                <c:pt idx="2106">
                  <c:v>1.5504472249272538E-2</c:v>
                </c:pt>
                <c:pt idx="2107">
                  <c:v>1.5504974447875242E-2</c:v>
                </c:pt>
                <c:pt idx="2108">
                  <c:v>1.550545697253547E-2</c:v>
                </c:pt>
                <c:pt idx="2109">
                  <c:v>1.5505919773532995E-2</c:v>
                </c:pt>
                <c:pt idx="2110">
                  <c:v>1.5506362800667972E-2</c:v>
                </c:pt>
                <c:pt idx="2111">
                  <c:v>1.5506786004220174E-2</c:v>
                </c:pt>
                <c:pt idx="2112">
                  <c:v>1.5507189334309501E-2</c:v>
                </c:pt>
                <c:pt idx="2113">
                  <c:v>1.5507572740816045E-2</c:v>
                </c:pt>
                <c:pt idx="2114">
                  <c:v>1.5507936173699832E-2</c:v>
                </c:pt>
                <c:pt idx="2115">
                  <c:v>1.5508279583400508E-2</c:v>
                </c:pt>
                <c:pt idx="2116">
                  <c:v>1.5508602919798165E-2</c:v>
                </c:pt>
                <c:pt idx="2117">
                  <c:v>1.5508906132852829E-2</c:v>
                </c:pt>
                <c:pt idx="2118">
                  <c:v>1.5509189172684401E-2</c:v>
                </c:pt>
                <c:pt idx="2119">
                  <c:v>1.5509451989572653E-2</c:v>
                </c:pt>
                <c:pt idx="2120">
                  <c:v>1.5509694533397678E-2</c:v>
                </c:pt>
                <c:pt idx="2121">
                  <c:v>1.5509916754279374E-2</c:v>
                </c:pt>
                <c:pt idx="2122">
                  <c:v>1.5510118602257705E-2</c:v>
                </c:pt>
                <c:pt idx="2123">
                  <c:v>1.5510300027452573E-2</c:v>
                </c:pt>
                <c:pt idx="2124">
                  <c:v>1.5510460979903939E-2</c:v>
                </c:pt>
                <c:pt idx="2125">
                  <c:v>1.551060140965177E-2</c:v>
                </c:pt>
                <c:pt idx="2126">
                  <c:v>1.5510721266895899E-2</c:v>
                </c:pt>
                <c:pt idx="2127">
                  <c:v>1.5510820501596356E-2</c:v>
                </c:pt>
                <c:pt idx="2128">
                  <c:v>1.5510899063713168E-2</c:v>
                </c:pt>
                <c:pt idx="2129">
                  <c:v>1.5510963471792039E-2</c:v>
                </c:pt>
                <c:pt idx="2130">
                  <c:v>1.5510997567718121E-2</c:v>
                </c:pt>
                <c:pt idx="2131">
                  <c:v>1.5511010216160415E-2</c:v>
                </c:pt>
                <c:pt idx="2132">
                  <c:v>1.5511005589221583E-2</c:v>
                </c:pt>
                <c:pt idx="2133">
                  <c:v>1.5510980040218669E-2</c:v>
                </c:pt>
                <c:pt idx="2134">
                  <c:v>1.5510933519111703E-2</c:v>
                </c:pt>
                <c:pt idx="2135">
                  <c:v>1.5510865976100519E-2</c:v>
                </c:pt>
                <c:pt idx="2136">
                  <c:v>1.5510777361145145E-2</c:v>
                </c:pt>
                <c:pt idx="2137">
                  <c:v>1.5510667624365482E-2</c:v>
                </c:pt>
                <c:pt idx="2138">
                  <c:v>1.5510536715881429E-2</c:v>
                </c:pt>
                <c:pt idx="2139">
                  <c:v>1.5510384585573078E-2</c:v>
                </c:pt>
                <c:pt idx="2140">
                  <c:v>1.5510211183720202E-2</c:v>
                </c:pt>
                <c:pt idx="2141">
                  <c:v>1.5510016460522635E-2</c:v>
                </c:pt>
                <c:pt idx="2142">
                  <c:v>1.5509800365620663E-2</c:v>
                </c:pt>
                <c:pt idx="2143">
                  <c:v>1.5509562849373992E-2</c:v>
                </c:pt>
                <c:pt idx="2144">
                  <c:v>1.5509303861822588E-2</c:v>
                </c:pt>
                <c:pt idx="2145">
                  <c:v>1.550893924780361E-2</c:v>
                </c:pt>
                <c:pt idx="2146">
                  <c:v>1.5508721273045367E-2</c:v>
                </c:pt>
                <c:pt idx="2147">
                  <c:v>1.5508397571899479E-2</c:v>
                </c:pt>
                <c:pt idx="2148">
                  <c:v>1.5508052199688649E-2</c:v>
                </c:pt>
                <c:pt idx="2149">
                  <c:v>1.5507685106532776E-2</c:v>
                </c:pt>
                <c:pt idx="2150">
                  <c:v>1.5507296242471824E-2</c:v>
                </c:pt>
                <c:pt idx="2151">
                  <c:v>1.5506885557465822E-2</c:v>
                </c:pt>
                <c:pt idx="2152">
                  <c:v>1.5506453001954412E-2</c:v>
                </c:pt>
                <c:pt idx="2153">
                  <c:v>1.5505998525497944E-2</c:v>
                </c:pt>
                <c:pt idx="2154">
                  <c:v>1.5505522078456124E-2</c:v>
                </c:pt>
                <c:pt idx="2155">
                  <c:v>1.550502361102879E-2</c:v>
                </c:pt>
                <c:pt idx="2156">
                  <c:v>1.5504503072856224E-2</c:v>
                </c:pt>
                <c:pt idx="2157">
                  <c:v>1.5503960414458007E-2</c:v>
                </c:pt>
                <c:pt idx="2158">
                  <c:v>1.550339558571423E-2</c:v>
                </c:pt>
                <c:pt idx="2159">
                  <c:v>1.5502808536664858E-2</c:v>
                </c:pt>
                <c:pt idx="2160">
                  <c:v>1.5502199217429791E-2</c:v>
                </c:pt>
                <c:pt idx="2161">
                  <c:v>1.5501567577969055E-2</c:v>
                </c:pt>
                <c:pt idx="2162">
                  <c:v>1.5500913568562424E-2</c:v>
                </c:pt>
                <c:pt idx="2163">
                  <c:v>1.5500237139169926E-2</c:v>
                </c:pt>
                <c:pt idx="2164">
                  <c:v>1.5499538239751587E-2</c:v>
                </c:pt>
                <c:pt idx="2165">
                  <c:v>1.5498816820507244E-2</c:v>
                </c:pt>
                <c:pt idx="2166">
                  <c:v>1.5498072831636733E-2</c:v>
                </c:pt>
                <c:pt idx="2167">
                  <c:v>1.549730622294021E-2</c:v>
                </c:pt>
                <c:pt idx="2168">
                  <c:v>1.5496516944537575E-2</c:v>
                </c:pt>
                <c:pt idx="2169">
                  <c:v>1.5495704946628663E-2</c:v>
                </c:pt>
                <c:pt idx="2170">
                  <c:v>1.5494870179253439E-2</c:v>
                </c:pt>
                <c:pt idx="2171">
                  <c:v>1.5494012592451867E-2</c:v>
                </c:pt>
                <c:pt idx="2172">
                  <c:v>1.5493132136183974E-2</c:v>
                </c:pt>
                <c:pt idx="2173">
                  <c:v>1.5492228760809468E-2</c:v>
                </c:pt>
                <c:pt idx="2174">
                  <c:v>1.5491302416128505E-2</c:v>
                </c:pt>
                <c:pt idx="2175">
                  <c:v>1.5490353052260986E-2</c:v>
                </c:pt>
                <c:pt idx="2176">
                  <c:v>1.5489380619406745E-2</c:v>
                </c:pt>
                <c:pt idx="2177">
                  <c:v>1.5488385067525812E-2</c:v>
                </c:pt>
                <c:pt idx="2178">
                  <c:v>1.5487366346738085E-2</c:v>
                </c:pt>
                <c:pt idx="2179">
                  <c:v>1.5486324407003593E-2</c:v>
                </c:pt>
                <c:pt idx="2180">
                  <c:v>1.5485259198442236E-2</c:v>
                </c:pt>
                <c:pt idx="2181">
                  <c:v>1.5484170671413722E-2</c:v>
                </c:pt>
                <c:pt idx="2182">
                  <c:v>1.5483058775478398E-2</c:v>
                </c:pt>
                <c:pt idx="2183">
                  <c:v>1.5481923461155844E-2</c:v>
                </c:pt>
                <c:pt idx="2184">
                  <c:v>1.5480764678246217E-2</c:v>
                </c:pt>
                <c:pt idx="2185">
                  <c:v>1.5479582376869416E-2</c:v>
                </c:pt>
                <c:pt idx="2186">
                  <c:v>1.5478376507065406E-2</c:v>
                </c:pt>
                <c:pt idx="2187">
                  <c:v>1.5477147019034021E-2</c:v>
                </c:pt>
                <c:pt idx="2188">
                  <c:v>1.5475893862895163E-2</c:v>
                </c:pt>
                <c:pt idx="2189">
                  <c:v>1.5474616988448986E-2</c:v>
                </c:pt>
                <c:pt idx="2190">
                  <c:v>1.5473316345895327E-2</c:v>
                </c:pt>
                <c:pt idx="2191">
                  <c:v>1.5471991885434022E-2</c:v>
                </c:pt>
                <c:pt idx="2192">
                  <c:v>1.5470643557025099E-2</c:v>
                </c:pt>
                <c:pt idx="2193">
                  <c:v>1.5469271310788457E-2</c:v>
                </c:pt>
                <c:pt idx="2194">
                  <c:v>1.5467875096684125E-2</c:v>
                </c:pt>
                <c:pt idx="2195">
                  <c:v>1.5466454864911938E-2</c:v>
                </c:pt>
                <c:pt idx="2196">
                  <c:v>1.5464593480745137E-2</c:v>
                </c:pt>
                <c:pt idx="2197">
                  <c:v>1.5463542148204112E-2</c:v>
                </c:pt>
                <c:pt idx="2198">
                  <c:v>1.5462049563668145E-2</c:v>
                </c:pt>
                <c:pt idx="2199">
                  <c:v>1.5460532761704116E-2</c:v>
                </c:pt>
                <c:pt idx="2200">
                  <c:v>1.545899169227205E-2</c:v>
                </c:pt>
                <c:pt idx="2201">
                  <c:v>1.5457426305571786E-2</c:v>
                </c:pt>
                <c:pt idx="2202">
                  <c:v>1.5455836551643287E-2</c:v>
                </c:pt>
                <c:pt idx="2203">
                  <c:v>1.5454222380686389E-2</c:v>
                </c:pt>
                <c:pt idx="2204">
                  <c:v>1.5452583742341375E-2</c:v>
                </c:pt>
                <c:pt idx="2205">
                  <c:v>1.5450920587127825E-2</c:v>
                </c:pt>
                <c:pt idx="2206">
                  <c:v>1.5449232864925833E-2</c:v>
                </c:pt>
                <c:pt idx="2207">
                  <c:v>1.5447520525935232E-2</c:v>
                </c:pt>
                <c:pt idx="2208">
                  <c:v>1.544578351995618E-2</c:v>
                </c:pt>
                <c:pt idx="2209">
                  <c:v>1.5444021797508256E-2</c:v>
                </c:pt>
                <c:pt idx="2210">
                  <c:v>1.5442235308231744E-2</c:v>
                </c:pt>
                <c:pt idx="2211">
                  <c:v>1.5440424002406417E-2</c:v>
                </c:pt>
                <c:pt idx="2212">
                  <c:v>1.5438587829912365E-2</c:v>
                </c:pt>
                <c:pt idx="2213">
                  <c:v>1.5436726741189233E-2</c:v>
                </c:pt>
                <c:pt idx="2214">
                  <c:v>1.5434840685957241E-2</c:v>
                </c:pt>
                <c:pt idx="2215">
                  <c:v>1.5432929614416224E-2</c:v>
                </c:pt>
                <c:pt idx="2216">
                  <c:v>1.5430993476606147E-2</c:v>
                </c:pt>
                <c:pt idx="2217">
                  <c:v>1.5429032222806782E-2</c:v>
                </c:pt>
                <c:pt idx="2218">
                  <c:v>1.5427045802658412E-2</c:v>
                </c:pt>
                <c:pt idx="2219">
                  <c:v>1.5425034166600682E-2</c:v>
                </c:pt>
                <c:pt idx="2220">
                  <c:v>1.5422997264593619E-2</c:v>
                </c:pt>
                <c:pt idx="2221">
                  <c:v>1.5420935046677187E-2</c:v>
                </c:pt>
                <c:pt idx="2222">
                  <c:v>1.541884746289135E-2</c:v>
                </c:pt>
                <c:pt idx="2223">
                  <c:v>1.5416734463435944E-2</c:v>
                </c:pt>
                <c:pt idx="2224">
                  <c:v>1.5414595998350933E-2</c:v>
                </c:pt>
                <c:pt idx="2225">
                  <c:v>1.5412432017516409E-2</c:v>
                </c:pt>
                <c:pt idx="2226">
                  <c:v>1.5410242471292079E-2</c:v>
                </c:pt>
                <c:pt idx="2227">
                  <c:v>1.5408027309478101E-2</c:v>
                </c:pt>
                <c:pt idx="2228">
                  <c:v>1.5405786482434181E-2</c:v>
                </c:pt>
                <c:pt idx="2229">
                  <c:v>1.5403519939960475E-2</c:v>
                </c:pt>
                <c:pt idx="2230">
                  <c:v>1.540122763225682E-2</c:v>
                </c:pt>
                <c:pt idx="2231">
                  <c:v>1.5398909509363179E-2</c:v>
                </c:pt>
                <c:pt idx="2232">
                  <c:v>1.5396565521399452E-2</c:v>
                </c:pt>
                <c:pt idx="2233">
                  <c:v>1.5393854942358232E-2</c:v>
                </c:pt>
                <c:pt idx="2234">
                  <c:v>1.5391799750341661E-2</c:v>
                </c:pt>
                <c:pt idx="2235">
                  <c:v>1.5389377867487397E-2</c:v>
                </c:pt>
                <c:pt idx="2236">
                  <c:v>1.5386929919802839E-2</c:v>
                </c:pt>
                <c:pt idx="2237">
                  <c:v>1.538445585732795E-2</c:v>
                </c:pt>
                <c:pt idx="2238">
                  <c:v>1.5381955630182631E-2</c:v>
                </c:pt>
                <c:pt idx="2239">
                  <c:v>1.5379429188566718E-2</c:v>
                </c:pt>
                <c:pt idx="2240">
                  <c:v>1.5376876482280366E-2</c:v>
                </c:pt>
                <c:pt idx="2241">
                  <c:v>1.537429746136354E-2</c:v>
                </c:pt>
                <c:pt idx="2242">
                  <c:v>1.5371692076335819E-2</c:v>
                </c:pt>
                <c:pt idx="2243">
                  <c:v>1.5369060276837487E-2</c:v>
                </c:pt>
                <c:pt idx="2244">
                  <c:v>1.5366402013068381E-2</c:v>
                </c:pt>
                <c:pt idx="2245">
                  <c:v>1.53637172351484E-2</c:v>
                </c:pt>
                <c:pt idx="2246">
                  <c:v>1.5361005893197444E-2</c:v>
                </c:pt>
                <c:pt idx="2247">
                  <c:v>1.5357480768605214E-2</c:v>
                </c:pt>
                <c:pt idx="2248">
                  <c:v>1.5355503317122654E-2</c:v>
                </c:pt>
                <c:pt idx="2249">
                  <c:v>1.5352711983158684E-2</c:v>
                </c:pt>
                <c:pt idx="2250">
                  <c:v>1.5349893885483468E-2</c:v>
                </c:pt>
                <c:pt idx="2251">
                  <c:v>1.5346640366269426E-2</c:v>
                </c:pt>
                <c:pt idx="2252">
                  <c:v>1.5344177198679532E-2</c:v>
                </c:pt>
                <c:pt idx="2253">
                  <c:v>1.5341278509870548E-2</c:v>
                </c:pt>
                <c:pt idx="2254">
                  <c:v>1.5338352857510174E-2</c:v>
                </c:pt>
                <c:pt idx="2255">
                  <c:v>1.5335400191718307E-2</c:v>
                </c:pt>
                <c:pt idx="2256">
                  <c:v>1.5332420462454976E-2</c:v>
                </c:pt>
                <c:pt idx="2257">
                  <c:v>1.5329413619920018E-2</c:v>
                </c:pt>
                <c:pt idx="2258">
                  <c:v>1.5326379614153396E-2</c:v>
                </c:pt>
                <c:pt idx="2259">
                  <c:v>1.5323318395195074E-2</c:v>
                </c:pt>
                <c:pt idx="2260">
                  <c:v>1.5320229913005079E-2</c:v>
                </c:pt>
                <c:pt idx="2261">
                  <c:v>1.5317114117783248E-2</c:v>
                </c:pt>
                <c:pt idx="2262">
                  <c:v>1.5313970959729417E-2</c:v>
                </c:pt>
                <c:pt idx="2263">
                  <c:v>1.5310800388723678E-2</c:v>
                </c:pt>
                <c:pt idx="2264">
                  <c:v>1.5307602354805994E-2</c:v>
                </c:pt>
                <c:pt idx="2265">
                  <c:v>1.5304376808256137E-2</c:v>
                </c:pt>
                <c:pt idx="2266">
                  <c:v>1.5301123698794328E-2</c:v>
                </c:pt>
                <c:pt idx="2267">
                  <c:v>1.5297842976940146E-2</c:v>
                </c:pt>
                <c:pt idx="2268">
                  <c:v>1.5294534592493747E-2</c:v>
                </c:pt>
                <c:pt idx="2269">
                  <c:v>1.5291198495495095E-2</c:v>
                </c:pt>
                <c:pt idx="2270">
                  <c:v>1.528783463606409E-2</c:v>
                </c:pt>
                <c:pt idx="2271">
                  <c:v>1.5284442964480505E-2</c:v>
                </c:pt>
                <c:pt idx="2272">
                  <c:v>1.5281023430544494E-2</c:v>
                </c:pt>
                <c:pt idx="2273">
                  <c:v>1.5277575984375957E-2</c:v>
                </c:pt>
                <c:pt idx="2274">
                  <c:v>1.5274100576094796E-2</c:v>
                </c:pt>
                <c:pt idx="2275">
                  <c:v>1.5270597155820909E-2</c:v>
                </c:pt>
                <c:pt idx="2276">
                  <c:v>1.526706567359426E-2</c:v>
                </c:pt>
                <c:pt idx="2277">
                  <c:v>1.5263506079294942E-2</c:v>
                </c:pt>
                <c:pt idx="2278">
                  <c:v>1.5259918323282662E-2</c:v>
                </c:pt>
                <c:pt idx="2279">
                  <c:v>1.5256302355517448E-2</c:v>
                </c:pt>
                <c:pt idx="2280">
                  <c:v>1.5252658126039265E-2</c:v>
                </c:pt>
                <c:pt idx="2281">
                  <c:v>1.5248985584888075E-2</c:v>
                </c:pt>
                <c:pt idx="2282">
                  <c:v>1.5245284682343652E-2</c:v>
                </c:pt>
                <c:pt idx="2283">
                  <c:v>1.5241555368286086E-2</c:v>
                </c:pt>
                <c:pt idx="2284">
                  <c:v>1.523779759259547E-2</c:v>
                </c:pt>
                <c:pt idx="2285">
                  <c:v>1.5232924265813352E-2</c:v>
                </c:pt>
                <c:pt idx="2286">
                  <c:v>1.5229101248150911E-2</c:v>
                </c:pt>
                <c:pt idx="2287">
                  <c:v>1.5225801594400679E-2</c:v>
                </c:pt>
                <c:pt idx="2288">
                  <c:v>1.5221925375374923E-2</c:v>
                </c:pt>
                <c:pt idx="2289">
                  <c:v>1.5218020438201307E-2</c:v>
                </c:pt>
                <c:pt idx="2290">
                  <c:v>1.5214086732999732E-2</c:v>
                </c:pt>
                <c:pt idx="2291">
                  <c:v>1.5210124209730225E-2</c:v>
                </c:pt>
                <c:pt idx="2292">
                  <c:v>1.5206132818512685E-2</c:v>
                </c:pt>
                <c:pt idx="2293">
                  <c:v>1.5202112509307142E-2</c:v>
                </c:pt>
                <c:pt idx="2294">
                  <c:v>1.5198063232393366E-2</c:v>
                </c:pt>
                <c:pt idx="2295">
                  <c:v>1.519398493765145E-2</c:v>
                </c:pt>
                <c:pt idx="2296">
                  <c:v>1.518987757528123E-2</c:v>
                </c:pt>
                <c:pt idx="2297">
                  <c:v>1.5185741095162797E-2</c:v>
                </c:pt>
                <c:pt idx="2298">
                  <c:v>1.5181575447735796E-2</c:v>
                </c:pt>
                <c:pt idx="2299">
                  <c:v>1.5177380582800382E-2</c:v>
                </c:pt>
                <c:pt idx="2300">
                  <c:v>1.5173156450316583E-2</c:v>
                </c:pt>
                <c:pt idx="2301">
                  <c:v>1.5168903000724043E-2</c:v>
                </c:pt>
                <c:pt idx="2302">
                  <c:v>1.5163391120651681E-2</c:v>
                </c:pt>
                <c:pt idx="2303">
                  <c:v>1.5160317932827461E-2</c:v>
                </c:pt>
                <c:pt idx="2304">
                  <c:v>1.5155343596884308E-2</c:v>
                </c:pt>
                <c:pt idx="2305">
                  <c:v>1.5150968157753297E-2</c:v>
                </c:pt>
                <c:pt idx="2306">
                  <c:v>1.5146563144519121E-2</c:v>
                </c:pt>
                <c:pt idx="2307">
                  <c:v>1.5142128507381614E-2</c:v>
                </c:pt>
                <c:pt idx="2308">
                  <c:v>1.5137664196140932E-2</c:v>
                </c:pt>
                <c:pt idx="2309">
                  <c:v>1.5133170161076848E-2</c:v>
                </c:pt>
                <c:pt idx="2310">
                  <c:v>1.5128646352229325E-2</c:v>
                </c:pt>
                <c:pt idx="2311">
                  <c:v>1.5124092719718263E-2</c:v>
                </c:pt>
                <c:pt idx="2312">
                  <c:v>1.5119509213343818E-2</c:v>
                </c:pt>
                <c:pt idx="2313">
                  <c:v>1.5114895783545634E-2</c:v>
                </c:pt>
                <c:pt idx="2314">
                  <c:v>1.511025238028374E-2</c:v>
                </c:pt>
                <c:pt idx="2315">
                  <c:v>1.510557895335829E-2</c:v>
                </c:pt>
                <c:pt idx="2316">
                  <c:v>1.5100875453128992E-2</c:v>
                </c:pt>
                <c:pt idx="2317">
                  <c:v>1.5096141829555876E-2</c:v>
                </c:pt>
                <c:pt idx="2318">
                  <c:v>1.5091378032918712E-2</c:v>
                </c:pt>
                <c:pt idx="2319">
                  <c:v>1.508658401293772E-2</c:v>
                </c:pt>
                <c:pt idx="2320">
                  <c:v>1.5081759719892673E-2</c:v>
                </c:pt>
                <c:pt idx="2321">
                  <c:v>1.5076905103903471E-2</c:v>
                </c:pt>
                <c:pt idx="2322">
                  <c:v>1.5072020114850204E-2</c:v>
                </c:pt>
                <c:pt idx="2323">
                  <c:v>1.506710470293271E-2</c:v>
                </c:pt>
                <c:pt idx="2324">
                  <c:v>1.5062158818350824E-2</c:v>
                </c:pt>
                <c:pt idx="2325">
                  <c:v>1.5057182410904701E-2</c:v>
                </c:pt>
                <c:pt idx="2326">
                  <c:v>1.5052175430794179E-2</c:v>
                </c:pt>
                <c:pt idx="2327">
                  <c:v>1.5047137828139157E-2</c:v>
                </c:pt>
                <c:pt idx="2328">
                  <c:v>1.5042069552899662E-2</c:v>
                </c:pt>
                <c:pt idx="2329">
                  <c:v>1.5036970555355467E-2</c:v>
                </c:pt>
                <c:pt idx="2330">
                  <c:v>1.5031840785306727E-2</c:v>
                </c:pt>
                <c:pt idx="2331">
                  <c:v>1.5026680192953279E-2</c:v>
                </c:pt>
                <c:pt idx="2332">
                  <c:v>1.5021488728494958E-2</c:v>
                </c:pt>
                <c:pt idx="2333">
                  <c:v>1.5016266341811857E-2</c:v>
                </c:pt>
                <c:pt idx="2334">
                  <c:v>1.5011012982864003E-2</c:v>
                </c:pt>
                <c:pt idx="2335">
                  <c:v>1.500572860209104E-2</c:v>
                </c:pt>
                <c:pt idx="2336">
                  <c:v>1.500041314937306E-2</c:v>
                </c:pt>
                <c:pt idx="2337">
                  <c:v>1.4993389839865756E-2</c:v>
                </c:pt>
                <c:pt idx="2338">
                  <c:v>1.4987998269475611E-2</c:v>
                </c:pt>
                <c:pt idx="2339">
                  <c:v>1.4983504598733433E-2</c:v>
                </c:pt>
                <c:pt idx="2340">
                  <c:v>1.4978059887491568E-2</c:v>
                </c:pt>
                <c:pt idx="2341">
                  <c:v>1.4972583847550069E-2</c:v>
                </c:pt>
                <c:pt idx="2342">
                  <c:v>1.4967076428789028E-2</c:v>
                </c:pt>
                <c:pt idx="2343">
                  <c:v>1.4961537581568152E-2</c:v>
                </c:pt>
                <c:pt idx="2344">
                  <c:v>1.4955967256007341E-2</c:v>
                </c:pt>
                <c:pt idx="2345">
                  <c:v>1.4950365401746879E-2</c:v>
                </c:pt>
                <c:pt idx="2346">
                  <c:v>1.4944731969306346E-2</c:v>
                </c:pt>
                <c:pt idx="2347">
                  <c:v>1.4939066908485898E-2</c:v>
                </c:pt>
                <c:pt idx="2348">
                  <c:v>1.4933370169485372E-2</c:v>
                </c:pt>
                <c:pt idx="2349">
                  <c:v>1.4927641702344729E-2</c:v>
                </c:pt>
                <c:pt idx="2350">
                  <c:v>1.4921881457103936E-2</c:v>
                </c:pt>
                <c:pt idx="2351">
                  <c:v>1.4915663831969184E-2</c:v>
                </c:pt>
                <c:pt idx="2352">
                  <c:v>1.4906923128927829E-2</c:v>
                </c:pt>
                <c:pt idx="2353">
                  <c:v>1.4901048983118059E-2</c:v>
                </c:pt>
                <c:pt idx="2354">
                  <c:v>1.4895142830990693E-2</c:v>
                </c:pt>
                <c:pt idx="2355">
                  <c:v>1.4888353687263489E-2</c:v>
                </c:pt>
                <c:pt idx="2356">
                  <c:v>1.4883234307863091E-2</c:v>
                </c:pt>
                <c:pt idx="2357">
                  <c:v>1.4877231837102656E-2</c:v>
                </c:pt>
                <c:pt idx="2358">
                  <c:v>1.4871197160424288E-2</c:v>
                </c:pt>
                <c:pt idx="2359">
                  <c:v>1.4865130227708079E-2</c:v>
                </c:pt>
                <c:pt idx="2360">
                  <c:v>1.4859030989313737E-2</c:v>
                </c:pt>
                <c:pt idx="2361">
                  <c:v>1.4852899394881547E-2</c:v>
                </c:pt>
                <c:pt idx="2362">
                  <c:v>1.4846735394691279E-2</c:v>
                </c:pt>
                <c:pt idx="2363">
                  <c:v>1.4840538938942771E-2</c:v>
                </c:pt>
                <c:pt idx="2364">
                  <c:v>1.483430997759605E-2</c:v>
                </c:pt>
                <c:pt idx="2365">
                  <c:v>1.4828048460850951E-2</c:v>
                </c:pt>
                <c:pt idx="2366">
                  <c:v>1.4821754338427695E-2</c:v>
                </c:pt>
                <c:pt idx="2367">
                  <c:v>1.4815427560845862E-2</c:v>
                </c:pt>
                <c:pt idx="2368">
                  <c:v>1.4809068077905607E-2</c:v>
                </c:pt>
                <c:pt idx="2369">
                  <c:v>1.4802675839726831E-2</c:v>
                </c:pt>
                <c:pt idx="2370">
                  <c:v>1.4796250796269561E-2</c:v>
                </c:pt>
                <c:pt idx="2371">
                  <c:v>1.4789792897893506E-2</c:v>
                </c:pt>
                <c:pt idx="2372">
                  <c:v>1.4783302094478756E-2</c:v>
                </c:pt>
                <c:pt idx="2373">
                  <c:v>1.4776778336065277E-2</c:v>
                </c:pt>
                <c:pt idx="2374">
                  <c:v>1.4770221572772968E-2</c:v>
                </c:pt>
                <c:pt idx="2375">
                  <c:v>1.4763631754641793E-2</c:v>
                </c:pt>
                <c:pt idx="2376">
                  <c:v>1.4757008831951524E-2</c:v>
                </c:pt>
                <c:pt idx="2377">
                  <c:v>1.475035275442238E-2</c:v>
                </c:pt>
                <c:pt idx="2378">
                  <c:v>1.474366347241407E-2</c:v>
                </c:pt>
                <c:pt idx="2379">
                  <c:v>1.4736940935966558E-2</c:v>
                </c:pt>
                <c:pt idx="2380">
                  <c:v>1.4730185094959936E-2</c:v>
                </c:pt>
                <c:pt idx="2381">
                  <c:v>1.472339589975391E-2</c:v>
                </c:pt>
                <c:pt idx="2382">
                  <c:v>1.4716573300148639E-2</c:v>
                </c:pt>
                <c:pt idx="2383">
                  <c:v>1.4709717246343956E-2</c:v>
                </c:pt>
                <c:pt idx="2384">
                  <c:v>1.4702827688379827E-2</c:v>
                </c:pt>
                <c:pt idx="2385">
                  <c:v>1.4695904576456087E-2</c:v>
                </c:pt>
                <c:pt idx="2386">
                  <c:v>1.4688947860532764E-2</c:v>
                </c:pt>
                <c:pt idx="2387">
                  <c:v>1.468195749048995E-2</c:v>
                </c:pt>
                <c:pt idx="2388">
                  <c:v>1.4674933416767288E-2</c:v>
                </c:pt>
                <c:pt idx="2389">
                  <c:v>1.4665645372193836E-2</c:v>
                </c:pt>
                <c:pt idx="2390">
                  <c:v>1.4659768105280691E-2</c:v>
                </c:pt>
                <c:pt idx="2391">
                  <c:v>1.4653658472960629E-2</c:v>
                </c:pt>
                <c:pt idx="2392">
                  <c:v>1.4646499084518538E-2</c:v>
                </c:pt>
                <c:pt idx="2393">
                  <c:v>1.463930574259642E-2</c:v>
                </c:pt>
                <c:pt idx="2394">
                  <c:v>1.4632078397154302E-2</c:v>
                </c:pt>
                <c:pt idx="2395">
                  <c:v>1.4624816998392021E-2</c:v>
                </c:pt>
                <c:pt idx="2396">
                  <c:v>1.4617521496509411E-2</c:v>
                </c:pt>
                <c:pt idx="2397">
                  <c:v>1.461019184130663E-2</c:v>
                </c:pt>
                <c:pt idx="2398">
                  <c:v>1.4602827983063449E-2</c:v>
                </c:pt>
                <c:pt idx="2399">
                  <c:v>1.4595429871580023E-2</c:v>
                </c:pt>
                <c:pt idx="2400">
                  <c:v>1.4587997457295998E-2</c:v>
                </c:pt>
                <c:pt idx="2401">
                  <c:v>1.4580530690011528E-2</c:v>
                </c:pt>
                <c:pt idx="2402">
                  <c:v>1.4570880002562347E-2</c:v>
                </c:pt>
                <c:pt idx="2403">
                  <c:v>1.4565493897160664E-2</c:v>
                </c:pt>
                <c:pt idx="2404">
                  <c:v>1.4557923771514325E-2</c:v>
                </c:pt>
                <c:pt idx="2405">
                  <c:v>1.4550319093507014E-2</c:v>
                </c:pt>
                <c:pt idx="2406">
                  <c:v>1.4542679812779014E-2</c:v>
                </c:pt>
                <c:pt idx="2407">
                  <c:v>1.4533906771685423E-2</c:v>
                </c:pt>
                <c:pt idx="2408">
                  <c:v>1.4527297244040227E-2</c:v>
                </c:pt>
                <c:pt idx="2409">
                  <c:v>1.4519553856189304E-2</c:v>
                </c:pt>
                <c:pt idx="2410">
                  <c:v>1.4511775665937421E-2</c:v>
                </c:pt>
                <c:pt idx="2411">
                  <c:v>1.4503962623644284E-2</c:v>
                </c:pt>
                <c:pt idx="2412">
                  <c:v>1.4496114679189986E-2</c:v>
                </c:pt>
                <c:pt idx="2413">
                  <c:v>1.4488231782774363E-2</c:v>
                </c:pt>
                <c:pt idx="2414">
                  <c:v>1.4480313884357443E-2</c:v>
                </c:pt>
                <c:pt idx="2415">
                  <c:v>1.4472360933979189E-2</c:v>
                </c:pt>
                <c:pt idx="2416">
                  <c:v>1.4464372881919374E-2</c:v>
                </c:pt>
                <c:pt idx="2417">
                  <c:v>1.4456349677978153E-2</c:v>
                </c:pt>
                <c:pt idx="2418">
                  <c:v>1.4448291272595171E-2</c:v>
                </c:pt>
                <c:pt idx="2419">
                  <c:v>1.444019761541071E-2</c:v>
                </c:pt>
                <c:pt idx="2420">
                  <c:v>1.443206865678448E-2</c:v>
                </c:pt>
                <c:pt idx="2421">
                  <c:v>1.4423904346596572E-2</c:v>
                </c:pt>
                <c:pt idx="2422">
                  <c:v>1.4415704635206694E-2</c:v>
                </c:pt>
                <c:pt idx="2423">
                  <c:v>1.4407469472415002E-2</c:v>
                </c:pt>
                <c:pt idx="2424">
                  <c:v>1.4399198808341396E-2</c:v>
                </c:pt>
                <c:pt idx="2425">
                  <c:v>1.4390892593185711E-2</c:v>
                </c:pt>
                <c:pt idx="2426">
                  <c:v>1.4382550776907976E-2</c:v>
                </c:pt>
                <c:pt idx="2427">
                  <c:v>1.4374173309708027E-2</c:v>
                </c:pt>
                <c:pt idx="2428">
                  <c:v>1.4365760141386019E-2</c:v>
                </c:pt>
                <c:pt idx="2429">
                  <c:v>1.4357311222461533E-2</c:v>
                </c:pt>
                <c:pt idx="2430">
                  <c:v>1.4348826502494916E-2</c:v>
                </c:pt>
                <c:pt idx="2431">
                  <c:v>1.4340305931925812E-2</c:v>
                </c:pt>
                <c:pt idx="2432">
                  <c:v>1.4331749460714249E-2</c:v>
                </c:pt>
                <c:pt idx="2433">
                  <c:v>1.4323157038980128E-2</c:v>
                </c:pt>
                <c:pt idx="2434">
                  <c:v>1.4314528616603539E-2</c:v>
                </c:pt>
                <c:pt idx="2435">
                  <c:v>1.4305864143784319E-2</c:v>
                </c:pt>
                <c:pt idx="2436">
                  <c:v>1.4297163570882176E-2</c:v>
                </c:pt>
                <c:pt idx="2437">
                  <c:v>1.4288426847537394E-2</c:v>
                </c:pt>
                <c:pt idx="2438">
                  <c:v>1.4279653923789937E-2</c:v>
                </c:pt>
                <c:pt idx="2439">
                  <c:v>1.4270844750159384E-2</c:v>
                </c:pt>
                <c:pt idx="2440">
                  <c:v>1.4261999276365955E-2</c:v>
                </c:pt>
                <c:pt idx="2441">
                  <c:v>1.4251845650425921E-2</c:v>
                </c:pt>
                <c:pt idx="2442">
                  <c:v>1.4242922222749144E-2</c:v>
                </c:pt>
                <c:pt idx="2443">
                  <c:v>1.4235244555447224E-2</c:v>
                </c:pt>
                <c:pt idx="2444">
                  <c:v>1.4226253382281229E-2</c:v>
                </c:pt>
                <c:pt idx="2445">
                  <c:v>1.4217225659312049E-2</c:v>
                </c:pt>
                <c:pt idx="2446">
                  <c:v>1.4208161336659586E-2</c:v>
                </c:pt>
                <c:pt idx="2447">
                  <c:v>1.4199060364603611E-2</c:v>
                </c:pt>
                <c:pt idx="2448">
                  <c:v>1.4189922693024215E-2</c:v>
                </c:pt>
                <c:pt idx="2449">
                  <c:v>1.4180748271881427E-2</c:v>
                </c:pt>
                <c:pt idx="2450">
                  <c:v>1.4171537051614891E-2</c:v>
                </c:pt>
                <c:pt idx="2451">
                  <c:v>1.4162288982104698E-2</c:v>
                </c:pt>
                <c:pt idx="2452">
                  <c:v>1.4153004013310877E-2</c:v>
                </c:pt>
                <c:pt idx="2453">
                  <c:v>1.4143682095513199E-2</c:v>
                </c:pt>
                <c:pt idx="2454">
                  <c:v>1.4134323178591757E-2</c:v>
                </c:pt>
                <c:pt idx="2455">
                  <c:v>1.4124927212746385E-2</c:v>
                </c:pt>
                <c:pt idx="2456">
                  <c:v>1.4115494147937113E-2</c:v>
                </c:pt>
                <c:pt idx="2457">
                  <c:v>1.4103311328943491E-2</c:v>
                </c:pt>
                <c:pt idx="2458">
                  <c:v>1.4096516522146274E-2</c:v>
                </c:pt>
                <c:pt idx="2459">
                  <c:v>1.4086971861164699E-2</c:v>
                </c:pt>
                <c:pt idx="2460">
                  <c:v>1.4077389901698822E-2</c:v>
                </c:pt>
                <c:pt idx="2461">
                  <c:v>1.4067770593628737E-2</c:v>
                </c:pt>
                <c:pt idx="2462">
                  <c:v>1.4058113887074342E-2</c:v>
                </c:pt>
                <c:pt idx="2463">
                  <c:v>1.4048419732155537E-2</c:v>
                </c:pt>
                <c:pt idx="2464">
                  <c:v>1.4038688079072159E-2</c:v>
                </c:pt>
                <c:pt idx="2465">
                  <c:v>1.4028918877704299E-2</c:v>
                </c:pt>
                <c:pt idx="2466">
                  <c:v>1.4019112078171858E-2</c:v>
                </c:pt>
                <c:pt idx="2467">
                  <c:v>1.4009267630434863E-2</c:v>
                </c:pt>
                <c:pt idx="2468">
                  <c:v>1.3999385484932958E-2</c:v>
                </c:pt>
                <c:pt idx="2469">
                  <c:v>1.3989465591386363E-2</c:v>
                </c:pt>
                <c:pt idx="2470">
                  <c:v>1.3979507899914978E-2</c:v>
                </c:pt>
                <c:pt idx="2471">
                  <c:v>1.3969512360798575E-2</c:v>
                </c:pt>
                <c:pt idx="2472">
                  <c:v>1.3959478923917246E-2</c:v>
                </c:pt>
                <c:pt idx="2473">
                  <c:v>1.3949407539470826E-2</c:v>
                </c:pt>
                <c:pt idx="2474">
                  <c:v>1.3939298157259472E-2</c:v>
                </c:pt>
                <c:pt idx="2475">
                  <c:v>1.3929150727802764E-2</c:v>
                </c:pt>
                <c:pt idx="2476">
                  <c:v>1.3918965200900857E-2</c:v>
                </c:pt>
                <c:pt idx="2477">
                  <c:v>1.3908741526593715E-2</c:v>
                </c:pt>
                <c:pt idx="2478">
                  <c:v>1.3898479654921303E-2</c:v>
                </c:pt>
                <c:pt idx="2479">
                  <c:v>1.3888179536243328E-2</c:v>
                </c:pt>
                <c:pt idx="2480">
                  <c:v>1.3877841120359946E-2</c:v>
                </c:pt>
                <c:pt idx="2481">
                  <c:v>1.3867464357470993E-2</c:v>
                </c:pt>
                <c:pt idx="2482">
                  <c:v>1.3857049197616433E-2</c:v>
                </c:pt>
                <c:pt idx="2483">
                  <c:v>1.3846595590916166E-2</c:v>
                </c:pt>
                <c:pt idx="2484">
                  <c:v>1.383610348733022E-2</c:v>
                </c:pt>
                <c:pt idx="2485">
                  <c:v>1.3825572836898559E-2</c:v>
                </c:pt>
                <c:pt idx="2486">
                  <c:v>1.3815003589900954E-2</c:v>
                </c:pt>
                <c:pt idx="2487">
                  <c:v>1.380439569637737E-2</c:v>
                </c:pt>
                <c:pt idx="2488">
                  <c:v>1.3793749106287834E-2</c:v>
                </c:pt>
                <c:pt idx="2489">
                  <c:v>1.378306376967231E-2</c:v>
                </c:pt>
                <c:pt idx="2490">
                  <c:v>1.3772339636890507E-2</c:v>
                </c:pt>
                <c:pt idx="2491">
                  <c:v>1.3761576657582708E-2</c:v>
                </c:pt>
                <c:pt idx="2492">
                  <c:v>1.3750774782188557E-2</c:v>
                </c:pt>
                <c:pt idx="2493">
                  <c:v>1.3739958859231294E-2</c:v>
                </c:pt>
                <c:pt idx="2494">
                  <c:v>1.37291614521029E-2</c:v>
                </c:pt>
                <c:pt idx="2495">
                  <c:v>1.371838281723825E-2</c:v>
                </c:pt>
                <c:pt idx="2496">
                  <c:v>1.3707623014989068E-2</c:v>
                </c:pt>
                <c:pt idx="2497">
                  <c:v>1.3696882105787012E-2</c:v>
                </c:pt>
                <c:pt idx="2498">
                  <c:v>1.3686160150223614E-2</c:v>
                </c:pt>
                <c:pt idx="2499">
                  <c:v>1.3675457208650599E-2</c:v>
                </c:pt>
                <c:pt idx="2500">
                  <c:v>1.3664773341579561E-2</c:v>
                </c:pt>
                <c:pt idx="2501">
                  <c:v>1.3654108609602034E-2</c:v>
                </c:pt>
                <c:pt idx="2502">
                  <c:v>1.3643463072989803E-2</c:v>
                </c:pt>
                <c:pt idx="2503">
                  <c:v>1.3632836792334402E-2</c:v>
                </c:pt>
                <c:pt idx="2504">
                  <c:v>1.3622229827987553E-2</c:v>
                </c:pt>
                <c:pt idx="2505">
                  <c:v>1.3611642240620725E-2</c:v>
                </c:pt>
                <c:pt idx="2506">
                  <c:v>1.3601074090585641E-2</c:v>
                </c:pt>
                <c:pt idx="2507">
                  <c:v>1.3587515127353456E-2</c:v>
                </c:pt>
                <c:pt idx="2508">
                  <c:v>1.3579996344397216E-2</c:v>
                </c:pt>
                <c:pt idx="2509">
                  <c:v>1.3569486869027259E-2</c:v>
                </c:pt>
                <c:pt idx="2510">
                  <c:v>1.3558997073035428E-2</c:v>
                </c:pt>
                <c:pt idx="2511">
                  <c:v>1.3547032909215773E-2</c:v>
                </c:pt>
                <c:pt idx="2512">
                  <c:v>1.3538076760513107E-2</c:v>
                </c:pt>
                <c:pt idx="2513">
                  <c:v>1.3527646364765999E-2</c:v>
                </c:pt>
                <c:pt idx="2514">
                  <c:v>1.351723589028353E-2</c:v>
                </c:pt>
                <c:pt idx="2515">
                  <c:v>1.3506845397337486E-2</c:v>
                </c:pt>
                <c:pt idx="2516">
                  <c:v>1.3496474946519399E-2</c:v>
                </c:pt>
                <c:pt idx="2517">
                  <c:v>1.3486124598021121E-2</c:v>
                </c:pt>
                <c:pt idx="2518">
                  <c:v>1.3475794412514119E-2</c:v>
                </c:pt>
                <c:pt idx="2519">
                  <c:v>1.346548445050999E-2</c:v>
                </c:pt>
                <c:pt idx="2520">
                  <c:v>1.3455194772360457E-2</c:v>
                </c:pt>
                <c:pt idx="2521">
                  <c:v>1.3444925438577116E-2</c:v>
                </c:pt>
                <c:pt idx="2522">
                  <c:v>1.3434676509671561E-2</c:v>
                </c:pt>
                <c:pt idx="2523">
                  <c:v>1.3424448046075454E-2</c:v>
                </c:pt>
                <c:pt idx="2524">
                  <c:v>1.341424010830039E-2</c:v>
                </c:pt>
                <c:pt idx="2525">
                  <c:v>1.3404052756618157E-2</c:v>
                </c:pt>
                <c:pt idx="2526">
                  <c:v>1.3393886051780157E-2</c:v>
                </c:pt>
                <c:pt idx="2527">
                  <c:v>1.3383740054138116E-2</c:v>
                </c:pt>
                <c:pt idx="2528">
                  <c:v>1.3373614824123692E-2</c:v>
                </c:pt>
                <c:pt idx="2529">
                  <c:v>1.3363510422168545E-2</c:v>
                </c:pt>
                <c:pt idx="2530">
                  <c:v>1.3353426908864208E-2</c:v>
                </c:pt>
                <c:pt idx="2531">
                  <c:v>1.3343364344562403E-2</c:v>
                </c:pt>
                <c:pt idx="2532">
                  <c:v>1.3333322789934599E-2</c:v>
                </c:pt>
                <c:pt idx="2533">
                  <c:v>1.332330230509271E-2</c:v>
                </c:pt>
                <c:pt idx="2534">
                  <c:v>1.3313302950948014E-2</c:v>
                </c:pt>
                <c:pt idx="2535">
                  <c:v>1.3303324787532489E-2</c:v>
                </c:pt>
                <c:pt idx="2536">
                  <c:v>1.3293367875677475E-2</c:v>
                </c:pt>
                <c:pt idx="2537">
                  <c:v>1.3283432275574825E-2</c:v>
                </c:pt>
                <c:pt idx="2538">
                  <c:v>1.3273518048055877E-2</c:v>
                </c:pt>
                <c:pt idx="2539">
                  <c:v>1.3263625253152611E-2</c:v>
                </c:pt>
                <c:pt idx="2540">
                  <c:v>1.3253753951456559E-2</c:v>
                </c:pt>
                <c:pt idx="2541">
                  <c:v>1.3243904203799062E-2</c:v>
                </c:pt>
                <c:pt idx="2542">
                  <c:v>1.3234076070132161E-2</c:v>
                </c:pt>
                <c:pt idx="2543">
                  <c:v>1.3224269611207262E-2</c:v>
                </c:pt>
                <c:pt idx="2544">
                  <c:v>1.3214484887376088E-2</c:v>
                </c:pt>
                <c:pt idx="2545">
                  <c:v>1.3201936563076444E-2</c:v>
                </c:pt>
                <c:pt idx="2546">
                  <c:v>1.3192201746763388E-2</c:v>
                </c:pt>
                <c:pt idx="2547">
                  <c:v>1.318387507373231E-2</c:v>
                </c:pt>
                <c:pt idx="2548">
                  <c:v>1.3174181039836697E-2</c:v>
                </c:pt>
                <c:pt idx="2549">
                  <c:v>1.3164509052066009E-2</c:v>
                </c:pt>
                <c:pt idx="2550">
                  <c:v>1.3154859170851907E-2</c:v>
                </c:pt>
                <c:pt idx="2551">
                  <c:v>1.3145231456865858E-2</c:v>
                </c:pt>
                <c:pt idx="2552">
                  <c:v>1.3135625970299714E-2</c:v>
                </c:pt>
                <c:pt idx="2553">
                  <c:v>1.3126042771904878E-2</c:v>
                </c:pt>
                <c:pt idx="2554">
                  <c:v>1.3116481921873202E-2</c:v>
                </c:pt>
                <c:pt idx="2555">
                  <c:v>1.3106943480796218E-2</c:v>
                </c:pt>
                <c:pt idx="2556">
                  <c:v>1.3097427509185522E-2</c:v>
                </c:pt>
                <c:pt idx="2557">
                  <c:v>1.3087934067552709E-2</c:v>
                </c:pt>
                <c:pt idx="2558">
                  <c:v>1.3078463216169567E-2</c:v>
                </c:pt>
                <c:pt idx="2559">
                  <c:v>1.3069015015627627E-2</c:v>
                </c:pt>
                <c:pt idx="2560">
                  <c:v>1.3059589526438486E-2</c:v>
                </c:pt>
                <c:pt idx="2561">
                  <c:v>1.3050186809033804E-2</c:v>
                </c:pt>
                <c:pt idx="2562">
                  <c:v>1.3038131158715771E-2</c:v>
                </c:pt>
                <c:pt idx="2563">
                  <c:v>1.3030115090426619E-2</c:v>
                </c:pt>
                <c:pt idx="2564">
                  <c:v>1.3022115892082908E-2</c:v>
                </c:pt>
                <c:pt idx="2565">
                  <c:v>1.3012804866452399E-2</c:v>
                </c:pt>
                <c:pt idx="2566">
                  <c:v>1.3003516914844582E-2</c:v>
                </c:pt>
                <c:pt idx="2567">
                  <c:v>1.2994252097930925E-2</c:v>
                </c:pt>
                <c:pt idx="2568">
                  <c:v>1.2985010476143088E-2</c:v>
                </c:pt>
                <c:pt idx="2569">
                  <c:v>1.2975792109752859E-2</c:v>
                </c:pt>
                <c:pt idx="2570">
                  <c:v>1.296659705935177E-2</c:v>
                </c:pt>
                <c:pt idx="2571">
                  <c:v>1.2957425385531351E-2</c:v>
                </c:pt>
                <c:pt idx="2572">
                  <c:v>1.2948277148563392E-2</c:v>
                </c:pt>
                <c:pt idx="2573">
                  <c:v>1.2939152408959487E-2</c:v>
                </c:pt>
                <c:pt idx="2574">
                  <c:v>1.2930051227231232E-2</c:v>
                </c:pt>
                <c:pt idx="2575">
                  <c:v>1.2920973663890223E-2</c:v>
                </c:pt>
                <c:pt idx="2576">
                  <c:v>1.291191977936812E-2</c:v>
                </c:pt>
                <c:pt idx="2577">
                  <c:v>1.2902889634096582E-2</c:v>
                </c:pt>
                <c:pt idx="2578">
                  <c:v>1.2893883288507269E-2</c:v>
                </c:pt>
                <c:pt idx="2579">
                  <c:v>1.2884900803271648E-2</c:v>
                </c:pt>
                <c:pt idx="2580">
                  <c:v>1.2875942238661509E-2</c:v>
                </c:pt>
                <c:pt idx="2581">
                  <c:v>1.2867007655268381E-2</c:v>
                </c:pt>
                <c:pt idx="2582">
                  <c:v>1.2858097113364053E-2</c:v>
                </c:pt>
                <c:pt idx="2583">
                  <c:v>1.2849210673699929E-2</c:v>
                </c:pt>
                <c:pt idx="2584">
                  <c:v>1.284034839646786E-2</c:v>
                </c:pt>
                <c:pt idx="2585">
                  <c:v>1.2831510342259378E-2</c:v>
                </c:pt>
                <c:pt idx="2586">
                  <c:v>1.2822696571586079E-2</c:v>
                </c:pt>
                <c:pt idx="2587">
                  <c:v>1.2813907144959558E-2</c:v>
                </c:pt>
                <c:pt idx="2588">
                  <c:v>1.2805142122731539E-2</c:v>
                </c:pt>
                <c:pt idx="2589">
                  <c:v>1.2796401565413618E-2</c:v>
                </c:pt>
                <c:pt idx="2590">
                  <c:v>1.2787685533437454E-2</c:v>
                </c:pt>
                <c:pt idx="2591">
                  <c:v>1.2778994087234707E-2</c:v>
                </c:pt>
                <c:pt idx="2592">
                  <c:v>1.2770327287556782E-2</c:v>
                </c:pt>
                <c:pt idx="2593">
                  <c:v>1.2761685194435657E-2</c:v>
                </c:pt>
                <c:pt idx="2594">
                  <c:v>1.2753067868702672E-2</c:v>
                </c:pt>
                <c:pt idx="2595">
                  <c:v>1.2744475370629615E-2</c:v>
                </c:pt>
                <c:pt idx="2596">
                  <c:v>1.2735907760728082E-2</c:v>
                </c:pt>
                <c:pt idx="2597">
                  <c:v>1.2724928930083479E-2</c:v>
                </c:pt>
                <c:pt idx="2598">
                  <c:v>1.2716418434655097E-2</c:v>
                </c:pt>
                <c:pt idx="2599">
                  <c:v>1.2709143689049185E-2</c:v>
                </c:pt>
                <c:pt idx="2600">
                  <c:v>1.2700679831594286E-2</c:v>
                </c:pt>
                <c:pt idx="2601">
                  <c:v>1.2692241173182239E-2</c:v>
                </c:pt>
                <c:pt idx="2602">
                  <c:v>1.2683827774644385E-2</c:v>
                </c:pt>
                <c:pt idx="2603">
                  <c:v>1.2675439696092639E-2</c:v>
                </c:pt>
                <c:pt idx="2604">
                  <c:v>1.2667076998038596E-2</c:v>
                </c:pt>
                <c:pt idx="2605">
                  <c:v>1.265873974123366E-2</c:v>
                </c:pt>
                <c:pt idx="2606">
                  <c:v>1.2650427985789747E-2</c:v>
                </c:pt>
                <c:pt idx="2607">
                  <c:v>1.2642141792378325E-2</c:v>
                </c:pt>
                <c:pt idx="2608">
                  <c:v>1.2633881221431054E-2</c:v>
                </c:pt>
                <c:pt idx="2609">
                  <c:v>1.2625646333459528E-2</c:v>
                </c:pt>
                <c:pt idx="2610">
                  <c:v>1.2617437188815472E-2</c:v>
                </c:pt>
                <c:pt idx="2611">
                  <c:v>1.2609253848010482E-2</c:v>
                </c:pt>
                <c:pt idx="2612">
                  <c:v>1.2601096371476217E-2</c:v>
                </c:pt>
                <c:pt idx="2613">
                  <c:v>1.2589928266901751E-2</c:v>
                </c:pt>
                <c:pt idx="2614">
                  <c:v>1.2584859253506053E-2</c:v>
                </c:pt>
                <c:pt idx="2615">
                  <c:v>1.257562764538811E-2</c:v>
                </c:pt>
                <c:pt idx="2616">
                  <c:v>1.2568726318518131E-2</c:v>
                </c:pt>
                <c:pt idx="2617">
                  <c:v>1.2560699070771619E-2</c:v>
                </c:pt>
                <c:pt idx="2618">
                  <c:v>1.2552698050125599E-2</c:v>
                </c:pt>
                <c:pt idx="2619">
                  <c:v>1.2544723317171602E-2</c:v>
                </c:pt>
                <c:pt idx="2620">
                  <c:v>1.2536774932341288E-2</c:v>
                </c:pt>
                <c:pt idx="2621">
                  <c:v>1.252885295598638E-2</c:v>
                </c:pt>
                <c:pt idx="2622">
                  <c:v>1.2520957448618475E-2</c:v>
                </c:pt>
                <c:pt idx="2623">
                  <c:v>1.251308847090904E-2</c:v>
                </c:pt>
                <c:pt idx="2624">
                  <c:v>1.250524608296999E-2</c:v>
                </c:pt>
                <c:pt idx="2625">
                  <c:v>1.2497430345552729E-2</c:v>
                </c:pt>
                <c:pt idx="2626">
                  <c:v>1.2489641319008982E-2</c:v>
                </c:pt>
                <c:pt idx="2627">
                  <c:v>1.2481879063850343E-2</c:v>
                </c:pt>
                <c:pt idx="2628">
                  <c:v>1.2474143640508473E-2</c:v>
                </c:pt>
                <c:pt idx="2629">
                  <c:v>1.2466435109494967E-2</c:v>
                </c:pt>
                <c:pt idx="2630">
                  <c:v>1.2458753531241484E-2</c:v>
                </c:pt>
                <c:pt idx="2631">
                  <c:v>1.2451098966259622E-2</c:v>
                </c:pt>
                <c:pt idx="2632">
                  <c:v>1.2443471474901102E-2</c:v>
                </c:pt>
                <c:pt idx="2633">
                  <c:v>1.2435871117677522E-2</c:v>
                </c:pt>
                <c:pt idx="2634">
                  <c:v>1.2428297955260348E-2</c:v>
                </c:pt>
                <c:pt idx="2635">
                  <c:v>1.2420752047921368E-2</c:v>
                </c:pt>
                <c:pt idx="2636">
                  <c:v>1.2413233456092243E-2</c:v>
                </c:pt>
                <c:pt idx="2637">
                  <c:v>1.2405742240364503E-2</c:v>
                </c:pt>
                <c:pt idx="2638">
                  <c:v>1.2398278461249745E-2</c:v>
                </c:pt>
                <c:pt idx="2639">
                  <c:v>1.2390842179099693E-2</c:v>
                </c:pt>
                <c:pt idx="2640">
                  <c:v>1.2383433454346005E-2</c:v>
                </c:pt>
                <c:pt idx="2641">
                  <c:v>1.2376052347660149E-2</c:v>
                </c:pt>
                <c:pt idx="2642">
                  <c:v>1.2368698919154042E-2</c:v>
                </c:pt>
                <c:pt idx="2643">
                  <c:v>1.2361373229579087E-2</c:v>
                </c:pt>
                <c:pt idx="2644">
                  <c:v>1.2354075339526815E-2</c:v>
                </c:pt>
                <c:pt idx="2645">
                  <c:v>1.2346805309189079E-2</c:v>
                </c:pt>
                <c:pt idx="2646">
                  <c:v>1.2339563199077475E-2</c:v>
                </c:pt>
                <c:pt idx="2647">
                  <c:v>1.2332349069703596E-2</c:v>
                </c:pt>
                <c:pt idx="2648">
                  <c:v>1.2325162981419169E-2</c:v>
                </c:pt>
                <c:pt idx="2649">
                  <c:v>1.2315367372695007E-2</c:v>
                </c:pt>
                <c:pt idx="2650">
                  <c:v>1.2308249150017048E-2</c:v>
                </c:pt>
                <c:pt idx="2651">
                  <c:v>1.2302761362059655E-2</c:v>
                </c:pt>
                <c:pt idx="2652">
                  <c:v>1.2295692088812871E-2</c:v>
                </c:pt>
                <c:pt idx="2653">
                  <c:v>1.2288651167926545E-2</c:v>
                </c:pt>
                <c:pt idx="2654">
                  <c:v>1.2281638659512595E-2</c:v>
                </c:pt>
                <c:pt idx="2655">
                  <c:v>1.2274654624402359E-2</c:v>
                </c:pt>
                <c:pt idx="2656">
                  <c:v>1.2267699122867626E-2</c:v>
                </c:pt>
                <c:pt idx="2657">
                  <c:v>1.2260772215340054E-2</c:v>
                </c:pt>
                <c:pt idx="2658">
                  <c:v>1.2253873962491113E-2</c:v>
                </c:pt>
                <c:pt idx="2659">
                  <c:v>1.2247004424512653E-2</c:v>
                </c:pt>
                <c:pt idx="2660">
                  <c:v>1.2240163662076142E-2</c:v>
                </c:pt>
                <c:pt idx="2661">
                  <c:v>1.223335173561324E-2</c:v>
                </c:pt>
                <c:pt idx="2662">
                  <c:v>1.2225466864233425E-2</c:v>
                </c:pt>
                <c:pt idx="2663">
                  <c:v>1.2215968186213289E-2</c:v>
                </c:pt>
                <c:pt idx="2664">
                  <c:v>1.2209259738815703E-2</c:v>
                </c:pt>
                <c:pt idx="2665">
                  <c:v>1.2202580403970487E-2</c:v>
                </c:pt>
                <c:pt idx="2666">
                  <c:v>1.219593024186949E-2</c:v>
                </c:pt>
                <c:pt idx="2667">
                  <c:v>1.218836585603178E-2</c:v>
                </c:pt>
                <c:pt idx="2668">
                  <c:v>1.2182717678106414E-2</c:v>
                </c:pt>
                <c:pt idx="2669">
                  <c:v>1.2176155397307653E-2</c:v>
                </c:pt>
                <c:pt idx="2670">
                  <c:v>1.2169622531379432E-2</c:v>
                </c:pt>
                <c:pt idx="2671">
                  <c:v>1.2163119140513601E-2</c:v>
                </c:pt>
                <c:pt idx="2672">
                  <c:v>1.2156645285381629E-2</c:v>
                </c:pt>
                <c:pt idx="2673">
                  <c:v>1.2150201026415175E-2</c:v>
                </c:pt>
                <c:pt idx="2674">
                  <c:v>1.2143786423965963E-2</c:v>
                </c:pt>
                <c:pt idx="2675">
                  <c:v>1.2137401538785397E-2</c:v>
                </c:pt>
                <c:pt idx="2676">
                  <c:v>1.2131046430985393E-2</c:v>
                </c:pt>
                <c:pt idx="2677">
                  <c:v>1.2124721161237417E-2</c:v>
                </c:pt>
                <c:pt idx="2678">
                  <c:v>1.2118425789813259E-2</c:v>
                </c:pt>
                <c:pt idx="2679">
                  <c:v>1.2112160377544257E-2</c:v>
                </c:pt>
                <c:pt idx="2680">
                  <c:v>1.2105924984622263E-2</c:v>
                </c:pt>
                <c:pt idx="2681">
                  <c:v>1.2099719671638809E-2</c:v>
                </c:pt>
                <c:pt idx="2682">
                  <c:v>1.2093544498945619E-2</c:v>
                </c:pt>
                <c:pt idx="2683">
                  <c:v>1.2087399527054288E-2</c:v>
                </c:pt>
                <c:pt idx="2684">
                  <c:v>1.2081284816556348E-2</c:v>
                </c:pt>
                <c:pt idx="2685">
                  <c:v>1.2075200427803523E-2</c:v>
                </c:pt>
                <c:pt idx="2686">
                  <c:v>1.2069146421147536E-2</c:v>
                </c:pt>
                <c:pt idx="2687">
                  <c:v>1.2063122857339792E-2</c:v>
                </c:pt>
                <c:pt idx="2688">
                  <c:v>1.2057129796732013E-2</c:v>
                </c:pt>
                <c:pt idx="2689">
                  <c:v>1.2051167299675924E-2</c:v>
                </c:pt>
                <c:pt idx="2690">
                  <c:v>1.2045235426763057E-2</c:v>
                </c:pt>
                <c:pt idx="2691">
                  <c:v>1.203933423842507E-2</c:v>
                </c:pt>
                <c:pt idx="2692">
                  <c:v>1.2033463795093624E-2</c:v>
                </c:pt>
                <c:pt idx="2693">
                  <c:v>1.202762415736025E-2</c:v>
                </c:pt>
                <c:pt idx="2694">
                  <c:v>1.2021815385576673E-2</c:v>
                </c:pt>
                <c:pt idx="2695">
                  <c:v>1.2016037540334423E-2</c:v>
                </c:pt>
                <c:pt idx="2696">
                  <c:v>1.2010290681905289E-2</c:v>
                </c:pt>
                <c:pt idx="2697">
                  <c:v>1.2004574870800866E-2</c:v>
                </c:pt>
                <c:pt idx="2698">
                  <c:v>1.1998890167612686E-2</c:v>
                </c:pt>
                <c:pt idx="2699">
                  <c:v>1.1993236632852344E-2</c:v>
                </c:pt>
                <c:pt idx="2700">
                  <c:v>1.1987614326951501E-2</c:v>
                </c:pt>
                <c:pt idx="2701">
                  <c:v>1.1980233527819628E-2</c:v>
                </c:pt>
                <c:pt idx="2702">
                  <c:v>1.1975671967769941E-2</c:v>
                </c:pt>
                <c:pt idx="2703">
                  <c:v>1.1970935386402815E-2</c:v>
                </c:pt>
                <c:pt idx="2704">
                  <c:v>1.1965438600256562E-2</c:v>
                </c:pt>
                <c:pt idx="2705">
                  <c:v>1.1959973345208041E-2</c:v>
                </c:pt>
                <c:pt idx="2706">
                  <c:v>1.1954539681928722E-2</c:v>
                </c:pt>
                <c:pt idx="2707">
                  <c:v>1.1949137670610455E-2</c:v>
                </c:pt>
                <c:pt idx="2708">
                  <c:v>1.1943767371924707E-2</c:v>
                </c:pt>
                <c:pt idx="2709">
                  <c:v>1.193842884630314E-2</c:v>
                </c:pt>
                <c:pt idx="2710">
                  <c:v>1.1933122154097475E-2</c:v>
                </c:pt>
                <c:pt idx="2711">
                  <c:v>1.192784735581931E-2</c:v>
                </c:pt>
                <c:pt idx="2712">
                  <c:v>1.1922604512060175E-2</c:v>
                </c:pt>
                <c:pt idx="2713">
                  <c:v>1.1917393683251731E-2</c:v>
                </c:pt>
                <c:pt idx="2714">
                  <c:v>1.1912214929665765E-2</c:v>
                </c:pt>
                <c:pt idx="2715">
                  <c:v>1.1907068311973745E-2</c:v>
                </c:pt>
                <c:pt idx="2716">
                  <c:v>1.1901953890607331E-2</c:v>
                </c:pt>
                <c:pt idx="2717">
                  <c:v>1.1895425612289401E-2</c:v>
                </c:pt>
                <c:pt idx="2718">
                  <c:v>1.1891821878737829E-2</c:v>
                </c:pt>
                <c:pt idx="2719">
                  <c:v>1.1886804409098062E-2</c:v>
                </c:pt>
                <c:pt idx="2720">
                  <c:v>1.1881819377750347E-2</c:v>
                </c:pt>
                <c:pt idx="2721">
                  <c:v>1.1876866844886536E-2</c:v>
                </c:pt>
                <c:pt idx="2722">
                  <c:v>1.1871946871258032E-2</c:v>
                </c:pt>
                <c:pt idx="2723">
                  <c:v>1.1867059517136624E-2</c:v>
                </c:pt>
                <c:pt idx="2724">
                  <c:v>1.186220484319378E-2</c:v>
                </c:pt>
                <c:pt idx="2725">
                  <c:v>1.1857382909781222E-2</c:v>
                </c:pt>
                <c:pt idx="2726">
                  <c:v>1.1852593777250675E-2</c:v>
                </c:pt>
                <c:pt idx="2727">
                  <c:v>1.1847837506353542E-2</c:v>
                </c:pt>
                <c:pt idx="2728">
                  <c:v>1.1843114157281676E-2</c:v>
                </c:pt>
                <c:pt idx="2729">
                  <c:v>1.1838423790706543E-2</c:v>
                </c:pt>
                <c:pt idx="2730">
                  <c:v>1.1833766466899931E-2</c:v>
                </c:pt>
                <c:pt idx="2731">
                  <c:v>1.1829142246533308E-2</c:v>
                </c:pt>
                <c:pt idx="2732">
                  <c:v>1.1824551189958399E-2</c:v>
                </c:pt>
                <c:pt idx="2733">
                  <c:v>1.1819993357606862E-2</c:v>
                </c:pt>
                <c:pt idx="2734">
                  <c:v>1.1815468810150165E-2</c:v>
                </c:pt>
                <c:pt idx="2735">
                  <c:v>1.1810977607860096E-2</c:v>
                </c:pt>
                <c:pt idx="2736">
                  <c:v>1.1806519811168315E-2</c:v>
                </c:pt>
                <c:pt idx="2737">
                  <c:v>1.1802095480746289E-2</c:v>
                </c:pt>
                <c:pt idx="2738">
                  <c:v>1.1797704676945742E-2</c:v>
                </c:pt>
                <c:pt idx="2739">
                  <c:v>1.1793347460198333E-2</c:v>
                </c:pt>
                <c:pt idx="2740">
                  <c:v>1.1789023891095596E-2</c:v>
                </c:pt>
                <c:pt idx="2741">
                  <c:v>1.1784734029989252E-2</c:v>
                </c:pt>
                <c:pt idx="2742">
                  <c:v>1.1780477937470835E-2</c:v>
                </c:pt>
                <c:pt idx="2743">
                  <c:v>1.177625567381213E-2</c:v>
                </c:pt>
                <c:pt idx="2744">
                  <c:v>1.1772067299684608E-2</c:v>
                </c:pt>
                <c:pt idx="2745">
                  <c:v>1.1767912875519926E-2</c:v>
                </c:pt>
                <c:pt idx="2746">
                  <c:v>1.1763792461749745E-2</c:v>
                </c:pt>
                <c:pt idx="2747">
                  <c:v>1.1759706118645852E-2</c:v>
                </c:pt>
                <c:pt idx="2748">
                  <c:v>1.1755653907119523E-2</c:v>
                </c:pt>
                <c:pt idx="2749">
                  <c:v>1.1751635887202738E-2</c:v>
                </c:pt>
                <c:pt idx="2750">
                  <c:v>1.1747652119646901E-2</c:v>
                </c:pt>
                <c:pt idx="2751">
                  <c:v>1.1743702664803735E-2</c:v>
                </c:pt>
                <c:pt idx="2752">
                  <c:v>1.1739787583184835E-2</c:v>
                </c:pt>
                <c:pt idx="2753">
                  <c:v>1.1735906935221863E-2</c:v>
                </c:pt>
                <c:pt idx="2754">
                  <c:v>1.1732060781426412E-2</c:v>
                </c:pt>
                <c:pt idx="2755">
                  <c:v>1.1728249182230144E-2</c:v>
                </c:pt>
                <c:pt idx="2756">
                  <c:v>1.1724472198064717E-2</c:v>
                </c:pt>
                <c:pt idx="2757">
                  <c:v>1.17207298896016E-2</c:v>
                </c:pt>
                <c:pt idx="2758">
                  <c:v>1.1717022317032644E-2</c:v>
                </c:pt>
                <c:pt idx="2759">
                  <c:v>1.1713349541029316E-2</c:v>
                </c:pt>
                <c:pt idx="2760">
                  <c:v>1.1709711621943342E-2</c:v>
                </c:pt>
                <c:pt idx="2761">
                  <c:v>1.1706108620366251E-2</c:v>
                </c:pt>
                <c:pt idx="2762">
                  <c:v>1.1702540596569833E-2</c:v>
                </c:pt>
                <c:pt idx="2763">
                  <c:v>1.1699007611225554E-2</c:v>
                </c:pt>
                <c:pt idx="2764">
                  <c:v>1.1695509724685138E-2</c:v>
                </c:pt>
                <c:pt idx="2765">
                  <c:v>1.1692046997540118E-2</c:v>
                </c:pt>
                <c:pt idx="2766">
                  <c:v>1.1688619490142216E-2</c:v>
                </c:pt>
                <c:pt idx="2767">
                  <c:v>1.1685227262843156E-2</c:v>
                </c:pt>
                <c:pt idx="2768">
                  <c:v>1.1680917765684029E-2</c:v>
                </c:pt>
                <c:pt idx="2769">
                  <c:v>1.1678548891227436E-2</c:v>
                </c:pt>
                <c:pt idx="2770">
                  <c:v>1.1675262867534286E-2</c:v>
                </c:pt>
                <c:pt idx="2771">
                  <c:v>1.1672012366146234E-2</c:v>
                </c:pt>
                <c:pt idx="2772">
                  <c:v>1.166879744725513E-2</c:v>
                </c:pt>
                <c:pt idx="2773">
                  <c:v>1.1665618171452508E-2</c:v>
                </c:pt>
                <c:pt idx="2774">
                  <c:v>1.1662474599170025E-2</c:v>
                </c:pt>
                <c:pt idx="2775">
                  <c:v>1.1659366790919279E-2</c:v>
                </c:pt>
                <c:pt idx="2776">
                  <c:v>1.1656294807131928E-2</c:v>
                </c:pt>
                <c:pt idx="2777">
                  <c:v>1.1653258708239633E-2</c:v>
                </c:pt>
                <c:pt idx="2778">
                  <c:v>1.1650258554913862E-2</c:v>
                </c:pt>
                <c:pt idx="2779">
                  <c:v>1.1647294407266529E-2</c:v>
                </c:pt>
                <c:pt idx="2780">
                  <c:v>1.164436632620891E-2</c:v>
                </c:pt>
                <c:pt idx="2781">
                  <c:v>1.1641474371852922E-2</c:v>
                </c:pt>
                <c:pt idx="2782">
                  <c:v>1.1638618604790096E-2</c:v>
                </c:pt>
                <c:pt idx="2783">
                  <c:v>1.1635799085532028E-2</c:v>
                </c:pt>
                <c:pt idx="2784">
                  <c:v>1.1633015874350505E-2</c:v>
                </c:pt>
                <c:pt idx="2785">
                  <c:v>1.1630269032076868E-2</c:v>
                </c:pt>
                <c:pt idx="2786">
                  <c:v>1.1627558618902967E-2</c:v>
                </c:pt>
                <c:pt idx="2787">
                  <c:v>1.1624884695420334E-2</c:v>
                </c:pt>
                <c:pt idx="2788">
                  <c:v>1.1622247321900758E-2</c:v>
                </c:pt>
                <c:pt idx="2789">
                  <c:v>1.1619646559095642E-2</c:v>
                </c:pt>
                <c:pt idx="2790">
                  <c:v>1.1617082467276774E-2</c:v>
                </c:pt>
                <c:pt idx="2791">
                  <c:v>1.1614555107115621E-2</c:v>
                </c:pt>
                <c:pt idx="2792">
                  <c:v>1.1612064538724098E-2</c:v>
                </c:pt>
                <c:pt idx="2793">
                  <c:v>1.1609610823013483E-2</c:v>
                </c:pt>
                <c:pt idx="2794">
                  <c:v>1.1607194020175626E-2</c:v>
                </c:pt>
                <c:pt idx="2795">
                  <c:v>1.1604814190642188E-2</c:v>
                </c:pt>
                <c:pt idx="2796">
                  <c:v>1.1602471395084635E-2</c:v>
                </c:pt>
                <c:pt idx="2797">
                  <c:v>1.1600165693854692E-2</c:v>
                </c:pt>
                <c:pt idx="2798">
                  <c:v>1.1597897147384018E-2</c:v>
                </c:pt>
                <c:pt idx="2799">
                  <c:v>1.1595665816264145E-2</c:v>
                </c:pt>
                <c:pt idx="2800">
                  <c:v>1.1593471760846796E-2</c:v>
                </c:pt>
                <c:pt idx="2801">
                  <c:v>1.1591315041723504E-2</c:v>
                </c:pt>
                <c:pt idx="2802">
                  <c:v>1.1589195719166057E-2</c:v>
                </c:pt>
                <c:pt idx="2803">
                  <c:v>1.1587113853845921E-2</c:v>
                </c:pt>
                <c:pt idx="2804">
                  <c:v>1.1585069506194756E-2</c:v>
                </c:pt>
                <c:pt idx="2805">
                  <c:v>1.1582779126388942E-2</c:v>
                </c:pt>
                <c:pt idx="2806">
                  <c:v>1.1581093605546045E-2</c:v>
                </c:pt>
                <c:pt idx="2807">
                  <c:v>1.1579162173571689E-2</c:v>
                </c:pt>
                <c:pt idx="2808">
                  <c:v>1.1577268501072879E-2</c:v>
                </c:pt>
                <c:pt idx="2809">
                  <c:v>1.1575412648641148E-2</c:v>
                </c:pt>
                <c:pt idx="2810">
                  <c:v>1.1573594676628218E-2</c:v>
                </c:pt>
                <c:pt idx="2811">
                  <c:v>1.1571814645545686E-2</c:v>
                </c:pt>
                <c:pt idx="2812">
                  <c:v>1.1570072615825211E-2</c:v>
                </c:pt>
                <c:pt idx="2813">
                  <c:v>1.1568368647978389E-2</c:v>
                </c:pt>
                <c:pt idx="2814">
                  <c:v>1.1566702802356943E-2</c:v>
                </c:pt>
                <c:pt idx="2815">
                  <c:v>1.1565075139712278E-2</c:v>
                </c:pt>
                <c:pt idx="2816">
                  <c:v>1.156348572031618E-2</c:v>
                </c:pt>
                <c:pt idx="2817">
                  <c:v>1.1561934604520374E-2</c:v>
                </c:pt>
                <c:pt idx="2818">
                  <c:v>1.1559996693328856E-2</c:v>
                </c:pt>
                <c:pt idx="2819">
                  <c:v>1.1558947526255636E-2</c:v>
                </c:pt>
                <c:pt idx="2820">
                  <c:v>1.1557511684570088E-2</c:v>
                </c:pt>
                <c:pt idx="2821">
                  <c:v>1.1556114388531213E-2</c:v>
                </c:pt>
                <c:pt idx="2822">
                  <c:v>1.1554755698650609E-2</c:v>
                </c:pt>
                <c:pt idx="2823">
                  <c:v>1.1553250260476489E-2</c:v>
                </c:pt>
                <c:pt idx="2824">
                  <c:v>1.1552154378851043E-2</c:v>
                </c:pt>
                <c:pt idx="2825">
                  <c:v>1.1550911870035208E-2</c:v>
                </c:pt>
                <c:pt idx="2826">
                  <c:v>1.1549708209264153E-2</c:v>
                </c:pt>
                <c:pt idx="2827">
                  <c:v>1.1548543456809668E-2</c:v>
                </c:pt>
                <c:pt idx="2828">
                  <c:v>1.1547417673263283E-2</c:v>
                </c:pt>
                <c:pt idx="2829">
                  <c:v>1.154633091921653E-2</c:v>
                </c:pt>
                <c:pt idx="2830">
                  <c:v>1.1545283254941197E-2</c:v>
                </c:pt>
                <c:pt idx="2831">
                  <c:v>1.1544274740948879E-2</c:v>
                </c:pt>
                <c:pt idx="2832">
                  <c:v>1.1543305437751172E-2</c:v>
                </c:pt>
                <c:pt idx="2833">
                  <c:v>1.1542375405939609E-2</c:v>
                </c:pt>
                <c:pt idx="2834">
                  <c:v>1.1541484705785976E-2</c:v>
                </c:pt>
                <c:pt idx="2835">
                  <c:v>1.1540633397801869E-2</c:v>
                </c:pt>
                <c:pt idx="2836">
                  <c:v>1.1539821542578821E-2</c:v>
                </c:pt>
                <c:pt idx="2837">
                  <c:v>1.1539049200468554E-2</c:v>
                </c:pt>
                <c:pt idx="2838">
                  <c:v>1.1538316431902729E-2</c:v>
                </c:pt>
                <c:pt idx="2839">
                  <c:v>1.1537623297472877E-2</c:v>
                </c:pt>
                <c:pt idx="2840">
                  <c:v>1.1536969857690593E-2</c:v>
                </c:pt>
                <c:pt idx="2841">
                  <c:v>1.1536356172907603E-2</c:v>
                </c:pt>
                <c:pt idx="2842">
                  <c:v>1.1535782303555564E-2</c:v>
                </c:pt>
                <c:pt idx="2843">
                  <c:v>1.1535248310146073E-2</c:v>
                </c:pt>
                <c:pt idx="2844">
                  <c:v>1.1534754253190727E-2</c:v>
                </c:pt>
                <c:pt idx="2845">
                  <c:v>1.1534300193201119E-2</c:v>
                </c:pt>
                <c:pt idx="2846">
                  <c:v>1.1533886190528975E-2</c:v>
                </c:pt>
                <c:pt idx="2847">
                  <c:v>1.1533512305765825E-2</c:v>
                </c:pt>
                <c:pt idx="2848">
                  <c:v>1.153317859934333E-2</c:v>
                </c:pt>
                <c:pt idx="2849">
                  <c:v>1.1532885131613213E-2</c:v>
                </c:pt>
                <c:pt idx="2850">
                  <c:v>1.1532631963167006E-2</c:v>
                </c:pt>
                <c:pt idx="2851">
                  <c:v>1.1532419154516305E-2</c:v>
                </c:pt>
                <c:pt idx="2852">
                  <c:v>1.1532246766092769E-2</c:v>
                </c:pt>
                <c:pt idx="2853">
                  <c:v>1.1532114858248121E-2</c:v>
                </c:pt>
                <c:pt idx="2854">
                  <c:v>1.1532023491573895E-2</c:v>
                </c:pt>
                <c:pt idx="2855">
                  <c:v>1.1531972726581685E-2</c:v>
                </c:pt>
                <c:pt idx="2856">
                  <c:v>1.1531962623543279E-2</c:v>
                </c:pt>
                <c:pt idx="2857">
                  <c:v>1.15320094797422E-2</c:v>
                </c:pt>
                <c:pt idx="2858">
                  <c:v>1.1532092545776251E-2</c:v>
                </c:pt>
                <c:pt idx="2859">
                  <c:v>1.1532196264809613E-2</c:v>
                </c:pt>
                <c:pt idx="2860">
                  <c:v>1.1532355263224048E-2</c:v>
                </c:pt>
                <c:pt idx="2861">
                  <c:v>1.1532555234783359E-2</c:v>
                </c:pt>
                <c:pt idx="2862">
                  <c:v>1.1532796239679399E-2</c:v>
                </c:pt>
                <c:pt idx="2863">
                  <c:v>1.153307833890338E-2</c:v>
                </c:pt>
                <c:pt idx="2864">
                  <c:v>1.153340159248728E-2</c:v>
                </c:pt>
                <c:pt idx="2865">
                  <c:v>1.1533766061022632E-2</c:v>
                </c:pt>
                <c:pt idx="2866">
                  <c:v>1.1534171804941096E-2</c:v>
                </c:pt>
                <c:pt idx="2867">
                  <c:v>1.1534618884834202E-2</c:v>
                </c:pt>
                <c:pt idx="2868">
                  <c:v>1.1535107361053676E-2</c:v>
                </c:pt>
                <c:pt idx="2869">
                  <c:v>1.1535637294111112E-2</c:v>
                </c:pt>
                <c:pt idx="2870">
                  <c:v>1.1536208744598042E-2</c:v>
                </c:pt>
                <c:pt idx="2871">
                  <c:v>1.1536821772706318E-2</c:v>
                </c:pt>
                <c:pt idx="2872">
                  <c:v>1.1537476439107408E-2</c:v>
                </c:pt>
                <c:pt idx="2873">
                  <c:v>1.1538379433186918E-2</c:v>
                </c:pt>
                <c:pt idx="2874">
                  <c:v>1.1538910928594603E-2</c:v>
                </c:pt>
                <c:pt idx="2875">
                  <c:v>1.1539805710523154E-2</c:v>
                </c:pt>
                <c:pt idx="2876">
                  <c:v>1.1540512696752714E-2</c:v>
                </c:pt>
                <c:pt idx="2877">
                  <c:v>1.154137646165232E-2</c:v>
                </c:pt>
                <c:pt idx="2878">
                  <c:v>1.1542282227434697E-2</c:v>
                </c:pt>
                <c:pt idx="2879">
                  <c:v>1.1543230054771314E-2</c:v>
                </c:pt>
                <c:pt idx="2880">
                  <c:v>1.1544220004173766E-2</c:v>
                </c:pt>
                <c:pt idx="2881">
                  <c:v>1.154525213615365E-2</c:v>
                </c:pt>
                <c:pt idx="2882">
                  <c:v>1.1546326511062688E-2</c:v>
                </c:pt>
                <c:pt idx="2883">
                  <c:v>1.1547443189252604E-2</c:v>
                </c:pt>
                <c:pt idx="2884">
                  <c:v>1.1548602231474803E-2</c:v>
                </c:pt>
                <c:pt idx="2885">
                  <c:v>1.1549803698081007E-2</c:v>
                </c:pt>
                <c:pt idx="2886">
                  <c:v>1.1551047649502877E-2</c:v>
                </c:pt>
                <c:pt idx="2887">
                  <c:v>1.1552334146252008E-2</c:v>
                </c:pt>
                <c:pt idx="2888">
                  <c:v>1.1553663248839996E-2</c:v>
                </c:pt>
                <c:pt idx="2889">
                  <c:v>1.1555035017698501E-2</c:v>
                </c:pt>
                <c:pt idx="2890">
                  <c:v>1.1556449513179246E-2</c:v>
                </c:pt>
                <c:pt idx="2891">
                  <c:v>1.1557906795873762E-2</c:v>
                </c:pt>
                <c:pt idx="2892">
                  <c:v>1.1559406926373583E-2</c:v>
                </c:pt>
                <c:pt idx="2893">
                  <c:v>1.1560949964950495E-2</c:v>
                </c:pt>
                <c:pt idx="2894">
                  <c:v>1.1562535972036159E-2</c:v>
                </c:pt>
                <c:pt idx="2895">
                  <c:v>1.1564165008381977E-2</c:v>
                </c:pt>
                <c:pt idx="2896">
                  <c:v>1.1565837134179802E-2</c:v>
                </c:pt>
                <c:pt idx="2897">
                  <c:v>1.1567552410021165E-2</c:v>
                </c:pt>
                <c:pt idx="2898">
                  <c:v>1.156931089625779E-2</c:v>
                </c:pt>
                <c:pt idx="2899">
                  <c:v>1.157111265364108E-2</c:v>
                </c:pt>
                <c:pt idx="2900">
                  <c:v>1.1572957742442824E-2</c:v>
                </c:pt>
                <c:pt idx="2901">
                  <c:v>1.1574846223014745E-2</c:v>
                </c:pt>
                <c:pt idx="2902">
                  <c:v>1.1576778156108247E-2</c:v>
                </c:pt>
                <c:pt idx="2903">
                  <c:v>1.1578753602075054E-2</c:v>
                </c:pt>
                <c:pt idx="2904">
                  <c:v>1.1580772621346824E-2</c:v>
                </c:pt>
                <c:pt idx="2905">
                  <c:v>1.1582835274275283E-2</c:v>
                </c:pt>
                <c:pt idx="2906">
                  <c:v>1.1584941621691769E-2</c:v>
                </c:pt>
                <c:pt idx="2907">
                  <c:v>1.1587091723708198E-2</c:v>
                </c:pt>
                <c:pt idx="2908">
                  <c:v>1.1589285641075975E-2</c:v>
                </c:pt>
                <c:pt idx="2909">
                  <c:v>1.1592170870651231E-2</c:v>
                </c:pt>
                <c:pt idx="2910">
                  <c:v>1.1594465164126433E-2</c:v>
                </c:pt>
                <c:pt idx="2911">
                  <c:v>1.1596466730479094E-2</c:v>
                </c:pt>
                <c:pt idx="2912">
                  <c:v>1.1598842812130528E-2</c:v>
                </c:pt>
                <c:pt idx="2913">
                  <c:v>1.1601263020004637E-2</c:v>
                </c:pt>
                <c:pt idx="2914">
                  <c:v>1.1603727414533083E-2</c:v>
                </c:pt>
                <c:pt idx="2915">
                  <c:v>1.1606236056227459E-2</c:v>
                </c:pt>
                <c:pt idx="2916">
                  <c:v>1.1608789005519426E-2</c:v>
                </c:pt>
                <c:pt idx="2917">
                  <c:v>1.161138632292058E-2</c:v>
                </c:pt>
                <c:pt idx="2918">
                  <c:v>1.1614028068862581E-2</c:v>
                </c:pt>
                <c:pt idx="2919">
                  <c:v>1.1616714304016895E-2</c:v>
                </c:pt>
                <c:pt idx="2920">
                  <c:v>1.1619445088495439E-2</c:v>
                </c:pt>
                <c:pt idx="2921">
                  <c:v>1.1622220482969681E-2</c:v>
                </c:pt>
                <c:pt idx="2922">
                  <c:v>1.1625040548031151E-2</c:v>
                </c:pt>
                <c:pt idx="2923">
                  <c:v>1.1627905343871703E-2</c:v>
                </c:pt>
                <c:pt idx="2924">
                  <c:v>1.1632451780858588E-2</c:v>
                </c:pt>
                <c:pt idx="2925">
                  <c:v>1.1633769370336111E-2</c:v>
                </c:pt>
                <c:pt idx="2926">
                  <c:v>1.1636768721823287E-2</c:v>
                </c:pt>
                <c:pt idx="2927">
                  <c:v>1.1640220516273558E-2</c:v>
                </c:pt>
                <c:pt idx="2928">
                  <c:v>1.1643347420209338E-2</c:v>
                </c:pt>
                <c:pt idx="2929">
                  <c:v>1.1646488318470816E-2</c:v>
                </c:pt>
                <c:pt idx="2930">
                  <c:v>1.1649674379565766E-2</c:v>
                </c:pt>
                <c:pt idx="2931">
                  <c:v>1.1652905664005786E-2</c:v>
                </c:pt>
                <c:pt idx="2932">
                  <c:v>1.165618223230247E-2</c:v>
                </c:pt>
                <c:pt idx="2933">
                  <c:v>1.1659504144807542E-2</c:v>
                </c:pt>
                <c:pt idx="2934">
                  <c:v>1.166287146219247E-2</c:v>
                </c:pt>
                <c:pt idx="2935">
                  <c:v>1.1666284244649106E-2</c:v>
                </c:pt>
                <c:pt idx="2936">
                  <c:v>1.1669742552928852E-2</c:v>
                </c:pt>
                <c:pt idx="2937">
                  <c:v>1.1673246447303498E-2</c:v>
                </c:pt>
                <c:pt idx="2938">
                  <c:v>1.1676795988284638E-2</c:v>
                </c:pt>
                <c:pt idx="2939">
                  <c:v>1.1680391236463805E-2</c:v>
                </c:pt>
                <c:pt idx="2940">
                  <c:v>1.1684032252192722E-2</c:v>
                </c:pt>
                <c:pt idx="2941">
                  <c:v>1.1687719095982985E-2</c:v>
                </c:pt>
                <c:pt idx="2942">
                  <c:v>1.1691451828346189E-2</c:v>
                </c:pt>
                <c:pt idx="2943">
                  <c:v>1.1695230509634058E-2</c:v>
                </c:pt>
                <c:pt idx="2944">
                  <c:v>1.1699055200438124E-2</c:v>
                </c:pt>
                <c:pt idx="2945">
                  <c:v>1.1702925961190047E-2</c:v>
                </c:pt>
                <c:pt idx="2946">
                  <c:v>1.1706842852401422E-2</c:v>
                </c:pt>
                <c:pt idx="2947">
                  <c:v>1.1710805934423973E-2</c:v>
                </c:pt>
                <c:pt idx="2948">
                  <c:v>1.1714815267769296E-2</c:v>
                </c:pt>
                <c:pt idx="2949">
                  <c:v>1.1718870912948987E-2</c:v>
                </c:pt>
                <c:pt idx="2950">
                  <c:v>1.1722972930554576E-2</c:v>
                </c:pt>
                <c:pt idx="2951">
                  <c:v>1.1727121380857852E-2</c:v>
                </c:pt>
                <c:pt idx="2952">
                  <c:v>1.1731316324450347E-2</c:v>
                </c:pt>
                <c:pt idx="2953">
                  <c:v>1.173555782176372E-2</c:v>
                </c:pt>
                <c:pt idx="2954">
                  <c:v>1.1739845933229631E-2</c:v>
                </c:pt>
                <c:pt idx="2955">
                  <c:v>1.1744180719359676E-2</c:v>
                </c:pt>
                <c:pt idx="2956">
                  <c:v>1.1748562240745386E-2</c:v>
                </c:pt>
                <c:pt idx="2957">
                  <c:v>1.1752990557658549E-2</c:v>
                </c:pt>
                <c:pt idx="2958">
                  <c:v>1.1757465730530825E-2</c:v>
                </c:pt>
                <c:pt idx="2959">
                  <c:v>1.1761987820193553E-2</c:v>
                </c:pt>
                <c:pt idx="2960">
                  <c:v>1.1766556886838586E-2</c:v>
                </c:pt>
                <c:pt idx="2961">
                  <c:v>1.1773831906705112E-2</c:v>
                </c:pt>
                <c:pt idx="2962">
                  <c:v>1.1778522049059603E-2</c:v>
                </c:pt>
                <c:pt idx="2963">
                  <c:v>1.1782286958643695E-2</c:v>
                </c:pt>
                <c:pt idx="2964">
                  <c:v>1.1787058353043278E-2</c:v>
                </c:pt>
                <c:pt idx="2965">
                  <c:v>1.1791877047366839E-2</c:v>
                </c:pt>
                <c:pt idx="2966">
                  <c:v>1.1796743102046037E-2</c:v>
                </c:pt>
                <c:pt idx="2967">
                  <c:v>1.1801656577592468E-2</c:v>
                </c:pt>
                <c:pt idx="2968">
                  <c:v>1.1806617534491082E-2</c:v>
                </c:pt>
                <c:pt idx="2969">
                  <c:v>1.1811626033173539E-2</c:v>
                </c:pt>
                <c:pt idx="2970">
                  <c:v>1.1816682134151435E-2</c:v>
                </c:pt>
                <c:pt idx="2971">
                  <c:v>1.182178589790972E-2</c:v>
                </c:pt>
                <c:pt idx="2972">
                  <c:v>1.1826937384933345E-2</c:v>
                </c:pt>
                <c:pt idx="2973">
                  <c:v>1.1832136655707259E-2</c:v>
                </c:pt>
                <c:pt idx="2974">
                  <c:v>1.1839257509480561E-2</c:v>
                </c:pt>
                <c:pt idx="2975">
                  <c:v>1.1843810474605476E-2</c:v>
                </c:pt>
                <c:pt idx="2976">
                  <c:v>1.1849166821971124E-2</c:v>
                </c:pt>
                <c:pt idx="2977">
                  <c:v>1.1854571208909093E-2</c:v>
                </c:pt>
                <c:pt idx="2978">
                  <c:v>1.1860023696010913E-2</c:v>
                </c:pt>
                <c:pt idx="2979">
                  <c:v>1.1866314085500207E-2</c:v>
                </c:pt>
                <c:pt idx="2980">
                  <c:v>1.1871073212272876E-2</c:v>
                </c:pt>
                <c:pt idx="2981">
                  <c:v>1.1876670362536146E-2</c:v>
                </c:pt>
                <c:pt idx="2982">
                  <c:v>1.1882315854689907E-2</c:v>
                </c:pt>
                <c:pt idx="2983">
                  <c:v>1.1888009749405626E-2</c:v>
                </c:pt>
                <c:pt idx="2984">
                  <c:v>1.1893752106875155E-2</c:v>
                </c:pt>
                <c:pt idx="2985">
                  <c:v>1.1899542987849898E-2</c:v>
                </c:pt>
                <c:pt idx="2986">
                  <c:v>1.1905382452681579E-2</c:v>
                </c:pt>
                <c:pt idx="2987">
                  <c:v>1.1911270561801857E-2</c:v>
                </c:pt>
                <c:pt idx="2988">
                  <c:v>1.1917207375882199E-2</c:v>
                </c:pt>
                <c:pt idx="2989">
                  <c:v>1.1923192955194395E-2</c:v>
                </c:pt>
                <c:pt idx="2990">
                  <c:v>1.1929227360170103E-2</c:v>
                </c:pt>
                <c:pt idx="2991">
                  <c:v>1.1935310651560727E-2</c:v>
                </c:pt>
                <c:pt idx="2992">
                  <c:v>1.1941442889558118E-2</c:v>
                </c:pt>
                <c:pt idx="2993">
                  <c:v>1.1947624134753809E-2</c:v>
                </c:pt>
                <c:pt idx="2994">
                  <c:v>1.1953854447579459E-2</c:v>
                </c:pt>
                <c:pt idx="2995">
                  <c:v>1.1960133888626601E-2</c:v>
                </c:pt>
                <c:pt idx="2996">
                  <c:v>1.196646251816702E-2</c:v>
                </c:pt>
                <c:pt idx="2997">
                  <c:v>1.1972840396872186E-2</c:v>
                </c:pt>
                <c:pt idx="2998">
                  <c:v>1.1979267585093822E-2</c:v>
                </c:pt>
                <c:pt idx="2999">
                  <c:v>1.1985744143263588E-2</c:v>
                </c:pt>
                <c:pt idx="3000">
                  <c:v>1.1992270132132887E-2</c:v>
                </c:pt>
                <c:pt idx="3001">
                  <c:v>1.1998845611813636E-2</c:v>
                </c:pt>
                <c:pt idx="3002">
                  <c:v>1.2005470643057237E-2</c:v>
                </c:pt>
                <c:pt idx="3003">
                  <c:v>1.2012145286135478E-2</c:v>
                </c:pt>
                <c:pt idx="3004">
                  <c:v>1.2018869601559956E-2</c:v>
                </c:pt>
                <c:pt idx="3005">
                  <c:v>1.2025643650002138E-2</c:v>
                </c:pt>
                <c:pt idx="3006">
                  <c:v>1.2032467491653875E-2</c:v>
                </c:pt>
                <c:pt idx="3007">
                  <c:v>1.20393411871067E-2</c:v>
                </c:pt>
                <c:pt idx="3008">
                  <c:v>1.2046264796952144E-2</c:v>
                </c:pt>
                <c:pt idx="3009">
                  <c:v>1.2053238381541931E-2</c:v>
                </c:pt>
                <c:pt idx="3010">
                  <c:v>1.206026200130772E-2</c:v>
                </c:pt>
                <c:pt idx="3011">
                  <c:v>1.2067335716761107E-2</c:v>
                </c:pt>
                <c:pt idx="3012">
                  <c:v>1.2074459393289771E-2</c:v>
                </c:pt>
                <c:pt idx="3013">
                  <c:v>1.2082620267106492E-2</c:v>
                </c:pt>
                <c:pt idx="3014">
                  <c:v>1.2089753311901319E-2</c:v>
                </c:pt>
                <c:pt idx="3015">
                  <c:v>1.2095861593621748E-2</c:v>
                </c:pt>
                <c:pt idx="3016">
                  <c:v>1.2102981181900674E-2</c:v>
                </c:pt>
                <c:pt idx="3017">
                  <c:v>1.2110093485047102E-2</c:v>
                </c:pt>
                <c:pt idx="3018">
                  <c:v>1.2117198475563029E-2</c:v>
                </c:pt>
                <c:pt idx="3019">
                  <c:v>1.2124296125870515E-2</c:v>
                </c:pt>
                <c:pt idx="3020">
                  <c:v>1.2131386408631428E-2</c:v>
                </c:pt>
                <c:pt idx="3021">
                  <c:v>1.2138469296107957E-2</c:v>
                </c:pt>
                <c:pt idx="3022">
                  <c:v>1.2145544761041904E-2</c:v>
                </c:pt>
                <c:pt idx="3023">
                  <c:v>1.2152612775775395E-2</c:v>
                </c:pt>
                <c:pt idx="3024">
                  <c:v>1.2159673312810426E-2</c:v>
                </c:pt>
                <c:pt idx="3025">
                  <c:v>1.216672634448912E-2</c:v>
                </c:pt>
                <c:pt idx="3026">
                  <c:v>1.2173771843633219E-2</c:v>
                </c:pt>
                <c:pt idx="3027">
                  <c:v>1.2180809782504909E-2</c:v>
                </c:pt>
                <c:pt idx="3028">
                  <c:v>1.2189847407872989E-2</c:v>
                </c:pt>
                <c:pt idx="3029">
                  <c:v>1.2194862869518985E-2</c:v>
                </c:pt>
                <c:pt idx="3030">
                  <c:v>1.22018779627453E-2</c:v>
                </c:pt>
                <c:pt idx="3031">
                  <c:v>1.2208885385627255E-2</c:v>
                </c:pt>
                <c:pt idx="3032">
                  <c:v>1.2215885110666846E-2</c:v>
                </c:pt>
                <c:pt idx="3033">
                  <c:v>1.2222877110446007E-2</c:v>
                </c:pt>
                <c:pt idx="3034">
                  <c:v>1.2229861357546667E-2</c:v>
                </c:pt>
                <c:pt idx="3035">
                  <c:v>1.2236837824151081E-2</c:v>
                </c:pt>
                <c:pt idx="3036">
                  <c:v>1.2243806483080988E-2</c:v>
                </c:pt>
                <c:pt idx="3037">
                  <c:v>1.2250767306598576E-2</c:v>
                </c:pt>
                <c:pt idx="3038">
                  <c:v>1.2257720267365713E-2</c:v>
                </c:pt>
                <c:pt idx="3039">
                  <c:v>1.2264665337724523E-2</c:v>
                </c:pt>
                <c:pt idx="3040">
                  <c:v>1.2271602490177003E-2</c:v>
                </c:pt>
                <c:pt idx="3041">
                  <c:v>1.227853169738502E-2</c:v>
                </c:pt>
                <c:pt idx="3042">
                  <c:v>1.2285452931610763E-2</c:v>
                </c:pt>
                <c:pt idx="3043">
                  <c:v>1.2292366165436164E-2</c:v>
                </c:pt>
                <c:pt idx="3044">
                  <c:v>1.2299271371363218E-2</c:v>
                </c:pt>
                <c:pt idx="3045">
                  <c:v>1.2306168521973859E-2</c:v>
                </c:pt>
                <c:pt idx="3046">
                  <c:v>1.2313057589530274E-2</c:v>
                </c:pt>
                <c:pt idx="3047">
                  <c:v>1.2319938546694331E-2</c:v>
                </c:pt>
                <c:pt idx="3048">
                  <c:v>1.2326811365968027E-2</c:v>
                </c:pt>
                <c:pt idx="3049">
                  <c:v>1.2333676019773421E-2</c:v>
                </c:pt>
                <c:pt idx="3050">
                  <c:v>1.2340532480612509E-2</c:v>
                </c:pt>
                <c:pt idx="3051">
                  <c:v>1.2347380720907353E-2</c:v>
                </c:pt>
                <c:pt idx="3052">
                  <c:v>1.2354220713319819E-2</c:v>
                </c:pt>
                <c:pt idx="3053">
                  <c:v>1.2361052430192032E-2</c:v>
                </c:pt>
                <c:pt idx="3054">
                  <c:v>1.2367875843946052E-2</c:v>
                </c:pt>
                <c:pt idx="3055">
                  <c:v>1.2374690927243748E-2</c:v>
                </c:pt>
                <c:pt idx="3056">
                  <c:v>1.2381497652667051E-2</c:v>
                </c:pt>
                <c:pt idx="3057">
                  <c:v>1.2388295992398213E-2</c:v>
                </c:pt>
                <c:pt idx="3058">
                  <c:v>1.2395085919019166E-2</c:v>
                </c:pt>
                <c:pt idx="3059">
                  <c:v>1.240186740519178E-2</c:v>
                </c:pt>
                <c:pt idx="3060">
                  <c:v>1.2408640423258177E-2</c:v>
                </c:pt>
                <c:pt idx="3061">
                  <c:v>1.2415404945720354E-2</c:v>
                </c:pt>
                <c:pt idx="3062">
                  <c:v>1.2422160945160243E-2</c:v>
                </c:pt>
                <c:pt idx="3063">
                  <c:v>1.2428908393999905E-2</c:v>
                </c:pt>
                <c:pt idx="3064">
                  <c:v>1.2435647264661398E-2</c:v>
                </c:pt>
                <c:pt idx="3065">
                  <c:v>1.2442377529726656E-2</c:v>
                </c:pt>
                <c:pt idx="3066">
                  <c:v>1.2449099161537802E-2</c:v>
                </c:pt>
                <c:pt idx="3067">
                  <c:v>1.2455812132916577E-2</c:v>
                </c:pt>
                <c:pt idx="3068">
                  <c:v>1.2462516416045233E-2</c:v>
                </c:pt>
                <c:pt idx="3069">
                  <c:v>1.2469211983425765E-2</c:v>
                </c:pt>
                <c:pt idx="3070">
                  <c:v>1.2475898807720043E-2</c:v>
                </c:pt>
                <c:pt idx="3071">
                  <c:v>1.2482576861350125E-2</c:v>
                </c:pt>
                <c:pt idx="3072">
                  <c:v>1.2489246116658137E-2</c:v>
                </c:pt>
                <c:pt idx="3073">
                  <c:v>1.2495906546385882E-2</c:v>
                </c:pt>
                <c:pt idx="3074">
                  <c:v>1.2502558122795548E-2</c:v>
                </c:pt>
                <c:pt idx="3075">
                  <c:v>1.2509200818628941E-2</c:v>
                </c:pt>
                <c:pt idx="3076">
                  <c:v>1.2515834605988374E-2</c:v>
                </c:pt>
                <c:pt idx="3077">
                  <c:v>1.2522459457775525E-2</c:v>
                </c:pt>
                <c:pt idx="3078">
                  <c:v>1.2529075346252583E-2</c:v>
                </c:pt>
                <c:pt idx="3079">
                  <c:v>1.2537568273733868E-2</c:v>
                </c:pt>
                <c:pt idx="3080">
                  <c:v>1.2542280123364336E-2</c:v>
                </c:pt>
                <c:pt idx="3081">
                  <c:v>1.2548868957003023E-2</c:v>
                </c:pt>
                <c:pt idx="3082">
                  <c:v>1.2555448717339601E-2</c:v>
                </c:pt>
                <c:pt idx="3083">
                  <c:v>1.256201937679613E-2</c:v>
                </c:pt>
                <c:pt idx="3084">
                  <c:v>1.2568580907874605E-2</c:v>
                </c:pt>
                <c:pt idx="3085">
                  <c:v>1.2575133283316831E-2</c:v>
                </c:pt>
                <c:pt idx="3086">
                  <c:v>1.2581676475225123E-2</c:v>
                </c:pt>
                <c:pt idx="3087">
                  <c:v>1.2588210456341287E-2</c:v>
                </c:pt>
                <c:pt idx="3088">
                  <c:v>1.2594735199167317E-2</c:v>
                </c:pt>
                <c:pt idx="3089">
                  <c:v>1.2601250676045339E-2</c:v>
                </c:pt>
                <c:pt idx="3090">
                  <c:v>1.2607756859477348E-2</c:v>
                </c:pt>
                <c:pt idx="3091">
                  <c:v>1.2614253722125213E-2</c:v>
                </c:pt>
                <c:pt idx="3092">
                  <c:v>1.2620741236331057E-2</c:v>
                </c:pt>
                <c:pt idx="3093">
                  <c:v>1.262721937451694E-2</c:v>
                </c:pt>
                <c:pt idx="3094">
                  <c:v>1.2633688109344732E-2</c:v>
                </c:pt>
                <c:pt idx="3095">
                  <c:v>1.2640147413236491E-2</c:v>
                </c:pt>
                <c:pt idx="3096">
                  <c:v>1.2646597258694214E-2</c:v>
                </c:pt>
                <c:pt idx="3097">
                  <c:v>1.2653037618139962E-2</c:v>
                </c:pt>
                <c:pt idx="3098">
                  <c:v>1.2659468464155665E-2</c:v>
                </c:pt>
                <c:pt idx="3099">
                  <c:v>1.2665889769083449E-2</c:v>
                </c:pt>
                <c:pt idx="3100">
                  <c:v>1.2672301505665118E-2</c:v>
                </c:pt>
                <c:pt idx="3101">
                  <c:v>1.2678703646082923E-2</c:v>
                </c:pt>
                <c:pt idx="3102">
                  <c:v>1.2685096163078668E-2</c:v>
                </c:pt>
                <c:pt idx="3103">
                  <c:v>1.2691479028994479E-2</c:v>
                </c:pt>
                <c:pt idx="3104">
                  <c:v>1.2697852216492223E-2</c:v>
                </c:pt>
                <c:pt idx="3105">
                  <c:v>1.2704215697834087E-2</c:v>
                </c:pt>
                <c:pt idx="3106">
                  <c:v>1.2710569445522069E-2</c:v>
                </c:pt>
                <c:pt idx="3107">
                  <c:v>1.2716913432297972E-2</c:v>
                </c:pt>
                <c:pt idx="3108">
                  <c:v>1.2723247630423984E-2</c:v>
                </c:pt>
                <c:pt idx="3109">
                  <c:v>1.2729572012561974E-2</c:v>
                </c:pt>
                <c:pt idx="3110">
                  <c:v>1.2735886551054065E-2</c:v>
                </c:pt>
                <c:pt idx="3111">
                  <c:v>1.2742191218322318E-2</c:v>
                </c:pt>
                <c:pt idx="3112">
                  <c:v>1.2748485987028602E-2</c:v>
                </c:pt>
                <c:pt idx="3113">
                  <c:v>1.2754770829674911E-2</c:v>
                </c:pt>
                <c:pt idx="3114">
                  <c:v>1.276104571860337E-2</c:v>
                </c:pt>
                <c:pt idx="3115">
                  <c:v>1.2767310626315975E-2</c:v>
                </c:pt>
                <c:pt idx="3116">
                  <c:v>1.2773565525474595E-2</c:v>
                </c:pt>
                <c:pt idx="3117">
                  <c:v>1.2780701690813245E-2</c:v>
                </c:pt>
                <c:pt idx="3118">
                  <c:v>1.2786045187658246E-2</c:v>
                </c:pt>
                <c:pt idx="3119">
                  <c:v>1.2792269895687269E-2</c:v>
                </c:pt>
                <c:pt idx="3120">
                  <c:v>1.279848448501042E-2</c:v>
                </c:pt>
                <c:pt idx="3121">
                  <c:v>1.2804688928209629E-2</c:v>
                </c:pt>
                <c:pt idx="3122">
                  <c:v>1.2810883197627021E-2</c:v>
                </c:pt>
                <c:pt idx="3123">
                  <c:v>1.2817067265684656E-2</c:v>
                </c:pt>
                <c:pt idx="3124">
                  <c:v>1.2823241105124339E-2</c:v>
                </c:pt>
                <c:pt idx="3125">
                  <c:v>1.2829404688208257E-2</c:v>
                </c:pt>
                <c:pt idx="3126">
                  <c:v>1.2835557987598278E-2</c:v>
                </c:pt>
                <c:pt idx="3127">
                  <c:v>1.2841700975636527E-2</c:v>
                </c:pt>
                <c:pt idx="3128">
                  <c:v>1.2847833624984872E-2</c:v>
                </c:pt>
                <c:pt idx="3129">
                  <c:v>1.2853955907985437E-2</c:v>
                </c:pt>
                <c:pt idx="3130">
                  <c:v>1.2860067797060282E-2</c:v>
                </c:pt>
                <c:pt idx="3131">
                  <c:v>1.2866169264871274E-2</c:v>
                </c:pt>
                <c:pt idx="3132">
                  <c:v>1.2872260283920411E-2</c:v>
                </c:pt>
                <c:pt idx="3133">
                  <c:v>1.2878340826629753E-2</c:v>
                </c:pt>
                <c:pt idx="3134">
                  <c:v>1.288614322903392E-2</c:v>
                </c:pt>
                <c:pt idx="3135">
                  <c:v>1.2891133563259771E-2</c:v>
                </c:pt>
                <c:pt idx="3136">
                  <c:v>1.2897382593273221E-2</c:v>
                </c:pt>
                <c:pt idx="3137">
                  <c:v>1.2903419440855046E-2</c:v>
                </c:pt>
                <c:pt idx="3138">
                  <c:v>1.2909445670610253E-2</c:v>
                </c:pt>
                <c:pt idx="3139">
                  <c:v>1.2915461254880967E-2</c:v>
                </c:pt>
                <c:pt idx="3140">
                  <c:v>1.2921466166568862E-2</c:v>
                </c:pt>
                <c:pt idx="3141">
                  <c:v>1.292746037769632E-2</c:v>
                </c:pt>
                <c:pt idx="3142">
                  <c:v>1.2933443860925209E-2</c:v>
                </c:pt>
                <c:pt idx="3143">
                  <c:v>1.2939416588917396E-2</c:v>
                </c:pt>
                <c:pt idx="3144">
                  <c:v>1.294537853393507E-2</c:v>
                </c:pt>
                <c:pt idx="3145">
                  <c:v>1.2951329668560163E-2</c:v>
                </c:pt>
                <c:pt idx="3146">
                  <c:v>1.2957269965214735E-2</c:v>
                </c:pt>
                <c:pt idx="3147">
                  <c:v>1.2963199396560654E-2</c:v>
                </c:pt>
                <c:pt idx="3148">
                  <c:v>1.2969117934860108E-2</c:v>
                </c:pt>
                <c:pt idx="3149">
                  <c:v>1.297502555269503E-2</c:v>
                </c:pt>
                <c:pt idx="3150">
                  <c:v>1.2980922222647351E-2</c:v>
                </c:pt>
                <c:pt idx="3151">
                  <c:v>1.2986807917139132E-2</c:v>
                </c:pt>
                <c:pt idx="3152">
                  <c:v>1.2992682608592432E-2</c:v>
                </c:pt>
                <c:pt idx="3153">
                  <c:v>1.2998546269509248E-2</c:v>
                </c:pt>
                <c:pt idx="3154">
                  <c:v>1.3004398872551448E-2</c:v>
                </c:pt>
                <c:pt idx="3155">
                  <c:v>1.3010240390061156E-2</c:v>
                </c:pt>
                <c:pt idx="3156">
                  <c:v>1.3016070794460433E-2</c:v>
                </c:pt>
                <c:pt idx="3157">
                  <c:v>1.3021890058331209E-2</c:v>
                </c:pt>
                <c:pt idx="3158">
                  <c:v>1.3027698154255418E-2</c:v>
                </c:pt>
                <c:pt idx="3159">
                  <c:v>1.3033495054495248E-2</c:v>
                </c:pt>
                <c:pt idx="3160">
                  <c:v>1.3039280731712566E-2</c:v>
                </c:pt>
                <c:pt idx="3161">
                  <c:v>1.3045055158409369E-2</c:v>
                </c:pt>
                <c:pt idx="3162">
                  <c:v>1.3050818307007717E-2</c:v>
                </c:pt>
                <c:pt idx="3163">
                  <c:v>1.3056570150009605E-2</c:v>
                </c:pt>
                <c:pt idx="3164">
                  <c:v>1.3062310659757159E-2</c:v>
                </c:pt>
                <c:pt idx="3165">
                  <c:v>1.3068039809072118E-2</c:v>
                </c:pt>
                <c:pt idx="3166">
                  <c:v>1.3073757570136735E-2</c:v>
                </c:pt>
                <c:pt idx="3167">
                  <c:v>1.3079463915692813E-2</c:v>
                </c:pt>
                <c:pt idx="3168">
                  <c:v>1.3085158817922604E-2</c:v>
                </c:pt>
                <c:pt idx="3169">
                  <c:v>1.3092463976560609E-2</c:v>
                </c:pt>
                <c:pt idx="3170">
                  <c:v>1.3098132619795422E-2</c:v>
                </c:pt>
                <c:pt idx="3171">
                  <c:v>1.3102982278150321E-2</c:v>
                </c:pt>
                <c:pt idx="3172">
                  <c:v>1.3108629480056422E-2</c:v>
                </c:pt>
                <c:pt idx="3173">
                  <c:v>1.311426509722935E-2</c:v>
                </c:pt>
                <c:pt idx="3174">
                  <c:v>1.3119889102490845E-2</c:v>
                </c:pt>
                <c:pt idx="3175">
                  <c:v>1.3125501467863288E-2</c:v>
                </c:pt>
                <c:pt idx="3176">
                  <c:v>1.3131102166168418E-2</c:v>
                </c:pt>
                <c:pt idx="3177">
                  <c:v>1.3136691169828296E-2</c:v>
                </c:pt>
                <c:pt idx="3178">
                  <c:v>1.3142268451264982E-2</c:v>
                </c:pt>
                <c:pt idx="3179">
                  <c:v>1.3147833983060409E-2</c:v>
                </c:pt>
                <c:pt idx="3180">
                  <c:v>1.3153387737476763E-2</c:v>
                </c:pt>
                <c:pt idx="3181">
                  <c:v>1.3158929687335785E-2</c:v>
                </c:pt>
                <c:pt idx="3182">
                  <c:v>1.3164459804899664E-2</c:v>
                </c:pt>
                <c:pt idx="3183">
                  <c:v>1.3169978062670396E-2</c:v>
                </c:pt>
                <c:pt idx="3184">
                  <c:v>1.3175484433149975E-2</c:v>
                </c:pt>
                <c:pt idx="3185">
                  <c:v>1.3183812704502529E-2</c:v>
                </c:pt>
                <c:pt idx="3186">
                  <c:v>1.318646140256341E-2</c:v>
                </c:pt>
                <c:pt idx="3187">
                  <c:v>1.3192712473824031E-2</c:v>
                </c:pt>
                <c:pt idx="3188">
                  <c:v>1.3197390492756256E-2</c:v>
                </c:pt>
                <c:pt idx="3189">
                  <c:v>1.3202837014389956E-2</c:v>
                </c:pt>
                <c:pt idx="3190">
                  <c:v>1.3208271483744483E-2</c:v>
                </c:pt>
                <c:pt idx="3191">
                  <c:v>1.321369387332183E-2</c:v>
                </c:pt>
                <c:pt idx="3192">
                  <c:v>1.3219104155384187E-2</c:v>
                </c:pt>
                <c:pt idx="3193">
                  <c:v>1.3224502302673358E-2</c:v>
                </c:pt>
                <c:pt idx="3194">
                  <c:v>1.3229888287691338E-2</c:v>
                </c:pt>
                <c:pt idx="3195">
                  <c:v>1.3235262082700316E-2</c:v>
                </c:pt>
                <c:pt idx="3196">
                  <c:v>1.3240623660442097E-2</c:v>
                </c:pt>
                <c:pt idx="3197">
                  <c:v>1.3245972993258803E-2</c:v>
                </c:pt>
                <c:pt idx="3198">
                  <c:v>1.3251310053572496E-2</c:v>
                </c:pt>
                <c:pt idx="3199">
                  <c:v>1.3256634814124979E-2</c:v>
                </c:pt>
                <c:pt idx="3200">
                  <c:v>1.3261947247098504E-2</c:v>
                </c:pt>
                <c:pt idx="3201">
                  <c:v>1.3267247325314813E-2</c:v>
                </c:pt>
                <c:pt idx="3202">
                  <c:v>1.3272535020956155E-2</c:v>
                </c:pt>
                <c:pt idx="3203">
                  <c:v>1.3277810306684401E-2</c:v>
                </c:pt>
                <c:pt idx="3204">
                  <c:v>1.328307315492161E-2</c:v>
                </c:pt>
                <c:pt idx="3205">
                  <c:v>1.3288323538169777E-2</c:v>
                </c:pt>
                <c:pt idx="3206">
                  <c:v>1.32935614289309E-2</c:v>
                </c:pt>
                <c:pt idx="3207">
                  <c:v>1.329878679978691E-2</c:v>
                </c:pt>
                <c:pt idx="3208">
                  <c:v>1.3303999622999996E-2</c:v>
                </c:pt>
                <c:pt idx="3209">
                  <c:v>1.3309199871232025E-2</c:v>
                </c:pt>
                <c:pt idx="3210">
                  <c:v>1.3314387516984993E-2</c:v>
                </c:pt>
                <c:pt idx="3211">
                  <c:v>1.3319562532680962E-2</c:v>
                </c:pt>
                <c:pt idx="3212">
                  <c:v>1.3324724890821926E-2</c:v>
                </c:pt>
                <c:pt idx="3213">
                  <c:v>1.3329874563829947E-2</c:v>
                </c:pt>
                <c:pt idx="3214">
                  <c:v>1.3335011524366891E-2</c:v>
                </c:pt>
                <c:pt idx="3215">
                  <c:v>1.3340135744774884E-2</c:v>
                </c:pt>
                <c:pt idx="3216">
                  <c:v>1.3345247197555921E-2</c:v>
                </c:pt>
                <c:pt idx="3217">
                  <c:v>1.3350345855291934E-2</c:v>
                </c:pt>
                <c:pt idx="3218">
                  <c:v>1.3355431690325048E-2</c:v>
                </c:pt>
                <c:pt idx="3219">
                  <c:v>1.3360504675317131E-2</c:v>
                </c:pt>
                <c:pt idx="3220">
                  <c:v>1.3365564782610306E-2</c:v>
                </c:pt>
                <c:pt idx="3221">
                  <c:v>1.3373267784926313E-2</c:v>
                </c:pt>
                <c:pt idx="3222">
                  <c:v>1.3378296876922491E-2</c:v>
                </c:pt>
                <c:pt idx="3223">
                  <c:v>1.3381383833959148E-2</c:v>
                </c:pt>
                <c:pt idx="3224">
                  <c:v>1.3386390297922546E-2</c:v>
                </c:pt>
                <c:pt idx="3225">
                  <c:v>1.3391383742860086E-2</c:v>
                </c:pt>
                <c:pt idx="3226">
                  <c:v>1.3396364141193828E-2</c:v>
                </c:pt>
                <c:pt idx="3227">
                  <c:v>1.3401331465265898E-2</c:v>
                </c:pt>
                <c:pt idx="3228">
                  <c:v>1.3406285687658226E-2</c:v>
                </c:pt>
                <c:pt idx="3229">
                  <c:v>1.3411226780952745E-2</c:v>
                </c:pt>
                <c:pt idx="3230">
                  <c:v>1.3416154717651452E-2</c:v>
                </c:pt>
                <c:pt idx="3231">
                  <c:v>1.3421069469936597E-2</c:v>
                </c:pt>
                <c:pt idx="3232">
                  <c:v>1.3425971010709858E-2</c:v>
                </c:pt>
                <c:pt idx="3233">
                  <c:v>1.3430859312313359E-2</c:v>
                </c:pt>
                <c:pt idx="3234">
                  <c:v>1.3438127630180929E-2</c:v>
                </c:pt>
                <c:pt idx="3235">
                  <c:v>1.3443368245722453E-2</c:v>
                </c:pt>
                <c:pt idx="3236">
                  <c:v>1.3448209039808035E-2</c:v>
                </c:pt>
                <c:pt idx="3237">
                  <c:v>1.3453036468824564E-2</c:v>
                </c:pt>
                <c:pt idx="3238">
                  <c:v>1.345785050543391E-2</c:v>
                </c:pt>
                <c:pt idx="3239">
                  <c:v>1.346333582731063E-2</c:v>
                </c:pt>
                <c:pt idx="3240">
                  <c:v>1.346743829119923E-2</c:v>
                </c:pt>
                <c:pt idx="3241">
                  <c:v>1.3472211985279259E-2</c:v>
                </c:pt>
                <c:pt idx="3242">
                  <c:v>1.3476972176800217E-2</c:v>
                </c:pt>
                <c:pt idx="3243">
                  <c:v>1.3481718838344037E-2</c:v>
                </c:pt>
                <c:pt idx="3244">
                  <c:v>1.3486451942332778E-2</c:v>
                </c:pt>
                <c:pt idx="3245">
                  <c:v>1.3491171461268436E-2</c:v>
                </c:pt>
                <c:pt idx="3246">
                  <c:v>1.3495877367732945E-2</c:v>
                </c:pt>
                <c:pt idx="3247">
                  <c:v>1.3500569633988491E-2</c:v>
                </c:pt>
                <c:pt idx="3248">
                  <c:v>1.3505248232617006E-2</c:v>
                </c:pt>
                <c:pt idx="3249">
                  <c:v>1.3509913136200424E-2</c:v>
                </c:pt>
                <c:pt idx="3250">
                  <c:v>1.3514564317160804E-2</c:v>
                </c:pt>
                <c:pt idx="3251">
                  <c:v>1.3519201748080079E-2</c:v>
                </c:pt>
                <c:pt idx="3252">
                  <c:v>1.3523825401300371E-2</c:v>
                </c:pt>
                <c:pt idx="3253">
                  <c:v>1.3528435249323678E-2</c:v>
                </c:pt>
                <c:pt idx="3254">
                  <c:v>1.3533031264811868E-2</c:v>
                </c:pt>
                <c:pt idx="3255">
                  <c:v>1.3537613420027128E-2</c:v>
                </c:pt>
                <c:pt idx="3256">
                  <c:v>1.3542181687551391E-2</c:v>
                </c:pt>
                <c:pt idx="3257">
                  <c:v>1.3546736039966589E-2</c:v>
                </c:pt>
                <c:pt idx="3258">
                  <c:v>1.3551276449774718E-2</c:v>
                </c:pt>
                <c:pt idx="3259">
                  <c:v>1.3555802889158031E-2</c:v>
                </c:pt>
                <c:pt idx="3260">
                  <c:v>1.3560315330938266E-2</c:v>
                </c:pt>
                <c:pt idx="3261">
                  <c:v>1.3564813747537485E-2</c:v>
                </c:pt>
                <c:pt idx="3262">
                  <c:v>1.3569298111297812E-2</c:v>
                </c:pt>
                <c:pt idx="3263">
                  <c:v>1.3573768394881114E-2</c:v>
                </c:pt>
                <c:pt idx="3264">
                  <c:v>1.3578224570629516E-2</c:v>
                </c:pt>
                <c:pt idx="3265">
                  <c:v>1.3582666611204885E-2</c:v>
                </c:pt>
                <c:pt idx="3266">
                  <c:v>1.3587094488869411E-2</c:v>
                </c:pt>
                <c:pt idx="3267">
                  <c:v>1.3591508176364897E-2</c:v>
                </c:pt>
                <c:pt idx="3268">
                  <c:v>1.3595907645953531E-2</c:v>
                </c:pt>
                <c:pt idx="3269">
                  <c:v>1.3600292870377118E-2</c:v>
                </c:pt>
                <c:pt idx="3270">
                  <c:v>1.3604663821737972E-2</c:v>
                </c:pt>
                <c:pt idx="3271">
                  <c:v>1.3609020472937772E-2</c:v>
                </c:pt>
                <c:pt idx="3272">
                  <c:v>1.361336279631864E-2</c:v>
                </c:pt>
                <c:pt idx="3273">
                  <c:v>1.3619490562133407E-2</c:v>
                </c:pt>
                <c:pt idx="3274">
                  <c:v>1.3622619400122105E-2</c:v>
                </c:pt>
                <c:pt idx="3275">
                  <c:v>1.3626303524088001E-2</c:v>
                </c:pt>
                <c:pt idx="3276">
                  <c:v>1.3630588260813425E-2</c:v>
                </c:pt>
                <c:pt idx="3277">
                  <c:v>1.3634858532229899E-2</c:v>
                </c:pt>
                <c:pt idx="3278">
                  <c:v>1.3639114310759481E-2</c:v>
                </c:pt>
                <c:pt idx="3279">
                  <c:v>1.364335556890417E-2</c:v>
                </c:pt>
                <c:pt idx="3280">
                  <c:v>1.3647582279006087E-2</c:v>
                </c:pt>
                <c:pt idx="3281">
                  <c:v>1.3651794413647167E-2</c:v>
                </c:pt>
                <c:pt idx="3282">
                  <c:v>1.365599194540934E-2</c:v>
                </c:pt>
                <c:pt idx="3283">
                  <c:v>1.3660174846714668E-2</c:v>
                </c:pt>
                <c:pt idx="3284">
                  <c:v>1.3664343090145081E-2</c:v>
                </c:pt>
                <c:pt idx="3285">
                  <c:v>1.3668496647882833E-2</c:v>
                </c:pt>
                <c:pt idx="3286">
                  <c:v>1.3672635492749663E-2</c:v>
                </c:pt>
                <c:pt idx="3287">
                  <c:v>1.3676759597007759E-2</c:v>
                </c:pt>
                <c:pt idx="3288">
                  <c:v>1.3680868933398926E-2</c:v>
                </c:pt>
                <c:pt idx="3289">
                  <c:v>1.3686130621524129E-2</c:v>
                </c:pt>
                <c:pt idx="3290">
                  <c:v>1.3689043191948969E-2</c:v>
                </c:pt>
                <c:pt idx="3291">
                  <c:v>1.3693687540534683E-2</c:v>
                </c:pt>
                <c:pt idx="3292">
                  <c:v>1.369715804817595E-2</c:v>
                </c:pt>
                <c:pt idx="3293">
                  <c:v>1.3701193131723244E-2</c:v>
                </c:pt>
                <c:pt idx="3294">
                  <c:v>1.3705213282175777E-2</c:v>
                </c:pt>
                <c:pt idx="3295">
                  <c:v>1.3709218472035545E-2</c:v>
                </c:pt>
                <c:pt idx="3296">
                  <c:v>1.3713208673804544E-2</c:v>
                </c:pt>
                <c:pt idx="3297">
                  <c:v>1.3717183859984772E-2</c:v>
                </c:pt>
                <c:pt idx="3298">
                  <c:v>1.3721144002998287E-2</c:v>
                </c:pt>
                <c:pt idx="3299">
                  <c:v>1.3725089075427022E-2</c:v>
                </c:pt>
                <c:pt idx="3300">
                  <c:v>1.3729019049693036E-2</c:v>
                </c:pt>
                <c:pt idx="3301">
                  <c:v>1.3732933898218391E-2</c:v>
                </c:pt>
                <c:pt idx="3302">
                  <c:v>1.3736833593664954E-2</c:v>
                </c:pt>
                <c:pt idx="3303">
                  <c:v>1.374071810837485E-2</c:v>
                </c:pt>
                <c:pt idx="3304">
                  <c:v>1.374458741493001E-2</c:v>
                </c:pt>
                <c:pt idx="3305">
                  <c:v>1.374844148583243E-2</c:v>
                </c:pt>
                <c:pt idx="3306">
                  <c:v>1.3752280293424235E-2</c:v>
                </c:pt>
                <c:pt idx="3307">
                  <c:v>1.3756103810287357E-2</c:v>
                </c:pt>
                <c:pt idx="3308">
                  <c:v>1.3759912009003727E-2</c:v>
                </c:pt>
                <c:pt idx="3309">
                  <c:v>1.3763704861995407E-2</c:v>
                </c:pt>
                <c:pt idx="3310">
                  <c:v>1.376748234160452E-2</c:v>
                </c:pt>
                <c:pt idx="3311">
                  <c:v>1.377124442057287E-2</c:v>
                </c:pt>
                <c:pt idx="3312">
                  <c:v>1.3774991071242582E-2</c:v>
                </c:pt>
                <c:pt idx="3313">
                  <c:v>1.3778722266115651E-2</c:v>
                </c:pt>
                <c:pt idx="3314">
                  <c:v>1.3782437977614137E-2</c:v>
                </c:pt>
                <c:pt idx="3315">
                  <c:v>1.3786138178399909E-2</c:v>
                </c:pt>
                <c:pt idx="3316">
                  <c:v>1.3789822840815091E-2</c:v>
                </c:pt>
                <c:pt idx="3317">
                  <c:v>1.3793491937361679E-2</c:v>
                </c:pt>
                <c:pt idx="3318">
                  <c:v>1.3797145440701541E-2</c:v>
                </c:pt>
                <c:pt idx="3319">
                  <c:v>1.3800783323096866E-2</c:v>
                </c:pt>
                <c:pt idx="3320">
                  <c:v>1.380440555720952E-2</c:v>
                </c:pt>
                <c:pt idx="3321">
                  <c:v>1.3808012115381629E-2</c:v>
                </c:pt>
                <c:pt idx="3322">
                  <c:v>1.3811602970115189E-2</c:v>
                </c:pt>
                <c:pt idx="3323">
                  <c:v>1.3815178094152003E-2</c:v>
                </c:pt>
                <c:pt idx="3324">
                  <c:v>1.3818737459594388E-2</c:v>
                </c:pt>
                <c:pt idx="3325">
                  <c:v>1.3822785974637597E-2</c:v>
                </c:pt>
                <c:pt idx="3326">
                  <c:v>1.3826311479405717E-2</c:v>
                </c:pt>
                <c:pt idx="3327">
                  <c:v>1.3829320730573968E-2</c:v>
                </c:pt>
                <c:pt idx="3328">
                  <c:v>1.3832816787298086E-2</c:v>
                </c:pt>
                <c:pt idx="3329">
                  <c:v>1.3836296948177562E-2</c:v>
                </c:pt>
                <c:pt idx="3330">
                  <c:v>1.3839761185554522E-2</c:v>
                </c:pt>
                <c:pt idx="3331">
                  <c:v>1.3843209471930962E-2</c:v>
                </c:pt>
                <c:pt idx="3332">
                  <c:v>1.3846641779728941E-2</c:v>
                </c:pt>
                <c:pt idx="3333">
                  <c:v>1.38500580817702E-2</c:v>
                </c:pt>
                <c:pt idx="3334">
                  <c:v>1.3853458350157055E-2</c:v>
                </c:pt>
                <c:pt idx="3335">
                  <c:v>1.3856842557471438E-2</c:v>
                </c:pt>
                <c:pt idx="3336">
                  <c:v>1.3860210676295281E-2</c:v>
                </c:pt>
                <c:pt idx="3337">
                  <c:v>1.3863562679050645E-2</c:v>
                </c:pt>
                <c:pt idx="3338">
                  <c:v>1.3866898538319461E-2</c:v>
                </c:pt>
                <c:pt idx="3339">
                  <c:v>1.3870218226523789E-2</c:v>
                </c:pt>
                <c:pt idx="3340">
                  <c:v>1.3874462591143555E-2</c:v>
                </c:pt>
                <c:pt idx="3341">
                  <c:v>1.3876808979587096E-2</c:v>
                </c:pt>
                <c:pt idx="3342">
                  <c:v>1.3880079989450067E-2</c:v>
                </c:pt>
                <c:pt idx="3343">
                  <c:v>1.3883334718336471E-2</c:v>
                </c:pt>
                <c:pt idx="3344">
                  <c:v>1.3886573138508496E-2</c:v>
                </c:pt>
                <c:pt idx="3345">
                  <c:v>1.388979522262801E-2</c:v>
                </c:pt>
                <c:pt idx="3346">
                  <c:v>1.3893000942957201E-2</c:v>
                </c:pt>
                <c:pt idx="3347">
                  <c:v>1.389619027231781E-2</c:v>
                </c:pt>
                <c:pt idx="3348">
                  <c:v>1.3899363182892088E-2</c:v>
                </c:pt>
                <c:pt idx="3349">
                  <c:v>1.3902519647341904E-2</c:v>
                </c:pt>
                <c:pt idx="3350">
                  <c:v>1.3905659638089318E-2</c:v>
                </c:pt>
                <c:pt idx="3351">
                  <c:v>1.3908783127716262E-2</c:v>
                </c:pt>
                <c:pt idx="3352">
                  <c:v>1.3911890088644796E-2</c:v>
                </c:pt>
                <c:pt idx="3353">
                  <c:v>1.3914980493217044E-2</c:v>
                </c:pt>
                <c:pt idx="3354">
                  <c:v>1.391805431417481E-2</c:v>
                </c:pt>
                <c:pt idx="3355">
                  <c:v>1.3921111523860219E-2</c:v>
                </c:pt>
                <c:pt idx="3356">
                  <c:v>1.3924152094855202E-2</c:v>
                </c:pt>
                <c:pt idx="3357">
                  <c:v>1.3927175999501884E-2</c:v>
                </c:pt>
                <c:pt idx="3358">
                  <c:v>1.3930183210462133E-2</c:v>
                </c:pt>
                <c:pt idx="3359">
                  <c:v>1.3933173700158008E-2</c:v>
                </c:pt>
                <c:pt idx="3360">
                  <c:v>1.393614744101157E-2</c:v>
                </c:pt>
                <c:pt idx="3361">
                  <c:v>1.3939104405524816E-2</c:v>
                </c:pt>
                <c:pt idx="3362">
                  <c:v>1.3942044566359613E-2</c:v>
                </c:pt>
                <c:pt idx="3363">
                  <c:v>1.3944967895778149E-2</c:v>
                </c:pt>
                <c:pt idx="3364">
                  <c:v>1.3947874366442292E-2</c:v>
                </c:pt>
                <c:pt idx="3365">
                  <c:v>1.3950763950694167E-2</c:v>
                </c:pt>
                <c:pt idx="3366">
                  <c:v>1.3953636621115706E-2</c:v>
                </c:pt>
                <c:pt idx="3367">
                  <c:v>1.3956492350208904E-2</c:v>
                </c:pt>
                <c:pt idx="3368">
                  <c:v>1.3959331110235951E-2</c:v>
                </c:pt>
                <c:pt idx="3369">
                  <c:v>1.3962152874178457E-2</c:v>
                </c:pt>
                <c:pt idx="3370">
                  <c:v>1.3964957614058804E-2</c:v>
                </c:pt>
                <c:pt idx="3371">
                  <c:v>1.3967745302618795E-2</c:v>
                </c:pt>
                <c:pt idx="3372">
                  <c:v>1.3970515912120618E-2</c:v>
                </c:pt>
                <c:pt idx="3373">
                  <c:v>1.3973269415386014E-2</c:v>
                </c:pt>
                <c:pt idx="3374">
                  <c:v>1.3976005784597234E-2</c:v>
                </c:pt>
                <c:pt idx="3375">
                  <c:v>1.3978724992336211E-2</c:v>
                </c:pt>
                <c:pt idx="3376">
                  <c:v>1.3981427011264813E-2</c:v>
                </c:pt>
                <c:pt idx="3377">
                  <c:v>1.3984493949648069E-2</c:v>
                </c:pt>
                <c:pt idx="3378">
                  <c:v>1.3986779371979452E-2</c:v>
                </c:pt>
                <c:pt idx="3379">
                  <c:v>1.3989429658849417E-2</c:v>
                </c:pt>
                <c:pt idx="3380">
                  <c:v>1.399206264675712E-2</c:v>
                </c:pt>
                <c:pt idx="3381">
                  <c:v>1.3994678308044683E-2</c:v>
                </c:pt>
                <c:pt idx="3382">
                  <c:v>1.3997276615453913E-2</c:v>
                </c:pt>
                <c:pt idx="3383">
                  <c:v>1.3999857541246996E-2</c:v>
                </c:pt>
                <c:pt idx="3384">
                  <c:v>1.4002421058085801E-2</c:v>
                </c:pt>
                <c:pt idx="3385">
                  <c:v>1.4004967138312452E-2</c:v>
                </c:pt>
                <c:pt idx="3386">
                  <c:v>1.4007495754428945E-2</c:v>
                </c:pt>
                <c:pt idx="3387">
                  <c:v>1.4010006879097148E-2</c:v>
                </c:pt>
                <c:pt idx="3388">
                  <c:v>1.4012500484579249E-2</c:v>
                </c:pt>
                <c:pt idx="3389">
                  <c:v>1.401497654345718E-2</c:v>
                </c:pt>
                <c:pt idx="3390">
                  <c:v>1.4018134220776801E-2</c:v>
                </c:pt>
                <c:pt idx="3391">
                  <c:v>1.4019875911488455E-2</c:v>
                </c:pt>
                <c:pt idx="3392">
                  <c:v>1.4022299165565855E-2</c:v>
                </c:pt>
                <c:pt idx="3393">
                  <c:v>1.4024704762967133E-2</c:v>
                </c:pt>
                <c:pt idx="3394">
                  <c:v>1.4027092676274222E-2</c:v>
                </c:pt>
                <c:pt idx="3395">
                  <c:v>1.4029800030614936E-2</c:v>
                </c:pt>
                <c:pt idx="3396">
                  <c:v>1.403181534037401E-2</c:v>
                </c:pt>
                <c:pt idx="3397">
                  <c:v>1.4034150036170701E-2</c:v>
                </c:pt>
                <c:pt idx="3398">
                  <c:v>1.4036466937801251E-2</c:v>
                </c:pt>
                <c:pt idx="3399">
                  <c:v>1.4038766017607784E-2</c:v>
                </c:pt>
                <c:pt idx="3400">
                  <c:v>1.404104724825217E-2</c:v>
                </c:pt>
                <c:pt idx="3401">
                  <c:v>1.4043310602156467E-2</c:v>
                </c:pt>
                <c:pt idx="3402">
                  <c:v>1.4045556051902608E-2</c:v>
                </c:pt>
                <c:pt idx="3403">
                  <c:v>1.4047783569912653E-2</c:v>
                </c:pt>
                <c:pt idx="3404">
                  <c:v>1.4049993128608662E-2</c:v>
                </c:pt>
                <c:pt idx="3405">
                  <c:v>1.4052184700572568E-2</c:v>
                </c:pt>
                <c:pt idx="3406">
                  <c:v>1.4054358258226429E-2</c:v>
                </c:pt>
                <c:pt idx="3407">
                  <c:v>1.405651377415218E-2</c:v>
                </c:pt>
                <c:pt idx="3408">
                  <c:v>1.4058651220771878E-2</c:v>
                </c:pt>
                <c:pt idx="3409">
                  <c:v>1.4060770570587522E-2</c:v>
                </c:pt>
                <c:pt idx="3410">
                  <c:v>1.406287179602117E-2</c:v>
                </c:pt>
                <c:pt idx="3411">
                  <c:v>1.4064954869734692E-2</c:v>
                </c:pt>
                <c:pt idx="3412">
                  <c:v>1.4067019763990274E-2</c:v>
                </c:pt>
                <c:pt idx="3413">
                  <c:v>1.4069066451449785E-2</c:v>
                </c:pt>
                <c:pt idx="3414">
                  <c:v>1.4071094904615222E-2</c:v>
                </c:pt>
                <c:pt idx="3415">
                  <c:v>1.4073105095748772E-2</c:v>
                </c:pt>
                <c:pt idx="3416">
                  <c:v>1.407509699759224E-2</c:v>
                </c:pt>
                <c:pt idx="3417">
                  <c:v>1.4077070582647622E-2</c:v>
                </c:pt>
                <c:pt idx="3418">
                  <c:v>1.4079025823097169E-2</c:v>
                </c:pt>
                <c:pt idx="3419">
                  <c:v>1.4080962691762622E-2</c:v>
                </c:pt>
                <c:pt idx="3420">
                  <c:v>1.4082881160986105E-2</c:v>
                </c:pt>
                <c:pt idx="3421">
                  <c:v>1.4084781203269614E-2</c:v>
                </c:pt>
                <c:pt idx="3422">
                  <c:v>1.4086662791115145E-2</c:v>
                </c:pt>
                <c:pt idx="3423">
                  <c:v>1.4088525897024695E-2</c:v>
                </c:pt>
                <c:pt idx="3424">
                  <c:v>1.4090370493420323E-2</c:v>
                </c:pt>
                <c:pt idx="3425">
                  <c:v>1.4092196552883962E-2</c:v>
                </c:pt>
                <c:pt idx="3426">
                  <c:v>1.4094004047837672E-2</c:v>
                </c:pt>
                <c:pt idx="3427">
                  <c:v>1.4095792950863384E-2</c:v>
                </c:pt>
                <c:pt idx="3428">
                  <c:v>1.4097563234303223E-2</c:v>
                </c:pt>
                <c:pt idx="3429">
                  <c:v>1.4099811909469295E-2</c:v>
                </c:pt>
                <c:pt idx="3430">
                  <c:v>1.4101539530795293E-2</c:v>
                </c:pt>
                <c:pt idx="3431">
                  <c:v>1.4103005458494522E-2</c:v>
                </c:pt>
                <c:pt idx="3432">
                  <c:v>1.4104698310912767E-2</c:v>
                </c:pt>
                <c:pt idx="3433">
                  <c:v>1.4106372402338252E-2</c:v>
                </c:pt>
                <c:pt idx="3434">
                  <c:v>1.4108027705272974E-2</c:v>
                </c:pt>
                <c:pt idx="3435">
                  <c:v>1.4109664192218929E-2</c:v>
                </c:pt>
                <c:pt idx="3436">
                  <c:v>1.4111281835678113E-2</c:v>
                </c:pt>
                <c:pt idx="3437">
                  <c:v>1.4112880607992651E-2</c:v>
                </c:pt>
                <c:pt idx="3438">
                  <c:v>1.4114460481904345E-2</c:v>
                </c:pt>
                <c:pt idx="3439">
                  <c:v>1.4116021429675385E-2</c:v>
                </c:pt>
                <c:pt idx="3440">
                  <c:v>1.4117563423887702E-2</c:v>
                </c:pt>
                <c:pt idx="3441">
                  <c:v>1.4119086437043293E-2</c:v>
                </c:pt>
                <c:pt idx="3442">
                  <c:v>1.4120590441564218E-2</c:v>
                </c:pt>
                <c:pt idx="3443">
                  <c:v>1.4122075410192281E-2</c:v>
                </c:pt>
                <c:pt idx="3444">
                  <c:v>1.4123541315029797E-2</c:v>
                </c:pt>
                <c:pt idx="3445">
                  <c:v>1.4125397993680622E-2</c:v>
                </c:pt>
                <c:pt idx="3446">
                  <c:v>1.4126415823900729E-2</c:v>
                </c:pt>
                <c:pt idx="3447">
                  <c:v>1.4128024029629316E-2</c:v>
                </c:pt>
                <c:pt idx="3448">
                  <c:v>1.4129213748192981E-2</c:v>
                </c:pt>
                <c:pt idx="3449">
                  <c:v>1.4130583922327133E-2</c:v>
                </c:pt>
                <c:pt idx="3450">
                  <c:v>1.4131934867922524E-2</c:v>
                </c:pt>
                <c:pt idx="3451">
                  <c:v>1.4133266557321278E-2</c:v>
                </c:pt>
                <c:pt idx="3452">
                  <c:v>1.4134578962945454E-2</c:v>
                </c:pt>
                <c:pt idx="3453">
                  <c:v>1.4135872057376986E-2</c:v>
                </c:pt>
                <c:pt idx="3454">
                  <c:v>1.4137145813117868E-2</c:v>
                </c:pt>
                <c:pt idx="3455">
                  <c:v>1.4138400202670098E-2</c:v>
                </c:pt>
                <c:pt idx="3456">
                  <c:v>1.4139635198455736E-2</c:v>
                </c:pt>
                <c:pt idx="3457">
                  <c:v>1.4140850773056712E-2</c:v>
                </c:pt>
                <c:pt idx="3458">
                  <c:v>1.4142046898815153E-2</c:v>
                </c:pt>
                <c:pt idx="3459">
                  <c:v>1.4143223548312989E-2</c:v>
                </c:pt>
                <c:pt idx="3460">
                  <c:v>1.4144380694132153E-2</c:v>
                </c:pt>
                <c:pt idx="3461">
                  <c:v>1.4145518308614768E-2</c:v>
                </c:pt>
                <c:pt idx="3462">
                  <c:v>1.4146636364342768E-2</c:v>
                </c:pt>
                <c:pt idx="3463">
                  <c:v>1.4147734833738213E-2</c:v>
                </c:pt>
                <c:pt idx="3464">
                  <c:v>1.4148813689303097E-2</c:v>
                </c:pt>
                <c:pt idx="3465">
                  <c:v>1.4149872903619354E-2</c:v>
                </c:pt>
                <c:pt idx="3466">
                  <c:v>1.4150912449029107E-2</c:v>
                </c:pt>
                <c:pt idx="3467">
                  <c:v>1.4151932298034353E-2</c:v>
                </c:pt>
                <c:pt idx="3468">
                  <c:v>1.415293242329696E-2</c:v>
                </c:pt>
                <c:pt idx="3469">
                  <c:v>1.4153912797159052E-2</c:v>
                </c:pt>
                <c:pt idx="3470">
                  <c:v>1.4154873392122624E-2</c:v>
                </c:pt>
                <c:pt idx="3471">
                  <c:v>1.4155814180689674E-2</c:v>
                </c:pt>
                <c:pt idx="3472">
                  <c:v>1.4156735135442133E-2</c:v>
                </c:pt>
                <c:pt idx="3473">
                  <c:v>1.4157636228802062E-2</c:v>
                </c:pt>
                <c:pt idx="3474">
                  <c:v>1.4158517433111584E-2</c:v>
                </c:pt>
                <c:pt idx="3475">
                  <c:v>1.4159378721112503E-2</c:v>
                </c:pt>
                <c:pt idx="3476">
                  <c:v>1.4160220065067008E-2</c:v>
                </c:pt>
                <c:pt idx="3477">
                  <c:v>1.4161041437557031E-2</c:v>
                </c:pt>
                <c:pt idx="3478">
                  <c:v>1.4161842811164504E-2</c:v>
                </c:pt>
                <c:pt idx="3479">
                  <c:v>1.4162624158391424E-2</c:v>
                </c:pt>
                <c:pt idx="3480">
                  <c:v>1.4163385451499977E-2</c:v>
                </c:pt>
                <c:pt idx="3481">
                  <c:v>1.4164334745583318E-2</c:v>
                </c:pt>
                <c:pt idx="3482">
                  <c:v>1.4165050097840748E-2</c:v>
                </c:pt>
                <c:pt idx="3483">
                  <c:v>1.4165647224588795E-2</c:v>
                </c:pt>
                <c:pt idx="3484">
                  <c:v>1.4166325143989411E-2</c:v>
                </c:pt>
                <c:pt idx="3485">
                  <c:v>1.4166982867784839E-2</c:v>
                </c:pt>
                <c:pt idx="3486">
                  <c:v>1.4167620368636946E-2</c:v>
                </c:pt>
                <c:pt idx="3487">
                  <c:v>1.4168237618967794E-2</c:v>
                </c:pt>
                <c:pt idx="3488">
                  <c:v>1.416883459143925E-2</c:v>
                </c:pt>
                <c:pt idx="3489">
                  <c:v>1.4169411258313502E-2</c:v>
                </c:pt>
                <c:pt idx="3490">
                  <c:v>1.4169967592172483E-2</c:v>
                </c:pt>
                <c:pt idx="3491">
                  <c:v>1.4170503565598125E-2</c:v>
                </c:pt>
                <c:pt idx="3492">
                  <c:v>1.4171019150932551E-2</c:v>
                </c:pt>
                <c:pt idx="3493">
                  <c:v>1.4171514320597822E-2</c:v>
                </c:pt>
                <c:pt idx="3494">
                  <c:v>1.4171989047415678E-2</c:v>
                </c:pt>
                <c:pt idx="3495">
                  <c:v>1.4172443303568372E-2</c:v>
                </c:pt>
                <c:pt idx="3496">
                  <c:v>1.4173614531403089E-2</c:v>
                </c:pt>
                <c:pt idx="3497">
                  <c:v>1.4173290294126062E-2</c:v>
                </c:pt>
                <c:pt idx="3498">
                  <c:v>1.4173682973535051E-2</c:v>
                </c:pt>
                <c:pt idx="3499">
                  <c:v>1.4174106547590881E-2</c:v>
                </c:pt>
                <c:pt idx="3500">
                  <c:v>1.4174406563043362E-2</c:v>
                </c:pt>
                <c:pt idx="3501">
                  <c:v>1.4174737418066741E-2</c:v>
                </c:pt>
                <c:pt idx="3502">
                  <c:v>1.4175047610018865E-2</c:v>
                </c:pt>
                <c:pt idx="3503">
                  <c:v>1.4175337111241859E-2</c:v>
                </c:pt>
                <c:pt idx="3504">
                  <c:v>1.4175605894317655E-2</c:v>
                </c:pt>
                <c:pt idx="3505">
                  <c:v>1.417585393174825E-2</c:v>
                </c:pt>
                <c:pt idx="3506">
                  <c:v>1.4176081196115575E-2</c:v>
                </c:pt>
                <c:pt idx="3507">
                  <c:v>1.4176287659681819E-2</c:v>
                </c:pt>
                <c:pt idx="3508">
                  <c:v>1.4176473295028913E-2</c:v>
                </c:pt>
                <c:pt idx="3509">
                  <c:v>1.417663807473879E-2</c:v>
                </c:pt>
                <c:pt idx="3510">
                  <c:v>1.417678197123351E-2</c:v>
                </c:pt>
                <c:pt idx="3511">
                  <c:v>1.4176904956935132E-2</c:v>
                </c:pt>
                <c:pt idx="3512">
                  <c:v>1.4177007004345654E-2</c:v>
                </c:pt>
                <c:pt idx="3513">
                  <c:v>1.4177088086126943E-2</c:v>
                </c:pt>
                <c:pt idx="3514">
                  <c:v>1.4177148174541188E-2</c:v>
                </c:pt>
                <c:pt idx="3515">
                  <c:v>1.4177187242250255E-2</c:v>
                </c:pt>
                <c:pt idx="3516">
                  <c:v>1.4177205261756143E-2</c:v>
                </c:pt>
                <c:pt idx="3517">
                  <c:v>1.4177202205241102E-2</c:v>
                </c:pt>
                <c:pt idx="3518">
                  <c:v>1.4177178045686745E-2</c:v>
                </c:pt>
                <c:pt idx="3519">
                  <c:v>1.4177132755195387E-2</c:v>
                </c:pt>
                <c:pt idx="3520">
                  <c:v>1.4177066306348962E-2</c:v>
                </c:pt>
                <c:pt idx="3521">
                  <c:v>1.4176978671729401E-2</c:v>
                </c:pt>
                <c:pt idx="3522">
                  <c:v>1.4176869823678828E-2</c:v>
                </c:pt>
                <c:pt idx="3523">
                  <c:v>1.4176739734859112E-2</c:v>
                </c:pt>
                <c:pt idx="3524">
                  <c:v>1.4176588377692312E-2</c:v>
                </c:pt>
                <c:pt idx="3525">
                  <c:v>1.4176415724680425E-2</c:v>
                </c:pt>
                <c:pt idx="3526">
                  <c:v>1.417622174824551E-2</c:v>
                </c:pt>
                <c:pt idx="3527">
                  <c:v>1.4176006420809628E-2</c:v>
                </c:pt>
                <c:pt idx="3528">
                  <c:v>1.4175769715194519E-2</c:v>
                </c:pt>
                <c:pt idx="3529">
                  <c:v>1.4175511603422564E-2</c:v>
                </c:pt>
                <c:pt idx="3530">
                  <c:v>1.4175232058315501E-2</c:v>
                </c:pt>
                <c:pt idx="3531">
                  <c:v>1.4174931052375328E-2</c:v>
                </c:pt>
                <c:pt idx="3532">
                  <c:v>1.4174608557944168E-2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754624"/>
        <c:axId val="171756160"/>
      </c:lineChart>
      <c:dateAx>
        <c:axId val="171754624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561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71756160"/>
        <c:scaling>
          <c:orientation val="minMax"/>
          <c:max val="2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7175462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62</v>
          </cell>
        </row>
      </sheetData>
      <sheetData sheetId="1">
        <row r="7">
          <cell r="D7" t="str">
            <v>EUR1M#0000</v>
          </cell>
        </row>
      </sheetData>
      <sheetData sheetId="2">
        <row r="7">
          <cell r="D7" t="str">
            <v>EUR6M#0000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 t="str">
            <v>OIS</v>
          </cell>
        </row>
      </sheetData>
      <sheetData sheetId="7">
        <row r="7">
          <cell r="D7" t="str">
            <v>U6</v>
          </cell>
        </row>
      </sheetData>
      <sheetData sheetId="8">
        <row r="7">
          <cell r="D7" t="str">
            <v>H6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X1S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H6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42353</v>
          </cell>
        </row>
      </sheetData>
      <sheetData sheetId="27">
        <row r="7">
          <cell r="D7">
            <v>42353</v>
          </cell>
        </row>
      </sheetData>
      <sheetData sheetId="28">
        <row r="7">
          <cell r="D7">
            <v>42354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16 2015 12:34:36</v>
      </c>
    </row>
    <row r="2" spans="2:14" ht="19.5" x14ac:dyDescent="0.35">
      <c r="B2" s="2" t="s">
        <v>19</v>
      </c>
      <c r="C2" s="3"/>
      <c r="D2" s="3"/>
      <c r="E2" s="4"/>
      <c r="G2" s="34" t="s">
        <v>141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>
        <v>42355.771631944444</v>
      </c>
      <c r="E4" s="8"/>
      <c r="G4" s="6"/>
      <c r="H4" s="139" t="s">
        <v>142</v>
      </c>
      <c r="I4" s="37" t="str">
        <f>Currency&amp;"ON"</f>
        <v>EURON</v>
      </c>
      <c r="J4" s="37" t="str">
        <f>Currency&amp;"1M"</f>
        <v>EUR1M</v>
      </c>
      <c r="K4" s="37" t="str">
        <f>Currency&amp;"3M"</f>
        <v>EUR3M</v>
      </c>
      <c r="L4" s="37" t="str">
        <f>Currency&amp;"6M"</f>
        <v>EUR6M</v>
      </c>
      <c r="M4" s="37" t="str">
        <f>Currency&amp;"1Y"</f>
        <v>EUR1Y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45</v>
      </c>
      <c r="J5" s="23">
        <f>COUNTA(_xll.ohPack(_xll.ohFilter(Check1M,Flag1M)))</f>
        <v>30</v>
      </c>
      <c r="K5" s="23">
        <f>COUNTA(_xll.ohPack(_xll.ohFilter(Check3M,Flag3M)))</f>
        <v>66</v>
      </c>
      <c r="L5" s="23">
        <f>COUNTA(_xll.ohPack(_xll.ohFilter(Check6M,Flag6M)))</f>
        <v>379</v>
      </c>
      <c r="M5" s="23">
        <f>COUNTA(_xll.ohPack(_xll.ohFilter(Check1Y,Flag1Y)))</f>
        <v>13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42355</v>
      </c>
      <c r="E6" s="8"/>
      <c r="G6" s="6"/>
      <c r="H6" s="29" t="s">
        <v>24</v>
      </c>
      <c r="I6" s="17">
        <f>COUNTIF(CheckON,TRUE)</f>
        <v>44</v>
      </c>
      <c r="J6" s="17">
        <f>COUNTIF(Check1M,"=TRUE")</f>
        <v>30</v>
      </c>
      <c r="K6" s="17">
        <f>COUNTIF(Check3M,TRUE)</f>
        <v>52</v>
      </c>
      <c r="L6" s="17">
        <f>COUNTIF(Check6M,TRUE)</f>
        <v>55</v>
      </c>
      <c r="M6" s="17">
        <f>COUNTIF(Check1Y,TRUE)</f>
        <v>13</v>
      </c>
      <c r="N6" s="8"/>
    </row>
    <row r="7" spans="2:14" s="1" customFormat="1" ht="11.25" customHeight="1" x14ac:dyDescent="0.2">
      <c r="B7" s="6"/>
      <c r="C7" s="28" t="s">
        <v>21</v>
      </c>
      <c r="D7" s="10">
        <f>[1]!TriggerCounter</f>
        <v>62</v>
      </c>
      <c r="E7" s="8"/>
      <c r="G7" s="24"/>
      <c r="H7" s="26" t="s">
        <v>25</v>
      </c>
      <c r="I7" s="108">
        <f>I5-I6</f>
        <v>1</v>
      </c>
      <c r="J7" s="108">
        <f>J5-J6</f>
        <v>0</v>
      </c>
      <c r="K7" s="108">
        <f>K5-K6</f>
        <v>14</v>
      </c>
      <c r="L7" s="108">
        <f>L5-L6</f>
        <v>324</v>
      </c>
      <c r="M7" s="108">
        <f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147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149</v>
      </c>
      <c r="J13" s="22" t="s">
        <v>150</v>
      </c>
      <c r="K13" s="22" t="s">
        <v>150</v>
      </c>
      <c r="L13" s="22" t="s">
        <v>150</v>
      </c>
      <c r="M13" s="22" t="s">
        <v>150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148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Eonia</v>
      </c>
      <c r="J15" s="47" t="str">
        <f>PROPER(Currency)&amp;J13&amp;J12</f>
        <v>Euribor1M</v>
      </c>
      <c r="K15" s="47" t="str">
        <f>PROPER(Currency)&amp;K13&amp;K12</f>
        <v>Euribor3M</v>
      </c>
      <c r="L15" s="47" t="str">
        <f>PROPER(Currency)&amp;L13&amp;L12</f>
        <v>Euribor6M</v>
      </c>
      <c r="M15" s="47" t="str">
        <f>PROPER(Currency)&amp;M13&amp;M12</f>
        <v>Euribor1Y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obj_00766#0000</v>
      </c>
      <c r="K21" s="47" t="str">
        <f>_xll.qlIborIndex(,K13,"1D",K16,Currency,Calendar,K17,K18,K19,K4,Permanent,Trigger,ObjectOverwrite)</f>
        <v>obj_0075a#0000</v>
      </c>
      <c r="L21" s="47" t="str">
        <f>_xll.qlIborIndex(,L13,"1D",L16,Currency,Calendar,L17,L18,L19,L4,Permanent,Trigger,ObjectOverwrite)</f>
        <v>obj_006bb#0000</v>
      </c>
      <c r="M21" s="47" t="str">
        <f>_xll.qlIborIndex(,M13,"1D",M16,Currency,Calendar,M17,M18,M19,M4,Permanent,Trigger,ObjectOverwrite)</f>
        <v>obj_00767#0000</v>
      </c>
      <c r="N21" s="8"/>
    </row>
    <row r="22" spans="1:14" ht="11.25" customHeight="1" x14ac:dyDescent="0.25">
      <c r="B22" s="6"/>
      <c r="C22" s="27" t="s">
        <v>157</v>
      </c>
      <c r="D22" s="127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23">
        <f>_xll.qlInterestRateIndexFixingDays(ONIndex1Y,Trigger)</f>
        <v>2</v>
      </c>
      <c r="N22" s="8"/>
    </row>
    <row r="23" spans="1:14" ht="11.25" customHeight="1" x14ac:dyDescent="0.25">
      <c r="B23" s="6"/>
      <c r="C23" s="32" t="s">
        <v>53</v>
      </c>
      <c r="D23" s="129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130</v>
      </c>
      <c r="D24" s="137">
        <v>5.0000000000000001E-4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32" t="s">
        <v>130</v>
      </c>
      <c r="D25" s="138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1.25" customHeight="1" thickBot="1" x14ac:dyDescent="0.3">
      <c r="B26" s="6"/>
      <c r="C26" s="27" t="s">
        <v>144</v>
      </c>
      <c r="D26" s="137">
        <v>5.0000000000000001E-4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145</v>
      </c>
      <c r="D27" s="128">
        <v>5.0000000000000002E-5</v>
      </c>
      <c r="E27" s="8"/>
    </row>
    <row r="28" spans="1:14" ht="11.25" customHeight="1" x14ac:dyDescent="0.25">
      <c r="B28" s="6"/>
      <c r="C28" s="29" t="s">
        <v>131</v>
      </c>
      <c r="D28" s="128">
        <v>5.0000000000000001E-4</v>
      </c>
      <c r="E28" s="8"/>
    </row>
    <row r="29" spans="1:14" ht="11.25" customHeight="1" x14ac:dyDescent="0.25">
      <c r="B29" s="6"/>
      <c r="C29" s="32" t="s">
        <v>132</v>
      </c>
      <c r="D29" s="129">
        <v>5.0000000000000001E-4</v>
      </c>
      <c r="E29" s="8"/>
    </row>
    <row r="30" spans="1:14" ht="11.25" customHeight="1" x14ac:dyDescent="0.25">
      <c r="B30" s="6"/>
      <c r="C30" s="27" t="s">
        <v>139</v>
      </c>
      <c r="D30" s="127">
        <v>5.0000000000000001E-4</v>
      </c>
      <c r="E30" s="8"/>
    </row>
    <row r="31" spans="1:14" ht="11.25" customHeight="1" x14ac:dyDescent="0.25">
      <c r="B31" s="6"/>
      <c r="C31" s="29" t="s">
        <v>156</v>
      </c>
      <c r="D31" s="128">
        <v>4.0000000000000002E-4</v>
      </c>
      <c r="E31" s="8"/>
    </row>
    <row r="32" spans="1:14" ht="11.25" customHeight="1" x14ac:dyDescent="0.25">
      <c r="B32" s="6"/>
      <c r="C32" s="32" t="s">
        <v>158</v>
      </c>
      <c r="D32" s="129">
        <v>0</v>
      </c>
      <c r="E32" s="8"/>
    </row>
    <row r="33" spans="2:5" ht="11.25" customHeight="1" x14ac:dyDescent="0.25">
      <c r="B33" s="6"/>
      <c r="C33" s="26" t="s">
        <v>140</v>
      </c>
      <c r="D33" s="210">
        <v>5.0000000000000001E-4</v>
      </c>
      <c r="E33" s="8"/>
    </row>
    <row r="34" spans="2:5" ht="14.25" thickBot="1" x14ac:dyDescent="0.3">
      <c r="B34" s="11"/>
      <c r="C34" s="12"/>
      <c r="D34" s="12"/>
      <c r="E34" s="13"/>
    </row>
  </sheetData>
  <conditionalFormatting sqref="I7:M7">
    <cfRule type="cellIs" dxfId="9" priority="1" operator="notEqual">
      <formula>0</formula>
    </cfRule>
    <cfRule type="cellIs" dxfId="8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9" si="0">EDATE(SettlementDate,$B3)</f>
        <v>42725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-3.0058146084144255E-3</v>
      </c>
      <c r="H3" s="53">
        <f>IF(G3&gt;=0,ROUNDDOWN(G3*10,2)/10,ROUNDUP(G3*10,2)/10)</f>
        <v>-4.0000000000000001E-3</v>
      </c>
      <c r="I3" s="82">
        <f>MAX(_xll.ohPack(Data!$F$4:INDEX(FwdON,MATCH(E3+1,SettlementDates,1),1)))</f>
        <v>-1.4540631705295404E-3</v>
      </c>
      <c r="J3" s="53">
        <f t="shared" ref="J3:J9" si="2">IF(I3-G3&gt;1%,(QUOTIENT(I3*10000,50)+1)*0.5%,(QUOTIENT(I3*10000,10)+1)*0.1%)</f>
        <v>0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43090</v>
      </c>
      <c r="F4" s="77">
        <f t="shared" si="1"/>
        <v>3</v>
      </c>
      <c r="G4" s="83">
        <f>MIN(_xll.ohPack(Data!$F$4:INDEX(FwdON,MATCH(E4+1,SettlementDates,1),1)))</f>
        <v>-3.0121995208132191E-3</v>
      </c>
      <c r="H4" s="54">
        <f t="shared" ref="H4:H9" si="4">IF(G4&gt;=0,ROUNDDOWN(G4*10,2)/10,ROUNDUP(G4*10,2)/10)</f>
        <v>-4.0000000000000001E-3</v>
      </c>
      <c r="I4" s="83">
        <f>MAX(_xll.ohPack(Data!$F$4:INDEX(FwdON,MATCH(E4+1,SettlementDates,1),1)))</f>
        <v>-1.4540631705295404E-3</v>
      </c>
      <c r="J4" s="54">
        <f t="shared" si="2"/>
        <v>0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44186</v>
      </c>
      <c r="F5" s="77">
        <f t="shared" si="1"/>
        <v>6</v>
      </c>
      <c r="G5" s="83">
        <f>MIN(_xll.ohPack(Data!$F$4:INDEX(FwdON,MATCH(E5+1,SettlementDates,1),1)))</f>
        <v>-3.0121995208132191E-3</v>
      </c>
      <c r="H5" s="54">
        <f t="shared" si="4"/>
        <v>-4.0000000000000001E-3</v>
      </c>
      <c r="I5" s="83">
        <f>MAX(_xll.ohPack(Data!$F$4:INDEX(FwdON,MATCH(E5+1,SettlementDates,1),1)))</f>
        <v>7.2109444786505605E-3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46012</v>
      </c>
      <c r="F6" s="77">
        <f t="shared" si="1"/>
        <v>6</v>
      </c>
      <c r="G6" s="83">
        <f>MIN(_xll.ohPack(Data!$F$4:INDEX(FwdON,MATCH(E6+1,SettlementDates,1),1)))</f>
        <v>-3.0121995208132191E-3</v>
      </c>
      <c r="H6" s="54">
        <f t="shared" si="4"/>
        <v>-4.0000000000000001E-3</v>
      </c>
      <c r="I6" s="83">
        <f>MAX(_xll.ohPack(Data!$F$4:INDEX(FwdON,MATCH(E6+1,SettlementDates,1),1)))</f>
        <v>1.8685218320921848E-2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49664</v>
      </c>
      <c r="F7" s="77">
        <f t="shared" si="1"/>
        <v>12</v>
      </c>
      <c r="G7" s="83">
        <f>MIN(_xll.ohPack(Data!$F$4:INDEX(FwdON,MATCH(E7+1,SettlementDates,1),1)))</f>
        <v>-3.0121995208132191E-3</v>
      </c>
      <c r="H7" s="54">
        <f t="shared" si="4"/>
        <v>-4.0000000000000001E-3</v>
      </c>
      <c r="I7" s="83">
        <f>MAX(_xll.ohPack(Data!$F$4:INDEX(FwdON,MATCH(E7+1,SettlementDates,1),1)))</f>
        <v>2.0900807721986325E-2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53317</v>
      </c>
      <c r="F8" s="77">
        <f t="shared" si="1"/>
        <v>36</v>
      </c>
      <c r="G8" s="83">
        <f>MIN(_xll.ohPack(Data!$F$4:INDEX(FwdON,MATCH(E8+1,SettlementDates,1),1)))</f>
        <v>-3.0121995208132191E-3</v>
      </c>
      <c r="H8" s="54">
        <f t="shared" si="4"/>
        <v>-4.0000000000000001E-3</v>
      </c>
      <c r="I8" s="83">
        <f>MAX(_xll.ohPack(Data!$F$4:INDEX(FwdON,MATCH(E8+1,SettlementDates,1),1)))</f>
        <v>2.0900807721986325E-2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64274</v>
      </c>
      <c r="F9" s="77">
        <f t="shared" si="1"/>
        <v>60</v>
      </c>
      <c r="G9" s="84">
        <f>MIN(_xll.ohPack(Data!$F$4:INDEX(FwdON,MATCH(E9+1,SettlementDates,1),1)))</f>
        <v>-3.0121995208132191E-3</v>
      </c>
      <c r="H9" s="55">
        <f t="shared" si="4"/>
        <v>-4.0000000000000001E-3</v>
      </c>
      <c r="I9" s="84">
        <f>MAX(_xll.ohPack(Data!$F$4:INDEX(FwdON,MATCH(E9+1,SettlementDates,1),1)))</f>
        <v>2.0900807721986325E-2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211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212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212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212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212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212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213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143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96</v>
      </c>
      <c r="AD22" s="104" t="s">
        <v>107</v>
      </c>
    </row>
    <row r="23" spans="3:30" x14ac:dyDescent="0.2">
      <c r="J23" s="62"/>
      <c r="K23" s="62"/>
      <c r="L23" s="62"/>
      <c r="M23" s="117" t="s">
        <v>152</v>
      </c>
      <c r="N23" s="117" t="s">
        <v>53</v>
      </c>
      <c r="O23" s="117" t="str">
        <f>_xll.qlECBNextCode(SettlementDate,Trigger)</f>
        <v>JAN16</v>
      </c>
      <c r="P23" s="117" t="str">
        <f t="shared" ref="P23:P33" si="5">Currency&amp;M23&amp;N23&amp;O23&amp;QuoteSuffix</f>
        <v>EURECBOISJAN16_Quote</v>
      </c>
      <c r="Q23" s="141"/>
      <c r="R23" s="118">
        <f>_xll.qlCalendarAdvance(Calendar,S23,"-2D","f",,Trigger)</f>
        <v>42394</v>
      </c>
      <c r="S23" s="118">
        <f>_xll.qlECBdate(O23,,Trigger)</f>
        <v>42396</v>
      </c>
      <c r="T23" s="118">
        <f>_xll.qlECBNextDate(S23,Trigger)</f>
        <v>42445</v>
      </c>
      <c r="U23" s="119">
        <f>_xll.qlOvernightIndexedSwapFairRate(AA23,_xll.ohTrigger(Trigger,TriggerON,InterestRatesTrigger))</f>
        <v>-2.3800000001137993E-3</v>
      </c>
      <c r="V23" s="119">
        <f>_xll.qlQuoteValue(P23,_xll.ohTrigger(Trigger,TriggerON,InterestRatesTrigger))</f>
        <v>-2.3799999999999997E-3</v>
      </c>
      <c r="W23" s="119" t="b">
        <f t="shared" ref="W23:W33" si="6">NOT(ISERROR(V23))</f>
        <v>1</v>
      </c>
      <c r="X23" s="167">
        <f>(U23-V23)*10000</f>
        <v>-1.1379959474755452E-9</v>
      </c>
      <c r="Y23" s="50" t="b">
        <f>ABS(X23/10000)&lt;=ABS('General Settings'!$D$22)</f>
        <v>1</v>
      </c>
      <c r="AA23" s="52" t="str">
        <f>_xll.qlMakeDatedOIS(,S23,T23,IndexON,,DayCountConv,,Permanent,Trigger,ObjectOverwrite)</f>
        <v>obj_008a1#0000</v>
      </c>
      <c r="AC23" s="68" t="s">
        <v>97</v>
      </c>
      <c r="AD23" s="51" t="s">
        <v>98</v>
      </c>
    </row>
    <row r="24" spans="3:30" x14ac:dyDescent="0.2">
      <c r="M24" s="110" t="s">
        <v>152</v>
      </c>
      <c r="N24" s="110" t="s">
        <v>53</v>
      </c>
      <c r="O24" s="110" t="str">
        <f>_xll.qlECBNextCode(S23,Trigger)</f>
        <v>MAR16</v>
      </c>
      <c r="P24" s="110" t="str">
        <f t="shared" si="5"/>
        <v>EURECBOISMAR16_Quote</v>
      </c>
      <c r="Q24" s="142"/>
      <c r="R24" s="111">
        <f>_xll.qlCalendarAdvance(Calendar,S24,"-2D","f",,Trigger)</f>
        <v>42443</v>
      </c>
      <c r="S24" s="111">
        <f>_xll.qlECBdate(O24,,Trigger)</f>
        <v>42445</v>
      </c>
      <c r="T24" s="111">
        <f>_xll.qlECBNextDate(S24,Trigger)</f>
        <v>42487</v>
      </c>
      <c r="U24" s="112">
        <f>_xll.qlOvernightIndexedSwapFairRate(AA24,_xll.ohTrigger(Trigger,TriggerON,InterestRatesTrigger))</f>
        <v>-2.6500000000030861E-3</v>
      </c>
      <c r="V24" s="112">
        <f>_xll.qlQuoteValue(P24,_xll.ohTrigger(Trigger,TriggerON,InterestRatesTrigger))</f>
        <v>-2.65E-3</v>
      </c>
      <c r="W24" s="112" t="b">
        <f t="shared" si="6"/>
        <v>1</v>
      </c>
      <c r="X24" s="168">
        <f t="shared" ref="X24:X69" si="7">(U24-V24)*10000</f>
        <v>-3.0860730637627398E-11</v>
      </c>
      <c r="Y24" s="50" t="b">
        <f>ABS(X24/10000)&lt;=ABS('General Settings'!$D$22)</f>
        <v>1</v>
      </c>
      <c r="AA24" s="50" t="str">
        <f>_xll.qlMakeDatedOIS(,S24,T24,IndexON,,DayCountConv,,Permanent,Trigger,ObjectOverwrite)</f>
        <v>obj_008ab#0000</v>
      </c>
    </row>
    <row r="25" spans="3:30" x14ac:dyDescent="0.2">
      <c r="M25" s="110" t="s">
        <v>152</v>
      </c>
      <c r="N25" s="110" t="s">
        <v>53</v>
      </c>
      <c r="O25" s="110" t="str">
        <f>_xll.qlECBNextCode(S24,Trigger)</f>
        <v>APR16</v>
      </c>
      <c r="P25" s="110" t="str">
        <f t="shared" si="5"/>
        <v>EURECBOISAPR16_Quote</v>
      </c>
      <c r="Q25" s="142"/>
      <c r="R25" s="111">
        <f>_xll.qlCalendarAdvance(Calendar,S25,"-2D","f",,Trigger)</f>
        <v>42485</v>
      </c>
      <c r="S25" s="111">
        <f>_xll.qlECBdate(O25,,Trigger)</f>
        <v>42487</v>
      </c>
      <c r="T25" s="111">
        <f>_xll.qlECBNextDate(S25,Trigger)</f>
        <v>42529</v>
      </c>
      <c r="U25" s="112">
        <f>_xll.qlOvernightIndexedSwapFairRate(AA25,_xll.ohTrigger(Trigger,TriggerON,InterestRatesTrigger))</f>
        <v>-2.700000000006269E-3</v>
      </c>
      <c r="V25" s="112">
        <f>_xll.qlQuoteValue(P25,_xll.ohTrigger(Trigger,TriggerON,InterestRatesTrigger))</f>
        <v>-2.7000000000000001E-3</v>
      </c>
      <c r="W25" s="112" t="b">
        <f t="shared" si="6"/>
        <v>1</v>
      </c>
      <c r="X25" s="168">
        <f t="shared" si="7"/>
        <v>-6.2688569613111866E-11</v>
      </c>
      <c r="Y25" s="50" t="b">
        <f>ABS(X25/10000)&lt;=ABS('General Settings'!$D$22)</f>
        <v>1</v>
      </c>
      <c r="AA25" s="50" t="str">
        <f>_xll.qlMakeDatedOIS(,S25,T25,IndexON,,DayCountConv,,Permanent,Trigger,ObjectOverwrite)</f>
        <v>obj_00883#0000</v>
      </c>
    </row>
    <row r="26" spans="3:30" x14ac:dyDescent="0.2">
      <c r="M26" s="110" t="s">
        <v>152</v>
      </c>
      <c r="N26" s="110" t="s">
        <v>53</v>
      </c>
      <c r="O26" s="110" t="str">
        <f>_xll.qlECBNextCode(S25,Trigger)</f>
        <v>JUN16</v>
      </c>
      <c r="P26" s="110" t="str">
        <f t="shared" si="5"/>
        <v>EURECBOISJUN16_Quote</v>
      </c>
      <c r="Q26" s="142"/>
      <c r="R26" s="111">
        <f>_xll.qlCalendarAdvance(Calendar,S26,"-2D","f",,Trigger)</f>
        <v>42527</v>
      </c>
      <c r="S26" s="111">
        <f>_xll.qlECBdate(O26,,Trigger)</f>
        <v>42529</v>
      </c>
      <c r="T26" s="111">
        <f>_xll.qlECBNextDate(S26,Trigger)</f>
        <v>42578</v>
      </c>
      <c r="U26" s="112">
        <f>_xll.qlOvernightIndexedSwapFairRate(AA26,_xll.ohTrigger(Trigger,TriggerON,InterestRatesTrigger))</f>
        <v>-2.8500000000052129E-3</v>
      </c>
      <c r="V26" s="112">
        <f>_xll.qlQuoteValue(P26,_xll.ohTrigger(Trigger,TriggerON,InterestRatesTrigger))</f>
        <v>-2.8500000000000001E-3</v>
      </c>
      <c r="W26" s="112" t="b">
        <f t="shared" si="6"/>
        <v>1</v>
      </c>
      <c r="X26" s="168">
        <f t="shared" si="7"/>
        <v>-5.2128440453103053E-11</v>
      </c>
      <c r="Y26" s="50" t="b">
        <f>ABS(X26/10000)&lt;=ABS('General Settings'!$D$22)</f>
        <v>1</v>
      </c>
      <c r="AA26" s="50" t="str">
        <f>_xll.qlMakeDatedOIS(,S26,T26,IndexON,,DayCountConv,,Permanent,Trigger,ObjectOverwrite)</f>
        <v>obj_00889#0000</v>
      </c>
    </row>
    <row r="27" spans="3:30" x14ac:dyDescent="0.2">
      <c r="M27" s="110" t="s">
        <v>152</v>
      </c>
      <c r="N27" s="110" t="s">
        <v>53</v>
      </c>
      <c r="O27" s="110" t="str">
        <f>_xll.qlECBNextCode(S26,Trigger)</f>
        <v>JUL16</v>
      </c>
      <c r="P27" s="110" t="str">
        <f t="shared" si="5"/>
        <v>EURECBOISJUL16_Quote</v>
      </c>
      <c r="Q27" s="142"/>
      <c r="R27" s="111">
        <f>_xll.qlCalendarAdvance(Calendar,S27,"-2D","f",,Trigger)</f>
        <v>42576</v>
      </c>
      <c r="S27" s="111">
        <f>_xll.qlECBdate(O27,,Trigger)</f>
        <v>42578</v>
      </c>
      <c r="T27" s="111">
        <f>_xll.qlECBNextDate(S27,Trigger)</f>
        <v>42627</v>
      </c>
      <c r="U27" s="112">
        <f>_xll.qlOvernightIndexedSwapFairRate(AA27,_xll.ohTrigger(Trigger,TriggerON,InterestRatesTrigger))</f>
        <v>-2.9300000000076947E-3</v>
      </c>
      <c r="V27" s="112">
        <f>_xll.qlQuoteValue(P27,_xll.ohTrigger(Trigger,TriggerON,InterestRatesTrigger))</f>
        <v>-2.9299999999999999E-3</v>
      </c>
      <c r="W27" s="112" t="b">
        <f t="shared" si="6"/>
        <v>1</v>
      </c>
      <c r="X27" s="168">
        <f t="shared" si="7"/>
        <v>-7.6947996585641221E-11</v>
      </c>
      <c r="Y27" s="50" t="b">
        <f>ABS(X27/10000)&lt;=ABS('General Settings'!$D$22)</f>
        <v>1</v>
      </c>
      <c r="AA27" s="50" t="str">
        <f>_xll.qlMakeDatedOIS(,S27,T27,IndexON,,DayCountConv,,Permanent,Trigger,ObjectOverwrite)</f>
        <v>obj_00893#0000</v>
      </c>
    </row>
    <row r="28" spans="3:30" x14ac:dyDescent="0.2">
      <c r="M28" s="110" t="s">
        <v>152</v>
      </c>
      <c r="N28" s="110" t="s">
        <v>53</v>
      </c>
      <c r="O28" s="110" t="str">
        <f>_xll.qlECBNextCode(S27,Trigger)</f>
        <v>SEP16</v>
      </c>
      <c r="P28" s="110" t="str">
        <f t="shared" si="5"/>
        <v>EURECBOISSEP16_Quote</v>
      </c>
      <c r="Q28" s="142"/>
      <c r="R28" s="111">
        <f>_xll.qlCalendarAdvance(Calendar,S28,"-2D","f",,Trigger)</f>
        <v>42625</v>
      </c>
      <c r="S28" s="111">
        <f>_xll.qlECBdate(O28,,Trigger)</f>
        <v>42627</v>
      </c>
      <c r="T28" s="111">
        <f>_xll.qlECBNextDate(S28,Trigger)</f>
        <v>42669</v>
      </c>
      <c r="U28" s="112">
        <f>_xll.qlOvernightIndexedSwapFairRate(AA28,_xll.ohTrigger(Trigger,TriggerON,InterestRatesTrigger))</f>
        <v>-2.9900000000106434E-3</v>
      </c>
      <c r="V28" s="112">
        <f>_xll.qlQuoteValue(P28,_xll.ohTrigger(Trigger,TriggerON,InterestRatesTrigger))</f>
        <v>-2.9900000000000005E-3</v>
      </c>
      <c r="W28" s="112" t="b">
        <f t="shared" si="6"/>
        <v>1</v>
      </c>
      <c r="X28" s="168">
        <f t="shared" si="7"/>
        <v>-1.0642962205986706E-10</v>
      </c>
      <c r="Y28" s="50" t="b">
        <f>ABS(X28/10000)&lt;=ABS('General Settings'!$D$22)</f>
        <v>1</v>
      </c>
      <c r="AA28" s="50" t="str">
        <f>_xll.qlMakeDatedOIS(,S28,T28,IndexON,,DayCountConv,,Permanent,Trigger,ObjectOverwrite)</f>
        <v>obj_008aa#0000</v>
      </c>
    </row>
    <row r="29" spans="3:30" x14ac:dyDescent="0.2">
      <c r="M29" s="110" t="s">
        <v>152</v>
      </c>
      <c r="N29" s="110" t="s">
        <v>53</v>
      </c>
      <c r="O29" s="110" t="str">
        <f>_xll.qlECBNextCode(S28,Trigger)</f>
        <v>OCT16</v>
      </c>
      <c r="P29" s="110" t="str">
        <f t="shared" si="5"/>
        <v>EURECBOISOCT16_Quote</v>
      </c>
      <c r="Q29" s="142"/>
      <c r="R29" s="111">
        <f>_xll.qlCalendarAdvance(Calendar,S29,"-2D","f",,Trigger)</f>
        <v>42667</v>
      </c>
      <c r="S29" s="111">
        <f>_xll.qlECBdate(O29,,Trigger)</f>
        <v>42669</v>
      </c>
      <c r="T29" s="111">
        <f>_xll.qlECBNextDate(S29,Trigger)</f>
        <v>42718</v>
      </c>
      <c r="U29" s="112">
        <f>_xll.qlOvernightIndexedSwapFairRate(AA29,_xll.ohTrigger(Trigger,TriggerON,InterestRatesTrigger))</f>
        <v>-2.9899999936815556E-3</v>
      </c>
      <c r="V29" s="112">
        <f>_xll.qlQuoteValue(P29,_xll.ohTrigger(Trigger,TriggerON,InterestRatesTrigger))</f>
        <v>-2.9900000000000005E-3</v>
      </c>
      <c r="W29" s="112" t="b">
        <f t="shared" si="6"/>
        <v>1</v>
      </c>
      <c r="X29" s="168">
        <f t="shared" si="7"/>
        <v>6.3184448992337217E-8</v>
      </c>
      <c r="Y29" s="50" t="b">
        <f>ABS(X29/10000)&lt;=ABS('General Settings'!$D$22)</f>
        <v>1</v>
      </c>
      <c r="AA29" s="50" t="str">
        <f>_xll.qlMakeDatedOIS(,S29,T29,IndexON,,DayCountConv,,Permanent,Trigger,ObjectOverwrite)</f>
        <v>obj_00882#0000</v>
      </c>
    </row>
    <row r="30" spans="3:30" x14ac:dyDescent="0.2">
      <c r="M30" s="110" t="s">
        <v>152</v>
      </c>
      <c r="N30" s="110" t="s">
        <v>53</v>
      </c>
      <c r="O30" s="110" t="str">
        <f>_xll.qlECBNextCode(S29,Trigger)</f>
        <v>DEC16</v>
      </c>
      <c r="P30" s="110" t="str">
        <f t="shared" si="5"/>
        <v>EURECBOISDEC16_Quote</v>
      </c>
      <c r="Q30" s="142"/>
      <c r="R30" s="111">
        <f>_xll.qlCalendarAdvance(Calendar,S30,"-2D","f",,Trigger)</f>
        <v>42716</v>
      </c>
      <c r="S30" s="111">
        <f>_xll.qlECBdate(O30,,Trigger)</f>
        <v>42718</v>
      </c>
      <c r="T30" s="111">
        <f>_xll.qlECBNextDate(S30,Trigger)</f>
        <v>42760</v>
      </c>
      <c r="U30" s="112">
        <f>_xll.qlOvernightIndexedSwapFairRate(AA30,_xll.ohTrigger(Trigger,TriggerON,InterestRatesTrigger))</f>
        <v>-2.9000000000132882E-3</v>
      </c>
      <c r="V30" s="112">
        <f>_xll.qlQuoteValue(P30,_xll.ohTrigger(Trigger,TriggerON,InterestRatesTrigger))</f>
        <v>-2.9000000000000002E-3</v>
      </c>
      <c r="W30" s="112" t="b">
        <f t="shared" si="6"/>
        <v>1</v>
      </c>
      <c r="X30" s="168">
        <f t="shared" si="7"/>
        <v>-1.3287981825982342E-10</v>
      </c>
      <c r="Y30" s="50" t="b">
        <f>ABS(X30/10000)&lt;=ABS('General Settings'!$D$22)</f>
        <v>1</v>
      </c>
      <c r="AA30" s="50" t="str">
        <f>_xll.qlMakeDatedOIS(,S30,T30,IndexON,,DayCountConv,,Permanent,Trigger,ObjectOverwrite)</f>
        <v>obj_008b1#0000</v>
      </c>
    </row>
    <row r="31" spans="3:30" x14ac:dyDescent="0.2">
      <c r="M31" s="110" t="s">
        <v>152</v>
      </c>
      <c r="N31" s="110" t="s">
        <v>53</v>
      </c>
      <c r="O31" s="110" t="str">
        <f>_xll.qlECBNextCode(S30,Trigger)</f>
        <v>JAN17</v>
      </c>
      <c r="P31" s="110" t="str">
        <f t="shared" si="5"/>
        <v>EURECBOISJAN17_Quote</v>
      </c>
      <c r="Q31" s="142"/>
      <c r="R31" s="111">
        <f>_xll.qlCalendarAdvance(Calendar,S31,"-2D","f",,Trigger)</f>
        <v>42758</v>
      </c>
      <c r="S31" s="111">
        <f>_xll.qlECBdate(O31,,Trigger)</f>
        <v>42760</v>
      </c>
      <c r="T31" s="111" t="e">
        <f>_xll.qlECBNextDate(S31,Trigger)</f>
        <v>#NUM!</v>
      </c>
      <c r="U31" s="112" t="e">
        <f>_xll.qlOvernightIndexedSwapFairRate(AA31,_xll.ohTrigger(Trigger,TriggerON,InterestRatesTrigger))</f>
        <v>#VALUE!</v>
      </c>
      <c r="V31" s="112">
        <f>_xll.qlQuoteValue(P31,_xll.ohTrigger(Trigger,TriggerON,InterestRatesTrigger))</f>
        <v>-3.0499999999999993E-3</v>
      </c>
      <c r="W31" s="112" t="b">
        <f t="shared" si="6"/>
        <v>1</v>
      </c>
      <c r="X31" s="168" t="e">
        <f t="shared" si="7"/>
        <v>#VALUE!</v>
      </c>
      <c r="Y31" s="50" t="e">
        <f>ABS(X31/10000)&lt;=ABS('General Settings'!$D$22)</f>
        <v>#VALUE!</v>
      </c>
      <c r="AA31" s="50" t="e">
        <f>_xll.qlMakeDatedOIS(,S31,T31,IndexON,,DayCountConv,,Permanent,Trigger,ObjectOverwrite)</f>
        <v>#NUM!</v>
      </c>
    </row>
    <row r="32" spans="3:30" x14ac:dyDescent="0.2">
      <c r="M32" s="94" t="s">
        <v>152</v>
      </c>
      <c r="N32" s="94" t="s">
        <v>53</v>
      </c>
      <c r="O32" s="94" t="e">
        <f>_xll.qlECBNextCode(S31,Trigger)</f>
        <v>#NUM!</v>
      </c>
      <c r="P32" s="94" t="e">
        <f t="shared" si="5"/>
        <v>#NUM!</v>
      </c>
      <c r="Q32" s="142"/>
      <c r="R32" s="106" t="e">
        <f>_xll.qlCalendarAdvance(Calendar,S32,"-2D","f",,Trigger)</f>
        <v>#NUM!</v>
      </c>
      <c r="S32" s="106" t="e">
        <f>_xll.qlECBdate(O32,,Trigger)</f>
        <v>#VALUE!</v>
      </c>
      <c r="T32" s="106" t="e">
        <f>_xll.qlECBNextDate(S32,Trigger)</f>
        <v>#NUM!</v>
      </c>
      <c r="U32" s="97" t="e">
        <f>_xll.qlOvernightIndexedSwapFairRate(AA32,_xll.ohTrigger(Trigger,TriggerON,InterestRatesTrigger))</f>
        <v>#VALUE!</v>
      </c>
      <c r="V32" s="97" t="e">
        <f>_xll.qlQuoteValue(P32,_xll.ohTrigger(Trigger,TriggerON,InterestRatesTrigger))</f>
        <v>#VALUE!</v>
      </c>
      <c r="W32" s="97" t="b">
        <f t="shared" si="6"/>
        <v>0</v>
      </c>
      <c r="X32" s="169" t="e">
        <f t="shared" si="7"/>
        <v>#VALUE!</v>
      </c>
      <c r="Y32" s="50" t="e">
        <f>ABS(X32/10000)&lt;=ABS('General Settings'!$D$22)</f>
        <v>#VALUE!</v>
      </c>
      <c r="AA32" s="50" t="e">
        <f>_xll.qlMakeDatedOIS(,S32,T32,IndexON,,DayCountConv,,Permanent,Trigger,ObjectOverwrite)</f>
        <v>#NUM!</v>
      </c>
    </row>
    <row r="33" spans="13:27" x14ac:dyDescent="0.2">
      <c r="M33" s="94" t="s">
        <v>152</v>
      </c>
      <c r="N33" s="94" t="s">
        <v>53</v>
      </c>
      <c r="O33" s="94" t="e">
        <f>_xll.qlECBNextCode(S32,Trigger)</f>
        <v>#NUM!</v>
      </c>
      <c r="P33" s="94" t="e">
        <f t="shared" si="5"/>
        <v>#NUM!</v>
      </c>
      <c r="Q33" s="142"/>
      <c r="R33" s="106" t="e">
        <f>_xll.qlCalendarAdvance(Calendar,S33,"-2D","f",,Trigger)</f>
        <v>#NUM!</v>
      </c>
      <c r="S33" s="106" t="e">
        <f>_xll.qlECBdate(O33,,Trigger)</f>
        <v>#VALUE!</v>
      </c>
      <c r="T33" s="106" t="e">
        <f>_xll.qlECBNextDate(S33,Trigger)</f>
        <v>#NUM!</v>
      </c>
      <c r="U33" s="97" t="e">
        <f>_xll.qlOvernightIndexedSwapFairRate(AA33,_xll.ohTrigger(Trigger,TriggerON,InterestRatesTrigger))</f>
        <v>#VALUE!</v>
      </c>
      <c r="V33" s="97" t="e">
        <f>_xll.qlQuoteValue(P33,_xll.ohTrigger(Trigger,TriggerON,InterestRatesTrigger))</f>
        <v>#VALUE!</v>
      </c>
      <c r="W33" s="97" t="b">
        <f t="shared" si="6"/>
        <v>0</v>
      </c>
      <c r="X33" s="169" t="e">
        <f t="shared" si="7"/>
        <v>#VALUE!</v>
      </c>
      <c r="Y33" s="50" t="e">
        <f>ABS(X33/10000)&lt;=ABS('General Settings'!$D$22)</f>
        <v>#VALUE!</v>
      </c>
      <c r="AA33" s="50" t="e">
        <f>_xll.qlMakeDatedOIS(,S33,T33,IndexON,,DayCountConv,,Permanent,Trigger,ObjectOverwrite)</f>
        <v>#NUM!</v>
      </c>
    </row>
    <row r="34" spans="13:27" x14ac:dyDescent="0.2">
      <c r="M34" s="117" t="s">
        <v>151</v>
      </c>
      <c r="N34" s="117"/>
      <c r="O34" s="117" t="s">
        <v>60</v>
      </c>
      <c r="P34" s="117" t="str">
        <f t="shared" ref="P34" si="8">Currency&amp;M34&amp;O34&amp;QuoteSuffix</f>
        <v>EUREONSW_Quote</v>
      </c>
      <c r="Q34" s="141"/>
      <c r="R34" s="118">
        <f t="shared" ref="R34:R65" si="9">EvaluationDate</f>
        <v>42355</v>
      </c>
      <c r="S34" s="118">
        <f>_xll.qlSwapStartDate(AA34)</f>
        <v>42359</v>
      </c>
      <c r="T34" s="118">
        <f>_xll.qlSwapMaturityDate(AA34)</f>
        <v>42366</v>
      </c>
      <c r="U34" s="119">
        <f>_xll.qlOvernightIndexedSwapFairRate(AA34,_xll.ohTrigger(Trigger,TriggerON,InterestRatesTrigger))</f>
        <v>-2.3200000010475158E-3</v>
      </c>
      <c r="V34" s="119">
        <f>_xll.qlQuoteValue(P34,_xll.ohTrigger(Trigger,TriggerON,InterestRatesTrigger))</f>
        <v>-2.32E-3</v>
      </c>
      <c r="W34" s="119" t="b">
        <f t="shared" ref="W34" si="10">NOT(ISERROR(V34))</f>
        <v>1</v>
      </c>
      <c r="X34" s="167">
        <f t="shared" si="7"/>
        <v>-1.0475158067346779E-8</v>
      </c>
      <c r="Y34" s="52" t="b">
        <f>ABS(X34/10000)&lt;=ABS('General Settings'!$D$23)</f>
        <v>1</v>
      </c>
      <c r="AA34" s="52" t="str">
        <f>_xll.qlMakeOIS(,SettlementDays,IF(O34="SW","1W",O34),IndexON,,FwdStart,DayCountConv,,Permanent,Trigger,ObjectOverwrite)</f>
        <v>obj_00581#0000</v>
      </c>
    </row>
    <row r="35" spans="13:27" x14ac:dyDescent="0.2">
      <c r="M35" s="110" t="s">
        <v>151</v>
      </c>
      <c r="N35" s="110"/>
      <c r="O35" s="110" t="s">
        <v>61</v>
      </c>
      <c r="P35" s="110" t="str">
        <f t="shared" ref="P35:P65" si="11">Currency&amp;M35&amp;O35&amp;QuoteSuffix</f>
        <v>EUREON2W_Quote</v>
      </c>
      <c r="Q35" s="142"/>
      <c r="R35" s="111">
        <f t="shared" si="9"/>
        <v>42355</v>
      </c>
      <c r="S35" s="111">
        <f>_xll.qlSwapStartDate(AA35)</f>
        <v>42359</v>
      </c>
      <c r="T35" s="111">
        <f>_xll.qlSwapMaturityDate(AA35)</f>
        <v>42373</v>
      </c>
      <c r="U35" s="112">
        <f>_xll.qlOvernightIndexedSwapFairRate(AA35,_xll.ohTrigger(Trigger,TriggerON,InterestRatesTrigger))</f>
        <v>-2.0600000000957153E-3</v>
      </c>
      <c r="V35" s="112">
        <f>_xll.qlQuoteValue(P35,_xll.ohTrigger(Trigger,TriggerON,InterestRatesTrigger))</f>
        <v>-2.0600000000000002E-3</v>
      </c>
      <c r="W35" s="112" t="b">
        <f t="shared" ref="W35:W65" si="12">NOT(ISERROR(V35))</f>
        <v>1</v>
      </c>
      <c r="X35" s="168">
        <f t="shared" si="7"/>
        <v>-9.5715102510496308E-10</v>
      </c>
      <c r="Y35" s="50" t="b">
        <f>ABS(X35/10000)&lt;=ABS('General Settings'!$D$23)</f>
        <v>1</v>
      </c>
      <c r="AA35" s="50" t="str">
        <f>_xll.qlMakeOIS(,SettlementDays,IF(O35="SW","1W",O35),IndexON,,FwdStart,DayCountConv,,Permanent,Trigger,ObjectOverwrite)</f>
        <v>obj_0075c#0000</v>
      </c>
    </row>
    <row r="36" spans="13:27" x14ac:dyDescent="0.2">
      <c r="M36" s="110" t="s">
        <v>151</v>
      </c>
      <c r="N36" s="110"/>
      <c r="O36" s="110" t="s">
        <v>62</v>
      </c>
      <c r="P36" s="110" t="str">
        <f t="shared" si="11"/>
        <v>EUREON3W_Quote</v>
      </c>
      <c r="Q36" s="142"/>
      <c r="R36" s="111">
        <f t="shared" si="9"/>
        <v>42355</v>
      </c>
      <c r="S36" s="111">
        <f>_xll.qlSwapStartDate(AA36)</f>
        <v>42359</v>
      </c>
      <c r="T36" s="111">
        <f>_xll.qlSwapMaturityDate(AA36)</f>
        <v>42380</v>
      </c>
      <c r="U36" s="112">
        <f>_xll.qlOvernightIndexedSwapFairRate(AA36,_xll.ohTrigger(Trigger,TriggerON,InterestRatesTrigger))</f>
        <v>-2.1300000000902741E-3</v>
      </c>
      <c r="V36" s="112">
        <f>_xll.qlQuoteValue(P36,_xll.ohTrigger(Trigger,TriggerON,InterestRatesTrigger))</f>
        <v>-2.1299999999999999E-3</v>
      </c>
      <c r="W36" s="112" t="b">
        <f t="shared" si="12"/>
        <v>1</v>
      </c>
      <c r="X36" s="168">
        <f t="shared" si="7"/>
        <v>-9.0274142328095053E-10</v>
      </c>
      <c r="Y36" s="50" t="b">
        <f>ABS(X36/10000)&lt;=ABS('General Settings'!$D$23)</f>
        <v>1</v>
      </c>
      <c r="AA36" s="50" t="str">
        <f>_xll.qlMakeOIS(,SettlementDays,IF(O36="SW","1W",O36),IndexON,,FwdStart,DayCountConv,,Permanent,Trigger,ObjectOverwrite)</f>
        <v>obj_00656#0000</v>
      </c>
    </row>
    <row r="37" spans="13:27" x14ac:dyDescent="0.2">
      <c r="M37" s="110" t="s">
        <v>151</v>
      </c>
      <c r="N37" s="110"/>
      <c r="O37" s="110" t="s">
        <v>30</v>
      </c>
      <c r="P37" s="110" t="str">
        <f t="shared" si="11"/>
        <v>EUREON1M_Quote</v>
      </c>
      <c r="Q37" s="142"/>
      <c r="R37" s="111">
        <f t="shared" si="9"/>
        <v>42355</v>
      </c>
      <c r="S37" s="111">
        <f>_xll.qlSwapStartDate(AA37)</f>
        <v>42359</v>
      </c>
      <c r="T37" s="111">
        <f>_xll.qlSwapMaturityDate(AA37)</f>
        <v>42390</v>
      </c>
      <c r="U37" s="112">
        <f>_xll.qlOvernightIndexedSwapFairRate(AA37,_xll.ohTrigger(Trigger,TriggerON,InterestRatesTrigger))</f>
        <v>-2.1800000000833878E-3</v>
      </c>
      <c r="V37" s="112">
        <f>_xll.qlQuoteValue(P37,_xll.ohTrigger(Trigger,TriggerON,InterestRatesTrigger))</f>
        <v>-2.1800000000000001E-3</v>
      </c>
      <c r="W37" s="112" t="b">
        <f t="shared" si="12"/>
        <v>1</v>
      </c>
      <c r="X37" s="168">
        <f t="shared" si="7"/>
        <v>-8.3387723809336123E-10</v>
      </c>
      <c r="Y37" s="50" t="b">
        <f>ABS(X37/10000)&lt;=ABS('General Settings'!$D$23)</f>
        <v>1</v>
      </c>
      <c r="AA37" s="50" t="str">
        <f>_xll.qlMakeOIS(,SettlementDays,IF(O37="SW","1W",O37),IndexON,,FwdStart,DayCountConv,,Permanent,Trigger,ObjectOverwrite)</f>
        <v>obj_0070a#0000</v>
      </c>
    </row>
    <row r="38" spans="13:27" x14ac:dyDescent="0.2">
      <c r="M38" s="110" t="s">
        <v>151</v>
      </c>
      <c r="N38" s="110"/>
      <c r="O38" s="110" t="s">
        <v>63</v>
      </c>
      <c r="P38" s="110" t="str">
        <f t="shared" si="11"/>
        <v>EUREON2M_Quote</v>
      </c>
      <c r="Q38" s="142"/>
      <c r="R38" s="111">
        <f t="shared" si="9"/>
        <v>42355</v>
      </c>
      <c r="S38" s="111">
        <f>_xll.qlSwapStartDate(AA38)</f>
        <v>42359</v>
      </c>
      <c r="T38" s="111">
        <f>_xll.qlSwapMaturityDate(AA38)</f>
        <v>42422</v>
      </c>
      <c r="U38" s="112">
        <f>_xll.qlOvernightIndexedSwapFairRate(AA38,_xll.ohTrigger(Trigger,TriggerON,InterestRatesTrigger))</f>
        <v>-2.2700000000800257E-3</v>
      </c>
      <c r="V38" s="112">
        <f>_xll.qlQuoteValue(P38,_xll.ohTrigger(Trigger,TriggerON,InterestRatesTrigger))</f>
        <v>-2.2699999999999999E-3</v>
      </c>
      <c r="W38" s="112" t="b">
        <f t="shared" si="12"/>
        <v>1</v>
      </c>
      <c r="X38" s="168">
        <f t="shared" si="7"/>
        <v>-8.0025829712893071E-10</v>
      </c>
      <c r="Y38" s="50" t="b">
        <f>ABS(X38/10000)&lt;=ABS('General Settings'!$D$23)</f>
        <v>1</v>
      </c>
      <c r="AA38" s="50" t="str">
        <f>_xll.qlMakeOIS(,SettlementDays,IF(O38="SW","1W",O38),IndexON,,FwdStart,DayCountConv,,Permanent,Trigger,ObjectOverwrite)</f>
        <v>obj_006b4#0000</v>
      </c>
    </row>
    <row r="39" spans="13:27" x14ac:dyDescent="0.2">
      <c r="M39" s="94" t="s">
        <v>151</v>
      </c>
      <c r="N39" s="94"/>
      <c r="O39" s="94" t="s">
        <v>31</v>
      </c>
      <c r="P39" s="94" t="str">
        <f t="shared" si="11"/>
        <v>EUREON3M_Quote</v>
      </c>
      <c r="Q39" s="142"/>
      <c r="R39" s="106">
        <f t="shared" si="9"/>
        <v>42355</v>
      </c>
      <c r="S39" s="106">
        <f>_xll.qlSwapStartDate(AA39)</f>
        <v>42359</v>
      </c>
      <c r="T39" s="106">
        <f>_xll.qlSwapMaturityDate(AA39)</f>
        <v>42450</v>
      </c>
      <c r="U39" s="97">
        <f>_xll.qlOvernightIndexedSwapFairRate(AA39,_xll.ohTrigger(Trigger,TriggerON,InterestRatesTrigger))</f>
        <v>-2.3152887239968338E-3</v>
      </c>
      <c r="V39" s="97">
        <f>_xll.qlQuoteValue(P39,_xll.ohTrigger(Trigger,TriggerON,InterestRatesTrigger))</f>
        <v>-2.32E-3</v>
      </c>
      <c r="W39" s="97" t="b">
        <f t="shared" si="12"/>
        <v>1</v>
      </c>
      <c r="X39" s="169">
        <f t="shared" si="7"/>
        <v>4.7112760031661934E-2</v>
      </c>
      <c r="Y39" s="50" t="b">
        <f>ABS(X39/10000)&lt;=ABS('General Settings'!$D$23)</f>
        <v>1</v>
      </c>
      <c r="AA39" s="50" t="str">
        <f>_xll.qlMakeOIS(,SettlementDays,IF(O39="SW","1W",O39),IndexON,,FwdStart,DayCountConv,,Permanent,Trigger,ObjectOverwrite)</f>
        <v>obj_00665#0000</v>
      </c>
    </row>
    <row r="40" spans="13:27" x14ac:dyDescent="0.2">
      <c r="M40" s="94" t="s">
        <v>151</v>
      </c>
      <c r="N40" s="94"/>
      <c r="O40" s="94" t="s">
        <v>64</v>
      </c>
      <c r="P40" s="94" t="str">
        <f t="shared" si="11"/>
        <v>EUREON4M_Quote</v>
      </c>
      <c r="Q40" s="142"/>
      <c r="R40" s="106">
        <f t="shared" si="9"/>
        <v>42355</v>
      </c>
      <c r="S40" s="106">
        <f>_xll.qlSwapStartDate(AA40)</f>
        <v>42359</v>
      </c>
      <c r="T40" s="106">
        <f>_xll.qlSwapMaturityDate(AA40)</f>
        <v>42481</v>
      </c>
      <c r="U40" s="97">
        <f>_xll.qlOvernightIndexedSwapFairRate(AA40,_xll.ohTrigger(Trigger,TriggerON,InterestRatesTrigger))</f>
        <v>-2.4017182401829197E-3</v>
      </c>
      <c r="V40" s="97">
        <f>_xll.qlQuoteValue(P40,_xll.ohTrigger(Trigger,TriggerON,InterestRatesTrigger))</f>
        <v>-2.3999999999999998E-3</v>
      </c>
      <c r="W40" s="97" t="b">
        <f t="shared" si="12"/>
        <v>1</v>
      </c>
      <c r="X40" s="169">
        <f t="shared" si="7"/>
        <v>-1.718240182919939E-2</v>
      </c>
      <c r="Y40" s="50" t="b">
        <f>ABS(X40/10000)&lt;=ABS('General Settings'!$D$23)</f>
        <v>1</v>
      </c>
      <c r="AA40" s="50" t="str">
        <f>_xll.qlMakeOIS(,SettlementDays,IF(O40="SW","1W",O40),IndexON,,FwdStart,DayCountConv,,Permanent,Trigger,ObjectOverwrite)</f>
        <v>obj_0070c#0000</v>
      </c>
    </row>
    <row r="41" spans="13:27" x14ac:dyDescent="0.2">
      <c r="M41" s="94" t="s">
        <v>151</v>
      </c>
      <c r="N41" s="94"/>
      <c r="O41" s="94" t="s">
        <v>65</v>
      </c>
      <c r="P41" s="94" t="str">
        <f t="shared" si="11"/>
        <v>EUREON5M_Quote</v>
      </c>
      <c r="Q41" s="142"/>
      <c r="R41" s="106">
        <f t="shared" si="9"/>
        <v>42355</v>
      </c>
      <c r="S41" s="106">
        <f>_xll.qlSwapStartDate(AA41)</f>
        <v>42359</v>
      </c>
      <c r="T41" s="106">
        <f>_xll.qlSwapMaturityDate(AA41)</f>
        <v>42513</v>
      </c>
      <c r="U41" s="97">
        <f>_xll.qlOvernightIndexedSwapFairRate(AA41,_xll.ohTrigger(Trigger,TriggerON,InterestRatesTrigger))</f>
        <v>-2.4631093594563772E-3</v>
      </c>
      <c r="V41" s="97">
        <f>_xll.qlQuoteValue(P41,_xll.ohTrigger(Trigger,TriggerON,InterestRatesTrigger))</f>
        <v>-2.4599999999999999E-3</v>
      </c>
      <c r="W41" s="97" t="b">
        <f t="shared" si="12"/>
        <v>1</v>
      </c>
      <c r="X41" s="169">
        <f t="shared" si="7"/>
        <v>-3.1093594563772614E-2</v>
      </c>
      <c r="Y41" s="50" t="b">
        <f>ABS(X41/10000)&lt;=ABS('General Settings'!$D$23)</f>
        <v>1</v>
      </c>
      <c r="AA41" s="50" t="str">
        <f>_xll.qlMakeOIS(,SettlementDays,IF(O41="SW","1W",O41),IndexON,,FwdStart,DayCountConv,,Permanent,Trigger,ObjectOverwrite)</f>
        <v>obj_00694#0000</v>
      </c>
    </row>
    <row r="42" spans="13:27" x14ac:dyDescent="0.2">
      <c r="M42" s="94" t="s">
        <v>151</v>
      </c>
      <c r="N42" s="94"/>
      <c r="O42" s="94" t="s">
        <v>32</v>
      </c>
      <c r="P42" s="94" t="str">
        <f t="shared" si="11"/>
        <v>EUREON6M_Quote</v>
      </c>
      <c r="Q42" s="142"/>
      <c r="R42" s="106">
        <f t="shared" si="9"/>
        <v>42355</v>
      </c>
      <c r="S42" s="106">
        <f>_xll.qlSwapStartDate(AA42)</f>
        <v>42359</v>
      </c>
      <c r="T42" s="106">
        <f>_xll.qlSwapMaturityDate(AA42)</f>
        <v>42542</v>
      </c>
      <c r="U42" s="97">
        <f>_xll.qlOvernightIndexedSwapFairRate(AA42,_xll.ohTrigger(Trigger,TriggerON,InterestRatesTrigger))</f>
        <v>-2.5065585633361367E-3</v>
      </c>
      <c r="V42" s="97">
        <f>_xll.qlQuoteValue(P42,_xll.ohTrigger(Trigger,TriggerON,InterestRatesTrigger))</f>
        <v>-2.5100000000000001E-3</v>
      </c>
      <c r="W42" s="97" t="b">
        <f t="shared" si="12"/>
        <v>1</v>
      </c>
      <c r="X42" s="169">
        <f t="shared" si="7"/>
        <v>3.4414366638633488E-2</v>
      </c>
      <c r="Y42" s="50" t="b">
        <f>ABS(X42/10000)&lt;=ABS('General Settings'!$D$23)</f>
        <v>1</v>
      </c>
      <c r="AA42" s="50" t="str">
        <f>_xll.qlMakeOIS(,SettlementDays,IF(O42="SW","1W",O42),IndexON,,FwdStart,DayCountConv,,Permanent,Trigger,ObjectOverwrite)</f>
        <v>obj_00623#0000</v>
      </c>
    </row>
    <row r="43" spans="13:27" x14ac:dyDescent="0.2">
      <c r="M43" s="94" t="s">
        <v>151</v>
      </c>
      <c r="N43" s="94"/>
      <c r="O43" s="94" t="s">
        <v>66</v>
      </c>
      <c r="P43" s="94" t="str">
        <f t="shared" si="11"/>
        <v>EUREON7M_Quote</v>
      </c>
      <c r="Q43" s="142"/>
      <c r="R43" s="106">
        <f t="shared" si="9"/>
        <v>42355</v>
      </c>
      <c r="S43" s="106">
        <f>_xll.qlSwapStartDate(AA43)</f>
        <v>42359</v>
      </c>
      <c r="T43" s="106">
        <f>_xll.qlSwapMaturityDate(AA43)</f>
        <v>42572</v>
      </c>
      <c r="U43" s="97">
        <f>_xll.qlOvernightIndexedSwapFairRate(AA43,_xll.ohTrigger(Trigger,TriggerON,InterestRatesTrigger))</f>
        <v>-2.5571273770835551E-3</v>
      </c>
      <c r="V43" s="97">
        <f>_xll.qlQuoteValue(P43,_xll.ohTrigger(Trigger,TriggerON,InterestRatesTrigger))</f>
        <v>-2.5600000000000002E-3</v>
      </c>
      <c r="W43" s="97" t="b">
        <f t="shared" si="12"/>
        <v>1</v>
      </c>
      <c r="X43" s="169">
        <f t="shared" si="7"/>
        <v>2.8726229164451056E-2</v>
      </c>
      <c r="Y43" s="50" t="b">
        <f>ABS(X43/10000)&lt;=ABS('General Settings'!$D$23)</f>
        <v>1</v>
      </c>
      <c r="AA43" s="50" t="str">
        <f>_xll.qlMakeOIS(,SettlementDays,IF(O43="SW","1W",O43),IndexON,,FwdStart,DayCountConv,,Permanent,Trigger,ObjectOverwrite)</f>
        <v>obj_00667#0000</v>
      </c>
    </row>
    <row r="44" spans="13:27" x14ac:dyDescent="0.2">
      <c r="M44" s="94" t="s">
        <v>151</v>
      </c>
      <c r="N44" s="94"/>
      <c r="O44" s="94" t="s">
        <v>67</v>
      </c>
      <c r="P44" s="94" t="str">
        <f t="shared" si="11"/>
        <v>EUREON8M_Quote</v>
      </c>
      <c r="Q44" s="142"/>
      <c r="R44" s="106">
        <f t="shared" si="9"/>
        <v>42355</v>
      </c>
      <c r="S44" s="106">
        <f>_xll.qlSwapStartDate(AA44)</f>
        <v>42359</v>
      </c>
      <c r="T44" s="106">
        <f>_xll.qlSwapMaturityDate(AA44)</f>
        <v>42604</v>
      </c>
      <c r="U44" s="97">
        <f>_xll.qlOvernightIndexedSwapFairRate(AA44,_xll.ohTrigger(Trigger,TriggerON,InterestRatesTrigger))</f>
        <v>-2.6036712627118615E-3</v>
      </c>
      <c r="V44" s="97">
        <f>_xll.qlQuoteValue(P44,_xll.ohTrigger(Trigger,TriggerON,InterestRatesTrigger))</f>
        <v>-2.5999999999999999E-3</v>
      </c>
      <c r="W44" s="97" t="b">
        <f t="shared" si="12"/>
        <v>1</v>
      </c>
      <c r="X44" s="169">
        <f t="shared" si="7"/>
        <v>-3.6712627118616094E-2</v>
      </c>
      <c r="Y44" s="50" t="b">
        <f>ABS(X44/10000)&lt;=ABS('General Settings'!$D$23)</f>
        <v>1</v>
      </c>
      <c r="AA44" s="50" t="str">
        <f>_xll.qlMakeOIS(,SettlementDays,IF(O44="SW","1W",O44),IndexON,,FwdStart,DayCountConv,,Permanent,Trigger,ObjectOverwrite)</f>
        <v>obj_005ad#0000</v>
      </c>
    </row>
    <row r="45" spans="13:27" x14ac:dyDescent="0.2">
      <c r="M45" s="94" t="s">
        <v>151</v>
      </c>
      <c r="N45" s="94"/>
      <c r="O45" s="94" t="s">
        <v>68</v>
      </c>
      <c r="P45" s="94" t="str">
        <f t="shared" si="11"/>
        <v>EUREON9M_Quote</v>
      </c>
      <c r="Q45" s="142"/>
      <c r="R45" s="106">
        <f t="shared" si="9"/>
        <v>42355</v>
      </c>
      <c r="S45" s="106">
        <f>_xll.qlSwapStartDate(AA45)</f>
        <v>42359</v>
      </c>
      <c r="T45" s="106">
        <f>_xll.qlSwapMaturityDate(AA45)</f>
        <v>42634</v>
      </c>
      <c r="U45" s="97">
        <f>_xll.qlOvernightIndexedSwapFairRate(AA45,_xll.ohTrigger(Trigger,TriggerON,InterestRatesTrigger))</f>
        <v>-2.6407127322698575E-3</v>
      </c>
      <c r="V45" s="97">
        <f>_xll.qlQuoteValue(P45,_xll.ohTrigger(Trigger,TriggerON,InterestRatesTrigger))</f>
        <v>-2.64E-3</v>
      </c>
      <c r="W45" s="97" t="b">
        <f t="shared" si="12"/>
        <v>1</v>
      </c>
      <c r="X45" s="169">
        <f t="shared" si="7"/>
        <v>-7.127322698575328E-3</v>
      </c>
      <c r="Y45" s="50" t="b">
        <f>ABS(X45/10000)&lt;=ABS('General Settings'!$D$23)</f>
        <v>1</v>
      </c>
      <c r="AA45" s="50" t="str">
        <f>_xll.qlMakeOIS(,SettlementDays,IF(O45="SW","1W",O45),IndexON,,FwdStart,DayCountConv,,Permanent,Trigger,ObjectOverwrite)</f>
        <v>obj_00709#0000</v>
      </c>
    </row>
    <row r="46" spans="13:27" x14ac:dyDescent="0.2">
      <c r="M46" s="94" t="s">
        <v>151</v>
      </c>
      <c r="N46" s="94"/>
      <c r="O46" s="94" t="s">
        <v>69</v>
      </c>
      <c r="P46" s="94" t="str">
        <f t="shared" si="11"/>
        <v>EUREON10M_Quote</v>
      </c>
      <c r="Q46" s="142"/>
      <c r="R46" s="106">
        <f t="shared" si="9"/>
        <v>42355</v>
      </c>
      <c r="S46" s="106">
        <f>_xll.qlSwapStartDate(AA46)</f>
        <v>42359</v>
      </c>
      <c r="T46" s="106">
        <f>_xll.qlSwapMaturityDate(AA46)</f>
        <v>42664</v>
      </c>
      <c r="U46" s="97">
        <f>_xll.qlOvernightIndexedSwapFairRate(AA46,_xll.ohTrigger(Trigger,TriggerON,InterestRatesTrigger))</f>
        <v>-2.6747719063115356E-3</v>
      </c>
      <c r="V46" s="97">
        <f>_xll.qlQuoteValue(P46,_xll.ohTrigger(Trigger,TriggerON,InterestRatesTrigger))</f>
        <v>-2.6700000000000001E-3</v>
      </c>
      <c r="W46" s="97" t="b">
        <f t="shared" si="12"/>
        <v>1</v>
      </c>
      <c r="X46" s="169">
        <f t="shared" si="7"/>
        <v>-4.771906311535571E-2</v>
      </c>
      <c r="Y46" s="50" t="b">
        <f>ABS(X46/10000)&lt;=ABS('General Settings'!$D$23)</f>
        <v>1</v>
      </c>
      <c r="AA46" s="50" t="str">
        <f>_xll.qlMakeOIS(,SettlementDays,IF(O46="SW","1W",O46),IndexON,,FwdStart,DayCountConv,,Permanent,Trigger,ObjectOverwrite)</f>
        <v>obj_006ef#0000</v>
      </c>
    </row>
    <row r="47" spans="13:27" x14ac:dyDescent="0.2">
      <c r="M47" s="94" t="s">
        <v>151</v>
      </c>
      <c r="N47" s="94"/>
      <c r="O47" s="94" t="s">
        <v>70</v>
      </c>
      <c r="P47" s="94" t="str">
        <f t="shared" si="11"/>
        <v>EUREON11M_Quote</v>
      </c>
      <c r="Q47" s="142"/>
      <c r="R47" s="106">
        <f t="shared" si="9"/>
        <v>42355</v>
      </c>
      <c r="S47" s="106">
        <f>_xll.qlSwapStartDate(AA47)</f>
        <v>42359</v>
      </c>
      <c r="T47" s="106">
        <f>_xll.qlSwapMaturityDate(AA47)</f>
        <v>42695</v>
      </c>
      <c r="U47" s="97">
        <f>_xll.qlOvernightIndexedSwapFairRate(AA47,_xll.ohTrigger(Trigger,TriggerON,InterestRatesTrigger))</f>
        <v>-2.7041532816272722E-3</v>
      </c>
      <c r="V47" s="97">
        <f>_xll.qlQuoteValue(P47,_xll.ohTrigger(Trigger,TriggerON,InterestRatesTrigger))</f>
        <v>-2.7000000000000001E-3</v>
      </c>
      <c r="W47" s="97" t="b">
        <f t="shared" si="12"/>
        <v>1</v>
      </c>
      <c r="X47" s="169">
        <f t="shared" si="7"/>
        <v>-4.1532816272720798E-2</v>
      </c>
      <c r="Y47" s="50" t="b">
        <f>ABS(X47/10000)&lt;=ABS('General Settings'!$D$23)</f>
        <v>1</v>
      </c>
      <c r="AA47" s="50" t="str">
        <f>_xll.qlMakeOIS(,SettlementDays,IF(O47="SW","1W",O47),IndexON,,FwdStart,DayCountConv,,Permanent,Trigger,ObjectOverwrite)</f>
        <v>obj_0075f#0000</v>
      </c>
    </row>
    <row r="48" spans="13:27" x14ac:dyDescent="0.2">
      <c r="M48" s="94" t="s">
        <v>151</v>
      </c>
      <c r="N48" s="94"/>
      <c r="O48" s="94" t="s">
        <v>33</v>
      </c>
      <c r="P48" s="94" t="str">
        <f t="shared" si="11"/>
        <v>EUREON1Y_Quote</v>
      </c>
      <c r="Q48" s="142"/>
      <c r="R48" s="106">
        <f t="shared" si="9"/>
        <v>42355</v>
      </c>
      <c r="S48" s="106">
        <f>_xll.qlSwapStartDate(AA48)</f>
        <v>42359</v>
      </c>
      <c r="T48" s="106">
        <f>_xll.qlSwapMaturityDate(AA48)</f>
        <v>42725</v>
      </c>
      <c r="U48" s="97">
        <f>_xll.qlOvernightIndexedSwapFairRate(AA48,_xll.ohTrigger(Trigger,TriggerON,InterestRatesTrigger))</f>
        <v>-2.7257968663376127E-3</v>
      </c>
      <c r="V48" s="97">
        <f>_xll.qlQuoteValue(P48,_xll.ohTrigger(Trigger,TriggerON,InterestRatesTrigger))</f>
        <v>-2.7200000000000002E-3</v>
      </c>
      <c r="W48" s="97" t="b">
        <f t="shared" si="12"/>
        <v>1</v>
      </c>
      <c r="X48" s="169">
        <f t="shared" si="7"/>
        <v>-5.7968663376125121E-2</v>
      </c>
      <c r="Y48" s="50" t="b">
        <f>ABS(X48/10000)&lt;=ABS('General Settings'!$D$23)</f>
        <v>1</v>
      </c>
      <c r="AA48" s="50" t="str">
        <f>_xll.qlMakeOIS(,SettlementDays,IF(O48="SW","1W",O48),IndexON,,FwdStart,DayCountConv,,Permanent,Trigger,ObjectOverwrite)</f>
        <v>obj_0068c#0000</v>
      </c>
    </row>
    <row r="49" spans="13:27" x14ac:dyDescent="0.2">
      <c r="M49" s="110" t="s">
        <v>151</v>
      </c>
      <c r="N49" s="110"/>
      <c r="O49" s="110" t="s">
        <v>73</v>
      </c>
      <c r="P49" s="110" t="str">
        <f t="shared" si="11"/>
        <v>EUREON15M_Quote</v>
      </c>
      <c r="Q49" s="142"/>
      <c r="R49" s="111">
        <f t="shared" si="9"/>
        <v>42355</v>
      </c>
      <c r="S49" s="111">
        <f>_xll.qlSwapStartDate(AA49)</f>
        <v>42359</v>
      </c>
      <c r="T49" s="111">
        <f>_xll.qlSwapMaturityDate(AA49)</f>
        <v>42815</v>
      </c>
      <c r="U49" s="112">
        <f>_xll.qlOvernightIndexedSwapFairRate(AA49,_xll.ohTrigger(Trigger,TriggerON,InterestRatesTrigger))</f>
        <v>-2.7699999999910721E-3</v>
      </c>
      <c r="V49" s="112">
        <f>_xll.qlQuoteValue(P49,_xll.ohTrigger(Trigger,TriggerON,InterestRatesTrigger))</f>
        <v>-2.7700000000000003E-3</v>
      </c>
      <c r="W49" s="112" t="b">
        <f t="shared" si="12"/>
        <v>1</v>
      </c>
      <c r="X49" s="168">
        <f t="shared" si="7"/>
        <v>8.9281880499836319E-11</v>
      </c>
      <c r="Y49" s="50" t="b">
        <f>ABS(X49/10000)&lt;=ABS('General Settings'!$D$23)</f>
        <v>1</v>
      </c>
      <c r="AA49" s="50" t="str">
        <f>_xll.qlMakeOIS(,SettlementDays,IF(O49="SW","1W",O49),IndexON,,FwdStart,DayCountConv,,Permanent,Trigger,ObjectOverwrite)</f>
        <v>obj_005c6#0000</v>
      </c>
    </row>
    <row r="50" spans="13:27" x14ac:dyDescent="0.2">
      <c r="M50" s="110" t="s">
        <v>151</v>
      </c>
      <c r="N50" s="110"/>
      <c r="O50" s="110" t="s">
        <v>76</v>
      </c>
      <c r="P50" s="110" t="str">
        <f t="shared" si="11"/>
        <v>EUREON18M_Quote</v>
      </c>
      <c r="Q50" s="142"/>
      <c r="R50" s="111">
        <f t="shared" si="9"/>
        <v>42355</v>
      </c>
      <c r="S50" s="111">
        <f>_xll.qlSwapStartDate(AA50)</f>
        <v>42359</v>
      </c>
      <c r="T50" s="111">
        <f>_xll.qlSwapMaturityDate(AA50)</f>
        <v>42907</v>
      </c>
      <c r="U50" s="112">
        <f>_xll.qlOvernightIndexedSwapFairRate(AA50,_xll.ohTrigger(Trigger,TriggerON,InterestRatesTrigger))</f>
        <v>-2.7800000000011054E-3</v>
      </c>
      <c r="V50" s="112">
        <f>_xll.qlQuoteValue(P50,_xll.ohTrigger(Trigger,TriggerON,InterestRatesTrigger))</f>
        <v>-2.7800000000000004E-3</v>
      </c>
      <c r="W50" s="112" t="b">
        <f t="shared" si="12"/>
        <v>1</v>
      </c>
      <c r="X50" s="168">
        <f t="shared" si="7"/>
        <v>-1.1050188541972261E-11</v>
      </c>
      <c r="Y50" s="50" t="b">
        <f>ABS(X50/10000)&lt;=ABS('General Settings'!$D$23)</f>
        <v>1</v>
      </c>
      <c r="AA50" s="50" t="str">
        <f>_xll.qlMakeOIS(,SettlementDays,IF(O50="SW","1W",O50),IndexON,,FwdStart,DayCountConv,,Permanent,Trigger,ObjectOverwrite)</f>
        <v>obj_006c1#0000</v>
      </c>
    </row>
    <row r="51" spans="13:27" x14ac:dyDescent="0.2">
      <c r="M51" s="110" t="s">
        <v>151</v>
      </c>
      <c r="N51" s="110"/>
      <c r="O51" s="110" t="s">
        <v>77</v>
      </c>
      <c r="P51" s="110" t="str">
        <f t="shared" si="11"/>
        <v>EUREON21M_Quote</v>
      </c>
      <c r="Q51" s="142"/>
      <c r="R51" s="111">
        <f t="shared" si="9"/>
        <v>42355</v>
      </c>
      <c r="S51" s="111">
        <f>_xll.qlSwapStartDate(AA51)</f>
        <v>42359</v>
      </c>
      <c r="T51" s="111">
        <f>_xll.qlSwapMaturityDate(AA51)</f>
        <v>42999</v>
      </c>
      <c r="U51" s="112">
        <f>_xll.qlOvernightIndexedSwapFairRate(AA51,_xll.ohTrigger(Trigger,TriggerON,InterestRatesTrigger))</f>
        <v>-2.7500000000116103E-3</v>
      </c>
      <c r="V51" s="112">
        <f>_xll.qlQuoteValue(P51,_xll.ohTrigger(Trigger,TriggerON,InterestRatesTrigger))</f>
        <v>-2.7500000000000003E-3</v>
      </c>
      <c r="W51" s="112" t="b">
        <f t="shared" si="12"/>
        <v>1</v>
      </c>
      <c r="X51" s="168">
        <f t="shared" si="7"/>
        <v>-1.1610070543843776E-10</v>
      </c>
      <c r="Y51" s="50" t="b">
        <f>ABS(X51/10000)&lt;=ABS('General Settings'!$D$23)</f>
        <v>1</v>
      </c>
      <c r="AA51" s="50" t="str">
        <f>_xll.qlMakeOIS(,SettlementDays,IF(O51="SW","1W",O51),IndexON,,FwdStart,DayCountConv,,Permanent,Trigger,ObjectOverwrite)</f>
        <v>obj_0060d#0000</v>
      </c>
    </row>
    <row r="52" spans="13:27" x14ac:dyDescent="0.2">
      <c r="M52" s="110" t="s">
        <v>151</v>
      </c>
      <c r="N52" s="110"/>
      <c r="O52" s="110" t="s">
        <v>78</v>
      </c>
      <c r="P52" s="110" t="str">
        <f t="shared" si="11"/>
        <v>EUREON2Y_Quote</v>
      </c>
      <c r="Q52" s="142"/>
      <c r="R52" s="111">
        <f t="shared" si="9"/>
        <v>42355</v>
      </c>
      <c r="S52" s="111">
        <f>_xll.qlSwapStartDate(AA52)</f>
        <v>42359</v>
      </c>
      <c r="T52" s="111">
        <f>_xll.qlSwapMaturityDate(AA52)</f>
        <v>43090</v>
      </c>
      <c r="U52" s="112">
        <f>_xll.qlOvernightIndexedSwapFairRate(AA52,_xll.ohTrigger(Trigger,TriggerON,InterestRatesTrigger))</f>
        <v>-2.6799999999939689E-3</v>
      </c>
      <c r="V52" s="112">
        <f>_xll.qlQuoteValue(P52,_xll.ohTrigger(Trigger,TriggerON,InterestRatesTrigger))</f>
        <v>-2.6800000000000001E-3</v>
      </c>
      <c r="W52" s="112" t="b">
        <f t="shared" si="12"/>
        <v>1</v>
      </c>
      <c r="X52" s="168">
        <f t="shared" si="7"/>
        <v>6.0311998451023641E-11</v>
      </c>
      <c r="Y52" s="50" t="b">
        <f>ABS(X52/10000)&lt;=ABS('General Settings'!$D$23)</f>
        <v>1</v>
      </c>
      <c r="AA52" s="50" t="str">
        <f>_xll.qlMakeOIS(,SettlementDays,IF(O52="SW","1W",O52),IndexON,,FwdStart,DayCountConv,,Permanent,Trigger,ObjectOverwrite)</f>
        <v>obj_006da#0000</v>
      </c>
    </row>
    <row r="53" spans="13:27" x14ac:dyDescent="0.2">
      <c r="M53" s="110" t="s">
        <v>151</v>
      </c>
      <c r="N53" s="110"/>
      <c r="O53" s="110" t="s">
        <v>79</v>
      </c>
      <c r="P53" s="110" t="str">
        <f t="shared" si="11"/>
        <v>EUREON3Y_Quote</v>
      </c>
      <c r="Q53" s="142"/>
      <c r="R53" s="111">
        <f t="shared" si="9"/>
        <v>42355</v>
      </c>
      <c r="S53" s="111">
        <f>_xll.qlSwapStartDate(AA53)</f>
        <v>42359</v>
      </c>
      <c r="T53" s="111">
        <f>_xll.qlSwapMaturityDate(AA53)</f>
        <v>43455</v>
      </c>
      <c r="U53" s="112">
        <f>_xll.qlOvernightIndexedSwapFairRate(AA53,_xll.ohTrigger(Trigger,TriggerON,InterestRatesTrigger))</f>
        <v>-2.019999999999988E-3</v>
      </c>
      <c r="V53" s="112">
        <f>_xll.qlQuoteValue(P53,_xll.ohTrigger(Trigger,TriggerON,InterestRatesTrigger))</f>
        <v>-2.0200000000000001E-3</v>
      </c>
      <c r="W53" s="112" t="b">
        <f t="shared" si="12"/>
        <v>1</v>
      </c>
      <c r="X53" s="168">
        <f t="shared" si="7"/>
        <v>1.214306433183765E-13</v>
      </c>
      <c r="Y53" s="50" t="b">
        <f>ABS(X53/10000)&lt;=ABS('General Settings'!$D$23)</f>
        <v>1</v>
      </c>
      <c r="AA53" s="50" t="str">
        <f>_xll.qlMakeOIS(,SettlementDays,IF(O53="SW","1W",O53),IndexON,,FwdStart,DayCountConv,,Permanent,Trigger,ObjectOverwrite)</f>
        <v>obj_006a4#0000</v>
      </c>
    </row>
    <row r="54" spans="13:27" x14ac:dyDescent="0.2">
      <c r="M54" s="110" t="s">
        <v>151</v>
      </c>
      <c r="N54" s="110"/>
      <c r="O54" s="110" t="s">
        <v>80</v>
      </c>
      <c r="P54" s="110" t="str">
        <f t="shared" si="11"/>
        <v>EUREON4Y_Quote</v>
      </c>
      <c r="Q54" s="142"/>
      <c r="R54" s="111">
        <f t="shared" si="9"/>
        <v>42355</v>
      </c>
      <c r="S54" s="111">
        <f>_xll.qlSwapStartDate(AA54)</f>
        <v>42359</v>
      </c>
      <c r="T54" s="111">
        <f>_xll.qlSwapMaturityDate(AA54)</f>
        <v>43822</v>
      </c>
      <c r="U54" s="112">
        <f>_xll.qlOvernightIndexedSwapFairRate(AA54,_xll.ohTrigger(Trigger,TriggerON,InterestRatesTrigger))</f>
        <v>-8.9999999999998783E-4</v>
      </c>
      <c r="V54" s="112">
        <f>_xll.qlQuoteValue(P54,_xll.ohTrigger(Trigger,TriggerON,InterestRatesTrigger))</f>
        <v>-8.9999999999999998E-4</v>
      </c>
      <c r="W54" s="112" t="b">
        <f t="shared" si="12"/>
        <v>1</v>
      </c>
      <c r="X54" s="168">
        <f t="shared" si="7"/>
        <v>1.214306433183765E-13</v>
      </c>
      <c r="Y54" s="50" t="b">
        <f>ABS(X54/10000)&lt;=ABS('General Settings'!$D$23)</f>
        <v>1</v>
      </c>
      <c r="AA54" s="50" t="str">
        <f>_xll.qlMakeOIS(,SettlementDays,IF(O54="SW","1W",O54),IndexON,,FwdStart,DayCountConv,,Permanent,Trigger,ObjectOverwrite)</f>
        <v>obj_005b7#0000</v>
      </c>
    </row>
    <row r="55" spans="13:27" x14ac:dyDescent="0.2">
      <c r="M55" s="110" t="s">
        <v>151</v>
      </c>
      <c r="N55" s="110"/>
      <c r="O55" s="110" t="s">
        <v>81</v>
      </c>
      <c r="P55" s="110" t="str">
        <f t="shared" si="11"/>
        <v>EUREON5Y_Quote</v>
      </c>
      <c r="Q55" s="142"/>
      <c r="R55" s="111">
        <f t="shared" si="9"/>
        <v>42355</v>
      </c>
      <c r="S55" s="111">
        <f>_xll.qlSwapStartDate(AA55)</f>
        <v>42359</v>
      </c>
      <c r="T55" s="111">
        <f>_xll.qlSwapMaturityDate(AA55)</f>
        <v>44186</v>
      </c>
      <c r="U55" s="112">
        <f>_xll.qlOvernightIndexedSwapFairRate(AA55,_xll.ohTrigger(Trigger,TriggerON,InterestRatesTrigger))</f>
        <v>4.1000000000004103E-4</v>
      </c>
      <c r="V55" s="112">
        <f>_xll.qlQuoteValue(P55,_xll.ohTrigger(Trigger,TriggerON,InterestRatesTrigger))</f>
        <v>4.0999999999999999E-4</v>
      </c>
      <c r="W55" s="112" t="b">
        <f t="shared" si="12"/>
        <v>1</v>
      </c>
      <c r="X55" s="168">
        <f t="shared" si="7"/>
        <v>4.1037052228576343E-13</v>
      </c>
      <c r="Y55" s="50" t="b">
        <f>ABS(X55/10000)&lt;=ABS('General Settings'!$D$23)</f>
        <v>1</v>
      </c>
      <c r="AA55" s="50" t="str">
        <f>_xll.qlMakeOIS(,SettlementDays,IF(O55="SW","1W",O55),IndexON,,FwdStart,DayCountConv,,Permanent,Trigger,ObjectOverwrite)</f>
        <v>obj_005cc#0000</v>
      </c>
    </row>
    <row r="56" spans="13:27" x14ac:dyDescent="0.2">
      <c r="M56" s="110" t="s">
        <v>151</v>
      </c>
      <c r="N56" s="110"/>
      <c r="O56" s="110" t="s">
        <v>82</v>
      </c>
      <c r="P56" s="110" t="str">
        <f t="shared" si="11"/>
        <v>EUREON6Y_Quote</v>
      </c>
      <c r="Q56" s="142"/>
      <c r="R56" s="111">
        <f t="shared" si="9"/>
        <v>42355</v>
      </c>
      <c r="S56" s="111">
        <f>_xll.qlSwapStartDate(AA56)</f>
        <v>42359</v>
      </c>
      <c r="T56" s="111">
        <f>_xll.qlSwapMaturityDate(AA56)</f>
        <v>44551</v>
      </c>
      <c r="U56" s="112">
        <f>_xll.qlOvernightIndexedSwapFairRate(AA56,_xll.ohTrigger(Trigger,TriggerON,InterestRatesTrigger))</f>
        <v>1.7999999999999609E-3</v>
      </c>
      <c r="V56" s="112">
        <f>_xll.qlQuoteValue(P56,_xll.ohTrigger(Trigger,TriggerON,InterestRatesTrigger))</f>
        <v>1.8E-3</v>
      </c>
      <c r="W56" s="112" t="b">
        <f t="shared" si="12"/>
        <v>1</v>
      </c>
      <c r="X56" s="168">
        <f t="shared" si="7"/>
        <v>-3.903127820947816E-13</v>
      </c>
      <c r="Y56" s="50" t="b">
        <f>ABS(X56/10000)&lt;=ABS('General Settings'!$D$23)</f>
        <v>1</v>
      </c>
      <c r="AA56" s="50" t="str">
        <f>_xll.qlMakeOIS(,SettlementDays,IF(O56="SW","1W",O56),IndexON,,FwdStart,DayCountConv,,Permanent,Trigger,ObjectOverwrite)</f>
        <v>obj_0063f#0000</v>
      </c>
    </row>
    <row r="57" spans="13:27" x14ac:dyDescent="0.2">
      <c r="M57" s="110" t="s">
        <v>151</v>
      </c>
      <c r="N57" s="110"/>
      <c r="O57" s="110" t="s">
        <v>83</v>
      </c>
      <c r="P57" s="110" t="str">
        <f t="shared" si="11"/>
        <v>EUREON7Y_Quote</v>
      </c>
      <c r="Q57" s="142"/>
      <c r="R57" s="111">
        <f t="shared" si="9"/>
        <v>42355</v>
      </c>
      <c r="S57" s="111">
        <f>_xll.qlSwapStartDate(AA57)</f>
        <v>42359</v>
      </c>
      <c r="T57" s="111">
        <f>_xll.qlSwapMaturityDate(AA57)</f>
        <v>44916</v>
      </c>
      <c r="U57" s="112">
        <f>_xll.qlOvernightIndexedSwapFairRate(AA57,_xll.ohTrigger(Trigger,TriggerON,InterestRatesTrigger))</f>
        <v>3.2299999999999942E-3</v>
      </c>
      <c r="V57" s="112">
        <f>_xll.qlQuoteValue(P57,_xll.ohTrigger(Trigger,TriggerON,InterestRatesTrigger))</f>
        <v>3.2299999999999994E-3</v>
      </c>
      <c r="W57" s="112" t="b">
        <f t="shared" si="12"/>
        <v>1</v>
      </c>
      <c r="X57" s="168">
        <f t="shared" si="7"/>
        <v>-5.2041704279304213E-14</v>
      </c>
      <c r="Y57" s="50" t="b">
        <f>ABS(X57/10000)&lt;=ABS('General Settings'!$D$23)</f>
        <v>1</v>
      </c>
      <c r="AA57" s="50" t="str">
        <f>_xll.qlMakeOIS(,SettlementDays,IF(O57="SW","1W",O57),IndexON,,FwdStart,DayCountConv,,Permanent,Trigger,ObjectOverwrite)</f>
        <v>obj_005af#0000</v>
      </c>
    </row>
    <row r="58" spans="13:27" x14ac:dyDescent="0.2">
      <c r="M58" s="110" t="s">
        <v>151</v>
      </c>
      <c r="N58" s="110"/>
      <c r="O58" s="110" t="s">
        <v>84</v>
      </c>
      <c r="P58" s="110" t="str">
        <f t="shared" si="11"/>
        <v>EUREON8Y_Quote</v>
      </c>
      <c r="Q58" s="142"/>
      <c r="R58" s="111">
        <f t="shared" si="9"/>
        <v>42355</v>
      </c>
      <c r="S58" s="111">
        <f>_xll.qlSwapStartDate(AA58)</f>
        <v>42359</v>
      </c>
      <c r="T58" s="111">
        <f>_xll.qlSwapMaturityDate(AA58)</f>
        <v>45281</v>
      </c>
      <c r="U58" s="112">
        <f>_xll.qlOvernightIndexedSwapFairRate(AA58,_xll.ohTrigger(Trigger,TriggerON,InterestRatesTrigger))</f>
        <v>4.6300000000001383E-3</v>
      </c>
      <c r="V58" s="112">
        <f>_xll.qlQuoteValue(P58,_xll.ohTrigger(Trigger,TriggerON,InterestRatesTrigger))</f>
        <v>4.6300000000000004E-3</v>
      </c>
      <c r="W58" s="112" t="b">
        <f t="shared" si="12"/>
        <v>1</v>
      </c>
      <c r="X58" s="168">
        <f t="shared" si="7"/>
        <v>1.3791051634015616E-12</v>
      </c>
      <c r="Y58" s="50" t="b">
        <f>ABS(X58/10000)&lt;=ABS('General Settings'!$D$23)</f>
        <v>1</v>
      </c>
      <c r="AA58" s="50" t="str">
        <f>_xll.qlMakeOIS(,SettlementDays,IF(O58="SW","1W",O58),IndexON,,FwdStart,DayCountConv,,Permanent,Trigger,ObjectOverwrite)</f>
        <v>obj_00741#0000</v>
      </c>
    </row>
    <row r="59" spans="13:27" x14ac:dyDescent="0.2">
      <c r="M59" s="110" t="s">
        <v>151</v>
      </c>
      <c r="N59" s="110"/>
      <c r="O59" s="110" t="s">
        <v>85</v>
      </c>
      <c r="P59" s="110" t="str">
        <f t="shared" si="11"/>
        <v>EUREON9Y_Quote</v>
      </c>
      <c r="Q59" s="142"/>
      <c r="R59" s="111">
        <f t="shared" si="9"/>
        <v>42355</v>
      </c>
      <c r="S59" s="111">
        <f>_xll.qlSwapStartDate(AA59)</f>
        <v>42359</v>
      </c>
      <c r="T59" s="111">
        <f>_xll.qlSwapMaturityDate(AA59)</f>
        <v>45649</v>
      </c>
      <c r="U59" s="112">
        <f>_xll.qlOvernightIndexedSwapFairRate(AA59,_xll.ohTrigger(Trigger,TriggerON,InterestRatesTrigger))</f>
        <v>5.9400000000000633E-3</v>
      </c>
      <c r="V59" s="112">
        <f>_xll.qlQuoteValue(P59,_xll.ohTrigger(Trigger,TriggerON,InterestRatesTrigger))</f>
        <v>5.94E-3</v>
      </c>
      <c r="W59" s="112" t="b">
        <f t="shared" si="12"/>
        <v>1</v>
      </c>
      <c r="X59" s="168">
        <f t="shared" si="7"/>
        <v>6.3317406873153459E-13</v>
      </c>
      <c r="Y59" s="50" t="b">
        <f>ABS(X59/10000)&lt;=ABS('General Settings'!$D$23)</f>
        <v>1</v>
      </c>
      <c r="AA59" s="50" t="str">
        <f>_xll.qlMakeOIS(,SettlementDays,IF(O59="SW","1W",O59),IndexON,,FwdStart,DayCountConv,,Permanent,Trigger,ObjectOverwrite)</f>
        <v>obj_00732#0000</v>
      </c>
    </row>
    <row r="60" spans="13:27" x14ac:dyDescent="0.2">
      <c r="M60" s="110" t="s">
        <v>151</v>
      </c>
      <c r="N60" s="110"/>
      <c r="O60" s="110" t="s">
        <v>86</v>
      </c>
      <c r="P60" s="110" t="str">
        <f t="shared" si="11"/>
        <v>EUREON10Y_Quote</v>
      </c>
      <c r="Q60" s="142"/>
      <c r="R60" s="111">
        <f t="shared" si="9"/>
        <v>42355</v>
      </c>
      <c r="S60" s="111">
        <f>_xll.qlSwapStartDate(AA60)</f>
        <v>42359</v>
      </c>
      <c r="T60" s="111">
        <f>_xll.qlSwapMaturityDate(AA60)</f>
        <v>46013</v>
      </c>
      <c r="U60" s="112">
        <f>_xll.qlOvernightIndexedSwapFairRate(AA60,_xll.ohTrigger(Trigger,TriggerON,InterestRatesTrigger))</f>
        <v>7.089999999999908E-3</v>
      </c>
      <c r="V60" s="112">
        <f>_xll.qlQuoteValue(P60,_xll.ohTrigger(Trigger,TriggerON,InterestRatesTrigger))</f>
        <v>7.0900000000000008E-3</v>
      </c>
      <c r="W60" s="112" t="b">
        <f t="shared" si="12"/>
        <v>1</v>
      </c>
      <c r="X60" s="168">
        <f t="shared" si="7"/>
        <v>-9.280770596475918E-13</v>
      </c>
      <c r="Y60" s="50" t="b">
        <f>ABS(X60/10000)&lt;=ABS('General Settings'!$D$23)</f>
        <v>1</v>
      </c>
      <c r="AA60" s="50" t="str">
        <f>_xll.qlMakeOIS(,SettlementDays,IF(O60="SW","1W",O60),IndexON,,FwdStart,DayCountConv,,Permanent,Trigger,ObjectOverwrite)</f>
        <v>obj_00606#0000</v>
      </c>
    </row>
    <row r="61" spans="13:27" x14ac:dyDescent="0.2">
      <c r="M61" s="110" t="s">
        <v>151</v>
      </c>
      <c r="N61" s="110"/>
      <c r="O61" s="110" t="s">
        <v>112</v>
      </c>
      <c r="P61" s="110" t="str">
        <f t="shared" si="11"/>
        <v>EUREON11Y_Quote</v>
      </c>
      <c r="Q61" s="142"/>
      <c r="R61" s="111">
        <f t="shared" si="9"/>
        <v>42355</v>
      </c>
      <c r="S61" s="111">
        <f>_xll.qlSwapStartDate(AA61)</f>
        <v>42359</v>
      </c>
      <c r="T61" s="111">
        <f>_xll.qlSwapMaturityDate(AA61)</f>
        <v>46377</v>
      </c>
      <c r="U61" s="112">
        <f>_xll.qlOvernightIndexedSwapFairRate(AA61,_xll.ohTrigger(Trigger,TriggerON,InterestRatesTrigger))</f>
        <v>8.1499999999999333E-3</v>
      </c>
      <c r="V61" s="112">
        <f>_xll.qlQuoteValue(P61,_xll.ohTrigger(Trigger,TriggerON,InterestRatesTrigger))</f>
        <v>8.1499999999999993E-3</v>
      </c>
      <c r="W61" s="112" t="b">
        <f t="shared" si="12"/>
        <v>1</v>
      </c>
      <c r="X61" s="168">
        <f t="shared" si="7"/>
        <v>-6.591949208711867E-13</v>
      </c>
      <c r="Y61" s="50" t="b">
        <f>ABS(X61/10000)&lt;=ABS('General Settings'!$D$23)</f>
        <v>1</v>
      </c>
      <c r="AA61" s="50" t="str">
        <f>_xll.qlMakeOIS(,SettlementDays,IF(O61="SW","1W",O61),IndexON,,FwdStart,DayCountConv,,Permanent,Trigger,ObjectOverwrite)</f>
        <v>obj_0061d#0000</v>
      </c>
    </row>
    <row r="62" spans="13:27" x14ac:dyDescent="0.2">
      <c r="M62" s="110" t="s">
        <v>151</v>
      </c>
      <c r="N62" s="110"/>
      <c r="O62" s="110" t="s">
        <v>87</v>
      </c>
      <c r="P62" s="110" t="str">
        <f t="shared" si="11"/>
        <v>EUREON12Y_Quote</v>
      </c>
      <c r="Q62" s="142"/>
      <c r="R62" s="111">
        <f t="shared" si="9"/>
        <v>42355</v>
      </c>
      <c r="S62" s="111">
        <f>_xll.qlSwapStartDate(AA62)</f>
        <v>42359</v>
      </c>
      <c r="T62" s="111">
        <f>_xll.qlSwapMaturityDate(AA62)</f>
        <v>46742</v>
      </c>
      <c r="U62" s="112">
        <f>_xll.qlOvernightIndexedSwapFairRate(AA62,_xll.ohTrigger(Trigger,TriggerON,InterestRatesTrigger))</f>
        <v>9.0899999999998673E-3</v>
      </c>
      <c r="V62" s="112">
        <f>_xll.qlQuoteValue(P62,_xll.ohTrigger(Trigger,TriggerON,InterestRatesTrigger))</f>
        <v>9.0900000000000009E-3</v>
      </c>
      <c r="W62" s="112" t="b">
        <f t="shared" si="12"/>
        <v>1</v>
      </c>
      <c r="X62" s="168">
        <f t="shared" si="7"/>
        <v>-1.3357370765021415E-12</v>
      </c>
      <c r="Y62" s="50" t="b">
        <f>ABS(X62/10000)&lt;=ABS('General Settings'!$D$23)</f>
        <v>1</v>
      </c>
      <c r="AA62" s="50" t="str">
        <f>_xll.qlMakeOIS(,SettlementDays,IF(O62="SW","1W",O62),IndexON,,FwdStart,DayCountConv,,Permanent,Trigger,ObjectOverwrite)</f>
        <v>obj_00613#0000</v>
      </c>
    </row>
    <row r="63" spans="13:27" x14ac:dyDescent="0.2">
      <c r="M63" s="110" t="s">
        <v>151</v>
      </c>
      <c r="N63" s="110"/>
      <c r="O63" s="110" t="s">
        <v>88</v>
      </c>
      <c r="P63" s="110" t="str">
        <f t="shared" si="11"/>
        <v>EUREON15Y_Quote</v>
      </c>
      <c r="Q63" s="142"/>
      <c r="R63" s="111">
        <f t="shared" si="9"/>
        <v>42355</v>
      </c>
      <c r="S63" s="111">
        <f>_xll.qlSwapStartDate(AA63)</f>
        <v>42359</v>
      </c>
      <c r="T63" s="111">
        <f>_xll.qlSwapMaturityDate(AA63)</f>
        <v>47840</v>
      </c>
      <c r="U63" s="112">
        <f>_xll.qlOvernightIndexedSwapFairRate(AA63,_xll.ohTrigger(Trigger,TriggerON,InterestRatesTrigger))</f>
        <v>1.1249999999931818E-2</v>
      </c>
      <c r="V63" s="112">
        <f>_xll.qlQuoteValue(P63,_xll.ohTrigger(Trigger,TriggerON,InterestRatesTrigger))</f>
        <v>1.125E-2</v>
      </c>
      <c r="W63" s="112" t="b">
        <f t="shared" si="12"/>
        <v>1</v>
      </c>
      <c r="X63" s="168">
        <f t="shared" si="7"/>
        <v>-6.8181571499792426E-10</v>
      </c>
      <c r="Y63" s="50" t="b">
        <f>ABS(X63/10000)&lt;=ABS('General Settings'!$D$23)</f>
        <v>1</v>
      </c>
      <c r="AA63" s="50" t="str">
        <f>_xll.qlMakeOIS(,SettlementDays,IF(O63="SW","1W",O63),IndexON,,FwdStart,DayCountConv,,Permanent,Trigger,ObjectOverwrite)</f>
        <v>obj_00637#0000</v>
      </c>
    </row>
    <row r="64" spans="13:27" x14ac:dyDescent="0.2">
      <c r="M64" s="110" t="s">
        <v>151</v>
      </c>
      <c r="N64" s="110"/>
      <c r="O64" s="110" t="s">
        <v>89</v>
      </c>
      <c r="P64" s="110" t="str">
        <f t="shared" si="11"/>
        <v>EUREON20Y_Quote</v>
      </c>
      <c r="Q64" s="142"/>
      <c r="R64" s="111">
        <f t="shared" si="9"/>
        <v>42355</v>
      </c>
      <c r="S64" s="111">
        <f>_xll.qlSwapStartDate(AA64)</f>
        <v>42359</v>
      </c>
      <c r="T64" s="111">
        <f>_xll.qlSwapMaturityDate(AA64)</f>
        <v>49664</v>
      </c>
      <c r="U64" s="112">
        <f>_xll.qlOvernightIndexedSwapFairRate(AA64,_xll.ohTrigger(Trigger,TriggerON,InterestRatesTrigger))</f>
        <v>1.3109999999667579E-2</v>
      </c>
      <c r="V64" s="112">
        <f>_xll.qlQuoteValue(P64,_xll.ohTrigger(Trigger,TriggerON,InterestRatesTrigger))</f>
        <v>1.311E-2</v>
      </c>
      <c r="W64" s="112" t="b">
        <f t="shared" si="12"/>
        <v>1</v>
      </c>
      <c r="X64" s="168">
        <f t="shared" si="7"/>
        <v>-3.3242159025448359E-9</v>
      </c>
      <c r="Y64" s="50" t="b">
        <f>ABS(X64/10000)&lt;=ABS('General Settings'!$D$23)</f>
        <v>1</v>
      </c>
      <c r="AA64" s="50" t="str">
        <f>_xll.qlMakeOIS(,SettlementDays,IF(O64="SW","1W",O64),IndexON,,FwdStart,DayCountConv,,Permanent,Trigger,ObjectOverwrite)</f>
        <v>obj_005b2#0000</v>
      </c>
    </row>
    <row r="65" spans="10:27" x14ac:dyDescent="0.2">
      <c r="M65" s="110" t="s">
        <v>151</v>
      </c>
      <c r="N65" s="110"/>
      <c r="O65" s="110" t="s">
        <v>90</v>
      </c>
      <c r="P65" s="110" t="str">
        <f t="shared" si="11"/>
        <v>EUREON25Y_Quote</v>
      </c>
      <c r="Q65" s="142"/>
      <c r="R65" s="111">
        <f t="shared" si="9"/>
        <v>42355</v>
      </c>
      <c r="S65" s="111">
        <f>_xll.qlSwapStartDate(AA65)</f>
        <v>42359</v>
      </c>
      <c r="T65" s="111">
        <f>_xll.qlSwapMaturityDate(AA65)</f>
        <v>51491</v>
      </c>
      <c r="U65" s="112">
        <f>_xll.qlOvernightIndexedSwapFairRate(AA65,_xll.ohTrigger(Trigger,TriggerON,InterestRatesTrigger))</f>
        <v>1.3609999999838676E-2</v>
      </c>
      <c r="V65" s="112">
        <f>_xll.qlQuoteValue(P65,_xll.ohTrigger(Trigger,TriggerON,InterestRatesTrigger))</f>
        <v>1.3610000000000001E-2</v>
      </c>
      <c r="W65" s="112" t="b">
        <f t="shared" si="12"/>
        <v>1</v>
      </c>
      <c r="X65" s="168">
        <f t="shared" si="7"/>
        <v>-1.6132407909541513E-9</v>
      </c>
      <c r="Y65" s="50" t="b">
        <f>ABS(X65/10000)&lt;=ABS('General Settings'!$D$23)</f>
        <v>1</v>
      </c>
      <c r="AA65" s="50" t="str">
        <f>_xll.qlMakeOIS(,SettlementDays,IF(O65="SW","1W",O65),IndexON,,FwdStart,DayCountConv,,Permanent,Trigger,ObjectOverwrite)</f>
        <v>obj_005fa#0000</v>
      </c>
    </row>
    <row r="66" spans="10:27" x14ac:dyDescent="0.2">
      <c r="M66" s="110" t="s">
        <v>151</v>
      </c>
      <c r="N66" s="110"/>
      <c r="O66" s="110" t="s">
        <v>92</v>
      </c>
      <c r="P66" s="110" t="str">
        <f t="shared" ref="P66:P69" si="13">Currency&amp;M66&amp;O66&amp;QuoteSuffix</f>
        <v>EUREON30Y_Quote</v>
      </c>
      <c r="Q66" s="142"/>
      <c r="R66" s="111">
        <f t="shared" ref="R66:R69" si="14">EvaluationDate</f>
        <v>42355</v>
      </c>
      <c r="S66" s="111">
        <f>_xll.qlSwapStartDate(AA66)</f>
        <v>42359</v>
      </c>
      <c r="T66" s="111">
        <f>_xll.qlSwapMaturityDate(AA66)</f>
        <v>53317</v>
      </c>
      <c r="U66" s="112">
        <f>_xll.qlOvernightIndexedSwapFairRate(AA66,_xll.ohTrigger(Trigger,TriggerON,InterestRatesTrigger))</f>
        <v>1.3729999999862645E-2</v>
      </c>
      <c r="V66" s="112">
        <f>_xll.qlQuoteValue(P66,_xll.ohTrigger(Trigger,TriggerON,InterestRatesTrigger))</f>
        <v>1.3729999999999999E-2</v>
      </c>
      <c r="W66" s="112" t="b">
        <f t="shared" ref="W66:W69" si="15">NOT(ISERROR(V66))</f>
        <v>1</v>
      </c>
      <c r="X66" s="168">
        <f t="shared" si="7"/>
        <v>-1.3735367010436761E-9</v>
      </c>
      <c r="Y66" s="50" t="b">
        <f>ABS(X66/10000)&lt;=ABS('General Settings'!$D$23)</f>
        <v>1</v>
      </c>
      <c r="AA66" s="50" t="str">
        <f>_xll.qlMakeOIS(,SettlementDays,IF(O66="SW","1W",O66),IndexON,,FwdStart,DayCountConv,,Permanent,Trigger,ObjectOverwrite)</f>
        <v>obj_0061e#0000</v>
      </c>
    </row>
    <row r="67" spans="10:27" x14ac:dyDescent="0.2">
      <c r="M67" s="110" t="s">
        <v>151</v>
      </c>
      <c r="N67" s="110"/>
      <c r="O67" s="110" t="s">
        <v>94</v>
      </c>
      <c r="P67" s="110" t="str">
        <f t="shared" si="13"/>
        <v>EUREON40Y_Quote</v>
      </c>
      <c r="Q67" s="142"/>
      <c r="R67" s="111">
        <f t="shared" si="14"/>
        <v>42355</v>
      </c>
      <c r="S67" s="111">
        <f>_xll.qlSwapStartDate(AA67)</f>
        <v>42359</v>
      </c>
      <c r="T67" s="111">
        <f>_xll.qlSwapMaturityDate(AA67)</f>
        <v>56969</v>
      </c>
      <c r="U67" s="112">
        <f>_xll.qlOvernightIndexedSwapFairRate(AA67,_xll.ohTrigger(Trigger,TriggerON,InterestRatesTrigger))</f>
        <v>1.3899999999921229E-2</v>
      </c>
      <c r="V67" s="112">
        <f>_xll.qlQuoteValue(P67,_xll.ohTrigger(Trigger,TriggerON,InterestRatesTrigger))</f>
        <v>1.3900000000000001E-2</v>
      </c>
      <c r="W67" s="112" t="b">
        <f t="shared" si="15"/>
        <v>1</v>
      </c>
      <c r="X67" s="168">
        <f t="shared" si="7"/>
        <v>-7.8772058320630833E-10</v>
      </c>
      <c r="Y67" s="50" t="b">
        <f>ABS(X67/10000)&lt;=ABS('General Settings'!$D$23)</f>
        <v>1</v>
      </c>
      <c r="AA67" s="50" t="str">
        <f>_xll.qlMakeOIS(,SettlementDays,IF(O67="SW","1W",O67),IndexON,,FwdStart,DayCountConv,,Permanent,Trigger,ObjectOverwrite)</f>
        <v>obj_00717#0000</v>
      </c>
    </row>
    <row r="68" spans="10:27" x14ac:dyDescent="0.2">
      <c r="M68" s="110" t="s">
        <v>151</v>
      </c>
      <c r="N68" s="110"/>
      <c r="O68" s="110" t="s">
        <v>95</v>
      </c>
      <c r="P68" s="110" t="str">
        <f t="shared" si="13"/>
        <v>EUREON50Y_Quote</v>
      </c>
      <c r="Q68" s="142"/>
      <c r="R68" s="111">
        <f t="shared" si="14"/>
        <v>42355</v>
      </c>
      <c r="S68" s="111">
        <f>_xll.qlSwapStartDate(AA68)</f>
        <v>42359</v>
      </c>
      <c r="T68" s="111">
        <f>_xll.qlSwapMaturityDate(AA68)</f>
        <v>60622</v>
      </c>
      <c r="U68" s="112">
        <f>_xll.qlOvernightIndexedSwapFairRate(AA68,_xll.ohTrigger(Trigger,TriggerON,InterestRatesTrigger))</f>
        <v>1.3580000000252269E-2</v>
      </c>
      <c r="V68" s="112">
        <f>_xll.qlQuoteValue(P68,_xll.ohTrigger(Trigger,TriggerON,InterestRatesTrigger))</f>
        <v>1.3580000000000002E-2</v>
      </c>
      <c r="W68" s="112" t="b">
        <f t="shared" si="15"/>
        <v>1</v>
      </c>
      <c r="X68" s="168">
        <f t="shared" si="7"/>
        <v>2.5226695732349924E-9</v>
      </c>
      <c r="Y68" s="50" t="b">
        <f>ABS(X68/10000)&lt;=ABS('General Settings'!$D$23)</f>
        <v>1</v>
      </c>
      <c r="AA68" s="50" t="str">
        <f>_xll.qlMakeOIS(,SettlementDays,IF(O68="SW","1W",O68),IndexON,,FwdStart,DayCountConv,,Permanent,Trigger,ObjectOverwrite)</f>
        <v>obj_00618#0000</v>
      </c>
    </row>
    <row r="69" spans="10:27" x14ac:dyDescent="0.2">
      <c r="M69" s="114" t="s">
        <v>151</v>
      </c>
      <c r="N69" s="114"/>
      <c r="O69" s="114" t="s">
        <v>126</v>
      </c>
      <c r="P69" s="114" t="str">
        <f t="shared" si="13"/>
        <v>EUREON60Y_Quote</v>
      </c>
      <c r="Q69" s="143"/>
      <c r="R69" s="115">
        <f t="shared" si="14"/>
        <v>42355</v>
      </c>
      <c r="S69" s="115">
        <f>_xll.qlSwapStartDate(AA69)</f>
        <v>42359</v>
      </c>
      <c r="T69" s="115">
        <f>_xll.qlSwapMaturityDate(AA69)</f>
        <v>64276</v>
      </c>
      <c r="U69" s="116">
        <f>_xll.qlOvernightIndexedSwapFairRate(AA69,_xll.ohTrigger(Trigger,TriggerON,InterestRatesTrigger))</f>
        <v>1.3529999999748589E-2</v>
      </c>
      <c r="V69" s="116">
        <f>_xll.qlQuoteValue(P69,_xll.ohTrigger(Trigger,TriggerON,InterestRatesTrigger))</f>
        <v>1.353E-2</v>
      </c>
      <c r="W69" s="116" t="b">
        <f t="shared" si="15"/>
        <v>1</v>
      </c>
      <c r="X69" s="170">
        <f t="shared" si="7"/>
        <v>-2.5141173864984268E-9</v>
      </c>
      <c r="Y69" s="51" t="b">
        <f>ABS(X69/10000)&lt;=ABS('General Settings'!$D$23)</f>
        <v>1</v>
      </c>
      <c r="AA69" s="51" t="str">
        <f>_xll.qlMakeOIS(,SettlementDays,IF(O69="SW","1W",O69),IndexON,,FwdStart,DayCountConv,,Permanent,Trigger,ObjectOverwrite)</f>
        <v>obj_00582#0000</v>
      </c>
    </row>
    <row r="70" spans="10:27" x14ac:dyDescent="0.2">
      <c r="W70" s="62"/>
      <c r="X70" s="62"/>
    </row>
    <row r="71" spans="10:27" x14ac:dyDescent="0.2">
      <c r="J71" s="62"/>
      <c r="K71" s="62"/>
      <c r="L71" s="62"/>
      <c r="W71" s="62"/>
      <c r="X71" s="62"/>
    </row>
    <row r="72" spans="10:27" x14ac:dyDescent="0.2">
      <c r="W72" s="62"/>
      <c r="X72" s="62"/>
    </row>
    <row r="73" spans="10:27" x14ac:dyDescent="0.2">
      <c r="W73" s="62"/>
      <c r="X73" s="62"/>
    </row>
    <row r="74" spans="10:27" x14ac:dyDescent="0.2">
      <c r="W74" s="62"/>
      <c r="X74" s="62"/>
    </row>
    <row r="75" spans="10:27" x14ac:dyDescent="0.2">
      <c r="W75" s="62"/>
      <c r="X75" s="62"/>
    </row>
    <row r="76" spans="10:27" x14ac:dyDescent="0.2">
      <c r="W76" s="62"/>
      <c r="X76" s="62"/>
    </row>
    <row r="77" spans="10:27" x14ac:dyDescent="0.2">
      <c r="W77" s="62"/>
      <c r="X77" s="62"/>
    </row>
    <row r="78" spans="10:27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7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42725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-2.9500424359057437E-3</v>
      </c>
      <c r="H3" s="53">
        <f>IF(G3&gt;=0,ROUNDDOWN(G3*10,2)/10,ROUNDUP(G3*10,2)/10)</f>
        <v>-3.0000000000000001E-3</v>
      </c>
      <c r="I3" s="82">
        <f>MAX(_xll.ohPack(Data!$J$4:INDEX(Fwd1M,MATCH(E3+1,SettlementDates,1),1)))</f>
        <v>-1.9776242264874493E-3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43090</v>
      </c>
      <c r="F4" s="77">
        <f t="shared" si="1"/>
        <v>3</v>
      </c>
      <c r="G4" s="83">
        <f>MIN(_xll.ohPack(Data!$J$4:INDEX(Fwd1M,MATCH(E4+1,SettlementDates,1),1)))</f>
        <v>-2.9500424359057437E-3</v>
      </c>
      <c r="H4" s="54">
        <f t="shared" ref="H4:H16" si="4">IF(G4&gt;=0,ROUNDDOWN(G4*10,2)/10,ROUNDUP(G4*10,2)/10)</f>
        <v>-3.0000000000000001E-3</v>
      </c>
      <c r="I4" s="83">
        <f>MAX(_xll.ohPack(Data!$J$4:INDEX(Fwd1M,MATCH(E4+1,SettlementDates,1),1)))</f>
        <v>-1.7731574644639441E-3</v>
      </c>
      <c r="J4" s="54">
        <f t="shared" si="2"/>
        <v>0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44186</v>
      </c>
      <c r="F5" s="77">
        <f t="shared" si="1"/>
        <v>6</v>
      </c>
      <c r="G5" s="83">
        <f>MIN(_xll.ohPack(Data!$J$4:INDEX(Fwd1M,MATCH(E5+1,SettlementDates,1),1)))</f>
        <v>-2.9500424359057437E-3</v>
      </c>
      <c r="H5" s="54">
        <f t="shared" si="4"/>
        <v>-3.0000000000000001E-3</v>
      </c>
      <c r="I5" s="83">
        <f>MAX(_xll.ohPack(Data!$J$4:INDEX(Fwd1M,MATCH(E5+1,SettlementDates,1),1)))</f>
        <v>7.3976662923289083E-3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46012</v>
      </c>
      <c r="F6" s="77">
        <f t="shared" si="1"/>
        <v>6</v>
      </c>
      <c r="G6" s="83">
        <f>MIN(_xll.ohPack(Data!$J$4:INDEX(Fwd1M,MATCH(E6+1,SettlementDates,1),1)))</f>
        <v>-2.9500424359057437E-3</v>
      </c>
      <c r="H6" s="54">
        <f t="shared" si="4"/>
        <v>-3.0000000000000001E-3</v>
      </c>
      <c r="I6" s="83">
        <f>MAX(_xll.ohPack(Data!$J$4:INDEX(Fwd1M,MATCH(E6+1,SettlementDates,1),1)))</f>
        <v>1.8595696935664596E-2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49664</v>
      </c>
      <c r="F7" s="77">
        <f t="shared" si="1"/>
        <v>12</v>
      </c>
      <c r="G7" s="83">
        <f>MIN(_xll.ohPack(Data!$J$4:INDEX(Fwd1M,MATCH(E7+1,SettlementDates,1),1)))</f>
        <v>-2.9500424359057437E-3</v>
      </c>
      <c r="H7" s="54">
        <f t="shared" si="4"/>
        <v>-3.0000000000000001E-3</v>
      </c>
      <c r="I7" s="83">
        <f>MAX(_xll.ohPack(Data!$J$4:INDEX(Fwd1M,MATCH(E7+1,SettlementDates,1),1)))</f>
        <v>2.1011467036960694E-2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53317</v>
      </c>
      <c r="F8" s="77">
        <f t="shared" si="1"/>
        <v>36</v>
      </c>
      <c r="G8" s="83">
        <f>MIN(_xll.ohPack(Data!$J$4:INDEX(Fwd1M,MATCH(E8+1,SettlementDates,1),1)))</f>
        <v>-2.9500424359057437E-3</v>
      </c>
      <c r="H8" s="54">
        <f t="shared" si="4"/>
        <v>-3.0000000000000001E-3</v>
      </c>
      <c r="I8" s="83">
        <f>MAX(_xll.ohPack(Data!$J$4:INDEX(Fwd1M,MATCH(E8+1,SettlementDates,1),1)))</f>
        <v>2.1011467036960694E-2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64274</v>
      </c>
      <c r="F9" s="77">
        <f t="shared" si="1"/>
        <v>60</v>
      </c>
      <c r="G9" s="84">
        <f>MIN(_xll.ohPack(Data!$J$4:INDEX(Fwd1M,MATCH(E9+1,SettlementDates,1),1)))</f>
        <v>-2.9500424359057437E-3</v>
      </c>
      <c r="H9" s="55">
        <f t="shared" si="4"/>
        <v>-3.0000000000000001E-3</v>
      </c>
      <c r="I9" s="84">
        <f>MAX(_xll.ohPack(Data!$J$4:INDEX(Fwd1M,MATCH(E9+1,SettlementDates,1),1)))</f>
        <v>2.1011467036960694E-2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42725</v>
      </c>
      <c r="F10" s="78">
        <f t="shared" si="1"/>
        <v>1</v>
      </c>
      <c r="G10" s="83">
        <f>MIN(_xll.ohPack(Data!$N$4:INDEX(ONFwd1M,MATCH(E10+1,SettlementDates,1),1)))</f>
        <v>-2.9545446503354E-3</v>
      </c>
      <c r="H10" s="54">
        <f t="shared" si="4"/>
        <v>-3.0000000000000001E-3</v>
      </c>
      <c r="I10" s="83">
        <f>MAX(_xll.ohPack(Data!$N$4:INDEX(ONFwd1M,MATCH(E10+1,SettlementDates,1),1)))</f>
        <v>-1.4284974939438033E-3</v>
      </c>
      <c r="J10" s="54">
        <f t="shared" si="2"/>
        <v>0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43090</v>
      </c>
      <c r="F11" s="77">
        <f t="shared" si="1"/>
        <v>3</v>
      </c>
      <c r="G11" s="83">
        <f>MIN(_xll.ohPack(Data!$N$4:INDEX(ONFwd1M,MATCH(E11+1,SettlementDates,1),1)))</f>
        <v>-2.9545446503354E-3</v>
      </c>
      <c r="H11" s="54">
        <f t="shared" si="4"/>
        <v>-3.0000000000000001E-3</v>
      </c>
      <c r="I11" s="83">
        <f>MAX(_xll.ohPack(Data!$N$4:INDEX(ONFwd1M,MATCH(E11+1,SettlementDates,1),1)))</f>
        <v>-1.4284974939438033E-3</v>
      </c>
      <c r="J11" s="54">
        <f t="shared" si="2"/>
        <v>0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44186</v>
      </c>
      <c r="F12" s="77">
        <f t="shared" si="1"/>
        <v>6</v>
      </c>
      <c r="G12" s="83">
        <f>MIN(_xll.ohPack(Data!$N$4:INDEX(ONFwd1M,MATCH(E12+1,SettlementDates,1),1)))</f>
        <v>-2.9545446503354E-3</v>
      </c>
      <c r="H12" s="54">
        <f t="shared" si="4"/>
        <v>-3.0000000000000001E-3</v>
      </c>
      <c r="I12" s="83">
        <f>MAX(_xll.ohPack(Data!$N$4:INDEX(ONFwd1M,MATCH(E12+1,SettlementDates,1),1)))</f>
        <v>7.3014923169179013E-3</v>
      </c>
      <c r="J12" s="54">
        <f t="shared" si="2"/>
        <v>0.01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46012</v>
      </c>
      <c r="F13" s="77">
        <f t="shared" si="1"/>
        <v>6</v>
      </c>
      <c r="G13" s="83">
        <f>MIN(_xll.ohPack(Data!$N$4:INDEX(ONFwd1M,MATCH(E13+1,SettlementDates,1),1)))</f>
        <v>-2.9545446503354E-3</v>
      </c>
      <c r="H13" s="54">
        <f t="shared" si="4"/>
        <v>-3.0000000000000001E-3</v>
      </c>
      <c r="I13" s="83">
        <f>MAX(_xll.ohPack(Data!$N$4:INDEX(ONFwd1M,MATCH(E13+1,SettlementDates,1),1)))</f>
        <v>1.8529889846439218E-2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49664</v>
      </c>
      <c r="F14" s="77">
        <f t="shared" si="1"/>
        <v>12</v>
      </c>
      <c r="G14" s="83">
        <f>MIN(_xll.ohPack(Data!$N$4:INDEX(ONFwd1M,MATCH(E14+1,SettlementDates,1),1)))</f>
        <v>-2.9545446503354E-3</v>
      </c>
      <c r="H14" s="54">
        <f t="shared" si="4"/>
        <v>-3.0000000000000001E-3</v>
      </c>
      <c r="I14" s="83">
        <f>MAX(_xll.ohPack(Data!$N$4:INDEX(ONFwd1M,MATCH(E14+1,SettlementDates,1),1)))</f>
        <v>2.0991946157664643E-2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53317</v>
      </c>
      <c r="F15" s="77">
        <f t="shared" si="1"/>
        <v>36</v>
      </c>
      <c r="G15" s="83">
        <f>MIN(_xll.ohPack(Data!$N$4:INDEX(ONFwd1M,MATCH(E15+1,SettlementDates,1),1)))</f>
        <v>-2.9545446503354E-3</v>
      </c>
      <c r="H15" s="54">
        <f t="shared" si="4"/>
        <v>-3.0000000000000001E-3</v>
      </c>
      <c r="I15" s="83">
        <f>MAX(_xll.ohPack(Data!$N$4:INDEX(ONFwd1M,MATCH(E15+1,SettlementDates,1),1)))</f>
        <v>2.0991946157664643E-2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64274</v>
      </c>
      <c r="F16" s="81">
        <f t="shared" si="1"/>
        <v>60</v>
      </c>
      <c r="G16" s="84">
        <f>MIN(_xll.ohPack(Data!$N$4:INDEX(ONFwd1M,MATCH(E16+1,SettlementDates,1),1)))</f>
        <v>-2.9545446503354E-3</v>
      </c>
      <c r="H16" s="55">
        <f t="shared" si="4"/>
        <v>-3.0000000000000001E-3</v>
      </c>
      <c r="I16" s="84">
        <f>MAX(_xll.ohPack(Data!$N$4:INDEX(ONFwd1M,MATCH(E16+1,SettlementDates,1),1)))</f>
        <v>2.0991946157664643E-2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143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101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104</v>
      </c>
      <c r="AD22" s="103" t="s">
        <v>105</v>
      </c>
      <c r="AE22" s="104" t="s">
        <v>106</v>
      </c>
    </row>
    <row r="23" spans="3:31" x14ac:dyDescent="0.2">
      <c r="J23" s="62"/>
      <c r="K23" s="62"/>
      <c r="L23" s="62"/>
      <c r="M23" s="117" t="s">
        <v>60</v>
      </c>
      <c r="N23" s="117"/>
      <c r="O23" s="117" t="s">
        <v>63</v>
      </c>
      <c r="P23" s="117" t="str">
        <f t="shared" ref="P23:P33" si="6">Currency&amp;LEFT(O23,LEN(O23)-1)&amp;"X1S"&amp;QuoteSuffix</f>
        <v>EUR2X1S_Quote</v>
      </c>
      <c r="Q23" s="123"/>
      <c r="R23" s="118">
        <f t="shared" ref="R23:R70" si="7">EvaluationDate</f>
        <v>42355</v>
      </c>
      <c r="S23" s="118">
        <f>_xll.qlInterestRateIndexValueDate(AA23,R23)</f>
        <v>42359</v>
      </c>
      <c r="T23" s="118">
        <f>_xll.qlInterestRateIndexMaturity(AA23,S23)</f>
        <v>42422</v>
      </c>
      <c r="U23" s="119">
        <f>_xll.qlIndexFixing(AA23,R23,,_xll.ohTrigger(Trigger,Trigger1M,InterestRatesTrigger))</f>
        <v>-2.1100000000421255E-3</v>
      </c>
      <c r="V23" s="119">
        <f>_xll.qlQuoteValue(P23,_xll.ohTrigger(Trigger,Trigger1M,InterestRatesTrigger))</f>
        <v>-2.1099999999999999E-3</v>
      </c>
      <c r="W23" s="119" t="b">
        <f>NOT(ISERROR(V23))</f>
        <v>1</v>
      </c>
      <c r="X23" s="167">
        <f>(U23-V23)*10000</f>
        <v>-4.2125591209751789E-10</v>
      </c>
      <c r="Y23" s="52" t="b">
        <f>ABS(X23/10000)&lt;=ABS('General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obj_0069d#0000</v>
      </c>
      <c r="AC23" s="103" t="s">
        <v>33</v>
      </c>
      <c r="AD23" s="103" t="s">
        <v>108</v>
      </c>
      <c r="AE23" s="104" t="s">
        <v>98</v>
      </c>
    </row>
    <row r="24" spans="3:31" x14ac:dyDescent="0.2">
      <c r="M24" s="110" t="s">
        <v>60</v>
      </c>
      <c r="N24" s="110"/>
      <c r="O24" s="110" t="s">
        <v>31</v>
      </c>
      <c r="P24" s="110" t="str">
        <f t="shared" si="6"/>
        <v>EUR3X1S_Quote</v>
      </c>
      <c r="Q24" s="122"/>
      <c r="R24" s="111">
        <f t="shared" si="7"/>
        <v>42355</v>
      </c>
      <c r="S24" s="111">
        <f>_xll.qlInterestRateIndexValueDate(AA24,R24)</f>
        <v>42359</v>
      </c>
      <c r="T24" s="111">
        <f>_xll.qlInterestRateIndexMaturity(AA24,S24)</f>
        <v>42450</v>
      </c>
      <c r="U24" s="112">
        <f>_xll.qlIndexFixing(AA24,R24,,_xll.ohTrigger(Trigger,Trigger1M,InterestRatesTrigger))</f>
        <v>-2.1799999999879004E-3</v>
      </c>
      <c r="V24" s="112">
        <f>_xll.qlQuoteValue(P24,_xll.ohTrigger(Trigger,Trigger1M,InterestRatesTrigger))</f>
        <v>-2.1800000000000001E-3</v>
      </c>
      <c r="W24" s="112" t="b">
        <f t="shared" ref="W24:W70" si="8">NOT(ISERROR(V24))</f>
        <v>1</v>
      </c>
      <c r="X24" s="168">
        <f t="shared" ref="X24:X70" si="9">(U24-V24)*10000</f>
        <v>1.2099696244938229E-10</v>
      </c>
      <c r="Y24" s="50" t="b">
        <f>ABS(X24/10000)&lt;=ABS('General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obj_006cc#0000</v>
      </c>
    </row>
    <row r="25" spans="3:31" x14ac:dyDescent="0.2">
      <c r="M25" s="110" t="s">
        <v>60</v>
      </c>
      <c r="N25" s="110"/>
      <c r="O25" s="110" t="s">
        <v>64</v>
      </c>
      <c r="P25" s="110" t="str">
        <f t="shared" si="6"/>
        <v>EUR4X1S_Quote</v>
      </c>
      <c r="Q25" s="122"/>
      <c r="R25" s="111">
        <f t="shared" si="7"/>
        <v>42355</v>
      </c>
      <c r="S25" s="111">
        <f>_xll.qlInterestRateIndexValueDate(AA25,R25)</f>
        <v>42359</v>
      </c>
      <c r="T25" s="111">
        <f>_xll.qlInterestRateIndexMaturity(AA25,S25)</f>
        <v>42481</v>
      </c>
      <c r="U25" s="112">
        <f>_xll.qlIndexFixing(AA25,R25,,_xll.ohTrigger(Trigger,Trigger1M,InterestRatesTrigger))</f>
        <v>-2.2699999999431504E-3</v>
      </c>
      <c r="V25" s="112">
        <f>_xll.qlQuoteValue(P25,_xll.ohTrigger(Trigger,Trigger1M,InterestRatesTrigger))</f>
        <v>-2.2699999999999999E-3</v>
      </c>
      <c r="W25" s="112" t="b">
        <f t="shared" si="8"/>
        <v>1</v>
      </c>
      <c r="X25" s="168">
        <f t="shared" si="9"/>
        <v>5.6849490392973934E-10</v>
      </c>
      <c r="Y25" s="50" t="b">
        <f>ABS(X25/10000)&lt;=ABS('General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obj_006cf#0000</v>
      </c>
    </row>
    <row r="26" spans="3:31" x14ac:dyDescent="0.2">
      <c r="M26" s="110" t="s">
        <v>60</v>
      </c>
      <c r="N26" s="110"/>
      <c r="O26" s="110" t="s">
        <v>65</v>
      </c>
      <c r="P26" s="110" t="str">
        <f t="shared" si="6"/>
        <v>EUR5X1S_Quote</v>
      </c>
      <c r="Q26" s="122"/>
      <c r="R26" s="111">
        <f t="shared" si="7"/>
        <v>42355</v>
      </c>
      <c r="S26" s="111">
        <f>_xll.qlInterestRateIndexValueDate(AA26,R26)</f>
        <v>42359</v>
      </c>
      <c r="T26" s="111">
        <f>_xll.qlInterestRateIndexMaturity(AA26,S26)</f>
        <v>42513</v>
      </c>
      <c r="U26" s="112">
        <f>_xll.qlIndexFixing(AA26,R26,,_xll.ohTrigger(Trigger,Trigger1M,InterestRatesTrigger))</f>
        <v>-2.32999999999916E-3</v>
      </c>
      <c r="V26" s="112">
        <f>_xll.qlQuoteValue(P26,_xll.ohTrigger(Trigger,Trigger1M,InterestRatesTrigger))</f>
        <v>-2.33E-3</v>
      </c>
      <c r="W26" s="112" t="b">
        <f t="shared" si="8"/>
        <v>1</v>
      </c>
      <c r="X26" s="168">
        <f t="shared" si="9"/>
        <v>8.4003984324176884E-12</v>
      </c>
      <c r="Y26" s="50" t="b">
        <f>ABS(X26/10000)&lt;=ABS('General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obj_006f7#0000</v>
      </c>
    </row>
    <row r="27" spans="3:31" x14ac:dyDescent="0.2">
      <c r="M27" s="110" t="s">
        <v>60</v>
      </c>
      <c r="N27" s="110"/>
      <c r="O27" s="110" t="s">
        <v>32</v>
      </c>
      <c r="P27" s="110" t="str">
        <f t="shared" si="6"/>
        <v>EUR6X1S_Quote</v>
      </c>
      <c r="Q27" s="122"/>
      <c r="R27" s="111">
        <f t="shared" si="7"/>
        <v>42355</v>
      </c>
      <c r="S27" s="111">
        <f>_xll.qlInterestRateIndexValueDate(AA27,R27)</f>
        <v>42359</v>
      </c>
      <c r="T27" s="111">
        <f>_xll.qlInterestRateIndexMaturity(AA27,S27)</f>
        <v>42542</v>
      </c>
      <c r="U27" s="112">
        <f>_xll.qlIndexFixing(AA27,R27,,_xll.ohTrigger(Trigger,Trigger1M,InterestRatesTrigger))</f>
        <v>-2.3800000000038448E-3</v>
      </c>
      <c r="V27" s="112">
        <f>_xll.qlQuoteValue(P27,_xll.ohTrigger(Trigger,Trigger1M,InterestRatesTrigger))</f>
        <v>-2.3799999999999997E-3</v>
      </c>
      <c r="W27" s="112" t="b">
        <f t="shared" si="8"/>
        <v>1</v>
      </c>
      <c r="X27" s="168">
        <f t="shared" si="9"/>
        <v>-3.8450145845025929E-11</v>
      </c>
      <c r="Y27" s="50" t="b">
        <f>ABS(X27/10000)&lt;=ABS('General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obj_00764#0000</v>
      </c>
    </row>
    <row r="28" spans="3:31" x14ac:dyDescent="0.2">
      <c r="M28" s="110" t="s">
        <v>60</v>
      </c>
      <c r="N28" s="110"/>
      <c r="O28" s="110" t="s">
        <v>66</v>
      </c>
      <c r="P28" s="110" t="str">
        <f t="shared" si="6"/>
        <v>EUR7X1S_Quote</v>
      </c>
      <c r="Q28" s="122"/>
      <c r="R28" s="111">
        <f t="shared" si="7"/>
        <v>42355</v>
      </c>
      <c r="S28" s="111">
        <f>_xll.qlInterestRateIndexValueDate(AA28,R28)</f>
        <v>42359</v>
      </c>
      <c r="T28" s="111">
        <f>_xll.qlInterestRateIndexMaturity(AA28,S28)</f>
        <v>42572</v>
      </c>
      <c r="U28" s="112">
        <f>_xll.qlIndexFixing(AA28,R28,,_xll.ohTrigger(Trigger,Trigger1M,InterestRatesTrigger))</f>
        <v>-2.4300000000053979E-3</v>
      </c>
      <c r="V28" s="112">
        <f>_xll.qlQuoteValue(P28,_xll.ohTrigger(Trigger,Trigger1M,InterestRatesTrigger))</f>
        <v>-2.4299999999999999E-3</v>
      </c>
      <c r="W28" s="112" t="b">
        <f t="shared" si="8"/>
        <v>1</v>
      </c>
      <c r="X28" s="168">
        <f t="shared" si="9"/>
        <v>-5.3980257763708295E-11</v>
      </c>
      <c r="Y28" s="50" t="b">
        <f>ABS(X28/10000)&lt;=ABS('General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obj_00698#0000</v>
      </c>
    </row>
    <row r="29" spans="3:31" x14ac:dyDescent="0.2">
      <c r="M29" s="110" t="s">
        <v>60</v>
      </c>
      <c r="N29" s="110"/>
      <c r="O29" s="110" t="s">
        <v>67</v>
      </c>
      <c r="P29" s="110" t="str">
        <f t="shared" si="6"/>
        <v>EUR8X1S_Quote</v>
      </c>
      <c r="Q29" s="122"/>
      <c r="R29" s="111">
        <f t="shared" si="7"/>
        <v>42355</v>
      </c>
      <c r="S29" s="111">
        <f>_xll.qlInterestRateIndexValueDate(AA29,R29)</f>
        <v>42359</v>
      </c>
      <c r="T29" s="111">
        <f>_xll.qlInterestRateIndexMaturity(AA29,S29)</f>
        <v>42604</v>
      </c>
      <c r="U29" s="112">
        <f>_xll.qlIndexFixing(AA29,R29,,_xll.ohTrigger(Trigger,Trigger1M,InterestRatesTrigger))</f>
        <v>-2.4699999999473611E-3</v>
      </c>
      <c r="V29" s="112">
        <f>_xll.qlQuoteValue(P29,_xll.ohTrigger(Trigger,Trigger1M,InterestRatesTrigger))</f>
        <v>-2.47E-3</v>
      </c>
      <c r="W29" s="112" t="b">
        <f t="shared" si="8"/>
        <v>1</v>
      </c>
      <c r="X29" s="168">
        <f t="shared" si="9"/>
        <v>5.2638882835909229E-10</v>
      </c>
      <c r="Y29" s="50" t="b">
        <f>ABS(X29/10000)&lt;=ABS('General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obj_005c9#0000</v>
      </c>
    </row>
    <row r="30" spans="3:31" x14ac:dyDescent="0.2">
      <c r="M30" s="110" t="s">
        <v>60</v>
      </c>
      <c r="N30" s="110"/>
      <c r="O30" s="110" t="s">
        <v>68</v>
      </c>
      <c r="P30" s="110" t="str">
        <f t="shared" si="6"/>
        <v>EUR9X1S_Quote</v>
      </c>
      <c r="Q30" s="122"/>
      <c r="R30" s="111">
        <f t="shared" si="7"/>
        <v>42355</v>
      </c>
      <c r="S30" s="111">
        <f>_xll.qlInterestRateIndexValueDate(AA30,R30)</f>
        <v>42359</v>
      </c>
      <c r="T30" s="111">
        <f>_xll.qlInterestRateIndexMaturity(AA30,S30)</f>
        <v>42634</v>
      </c>
      <c r="U30" s="112">
        <f>_xll.qlIndexFixing(AA30,R30,,_xll.ohTrigger(Trigger,Trigger1M,InterestRatesTrigger))</f>
        <v>-2.5100000000747146E-3</v>
      </c>
      <c r="V30" s="112">
        <f>_xll.qlQuoteValue(P30,_xll.ohTrigger(Trigger,Trigger1M,InterestRatesTrigger))</f>
        <v>-2.5100000000000001E-3</v>
      </c>
      <c r="W30" s="112" t="b">
        <f t="shared" si="8"/>
        <v>1</v>
      </c>
      <c r="X30" s="168">
        <f t="shared" si="9"/>
        <v>-7.4714540110321082E-10</v>
      </c>
      <c r="Y30" s="50" t="b">
        <f>ABS(X30/10000)&lt;=ABS('General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obj_00614#0000</v>
      </c>
    </row>
    <row r="31" spans="3:31" x14ac:dyDescent="0.2">
      <c r="M31" s="110" t="s">
        <v>60</v>
      </c>
      <c r="N31" s="110"/>
      <c r="O31" s="110" t="s">
        <v>69</v>
      </c>
      <c r="P31" s="110" t="str">
        <f t="shared" si="6"/>
        <v>EUR10X1S_Quote</v>
      </c>
      <c r="Q31" s="122"/>
      <c r="R31" s="111">
        <f t="shared" si="7"/>
        <v>42355</v>
      </c>
      <c r="S31" s="111">
        <f>_xll.qlInterestRateIndexValueDate(AA31,R31)</f>
        <v>42359</v>
      </c>
      <c r="T31" s="111">
        <f>_xll.qlInterestRateIndexMaturity(AA31,S31)</f>
        <v>42664</v>
      </c>
      <c r="U31" s="112">
        <f>_xll.qlIndexFixing(AA31,R31,,_xll.ohTrigger(Trigger,Trigger1M,InterestRatesTrigger))</f>
        <v>-2.5400000001409963E-3</v>
      </c>
      <c r="V31" s="112">
        <f>_xll.qlQuoteValue(P31,_xll.ohTrigger(Trigger,Trigger1M,InterestRatesTrigger))</f>
        <v>-2.5400000000000002E-3</v>
      </c>
      <c r="W31" s="112" t="b">
        <f t="shared" si="8"/>
        <v>1</v>
      </c>
      <c r="X31" s="168">
        <f t="shared" si="9"/>
        <v>-1.4099615572304991E-9</v>
      </c>
      <c r="Y31" s="50" t="b">
        <f>ABS(X31/10000)&lt;=ABS('General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obj_00672#0000</v>
      </c>
    </row>
    <row r="32" spans="3:31" x14ac:dyDescent="0.2">
      <c r="M32" s="110" t="s">
        <v>60</v>
      </c>
      <c r="N32" s="110"/>
      <c r="O32" s="110" t="s">
        <v>70</v>
      </c>
      <c r="P32" s="110" t="str">
        <f t="shared" si="6"/>
        <v>EUR11X1S_Quote</v>
      </c>
      <c r="Q32" s="122"/>
      <c r="R32" s="111">
        <f t="shared" si="7"/>
        <v>42355</v>
      </c>
      <c r="S32" s="111">
        <f>_xll.qlInterestRateIndexValueDate(AA32,R32)</f>
        <v>42359</v>
      </c>
      <c r="T32" s="111">
        <f>_xll.qlInterestRateIndexMaturity(AA32,S32)</f>
        <v>42695</v>
      </c>
      <c r="U32" s="112">
        <f>_xll.qlIndexFixing(AA32,R32,,_xll.ohTrigger(Trigger,Trigger1M,InterestRatesTrigger))</f>
        <v>-2.5699999999997487E-3</v>
      </c>
      <c r="V32" s="112">
        <f>_xll.qlQuoteValue(P32,_xll.ohTrigger(Trigger,Trigger1M,InterestRatesTrigger))</f>
        <v>-2.5700000000000002E-3</v>
      </c>
      <c r="W32" s="112" t="b">
        <f t="shared" si="8"/>
        <v>1</v>
      </c>
      <c r="X32" s="168">
        <f t="shared" si="9"/>
        <v>2.5153490401663703E-12</v>
      </c>
      <c r="Y32" s="50" t="b">
        <f>ABS(X32/10000)&lt;=ABS('General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obj_00635#0000</v>
      </c>
    </row>
    <row r="33" spans="13:64" x14ac:dyDescent="0.2">
      <c r="M33" s="114" t="s">
        <v>60</v>
      </c>
      <c r="N33" s="114"/>
      <c r="O33" s="114" t="s">
        <v>102</v>
      </c>
      <c r="P33" s="114" t="str">
        <f t="shared" si="6"/>
        <v>EUR12X1S_Quote</v>
      </c>
      <c r="Q33" s="124"/>
      <c r="R33" s="115">
        <f t="shared" si="7"/>
        <v>42355</v>
      </c>
      <c r="S33" s="115">
        <f>_xll.qlInterestRateIndexValueDate(AA33,R33)</f>
        <v>42359</v>
      </c>
      <c r="T33" s="115">
        <f>_xll.qlInterestRateIndexMaturity(AA33,S33)</f>
        <v>42725</v>
      </c>
      <c r="U33" s="116">
        <f>_xll.qlIndexFixing(AA33,R33,,_xll.ohTrigger(Trigger,Trigger1M,InterestRatesTrigger))</f>
        <v>-2.5999999999999925E-3</v>
      </c>
      <c r="V33" s="116">
        <f>_xll.qlQuoteValue(P33,_xll.ohTrigger(Trigger,Trigger1M,InterestRatesTrigger))</f>
        <v>-2.5999999999999999E-3</v>
      </c>
      <c r="W33" s="116" t="b">
        <f t="shared" si="8"/>
        <v>1</v>
      </c>
      <c r="X33" s="170">
        <f t="shared" si="9"/>
        <v>7.3725747729014302E-14</v>
      </c>
      <c r="Y33" s="51" t="b">
        <f>ABS(X33/10000)&lt;=ABS('General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obj_006bf#0000</v>
      </c>
      <c r="AC33" s="103" t="s">
        <v>104</v>
      </c>
      <c r="AD33" s="103" t="s">
        <v>105</v>
      </c>
      <c r="AE33" s="104" t="s">
        <v>106</v>
      </c>
    </row>
    <row r="34" spans="13:64" x14ac:dyDescent="0.2">
      <c r="M34" s="50" t="s">
        <v>60</v>
      </c>
      <c r="N34" s="50"/>
      <c r="O34" s="50" t="s">
        <v>33</v>
      </c>
      <c r="P34" s="50" t="str">
        <f t="shared" ref="P34:P70" si="10">Currency&amp;"AB1E"&amp;O34&amp;QuoteSuffix</f>
        <v>EURAB1E1Y_Quote</v>
      </c>
      <c r="Q34" s="122"/>
      <c r="R34" s="120">
        <f t="shared" si="7"/>
        <v>42355</v>
      </c>
      <c r="S34" s="120">
        <f>_xll.qlInterestRateIndexValueDate(AA34,R34)</f>
        <v>42359</v>
      </c>
      <c r="T34" s="120">
        <f>_xll.qlInterestRateIndexMaturity(AA34,S34)</f>
        <v>42725</v>
      </c>
      <c r="U34" s="125">
        <f>_xll.qlIndexFixing(AA34,R34,,_xll.ohTrigger(Trigger,Trigger1M,InterestRatesTrigger))</f>
        <v>-2.6433333333333252E-3</v>
      </c>
      <c r="V34" s="125">
        <f>_xll.qlQuoteValue(P34,_xll.ohTrigger(Trigger,Trigger1M,InterestRatesTrigger))</f>
        <v>-2.64E-3</v>
      </c>
      <c r="W34" s="50" t="b">
        <f t="shared" si="8"/>
        <v>1</v>
      </c>
      <c r="X34" s="144">
        <f t="shared" si="9"/>
        <v>-3.3333333333252467E-2</v>
      </c>
      <c r="Y34" s="50" t="b">
        <f>ABS(X34/10000)&lt;=ABS('General Settings'!$D$25)</f>
        <v>1</v>
      </c>
      <c r="AA34" s="50" t="str">
        <f>_xll.qlSwapIndex(,,O34,SettlementDays,Currency,Calendar,FixedLegTenor,FixedLegBDC,FixedLegDayCounter,Index1M,DiscountingCurve,Permanent,Trigger,ObjectOverwrite)</f>
        <v>obj_005cf#0000</v>
      </c>
      <c r="AC34" s="103" t="s">
        <v>33</v>
      </c>
      <c r="AD34" s="103" t="s">
        <v>108</v>
      </c>
      <c r="AE34" s="104" t="s">
        <v>154</v>
      </c>
    </row>
    <row r="35" spans="13:64" x14ac:dyDescent="0.2">
      <c r="M35" s="50" t="s">
        <v>60</v>
      </c>
      <c r="N35" s="50"/>
      <c r="O35" s="50" t="s">
        <v>73</v>
      </c>
      <c r="P35" s="50" t="str">
        <f t="shared" si="10"/>
        <v>EURAB1E15M_Quote</v>
      </c>
      <c r="Q35" s="122"/>
      <c r="R35" s="120">
        <f t="shared" si="7"/>
        <v>42355</v>
      </c>
      <c r="S35" s="120">
        <f>_xll.qlInterestRateIndexValueDate(AA35,R35)</f>
        <v>42359</v>
      </c>
      <c r="T35" s="120">
        <f>_xll.qlInterestRateIndexMaturity(AA35,S35)</f>
        <v>42815</v>
      </c>
      <c r="U35" s="125">
        <f>_xll.qlIndexFixing(AA35,R35,,_xll.ohTrigger(Trigger,Trigger1M,InterestRatesTrigger))</f>
        <v>-2.6951038442454851E-3</v>
      </c>
      <c r="V35" s="125" t="e">
        <f>_xll.qlQuoteValue(P35,_xll.ohTrigger(Trigger,Trigger1M,InterestRatesTrigger))</f>
        <v>#NUM!</v>
      </c>
      <c r="W35" s="50" t="b">
        <f t="shared" si="8"/>
        <v>0</v>
      </c>
      <c r="X35" s="144" t="e">
        <f t="shared" si="9"/>
        <v>#NUM!</v>
      </c>
      <c r="Y35" s="50" t="e">
        <f>ABS(X35/10000)&lt;=ABS('General Settings'!$D$25)</f>
        <v>#NUM!</v>
      </c>
      <c r="AA35" s="50" t="str">
        <f>_xll.qlSwapIndex(,,O35,SettlementDays,Currency,Calendar,FixedLegTenor,FixedLegBDC,FixedLegDayCounter,Index1M,DiscountingCurve,Permanent,Trigger,ObjectOverwrite)</f>
        <v>obj_00695#0000</v>
      </c>
    </row>
    <row r="36" spans="13:64" x14ac:dyDescent="0.2">
      <c r="M36" s="50" t="s">
        <v>60</v>
      </c>
      <c r="N36" s="50"/>
      <c r="O36" s="50" t="s">
        <v>76</v>
      </c>
      <c r="P36" s="50" t="str">
        <f t="shared" si="10"/>
        <v>EURAB1E18M_Quote</v>
      </c>
      <c r="Q36" s="122"/>
      <c r="R36" s="120">
        <f t="shared" si="7"/>
        <v>42355</v>
      </c>
      <c r="S36" s="120">
        <f>_xll.qlInterestRateIndexValueDate(AA36,R36)</f>
        <v>42359</v>
      </c>
      <c r="T36" s="120">
        <f>_xll.qlInterestRateIndexMaturity(AA36,S36)</f>
        <v>42907</v>
      </c>
      <c r="U36" s="125">
        <f>_xll.qlIndexFixing(AA36,R36,,_xll.ohTrigger(Trigger,Trigger1M,InterestRatesTrigger))</f>
        <v>-2.7086944435690931E-3</v>
      </c>
      <c r="V36" s="125" t="e">
        <f>_xll.qlQuoteValue(P36,_xll.ohTrigger(Trigger,Trigger1M,InterestRatesTrigger))</f>
        <v>#NUM!</v>
      </c>
      <c r="W36" s="50" t="b">
        <f t="shared" si="8"/>
        <v>0</v>
      </c>
      <c r="X36" s="144" t="e">
        <f t="shared" si="9"/>
        <v>#NUM!</v>
      </c>
      <c r="Y36" s="50" t="e">
        <f>ABS(X36/10000)&lt;=ABS('General Settings'!$D$25)</f>
        <v>#NUM!</v>
      </c>
      <c r="AA36" s="50" t="str">
        <f>_xll.qlSwapIndex(,,O36,SettlementDays,Currency,Calendar,FixedLegTenor,FixedLegBDC,FixedLegDayCounter,Index1M,DiscountingCurve,Permanent,Trigger,ObjectOverwrite)</f>
        <v>obj_00743#0000</v>
      </c>
    </row>
    <row r="37" spans="13:64" x14ac:dyDescent="0.2">
      <c r="M37" s="50" t="s">
        <v>60</v>
      </c>
      <c r="N37" s="50"/>
      <c r="O37" s="50" t="s">
        <v>77</v>
      </c>
      <c r="P37" s="50" t="str">
        <f t="shared" si="10"/>
        <v>EURAB1E21M_Quote</v>
      </c>
      <c r="Q37" s="122"/>
      <c r="R37" s="120">
        <f t="shared" si="7"/>
        <v>42355</v>
      </c>
      <c r="S37" s="120">
        <f>_xll.qlInterestRateIndexValueDate(AA37,R37)</f>
        <v>42359</v>
      </c>
      <c r="T37" s="120">
        <f>_xll.qlInterestRateIndexMaturity(AA37,S37)</f>
        <v>42999</v>
      </c>
      <c r="U37" s="125">
        <f>_xll.qlIndexFixing(AA37,R37,,_xll.ohTrigger(Trigger,Trigger1M,InterestRatesTrigger))</f>
        <v>-2.6753848501176285E-3</v>
      </c>
      <c r="V37" s="125" t="e">
        <f>_xll.qlQuoteValue(P37,_xll.ohTrigger(Trigger,Trigger1M,InterestRatesTrigger))</f>
        <v>#NUM!</v>
      </c>
      <c r="W37" s="50" t="b">
        <f t="shared" si="8"/>
        <v>0</v>
      </c>
      <c r="X37" s="144" t="e">
        <f t="shared" si="9"/>
        <v>#NUM!</v>
      </c>
      <c r="Y37" s="50" t="e">
        <f>ABS(X37/10000)&lt;=ABS('General Settings'!$D$25)</f>
        <v>#NUM!</v>
      </c>
      <c r="AA37" s="50" t="str">
        <f>_xll.qlSwapIndex(,,O37,SettlementDays,Currency,Calendar,FixedLegTenor,FixedLegBDC,FixedLegDayCounter,Index1M,DiscountingCurve,Permanent,Trigger,ObjectOverwrite)</f>
        <v>obj_0068d#0000</v>
      </c>
    </row>
    <row r="38" spans="13:64" x14ac:dyDescent="0.2">
      <c r="M38" s="110" t="s">
        <v>60</v>
      </c>
      <c r="N38" s="110"/>
      <c r="O38" s="110" t="s">
        <v>78</v>
      </c>
      <c r="P38" s="110" t="str">
        <f t="shared" si="10"/>
        <v>EURAB1E2Y_Quote</v>
      </c>
      <c r="Q38" s="122"/>
      <c r="R38" s="111">
        <f t="shared" si="7"/>
        <v>42355</v>
      </c>
      <c r="S38" s="111">
        <f>_xll.qlInterestRateIndexValueDate(AA38,R38)</f>
        <v>42359</v>
      </c>
      <c r="T38" s="111">
        <f>_xll.qlInterestRateIndexMaturity(AA38,S38)</f>
        <v>43090</v>
      </c>
      <c r="U38" s="112">
        <f>_xll.qlIndexFixing(AA38,R38,,_xll.ohTrigger(Trigger,Trigger1M,InterestRatesTrigger))</f>
        <v>-2.5999999995213793E-3</v>
      </c>
      <c r="V38" s="112">
        <f>_xll.qlQuoteValue(P38,_xll.ohTrigger(Trigger,Trigger1M,InterestRatesTrigger))</f>
        <v>-2.5999999999999999E-3</v>
      </c>
      <c r="W38" s="110" t="b">
        <f t="shared" si="8"/>
        <v>1</v>
      </c>
      <c r="X38" s="146">
        <f t="shared" si="9"/>
        <v>4.7862061536285694E-9</v>
      </c>
      <c r="Y38" s="50" t="b">
        <f>ABS(X38/10000)&lt;=ABS('General Settings'!$D$25)</f>
        <v>1</v>
      </c>
      <c r="AA38" s="50" t="str">
        <f>_xll.qlSwapIndex(,,O38,SettlementDays,Currency,Calendar,FixedLegTenor,FixedLegBDC,FixedLegDayCounter,Index1M,DiscountingCurve,Permanent,Trigger,ObjectOverwrite)</f>
        <v>obj_005ef#0000</v>
      </c>
    </row>
    <row r="39" spans="13:64" x14ac:dyDescent="0.2">
      <c r="M39" s="110" t="s">
        <v>60</v>
      </c>
      <c r="N39" s="110"/>
      <c r="O39" s="110" t="s">
        <v>79</v>
      </c>
      <c r="P39" s="110" t="str">
        <f t="shared" si="10"/>
        <v>EURAB1E3Y_Quote</v>
      </c>
      <c r="Q39" s="122"/>
      <c r="R39" s="111">
        <f t="shared" si="7"/>
        <v>42355</v>
      </c>
      <c r="S39" s="111">
        <f>_xll.qlInterestRateIndexValueDate(AA39,R39)</f>
        <v>42359</v>
      </c>
      <c r="T39" s="111">
        <f>_xll.qlInterestRateIndexMaturity(AA39,S39)</f>
        <v>43455</v>
      </c>
      <c r="U39" s="112">
        <f>_xll.qlIndexFixing(AA39,R39,,_xll.ohTrigger(Trigger,Trigger1M,InterestRatesTrigger))</f>
        <v>-1.979999999791815E-3</v>
      </c>
      <c r="V39" s="112">
        <f>_xll.qlQuoteValue(P39,_xll.ohTrigger(Trigger,Trigger1M,InterestRatesTrigger))</f>
        <v>-1.98E-3</v>
      </c>
      <c r="W39" s="110" t="b">
        <f t="shared" si="8"/>
        <v>1</v>
      </c>
      <c r="X39" s="146">
        <f t="shared" si="9"/>
        <v>2.0818503171371461E-9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_xll.qlSwapIndex(,,O39,SettlementDays,Currency,Calendar,FixedLegTenor,FixedLegBDC,FixedLegDayCounter,Index1M,DiscountingCurve,Permanent,Trigger,ObjectOverwrite)</f>
        <v>obj_00611#0000</v>
      </c>
    </row>
    <row r="40" spans="13:64" x14ac:dyDescent="0.2">
      <c r="M40" s="110" t="s">
        <v>60</v>
      </c>
      <c r="N40" s="110"/>
      <c r="O40" s="110" t="s">
        <v>80</v>
      </c>
      <c r="P40" s="110" t="str">
        <f t="shared" si="10"/>
        <v>EURAB1E4Y_Quote</v>
      </c>
      <c r="Q40" s="122"/>
      <c r="R40" s="111">
        <f t="shared" si="7"/>
        <v>42355</v>
      </c>
      <c r="S40" s="111">
        <f>_xll.qlInterestRateIndexValueDate(AA40,R40)</f>
        <v>42359</v>
      </c>
      <c r="T40" s="111">
        <f>_xll.qlInterestRateIndexMaturity(AA40,S40)</f>
        <v>43822</v>
      </c>
      <c r="U40" s="112">
        <f>_xll.qlIndexFixing(AA40,R40,,_xll.ohTrigger(Trigger,Trigger1M,InterestRatesTrigger))</f>
        <v>-8.6999999996419878E-4</v>
      </c>
      <c r="V40" s="112">
        <f>_xll.qlQuoteValue(P40,_xll.ohTrigger(Trigger,Trigger1M,InterestRatesTrigger))</f>
        <v>-8.699999999999999E-4</v>
      </c>
      <c r="W40" s="110" t="b">
        <f t="shared" si="8"/>
        <v>1</v>
      </c>
      <c r="X40" s="146">
        <f t="shared" si="9"/>
        <v>3.5801114676992096E-10</v>
      </c>
      <c r="Y40" s="50" t="b">
        <f>ABS(X40/10000)&lt;=ABS('General Settings'!$D$25)</f>
        <v>1</v>
      </c>
      <c r="AA40" s="50" t="str">
        <f>_xll.qlSwapIndex(,,O40,SettlementDays,Currency,Calendar,FixedLegTenor,FixedLegBDC,FixedLegDayCounter,Index1M,DiscountingCurve,Permanent,Trigger,ObjectOverwrite)</f>
        <v>obj_00765#0000</v>
      </c>
    </row>
    <row r="41" spans="13:64" x14ac:dyDescent="0.2">
      <c r="M41" s="110" t="s">
        <v>60</v>
      </c>
      <c r="N41" s="110"/>
      <c r="O41" s="110" t="s">
        <v>81</v>
      </c>
      <c r="P41" s="110" t="str">
        <f t="shared" si="10"/>
        <v>EURAB1E5Y_Quote</v>
      </c>
      <c r="Q41" s="122"/>
      <c r="R41" s="111">
        <f t="shared" si="7"/>
        <v>42355</v>
      </c>
      <c r="S41" s="111">
        <f>_xll.qlInterestRateIndexValueDate(AA41,R41)</f>
        <v>42359</v>
      </c>
      <c r="T41" s="111">
        <f>_xll.qlInterestRateIndexMaturity(AA41,S41)</f>
        <v>44186</v>
      </c>
      <c r="U41" s="112">
        <f>_xll.qlIndexFixing(AA41,R41,,_xll.ohTrigger(Trigger,Trigger1M,InterestRatesTrigger))</f>
        <v>4.599999997447019E-4</v>
      </c>
      <c r="V41" s="112">
        <f>_xll.qlQuoteValue(P41,_xll.ohTrigger(Trigger,Trigger1M,InterestRatesTrigger))</f>
        <v>4.5999999999999991E-4</v>
      </c>
      <c r="W41" s="110" t="b">
        <f t="shared" si="8"/>
        <v>1</v>
      </c>
      <c r="X41" s="146">
        <f t="shared" si="9"/>
        <v>-2.5529800712700834E-9</v>
      </c>
      <c r="Y41" s="50" t="b">
        <f>ABS(X41/10000)&lt;=ABS('General Settings'!$D$25)</f>
        <v>1</v>
      </c>
      <c r="AA41" s="50" t="str">
        <f>_xll.qlSwapIndex(,,O41,SettlementDays,Currency,Calendar,FixedLegTenor,FixedLegBDC,FixedLegDayCounter,Index1M,DiscountingCurve,Permanent,Trigger,ObjectOverwrite)</f>
        <v>obj_006e3#0000</v>
      </c>
    </row>
    <row r="42" spans="13:64" x14ac:dyDescent="0.2">
      <c r="M42" s="110" t="s">
        <v>60</v>
      </c>
      <c r="N42" s="110"/>
      <c r="O42" s="110" t="s">
        <v>82</v>
      </c>
      <c r="P42" s="110" t="str">
        <f t="shared" si="10"/>
        <v>EURAB1E6Y_Quote</v>
      </c>
      <c r="Q42" s="122"/>
      <c r="R42" s="111">
        <f t="shared" si="7"/>
        <v>42355</v>
      </c>
      <c r="S42" s="111">
        <f>_xll.qlInterestRateIndexValueDate(AA42,R42)</f>
        <v>42359</v>
      </c>
      <c r="T42" s="111">
        <f>_xll.qlInterestRateIndexMaturity(AA42,S42)</f>
        <v>44551</v>
      </c>
      <c r="U42" s="112">
        <f>_xll.qlIndexFixing(AA42,R42,,_xll.ohTrigger(Trigger,Trigger1M,InterestRatesTrigger))</f>
        <v>1.8599999999934144E-3</v>
      </c>
      <c r="V42" s="112">
        <f>_xll.qlQuoteValue(P42,_xll.ohTrigger(Trigger,Trigger1M,InterestRatesTrigger))</f>
        <v>1.8599999999999999E-3</v>
      </c>
      <c r="W42" s="110" t="b">
        <f t="shared" si="8"/>
        <v>1</v>
      </c>
      <c r="X42" s="146">
        <f t="shared" si="9"/>
        <v>-6.5854439956769539E-11</v>
      </c>
      <c r="Y42" s="50" t="b">
        <f>ABS(X42/10000)&lt;=ABS('General Settings'!$D$25)</f>
        <v>1</v>
      </c>
      <c r="AA42" s="50" t="str">
        <f>_xll.qlSwapIndex(,,O42,SettlementDays,Currency,Calendar,FixedLegTenor,FixedLegBDC,FixedLegDayCounter,Index1M,DiscountingCurve,Permanent,Trigger,ObjectOverwrite)</f>
        <v>obj_005d5#0000</v>
      </c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M43" s="110" t="s">
        <v>60</v>
      </c>
      <c r="N43" s="110"/>
      <c r="O43" s="110" t="s">
        <v>83</v>
      </c>
      <c r="P43" s="110" t="str">
        <f t="shared" si="10"/>
        <v>EURAB1E7Y_Quote</v>
      </c>
      <c r="Q43" s="122"/>
      <c r="R43" s="111">
        <f t="shared" si="7"/>
        <v>42355</v>
      </c>
      <c r="S43" s="111">
        <f>_xll.qlInterestRateIndexValueDate(AA43,R43)</f>
        <v>42359</v>
      </c>
      <c r="T43" s="111">
        <f>_xll.qlInterestRateIndexMaturity(AA43,S43)</f>
        <v>44916</v>
      </c>
      <c r="U43" s="112">
        <f>_xll.qlIndexFixing(AA43,R43,,_xll.ohTrigger(Trigger,Trigger1M,InterestRatesTrigger))</f>
        <v>3.2800000000187102E-3</v>
      </c>
      <c r="V43" s="112">
        <f>_xll.qlQuoteValue(P43,_xll.ohTrigger(Trigger,Trigger1M,InterestRatesTrigger))</f>
        <v>3.2799999999999999E-3</v>
      </c>
      <c r="W43" s="110" t="b">
        <f t="shared" si="8"/>
        <v>1</v>
      </c>
      <c r="X43" s="146">
        <f t="shared" si="9"/>
        <v>1.8710293731016847E-10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_xll.qlSwapIndex(,,O43,SettlementDays,Currency,Calendar,FixedLegTenor,FixedLegBDC,FixedLegDayCounter,Index1M,DiscountingCurve,Permanent,Trigger,ObjectOverwrite)</f>
        <v>obj_005a7#0000</v>
      </c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M44" s="110" t="s">
        <v>60</v>
      </c>
      <c r="N44" s="110"/>
      <c r="O44" s="110" t="s">
        <v>84</v>
      </c>
      <c r="P44" s="110" t="str">
        <f t="shared" si="10"/>
        <v>EURAB1E8Y_Quote</v>
      </c>
      <c r="Q44" s="122"/>
      <c r="R44" s="111">
        <f t="shared" si="7"/>
        <v>42355</v>
      </c>
      <c r="S44" s="111">
        <f>_xll.qlInterestRateIndexValueDate(AA44,R44)</f>
        <v>42359</v>
      </c>
      <c r="T44" s="111">
        <f>_xll.qlInterestRateIndexMaturity(AA44,S44)</f>
        <v>45281</v>
      </c>
      <c r="U44" s="112">
        <f>_xll.qlIndexFixing(AA44,R44,,_xll.ohTrigger(Trigger,Trigger1M,InterestRatesTrigger))</f>
        <v>4.6699999999654865E-3</v>
      </c>
      <c r="V44" s="112">
        <f>_xll.qlQuoteValue(P44,_xll.ohTrigger(Trigger,Trigger1M,InterestRatesTrigger))</f>
        <v>4.6700000000000005E-3</v>
      </c>
      <c r="W44" s="110" t="b">
        <f t="shared" si="8"/>
        <v>1</v>
      </c>
      <c r="X44" s="146">
        <f t="shared" si="9"/>
        <v>-3.4514058278034554E-10</v>
      </c>
      <c r="Y44" s="50" t="b">
        <f>ABS(X44/10000)&lt;=ABS('General Settings'!$D$25)</f>
        <v>1</v>
      </c>
      <c r="AA44" s="50" t="str">
        <f>_xll.qlSwapIndex(,,O44,SettlementDays,Currency,Calendar,FixedLegTenor,FixedLegBDC,FixedLegDayCounter,Index1M,DiscountingCurve,Permanent,Trigger,ObjectOverwrite)</f>
        <v>obj_006c7#0000</v>
      </c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M45" s="110" t="s">
        <v>60</v>
      </c>
      <c r="N45" s="110"/>
      <c r="O45" s="110" t="s">
        <v>85</v>
      </c>
      <c r="P45" s="110" t="str">
        <f t="shared" si="10"/>
        <v>EURAB1E9Y_Quote</v>
      </c>
      <c r="Q45" s="122"/>
      <c r="R45" s="111">
        <f t="shared" si="7"/>
        <v>42355</v>
      </c>
      <c r="S45" s="111">
        <f>_xll.qlInterestRateIndexValueDate(AA45,R45)</f>
        <v>42359</v>
      </c>
      <c r="T45" s="111">
        <f>_xll.qlInterestRateIndexMaturity(AA45,S45)</f>
        <v>45649</v>
      </c>
      <c r="U45" s="112">
        <f>_xll.qlIndexFixing(AA45,R45,,_xll.ohTrigger(Trigger,Trigger1M,InterestRatesTrigger))</f>
        <v>5.9999999999907324E-3</v>
      </c>
      <c r="V45" s="112">
        <f>_xll.qlQuoteValue(P45,_xll.ohTrigger(Trigger,Trigger1M,InterestRatesTrigger))</f>
        <v>6.000000000000001E-3</v>
      </c>
      <c r="W45" s="110" t="b">
        <f t="shared" si="8"/>
        <v>1</v>
      </c>
      <c r="X45" s="146">
        <f t="shared" si="9"/>
        <v>-9.2686275321440803E-11</v>
      </c>
      <c r="Y45" s="50" t="b">
        <f>ABS(X45/10000)&lt;=ABS('General Settings'!$D$25)</f>
        <v>1</v>
      </c>
      <c r="AA45" s="50" t="str">
        <f>_xll.qlSwapIndex(,,O45,SettlementDays,Currency,Calendar,FixedLegTenor,FixedLegBDC,FixedLegDayCounter,Index1M,DiscountingCurve,Permanent,Trigger,ObjectOverwrite)</f>
        <v>obj_0065a#0000</v>
      </c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M46" s="110" t="s">
        <v>60</v>
      </c>
      <c r="N46" s="110"/>
      <c r="O46" s="110" t="s">
        <v>86</v>
      </c>
      <c r="P46" s="110" t="str">
        <f t="shared" si="10"/>
        <v>EURAB1E10Y_Quote</v>
      </c>
      <c r="Q46" s="122"/>
      <c r="R46" s="111">
        <f t="shared" si="7"/>
        <v>42355</v>
      </c>
      <c r="S46" s="111">
        <f>_xll.qlInterestRateIndexValueDate(AA46,R46)</f>
        <v>42359</v>
      </c>
      <c r="T46" s="111">
        <f>_xll.qlInterestRateIndexMaturity(AA46,S46)</f>
        <v>46013</v>
      </c>
      <c r="U46" s="112">
        <f>_xll.qlIndexFixing(AA46,R46,,_xll.ohTrigger(Trigger,Trigger1M,InterestRatesTrigger))</f>
        <v>7.1600000001892008E-3</v>
      </c>
      <c r="V46" s="112">
        <f>_xll.qlQuoteValue(P46,_xll.ohTrigger(Trigger,Trigger1M,InterestRatesTrigger))</f>
        <v>7.1599999999999997E-3</v>
      </c>
      <c r="W46" s="110" t="b">
        <f t="shared" si="8"/>
        <v>1</v>
      </c>
      <c r="X46" s="146">
        <f t="shared" si="9"/>
        <v>1.8920108535436242E-9</v>
      </c>
      <c r="Y46" s="50" t="b">
        <f>ABS(X46/10000)&lt;=ABS('General Settings'!$D$25)</f>
        <v>1</v>
      </c>
      <c r="AA46" s="50" t="str">
        <f>_xll.qlSwapIndex(,,O46,SettlementDays,Currency,Calendar,FixedLegTenor,FixedLegBDC,FixedLegDayCounter,Index1M,DiscountingCurve,Permanent,Trigger,ObjectOverwrite)</f>
        <v>obj_005f8#0000</v>
      </c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M47" s="50" t="s">
        <v>60</v>
      </c>
      <c r="N47" s="50"/>
      <c r="O47" s="50" t="s">
        <v>112</v>
      </c>
      <c r="P47" s="50" t="str">
        <f t="shared" si="10"/>
        <v>EURAB1E11Y_Quote</v>
      </c>
      <c r="Q47" s="122"/>
      <c r="R47" s="120">
        <f t="shared" si="7"/>
        <v>42355</v>
      </c>
      <c r="S47" s="120">
        <f>_xll.qlInterestRateIndexValueDate(AA47,R47)</f>
        <v>42359</v>
      </c>
      <c r="T47" s="120">
        <f>_xll.qlInterestRateIndexMaturity(AA47,S47)</f>
        <v>46377</v>
      </c>
      <c r="U47" s="125">
        <f>_xll.qlIndexFixing(AA47,R47,,_xll.ohTrigger(Trigger,Trigger1M,InterestRatesTrigger))</f>
        <v>8.2230003226898604E-3</v>
      </c>
      <c r="V47" s="125">
        <f>_xll.qlQuoteValue(P47,_xll.ohTrigger(Trigger,Trigger1M,InterestRatesTrigger))</f>
        <v>8.2399999999999991E-3</v>
      </c>
      <c r="W47" s="50" t="b">
        <f t="shared" si="8"/>
        <v>1</v>
      </c>
      <c r="X47" s="144">
        <f t="shared" si="9"/>
        <v>-0.16999677310138711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_xll.qlSwapIndex(,,O47,SettlementDays,Currency,Calendar,FixedLegTenor,FixedLegBDC,FixedLegDayCounter,Index1M,DiscountingCurve,Permanent,Trigger,ObjectOverwrite)</f>
        <v>obj_0072d#0000</v>
      </c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M48" s="110" t="s">
        <v>60</v>
      </c>
      <c r="N48" s="110"/>
      <c r="O48" s="110" t="s">
        <v>87</v>
      </c>
      <c r="P48" s="110" t="str">
        <f t="shared" si="10"/>
        <v>EURAB1E12Y_Quote</v>
      </c>
      <c r="Q48" s="122"/>
      <c r="R48" s="111">
        <f t="shared" si="7"/>
        <v>42355</v>
      </c>
      <c r="S48" s="111">
        <f>_xll.qlInterestRateIndexValueDate(AA48,R48)</f>
        <v>42359</v>
      </c>
      <c r="T48" s="111">
        <f>_xll.qlInterestRateIndexMaturity(AA48,S48)</f>
        <v>46742</v>
      </c>
      <c r="U48" s="112">
        <f>_xll.qlIndexFixing(AA48,R48,,_xll.ohTrigger(Trigger,Trigger1M,InterestRatesTrigger))</f>
        <v>9.1899999994787714E-3</v>
      </c>
      <c r="V48" s="112">
        <f>_xll.qlQuoteValue(P48,_xll.ohTrigger(Trigger,Trigger1M,InterestRatesTrigger))</f>
        <v>9.1900000000000003E-3</v>
      </c>
      <c r="W48" s="110" t="b">
        <f t="shared" si="8"/>
        <v>1</v>
      </c>
      <c r="X48" s="146">
        <f t="shared" si="9"/>
        <v>-5.2122889337979927E-9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_xll.qlSwapIndex(,,O48,SettlementDays,Currency,Calendar,FixedLegTenor,FixedLegBDC,FixedLegDayCounter,Index1M,DiscountingCurve,Permanent,Trigger,ObjectOverwrite)</f>
        <v>obj_005c8#0000</v>
      </c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3:65" x14ac:dyDescent="0.2">
      <c r="M49" s="50" t="s">
        <v>60</v>
      </c>
      <c r="N49" s="50"/>
      <c r="O49" s="50" t="s">
        <v>113</v>
      </c>
      <c r="P49" s="50" t="str">
        <f t="shared" si="10"/>
        <v>EURAB1E13Y_Quote</v>
      </c>
      <c r="Q49" s="122"/>
      <c r="R49" s="120">
        <f t="shared" si="7"/>
        <v>42355</v>
      </c>
      <c r="S49" s="120">
        <f>_xll.qlInterestRateIndexValueDate(AA49,R49)</f>
        <v>42359</v>
      </c>
      <c r="T49" s="120">
        <f>_xll.qlInterestRateIndexMaturity(AA49,S49)</f>
        <v>47108</v>
      </c>
      <c r="U49" s="125">
        <f>_xll.qlIndexFixing(AA49,R49,,_xll.ohTrigger(Trigger,Trigger1M,InterestRatesTrigger))</f>
        <v>1.0042073181159692E-2</v>
      </c>
      <c r="V49" s="125" t="e">
        <f>_xll.qlQuoteValue(P49,_xll.ohTrigger(Trigger,Trigger1M,InterestRatesTrigger))</f>
        <v>#NUM!</v>
      </c>
      <c r="W49" s="50" t="b">
        <f t="shared" si="8"/>
        <v>0</v>
      </c>
      <c r="X49" s="144" t="e">
        <f t="shared" si="9"/>
        <v>#NUM!</v>
      </c>
      <c r="Y49" s="50" t="e">
        <f>ABS(X49/10000)&lt;=ABS('General Settings'!$D$25)</f>
        <v>#NUM!</v>
      </c>
      <c r="AA49" s="50" t="str">
        <f>_xll.qlSwapIndex(,,O49,SettlementDays,Currency,Calendar,FixedLegTenor,FixedLegBDC,FixedLegDayCounter,Index1M,DiscountingCurve,Permanent,Trigger,ObjectOverwrite)</f>
        <v>obj_0068f#0000</v>
      </c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3:65" x14ac:dyDescent="0.2">
      <c r="M50" s="50" t="s">
        <v>60</v>
      </c>
      <c r="N50" s="50"/>
      <c r="O50" s="50" t="s">
        <v>114</v>
      </c>
      <c r="P50" s="50" t="str">
        <f t="shared" si="10"/>
        <v>EURAB1E14Y_Quote</v>
      </c>
      <c r="Q50" s="122"/>
      <c r="R50" s="120">
        <f t="shared" si="7"/>
        <v>42355</v>
      </c>
      <c r="S50" s="120">
        <f>_xll.qlInterestRateIndexValueDate(AA50,R50)</f>
        <v>42359</v>
      </c>
      <c r="T50" s="120">
        <f>_xll.qlInterestRateIndexMaturity(AA50,S50)</f>
        <v>47473</v>
      </c>
      <c r="U50" s="125">
        <f>_xll.qlIndexFixing(AA50,R50,,_xll.ohTrigger(Trigger,Trigger1M,InterestRatesTrigger))</f>
        <v>1.0775844609674585E-2</v>
      </c>
      <c r="V50" s="125" t="e">
        <f>_xll.qlQuoteValue(P50,_xll.ohTrigger(Trigger,Trigger1M,InterestRatesTrigger))</f>
        <v>#NUM!</v>
      </c>
      <c r="W50" s="50" t="b">
        <f t="shared" si="8"/>
        <v>0</v>
      </c>
      <c r="X50" s="144" t="e">
        <f t="shared" si="9"/>
        <v>#NUM!</v>
      </c>
      <c r="Y50" s="50" t="e">
        <f>ABS(X50/10000)&lt;=ABS('General Settings'!$D$25)</f>
        <v>#NUM!</v>
      </c>
      <c r="AA50" s="50" t="str">
        <f>_xll.qlSwapIndex(,,O50,SettlementDays,Currency,Calendar,FixedLegTenor,FixedLegBDC,FixedLegDayCounter,Index1M,DiscountingCurve,Permanent,Trigger,ObjectOverwrite)</f>
        <v>obj_0074f#0000</v>
      </c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3:65" x14ac:dyDescent="0.2">
      <c r="M51" s="110" t="s">
        <v>60</v>
      </c>
      <c r="N51" s="110"/>
      <c r="O51" s="110" t="s">
        <v>88</v>
      </c>
      <c r="P51" s="110" t="str">
        <f t="shared" si="10"/>
        <v>EURAB1E15Y_Quote</v>
      </c>
      <c r="Q51" s="122"/>
      <c r="R51" s="111">
        <f t="shared" si="7"/>
        <v>42355</v>
      </c>
      <c r="S51" s="111">
        <f>_xll.qlInterestRateIndexValueDate(AA51,R51)</f>
        <v>42359</v>
      </c>
      <c r="T51" s="111">
        <f>_xll.qlInterestRateIndexMaturity(AA51,S51)</f>
        <v>47840</v>
      </c>
      <c r="U51" s="112">
        <f>_xll.qlIndexFixing(AA51,R51,,_xll.ohTrigger(Trigger,Trigger1M,InterestRatesTrigger))</f>
        <v>1.1410000000003121E-2</v>
      </c>
      <c r="V51" s="112">
        <f>_xll.qlQuoteValue(P51,_xll.ohTrigger(Trigger,Trigger1M,InterestRatesTrigger))</f>
        <v>1.141E-2</v>
      </c>
      <c r="W51" s="110" t="b">
        <f t="shared" si="8"/>
        <v>1</v>
      </c>
      <c r="X51" s="146">
        <f t="shared" si="9"/>
        <v>3.120767533282276E-11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_xll.qlSwapIndex(,,O51,SettlementDays,Currency,Calendar,FixedLegTenor,FixedLegBDC,FixedLegDayCounter,Index1M,DiscountingCurve,Permanent,Trigger,ObjectOverwrite)</f>
        <v>obj_006be#0000</v>
      </c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3:65" x14ac:dyDescent="0.2">
      <c r="M52" s="50" t="s">
        <v>60</v>
      </c>
      <c r="N52" s="50"/>
      <c r="O52" s="50" t="s">
        <v>115</v>
      </c>
      <c r="P52" s="50" t="str">
        <f t="shared" si="10"/>
        <v>EURAB1E16Y_Quote</v>
      </c>
      <c r="Q52" s="122"/>
      <c r="R52" s="120">
        <f t="shared" si="7"/>
        <v>42355</v>
      </c>
      <c r="S52" s="120">
        <f>_xll.qlInterestRateIndexValueDate(AA52,R52)</f>
        <v>42359</v>
      </c>
      <c r="T52" s="120">
        <f>_xll.qlInterestRateIndexMaturity(AA52,S52)</f>
        <v>48204</v>
      </c>
      <c r="U52" s="125">
        <f>_xll.qlIndexFixing(AA52,R52,,_xll.ohTrigger(Trigger,Trigger1M,InterestRatesTrigger))</f>
        <v>1.1946581034508325E-2</v>
      </c>
      <c r="V52" s="125" t="e">
        <f>_xll.qlQuoteValue(P52,_xll.ohTrigger(Trigger,Trigger1M,InterestRatesTrigger))</f>
        <v>#NUM!</v>
      </c>
      <c r="W52" s="50" t="b">
        <f t="shared" si="8"/>
        <v>0</v>
      </c>
      <c r="X52" s="144" t="e">
        <f t="shared" si="9"/>
        <v>#NUM!</v>
      </c>
      <c r="Y52" s="50" t="e">
        <f>ABS(X52/10000)&lt;=ABS('General Settings'!$D$25)</f>
        <v>#NUM!</v>
      </c>
      <c r="AA52" s="50" t="str">
        <f>_xll.qlSwapIndex(,,O52,SettlementDays,Currency,Calendar,FixedLegTenor,FixedLegBDC,FixedLegDayCounter,Index1M,DiscountingCurve,Permanent,Trigger,ObjectOverwrite)</f>
        <v>obj_005a4#0000</v>
      </c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3:65" x14ac:dyDescent="0.2">
      <c r="M53" s="50" t="s">
        <v>60</v>
      </c>
      <c r="N53" s="50"/>
      <c r="O53" s="50" t="s">
        <v>116</v>
      </c>
      <c r="P53" s="50" t="str">
        <f t="shared" si="10"/>
        <v>EURAB1E17Y_Quote</v>
      </c>
      <c r="Q53" s="122"/>
      <c r="R53" s="120">
        <f t="shared" si="7"/>
        <v>42355</v>
      </c>
      <c r="S53" s="120">
        <f>_xll.qlInterestRateIndexValueDate(AA53,R53)</f>
        <v>42359</v>
      </c>
      <c r="T53" s="120">
        <f>_xll.qlInterestRateIndexMaturity(AA53,S53)</f>
        <v>48569</v>
      </c>
      <c r="U53" s="125">
        <f>_xll.qlIndexFixing(AA53,R53,,_xll.ohTrigger(Trigger,Trigger1M,InterestRatesTrigger))</f>
        <v>1.2401668072942962E-2</v>
      </c>
      <c r="V53" s="125" t="e">
        <f>_xll.qlQuoteValue(P53,_xll.ohTrigger(Trigger,Trigger1M,InterestRatesTrigger))</f>
        <v>#NUM!</v>
      </c>
      <c r="W53" s="50" t="b">
        <f t="shared" si="8"/>
        <v>0</v>
      </c>
      <c r="X53" s="144" t="e">
        <f t="shared" si="9"/>
        <v>#NUM!</v>
      </c>
      <c r="Y53" s="50" t="e">
        <f>ABS(X53/10000)&lt;=ABS('General Settings'!$D$25)</f>
        <v>#NUM!</v>
      </c>
      <c r="AA53" s="50" t="str">
        <f>_xll.qlSwapIndex(,,O53,SettlementDays,Currency,Calendar,FixedLegTenor,FixedLegBDC,FixedLegDayCounter,Index1M,DiscountingCurve,Permanent,Trigger,ObjectOverwrite)</f>
        <v>obj_006a0#0000</v>
      </c>
    </row>
    <row r="54" spans="13:65" x14ac:dyDescent="0.2">
      <c r="M54" s="50" t="s">
        <v>60</v>
      </c>
      <c r="N54" s="50"/>
      <c r="O54" s="50" t="s">
        <v>117</v>
      </c>
      <c r="P54" s="50" t="str">
        <f t="shared" si="10"/>
        <v>EURAB1E18Y_Quote</v>
      </c>
      <c r="Q54" s="122"/>
      <c r="R54" s="120">
        <f t="shared" si="7"/>
        <v>42355</v>
      </c>
      <c r="S54" s="120">
        <f>_xll.qlInterestRateIndexValueDate(AA54,R54)</f>
        <v>42359</v>
      </c>
      <c r="T54" s="120">
        <f>_xll.qlInterestRateIndexMaturity(AA54,S54)</f>
        <v>48934</v>
      </c>
      <c r="U54" s="125">
        <f>_xll.qlIndexFixing(AA54,R54,,_xll.ohTrigger(Trigger,Trigger1M,InterestRatesTrigger))</f>
        <v>1.2777012627863077E-2</v>
      </c>
      <c r="V54" s="125" t="e">
        <f>_xll.qlQuoteValue(P54,_xll.ohTrigger(Trigger,Trigger1M,InterestRatesTrigger))</f>
        <v>#NUM!</v>
      </c>
      <c r="W54" s="50" t="b">
        <f t="shared" si="8"/>
        <v>0</v>
      </c>
      <c r="X54" s="144" t="e">
        <f t="shared" si="9"/>
        <v>#NUM!</v>
      </c>
      <c r="Y54" s="50" t="e">
        <f>ABS(X54/10000)&lt;=ABS('General Settings'!$D$25)</f>
        <v>#NUM!</v>
      </c>
      <c r="AA54" s="50" t="str">
        <f>_xll.qlSwapIndex(,,O54,SettlementDays,Currency,Calendar,FixedLegTenor,FixedLegBDC,FixedLegDayCounter,Index1M,DiscountingCurve,Permanent,Trigger,ObjectOverwrite)</f>
        <v>obj_0069c#0000</v>
      </c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3:65" x14ac:dyDescent="0.2">
      <c r="M55" s="50" t="s">
        <v>60</v>
      </c>
      <c r="N55" s="50"/>
      <c r="O55" s="50" t="s">
        <v>118</v>
      </c>
      <c r="P55" s="50" t="str">
        <f t="shared" si="10"/>
        <v>EURAB1E19Y_Quote</v>
      </c>
      <c r="Q55" s="122"/>
      <c r="R55" s="120">
        <f t="shared" si="7"/>
        <v>42355</v>
      </c>
      <c r="S55" s="120">
        <f>_xll.qlInterestRateIndexValueDate(AA55,R55)</f>
        <v>42359</v>
      </c>
      <c r="T55" s="120">
        <f>_xll.qlInterestRateIndexMaturity(AA55,S55)</f>
        <v>49299</v>
      </c>
      <c r="U55" s="125">
        <f>_xll.qlIndexFixing(AA55,R55,,_xll.ohTrigger(Trigger,Trigger1M,InterestRatesTrigger))</f>
        <v>1.3081006157368307E-2</v>
      </c>
      <c r="V55" s="125" t="e">
        <f>_xll.qlQuoteValue(P55,_xll.ohTrigger(Trigger,Trigger1M,InterestRatesTrigger))</f>
        <v>#NUM!</v>
      </c>
      <c r="W55" s="50" t="b">
        <f t="shared" si="8"/>
        <v>0</v>
      </c>
      <c r="X55" s="144" t="e">
        <f t="shared" si="9"/>
        <v>#NUM!</v>
      </c>
      <c r="Y55" s="50" t="e">
        <f>ABS(X55/10000)&lt;=ABS('General Settings'!$D$25)</f>
        <v>#NUM!</v>
      </c>
      <c r="AA55" s="50" t="str">
        <f>_xll.qlSwapIndex(,,O55,SettlementDays,Currency,Calendar,FixedLegTenor,FixedLegBDC,FixedLegDayCounter,Index1M,DiscountingCurve,Permanent,Trigger,ObjectOverwrite)</f>
        <v>obj_00616#0000</v>
      </c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3:65" x14ac:dyDescent="0.2">
      <c r="M56" s="110" t="s">
        <v>60</v>
      </c>
      <c r="N56" s="110"/>
      <c r="O56" s="110" t="s">
        <v>89</v>
      </c>
      <c r="P56" s="110" t="str">
        <f t="shared" si="10"/>
        <v>EURAB1E20Y_Quote</v>
      </c>
      <c r="Q56" s="122"/>
      <c r="R56" s="111">
        <f t="shared" si="7"/>
        <v>42355</v>
      </c>
      <c r="S56" s="111">
        <f>_xll.qlInterestRateIndexValueDate(AA56,R56)</f>
        <v>42359</v>
      </c>
      <c r="T56" s="111">
        <f>_xll.qlInterestRateIndexMaturity(AA56,S56)</f>
        <v>49664</v>
      </c>
      <c r="U56" s="112">
        <f>_xll.qlIndexFixing(AA56,R56,,_xll.ohTrigger(Trigger,Trigger1M,InterestRatesTrigger))</f>
        <v>1.33199999999844E-2</v>
      </c>
      <c r="V56" s="112">
        <f>_xll.qlQuoteValue(P56,_xll.ohTrigger(Trigger,Trigger1M,InterestRatesTrigger))</f>
        <v>1.3319999999999999E-2</v>
      </c>
      <c r="W56" s="110" t="b">
        <f t="shared" si="8"/>
        <v>1</v>
      </c>
      <c r="X56" s="146">
        <f t="shared" si="9"/>
        <v>-1.5598633495983449E-10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_xll.qlSwapIndex(,,O56,SettlementDays,Currency,Calendar,FixedLegTenor,FixedLegBDC,FixedLegDayCounter,Index1M,DiscountingCurve,Permanent,Trigger,ObjectOverwrite)</f>
        <v>obj_006a7#0000</v>
      </c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3:65" x14ac:dyDescent="0.2">
      <c r="M57" s="50" t="s">
        <v>60</v>
      </c>
      <c r="N57" s="50"/>
      <c r="O57" s="50" t="s">
        <v>119</v>
      </c>
      <c r="P57" s="50" t="str">
        <f t="shared" si="10"/>
        <v>EURAB1E21Y_Quote</v>
      </c>
      <c r="Q57" s="122"/>
      <c r="R57" s="120">
        <f t="shared" si="7"/>
        <v>42355</v>
      </c>
      <c r="S57" s="120">
        <f>_xll.qlInterestRateIndexValueDate(AA57,R57)</f>
        <v>42359</v>
      </c>
      <c r="T57" s="120">
        <f>_xll.qlInterestRateIndexMaturity(AA57,S57)</f>
        <v>50031</v>
      </c>
      <c r="U57" s="125">
        <f>_xll.qlIndexFixing(AA57,R57,,_xll.ohTrigger(Trigger,Trigger1M,InterestRatesTrigger))</f>
        <v>1.3503152008948135E-2</v>
      </c>
      <c r="V57" s="125" t="e">
        <f>_xll.qlQuoteValue(P57,_xll.ohTrigger(Trigger,Trigger1M,InterestRatesTrigger))</f>
        <v>#NUM!</v>
      </c>
      <c r="W57" s="50" t="b">
        <f t="shared" si="8"/>
        <v>0</v>
      </c>
      <c r="X57" s="144" t="e">
        <f t="shared" si="9"/>
        <v>#NUM!</v>
      </c>
      <c r="Y57" s="50" t="e">
        <f>ABS(X57/10000)&lt;=ABS('General Settings'!$D$25)</f>
        <v>#NUM!</v>
      </c>
      <c r="AA57" s="50" t="str">
        <f>_xll.qlSwapIndex(,,O57,SettlementDays,Currency,Calendar,FixedLegTenor,FixedLegBDC,FixedLegDayCounter,Index1M,DiscountingCurve,Permanent,Trigger,ObjectOverwrite)</f>
        <v>obj_005cd#0000</v>
      </c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3:65" x14ac:dyDescent="0.2">
      <c r="M58" s="50" t="s">
        <v>60</v>
      </c>
      <c r="N58" s="50"/>
      <c r="O58" s="50" t="s">
        <v>120</v>
      </c>
      <c r="P58" s="50" t="str">
        <f t="shared" si="10"/>
        <v>EURAB1E22Y_Quote</v>
      </c>
      <c r="Q58" s="122"/>
      <c r="R58" s="120">
        <f t="shared" si="7"/>
        <v>42355</v>
      </c>
      <c r="S58" s="120">
        <f>_xll.qlInterestRateIndexValueDate(AA58,R58)</f>
        <v>42359</v>
      </c>
      <c r="T58" s="120">
        <f>_xll.qlInterestRateIndexMaturity(AA58,S58)</f>
        <v>50395</v>
      </c>
      <c r="U58" s="125">
        <f>_xll.qlIndexFixing(AA58,R58,,_xll.ohTrigger(Trigger,Trigger1M,InterestRatesTrigger))</f>
        <v>1.3634819755350622E-2</v>
      </c>
      <c r="V58" s="125" t="e">
        <f>_xll.qlQuoteValue(P58,_xll.ohTrigger(Trigger,Trigger1M,InterestRatesTrigger))</f>
        <v>#NUM!</v>
      </c>
      <c r="W58" s="50" t="b">
        <f t="shared" si="8"/>
        <v>0</v>
      </c>
      <c r="X58" s="144" t="e">
        <f t="shared" si="9"/>
        <v>#NUM!</v>
      </c>
      <c r="Y58" s="50" t="e">
        <f>ABS(X58/10000)&lt;=ABS('General Settings'!$D$25)</f>
        <v>#NUM!</v>
      </c>
      <c r="AA58" s="50" t="str">
        <f>_xll.qlSwapIndex(,,O58,SettlementDays,Currency,Calendar,FixedLegTenor,FixedLegBDC,FixedLegDayCounter,Index1M,DiscountingCurve,Permanent,Trigger,ObjectOverwrite)</f>
        <v>obj_00663#0000</v>
      </c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3:65" x14ac:dyDescent="0.2">
      <c r="M59" s="50" t="s">
        <v>60</v>
      </c>
      <c r="N59" s="50"/>
      <c r="O59" s="50" t="s">
        <v>121</v>
      </c>
      <c r="P59" s="50" t="str">
        <f t="shared" si="10"/>
        <v>EURAB1E23Y_Quote</v>
      </c>
      <c r="Q59" s="122"/>
      <c r="R59" s="120">
        <f t="shared" si="7"/>
        <v>42355</v>
      </c>
      <c r="S59" s="120">
        <f>_xll.qlInterestRateIndexValueDate(AA59,R59)</f>
        <v>42359</v>
      </c>
      <c r="T59" s="120">
        <f>_xll.qlInterestRateIndexMaturity(AA59,S59)</f>
        <v>50760</v>
      </c>
      <c r="U59" s="125">
        <f>_xll.qlIndexFixing(AA59,R59,,_xll.ohTrigger(Trigger,Trigger1M,InterestRatesTrigger))</f>
        <v>1.3728352159140743E-2</v>
      </c>
      <c r="V59" s="125" t="e">
        <f>_xll.qlQuoteValue(P59,_xll.ohTrigger(Trigger,Trigger1M,InterestRatesTrigger))</f>
        <v>#NUM!</v>
      </c>
      <c r="W59" s="50" t="b">
        <f t="shared" si="8"/>
        <v>0</v>
      </c>
      <c r="X59" s="144" t="e">
        <f t="shared" si="9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_xll.qlSwapIndex(,,O59,SettlementDays,Currency,Calendar,FixedLegTenor,FixedLegBDC,FixedLegDayCounter,Index1M,DiscountingCurve,Permanent,Trigger,ObjectOverwrite)</f>
        <v>obj_005d9#0000</v>
      </c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3:65" x14ac:dyDescent="0.2">
      <c r="M60" s="50" t="s">
        <v>60</v>
      </c>
      <c r="N60" s="50"/>
      <c r="O60" s="50" t="s">
        <v>122</v>
      </c>
      <c r="P60" s="50" t="str">
        <f t="shared" si="10"/>
        <v>EURAB1E24Y_Quote</v>
      </c>
      <c r="Q60" s="122"/>
      <c r="R60" s="120">
        <f t="shared" si="7"/>
        <v>42355</v>
      </c>
      <c r="S60" s="120">
        <f>_xll.qlInterestRateIndexValueDate(AA60,R60)</f>
        <v>42359</v>
      </c>
      <c r="T60" s="120">
        <f>_xll.qlInterestRateIndexMaturity(AA60,S60)</f>
        <v>51125</v>
      </c>
      <c r="U60" s="125">
        <f>_xll.qlIndexFixing(AA60,R60,,_xll.ohTrigger(Trigger,Trigger1M,InterestRatesTrigger))</f>
        <v>1.3793108157106777E-2</v>
      </c>
      <c r="V60" s="125" t="e">
        <f>_xll.qlQuoteValue(P60,_xll.ohTrigger(Trigger,Trigger1M,InterestRatesTrigger))</f>
        <v>#NUM!</v>
      </c>
      <c r="W60" s="50" t="b">
        <f t="shared" si="8"/>
        <v>0</v>
      </c>
      <c r="X60" s="144" t="e">
        <f t="shared" si="9"/>
        <v>#NUM!</v>
      </c>
      <c r="Y60" s="50" t="e">
        <f>ABS(X60/10000)&lt;=ABS('General Settings'!$D$25)</f>
        <v>#NUM!</v>
      </c>
      <c r="AA60" s="50" t="str">
        <f>_xll.qlSwapIndex(,,O60,SettlementDays,Currency,Calendar,FixedLegTenor,FixedLegBDC,FixedLegDayCounter,Index1M,DiscountingCurve,Permanent,Trigger,ObjectOverwrite)</f>
        <v>obj_0060e#0000</v>
      </c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3:65" x14ac:dyDescent="0.2">
      <c r="M61" s="110" t="s">
        <v>60</v>
      </c>
      <c r="N61" s="110"/>
      <c r="O61" s="110" t="s">
        <v>90</v>
      </c>
      <c r="P61" s="110" t="str">
        <f t="shared" si="10"/>
        <v>EURAB1E25Y_Quote</v>
      </c>
      <c r="Q61" s="122"/>
      <c r="R61" s="111">
        <f t="shared" si="7"/>
        <v>42355</v>
      </c>
      <c r="S61" s="111">
        <f>_xll.qlInterestRateIndexValueDate(AA61,R61)</f>
        <v>42359</v>
      </c>
      <c r="T61" s="111">
        <f>_xll.qlInterestRateIndexMaturity(AA61,S61)</f>
        <v>51491</v>
      </c>
      <c r="U61" s="112">
        <f>_xll.qlIndexFixing(AA61,R61,,_xll.ohTrigger(Trigger,Trigger1M,InterestRatesTrigger))</f>
        <v>1.3839999999946445E-2</v>
      </c>
      <c r="V61" s="112">
        <f>_xll.qlQuoteValue(P61,_xll.ohTrigger(Trigger,Trigger1M,InterestRatesTrigger))</f>
        <v>1.3839999999999998E-2</v>
      </c>
      <c r="W61" s="110" t="b">
        <f t="shared" si="8"/>
        <v>1</v>
      </c>
      <c r="X61" s="146">
        <f t="shared" si="9"/>
        <v>-5.3552648426880012E-10</v>
      </c>
      <c r="Y61" s="50" t="b">
        <f>ABS(X61/10000)&lt;=ABS('General Settings'!$D$25)</f>
        <v>1</v>
      </c>
      <c r="AA61" s="50" t="str">
        <f>_xll.qlSwapIndex(,,O61,SettlementDays,Currency,Calendar,FixedLegTenor,FixedLegBDC,FixedLegDayCounter,Index1M,DiscountingCurve,Permanent,Trigger,ObjectOverwrite)</f>
        <v>obj_005eb#0000</v>
      </c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3:65" x14ac:dyDescent="0.2">
      <c r="M62" s="50" t="s">
        <v>60</v>
      </c>
      <c r="N62" s="50"/>
      <c r="O62" s="50" t="s">
        <v>123</v>
      </c>
      <c r="P62" s="50" t="str">
        <f t="shared" si="10"/>
        <v>EURAB1E26Y_Quote</v>
      </c>
      <c r="Q62" s="122"/>
      <c r="R62" s="120">
        <f t="shared" si="7"/>
        <v>42355</v>
      </c>
      <c r="S62" s="120">
        <f>_xll.qlInterestRateIndexValueDate(AA62,R62)</f>
        <v>42359</v>
      </c>
      <c r="T62" s="120">
        <f>_xll.qlInterestRateIndexMaturity(AA62,S62)</f>
        <v>51858</v>
      </c>
      <c r="U62" s="125">
        <f>_xll.qlIndexFixing(AA62,R62,,_xll.ohTrigger(Trigger,Trigger1M,InterestRatesTrigger))</f>
        <v>1.3874770834364336E-2</v>
      </c>
      <c r="V62" s="125" t="e">
        <f>_xll.qlQuoteValue(P62,_xll.ohTrigger(Trigger,Trigger1M,InterestRatesTrigger))</f>
        <v>#NUM!</v>
      </c>
      <c r="W62" s="50" t="b">
        <f t="shared" si="8"/>
        <v>0</v>
      </c>
      <c r="X62" s="144" t="e">
        <f t="shared" si="9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_xll.qlSwapIndex(,,O62,SettlementDays,Currency,Calendar,FixedLegTenor,FixedLegBDC,FixedLegDayCounter,Index1M,DiscountingCurve,Permanent,Trigger,ObjectOverwrite)</f>
        <v>obj_0069f#0000</v>
      </c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3:65" x14ac:dyDescent="0.2">
      <c r="M63" s="50" t="s">
        <v>60</v>
      </c>
      <c r="N63" s="50"/>
      <c r="O63" s="50" t="s">
        <v>91</v>
      </c>
      <c r="P63" s="50" t="str">
        <f t="shared" si="10"/>
        <v>EURAB1E27Y_Quote</v>
      </c>
      <c r="Q63" s="122"/>
      <c r="R63" s="120">
        <f t="shared" si="7"/>
        <v>42355</v>
      </c>
      <c r="S63" s="120">
        <f>_xll.qlInterestRateIndexValueDate(AA63,R63)</f>
        <v>42359</v>
      </c>
      <c r="T63" s="120">
        <f>_xll.qlInterestRateIndexMaturity(AA63,S63)</f>
        <v>52222</v>
      </c>
      <c r="U63" s="125">
        <f>_xll.qlIndexFixing(AA63,R63,,_xll.ohTrigger(Trigger,Trigger1M,InterestRatesTrigger))</f>
        <v>1.3902245386494715E-2</v>
      </c>
      <c r="V63" s="125" t="e">
        <f>_xll.qlQuoteValue(P63,_xll.ohTrigger(Trigger,Trigger1M,InterestRatesTrigger))</f>
        <v>#NUM!</v>
      </c>
      <c r="W63" s="50" t="b">
        <f t="shared" si="8"/>
        <v>0</v>
      </c>
      <c r="X63" s="144" t="e">
        <f t="shared" si="9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_xll.qlSwapIndex(,,O63,SettlementDays,Currency,Calendar,FixedLegTenor,FixedLegBDC,FixedLegDayCounter,Index1M,DiscountingCurve,Permanent,Trigger,ObjectOverwrite)</f>
        <v>obj_0060a#0000</v>
      </c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3:65" x14ac:dyDescent="0.2">
      <c r="M64" s="50" t="s">
        <v>60</v>
      </c>
      <c r="N64" s="50"/>
      <c r="O64" s="50" t="s">
        <v>124</v>
      </c>
      <c r="P64" s="50" t="str">
        <f t="shared" si="10"/>
        <v>EURAB1E28Y_Quote</v>
      </c>
      <c r="Q64" s="122"/>
      <c r="R64" s="120">
        <f t="shared" si="7"/>
        <v>42355</v>
      </c>
      <c r="S64" s="120">
        <f>_xll.qlInterestRateIndexValueDate(AA64,R64)</f>
        <v>42359</v>
      </c>
      <c r="T64" s="120">
        <f>_xll.qlInterestRateIndexMaturity(AA64,S64)</f>
        <v>52586</v>
      </c>
      <c r="U64" s="125">
        <f>_xll.qlIndexFixing(AA64,R64,,_xll.ohTrigger(Trigger,Trigger1M,InterestRatesTrigger))</f>
        <v>1.3925357676445019E-2</v>
      </c>
      <c r="V64" s="125" t="e">
        <f>_xll.qlQuoteValue(P64,_xll.ohTrigger(Trigger,Trigger1M,InterestRatesTrigger))</f>
        <v>#NUM!</v>
      </c>
      <c r="W64" s="50" t="b">
        <f t="shared" si="8"/>
        <v>0</v>
      </c>
      <c r="X64" s="144" t="e">
        <f t="shared" si="9"/>
        <v>#NUM!</v>
      </c>
      <c r="Y64" s="50" t="e">
        <f>ABS(X64/10000)&lt;=ABS('General Settings'!$D$25)</f>
        <v>#NUM!</v>
      </c>
      <c r="AA64" s="50" t="str">
        <f>_xll.qlSwapIndex(,,O64,SettlementDays,Currency,Calendar,FixedLegTenor,FixedLegBDC,FixedLegDayCounter,Index1M,DiscountingCurve,Permanent,Trigger,ObjectOverwrite)</f>
        <v>obj_006d8#0000</v>
      </c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3:66" x14ac:dyDescent="0.2">
      <c r="M65" s="50" t="s">
        <v>60</v>
      </c>
      <c r="N65" s="50"/>
      <c r="O65" s="50" t="s">
        <v>125</v>
      </c>
      <c r="P65" s="50" t="str">
        <f t="shared" si="10"/>
        <v>EURAB1E29Y_Quote</v>
      </c>
      <c r="Q65" s="122"/>
      <c r="R65" s="120">
        <f t="shared" si="7"/>
        <v>42355</v>
      </c>
      <c r="S65" s="120">
        <f>_xll.qlInterestRateIndexValueDate(AA65,R65)</f>
        <v>42359</v>
      </c>
      <c r="T65" s="120">
        <f>_xll.qlInterestRateIndexMaturity(AA65,S65)</f>
        <v>52952</v>
      </c>
      <c r="U65" s="125">
        <f>_xll.qlIndexFixing(AA65,R65,,_xll.ohTrigger(Trigger,Trigger1M,InterestRatesTrigger))</f>
        <v>1.394784654477539E-2</v>
      </c>
      <c r="V65" s="125" t="e">
        <f>_xll.qlQuoteValue(P65,_xll.ohTrigger(Trigger,Trigger1M,InterestRatesTrigger))</f>
        <v>#NUM!</v>
      </c>
      <c r="W65" s="50" t="b">
        <f t="shared" si="8"/>
        <v>0</v>
      </c>
      <c r="X65" s="144" t="e">
        <f t="shared" si="9"/>
        <v>#NUM!</v>
      </c>
      <c r="Y65" s="50" t="e">
        <f>ABS(X65/10000)&lt;=ABS('General Settings'!$D$25)</f>
        <v>#NUM!</v>
      </c>
      <c r="AA65" s="50" t="str">
        <f>_xll.qlSwapIndex(,,O65,SettlementDays,Currency,Calendar,FixedLegTenor,FixedLegBDC,FixedLegDayCounter,Index1M,DiscountingCurve,Permanent,Trigger,ObjectOverwrite)</f>
        <v>obj_0060f#0000</v>
      </c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3:66" x14ac:dyDescent="0.2">
      <c r="M66" s="110" t="s">
        <v>60</v>
      </c>
      <c r="N66" s="110"/>
      <c r="O66" s="110" t="s">
        <v>92</v>
      </c>
      <c r="P66" s="110" t="str">
        <f t="shared" si="10"/>
        <v>EURAB1E30Y_Quote</v>
      </c>
      <c r="Q66" s="122"/>
      <c r="R66" s="111">
        <f t="shared" si="7"/>
        <v>42355</v>
      </c>
      <c r="S66" s="111">
        <f>_xll.qlInterestRateIndexValueDate(AA66,R66)</f>
        <v>42359</v>
      </c>
      <c r="T66" s="111">
        <f>_xll.qlInterestRateIndexMaturity(AA66,S66)</f>
        <v>53317</v>
      </c>
      <c r="U66" s="112">
        <f>_xll.qlIndexFixing(AA66,R66,,_xll.ohTrigger(Trigger,Trigger1M,InterestRatesTrigger))</f>
        <v>1.3970000000703616E-2</v>
      </c>
      <c r="V66" s="112">
        <f>_xll.qlQuoteValue(P66,_xll.ohTrigger(Trigger,Trigger1M,InterestRatesTrigger))</f>
        <v>1.397E-2</v>
      </c>
      <c r="W66" s="110" t="b">
        <f t="shared" si="8"/>
        <v>1</v>
      </c>
      <c r="X66" s="146">
        <f t="shared" si="9"/>
        <v>7.036159849205248E-9</v>
      </c>
      <c r="Y66" s="50" t="b">
        <f>ABS(X66/10000)&lt;=ABS('General Settings'!$D$25)</f>
        <v>1</v>
      </c>
      <c r="AA66" s="50" t="str">
        <f>_xll.qlSwapIndex(,,O66,SettlementDays,Currency,Calendar,FixedLegTenor,FixedLegBDC,FixedLegDayCounter,Index1M,DiscountingCurve,Permanent,Trigger,ObjectOverwrite)</f>
        <v>obj_006dc#0000</v>
      </c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3:66" x14ac:dyDescent="0.2">
      <c r="M67" s="50" t="s">
        <v>60</v>
      </c>
      <c r="N67" s="50"/>
      <c r="O67" s="50" t="s">
        <v>93</v>
      </c>
      <c r="P67" s="50" t="str">
        <f t="shared" si="10"/>
        <v>EURAB1E35Y_Quote</v>
      </c>
      <c r="Q67" s="122"/>
      <c r="R67" s="120">
        <f t="shared" si="7"/>
        <v>42355</v>
      </c>
      <c r="S67" s="120">
        <f>_xll.qlInterestRateIndexValueDate(AA67,R67)</f>
        <v>42359</v>
      </c>
      <c r="T67" s="120">
        <f>_xll.qlInterestRateIndexMaturity(AA67,S67)</f>
        <v>55143</v>
      </c>
      <c r="U67" s="125">
        <f>_xll.qlIndexFixing(AA67,R67,,_xll.ohTrigger(Trigger,Trigger1M,InterestRatesTrigger))</f>
        <v>1.4098714875839732E-2</v>
      </c>
      <c r="V67" s="125" t="e">
        <f>_xll.qlQuoteValue(P67,_xll.ohTrigger(Trigger,Trigger1M,InterestRatesTrigger))</f>
        <v>#NUM!</v>
      </c>
      <c r="W67" s="50" t="b">
        <f t="shared" si="8"/>
        <v>0</v>
      </c>
      <c r="X67" s="144" t="e">
        <f t="shared" si="9"/>
        <v>#NUM!</v>
      </c>
      <c r="Y67" s="50" t="e">
        <f>ABS(X67/10000)&lt;=ABS('General Settings'!$D$25)</f>
        <v>#NUM!</v>
      </c>
      <c r="AA67" s="50" t="str">
        <f>_xll.qlSwapIndex(,,O67,SettlementDays,Currency,Calendar,FixedLegTenor,FixedLegBDC,FixedLegDayCounter,Index1M,DiscountingCurve,Permanent,Trigger,ObjectOverwrite)</f>
        <v>obj_005fd#0000</v>
      </c>
    </row>
    <row r="68" spans="13:66" x14ac:dyDescent="0.2">
      <c r="M68" s="110" t="s">
        <v>60</v>
      </c>
      <c r="N68" s="110"/>
      <c r="O68" s="110" t="s">
        <v>94</v>
      </c>
      <c r="P68" s="110" t="str">
        <f t="shared" si="10"/>
        <v>EURAB1E40Y_Quote</v>
      </c>
      <c r="Q68" s="122"/>
      <c r="R68" s="111">
        <f t="shared" si="7"/>
        <v>42355</v>
      </c>
      <c r="S68" s="111">
        <f>_xll.qlInterestRateIndexValueDate(AA68,R68)</f>
        <v>42359</v>
      </c>
      <c r="T68" s="111">
        <f>_xll.qlInterestRateIndexMaturity(AA68,S68)</f>
        <v>56969</v>
      </c>
      <c r="U68" s="112">
        <f>_xll.qlIndexFixing(AA68,R68,,_xll.ohTrigger(Trigger,Trigger1M,InterestRatesTrigger))</f>
        <v>1.4140000000048549E-2</v>
      </c>
      <c r="V68" s="112">
        <f>_xll.qlQuoteValue(P68,_xll.ohTrigger(Trigger,Trigger1M,InterestRatesTrigger))</f>
        <v>1.4140000000000002E-2</v>
      </c>
      <c r="W68" s="110" t="b">
        <f t="shared" si="8"/>
        <v>1</v>
      </c>
      <c r="X68" s="146">
        <f t="shared" si="9"/>
        <v>4.8547971198686923E-10</v>
      </c>
      <c r="Y68" s="50" t="b">
        <f>ABS(X68/10000)&lt;=ABS('General Settings'!$D$25)</f>
        <v>1</v>
      </c>
      <c r="AA68" s="50" t="str">
        <f>_xll.qlSwapIndex(,,O68,SettlementDays,Currency,Calendar,FixedLegTenor,FixedLegBDC,FixedLegDayCounter,Index1M,DiscountingCurve,Permanent,Trigger,ObjectOverwrite)</f>
        <v>obj_0067d#0000</v>
      </c>
    </row>
    <row r="69" spans="13:66" x14ac:dyDescent="0.2">
      <c r="M69" s="110" t="s">
        <v>60</v>
      </c>
      <c r="N69" s="110"/>
      <c r="O69" s="110" t="s">
        <v>95</v>
      </c>
      <c r="P69" s="110" t="str">
        <f t="shared" si="10"/>
        <v>EURAB1E50Y_Quote</v>
      </c>
      <c r="Q69" s="122"/>
      <c r="R69" s="111">
        <f t="shared" si="7"/>
        <v>42355</v>
      </c>
      <c r="S69" s="111">
        <f>_xll.qlInterestRateIndexValueDate(AA69,R69)</f>
        <v>42359</v>
      </c>
      <c r="T69" s="111">
        <f>_xll.qlInterestRateIndexMaturity(AA69,S69)</f>
        <v>60622</v>
      </c>
      <c r="U69" s="112">
        <f>_xll.qlIndexFixing(AA69,R69,,_xll.ohTrigger(Trigger,Trigger1M,InterestRatesTrigger))</f>
        <v>1.3799999999831912E-2</v>
      </c>
      <c r="V69" s="112">
        <f>_xll.qlQuoteValue(P69,_xll.ohTrigger(Trigger,Trigger1M,InterestRatesTrigger))</f>
        <v>1.38E-2</v>
      </c>
      <c r="W69" s="110" t="b">
        <f t="shared" si="8"/>
        <v>1</v>
      </c>
      <c r="X69" s="146">
        <f t="shared" si="9"/>
        <v>-1.680877659282487E-9</v>
      </c>
      <c r="Y69" s="50" t="b">
        <f>ABS(X69/10000)&lt;=ABS('General Settings'!$D$25)</f>
        <v>1</v>
      </c>
      <c r="AA69" s="50" t="str">
        <f>_xll.qlSwapIndex(,,O69,SettlementDays,Currency,Calendar,FixedLegTenor,FixedLegBDC,FixedLegDayCounter,Index1M,DiscountingCurve,Permanent,Trigger,ObjectOverwrite)</f>
        <v>obj_00626#0000</v>
      </c>
    </row>
    <row r="70" spans="13:66" x14ac:dyDescent="0.2">
      <c r="M70" s="114" t="s">
        <v>60</v>
      </c>
      <c r="N70" s="114"/>
      <c r="O70" s="114" t="s">
        <v>126</v>
      </c>
      <c r="P70" s="114" t="str">
        <f t="shared" si="10"/>
        <v>EURAB1E60Y_Quote</v>
      </c>
      <c r="Q70" s="124"/>
      <c r="R70" s="115">
        <f t="shared" si="7"/>
        <v>42355</v>
      </c>
      <c r="S70" s="115">
        <f>_xll.qlInterestRateIndexValueDate(AA70,R70)</f>
        <v>42359</v>
      </c>
      <c r="T70" s="115">
        <f>_xll.qlInterestRateIndexMaturity(AA70,S70)</f>
        <v>64276</v>
      </c>
      <c r="U70" s="116">
        <f>_xll.qlIndexFixing(AA70,R70,,_xll.ohTrigger(Trigger,Trigger1M,InterestRatesTrigger))</f>
        <v>1.3739999999717267E-2</v>
      </c>
      <c r="V70" s="116">
        <f>_xll.qlQuoteValue(P70,_xll.ohTrigger(Trigger,Trigger1M,InterestRatesTrigger))</f>
        <v>1.374E-2</v>
      </c>
      <c r="W70" s="114" t="b">
        <f t="shared" si="8"/>
        <v>1</v>
      </c>
      <c r="X70" s="158">
        <f t="shared" si="9"/>
        <v>-2.827339057320799E-9</v>
      </c>
      <c r="Y70" s="51" t="b">
        <f>ABS(X70/10000)&lt;=ABS('General Settings'!$D$25)</f>
        <v>1</v>
      </c>
      <c r="AA70" s="51" t="str">
        <f>_xll.qlSwapIndex(,,O70,SettlementDays,Currency,Calendar,FixedLegTenor,FixedLegBDC,FixedLegDayCounter,Index1M,DiscountingCurve,Permanent,Trigger,ObjectOverwrite)</f>
        <v>obj_005fe#0000</v>
      </c>
    </row>
    <row r="71" spans="13:66" x14ac:dyDescent="0.2">
      <c r="R71" s="63"/>
      <c r="S71" s="63"/>
      <c r="T71" s="63"/>
      <c r="U71" s="63"/>
      <c r="V71" s="63"/>
    </row>
    <row r="72" spans="13:66" x14ac:dyDescent="0.2">
      <c r="R72" s="63"/>
      <c r="S72" s="63"/>
      <c r="T72" s="63"/>
      <c r="U72" s="63"/>
      <c r="V72" s="63"/>
    </row>
    <row r="73" spans="13:66" x14ac:dyDescent="0.2">
      <c r="R73" s="63"/>
      <c r="S73" s="63"/>
      <c r="T73" s="63"/>
      <c r="U73" s="63"/>
      <c r="V73" s="63"/>
    </row>
    <row r="74" spans="13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3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3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3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3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3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3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70">
    <cfRule type="cellIs" dxfId="6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 AE3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 AD34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42725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-1.9328926704424694E-3</v>
      </c>
      <c r="H3" s="53">
        <f>IF(G3&gt;=0,ROUNDDOWN(G3*10,2)/10,ROUNDUP(G3*10,2)/10)</f>
        <v>-2E-3</v>
      </c>
      <c r="I3" s="82">
        <f>MAX(_xll.ohPack(Data!$K$4:INDEX(Fwd3M,MATCH(E3+1,SettlementDates,1),1)))</f>
        <v>-1.2270000000014459E-3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42369</v>
      </c>
      <c r="E4" s="76">
        <f t="shared" si="0"/>
        <v>43090</v>
      </c>
      <c r="F4" s="77">
        <f t="shared" si="1"/>
        <v>3</v>
      </c>
      <c r="G4" s="83">
        <f>MIN(_xll.ohPack(Data!$K$4:INDEX(Fwd3M,MATCH(E4+1,SettlementDates,1),1)))</f>
        <v>-1.9328926704424694E-3</v>
      </c>
      <c r="H4" s="54">
        <f t="shared" ref="H4:H16" si="4">IF(G4&gt;=0,ROUNDDOWN(G4*10,2)/10,ROUNDUP(G4*10,2)/10)</f>
        <v>-2E-3</v>
      </c>
      <c r="I4" s="83">
        <f>MAX(_xll.ohPack(Data!$K$4:INDEX(Fwd3M,MATCH(E4+1,SettlementDates,1),1)))</f>
        <v>-5.1249439872069757E-4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44186</v>
      </c>
      <c r="F5" s="77">
        <f t="shared" si="1"/>
        <v>6</v>
      </c>
      <c r="G5" s="83">
        <f>MIN(_xll.ohPack(Data!$K$4:INDEX(Fwd3M,MATCH(E5+1,SettlementDates,1),1)))</f>
        <v>-1.9328926704424694E-3</v>
      </c>
      <c r="H5" s="54">
        <f t="shared" si="4"/>
        <v>-2E-3</v>
      </c>
      <c r="I5" s="83">
        <f>MAX(_xll.ohPack(Data!$K$4:INDEX(Fwd3M,MATCH(E5+1,SettlementDates,1),1)))</f>
        <v>8.8550189840539417E-3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46012</v>
      </c>
      <c r="F6" s="77">
        <f t="shared" si="1"/>
        <v>6</v>
      </c>
      <c r="G6" s="83">
        <f>MIN(_xll.ohPack(Data!$K$4:INDEX(Fwd3M,MATCH(E6+1,SettlementDates,1),1)))</f>
        <v>-1.9328926704424694E-3</v>
      </c>
      <c r="H6" s="54">
        <f t="shared" si="4"/>
        <v>-2E-3</v>
      </c>
      <c r="I6" s="83">
        <f>MAX(_xll.ohPack(Data!$K$4:INDEX(Fwd3M,MATCH(E6+1,SettlementDates,1),1)))</f>
        <v>1.9854430950466018E-2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49664</v>
      </c>
      <c r="F7" s="77">
        <f t="shared" si="1"/>
        <v>12</v>
      </c>
      <c r="G7" s="83">
        <f>MIN(_xll.ohPack(Data!$K$4:INDEX(Fwd3M,MATCH(E7+1,SettlementDates,1),1)))</f>
        <v>-1.9328926704424694E-3</v>
      </c>
      <c r="H7" s="54">
        <f t="shared" si="4"/>
        <v>-2E-3</v>
      </c>
      <c r="I7" s="83">
        <f>MAX(_xll.ohPack(Data!$K$4:INDEX(Fwd3M,MATCH(E7+1,SettlementDates,1),1)))</f>
        <v>2.1774532257257163E-2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53317</v>
      </c>
      <c r="F8" s="77">
        <f t="shared" si="1"/>
        <v>36</v>
      </c>
      <c r="G8" s="83">
        <f>MIN(_xll.ohPack(Data!$K$4:INDEX(Fwd3M,MATCH(E8+1,SettlementDates,1),1)))</f>
        <v>-1.9328926704424694E-3</v>
      </c>
      <c r="H8" s="54">
        <f t="shared" si="4"/>
        <v>-2E-3</v>
      </c>
      <c r="I8" s="83">
        <f>MAX(_xll.ohPack(Data!$K$4:INDEX(Fwd3M,MATCH(E8+1,SettlementDates,1),1)))</f>
        <v>2.1774532257257163E-2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64274</v>
      </c>
      <c r="F9" s="77">
        <f t="shared" si="1"/>
        <v>60</v>
      </c>
      <c r="G9" s="84">
        <f>MIN(_xll.ohPack(Data!$K$4:INDEX(Fwd3M,MATCH(E9+1,SettlementDates,1),1)))</f>
        <v>-1.9328926704424694E-3</v>
      </c>
      <c r="H9" s="55">
        <f t="shared" si="4"/>
        <v>-2E-3</v>
      </c>
      <c r="I9" s="84">
        <f>MAX(_xll.ohPack(Data!$K$4:INDEX(Fwd3M,MATCH(E9+1,SettlementDates,1),1)))</f>
        <v>2.1774532257257163E-2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42725</v>
      </c>
      <c r="F10" s="78">
        <f t="shared" si="1"/>
        <v>1</v>
      </c>
      <c r="G10" s="83">
        <f>MIN(_xll.ohPack(Data!$O$4:INDEX(ONFwd3M,MATCH(E10+1,SettlementDates,1),1)))</f>
        <v>-1.956436688375085E-3</v>
      </c>
      <c r="H10" s="54">
        <f t="shared" si="4"/>
        <v>-2E-3</v>
      </c>
      <c r="I10" s="83">
        <f>MAX(_xll.ohPack(Data!$O$4:INDEX(ONFwd3M,MATCH(E10+1,SettlementDates,1),1)))</f>
        <v>-3.3753078344300746E-4</v>
      </c>
      <c r="J10" s="54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43090</v>
      </c>
      <c r="F11" s="77">
        <f t="shared" si="1"/>
        <v>3</v>
      </c>
      <c r="G11" s="83">
        <f>MIN(_xll.ohPack(Data!$O$4:INDEX(ONFwd3M,MATCH(E11+1,SettlementDates,1),1)))</f>
        <v>-1.956436688375085E-3</v>
      </c>
      <c r="H11" s="54">
        <f t="shared" si="4"/>
        <v>-2E-3</v>
      </c>
      <c r="I11" s="83">
        <f>MAX(_xll.ohPack(Data!$O$4:INDEX(ONFwd3M,MATCH(E11+1,SettlementDates,1),1)))</f>
        <v>-3.3753078344300746E-4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44186</v>
      </c>
      <c r="F12" s="77">
        <f t="shared" si="1"/>
        <v>6</v>
      </c>
      <c r="G12" s="83">
        <f>MIN(_xll.ohPack(Data!$O$4:INDEX(ONFwd3M,MATCH(E12+1,SettlementDates,1),1)))</f>
        <v>-1.956436688375085E-3</v>
      </c>
      <c r="H12" s="54">
        <f t="shared" si="4"/>
        <v>-2E-3</v>
      </c>
      <c r="I12" s="83">
        <f>MAX(_xll.ohPack(Data!$O$4:INDEX(ONFwd3M,MATCH(E12+1,SettlementDates,1),1)))</f>
        <v>8.5089212200983866E-3</v>
      </c>
      <c r="J12" s="54">
        <f t="shared" si="2"/>
        <v>0.01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46012</v>
      </c>
      <c r="F13" s="77">
        <f t="shared" si="1"/>
        <v>6</v>
      </c>
      <c r="G13" s="83">
        <f>MIN(_xll.ohPack(Data!$O$4:INDEX(ONFwd3M,MATCH(E13+1,SettlementDates,1),1)))</f>
        <v>-1.956436688375085E-3</v>
      </c>
      <c r="H13" s="54">
        <f t="shared" si="4"/>
        <v>-2E-3</v>
      </c>
      <c r="I13" s="83">
        <f>MAX(_xll.ohPack(Data!$O$4:INDEX(ONFwd3M,MATCH(E13+1,SettlementDates,1),1)))</f>
        <v>1.9654911807549524E-2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49664</v>
      </c>
      <c r="F14" s="77">
        <f t="shared" si="1"/>
        <v>12</v>
      </c>
      <c r="G14" s="83">
        <f>MIN(_xll.ohPack(Data!$O$4:INDEX(ONFwd3M,MATCH(E14+1,SettlementDates,1),1)))</f>
        <v>-1.956436688375085E-3</v>
      </c>
      <c r="H14" s="54">
        <f t="shared" si="4"/>
        <v>-2E-3</v>
      </c>
      <c r="I14" s="83">
        <f>MAX(_xll.ohPack(Data!$O$4:INDEX(ONFwd3M,MATCH(E14+1,SettlementDates,1),1)))</f>
        <v>2.1714454724959253E-2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53317</v>
      </c>
      <c r="F15" s="77">
        <f t="shared" si="1"/>
        <v>36</v>
      </c>
      <c r="G15" s="83">
        <f>MIN(_xll.ohPack(Data!$O$4:INDEX(ONFwd3M,MATCH(E15+1,SettlementDates,1),1)))</f>
        <v>-1.956436688375085E-3</v>
      </c>
      <c r="H15" s="54">
        <f t="shared" si="4"/>
        <v>-2E-3</v>
      </c>
      <c r="I15" s="83">
        <f>MAX(_xll.ohPack(Data!$O$4:INDEX(ONFwd3M,MATCH(E15+1,SettlementDates,1),1)))</f>
        <v>2.1714454724959253E-2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64274</v>
      </c>
      <c r="F16" s="81">
        <f t="shared" si="1"/>
        <v>60</v>
      </c>
      <c r="G16" s="84">
        <f>MIN(_xll.ohPack(Data!$O$4:INDEX(ONFwd3M,MATCH(E16+1,SettlementDates,1),1)))</f>
        <v>-1.956436688375085E-3</v>
      </c>
      <c r="H16" s="55">
        <f t="shared" si="4"/>
        <v>-2E-3</v>
      </c>
      <c r="I16" s="84">
        <f>MAX(_xll.ohPack(Data!$O$4:INDEX(ONFwd3M,MATCH(E16+1,SettlementDates,1),1)))</f>
        <v>2.1714454724959253E-2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143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109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</row>
    <row r="23" spans="3:33" x14ac:dyDescent="0.2">
      <c r="J23" s="62"/>
      <c r="K23" s="62"/>
      <c r="L23" s="62"/>
      <c r="M23" s="110" t="s">
        <v>146</v>
      </c>
      <c r="N23" s="110" t="s">
        <v>30</v>
      </c>
      <c r="O23" s="110" t="str">
        <f t="shared" ref="O23:O34" si="6">LEFT(N23,LEN(N23)-1)+3&amp;"M"</f>
        <v>4M</v>
      </c>
      <c r="P23" s="110" t="str">
        <f t="shared" ref="P23:P34" si="7">Currency&amp;LEFT(N23,LEN(N23)-1)&amp;"x"&amp;LEFT(O23,LEN(O23)-1)&amp;"F"&amp;QuoteSuffix</f>
        <v>EUR1x4F_Quote</v>
      </c>
      <c r="Q23" s="122"/>
      <c r="R23" s="111">
        <f>_xll.qlInterestRateIndexFixingDate(Index3M,S23)</f>
        <v>42388</v>
      </c>
      <c r="S23" s="111">
        <f>_xll.qlCalendarAdvance(Calendar,SettlementDate,N23,"mf",TRUE)</f>
        <v>42390</v>
      </c>
      <c r="T23" s="111">
        <f>_xll.qlCalendarAdvance(Calendar,SettlementDate,O23,"mf",TRUE)</f>
        <v>42481</v>
      </c>
      <c r="U23" s="112">
        <f>_xll.qlIndexFixing(Index3M,R23,TRUE,_xll.ohTrigger(Trigger,Trigger3M,InterestRatesTrigger))</f>
        <v>-1.4000000000008268E-3</v>
      </c>
      <c r="V23" s="112">
        <f>IFERROR(_xll.qlQuoteValue(P23,_xll.ohTrigger(Trigger,Trigger3M,InterestRatesTrigger)),NA())</f>
        <v>-1.3999999999999998E-3</v>
      </c>
      <c r="W23" s="110" t="b">
        <f>NOT(ISERROR(V23))</f>
        <v>1</v>
      </c>
      <c r="X23" s="146">
        <f>(U23-V23)*10000</f>
        <v>-8.2702941717194278E-12</v>
      </c>
      <c r="Y23" s="50" t="b">
        <f>ABS(X23/10000)&lt;=ABS('General Settings'!$D$26)</f>
        <v>1</v>
      </c>
      <c r="AG23" s="155" t="e">
        <f>NA()</f>
        <v>#N/A</v>
      </c>
    </row>
    <row r="24" spans="3:33" x14ac:dyDescent="0.2">
      <c r="M24" s="110" t="s">
        <v>146</v>
      </c>
      <c r="N24" s="110" t="s">
        <v>63</v>
      </c>
      <c r="O24" s="110" t="str">
        <f t="shared" si="6"/>
        <v>5M</v>
      </c>
      <c r="P24" s="110" t="str">
        <f t="shared" si="7"/>
        <v>EUR2x5F_Quote</v>
      </c>
      <c r="Q24" s="122"/>
      <c r="R24" s="111">
        <f>_xll.qlInterestRateIndexFixingDate(Index3M,S24)</f>
        <v>42418</v>
      </c>
      <c r="S24" s="111">
        <f>_xll.qlCalendarAdvance(Calendar,SettlementDate,N24,"mf",TRUE)</f>
        <v>42422</v>
      </c>
      <c r="T24" s="111">
        <f>_xll.qlCalendarAdvance(Calendar,SettlementDate,O24,"mf",TRUE)</f>
        <v>42513</v>
      </c>
      <c r="U24" s="112">
        <f>_xll.qlIndexFixing(Index3M,R24,TRUE,_xll.ohTrigger(Trigger,Trigger3M,InterestRatesTrigger))</f>
        <v>-1.540000000003413E-3</v>
      </c>
      <c r="V24" s="112">
        <f>IFERROR(_xll.qlQuoteValue(P24,_xll.ohTrigger(Trigger,Trigger3M,InterestRatesTrigger)),NA())</f>
        <v>-1.5399999999999999E-3</v>
      </c>
      <c r="W24" s="110" t="b">
        <f t="shared" ref="W24:W34" si="8">NOT(ISERROR(V24))</f>
        <v>1</v>
      </c>
      <c r="X24" s="146">
        <f t="shared" ref="X24:X60" si="9">(U24-V24)*10000</f>
        <v>-3.413068438984368E-11</v>
      </c>
      <c r="Y24" s="50" t="b">
        <f>ABS(X24/10000)&lt;=ABS('General Settings'!$D$26)</f>
        <v>1</v>
      </c>
      <c r="AG24" s="156" t="e">
        <f>NA()</f>
        <v>#N/A</v>
      </c>
    </row>
    <row r="25" spans="3:33" x14ac:dyDescent="0.2">
      <c r="K25" s="140" t="b">
        <v>1</v>
      </c>
      <c r="M25" s="110" t="s">
        <v>146</v>
      </c>
      <c r="N25" s="110" t="s">
        <v>31</v>
      </c>
      <c r="O25" s="110" t="str">
        <f t="shared" si="6"/>
        <v>6M</v>
      </c>
      <c r="P25" s="110" t="str">
        <f t="shared" si="7"/>
        <v>EUR3x6F_Quote</v>
      </c>
      <c r="Q25" s="122"/>
      <c r="R25" s="111">
        <f>_xll.qlInterestRateIndexFixingDate(Index3M,S25)</f>
        <v>42446</v>
      </c>
      <c r="S25" s="111">
        <f>_xll.qlCalendarAdvance(Calendar,SettlementDate,N25,"mf",TRUE)</f>
        <v>42450</v>
      </c>
      <c r="T25" s="111">
        <f>_xll.qlCalendarAdvance(Calendar,SettlementDate,O25,"mf",TRUE)</f>
        <v>42542</v>
      </c>
      <c r="U25" s="112">
        <f>_xll.qlIndexFixing(Index3M,R25,TRUE,_xll.ohTrigger(Trigger,Trigger3M,InterestRatesTrigger))</f>
        <v>-1.6400000000088325E-3</v>
      </c>
      <c r="V25" s="112">
        <f>IFERROR(_xll.qlQuoteValue(P25,_xll.ohTrigger(Trigger,Trigger3M,InterestRatesTrigger)),NA())</f>
        <v>-1.64E-3</v>
      </c>
      <c r="W25" s="110" t="b">
        <f t="shared" si="8"/>
        <v>1</v>
      </c>
      <c r="X25" s="146">
        <f t="shared" si="9"/>
        <v>-8.8325614183704104E-11</v>
      </c>
      <c r="Y25" s="50" t="b">
        <f>ABS(X25/10000)&lt;=ABS('General Settings'!$D$26)</f>
        <v>1</v>
      </c>
      <c r="AG25" s="156" t="e">
        <f>NA()</f>
        <v>#N/A</v>
      </c>
    </row>
    <row r="26" spans="3:33" x14ac:dyDescent="0.2">
      <c r="M26" s="110" t="s">
        <v>146</v>
      </c>
      <c r="N26" s="110" t="s">
        <v>64</v>
      </c>
      <c r="O26" s="110" t="str">
        <f t="shared" si="6"/>
        <v>7M</v>
      </c>
      <c r="P26" s="110" t="str">
        <f t="shared" si="7"/>
        <v>EUR4x7F_Quote</v>
      </c>
      <c r="Q26" s="122"/>
      <c r="R26" s="111">
        <f>_xll.qlInterestRateIndexFixingDate(Index3M,S26)</f>
        <v>42479</v>
      </c>
      <c r="S26" s="111">
        <f>_xll.qlCalendarAdvance(Calendar,SettlementDate,N26,"mf",TRUE)</f>
        <v>42481</v>
      </c>
      <c r="T26" s="111">
        <f>_xll.qlCalendarAdvance(Calendar,SettlementDate,O26,"mf",TRUE)</f>
        <v>42572</v>
      </c>
      <c r="U26" s="112">
        <f>_xll.qlIndexFixing(Index3M,R26,TRUE,_xll.ohTrigger(Trigger,Trigger3M,InterestRatesTrigger))</f>
        <v>-1.719999999999146E-3</v>
      </c>
      <c r="V26" s="112">
        <f>IFERROR(_xll.qlQuoteValue(P26,_xll.ohTrigger(Trigger,Trigger3M,InterestRatesTrigger)),NA())</f>
        <v>-1.72E-3</v>
      </c>
      <c r="W26" s="110" t="b">
        <f t="shared" si="8"/>
        <v>1</v>
      </c>
      <c r="X26" s="146">
        <f t="shared" si="9"/>
        <v>8.5391763104958329E-12</v>
      </c>
      <c r="Y26" s="50" t="b">
        <f>ABS(X26/10000)&lt;=ABS('General Settings'!$D$26)</f>
        <v>1</v>
      </c>
      <c r="AG26" s="156" t="e">
        <f>NA()</f>
        <v>#N/A</v>
      </c>
    </row>
    <row r="27" spans="3:33" x14ac:dyDescent="0.2">
      <c r="M27" s="110" t="s">
        <v>146</v>
      </c>
      <c r="N27" s="110" t="s">
        <v>65</v>
      </c>
      <c r="O27" s="110" t="str">
        <f t="shared" si="6"/>
        <v>8M</v>
      </c>
      <c r="P27" s="110" t="str">
        <f t="shared" si="7"/>
        <v>EUR5x8F_Quote</v>
      </c>
      <c r="Q27" s="122"/>
      <c r="R27" s="111">
        <f>_xll.qlInterestRateIndexFixingDate(Index3M,S27)</f>
        <v>42509</v>
      </c>
      <c r="S27" s="111">
        <f>_xll.qlCalendarAdvance(Calendar,SettlementDate,N27,"mf",TRUE)</f>
        <v>42513</v>
      </c>
      <c r="T27" s="111">
        <f>_xll.qlCalendarAdvance(Calendar,SettlementDate,O27,"mf",TRUE)</f>
        <v>42604</v>
      </c>
      <c r="U27" s="112">
        <f>_xll.qlIndexFixing(Index3M,R27,TRUE,_xll.ohTrigger(Trigger,Trigger3M,InterestRatesTrigger))</f>
        <v>-1.7900000000202418E-3</v>
      </c>
      <c r="V27" s="112">
        <f>IFERROR(_xll.qlQuoteValue(P27,_xll.ohTrigger(Trigger,Trigger3M,InterestRatesTrigger)),NA())</f>
        <v>-1.7899999999999999E-3</v>
      </c>
      <c r="W27" s="110" t="b">
        <f t="shared" si="8"/>
        <v>1</v>
      </c>
      <c r="X27" s="146">
        <f t="shared" si="9"/>
        <v>-2.0241837719869871E-10</v>
      </c>
      <c r="Y27" s="50" t="b">
        <f>ABS(X27/10000)&lt;=ABS('General Settings'!$D$26)</f>
        <v>1</v>
      </c>
      <c r="AG27" s="156" t="e">
        <f>NA()</f>
        <v>#N/A</v>
      </c>
    </row>
    <row r="28" spans="3:33" x14ac:dyDescent="0.2">
      <c r="K28" s="140" t="b">
        <v>1</v>
      </c>
      <c r="M28" s="110" t="s">
        <v>146</v>
      </c>
      <c r="N28" s="110" t="s">
        <v>32</v>
      </c>
      <c r="O28" s="110" t="str">
        <f t="shared" si="6"/>
        <v>9M</v>
      </c>
      <c r="P28" s="110" t="str">
        <f t="shared" si="7"/>
        <v>EUR6x9F_Quote</v>
      </c>
      <c r="Q28" s="122"/>
      <c r="R28" s="111">
        <f>_xll.qlInterestRateIndexFixingDate(Index3M,S28)</f>
        <v>42538</v>
      </c>
      <c r="S28" s="111">
        <f>_xll.qlCalendarAdvance(Calendar,SettlementDate,N28,"mf",TRUE)</f>
        <v>42542</v>
      </c>
      <c r="T28" s="111">
        <f>_xll.qlCalendarAdvance(Calendar,SettlementDate,O28,"mf",TRUE)</f>
        <v>42634</v>
      </c>
      <c r="U28" s="112">
        <f>_xll.qlIndexFixing(Index3M,R28,TRUE,_xll.ohTrigger(Trigger,Trigger3M,InterestRatesTrigger))</f>
        <v>-1.8600000000127937E-3</v>
      </c>
      <c r="V28" s="112">
        <f>IFERROR(_xll.qlQuoteValue(P28,_xll.ohTrigger(Trigger,Trigger3M,InterestRatesTrigger)),NA())</f>
        <v>-1.8599999999999999E-3</v>
      </c>
      <c r="W28" s="110" t="b">
        <f t="shared" si="8"/>
        <v>1</v>
      </c>
      <c r="X28" s="146">
        <f t="shared" si="9"/>
        <v>-1.2793802475763449E-10</v>
      </c>
      <c r="Y28" s="50" t="b">
        <f>ABS(X28/10000)&lt;=ABS('General Settings'!$D$26)</f>
        <v>1</v>
      </c>
      <c r="AG28" s="156" t="e">
        <f>NA()</f>
        <v>#N/A</v>
      </c>
    </row>
    <row r="29" spans="3:33" x14ac:dyDescent="0.2">
      <c r="M29" s="110" t="s">
        <v>146</v>
      </c>
      <c r="N29" s="110" t="s">
        <v>66</v>
      </c>
      <c r="O29" s="110" t="str">
        <f t="shared" si="6"/>
        <v>10M</v>
      </c>
      <c r="P29" s="110" t="str">
        <f t="shared" si="7"/>
        <v>EUR7x10F_Quote</v>
      </c>
      <c r="Q29" s="122"/>
      <c r="R29" s="111">
        <f>_xll.qlInterestRateIndexFixingDate(Index3M,S29)</f>
        <v>42570</v>
      </c>
      <c r="S29" s="111">
        <f>_xll.qlCalendarAdvance(Calendar,SettlementDate,N29,"mf",TRUE)</f>
        <v>42572</v>
      </c>
      <c r="T29" s="111">
        <f>_xll.qlCalendarAdvance(Calendar,SettlementDate,O29,"mf",TRUE)</f>
        <v>42664</v>
      </c>
      <c r="U29" s="112">
        <f>_xll.qlIndexFixing(Index3M,R29,TRUE,_xll.ohTrigger(Trigger,Trigger3M,InterestRatesTrigger))</f>
        <v>-1.8800000000006735E-3</v>
      </c>
      <c r="V29" s="112">
        <f>IFERROR(_xll.qlQuoteValue(P29,_xll.ohTrigger(Trigger,Trigger3M,InterestRatesTrigger)),NA())</f>
        <v>-1.8799999999999999E-3</v>
      </c>
      <c r="W29" s="110" t="b">
        <f t="shared" si="8"/>
        <v>1</v>
      </c>
      <c r="X29" s="146">
        <f t="shared" si="9"/>
        <v>-6.7350638954799535E-12</v>
      </c>
      <c r="Y29" s="50" t="b">
        <f>ABS(X29/10000)&lt;=ABS('General Settings'!$D$26)</f>
        <v>1</v>
      </c>
      <c r="AG29" s="156" t="e">
        <f>NA()</f>
        <v>#N/A</v>
      </c>
    </row>
    <row r="30" spans="3:33" x14ac:dyDescent="0.2">
      <c r="M30" s="110" t="s">
        <v>146</v>
      </c>
      <c r="N30" s="110" t="s">
        <v>67</v>
      </c>
      <c r="O30" s="110" t="str">
        <f t="shared" si="6"/>
        <v>11M</v>
      </c>
      <c r="P30" s="110" t="str">
        <f t="shared" si="7"/>
        <v>EUR8x11F_Quote</v>
      </c>
      <c r="Q30" s="122"/>
      <c r="R30" s="111">
        <f>_xll.qlInterestRateIndexFixingDate(Index3M,S30)</f>
        <v>42600</v>
      </c>
      <c r="S30" s="111">
        <f>_xll.qlCalendarAdvance(Calendar,SettlementDate,N30,"mf",TRUE)</f>
        <v>42604</v>
      </c>
      <c r="T30" s="111">
        <f>_xll.qlCalendarAdvance(Calendar,SettlementDate,O30,"mf",TRUE)</f>
        <v>42695</v>
      </c>
      <c r="U30" s="112">
        <f>_xll.qlIndexFixing(Index3M,R30,TRUE,_xll.ohTrigger(Trigger,Trigger3M,InterestRatesTrigger))</f>
        <v>-1.9100000000374494E-3</v>
      </c>
      <c r="V30" s="112">
        <f>IFERROR(_xll.qlQuoteValue(P30,_xll.ohTrigger(Trigger,Trigger3M,InterestRatesTrigger)),NA())</f>
        <v>-1.91E-3</v>
      </c>
      <c r="W30" s="110" t="b">
        <f t="shared" si="8"/>
        <v>1</v>
      </c>
      <c r="X30" s="146">
        <f t="shared" si="9"/>
        <v>-3.7449427239821809E-10</v>
      </c>
      <c r="Y30" s="50" t="b">
        <f>ABS(X30/10000)&lt;=ABS('General Settings'!$D$26)</f>
        <v>1</v>
      </c>
      <c r="AG30" s="156" t="e">
        <f>NA()</f>
        <v>#N/A</v>
      </c>
    </row>
    <row r="31" spans="3:33" x14ac:dyDescent="0.2">
      <c r="K31" s="61" t="b">
        <v>0</v>
      </c>
      <c r="M31" s="110" t="s">
        <v>146</v>
      </c>
      <c r="N31" s="110" t="s">
        <v>68</v>
      </c>
      <c r="O31" s="110" t="str">
        <f t="shared" si="6"/>
        <v>12M</v>
      </c>
      <c r="P31" s="110" t="str">
        <f t="shared" si="7"/>
        <v>EUR9x12F_Quote</v>
      </c>
      <c r="Q31" s="122"/>
      <c r="R31" s="111">
        <f>_xll.qlInterestRateIndexFixingDate(Index3M,S31)</f>
        <v>42632</v>
      </c>
      <c r="S31" s="111">
        <f>_xll.qlCalendarAdvance(Calendar,SettlementDate,N31,"mf",TRUE)</f>
        <v>42634</v>
      </c>
      <c r="T31" s="111">
        <f>_xll.qlCalendarAdvance(Calendar,SettlementDate,O31,"mf",TRUE)</f>
        <v>42725</v>
      </c>
      <c r="U31" s="112">
        <f>_xll.qlIndexFixing(Index3M,R31,TRUE,_xll.ohTrigger(Trigger,Trigger3M,InterestRatesTrigger))</f>
        <v>-1.9300000000162015E-3</v>
      </c>
      <c r="V31" s="112">
        <f>IFERROR(_xll.qlQuoteValue(P31,_xll.ohTrigger(Trigger,Trigger3M,InterestRatesTrigger)),NA())</f>
        <v>-1.9300000000000001E-3</v>
      </c>
      <c r="W31" s="110" t="b">
        <f t="shared" si="8"/>
        <v>1</v>
      </c>
      <c r="X31" s="146">
        <f t="shared" si="9"/>
        <v>-1.620144990388539E-10</v>
      </c>
      <c r="Y31" s="50" t="b">
        <f>ABS(X31/10000)&lt;=ABS('General Settings'!$D$26)</f>
        <v>1</v>
      </c>
      <c r="AG31" s="156" t="e">
        <f>NA()</f>
        <v>#N/A</v>
      </c>
    </row>
    <row r="32" spans="3:33" x14ac:dyDescent="0.2">
      <c r="M32" s="110" t="s">
        <v>146</v>
      </c>
      <c r="N32" s="110" t="s">
        <v>69</v>
      </c>
      <c r="O32" s="110" t="str">
        <f t="shared" si="6"/>
        <v>13M</v>
      </c>
      <c r="P32" s="110" t="str">
        <f t="shared" si="7"/>
        <v>EUR10x13F_Quote</v>
      </c>
      <c r="Q32" s="122"/>
      <c r="R32" s="111">
        <f>_xll.qlInterestRateIndexFixingDate(Index3M,S32)</f>
        <v>42662</v>
      </c>
      <c r="S32" s="111">
        <f>_xll.qlCalendarAdvance(Calendar,SettlementDate,N32,"mf",TRUE)</f>
        <v>42664</v>
      </c>
      <c r="T32" s="111">
        <f>_xll.qlCalendarAdvance(Calendar,SettlementDate,O32,"mf",TRUE)</f>
        <v>42758</v>
      </c>
      <c r="U32" s="112">
        <f>_xll.qlIndexFixing(Index3M,R32,TRUE,_xll.ohTrigger(Trigger,Trigger3M,InterestRatesTrigger))</f>
        <v>-1.9100000000009474E-3</v>
      </c>
      <c r="V32" s="112">
        <f>IFERROR(_xll.qlQuoteValue(P32,_xll.ohTrigger(Trigger,Trigger3M,InterestRatesTrigger)),NA())</f>
        <v>-1.91E-3</v>
      </c>
      <c r="W32" s="110" t="b">
        <f t="shared" si="8"/>
        <v>1</v>
      </c>
      <c r="X32" s="146">
        <f t="shared" si="9"/>
        <v>-9.4737585831783377E-12</v>
      </c>
      <c r="Y32" s="50" t="b">
        <f>ABS(X32/10000)&lt;=ABS('General Settings'!$D$26)</f>
        <v>1</v>
      </c>
      <c r="AG32" s="156" t="e">
        <f>NA()</f>
        <v>#N/A</v>
      </c>
    </row>
    <row r="33" spans="13:33" x14ac:dyDescent="0.2">
      <c r="M33" s="110" t="s">
        <v>146</v>
      </c>
      <c r="N33" s="110" t="s">
        <v>70</v>
      </c>
      <c r="O33" s="110" t="str">
        <f t="shared" si="6"/>
        <v>14M</v>
      </c>
      <c r="P33" s="110" t="str">
        <f t="shared" si="7"/>
        <v>EUR11x14F_Quote</v>
      </c>
      <c r="Q33" s="122"/>
      <c r="R33" s="111">
        <f>_xll.qlInterestRateIndexFixingDate(Index3M,S33)</f>
        <v>42691</v>
      </c>
      <c r="S33" s="111">
        <f>_xll.qlCalendarAdvance(Calendar,SettlementDate,N33,"mf",TRUE)</f>
        <v>42695</v>
      </c>
      <c r="T33" s="111">
        <f>_xll.qlCalendarAdvance(Calendar,SettlementDate,O33,"mf",TRUE)</f>
        <v>42787</v>
      </c>
      <c r="U33" s="112">
        <f>_xll.qlIndexFixing(Index3M,R33,TRUE,_xll.ohTrigger(Trigger,Trigger3M,InterestRatesTrigger))</f>
        <v>-1.9100000000118178E-3</v>
      </c>
      <c r="V33" s="112">
        <f>IFERROR(_xll.qlQuoteValue(P33,_xll.ohTrigger(Trigger,Trigger3M,InterestRatesTrigger)),NA())</f>
        <v>-1.91E-3</v>
      </c>
      <c r="W33" s="110" t="b">
        <f t="shared" si="8"/>
        <v>1</v>
      </c>
      <c r="X33" s="146">
        <f t="shared" si="9"/>
        <v>-1.1817803680091998E-10</v>
      </c>
      <c r="Y33" s="50" t="b">
        <f>ABS(X33/10000)&lt;=ABS('General Settings'!$D$26)</f>
        <v>1</v>
      </c>
      <c r="AG33" s="156" t="e">
        <f>NA()</f>
        <v>#N/A</v>
      </c>
    </row>
    <row r="34" spans="13:33" x14ac:dyDescent="0.2">
      <c r="M34" s="110" t="s">
        <v>146</v>
      </c>
      <c r="N34" s="110" t="s">
        <v>102</v>
      </c>
      <c r="O34" s="110" t="str">
        <f t="shared" si="6"/>
        <v>15M</v>
      </c>
      <c r="P34" s="110" t="str">
        <f t="shared" si="7"/>
        <v>EUR12x15F_Quote</v>
      </c>
      <c r="Q34" s="122"/>
      <c r="R34" s="111">
        <f>_xll.qlInterestRateIndexFixingDate(Index3M,S34)</f>
        <v>42723</v>
      </c>
      <c r="S34" s="111">
        <f>_xll.qlCalendarAdvance(Calendar,SettlementDate,N34,"mf",TRUE)</f>
        <v>42725</v>
      </c>
      <c r="T34" s="111">
        <f>_xll.qlCalendarAdvance(Calendar,SettlementDate,O34,"mf",TRUE)</f>
        <v>42815</v>
      </c>
      <c r="U34" s="112">
        <f>_xll.qlIndexFixing(Index3M,R34,TRUE,_xll.ohTrigger(Trigger,Trigger3M,InterestRatesTrigger))</f>
        <v>-1.9000000000204409E-3</v>
      </c>
      <c r="V34" s="112">
        <f>IFERROR(_xll.qlQuoteValue(P34,_xll.ohTrigger(Trigger,Trigger3M,InterestRatesTrigger)),NA())</f>
        <v>-1.9E-3</v>
      </c>
      <c r="W34" s="110" t="b">
        <f t="shared" si="8"/>
        <v>1</v>
      </c>
      <c r="X34" s="146">
        <f t="shared" si="9"/>
        <v>-2.0440897238738209E-10</v>
      </c>
      <c r="Y34" s="50" t="b">
        <f>ABS(X34/10000)&lt;=ABS('General Settings'!$D$26)</f>
        <v>1</v>
      </c>
      <c r="AG34" s="157" t="e">
        <f>NA()</f>
        <v>#N/A</v>
      </c>
    </row>
    <row r="35" spans="13:33" x14ac:dyDescent="0.2">
      <c r="M35" s="52" t="s">
        <v>110</v>
      </c>
      <c r="N35" s="52"/>
      <c r="O35" s="52" t="str">
        <f>_xll.qlIMMNextCode(EvaluationDate+2,TRUE,Trigger)</f>
        <v>H6</v>
      </c>
      <c r="P35" s="52" t="str">
        <f t="shared" ref="P35:P60" si="10">Currency&amp;"FUT3M"&amp;O35&amp;QuoteSuffix</f>
        <v>EURFUT3MH6_Quote</v>
      </c>
      <c r="Q35" s="52" t="str">
        <f t="shared" ref="Q35:Q60" si="11">Currency&amp;"FUT3M"&amp;O35&amp;"ConvAdj"&amp;QuoteSuffix</f>
        <v>EURFUT3MH6ConvAdj_Quote</v>
      </c>
      <c r="R35" s="131">
        <f>_xll.qlInterestRateIndexFixingDate(Index3M,S35)</f>
        <v>42443</v>
      </c>
      <c r="S35" s="131">
        <f>_xll.qlIMMdate(O35)</f>
        <v>42445</v>
      </c>
      <c r="T35" s="131">
        <f>_xll.qlInterestRateIndexMaturity(Index3M,S35)</f>
        <v>42537</v>
      </c>
      <c r="U35" s="130">
        <f>_xll.qlIndexFixing(Index3M,R35,TRUE,_xll.ohTrigger(Trigger,Trigger3M,InterestRatesTrigger))</f>
        <v>-1.6249374828813464E-3</v>
      </c>
      <c r="V35" s="130">
        <f>IFERROR((100-_xll.qlQuoteValue(P35,_xll.ohTrigger(Trigger,Trigger3M,InterestRatesTrigger)))/100-_xll.qlQuoteValue(Q35,_xll.ohTrigger(Trigger,Trigger3M,InterestRatesTrigger)),NA())</f>
        <v>-1.6249999999999431E-3</v>
      </c>
      <c r="W35" s="52" t="b">
        <f>NOT(ISERROR(V35))</f>
        <v>1</v>
      </c>
      <c r="X35" s="148">
        <f t="shared" si="9"/>
        <v>6.2517118596750257E-4</v>
      </c>
      <c r="Y35" s="52" t="b">
        <f>ABS(X35/10000)&lt;=ABS('General Settings'!$D$27)</f>
        <v>1</v>
      </c>
      <c r="AG35" s="155" t="e">
        <f>NA()</f>
        <v>#N/A</v>
      </c>
    </row>
    <row r="36" spans="13:33" x14ac:dyDescent="0.2">
      <c r="M36" s="50" t="s">
        <v>110</v>
      </c>
      <c r="N36" s="50"/>
      <c r="O36" s="50" t="str">
        <f>_xll.qlIMMNextCode(O35,TRUE,Trigger)</f>
        <v>M6</v>
      </c>
      <c r="P36" s="50" t="str">
        <f t="shared" si="10"/>
        <v>EURFUT3MM6_Quote</v>
      </c>
      <c r="Q36" s="50" t="str">
        <f t="shared" si="11"/>
        <v>EURFUT3MM6ConvAdj_Quote</v>
      </c>
      <c r="R36" s="120">
        <f>_xll.qlInterestRateIndexFixingDate(Index3M,S36)</f>
        <v>42534</v>
      </c>
      <c r="S36" s="120">
        <f>_xll.qlIMMdate(O36)</f>
        <v>42536</v>
      </c>
      <c r="T36" s="120">
        <f>_xll.qlInterestRateIndexMaturity(Index3M,S36)</f>
        <v>42628</v>
      </c>
      <c r="U36" s="125">
        <f>_xll.qlIndexFixing(Index3M,R36,TRUE,_xll.ohTrigger(Trigger,Trigger3M,InterestRatesTrigger))</f>
        <v>-1.8483297939204284E-3</v>
      </c>
      <c r="V36" s="125">
        <f>IFERROR((100-_xll.qlQuoteValue(P36,_xll.ohTrigger(Trigger,Trigger3M,InterestRatesTrigger)))/100-_xll.qlQuoteValue(Q36,_xll.ohTrigger(Trigger,Trigger3M,InterestRatesTrigger)),NA())</f>
        <v>-1.8749999999999999E-3</v>
      </c>
      <c r="W36" s="50" t="b">
        <f t="shared" ref="W36:W60" si="12">NOT(ISERROR(V36))</f>
        <v>1</v>
      </c>
      <c r="X36" s="144">
        <f t="shared" si="9"/>
        <v>0.26670206079571501</v>
      </c>
      <c r="Y36" s="50" t="b">
        <f>ABS(X36/10000)&lt;=ABS('General Settings'!$D$27)</f>
        <v>1</v>
      </c>
      <c r="AG36" s="156" t="e">
        <f>NA()</f>
        <v>#N/A</v>
      </c>
    </row>
    <row r="37" spans="13:33" x14ac:dyDescent="0.2">
      <c r="M37" s="50" t="s">
        <v>110</v>
      </c>
      <c r="N37" s="50"/>
      <c r="O37" s="50" t="str">
        <f>_xll.qlIMMNextCode(O36,TRUE,Trigger)</f>
        <v>U6</v>
      </c>
      <c r="P37" s="50" t="str">
        <f t="shared" si="10"/>
        <v>EURFUT3MU6_Quote</v>
      </c>
      <c r="Q37" s="50" t="str">
        <f t="shared" si="11"/>
        <v>EURFUT3MU6ConvAdj_Quote</v>
      </c>
      <c r="R37" s="120">
        <f>_xll.qlInterestRateIndexFixingDate(Index3M,S37)</f>
        <v>42632</v>
      </c>
      <c r="S37" s="120">
        <f>_xll.qlIMMdate(O37)</f>
        <v>42634</v>
      </c>
      <c r="T37" s="120">
        <f>_xll.qlInterestRateIndexMaturity(Index3M,S37)</f>
        <v>42725</v>
      </c>
      <c r="U37" s="125">
        <f>_xll.qlIndexFixing(Index3M,R37,TRUE,_xll.ohTrigger(Trigger,Trigger3M,InterestRatesTrigger))</f>
        <v>-1.9300000000162015E-3</v>
      </c>
      <c r="V37" s="125">
        <f>IFERROR((100-_xll.qlQuoteValue(P37,_xll.ohTrigger(Trigger,Trigger3M,InterestRatesTrigger)))/100-_xll.qlQuoteValue(Q37,_xll.ohTrigger(Trigger,Trigger3M,InterestRatesTrigger)),NA())</f>
        <v>-1.9249999999999545E-3</v>
      </c>
      <c r="W37" s="50" t="b">
        <f t="shared" si="12"/>
        <v>1</v>
      </c>
      <c r="X37" s="144">
        <f t="shared" si="9"/>
        <v>-5.0000000162469999E-2</v>
      </c>
      <c r="Y37" s="50" t="b">
        <f>ABS(X37/10000)&lt;=ABS('General Settings'!$D$27)</f>
        <v>1</v>
      </c>
      <c r="AG37" s="156" t="e">
        <f>NA()</f>
        <v>#N/A</v>
      </c>
    </row>
    <row r="38" spans="13:33" x14ac:dyDescent="0.2">
      <c r="M38" s="50" t="s">
        <v>110</v>
      </c>
      <c r="N38" s="50"/>
      <c r="O38" s="50" t="str">
        <f>_xll.qlIMMNextCode(O37,TRUE,Trigger)</f>
        <v>Z6</v>
      </c>
      <c r="P38" s="50" t="str">
        <f t="shared" si="10"/>
        <v>EURFUT3MZ6_Quote</v>
      </c>
      <c r="Q38" s="50" t="str">
        <f t="shared" si="11"/>
        <v>EURFUT3MZ6ConvAdj_Quote</v>
      </c>
      <c r="R38" s="120">
        <f>_xll.qlInterestRateIndexFixingDate(Index3M,S38)</f>
        <v>42723</v>
      </c>
      <c r="S38" s="120">
        <f>_xll.qlIMMdate(O38)</f>
        <v>42725</v>
      </c>
      <c r="T38" s="120">
        <f>_xll.qlInterestRateIndexMaturity(Index3M,S38)</f>
        <v>42815</v>
      </c>
      <c r="U38" s="125">
        <f>_xll.qlIndexFixing(Index3M,R38,TRUE,_xll.ohTrigger(Trigger,Trigger3M,InterestRatesTrigger))</f>
        <v>-1.9000000000204409E-3</v>
      </c>
      <c r="V38" s="125">
        <f>IFERROR((100-_xll.qlQuoteValue(P38,_xll.ohTrigger(Trigger,Trigger3M,InterestRatesTrigger)))/100-_xll.qlQuoteValue(Q38,_xll.ohTrigger(Trigger,Trigger3M,InterestRatesTrigger)),NA())</f>
        <v>-1.8749999999999999E-3</v>
      </c>
      <c r="W38" s="50" t="b">
        <f t="shared" si="12"/>
        <v>1</v>
      </c>
      <c r="X38" s="144">
        <f t="shared" si="9"/>
        <v>-0.2500000002044096</v>
      </c>
      <c r="Y38" s="50" t="b">
        <f>ABS(X38/10000)&lt;=ABS('General Settings'!$D$27)</f>
        <v>1</v>
      </c>
      <c r="AG38" s="156" t="e">
        <f>NA()</f>
        <v>#N/A</v>
      </c>
    </row>
    <row r="39" spans="13:33" x14ac:dyDescent="0.2">
      <c r="M39" s="110" t="s">
        <v>110</v>
      </c>
      <c r="N39" s="110"/>
      <c r="O39" s="110" t="str">
        <f>_xll.qlIMMNextCode(O38,TRUE,Trigger)</f>
        <v>H7</v>
      </c>
      <c r="P39" s="110" t="str">
        <f t="shared" si="10"/>
        <v>EURFUT3MH7_Quote</v>
      </c>
      <c r="Q39" s="110" t="str">
        <f t="shared" si="11"/>
        <v>EURFUT3MH7ConvAdj_Quote</v>
      </c>
      <c r="R39" s="111">
        <f>_xll.qlInterestRateIndexFixingDate(Index3M,S39)</f>
        <v>42807</v>
      </c>
      <c r="S39" s="111">
        <f>_xll.qlIMMdate(O39)</f>
        <v>42809</v>
      </c>
      <c r="T39" s="111">
        <f>_xll.qlInterestRateIndexMaturity(Index3M,S39)</f>
        <v>42901</v>
      </c>
      <c r="U39" s="112">
        <f>_xll.qlIndexFixing(Index3M,R39,TRUE,_xll.ohTrigger(Trigger,Trigger3M,InterestRatesTrigger))</f>
        <v>-1.724999999492151E-3</v>
      </c>
      <c r="V39" s="112">
        <f>IFERROR((100-_xll.qlQuoteValue(P39,_xll.ohTrigger(Trigger,Trigger3M,InterestRatesTrigger)))/100-_xll.qlQuoteValue(Q39,_xll.ohTrigger(Trigger,Trigger3M,InterestRatesTrigger)),NA())</f>
        <v>-1.7249999999999943E-3</v>
      </c>
      <c r="W39" s="110" t="b">
        <f t="shared" si="12"/>
        <v>1</v>
      </c>
      <c r="X39" s="146">
        <f t="shared" si="9"/>
        <v>5.0784333335829324E-9</v>
      </c>
      <c r="Y39" s="50" t="b">
        <f>ABS(X39/10000)&lt;=ABS('General Settings'!$D$27)</f>
        <v>1</v>
      </c>
      <c r="AG39" s="156" t="e">
        <f>NA()</f>
        <v>#N/A</v>
      </c>
    </row>
    <row r="40" spans="13:33" x14ac:dyDescent="0.2">
      <c r="M40" s="110" t="s">
        <v>110</v>
      </c>
      <c r="N40" s="110"/>
      <c r="O40" s="110" t="str">
        <f>_xll.qlIMMNextCode(O39,TRUE,Trigger)</f>
        <v>M7</v>
      </c>
      <c r="P40" s="110" t="str">
        <f t="shared" si="10"/>
        <v>EURFUT3MM7_Quote</v>
      </c>
      <c r="Q40" s="110" t="str">
        <f t="shared" si="11"/>
        <v>EURFUT3MM7ConvAdj_Quote</v>
      </c>
      <c r="R40" s="111">
        <f>_xll.qlInterestRateIndexFixingDate(Index3M,S40)</f>
        <v>42905</v>
      </c>
      <c r="S40" s="111">
        <f>_xll.qlIMMdate(O40)</f>
        <v>42907</v>
      </c>
      <c r="T40" s="111">
        <f>_xll.qlInterestRateIndexMaturity(Index3M,S40)</f>
        <v>42999</v>
      </c>
      <c r="U40" s="112">
        <f>_xll.qlIndexFixing(Index3M,R40,TRUE,_xll.ohTrigger(Trigger,Trigger3M,InterestRatesTrigger))</f>
        <v>-1.4250000002956284E-3</v>
      </c>
      <c r="V40" s="112">
        <f>IFERROR((100-_xll.qlQuoteValue(P40,_xll.ohTrigger(Trigger,Trigger3M,InterestRatesTrigger)))/100-_xll.qlQuoteValue(Q40,_xll.ohTrigger(Trigger,Trigger3M,InterestRatesTrigger)),NA())</f>
        <v>-1.4249999999999829E-3</v>
      </c>
      <c r="W40" s="110" t="b">
        <f t="shared" si="12"/>
        <v>1</v>
      </c>
      <c r="X40" s="146">
        <f t="shared" si="9"/>
        <v>-2.9564545256377528E-9</v>
      </c>
      <c r="Y40" s="50" t="b">
        <f>ABS(X40/10000)&lt;=ABS('General Settings'!$D$27)</f>
        <v>1</v>
      </c>
      <c r="AG40" s="156" t="e">
        <f>NA()</f>
        <v>#N/A</v>
      </c>
    </row>
    <row r="41" spans="13:33" x14ac:dyDescent="0.2">
      <c r="M41" s="110" t="s">
        <v>110</v>
      </c>
      <c r="N41" s="110"/>
      <c r="O41" s="110" t="str">
        <f>_xll.qlIMMNextCode(O40,TRUE,Trigger)</f>
        <v>U7</v>
      </c>
      <c r="P41" s="110" t="str">
        <f t="shared" si="10"/>
        <v>EURFUT3MU7_Quote</v>
      </c>
      <c r="Q41" s="110" t="str">
        <f t="shared" si="11"/>
        <v>EURFUT3MU7ConvAdj_Quote</v>
      </c>
      <c r="R41" s="111">
        <f>_xll.qlInterestRateIndexFixingDate(Index3M,S41)</f>
        <v>42996</v>
      </c>
      <c r="S41" s="111">
        <f>_xll.qlIMMdate(O41)</f>
        <v>42998</v>
      </c>
      <c r="T41" s="111">
        <f>_xll.qlInterestRateIndexMaturity(Index3M,S41)</f>
        <v>43089</v>
      </c>
      <c r="U41" s="112">
        <f>_xll.qlIndexFixing(Index3M,R41,TRUE,_xll.ohTrigger(Trigger,Trigger3M,InterestRatesTrigger))</f>
        <v>-1.0249999995966036E-3</v>
      </c>
      <c r="V41" s="112">
        <f>IFERROR((100-_xll.qlQuoteValue(P41,_xll.ohTrigger(Trigger,Trigger3M,InterestRatesTrigger)))/100-_xll.qlQuoteValue(Q41,_xll.ohTrigger(Trigger,Trigger3M,InterestRatesTrigger)),NA())</f>
        <v>-1.0249999999999205E-3</v>
      </c>
      <c r="W41" s="110" t="b">
        <f t="shared" si="12"/>
        <v>1</v>
      </c>
      <c r="X41" s="146">
        <f t="shared" si="9"/>
        <v>4.0331691979200723E-9</v>
      </c>
      <c r="Y41" s="50" t="b">
        <f>ABS(X41/10000)&lt;=ABS('General Settings'!$D$27)</f>
        <v>1</v>
      </c>
      <c r="AG41" s="156" t="e">
        <f>NA()</f>
        <v>#N/A</v>
      </c>
    </row>
    <row r="42" spans="13:33" x14ac:dyDescent="0.2">
      <c r="M42" s="110" t="s">
        <v>110</v>
      </c>
      <c r="N42" s="110"/>
      <c r="O42" s="110" t="str">
        <f>_xll.qlIMMNextCode(O41,TRUE,Trigger)</f>
        <v>Z7</v>
      </c>
      <c r="P42" s="110" t="str">
        <f t="shared" si="10"/>
        <v>EURFUT3MZ7_Quote</v>
      </c>
      <c r="Q42" s="110" t="str">
        <f t="shared" si="11"/>
        <v>EURFUT3MZ7ConvAdj_Quote</v>
      </c>
      <c r="R42" s="111">
        <f>_xll.qlInterestRateIndexFixingDate(Index3M,S42)</f>
        <v>43087</v>
      </c>
      <c r="S42" s="111">
        <f>_xll.qlIMMdate(O42)</f>
        <v>43089</v>
      </c>
      <c r="T42" s="111">
        <f>_xll.qlInterestRateIndexMaturity(Index3M,S42)</f>
        <v>43179</v>
      </c>
      <c r="U42" s="112">
        <f>_xll.qlIndexFixing(Index3M,R42,TRUE,_xll.ohTrigger(Trigger,Trigger3M,InterestRatesTrigger))</f>
        <v>-5.2499999989130686E-4</v>
      </c>
      <c r="V42" s="112">
        <f>IFERROR((100-_xll.qlQuoteValue(P42,_xll.ohTrigger(Trigger,Trigger3M,InterestRatesTrigger)))/100-_xll.qlQuoteValue(Q42,_xll.ohTrigger(Trigger,Trigger3M,InterestRatesTrigger)),NA())</f>
        <v>-5.2500000000009093E-4</v>
      </c>
      <c r="W42" s="110" t="b">
        <f t="shared" si="12"/>
        <v>1</v>
      </c>
      <c r="X42" s="146">
        <f t="shared" si="9"/>
        <v>1.0878407549763658E-9</v>
      </c>
      <c r="Y42" s="50" t="b">
        <f>ABS(X42/10000)&lt;=ABS('General Settings'!$D$27)</f>
        <v>1</v>
      </c>
      <c r="AG42" s="157" t="e">
        <f>NA()</f>
        <v>#N/A</v>
      </c>
    </row>
    <row r="43" spans="13:33" x14ac:dyDescent="0.2">
      <c r="M43" s="149" t="s">
        <v>110</v>
      </c>
      <c r="N43" s="149"/>
      <c r="O43" s="149" t="str">
        <f>_xll.qlIMMNextCode(O42,TRUE,Trigger)</f>
        <v>H8</v>
      </c>
      <c r="P43" s="149" t="str">
        <f t="shared" si="10"/>
        <v>EURFUT3MH8_Quote</v>
      </c>
      <c r="Q43" s="149" t="str">
        <f t="shared" si="11"/>
        <v>EURFUT3MH8ConvAdj_Quote</v>
      </c>
      <c r="R43" s="150">
        <f>_xll.qlInterestRateIndexFixingDate(Index3M,S43)</f>
        <v>43178</v>
      </c>
      <c r="S43" s="150">
        <f>_xll.qlIMMdate(O43)</f>
        <v>43180</v>
      </c>
      <c r="T43" s="150">
        <f>_xll.qlInterestRateIndexMaturity(Index3M,S43)</f>
        <v>43272</v>
      </c>
      <c r="U43" s="151">
        <f>_xll.qlIndexFixing(Index3M,R43,TRUE,_xll.ohTrigger(Trigger,Trigger3M,InterestRatesTrigger))</f>
        <v>1.232437318955248E-4</v>
      </c>
      <c r="V43" s="151">
        <f>IFERROR((100-_xll.qlQuoteValue(P43,_xll.ohTrigger(Trigger,Trigger3M,InterestRatesTrigger)))/100-_xll.qlQuoteValue(Q43,_xll.ohTrigger(Trigger,Trigger3M,InterestRatesTrigger)),NA())</f>
        <v>1.2500000000002841E-4</v>
      </c>
      <c r="W43" s="149" t="b">
        <f t="shared" si="12"/>
        <v>1</v>
      </c>
      <c r="X43" s="152">
        <f t="shared" si="9"/>
        <v>-1.7562681045036058E-2</v>
      </c>
      <c r="Y43" s="149" t="b">
        <f>ABS(X43/10000)&lt;=ABS('General Settings'!$D$27)</f>
        <v>1</v>
      </c>
      <c r="AG43" s="156" t="e">
        <f>NA()</f>
        <v>#N/A</v>
      </c>
    </row>
    <row r="44" spans="13:33" x14ac:dyDescent="0.2">
      <c r="M44" s="50" t="s">
        <v>110</v>
      </c>
      <c r="N44" s="50"/>
      <c r="O44" s="50" t="str">
        <f>_xll.qlIMMNextCode(O43,TRUE,Trigger)</f>
        <v>M8</v>
      </c>
      <c r="P44" s="50" t="str">
        <f t="shared" si="10"/>
        <v>EURFUT3MM8_Quote</v>
      </c>
      <c r="Q44" s="50" t="str">
        <f t="shared" si="11"/>
        <v>EURFUT3MM8ConvAdj_Quote</v>
      </c>
      <c r="R44" s="120">
        <f>_xll.qlInterestRateIndexFixingDate(Index3M,S44)</f>
        <v>43269</v>
      </c>
      <c r="S44" s="120">
        <f>_xll.qlIMMdate(O44)</f>
        <v>43271</v>
      </c>
      <c r="T44" s="120">
        <f>_xll.qlInterestRateIndexMaturity(Index3M,S44)</f>
        <v>43363</v>
      </c>
      <c r="U44" s="125">
        <f>_xll.qlIndexFixing(Index3M,R44,TRUE,_xll.ohTrigger(Trigger,Trigger3M,InterestRatesTrigger))</f>
        <v>8.5801198623307502E-4</v>
      </c>
      <c r="V44" s="125">
        <f>IFERROR((100-_xll.qlQuoteValue(P44,_xll.ohTrigger(Trigger,Trigger3M,InterestRatesTrigger)))/100-_xll.qlQuoteValue(Q44,_xll.ohTrigger(Trigger,Trigger3M,InterestRatesTrigger)),NA())</f>
        <v>8.7500000000005683E-4</v>
      </c>
      <c r="W44" s="50" t="b">
        <f t="shared" si="12"/>
        <v>1</v>
      </c>
      <c r="X44" s="144">
        <f t="shared" si="9"/>
        <v>-0.1698801376698181</v>
      </c>
      <c r="Y44" s="50" t="b">
        <f>ABS(X44/10000)&lt;=ABS('General Settings'!$D$27)</f>
        <v>1</v>
      </c>
      <c r="AG44" s="156" t="e">
        <f>NA()</f>
        <v>#N/A</v>
      </c>
    </row>
    <row r="45" spans="13:33" x14ac:dyDescent="0.2">
      <c r="M45" s="50" t="s">
        <v>110</v>
      </c>
      <c r="N45" s="50"/>
      <c r="O45" s="50" t="str">
        <f>_xll.qlIMMNextCode(O44,TRUE,Trigger)</f>
        <v>U8</v>
      </c>
      <c r="P45" s="50" t="str">
        <f t="shared" si="10"/>
        <v>EURFUT3MU8_Quote</v>
      </c>
      <c r="Q45" s="50" t="str">
        <f t="shared" si="11"/>
        <v>EURFUT3MU8ConvAdj_Quote</v>
      </c>
      <c r="R45" s="120">
        <f>_xll.qlInterestRateIndexFixingDate(Index3M,S45)</f>
        <v>43360</v>
      </c>
      <c r="S45" s="120">
        <f>_xll.qlIMMdate(O45)</f>
        <v>43362</v>
      </c>
      <c r="T45" s="120">
        <f>_xll.qlInterestRateIndexMaturity(Index3M,S45)</f>
        <v>43453</v>
      </c>
      <c r="U45" s="125">
        <f>_xll.qlIndexFixing(Index3M,R45,TRUE,_xll.ohTrigger(Trigger,Trigger3M,InterestRatesTrigger))</f>
        <v>1.6497055826124364E-3</v>
      </c>
      <c r="V45" s="125">
        <f>IFERROR((100-_xll.qlQuoteValue(P45,_xll.ohTrigger(Trigger,Trigger3M,InterestRatesTrigger)))/100-_xll.qlQuoteValue(Q45,_xll.ohTrigger(Trigger,Trigger3M,InterestRatesTrigger)),NA())</f>
        <v>1.7249999999999943E-3</v>
      </c>
      <c r="W45" s="50" t="b">
        <f t="shared" si="12"/>
        <v>1</v>
      </c>
      <c r="X45" s="144">
        <f t="shared" si="9"/>
        <v>-0.75294417387557944</v>
      </c>
      <c r="Y45" s="50" t="b">
        <f>ABS(X45/10000)&lt;=ABS('General Settings'!$D$27)</f>
        <v>0</v>
      </c>
      <c r="AG45" s="156" t="e">
        <f>NA()</f>
        <v>#N/A</v>
      </c>
    </row>
    <row r="46" spans="13:33" x14ac:dyDescent="0.2">
      <c r="M46" s="50" t="s">
        <v>110</v>
      </c>
      <c r="N46" s="50"/>
      <c r="O46" s="50" t="str">
        <f>_xll.qlIMMNextCode(O45,TRUE,Trigger)</f>
        <v>Z8</v>
      </c>
      <c r="P46" s="50" t="str">
        <f t="shared" si="10"/>
        <v>EURFUT3MZ8_Quote</v>
      </c>
      <c r="Q46" s="50" t="str">
        <f t="shared" si="11"/>
        <v>EURFUT3MZ8ConvAdj_Quote</v>
      </c>
      <c r="R46" s="120">
        <f>_xll.qlInterestRateIndexFixingDate(Index3M,S46)</f>
        <v>43451</v>
      </c>
      <c r="S46" s="120">
        <f>_xll.qlIMMdate(O46)</f>
        <v>43453</v>
      </c>
      <c r="T46" s="120">
        <f>_xll.qlInterestRateIndexMaturity(Index3M,S46)</f>
        <v>43543</v>
      </c>
      <c r="U46" s="125">
        <f>_xll.qlIndexFixing(Index3M,R46,TRUE,_xll.ohTrigger(Trigger,Trigger3M,InterestRatesTrigger))</f>
        <v>2.4834246772087454E-3</v>
      </c>
      <c r="V46" s="125">
        <f>IFERROR((100-_xll.qlQuoteValue(P46,_xll.ohTrigger(Trigger,Trigger3M,InterestRatesTrigger)))/100-_xll.qlQuoteValue(Q46,_xll.ohTrigger(Trigger,Trigger3M,InterestRatesTrigger)),NA())</f>
        <v>2.6250000000000284E-3</v>
      </c>
      <c r="W46" s="50" t="b">
        <f t="shared" si="12"/>
        <v>1</v>
      </c>
      <c r="X46" s="144">
        <f t="shared" si="9"/>
        <v>-1.4157532279128298</v>
      </c>
      <c r="Y46" s="50" t="b">
        <f>ABS(X46/10000)&lt;=ABS('General Settings'!$D$27)</f>
        <v>0</v>
      </c>
      <c r="AG46" s="156" t="e">
        <f>NA()</f>
        <v>#N/A</v>
      </c>
    </row>
    <row r="47" spans="13:33" x14ac:dyDescent="0.2">
      <c r="M47" s="50" t="s">
        <v>110</v>
      </c>
      <c r="N47" s="50"/>
      <c r="O47" s="50" t="str">
        <f>_xll.qlIMMNextCode(O46,TRUE,Trigger)</f>
        <v>H9</v>
      </c>
      <c r="P47" s="50" t="str">
        <f t="shared" si="10"/>
        <v>EURFUT3MH9_Quote</v>
      </c>
      <c r="Q47" s="50" t="str">
        <f t="shared" si="11"/>
        <v>EURFUT3MH9ConvAdj_Quote</v>
      </c>
      <c r="R47" s="120">
        <f>_xll.qlInterestRateIndexFixingDate(Index3M,S47)</f>
        <v>43542</v>
      </c>
      <c r="S47" s="120">
        <f>_xll.qlIMMdate(O47)</f>
        <v>43544</v>
      </c>
      <c r="T47" s="120">
        <f>_xll.qlInterestRateIndexMaturity(Index3M,S47)</f>
        <v>43636</v>
      </c>
      <c r="U47" s="125">
        <f>_xll.qlIndexFixing(Index3M,R47,TRUE,_xll.ohTrigger(Trigger,Trigger3M,InterestRatesTrigger))</f>
        <v>3.3467534137256237E-3</v>
      </c>
      <c r="V47" s="125">
        <f>IFERROR((100-_xll.qlQuoteValue(P47,_xll.ohTrigger(Trigger,Trigger3M,InterestRatesTrigger)))/100-_xll.qlQuoteValue(Q47,_xll.ohTrigger(Trigger,Trigger3M,InterestRatesTrigger)),NA())</f>
        <v>3.5249999999999206E-3</v>
      </c>
      <c r="W47" s="50" t="b">
        <f t="shared" si="12"/>
        <v>1</v>
      </c>
      <c r="X47" s="144">
        <f t="shared" si="9"/>
        <v>-1.7824658627429686</v>
      </c>
      <c r="Y47" s="50" t="b">
        <f>ABS(X47/10000)&lt;=ABS('General Settings'!$D$27)</f>
        <v>0</v>
      </c>
      <c r="AG47" s="156" t="e">
        <f>NA()</f>
        <v>#N/A</v>
      </c>
    </row>
    <row r="48" spans="13:33" x14ac:dyDescent="0.2">
      <c r="M48" s="50" t="s">
        <v>110</v>
      </c>
      <c r="N48" s="50"/>
      <c r="O48" s="50" t="str">
        <f>_xll.qlIMMNextCode(O47,TRUE,Trigger)</f>
        <v>M9</v>
      </c>
      <c r="P48" s="50" t="str">
        <f t="shared" si="10"/>
        <v>EURFUT3MM9_Quote</v>
      </c>
      <c r="Q48" s="50" t="str">
        <f t="shared" si="11"/>
        <v>EURFUT3MM9ConvAdj_Quote</v>
      </c>
      <c r="R48" s="120">
        <f>_xll.qlInterestRateIndexFixingDate(Index3M,S48)</f>
        <v>43633</v>
      </c>
      <c r="S48" s="120">
        <f>_xll.qlIMMdate(O48)</f>
        <v>43635</v>
      </c>
      <c r="T48" s="120">
        <f>_xll.qlInterestRateIndexMaturity(Index3M,S48)</f>
        <v>43727</v>
      </c>
      <c r="U48" s="125">
        <f>_xll.qlIndexFixing(Index3M,R48,TRUE,_xll.ohTrigger(Trigger,Trigger3M,InterestRatesTrigger))</f>
        <v>4.1930809381206186E-3</v>
      </c>
      <c r="V48" s="125">
        <f>IFERROR((100-_xll.qlQuoteValue(P48,_xll.ohTrigger(Trigger,Trigger3M,InterestRatesTrigger)))/100-_xll.qlQuoteValue(Q48,_xll.ohTrigger(Trigger,Trigger3M,InterestRatesTrigger)),NA())</f>
        <v>4.3750000000000004E-3</v>
      </c>
      <c r="W48" s="50" t="b">
        <f t="shared" si="12"/>
        <v>1</v>
      </c>
      <c r="X48" s="144">
        <f t="shared" si="9"/>
        <v>-1.8191906187938183</v>
      </c>
      <c r="Y48" s="50" t="b">
        <f>ABS(X48/10000)&lt;=ABS('General Settings'!$D$27)</f>
        <v>0</v>
      </c>
      <c r="AG48" s="156" t="e">
        <f>NA()</f>
        <v>#N/A</v>
      </c>
    </row>
    <row r="49" spans="12:33" x14ac:dyDescent="0.2">
      <c r="M49" s="50" t="s">
        <v>110</v>
      </c>
      <c r="N49" s="50"/>
      <c r="O49" s="50" t="str">
        <f>_xll.qlIMMNextCode(O48,TRUE,Trigger)</f>
        <v>U9</v>
      </c>
      <c r="P49" s="50" t="str">
        <f t="shared" si="10"/>
        <v>EURFUT3MU9_Quote</v>
      </c>
      <c r="Q49" s="50" t="str">
        <f t="shared" si="11"/>
        <v>EURFUT3MU9ConvAdj_Quote</v>
      </c>
      <c r="R49" s="120">
        <f>_xll.qlInterestRateIndexFixingDate(Index3M,S49)</f>
        <v>43724</v>
      </c>
      <c r="S49" s="120">
        <f>_xll.qlIMMdate(O49)</f>
        <v>43726</v>
      </c>
      <c r="T49" s="120">
        <f>_xll.qlInterestRateIndexMaturity(Index3M,S49)</f>
        <v>43817</v>
      </c>
      <c r="U49" s="125">
        <f>_xll.qlIndexFixing(Index3M,R49,TRUE,_xll.ohTrigger(Trigger,Trigger3M,InterestRatesTrigger))</f>
        <v>5.0063150180384196E-3</v>
      </c>
      <c r="V49" s="125">
        <f>IFERROR((100-_xll.qlQuoteValue(P49,_xll.ohTrigger(Trigger,Trigger3M,InterestRatesTrigger)))/100-_xll.qlQuoteValue(Q49,_xll.ohTrigger(Trigger,Trigger3M,InterestRatesTrigger)),NA())</f>
        <v>5.2500000000000567E-3</v>
      </c>
      <c r="W49" s="50" t="b">
        <f t="shared" si="12"/>
        <v>1</v>
      </c>
      <c r="X49" s="144">
        <f t="shared" si="9"/>
        <v>-2.4368498196163708</v>
      </c>
      <c r="Y49" s="50" t="b">
        <f>ABS(X49/10000)&lt;=ABS('General Settings'!$D$27)</f>
        <v>0</v>
      </c>
      <c r="AG49" s="156" t="e">
        <f>NA()</f>
        <v>#N/A</v>
      </c>
    </row>
    <row r="50" spans="12:33" x14ac:dyDescent="0.2">
      <c r="M50" s="50" t="s">
        <v>110</v>
      </c>
      <c r="N50" s="50"/>
      <c r="O50" s="50" t="str">
        <f>_xll.qlIMMNextCode(O49,TRUE,Trigger)</f>
        <v>Z9</v>
      </c>
      <c r="P50" s="50" t="str">
        <f t="shared" si="10"/>
        <v>EURFUT3MZ9_Quote</v>
      </c>
      <c r="Q50" s="50" t="str">
        <f t="shared" si="11"/>
        <v>EURFUT3MZ9ConvAdj_Quote</v>
      </c>
      <c r="R50" s="120">
        <f>_xll.qlInterestRateIndexFixingDate(Index3M,S50)</f>
        <v>43815</v>
      </c>
      <c r="S50" s="120">
        <f>_xll.qlIMMdate(O50)</f>
        <v>43817</v>
      </c>
      <c r="T50" s="120">
        <f>_xll.qlInterestRateIndexMaturity(Index3M,S50)</f>
        <v>43908</v>
      </c>
      <c r="U50" s="125">
        <f>_xll.qlIndexFixing(Index3M,R50,TRUE,_xll.ohTrigger(Trigger,Trigger3M,InterestRatesTrigger))</f>
        <v>5.7844882382543771E-3</v>
      </c>
      <c r="V50" s="125">
        <f>IFERROR((100-_xll.qlQuoteValue(P50,_xll.ohTrigger(Trigger,Trigger3M,InterestRatesTrigger)))/100-_xll.qlQuoteValue(Q50,_xll.ohTrigger(Trigger,Trigger3M,InterestRatesTrigger)),NA())</f>
        <v>6.1500000000000912E-3</v>
      </c>
      <c r="W50" s="50" t="b">
        <f t="shared" si="12"/>
        <v>1</v>
      </c>
      <c r="X50" s="144">
        <f t="shared" si="9"/>
        <v>-3.6551176174571403</v>
      </c>
      <c r="Y50" s="50" t="b">
        <f>ABS(X50/10000)&lt;=ABS('General Settings'!$D$27)</f>
        <v>0</v>
      </c>
      <c r="AG50" s="156" t="e">
        <f>NA()</f>
        <v>#N/A</v>
      </c>
    </row>
    <row r="51" spans="12:33" x14ac:dyDescent="0.2">
      <c r="M51" s="50" t="s">
        <v>110</v>
      </c>
      <c r="N51" s="50"/>
      <c r="O51" s="50" t="str">
        <f>_xll.qlIMMNextCode(O50,TRUE,Trigger)</f>
        <v>H0</v>
      </c>
      <c r="P51" s="50" t="str">
        <f t="shared" si="10"/>
        <v>EURFUT3MH0_Quote</v>
      </c>
      <c r="Q51" s="50" t="str">
        <f t="shared" si="11"/>
        <v>EURFUT3MH0ConvAdj_Quote</v>
      </c>
      <c r="R51" s="120">
        <f>_xll.qlInterestRateIndexFixingDate(Index3M,S51)</f>
        <v>43906</v>
      </c>
      <c r="S51" s="120">
        <f>_xll.qlIMMdate(O51)</f>
        <v>43908</v>
      </c>
      <c r="T51" s="120">
        <f>_xll.qlInterestRateIndexMaturity(Index3M,S51)</f>
        <v>44000</v>
      </c>
      <c r="U51" s="125">
        <f>_xll.qlIndexFixing(Index3M,R51,TRUE,_xll.ohTrigger(Trigger,Trigger3M,InterestRatesTrigger))</f>
        <v>6.5589954487722882E-3</v>
      </c>
      <c r="V51" s="125">
        <f>IFERROR((100-_xll.qlQuoteValue(P51,_xll.ohTrigger(Trigger,Trigger3M,InterestRatesTrigger)))/100-_xll.qlQuoteValue(Q51,_xll.ohTrigger(Trigger,Trigger3M,InterestRatesTrigger)),NA())</f>
        <v>6.9999999999998865E-3</v>
      </c>
      <c r="W51" s="50" t="b">
        <f t="shared" si="12"/>
        <v>1</v>
      </c>
      <c r="X51" s="144">
        <f t="shared" si="9"/>
        <v>-4.4100455122759836</v>
      </c>
      <c r="Y51" s="50" t="b">
        <f>ABS(X51/10000)&lt;=ABS('General Settings'!$D$27)</f>
        <v>0</v>
      </c>
      <c r="AG51" s="156" t="e">
        <f>NA()</f>
        <v>#N/A</v>
      </c>
    </row>
    <row r="52" spans="12:33" x14ac:dyDescent="0.2">
      <c r="M52" s="50" t="s">
        <v>110</v>
      </c>
      <c r="N52" s="50"/>
      <c r="O52" s="50" t="str">
        <f>_xll.qlIMMNextCode(O51,TRUE,Trigger)</f>
        <v>M0</v>
      </c>
      <c r="P52" s="50" t="str">
        <f t="shared" si="10"/>
        <v>EURFUT3MM0_Quote</v>
      </c>
      <c r="Q52" s="50" t="str">
        <f t="shared" si="11"/>
        <v>EURFUT3MM0ConvAdj_Quote</v>
      </c>
      <c r="R52" s="120">
        <f>_xll.qlInterestRateIndexFixingDate(Index3M,S52)</f>
        <v>43997</v>
      </c>
      <c r="S52" s="120">
        <f>_xll.qlIMMdate(O52)</f>
        <v>43999</v>
      </c>
      <c r="T52" s="120">
        <f>_xll.qlInterestRateIndexMaturity(Index3M,S52)</f>
        <v>44091</v>
      </c>
      <c r="U52" s="125">
        <f>_xll.qlIndexFixing(Index3M,R52,TRUE,_xll.ohTrigger(Trigger,Trigger3M,InterestRatesTrigger))</f>
        <v>7.3293863233034693E-3</v>
      </c>
      <c r="V52" s="125">
        <f>IFERROR((100-_xll.qlQuoteValue(P52,_xll.ohTrigger(Trigger,Trigger3M,InterestRatesTrigger)))/100-_xll.qlQuoteValue(Q52,_xll.ohTrigger(Trigger,Trigger3M,InterestRatesTrigger)),NA())</f>
        <v>7.8249999999999882E-3</v>
      </c>
      <c r="W52" s="50" t="b">
        <f t="shared" si="12"/>
        <v>1</v>
      </c>
      <c r="X52" s="144">
        <f t="shared" si="9"/>
        <v>-4.956136766965189</v>
      </c>
      <c r="Y52" s="50" t="b">
        <f>ABS(X52/10000)&lt;=ABS('General Settings'!$D$27)</f>
        <v>0</v>
      </c>
      <c r="AG52" s="156" t="e">
        <f>NA()</f>
        <v>#N/A</v>
      </c>
    </row>
    <row r="53" spans="12:33" x14ac:dyDescent="0.2">
      <c r="M53" s="50" t="s">
        <v>110</v>
      </c>
      <c r="N53" s="50"/>
      <c r="O53" s="50" t="str">
        <f>_xll.qlIMMNextCode(O52,TRUE,Trigger)</f>
        <v>U0</v>
      </c>
      <c r="P53" s="50" t="str">
        <f t="shared" si="10"/>
        <v>EURFUT3MU0_Quote</v>
      </c>
      <c r="Q53" s="50" t="str">
        <f t="shared" si="11"/>
        <v>EURFUT3MU0ConvAdj_Quote</v>
      </c>
      <c r="R53" s="120">
        <f>_xll.qlInterestRateIndexFixingDate(Index3M,S53)</f>
        <v>44088</v>
      </c>
      <c r="S53" s="120">
        <f>_xll.qlIMMdate(O53)</f>
        <v>44090</v>
      </c>
      <c r="T53" s="120">
        <f>_xll.qlInterestRateIndexMaturity(Index3M,S53)</f>
        <v>44181</v>
      </c>
      <c r="U53" s="125">
        <f>_xll.qlIndexFixing(Index3M,R53,TRUE,_xll.ohTrigger(Trigger,Trigger3M,InterestRatesTrigger))</f>
        <v>8.0914132752743784E-3</v>
      </c>
      <c r="V53" s="125">
        <f>IFERROR((100-_xll.qlQuoteValue(P53,_xll.ohTrigger(Trigger,Trigger3M,InterestRatesTrigger)))/100-_xll.qlQuoteValue(Q53,_xll.ohTrigger(Trigger,Trigger3M,InterestRatesTrigger)),NA())</f>
        <v>8.6500000000000916E-3</v>
      </c>
      <c r="W53" s="50" t="b">
        <f t="shared" si="12"/>
        <v>1</v>
      </c>
      <c r="X53" s="144">
        <f t="shared" si="9"/>
        <v>-5.5858672472571325</v>
      </c>
      <c r="Y53" s="50" t="b">
        <f>ABS(X53/10000)&lt;=ABS('General Settings'!$D$27)</f>
        <v>0</v>
      </c>
      <c r="AG53" s="156" t="e">
        <f>NA()</f>
        <v>#N/A</v>
      </c>
    </row>
    <row r="54" spans="12:33" x14ac:dyDescent="0.2">
      <c r="M54" s="50" t="s">
        <v>110</v>
      </c>
      <c r="N54" s="50"/>
      <c r="O54" s="50" t="str">
        <f>_xll.qlIMMNextCode(O53,TRUE,Trigger)</f>
        <v>Z0</v>
      </c>
      <c r="P54" s="50" t="str">
        <f t="shared" si="10"/>
        <v>EURFUT3MZ0_Quote</v>
      </c>
      <c r="Q54" s="50" t="str">
        <f t="shared" si="11"/>
        <v>EURFUT3MZ0ConvAdj_Quote</v>
      </c>
      <c r="R54" s="120">
        <f>_xll.qlInterestRateIndexFixingDate(Index3M,S54)</f>
        <v>44179</v>
      </c>
      <c r="S54" s="120">
        <f>_xll.qlIMMdate(O54)</f>
        <v>44181</v>
      </c>
      <c r="T54" s="120">
        <f>_xll.qlInterestRateIndexMaturity(Index3M,S54)</f>
        <v>44271</v>
      </c>
      <c r="U54" s="125">
        <f>_xll.qlIndexFixing(Index3M,R54,TRUE,_xll.ohTrigger(Trigger,Trigger3M,InterestRatesTrigger))</f>
        <v>8.8466961589750426E-3</v>
      </c>
      <c r="V54" s="125">
        <f>IFERROR((100-_xll.qlQuoteValue(P54,_xll.ohTrigger(Trigger,Trigger3M,InterestRatesTrigger)))/100-_xll.qlQuoteValue(Q54,_xll.ohTrigger(Trigger,Trigger3M,InterestRatesTrigger)),NA())</f>
        <v>9.3999999999999778E-3</v>
      </c>
      <c r="W54" s="50" t="b">
        <f t="shared" si="12"/>
        <v>1</v>
      </c>
      <c r="X54" s="144">
        <f t="shared" si="9"/>
        <v>-5.5330384102493522</v>
      </c>
      <c r="Y54" s="50" t="b">
        <f>ABS(X54/10000)&lt;=ABS('General Settings'!$D$27)</f>
        <v>0</v>
      </c>
      <c r="AG54" s="156" t="e">
        <f>NA()</f>
        <v>#N/A</v>
      </c>
    </row>
    <row r="55" spans="12:33" x14ac:dyDescent="0.2">
      <c r="M55" s="50" t="s">
        <v>110</v>
      </c>
      <c r="N55" s="50"/>
      <c r="O55" s="50" t="str">
        <f>_xll.qlIMMNextCode(O54,TRUE,Trigger)</f>
        <v>H1</v>
      </c>
      <c r="P55" s="50" t="str">
        <f t="shared" si="10"/>
        <v>EURFUT3MH1_Quote</v>
      </c>
      <c r="Q55" s="50" t="str">
        <f t="shared" si="11"/>
        <v>EURFUT3MH1ConvAdj_Quote</v>
      </c>
      <c r="R55" s="120">
        <f>_xll.qlInterestRateIndexFixingDate(Index3M,S55)</f>
        <v>44270</v>
      </c>
      <c r="S55" s="120">
        <f>_xll.qlIMMdate(O55)</f>
        <v>44272</v>
      </c>
      <c r="T55" s="120">
        <f>_xll.qlInterestRateIndexMaturity(Index3M,S55)</f>
        <v>44364</v>
      </c>
      <c r="U55" s="125">
        <f>_xll.qlIndexFixing(Index3M,R55,TRUE,_xll.ohTrigger(Trigger,Trigger3M,InterestRatesTrigger))</f>
        <v>9.6117147313574784E-3</v>
      </c>
      <c r="V55" s="125">
        <f>IFERROR((100-_xll.qlQuoteValue(P55,_xll.ohTrigger(Trigger,Trigger3M,InterestRatesTrigger)))/100-_xll.qlQuoteValue(Q55,_xll.ohTrigger(Trigger,Trigger3M,InterestRatesTrigger)),NA())</f>
        <v>1.0199999999999961E-2</v>
      </c>
      <c r="W55" s="50" t="b">
        <f t="shared" si="12"/>
        <v>1</v>
      </c>
      <c r="X55" s="144">
        <f t="shared" si="9"/>
        <v>-5.8828526864248243</v>
      </c>
      <c r="Y55" s="50" t="b">
        <f>ABS(X55/10000)&lt;=ABS('General Settings'!$D$27)</f>
        <v>0</v>
      </c>
      <c r="AG55" s="156" t="e">
        <f>NA()</f>
        <v>#N/A</v>
      </c>
    </row>
    <row r="56" spans="12:33" x14ac:dyDescent="0.2">
      <c r="M56" s="50" t="s">
        <v>110</v>
      </c>
      <c r="N56" s="50"/>
      <c r="O56" s="50" t="str">
        <f>_xll.qlIMMNextCode(O55,TRUE,Trigger)</f>
        <v>M1</v>
      </c>
      <c r="P56" s="50" t="str">
        <f t="shared" si="10"/>
        <v>EURFUT3MM1_Quote</v>
      </c>
      <c r="Q56" s="50" t="str">
        <f t="shared" si="11"/>
        <v>EURFUT3MM1ConvAdj_Quote</v>
      </c>
      <c r="R56" s="120">
        <f>_xll.qlInterestRateIndexFixingDate(Index3M,S56)</f>
        <v>44361</v>
      </c>
      <c r="S56" s="120">
        <f>_xll.qlIMMdate(O56)</f>
        <v>44363</v>
      </c>
      <c r="T56" s="120">
        <f>_xll.qlInterestRateIndexMaturity(Index3M,S56)</f>
        <v>44455</v>
      </c>
      <c r="U56" s="125">
        <f>_xll.qlIndexFixing(Index3M,R56,TRUE,_xll.ohTrigger(Trigger,Trigger3M,InterestRatesTrigger))</f>
        <v>1.0364898333438267E-2</v>
      </c>
      <c r="V56" s="125">
        <f>IFERROR((100-_xll.qlQuoteValue(P56,_xll.ohTrigger(Trigger,Trigger3M,InterestRatesTrigger)))/100-_xll.qlQuoteValue(Q56,_xll.ohTrigger(Trigger,Trigger3M,InterestRatesTrigger)),NA())</f>
        <v>1.0999999999999944E-2</v>
      </c>
      <c r="W56" s="50" t="b">
        <f t="shared" si="12"/>
        <v>1</v>
      </c>
      <c r="X56" s="144">
        <f t="shared" si="9"/>
        <v>-6.3510166656167639</v>
      </c>
      <c r="Y56" s="50" t="b">
        <f>ABS(X56/10000)&lt;=ABS('General Settings'!$D$27)</f>
        <v>0</v>
      </c>
      <c r="AG56" s="156" t="e">
        <f>NA()</f>
        <v>#N/A</v>
      </c>
    </row>
    <row r="57" spans="12:33" x14ac:dyDescent="0.2">
      <c r="M57" s="94" t="s">
        <v>110</v>
      </c>
      <c r="N57" s="94"/>
      <c r="O57" s="94" t="str">
        <f>_xll.qlIMMNextCode(O56,TRUE,Trigger)</f>
        <v>U1</v>
      </c>
      <c r="P57" s="94" t="str">
        <f t="shared" si="10"/>
        <v>EURFUT3MU1_Quote</v>
      </c>
      <c r="Q57" s="94" t="str">
        <f t="shared" si="11"/>
        <v>EURFUT3MU1ConvAdj_Quote</v>
      </c>
      <c r="R57" s="106">
        <f>_xll.qlInterestRateIndexFixingDate(Index3M,S57)</f>
        <v>44452</v>
      </c>
      <c r="S57" s="106">
        <f>_xll.qlIMMdate(O57)</f>
        <v>44454</v>
      </c>
      <c r="T57" s="106">
        <f>_xll.qlInterestRateIndexMaturity(Index3M,S57)</f>
        <v>44545</v>
      </c>
      <c r="U57" s="97">
        <f>_xll.qlIndexFixing(Index3M,R57,TRUE,_xll.ohTrigger(Trigger,Trigger3M,InterestRatesTrigger))</f>
        <v>1.1108373090450686E-2</v>
      </c>
      <c r="V57" s="97">
        <f>IFERROR((100-_xll.qlQuoteValue(P57,_xll.ohTrigger(Trigger,Trigger3M,InterestRatesTrigger)))/100-_xll.qlQuoteValue(Q57,_xll.ohTrigger(Trigger,Trigger3M,InterestRatesTrigger)),NA())</f>
        <v>1.1800000000000067E-2</v>
      </c>
      <c r="W57" s="94" t="b">
        <f t="shared" si="12"/>
        <v>1</v>
      </c>
      <c r="X57" s="153">
        <f t="shared" si="9"/>
        <v>-6.91626909549381</v>
      </c>
      <c r="Y57" s="94" t="b">
        <f>ABS(X57/10000)&lt;=ABS('General Settings'!$D$27)</f>
        <v>0</v>
      </c>
      <c r="AG57" s="156" t="e">
        <f>NA()</f>
        <v>#N/A</v>
      </c>
    </row>
    <row r="58" spans="12:33" x14ac:dyDescent="0.2">
      <c r="M58" s="94" t="s">
        <v>110</v>
      </c>
      <c r="N58" s="94"/>
      <c r="O58" s="94" t="str">
        <f>_xll.qlIMMNextCode(O57,TRUE,Trigger)</f>
        <v>Z1</v>
      </c>
      <c r="P58" s="94" t="str">
        <f t="shared" si="10"/>
        <v>EURFUT3MZ1_Quote</v>
      </c>
      <c r="Q58" s="94" t="str">
        <f t="shared" si="11"/>
        <v>EURFUT3MZ1ConvAdj_Quote</v>
      </c>
      <c r="R58" s="106">
        <f>_xll.qlInterestRateIndexFixingDate(Index3M,S58)</f>
        <v>44543</v>
      </c>
      <c r="S58" s="106">
        <f>_xll.qlIMMdate(O58)</f>
        <v>44545</v>
      </c>
      <c r="T58" s="106">
        <f>_xll.qlInterestRateIndexMaturity(Index3M,S58)</f>
        <v>44635</v>
      </c>
      <c r="U58" s="97">
        <f>_xll.qlIndexFixing(Index3M,R58,TRUE,_xll.ohTrigger(Trigger,Trigger3M,InterestRatesTrigger))</f>
        <v>1.184313480185839E-2</v>
      </c>
      <c r="V58" s="97">
        <f>IFERROR((100-_xll.qlQuoteValue(P58,_xll.ohTrigger(Trigger,Trigger3M,InterestRatesTrigger)))/100-_xll.qlQuoteValue(Q58,_xll.ohTrigger(Trigger,Trigger3M,InterestRatesTrigger)),NA())</f>
        <v>1.260000000000005E-2</v>
      </c>
      <c r="W58" s="94" t="b">
        <f t="shared" si="12"/>
        <v>1</v>
      </c>
      <c r="X58" s="153">
        <f t="shared" si="9"/>
        <v>-7.5686519814165996</v>
      </c>
      <c r="Y58" s="94" t="b">
        <f>ABS(X58/10000)&lt;=ABS('General Settings'!$D$27)</f>
        <v>0</v>
      </c>
      <c r="AG58" s="157" t="e">
        <f>NA()</f>
        <v>#N/A</v>
      </c>
    </row>
    <row r="59" spans="12:33" x14ac:dyDescent="0.2">
      <c r="M59" s="93" t="s">
        <v>111</v>
      </c>
      <c r="N59" s="93"/>
      <c r="O59" s="93" t="str">
        <f>IF(_xll.qlIMMIsIMMcode(_xll.qlIMMNextCode(SettlementDate,FALSE)),_xll.qlIMMNextCode(_xll.qlIMMNextCode(SettlementDate,FALSE),FALSE),_xll.qlIMMNextCode(SettlementDate,FALSE))</f>
        <v>F6</v>
      </c>
      <c r="P59" s="93" t="str">
        <f t="shared" si="10"/>
        <v>EURFUT3MF6_Quote</v>
      </c>
      <c r="Q59" s="93" t="str">
        <f t="shared" si="11"/>
        <v>EURFUT3MF6ConvAdj_Quote</v>
      </c>
      <c r="R59" s="105">
        <f>_xll.qlInterestRateIndexFixingDate(Index3M,S59)</f>
        <v>42387</v>
      </c>
      <c r="S59" s="105">
        <f>_xll.qlIMMdate(O59)</f>
        <v>42389</v>
      </c>
      <c r="T59" s="105">
        <f>_xll.qlInterestRateIndexMaturity(Index3M,S59)</f>
        <v>42480</v>
      </c>
      <c r="U59" s="96">
        <f>_xll.qlIndexFixing(Index3M,R59,TRUE,_xll.ohTrigger(Trigger,Trigger3M,InterestRatesTrigger))</f>
        <v>-1.394795751330136E-3</v>
      </c>
      <c r="V59" s="96">
        <f>IFERROR((100-_xll.qlQuoteValue(P59,_xll.ohTrigger(Trigger,Trigger3M,InterestRatesTrigger)))/100-_xll.qlQuoteValue(Q59,_xll.ohTrigger(Trigger,Trigger3M,InterestRatesTrigger)),NA())</f>
        <v>-1.4249999999999829E-3</v>
      </c>
      <c r="W59" s="93" t="b">
        <f t="shared" si="12"/>
        <v>1</v>
      </c>
      <c r="X59" s="154">
        <f t="shared" si="9"/>
        <v>0.30204248669846906</v>
      </c>
      <c r="Y59" s="93" t="b">
        <f>ABS(X59/10000)&lt;=ABS('General Settings'!$D$27)</f>
        <v>1</v>
      </c>
      <c r="AG59" s="155" t="e">
        <f>NA()</f>
        <v>#N/A</v>
      </c>
    </row>
    <row r="60" spans="12:33" x14ac:dyDescent="0.2">
      <c r="M60" s="51" t="s">
        <v>111</v>
      </c>
      <c r="N60" s="51"/>
      <c r="O60" s="51" t="str">
        <f>IF(_xll.qlIMMIsIMMcode(_xll.qlIMMNextCode(O59,FALSE)),_xll.qlIMMNextCode(_xll.qlIMMNextCode(O59,FALSE),FALSE),_xll.qlIMMNextCode(O59,FALSE))</f>
        <v>G6</v>
      </c>
      <c r="P60" s="51" t="str">
        <f t="shared" si="10"/>
        <v>EURFUT3MG6_Quote</v>
      </c>
      <c r="Q60" s="51" t="str">
        <f t="shared" si="11"/>
        <v>EURFUT3MG6ConvAdj_Quote</v>
      </c>
      <c r="R60" s="121">
        <f>_xll.qlInterestRateIndexFixingDate(Index3M,S60)</f>
        <v>42415</v>
      </c>
      <c r="S60" s="121">
        <f>_xll.qlIMMdate(O60)</f>
        <v>42417</v>
      </c>
      <c r="T60" s="121">
        <f>_xll.qlInterestRateIndexMaturity(Index3M,S60)</f>
        <v>42507</v>
      </c>
      <c r="U60" s="126">
        <f>_xll.qlIndexFixing(Index3M,R60,TRUE,_xll.ohTrigger(Trigger,Trigger3M,InterestRatesTrigger))</f>
        <v>-1.5199813830983899E-3</v>
      </c>
      <c r="V60" s="126" t="e">
        <f>IFERROR((100-_xll.qlQuoteValue(P60,_xll.ohTrigger(Trigger,Trigger3M,InterestRatesTrigger)))/100-_xll.qlQuoteValue(Q60,_xll.ohTrigger(Trigger,Trigger3M,InterestRatesTrigger)),NA())</f>
        <v>#N/A</v>
      </c>
      <c r="W60" s="51" t="b">
        <f t="shared" si="12"/>
        <v>0</v>
      </c>
      <c r="X60" s="147" t="e">
        <f t="shared" si="9"/>
        <v>#N/A</v>
      </c>
      <c r="Y60" s="51" t="e">
        <f>ABS(X60/10000)&lt;=ABS('General Settings'!$D$27)</f>
        <v>#N/A</v>
      </c>
      <c r="AA60" s="104" t="s">
        <v>99</v>
      </c>
      <c r="AC60" s="103" t="s">
        <v>104</v>
      </c>
      <c r="AD60" s="103" t="s">
        <v>105</v>
      </c>
      <c r="AE60" s="104" t="s">
        <v>106</v>
      </c>
      <c r="AG60" s="157" t="e">
        <f>NA()</f>
        <v>#N/A</v>
      </c>
    </row>
    <row r="61" spans="12:33" x14ac:dyDescent="0.2">
      <c r="L61" s="62"/>
      <c r="M61" s="50" t="s">
        <v>60</v>
      </c>
      <c r="N61" s="50"/>
      <c r="O61" s="50" t="s">
        <v>33</v>
      </c>
      <c r="P61" s="50" t="str">
        <f t="shared" ref="P61:P97" si="13">Currency&amp;"AB3E"&amp;O61&amp;QuoteSuffix</f>
        <v>EURAB3E1Y_Quote</v>
      </c>
      <c r="Q61" s="122"/>
      <c r="R61" s="120">
        <f t="shared" ref="R61:R97" si="14">EvaluationDate</f>
        <v>42355</v>
      </c>
      <c r="S61" s="120">
        <f>_xll.qlInterestRateIndexValueDate(AA61,R61)</f>
        <v>42359</v>
      </c>
      <c r="T61" s="120">
        <f>_xll.qlInterestRateIndexMaturity(AA61,S61)</f>
        <v>42725</v>
      </c>
      <c r="U61" s="125">
        <f>_xll.qlIndexFixing(AA61,R61,TRUE,_xll.ohTrigger(Trigger,Trigger3M,InterestRatesTrigger))</f>
        <v>-1.7167772895684314E-3</v>
      </c>
      <c r="V61" s="125">
        <f>_xll.qlQuoteValue(P61,_xll.ohTrigger(Trigger,Trigger3M,InterestRatesTrigger))</f>
        <v>-1.72E-3</v>
      </c>
      <c r="W61" s="50" t="b">
        <f t="shared" ref="W61:W87" si="15">NOT(ISERROR(V61))</f>
        <v>1</v>
      </c>
      <c r="X61" s="144">
        <f t="shared" ref="X61:X75" si="16">(U61-V61)*10000</f>
        <v>3.2227104315685984E-2</v>
      </c>
      <c r="Y61" s="50" t="b">
        <f>ABS(X61/10000)&lt;=ABS('General Settings'!$D$28)</f>
        <v>1</v>
      </c>
      <c r="AA61" s="50" t="str">
        <f>_xll.qlSwapIndex(,,O61,SettlementDays,Currency,Calendar,FixedLegTenor,FixedLegBDC,FixedLegDayCounter,Index3M,DiscountingCurve,Permanent,Trigger,ObjectOverwrite)</f>
        <v>obj_00629#0000</v>
      </c>
      <c r="AC61" s="103" t="s">
        <v>33</v>
      </c>
      <c r="AD61" s="103" t="s">
        <v>108</v>
      </c>
      <c r="AE61" s="104" t="s">
        <v>154</v>
      </c>
    </row>
    <row r="62" spans="12:33" x14ac:dyDescent="0.2">
      <c r="M62" s="50" t="s">
        <v>60</v>
      </c>
      <c r="N62" s="50"/>
      <c r="O62" s="50" t="s">
        <v>73</v>
      </c>
      <c r="P62" s="50" t="str">
        <f t="shared" si="13"/>
        <v>EURAB3E15M_Quote</v>
      </c>
      <c r="Q62" s="122"/>
      <c r="R62" s="120">
        <f t="shared" si="14"/>
        <v>42355</v>
      </c>
      <c r="S62" s="120">
        <f>_xll.qlInterestRateIndexValueDate(AA62,R62)</f>
        <v>42359</v>
      </c>
      <c r="T62" s="120">
        <f>_xll.qlInterestRateIndexMaturity(AA62,S62)</f>
        <v>42815</v>
      </c>
      <c r="U62" s="125">
        <f>_xll.qlIndexFixing(AA62,R62,TRUE,_xll.ohTrigger(Trigger,Trigger3M,InterestRatesTrigger))</f>
        <v>-1.7534341045800006E-3</v>
      </c>
      <c r="V62" s="125">
        <f>_xll.qlQuoteValue(P62,_xll.ohTrigger(Trigger,Trigger3M,InterestRatesTrigger))</f>
        <v>-1.7499999999999998E-3</v>
      </c>
      <c r="W62" s="50" t="b">
        <f t="shared" si="15"/>
        <v>1</v>
      </c>
      <c r="X62" s="144">
        <f t="shared" si="16"/>
        <v>-3.4341045800007686E-2</v>
      </c>
      <c r="Y62" s="50" t="b">
        <f>ABS(X62/10000)&lt;=ABS('General Settings'!$D$28)</f>
        <v>1</v>
      </c>
      <c r="AA62" s="50" t="str">
        <f>_xll.qlSwapIndex(,,O62,SettlementDays,Currency,Calendar,FixedLegTenor,FixedLegBDC,FixedLegDayCounter,Index3M,DiscountingCurve,Permanent,Trigger,ObjectOverwrite)</f>
        <v>obj_0074e#0000</v>
      </c>
    </row>
    <row r="63" spans="12:33" x14ac:dyDescent="0.2">
      <c r="M63" s="50" t="s">
        <v>60</v>
      </c>
      <c r="N63" s="50"/>
      <c r="O63" s="50" t="s">
        <v>76</v>
      </c>
      <c r="P63" s="50" t="str">
        <f t="shared" si="13"/>
        <v>EURAB3E18M_Quote</v>
      </c>
      <c r="Q63" s="122"/>
      <c r="R63" s="120">
        <f t="shared" si="14"/>
        <v>42355</v>
      </c>
      <c r="S63" s="120">
        <f>_xll.qlInterestRateIndexValueDate(AA63,R63)</f>
        <v>42359</v>
      </c>
      <c r="T63" s="120">
        <f>_xll.qlInterestRateIndexMaturity(AA63,S63)</f>
        <v>42907</v>
      </c>
      <c r="U63" s="125">
        <f>_xll.qlIndexFixing(AA63,R63,TRUE,_xll.ohTrigger(Trigger,Trigger3M,InterestRatesTrigger))</f>
        <v>-1.7516493882121403E-3</v>
      </c>
      <c r="V63" s="125">
        <f>_xll.qlQuoteValue(P63,_xll.ohTrigger(Trigger,Trigger3M,InterestRatesTrigger))</f>
        <v>-1.7499999999999998E-3</v>
      </c>
      <c r="W63" s="50" t="b">
        <f t="shared" si="15"/>
        <v>1</v>
      </c>
      <c r="X63" s="144">
        <f t="shared" si="16"/>
        <v>-1.6493882121404371E-2</v>
      </c>
      <c r="Y63" s="50" t="b">
        <f>ABS(X63/10000)&lt;=ABS('General Settings'!$D$28)</f>
        <v>1</v>
      </c>
      <c r="AA63" s="50" t="str">
        <f>_xll.qlSwapIndex(,,O63,SettlementDays,Currency,Calendar,FixedLegTenor,FixedLegBDC,FixedLegDayCounter,Index3M,DiscountingCurve,Permanent,Trigger,ObjectOverwrite)</f>
        <v>obj_005b8#0000</v>
      </c>
    </row>
    <row r="64" spans="12:33" x14ac:dyDescent="0.2">
      <c r="M64" s="50" t="s">
        <v>60</v>
      </c>
      <c r="N64" s="50"/>
      <c r="O64" s="50" t="s">
        <v>77</v>
      </c>
      <c r="P64" s="50" t="str">
        <f t="shared" si="13"/>
        <v>EURAB3E21M_Quote</v>
      </c>
      <c r="Q64" s="122"/>
      <c r="R64" s="120">
        <f t="shared" si="14"/>
        <v>42355</v>
      </c>
      <c r="S64" s="120">
        <f>_xll.qlInterestRateIndexValueDate(AA64,R64)</f>
        <v>42359</v>
      </c>
      <c r="T64" s="120">
        <f>_xll.qlInterestRateIndexMaturity(AA64,S64)</f>
        <v>42999</v>
      </c>
      <c r="U64" s="125">
        <f>_xll.qlIndexFixing(AA64,R64,TRUE,_xll.ohTrigger(Trigger,Trigger3M,InterestRatesTrigger))</f>
        <v>-1.7091452917344821E-3</v>
      </c>
      <c r="V64" s="125">
        <f>_xll.qlQuoteValue(P64,_xll.ohTrigger(Trigger,Trigger3M,InterestRatesTrigger))</f>
        <v>-1.7099999999999999E-3</v>
      </c>
      <c r="W64" s="50" t="b">
        <f t="shared" si="15"/>
        <v>1</v>
      </c>
      <c r="X64" s="144">
        <f t="shared" si="16"/>
        <v>8.5470826551785166E-3</v>
      </c>
      <c r="Y64" s="50" t="b">
        <f>ABS(X64/10000)&lt;=ABS('General Settings'!$D$28)</f>
        <v>1</v>
      </c>
      <c r="AA64" s="50" t="str">
        <f>_xll.qlSwapIndex(,,O64,SettlementDays,Currency,Calendar,FixedLegTenor,FixedLegBDC,FixedLegDayCounter,Index3M,DiscountingCurve,Permanent,Trigger,ObjectOverwrite)</f>
        <v>obj_00610#0000</v>
      </c>
    </row>
    <row r="65" spans="10:27" x14ac:dyDescent="0.2">
      <c r="M65" s="50" t="s">
        <v>60</v>
      </c>
      <c r="N65" s="50"/>
      <c r="O65" s="50" t="s">
        <v>78</v>
      </c>
      <c r="P65" s="50" t="str">
        <f t="shared" si="13"/>
        <v>EURAB3E2Y_Quote</v>
      </c>
      <c r="Q65" s="122"/>
      <c r="R65" s="120">
        <f t="shared" si="14"/>
        <v>42355</v>
      </c>
      <c r="S65" s="120">
        <f>_xll.qlInterestRateIndexValueDate(AA65,R65)</f>
        <v>42359</v>
      </c>
      <c r="T65" s="120">
        <f>_xll.qlInterestRateIndexMaturity(AA65,S65)</f>
        <v>43090</v>
      </c>
      <c r="U65" s="125">
        <f>_xll.qlIndexFixing(AA65,R65,TRUE,_xll.ohTrigger(Trigger,Trigger3M,InterestRatesTrigger))</f>
        <v>-1.623912972584906E-3</v>
      </c>
      <c r="V65" s="125">
        <f>_xll.qlQuoteValue(P65,_xll.ohTrigger(Trigger,Trigger3M,InterestRatesTrigger))</f>
        <v>-1.6200000000000001E-3</v>
      </c>
      <c r="W65" s="50" t="b">
        <f t="shared" si="15"/>
        <v>1</v>
      </c>
      <c r="X65" s="144">
        <f t="shared" si="16"/>
        <v>-3.9129725849058536E-2</v>
      </c>
      <c r="Y65" s="50" t="b">
        <f>ABS(X65/10000)&lt;=ABS('General Settings'!$D$28)</f>
        <v>1</v>
      </c>
      <c r="AA65" s="50" t="str">
        <f>_xll.qlSwapIndex(,,O65,SettlementDays,Currency,Calendar,FixedLegTenor,FixedLegBDC,FixedLegDayCounter,Index3M,DiscountingCurve,Permanent,Trigger,ObjectOverwrite)</f>
        <v>obj_005ec#0000</v>
      </c>
    </row>
    <row r="66" spans="10:27" x14ac:dyDescent="0.2">
      <c r="M66" s="110" t="s">
        <v>60</v>
      </c>
      <c r="N66" s="110"/>
      <c r="O66" s="110" t="s">
        <v>79</v>
      </c>
      <c r="P66" s="110" t="str">
        <f t="shared" si="13"/>
        <v>EURAB3E3Y_Quote</v>
      </c>
      <c r="Q66" s="122"/>
      <c r="R66" s="111">
        <f t="shared" si="14"/>
        <v>42355</v>
      </c>
      <c r="S66" s="111">
        <f>_xll.qlInterestRateIndexValueDate(AA66,R66)</f>
        <v>42359</v>
      </c>
      <c r="T66" s="111">
        <f>_xll.qlInterestRateIndexMaturity(AA66,S66)</f>
        <v>43455</v>
      </c>
      <c r="U66" s="112">
        <f>_xll.qlIndexFixing(AA66,R66,TRUE,_xll.ohTrigger(Trigger,Trigger3M,InterestRatesTrigger))</f>
        <v>-9.000000000166221E-4</v>
      </c>
      <c r="V66" s="112">
        <f>_xll.qlQuoteValue(P66,_xll.ohTrigger(Trigger,Trigger3M,InterestRatesTrigger))</f>
        <v>-8.9999999999999998E-4</v>
      </c>
      <c r="W66" s="110" t="b">
        <f t="shared" si="15"/>
        <v>1</v>
      </c>
      <c r="X66" s="146">
        <f t="shared" si="16"/>
        <v>-1.6622120346809766E-10</v>
      </c>
      <c r="Y66" s="50" t="b">
        <f>ABS(X66/10000)&lt;=ABS('General Settings'!$D$28)</f>
        <v>1</v>
      </c>
      <c r="AA66" s="50" t="str">
        <f>_xll.qlSwapIndex(,,O66,SettlementDays,Currency,Calendar,FixedLegTenor,FixedLegBDC,FixedLegDayCounter,Index3M,DiscountingCurve,Permanent,Trigger,ObjectOverwrite)</f>
        <v>obj_006e4#0000</v>
      </c>
    </row>
    <row r="67" spans="10:27" x14ac:dyDescent="0.2">
      <c r="M67" s="110" t="s">
        <v>60</v>
      </c>
      <c r="N67" s="110"/>
      <c r="O67" s="110" t="s">
        <v>80</v>
      </c>
      <c r="P67" s="110" t="str">
        <f t="shared" si="13"/>
        <v>EURAB3E4Y_Quote</v>
      </c>
      <c r="Q67" s="122"/>
      <c r="R67" s="111">
        <f t="shared" si="14"/>
        <v>42355</v>
      </c>
      <c r="S67" s="111">
        <f>_xll.qlInterestRateIndexValueDate(AA67,R67)</f>
        <v>42359</v>
      </c>
      <c r="T67" s="111">
        <f>_xll.qlInterestRateIndexMaturity(AA67,S67)</f>
        <v>43822</v>
      </c>
      <c r="U67" s="112">
        <f>_xll.qlIndexFixing(AA67,R67,TRUE,_xll.ohTrigger(Trigger,Trigger3M,InterestRatesTrigger))</f>
        <v>2.9000000014523203E-4</v>
      </c>
      <c r="V67" s="112">
        <f>_xll.qlQuoteValue(P67,_xll.ohTrigger(Trigger,Trigger3M,InterestRatesTrigger))</f>
        <v>2.9000000000000006E-4</v>
      </c>
      <c r="W67" s="110" t="b">
        <f t="shared" si="15"/>
        <v>1</v>
      </c>
      <c r="X67" s="146">
        <f t="shared" si="16"/>
        <v>1.452319709806249E-9</v>
      </c>
      <c r="Y67" s="50" t="b">
        <f>ABS(X67/10000)&lt;=ABS('General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obj_00726#0000</v>
      </c>
    </row>
    <row r="68" spans="10:27" x14ac:dyDescent="0.2">
      <c r="M68" s="110" t="s">
        <v>60</v>
      </c>
      <c r="N68" s="110"/>
      <c r="O68" s="110" t="s">
        <v>81</v>
      </c>
      <c r="P68" s="110" t="str">
        <f t="shared" si="13"/>
        <v>EURAB3E5Y_Quote</v>
      </c>
      <c r="Q68" s="122"/>
      <c r="R68" s="111">
        <f t="shared" si="14"/>
        <v>42355</v>
      </c>
      <c r="S68" s="111">
        <f>_xll.qlInterestRateIndexValueDate(AA68,R68)</f>
        <v>42359</v>
      </c>
      <c r="T68" s="111">
        <f>_xll.qlInterestRateIndexMaturity(AA68,S68)</f>
        <v>44186</v>
      </c>
      <c r="U68" s="112">
        <f>_xll.qlIndexFixing(AA68,R68,TRUE,_xll.ohTrigger(Trigger,Trigger3M,InterestRatesTrigger))</f>
        <v>1.6400000004814781E-3</v>
      </c>
      <c r="V68" s="112">
        <f>_xll.qlQuoteValue(P68,_xll.ohTrigger(Trigger,Trigger3M,InterestRatesTrigger))</f>
        <v>1.64E-3</v>
      </c>
      <c r="W68" s="110" t="b">
        <f t="shared" si="15"/>
        <v>1</v>
      </c>
      <c r="X68" s="146">
        <f t="shared" si="16"/>
        <v>4.8147813860865973E-9</v>
      </c>
      <c r="Y68" s="50" t="b">
        <f>ABS(X68/10000)&lt;=ABS('General Settings'!$D$28)</f>
        <v>1</v>
      </c>
      <c r="AA68" s="50" t="str">
        <f>_xll.qlSwapIndex(,,O68,SettlementDays,Currency,Calendar,FixedLegTenor,FixedLegBDC,FixedLegDayCounter,Index3M,DiscountingCurve,Permanent,Trigger,ObjectOverwrite)</f>
        <v>obj_0062a#0000</v>
      </c>
    </row>
    <row r="69" spans="10:27" x14ac:dyDescent="0.2">
      <c r="M69" s="110" t="s">
        <v>60</v>
      </c>
      <c r="N69" s="110"/>
      <c r="O69" s="110" t="s">
        <v>82</v>
      </c>
      <c r="P69" s="110" t="str">
        <f t="shared" si="13"/>
        <v>EURAB3E6Y_Quote</v>
      </c>
      <c r="Q69" s="122"/>
      <c r="R69" s="111">
        <f t="shared" si="14"/>
        <v>42355</v>
      </c>
      <c r="S69" s="111">
        <f>_xll.qlInterestRateIndexValueDate(AA69,R69)</f>
        <v>42359</v>
      </c>
      <c r="T69" s="111">
        <f>_xll.qlInterestRateIndexMaturity(AA69,S69)</f>
        <v>44551</v>
      </c>
      <c r="U69" s="112">
        <f>_xll.qlIndexFixing(AA69,R69,TRUE,_xll.ohTrigger(Trigger,Trigger3M,InterestRatesTrigger))</f>
        <v>3.0499999998970244E-3</v>
      </c>
      <c r="V69" s="112">
        <f>_xll.qlQuoteValue(P69,_xll.ohTrigger(Trigger,Trigger3M,InterestRatesTrigger))</f>
        <v>3.0499999999999993E-3</v>
      </c>
      <c r="W69" s="110" t="b">
        <f t="shared" si="15"/>
        <v>1</v>
      </c>
      <c r="X69" s="146">
        <f t="shared" si="16"/>
        <v>-1.0297492025745925E-9</v>
      </c>
      <c r="Y69" s="50" t="b">
        <f>ABS(X69/10000)&lt;=ABS('General Settings'!$D$28)</f>
        <v>1</v>
      </c>
      <c r="AA69" s="50" t="str">
        <f>_xll.qlSwapIndex(,,O69,SettlementDays,Currency,Calendar,FixedLegTenor,FixedLegBDC,FixedLegDayCounter,Index3M,DiscountingCurve,Permanent,Trigger,ObjectOverwrite)</f>
        <v>obj_006b6#0000</v>
      </c>
    </row>
    <row r="70" spans="10:27" x14ac:dyDescent="0.2">
      <c r="M70" s="110" t="s">
        <v>60</v>
      </c>
      <c r="N70" s="110"/>
      <c r="O70" s="110" t="s">
        <v>83</v>
      </c>
      <c r="P70" s="110" t="str">
        <f t="shared" si="13"/>
        <v>EURAB3E7Y_Quote</v>
      </c>
      <c r="Q70" s="122"/>
      <c r="R70" s="111">
        <f t="shared" si="14"/>
        <v>42355</v>
      </c>
      <c r="S70" s="111">
        <f>_xll.qlInterestRateIndexValueDate(AA70,R70)</f>
        <v>42359</v>
      </c>
      <c r="T70" s="111">
        <f>_xll.qlInterestRateIndexMaturity(AA70,S70)</f>
        <v>44916</v>
      </c>
      <c r="U70" s="112">
        <f>_xll.qlIndexFixing(AA70,R70,TRUE,_xll.ohTrigger(Trigger,Trigger3M,InterestRatesTrigger))</f>
        <v>4.4699999998604181E-3</v>
      </c>
      <c r="V70" s="112">
        <f>_xll.qlQuoteValue(P70,_xll.ohTrigger(Trigger,Trigger3M,InterestRatesTrigger))</f>
        <v>4.4699999999999991E-3</v>
      </c>
      <c r="W70" s="110" t="b">
        <f t="shared" si="15"/>
        <v>1</v>
      </c>
      <c r="X70" s="146">
        <f t="shared" si="16"/>
        <v>-1.3958105504752183E-9</v>
      </c>
      <c r="Y70" s="50" t="b">
        <f>ABS(X70/10000)&lt;=ABS('General Settings'!$D$28)</f>
        <v>1</v>
      </c>
      <c r="AA70" s="50" t="str">
        <f>_xll.qlSwapIndex(,,O70,SettlementDays,Currency,Calendar,FixedLegTenor,FixedLegBDC,FixedLegDayCounter,Index3M,DiscountingCurve,Permanent,Trigger,ObjectOverwrite)</f>
        <v>obj_005da#0000</v>
      </c>
    </row>
    <row r="71" spans="10:27" x14ac:dyDescent="0.2">
      <c r="J71" s="62"/>
      <c r="K71" s="62"/>
      <c r="M71" s="110" t="s">
        <v>60</v>
      </c>
      <c r="N71" s="110"/>
      <c r="O71" s="110" t="s">
        <v>84</v>
      </c>
      <c r="P71" s="110" t="str">
        <f t="shared" si="13"/>
        <v>EURAB3E8Y_Quote</v>
      </c>
      <c r="Q71" s="122"/>
      <c r="R71" s="111">
        <f t="shared" si="14"/>
        <v>42355</v>
      </c>
      <c r="S71" s="111">
        <f>_xll.qlInterestRateIndexValueDate(AA71,R71)</f>
        <v>42359</v>
      </c>
      <c r="T71" s="111">
        <f>_xll.qlInterestRateIndexMaturity(AA71,S71)</f>
        <v>45281</v>
      </c>
      <c r="U71" s="112">
        <f>_xll.qlIndexFixing(AA71,R71,TRUE,_xll.ohTrigger(Trigger,Trigger3M,InterestRatesTrigger))</f>
        <v>5.8499999998061127E-3</v>
      </c>
      <c r="V71" s="112">
        <f>_xll.qlQuoteValue(P71,_xll.ohTrigger(Trigger,Trigger3M,InterestRatesTrigger))</f>
        <v>5.8499999999999993E-3</v>
      </c>
      <c r="W71" s="110" t="b">
        <f t="shared" si="15"/>
        <v>1</v>
      </c>
      <c r="X71" s="146">
        <f t="shared" si="16"/>
        <v>-1.9388657346297578E-9</v>
      </c>
      <c r="Y71" s="50" t="b">
        <f>ABS(X71/10000)&lt;=ABS('General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obj_00668#0000</v>
      </c>
    </row>
    <row r="72" spans="10:27" x14ac:dyDescent="0.2">
      <c r="M72" s="110" t="s">
        <v>60</v>
      </c>
      <c r="N72" s="110"/>
      <c r="O72" s="110" t="s">
        <v>85</v>
      </c>
      <c r="P72" s="110" t="str">
        <f t="shared" si="13"/>
        <v>EURAB3E9Y_Quote</v>
      </c>
      <c r="Q72" s="122"/>
      <c r="R72" s="111">
        <f t="shared" si="14"/>
        <v>42355</v>
      </c>
      <c r="S72" s="111">
        <f>_xll.qlInterestRateIndexValueDate(AA72,R72)</f>
        <v>42359</v>
      </c>
      <c r="T72" s="111">
        <f>_xll.qlInterestRateIndexMaturity(AA72,S72)</f>
        <v>45649</v>
      </c>
      <c r="U72" s="112">
        <f>_xll.qlIndexFixing(AA72,R72,TRUE,_xll.ohTrigger(Trigger,Trigger3M,InterestRatesTrigger))</f>
        <v>7.1599999999635826E-3</v>
      </c>
      <c r="V72" s="112">
        <f>_xll.qlQuoteValue(P72,_xll.ohTrigger(Trigger,Trigger3M,InterestRatesTrigger))</f>
        <v>7.1599999999999997E-3</v>
      </c>
      <c r="W72" s="110" t="b">
        <f t="shared" si="15"/>
        <v>1</v>
      </c>
      <c r="X72" s="146">
        <f t="shared" si="16"/>
        <v>-3.6417049931181111E-10</v>
      </c>
      <c r="Y72" s="50" t="b">
        <f>ABS(X72/10000)&lt;=ABS('General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obj_00650#0000</v>
      </c>
    </row>
    <row r="73" spans="10:27" x14ac:dyDescent="0.2">
      <c r="M73" s="110" t="s">
        <v>60</v>
      </c>
      <c r="N73" s="110"/>
      <c r="O73" s="110" t="s">
        <v>86</v>
      </c>
      <c r="P73" s="110" t="str">
        <f t="shared" si="13"/>
        <v>EURAB3E10Y_Quote</v>
      </c>
      <c r="Q73" s="122"/>
      <c r="R73" s="111">
        <f t="shared" si="14"/>
        <v>42355</v>
      </c>
      <c r="S73" s="111">
        <f>_xll.qlInterestRateIndexValueDate(AA73,R73)</f>
        <v>42359</v>
      </c>
      <c r="T73" s="111">
        <f>_xll.qlInterestRateIndexMaturity(AA73,S73)</f>
        <v>46013</v>
      </c>
      <c r="U73" s="112">
        <f>_xll.qlIndexFixing(AA73,R73,TRUE,_xll.ohTrigger(Trigger,Trigger3M,InterestRatesTrigger))</f>
        <v>8.3200000008721419E-3</v>
      </c>
      <c r="V73" s="112">
        <f>_xll.qlQuoteValue(P73,_xll.ohTrigger(Trigger,Trigger3M,InterestRatesTrigger))</f>
        <v>8.320000000000001E-3</v>
      </c>
      <c r="W73" s="110" t="b">
        <f t="shared" si="15"/>
        <v>1</v>
      </c>
      <c r="X73" s="146">
        <f t="shared" si="16"/>
        <v>8.7214090116471965E-9</v>
      </c>
      <c r="Y73" s="50" t="b">
        <f>ABS(X73/10000)&lt;=ABS('General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obj_00751#0000</v>
      </c>
    </row>
    <row r="74" spans="10:27" x14ac:dyDescent="0.2">
      <c r="M74" s="50" t="s">
        <v>60</v>
      </c>
      <c r="N74" s="50"/>
      <c r="O74" s="50" t="s">
        <v>112</v>
      </c>
      <c r="P74" s="50" t="str">
        <f t="shared" si="13"/>
        <v>EURAB3E11Y_Quote</v>
      </c>
      <c r="Q74" s="122"/>
      <c r="R74" s="120">
        <f t="shared" si="14"/>
        <v>42355</v>
      </c>
      <c r="S74" s="120">
        <f>_xll.qlInterestRateIndexValueDate(AA74,R74)</f>
        <v>42359</v>
      </c>
      <c r="T74" s="120">
        <f>_xll.qlInterestRateIndexMaturity(AA74,S74)</f>
        <v>46377</v>
      </c>
      <c r="U74" s="125">
        <f>_xll.qlIndexFixing(AA74,R74,TRUE,_xll.ohTrigger(Trigger,Trigger3M,InterestRatesTrigger))</f>
        <v>9.3733439416379752E-3</v>
      </c>
      <c r="V74" s="125">
        <f>_xll.qlQuoteValue(P74,_xll.ohTrigger(Trigger,Trigger3M,InterestRatesTrigger))</f>
        <v>9.3800000000000012E-3</v>
      </c>
      <c r="W74" s="50" t="b">
        <f t="shared" si="15"/>
        <v>1</v>
      </c>
      <c r="X74" s="144">
        <f t="shared" si="16"/>
        <v>-6.6560583620259989E-2</v>
      </c>
      <c r="Y74" s="50" t="b">
        <f>ABS(X74/10000)&lt;=ABS('General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obj_006c6#0000</v>
      </c>
    </row>
    <row r="75" spans="10:27" x14ac:dyDescent="0.2">
      <c r="M75" s="110" t="s">
        <v>60</v>
      </c>
      <c r="N75" s="110"/>
      <c r="O75" s="110" t="s">
        <v>87</v>
      </c>
      <c r="P75" s="110" t="str">
        <f t="shared" si="13"/>
        <v>EURAB3E12Y_Quote</v>
      </c>
      <c r="Q75" s="122"/>
      <c r="R75" s="111">
        <f t="shared" si="14"/>
        <v>42355</v>
      </c>
      <c r="S75" s="111">
        <f>_xll.qlInterestRateIndexValueDate(AA75,R75)</f>
        <v>42359</v>
      </c>
      <c r="T75" s="111">
        <f>_xll.qlInterestRateIndexMaturity(AA75,S75)</f>
        <v>46742</v>
      </c>
      <c r="U75" s="112">
        <f>_xll.qlIndexFixing(AA75,R75,TRUE,_xll.ohTrigger(Trigger,Trigger3M,InterestRatesTrigger))</f>
        <v>1.0319999999837836E-2</v>
      </c>
      <c r="V75" s="112">
        <f>_xll.qlQuoteValue(P75,_xll.ohTrigger(Trigger,Trigger3M,InterestRatesTrigger))</f>
        <v>1.0320000000000001E-2</v>
      </c>
      <c r="W75" s="110" t="b">
        <f t="shared" si="15"/>
        <v>1</v>
      </c>
      <c r="X75" s="146">
        <f t="shared" si="16"/>
        <v>-1.6216541998126388E-9</v>
      </c>
      <c r="Y75" s="50" t="b">
        <f>ABS(X75/10000)&lt;=ABS('General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obj_00747#0000</v>
      </c>
    </row>
    <row r="76" spans="10:27" x14ac:dyDescent="0.2">
      <c r="M76" s="50" t="s">
        <v>60</v>
      </c>
      <c r="N76" s="50"/>
      <c r="O76" s="50" t="s">
        <v>113</v>
      </c>
      <c r="P76" s="50" t="str">
        <f t="shared" si="13"/>
        <v>EURAB3E13Y_Quote</v>
      </c>
      <c r="Q76" s="122"/>
      <c r="R76" s="120">
        <f t="shared" si="14"/>
        <v>42355</v>
      </c>
      <c r="S76" s="120">
        <f>_xll.qlInterestRateIndexValueDate(AA76,R76)</f>
        <v>42359</v>
      </c>
      <c r="T76" s="120">
        <f>_xll.qlInterestRateIndexMaturity(AA76,S76)</f>
        <v>47108</v>
      </c>
      <c r="U76" s="125">
        <f>_xll.qlIndexFixing(AA76,R76,TRUE,_xll.ohTrigger(Trigger,Trigger3M,InterestRatesTrigger))</f>
        <v>1.115034450492537E-2</v>
      </c>
      <c r="V76" s="125" t="e">
        <f>_xll.qlQuoteValue(P76,_xll.ohTrigger(Trigger,Trigger3M,InterestRatesTrigger))</f>
        <v>#NUM!</v>
      </c>
      <c r="W76" s="50" t="b">
        <f t="shared" si="15"/>
        <v>0</v>
      </c>
      <c r="X76" s="144" t="e">
        <f t="shared" ref="X76:X101" si="17">(U76-V76)*10000</f>
        <v>#NUM!</v>
      </c>
      <c r="Y76" s="50" t="e">
        <f>ABS(X76/10000)&lt;=ABS('General Settings'!$D$28)</f>
        <v>#NUM!</v>
      </c>
      <c r="AA76" s="50" t="str">
        <f>_xll.qlSwapIndex(,,O76,SettlementDays,Currency,Calendar,FixedLegTenor,FixedLegBDC,FixedLegDayCounter,Index3M,DiscountingCurve,Permanent,Trigger,ObjectOverwrite)</f>
        <v>obj_005ca#0000</v>
      </c>
    </row>
    <row r="77" spans="10:27" x14ac:dyDescent="0.2">
      <c r="M77" s="50" t="s">
        <v>60</v>
      </c>
      <c r="N77" s="50"/>
      <c r="O77" s="50" t="s">
        <v>114</v>
      </c>
      <c r="P77" s="50" t="str">
        <f t="shared" si="13"/>
        <v>EURAB3E14Y_Quote</v>
      </c>
      <c r="Q77" s="122"/>
      <c r="R77" s="120">
        <f t="shared" si="14"/>
        <v>42355</v>
      </c>
      <c r="S77" s="120">
        <f>_xll.qlInterestRateIndexValueDate(AA77,R77)</f>
        <v>42359</v>
      </c>
      <c r="T77" s="120">
        <f>_xll.qlInterestRateIndexMaturity(AA77,S77)</f>
        <v>47473</v>
      </c>
      <c r="U77" s="125">
        <f>_xll.qlIndexFixing(AA77,R77,TRUE,_xll.ohTrigger(Trigger,Trigger3M,InterestRatesTrigger))</f>
        <v>1.1861264133688003E-2</v>
      </c>
      <c r="V77" s="125" t="e">
        <f>_xll.qlQuoteValue(P77,_xll.ohTrigger(Trigger,Trigger3M,InterestRatesTrigger))</f>
        <v>#NUM!</v>
      </c>
      <c r="W77" s="50" t="b">
        <f t="shared" si="15"/>
        <v>0</v>
      </c>
      <c r="X77" s="144" t="e">
        <f t="shared" si="17"/>
        <v>#NUM!</v>
      </c>
      <c r="Y77" s="50" t="e">
        <f>ABS(X77/10000)&lt;=ABS('General Settings'!$D$28)</f>
        <v>#NUM!</v>
      </c>
      <c r="AA77" s="50" t="str">
        <f>_xll.qlSwapIndex(,,O77,SettlementDays,Currency,Calendar,FixedLegTenor,FixedLegBDC,FixedLegDayCounter,Index3M,DiscountingCurve,Permanent,Trigger,ObjectOverwrite)</f>
        <v>obj_00659#0000</v>
      </c>
    </row>
    <row r="78" spans="10:27" x14ac:dyDescent="0.2">
      <c r="M78" s="110" t="s">
        <v>60</v>
      </c>
      <c r="N78" s="110"/>
      <c r="O78" s="110" t="s">
        <v>88</v>
      </c>
      <c r="P78" s="110" t="str">
        <f t="shared" si="13"/>
        <v>EURAB3E15Y_Quote</v>
      </c>
      <c r="Q78" s="122"/>
      <c r="R78" s="111">
        <f t="shared" si="14"/>
        <v>42355</v>
      </c>
      <c r="S78" s="111">
        <f>_xll.qlInterestRateIndexValueDate(AA78,R78)</f>
        <v>42359</v>
      </c>
      <c r="T78" s="111">
        <f>_xll.qlInterestRateIndexMaturity(AA78,S78)</f>
        <v>47840</v>
      </c>
      <c r="U78" s="112">
        <f>_xll.qlIndexFixing(AA78,R78,TRUE,_xll.ohTrigger(Trigger,Trigger3M,InterestRatesTrigger))</f>
        <v>1.2470000000007498E-2</v>
      </c>
      <c r="V78" s="112">
        <f>_xll.qlQuoteValue(P78,_xll.ohTrigger(Trigger,Trigger3M,InterestRatesTrigger))</f>
        <v>1.2469999999999998E-2</v>
      </c>
      <c r="W78" s="110" t="b">
        <f t="shared" si="15"/>
        <v>1</v>
      </c>
      <c r="X78" s="146">
        <f t="shared" si="17"/>
        <v>7.4992095866477371E-11</v>
      </c>
      <c r="Y78" s="50" t="b">
        <f>ABS(X78/10000)&lt;=ABS('General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obj_006af#0000</v>
      </c>
    </row>
    <row r="79" spans="10:27" x14ac:dyDescent="0.2">
      <c r="M79" s="50" t="s">
        <v>60</v>
      </c>
      <c r="N79" s="50"/>
      <c r="O79" s="50" t="s">
        <v>115</v>
      </c>
      <c r="P79" s="50" t="str">
        <f t="shared" si="13"/>
        <v>EURAB3E16Y_Quote</v>
      </c>
      <c r="Q79" s="122"/>
      <c r="R79" s="120">
        <f t="shared" si="14"/>
        <v>42355</v>
      </c>
      <c r="S79" s="120">
        <f>_xll.qlInterestRateIndexValueDate(AA79,R79)</f>
        <v>42359</v>
      </c>
      <c r="T79" s="120">
        <f>_xll.qlInterestRateIndexMaturity(AA79,S79)</f>
        <v>48204</v>
      </c>
      <c r="U79" s="125">
        <f>_xll.qlIndexFixing(AA79,R79,TRUE,_xll.ohTrigger(Trigger,Trigger3M,InterestRatesTrigger))</f>
        <v>1.297802369018192E-2</v>
      </c>
      <c r="V79" s="125" t="e">
        <f>_xll.qlQuoteValue(P79,_xll.ohTrigger(Trigger,Trigger3M,InterestRatesTrigger))</f>
        <v>#NUM!</v>
      </c>
      <c r="W79" s="50" t="b">
        <f t="shared" si="15"/>
        <v>0</v>
      </c>
      <c r="X79" s="144" t="e">
        <f t="shared" si="17"/>
        <v>#NUM!</v>
      </c>
      <c r="Y79" s="50" t="e">
        <f>ABS(X79/10000)&lt;=ABS('General Settings'!$D$28)</f>
        <v>#NUM!</v>
      </c>
      <c r="AA79" s="50" t="str">
        <f>_xll.qlSwapIndex(,,O79,SettlementDays,Currency,Calendar,FixedLegTenor,FixedLegBDC,FixedLegDayCounter,Index3M,DiscountingCurve,Permanent,Trigger,ObjectOverwrite)</f>
        <v>obj_0058c#0000</v>
      </c>
    </row>
    <row r="80" spans="10:27" x14ac:dyDescent="0.2">
      <c r="M80" s="50" t="s">
        <v>60</v>
      </c>
      <c r="N80" s="50"/>
      <c r="O80" s="50" t="s">
        <v>116</v>
      </c>
      <c r="P80" s="50" t="str">
        <f t="shared" si="13"/>
        <v>EURAB3E17Y_Quote</v>
      </c>
      <c r="Q80" s="122"/>
      <c r="R80" s="120">
        <f t="shared" si="14"/>
        <v>42355</v>
      </c>
      <c r="S80" s="120">
        <f>_xll.qlInterestRateIndexValueDate(AA80,R80)</f>
        <v>42359</v>
      </c>
      <c r="T80" s="120">
        <f>_xll.qlInterestRateIndexMaturity(AA80,S80)</f>
        <v>48569</v>
      </c>
      <c r="U80" s="125">
        <f>_xll.qlIndexFixing(AA80,R80,TRUE,_xll.ohTrigger(Trigger,Trigger3M,InterestRatesTrigger))</f>
        <v>1.3402371583782248E-2</v>
      </c>
      <c r="V80" s="125" t="e">
        <f>_xll.qlQuoteValue(P80,_xll.ohTrigger(Trigger,Trigger3M,InterestRatesTrigger))</f>
        <v>#NUM!</v>
      </c>
      <c r="W80" s="50" t="b">
        <f t="shared" si="15"/>
        <v>0</v>
      </c>
      <c r="X80" s="144" t="e">
        <f t="shared" si="17"/>
        <v>#NUM!</v>
      </c>
      <c r="Y80" s="50" t="e">
        <f>ABS(X80/10000)&lt;=ABS('General Settings'!$D$28)</f>
        <v>#NUM!</v>
      </c>
      <c r="AA80" s="50" t="str">
        <f>_xll.qlSwapIndex(,,O80,SettlementDays,Currency,Calendar,FixedLegTenor,FixedLegBDC,FixedLegDayCounter,Index3M,DiscountingCurve,Permanent,Trigger,ObjectOverwrite)</f>
        <v>obj_005a6#0000</v>
      </c>
    </row>
    <row r="81" spans="13:36" x14ac:dyDescent="0.2">
      <c r="M81" s="50" t="s">
        <v>60</v>
      </c>
      <c r="N81" s="50"/>
      <c r="O81" s="50" t="s">
        <v>117</v>
      </c>
      <c r="P81" s="50" t="str">
        <f t="shared" si="13"/>
        <v>EURAB3E18Y_Quote</v>
      </c>
      <c r="Q81" s="122"/>
      <c r="R81" s="120">
        <f t="shared" si="14"/>
        <v>42355</v>
      </c>
      <c r="S81" s="120">
        <f>_xll.qlInterestRateIndexValueDate(AA81,R81)</f>
        <v>42359</v>
      </c>
      <c r="T81" s="120">
        <f>_xll.qlInterestRateIndexMaturity(AA81,S81)</f>
        <v>48934</v>
      </c>
      <c r="U81" s="125">
        <f>_xll.qlIndexFixing(AA81,R81,TRUE,_xll.ohTrigger(Trigger,Trigger3M,InterestRatesTrigger))</f>
        <v>1.3746144725996232E-2</v>
      </c>
      <c r="V81" s="125" t="e">
        <f>_xll.qlQuoteValue(P81,_xll.ohTrigger(Trigger,Trigger3M,InterestRatesTrigger))</f>
        <v>#NUM!</v>
      </c>
      <c r="W81" s="50" t="b">
        <f t="shared" si="15"/>
        <v>0</v>
      </c>
      <c r="X81" s="144" t="e">
        <f t="shared" si="17"/>
        <v>#NUM!</v>
      </c>
      <c r="Y81" s="50" t="e">
        <f>ABS(X81/10000)&lt;=ABS('General Settings'!$D$28)</f>
        <v>#NUM!</v>
      </c>
      <c r="AA81" s="50" t="str">
        <f>_xll.qlSwapIndex(,,O81,SettlementDays,Currency,Calendar,FixedLegTenor,FixedLegBDC,FixedLegDayCounter,Index3M,DiscountingCurve,Permanent,Trigger,ObjectOverwrite)</f>
        <v>obj_00592#0000</v>
      </c>
    </row>
    <row r="82" spans="13:36" x14ac:dyDescent="0.2">
      <c r="M82" s="50" t="s">
        <v>60</v>
      </c>
      <c r="N82" s="50"/>
      <c r="O82" s="50" t="s">
        <v>118</v>
      </c>
      <c r="P82" s="50" t="str">
        <f t="shared" si="13"/>
        <v>EURAB3E19Y_Quote</v>
      </c>
      <c r="Q82" s="122"/>
      <c r="R82" s="120">
        <f t="shared" si="14"/>
        <v>42355</v>
      </c>
      <c r="S82" s="120">
        <f>_xll.qlInterestRateIndexValueDate(AA82,R82)</f>
        <v>42359</v>
      </c>
      <c r="T82" s="120">
        <f>_xll.qlInterestRateIndexMaturity(AA82,S82)</f>
        <v>49299</v>
      </c>
      <c r="U82" s="125">
        <f>_xll.qlIndexFixing(AA82,R82,TRUE,_xll.ohTrigger(Trigger,Trigger3M,InterestRatesTrigger))</f>
        <v>1.4019409906144887E-2</v>
      </c>
      <c r="V82" s="125" t="e">
        <f>_xll.qlQuoteValue(P82,_xll.ohTrigger(Trigger,Trigger3M,InterestRatesTrigger))</f>
        <v>#NUM!</v>
      </c>
      <c r="W82" s="50" t="b">
        <f t="shared" si="15"/>
        <v>0</v>
      </c>
      <c r="X82" s="144" t="e">
        <f t="shared" si="17"/>
        <v>#NUM!</v>
      </c>
      <c r="Y82" s="50" t="e">
        <f>ABS(X82/10000)&lt;=ABS('General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obj_00760#0000</v>
      </c>
    </row>
    <row r="83" spans="13:36" x14ac:dyDescent="0.2">
      <c r="M83" s="110" t="s">
        <v>60</v>
      </c>
      <c r="N83" s="110"/>
      <c r="O83" s="110" t="s">
        <v>89</v>
      </c>
      <c r="P83" s="110" t="str">
        <f t="shared" si="13"/>
        <v>EURAB3E20Y_Quote</v>
      </c>
      <c r="Q83" s="122"/>
      <c r="R83" s="111">
        <f t="shared" si="14"/>
        <v>42355</v>
      </c>
      <c r="S83" s="111">
        <f>_xll.qlInterestRateIndexValueDate(AA83,R83)</f>
        <v>42359</v>
      </c>
      <c r="T83" s="111">
        <f>_xll.qlInterestRateIndexMaturity(AA83,S83)</f>
        <v>49664</v>
      </c>
      <c r="U83" s="112">
        <f>_xll.qlIndexFixing(AA83,R83,TRUE,_xll.ohTrigger(Trigger,Trigger3M,InterestRatesTrigger))</f>
        <v>1.4229999999988537E-2</v>
      </c>
      <c r="V83" s="112">
        <f>_xll.qlQuoteValue(P83,_xll.ohTrigger(Trigger,Trigger3M,InterestRatesTrigger))</f>
        <v>1.423E-2</v>
      </c>
      <c r="W83" s="110" t="b">
        <f t="shared" si="15"/>
        <v>1</v>
      </c>
      <c r="X83" s="146">
        <f t="shared" si="17"/>
        <v>-1.1463052729254741E-10</v>
      </c>
      <c r="Y83" s="50" t="b">
        <f>ABS(X83/10000)&lt;=ABS('General Settings'!$D$28)</f>
        <v>1</v>
      </c>
      <c r="AA83" s="50" t="str">
        <f>_xll.qlSwapIndex(,,O83,SettlementDays,Currency,Calendar,FixedLegTenor,FixedLegBDC,FixedLegDayCounter,Index3M,DiscountingCurve,Permanent,Trigger,ObjectOverwrite)</f>
        <v>obj_0061b#0000</v>
      </c>
    </row>
    <row r="84" spans="13:36" x14ac:dyDescent="0.2">
      <c r="M84" s="50" t="s">
        <v>60</v>
      </c>
      <c r="N84" s="50"/>
      <c r="O84" s="50" t="s">
        <v>119</v>
      </c>
      <c r="P84" s="50" t="str">
        <f t="shared" si="13"/>
        <v>EURAB3E21Y_Quote</v>
      </c>
      <c r="Q84" s="122"/>
      <c r="R84" s="120">
        <f t="shared" si="14"/>
        <v>42355</v>
      </c>
      <c r="S84" s="120">
        <f>_xll.qlInterestRateIndexValueDate(AA84,R84)</f>
        <v>42359</v>
      </c>
      <c r="T84" s="120">
        <f>_xll.qlInterestRateIndexMaturity(AA84,S84)</f>
        <v>50031</v>
      </c>
      <c r="U84" s="125">
        <f>_xll.qlIndexFixing(AA84,R84,TRUE,_xll.ohTrigger(Trigger,Trigger3M,InterestRatesTrigger))</f>
        <v>1.4388141266928247E-2</v>
      </c>
      <c r="V84" s="125" t="e">
        <f>_xll.qlQuoteValue(P84,_xll.ohTrigger(Trigger,Trigger3M,InterestRatesTrigger))</f>
        <v>#NUM!</v>
      </c>
      <c r="W84" s="50" t="b">
        <f t="shared" si="15"/>
        <v>0</v>
      </c>
      <c r="X84" s="144" t="e">
        <f t="shared" si="17"/>
        <v>#NUM!</v>
      </c>
      <c r="Y84" s="50" t="e">
        <f>ABS(X84/10000)&lt;=ABS('General Settings'!$D$28)</f>
        <v>#NUM!</v>
      </c>
      <c r="AA84" s="50" t="str">
        <f>_xll.qlSwapIndex(,,O84,SettlementDays,Currency,Calendar,FixedLegTenor,FixedLegBDC,FixedLegDayCounter,Index3M,DiscountingCurve,Permanent,Trigger,ObjectOverwrite)</f>
        <v>obj_005fb#0000</v>
      </c>
    </row>
    <row r="85" spans="13:36" x14ac:dyDescent="0.2">
      <c r="M85" s="50" t="s">
        <v>60</v>
      </c>
      <c r="N85" s="50"/>
      <c r="O85" s="50" t="s">
        <v>120</v>
      </c>
      <c r="P85" s="50" t="str">
        <f t="shared" si="13"/>
        <v>EURAB3E22Y_Quote</v>
      </c>
      <c r="Q85" s="122"/>
      <c r="R85" s="120">
        <f t="shared" si="14"/>
        <v>42355</v>
      </c>
      <c r="S85" s="120">
        <f>_xll.qlInterestRateIndexValueDate(AA85,R85)</f>
        <v>42359</v>
      </c>
      <c r="T85" s="120">
        <f>_xll.qlInterestRateIndexMaturity(AA85,S85)</f>
        <v>50395</v>
      </c>
      <c r="U85" s="125">
        <f>_xll.qlIndexFixing(AA85,R85,TRUE,_xll.ohTrigger(Trigger,Trigger3M,InterestRatesTrigger))</f>
        <v>1.4498013413555806E-2</v>
      </c>
      <c r="V85" s="125" t="e">
        <f>_xll.qlQuoteValue(P85,_xll.ohTrigger(Trigger,Trigger3M,InterestRatesTrigger))</f>
        <v>#NUM!</v>
      </c>
      <c r="W85" s="50" t="b">
        <f t="shared" si="15"/>
        <v>0</v>
      </c>
      <c r="X85" s="144" t="e">
        <f t="shared" si="17"/>
        <v>#NUM!</v>
      </c>
      <c r="Y85" s="50" t="e">
        <f>ABS(X85/10000)&lt;=ABS('General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obj_005e8#0000</v>
      </c>
    </row>
    <row r="86" spans="13:36" x14ac:dyDescent="0.2">
      <c r="M86" s="50" t="s">
        <v>60</v>
      </c>
      <c r="N86" s="50"/>
      <c r="O86" s="50" t="s">
        <v>121</v>
      </c>
      <c r="P86" s="50" t="str">
        <f t="shared" si="13"/>
        <v>EURAB3E23Y_Quote</v>
      </c>
      <c r="Q86" s="122"/>
      <c r="R86" s="120">
        <f t="shared" si="14"/>
        <v>42355</v>
      </c>
      <c r="S86" s="120">
        <f>_xll.qlInterestRateIndexValueDate(AA86,R86)</f>
        <v>42359</v>
      </c>
      <c r="T86" s="120">
        <f>_xll.qlInterestRateIndexMaturity(AA86,S86)</f>
        <v>50760</v>
      </c>
      <c r="U86" s="125">
        <f>_xll.qlIndexFixing(AA86,R86,TRUE,_xll.ohTrigger(Trigger,Trigger3M,InterestRatesTrigger))</f>
        <v>1.457216091526892E-2</v>
      </c>
      <c r="V86" s="125" t="e">
        <f>_xll.qlQuoteValue(P86,_xll.ohTrigger(Trigger,Trigger3M,InterestRatesTrigger))</f>
        <v>#NUM!</v>
      </c>
      <c r="W86" s="50" t="b">
        <f t="shared" si="15"/>
        <v>0</v>
      </c>
      <c r="X86" s="144" t="e">
        <f t="shared" si="17"/>
        <v>#NUM!</v>
      </c>
      <c r="Y86" s="50" t="e">
        <f>ABS(X86/10000)&lt;=ABS('General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obj_0067b#0000</v>
      </c>
    </row>
    <row r="87" spans="13:36" x14ac:dyDescent="0.2">
      <c r="M87" s="50" t="s">
        <v>60</v>
      </c>
      <c r="N87" s="50"/>
      <c r="O87" s="50" t="s">
        <v>122</v>
      </c>
      <c r="P87" s="50" t="str">
        <f t="shared" si="13"/>
        <v>EURAB3E24Y_Quote</v>
      </c>
      <c r="Q87" s="122"/>
      <c r="R87" s="120">
        <f t="shared" si="14"/>
        <v>42355</v>
      </c>
      <c r="S87" s="120">
        <f>_xll.qlInterestRateIndexValueDate(AA87,R87)</f>
        <v>42359</v>
      </c>
      <c r="T87" s="120">
        <f>_xll.qlInterestRateIndexMaturity(AA87,S87)</f>
        <v>51125</v>
      </c>
      <c r="U87" s="125">
        <f>_xll.qlIndexFixing(AA87,R87,TRUE,_xll.ohTrigger(Trigger,Trigger3M,InterestRatesTrigger))</f>
        <v>1.4619380587892129E-2</v>
      </c>
      <c r="V87" s="125" t="e">
        <f>_xll.qlQuoteValue(P87,_xll.ohTrigger(Trigger,Trigger3M,InterestRatesTrigger))</f>
        <v>#NUM!</v>
      </c>
      <c r="W87" s="50" t="b">
        <f t="shared" si="15"/>
        <v>0</v>
      </c>
      <c r="X87" s="144" t="e">
        <f t="shared" si="17"/>
        <v>#NUM!</v>
      </c>
      <c r="Y87" s="50" t="e">
        <f>ABS(X87/10000)&lt;=ABS('General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obj_006e7#0000</v>
      </c>
    </row>
    <row r="88" spans="13:36" x14ac:dyDescent="0.2">
      <c r="M88" s="110" t="s">
        <v>60</v>
      </c>
      <c r="N88" s="110"/>
      <c r="O88" s="110" t="s">
        <v>90</v>
      </c>
      <c r="P88" s="110" t="str">
        <f t="shared" si="13"/>
        <v>EURAB3E25Y_Quote</v>
      </c>
      <c r="Q88" s="122"/>
      <c r="R88" s="111">
        <f t="shared" si="14"/>
        <v>42355</v>
      </c>
      <c r="S88" s="111">
        <f>_xll.qlInterestRateIndexValueDate(AA88,R88)</f>
        <v>42359</v>
      </c>
      <c r="T88" s="111">
        <f>_xll.qlInterestRateIndexMaturity(AA88,S88)</f>
        <v>51491</v>
      </c>
      <c r="U88" s="112">
        <f>_xll.qlIndexFixing(AA88,R88,TRUE,_xll.ohTrigger(Trigger,Trigger3M,InterestRatesTrigger))</f>
        <v>1.4650000000111102E-2</v>
      </c>
      <c r="V88" s="112">
        <f>_xll.qlQuoteValue(P88,_xll.ohTrigger(Trigger,Trigger3M,InterestRatesTrigger))</f>
        <v>1.4649999999999998E-2</v>
      </c>
      <c r="W88" s="110" t="b">
        <f t="shared" ref="W88:W101" si="18">NOT(ISERROR(V88))</f>
        <v>1</v>
      </c>
      <c r="X88" s="146">
        <f t="shared" si="17"/>
        <v>1.1110383446588656E-9</v>
      </c>
      <c r="Y88" s="50" t="b">
        <f>ABS(X88/10000)&lt;=ABS('General Settings'!$D$28)</f>
        <v>1</v>
      </c>
      <c r="AA88" s="50" t="str">
        <f>_xll.qlSwapIndex(,,O88,SettlementDays,Currency,Calendar,FixedLegTenor,FixedLegBDC,FixedLegDayCounter,Index3M,DiscountingCurve,Permanent,Trigger,ObjectOverwrite)</f>
        <v>obj_006d7#0000</v>
      </c>
    </row>
    <row r="89" spans="13:36" x14ac:dyDescent="0.2">
      <c r="M89" s="50" t="s">
        <v>60</v>
      </c>
      <c r="N89" s="50"/>
      <c r="O89" s="50" t="s">
        <v>123</v>
      </c>
      <c r="P89" s="50" t="str">
        <f t="shared" si="13"/>
        <v>EURAB3E26Y_Quote</v>
      </c>
      <c r="Q89" s="122"/>
      <c r="R89" s="120">
        <f t="shared" si="14"/>
        <v>42355</v>
      </c>
      <c r="S89" s="120">
        <f>_xll.qlInterestRateIndexValueDate(AA89,R89)</f>
        <v>42359</v>
      </c>
      <c r="T89" s="120">
        <f>_xll.qlInterestRateIndexMaturity(AA89,S89)</f>
        <v>51858</v>
      </c>
      <c r="U89" s="125">
        <f>_xll.qlIndexFixing(AA89,R89,TRUE,_xll.ohTrigger(Trigger,Trigger3M,InterestRatesTrigger))</f>
        <v>1.4669128064574996E-2</v>
      </c>
      <c r="V89" s="125" t="e">
        <f>_xll.qlQuoteValue(P89,_xll.ohTrigger(Trigger,Trigger3M,InterestRatesTrigger))</f>
        <v>#NUM!</v>
      </c>
      <c r="W89" s="50" t="b">
        <f t="shared" si="18"/>
        <v>0</v>
      </c>
      <c r="X89" s="144" t="e">
        <f t="shared" si="17"/>
        <v>#NUM!</v>
      </c>
      <c r="Y89" s="50" t="e">
        <f>ABS(X89/10000)&lt;=ABS('General Settings'!$D$28)</f>
        <v>#NUM!</v>
      </c>
      <c r="AA89" s="50" t="str">
        <f>_xll.qlSwapIndex(,,O89,SettlementDays,Currency,Calendar,FixedLegTenor,FixedLegBDC,FixedLegDayCounter,Index3M,DiscountingCurve,Permanent,Trigger,ObjectOverwrite)</f>
        <v>obj_005df#0000</v>
      </c>
    </row>
    <row r="90" spans="13:36" x14ac:dyDescent="0.2">
      <c r="M90" s="50" t="s">
        <v>60</v>
      </c>
      <c r="N90" s="50"/>
      <c r="O90" s="50" t="s">
        <v>91</v>
      </c>
      <c r="P90" s="50" t="str">
        <f t="shared" si="13"/>
        <v>EURAB3E27Y_Quote</v>
      </c>
      <c r="Q90" s="122"/>
      <c r="R90" s="120">
        <f t="shared" si="14"/>
        <v>42355</v>
      </c>
      <c r="S90" s="120">
        <f>_xll.qlInterestRateIndexValueDate(AA90,R90)</f>
        <v>42359</v>
      </c>
      <c r="T90" s="120">
        <f>_xll.qlInterestRateIndexMaturity(AA90,S90)</f>
        <v>52222</v>
      </c>
      <c r="U90" s="125">
        <f>_xll.qlIndexFixing(AA90,R90,TRUE,_xll.ohTrigger(Trigger,Trigger3M,InterestRatesTrigger))</f>
        <v>1.4681792580496851E-2</v>
      </c>
      <c r="V90" s="125" t="e">
        <f>_xll.qlQuoteValue(P90,_xll.ohTrigger(Trigger,Trigger3M,InterestRatesTrigger))</f>
        <v>#NUM!</v>
      </c>
      <c r="W90" s="50" t="b">
        <f t="shared" si="18"/>
        <v>0</v>
      </c>
      <c r="X90" s="144" t="e">
        <f t="shared" si="17"/>
        <v>#NUM!</v>
      </c>
      <c r="Y90" s="50" t="e">
        <f>ABS(X90/10000)&lt;=ABS('General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obj_0064b#0000</v>
      </c>
    </row>
    <row r="91" spans="13:36" x14ac:dyDescent="0.2">
      <c r="M91" s="50" t="s">
        <v>60</v>
      </c>
      <c r="N91" s="50"/>
      <c r="O91" s="50" t="s">
        <v>124</v>
      </c>
      <c r="P91" s="50" t="str">
        <f t="shared" si="13"/>
        <v>EURAB3E28Y_Quote</v>
      </c>
      <c r="Q91" s="122"/>
      <c r="R91" s="120">
        <f t="shared" si="14"/>
        <v>42355</v>
      </c>
      <c r="S91" s="120">
        <f>_xll.qlInterestRateIndexValueDate(AA91,R91)</f>
        <v>42359</v>
      </c>
      <c r="T91" s="120">
        <f>_xll.qlInterestRateIndexMaturity(AA91,S91)</f>
        <v>52586</v>
      </c>
      <c r="U91" s="125">
        <f>_xll.qlIndexFixing(AA91,R91,TRUE,_xll.ohTrigger(Trigger,Trigger3M,InterestRatesTrigger))</f>
        <v>1.4690868047399091E-2</v>
      </c>
      <c r="V91" s="125" t="e">
        <f>_xll.qlQuoteValue(P91,_xll.ohTrigger(Trigger,Trigger3M,InterestRatesTrigger))</f>
        <v>#NUM!</v>
      </c>
      <c r="W91" s="50" t="b">
        <f t="shared" si="18"/>
        <v>0</v>
      </c>
      <c r="X91" s="144" t="e">
        <f t="shared" si="17"/>
        <v>#NUM!</v>
      </c>
      <c r="Y91" s="50" t="e">
        <f>ABS(X91/10000)&lt;=ABS('General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obj_00703#0000</v>
      </c>
    </row>
    <row r="92" spans="13:36" x14ac:dyDescent="0.2">
      <c r="M92" s="50" t="s">
        <v>60</v>
      </c>
      <c r="N92" s="50"/>
      <c r="O92" s="50" t="s">
        <v>125</v>
      </c>
      <c r="P92" s="50" t="str">
        <f t="shared" si="13"/>
        <v>EURAB3E29Y_Quote</v>
      </c>
      <c r="Q92" s="122"/>
      <c r="R92" s="120">
        <f t="shared" si="14"/>
        <v>42355</v>
      </c>
      <c r="S92" s="120">
        <f>_xll.qlInterestRateIndexValueDate(AA92,R92)</f>
        <v>42359</v>
      </c>
      <c r="T92" s="120">
        <f>_xll.qlInterestRateIndexMaturity(AA92,S92)</f>
        <v>52952</v>
      </c>
      <c r="U92" s="125">
        <f>_xll.qlIndexFixing(AA92,R92,TRUE,_xll.ohTrigger(Trigger,Trigger3M,InterestRatesTrigger))</f>
        <v>1.4700151071884889E-2</v>
      </c>
      <c r="V92" s="125" t="e">
        <f>_xll.qlQuoteValue(P92,_xll.ohTrigger(Trigger,Trigger3M,InterestRatesTrigger))</f>
        <v>#NUM!</v>
      </c>
      <c r="W92" s="50" t="b">
        <f t="shared" si="18"/>
        <v>0</v>
      </c>
      <c r="X92" s="144" t="e">
        <f t="shared" si="17"/>
        <v>#NUM!</v>
      </c>
      <c r="Y92" s="50" t="e">
        <f>ABS(X92/10000)&lt;=ABS('General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obj_00686#0000</v>
      </c>
    </row>
    <row r="93" spans="13:36" x14ac:dyDescent="0.2">
      <c r="M93" s="110" t="s">
        <v>60</v>
      </c>
      <c r="N93" s="110"/>
      <c r="O93" s="110" t="s">
        <v>92</v>
      </c>
      <c r="P93" s="110" t="str">
        <f t="shared" si="13"/>
        <v>EURAB3E30Y_Quote</v>
      </c>
      <c r="Q93" s="122"/>
      <c r="R93" s="111">
        <f t="shared" si="14"/>
        <v>42355</v>
      </c>
      <c r="S93" s="111">
        <f>_xll.qlInterestRateIndexValueDate(AA93,R93)</f>
        <v>42359</v>
      </c>
      <c r="T93" s="111">
        <f>_xll.qlInterestRateIndexMaturity(AA93,S93)</f>
        <v>53317</v>
      </c>
      <c r="U93" s="112">
        <f>_xll.qlIndexFixing(AA93,R93,TRUE,_xll.ohTrigger(Trigger,Trigger3M,InterestRatesTrigger))</f>
        <v>1.4710000000073569E-2</v>
      </c>
      <c r="V93" s="112">
        <f>_xll.qlQuoteValue(P93,_xll.ohTrigger(Trigger,Trigger3M,InterestRatesTrigger))</f>
        <v>1.4710000000000001E-2</v>
      </c>
      <c r="W93" s="110" t="b">
        <f t="shared" si="18"/>
        <v>1</v>
      </c>
      <c r="X93" s="146">
        <f t="shared" si="17"/>
        <v>7.3567887892700412E-10</v>
      </c>
      <c r="Y93" s="50" t="b">
        <f>ABS(X93/10000)&lt;=ABS('General Settings'!$D$28)</f>
        <v>1</v>
      </c>
      <c r="AA93" s="50" t="str">
        <f>_xll.qlSwapIndex(,,O93,SettlementDays,Currency,Calendar,FixedLegTenor,FixedLegBDC,FixedLegDayCounter,Index3M,DiscountingCurve,Permanent,Trigger,ObjectOverwrite)</f>
        <v>obj_006ff#0000</v>
      </c>
      <c r="AF93" s="134"/>
      <c r="AG93" s="113"/>
    </row>
    <row r="94" spans="13:36" x14ac:dyDescent="0.2">
      <c r="M94" s="50" t="s">
        <v>60</v>
      </c>
      <c r="N94" s="50"/>
      <c r="O94" s="50" t="s">
        <v>93</v>
      </c>
      <c r="P94" s="50" t="str">
        <f t="shared" si="13"/>
        <v>EURAB3E35Y_Quote</v>
      </c>
      <c r="Q94" s="122"/>
      <c r="R94" s="120">
        <f t="shared" si="14"/>
        <v>42355</v>
      </c>
      <c r="S94" s="120">
        <f>_xll.qlInterestRateIndexValueDate(AA94,R94)</f>
        <v>42359</v>
      </c>
      <c r="T94" s="120">
        <f>_xll.qlInterestRateIndexMaturity(AA94,S94)</f>
        <v>55143</v>
      </c>
      <c r="U94" s="125">
        <f>_xll.qlIndexFixing(AA94,R94,TRUE,_xll.ohTrigger(Trigger,Trigger3M,InterestRatesTrigger))</f>
        <v>1.4759967112717615E-2</v>
      </c>
      <c r="V94" s="125" t="e">
        <f>_xll.qlQuoteValue(P94,_xll.ohTrigger(Trigger,Trigger3M,InterestRatesTrigger))</f>
        <v>#NUM!</v>
      </c>
      <c r="W94" s="50" t="b">
        <f t="shared" si="18"/>
        <v>0</v>
      </c>
      <c r="X94" s="144" t="e">
        <f t="shared" si="17"/>
        <v>#NUM!</v>
      </c>
      <c r="Y94" s="50" t="e">
        <f>ABS(X94/10000)&lt;=ABS('General Settings'!$D$28)</f>
        <v>#NUM!</v>
      </c>
      <c r="AA94" s="50" t="str">
        <f>_xll.qlSwapIndex(,,O94,SettlementDays,Currency,Calendar,FixedLegTenor,FixedLegBDC,FixedLegDayCounter,Index3M,DiscountingCurve,Permanent,Trigger,ObjectOverwrite)</f>
        <v>obj_00634#0000</v>
      </c>
      <c r="AF94" s="134"/>
      <c r="AG94" s="113"/>
      <c r="AH94" s="134"/>
      <c r="AI94" s="87"/>
      <c r="AJ94" s="134"/>
    </row>
    <row r="95" spans="13:36" x14ac:dyDescent="0.2">
      <c r="M95" s="110" t="s">
        <v>60</v>
      </c>
      <c r="N95" s="110"/>
      <c r="O95" s="110" t="s">
        <v>94</v>
      </c>
      <c r="P95" s="110" t="str">
        <f t="shared" si="13"/>
        <v>EURAB3E40Y_Quote</v>
      </c>
      <c r="Q95" s="122"/>
      <c r="R95" s="111">
        <f t="shared" si="14"/>
        <v>42355</v>
      </c>
      <c r="S95" s="111">
        <f>_xll.qlInterestRateIndexValueDate(AA95,R95)</f>
        <v>42359</v>
      </c>
      <c r="T95" s="111">
        <f>_xll.qlInterestRateIndexMaturity(AA95,S95)</f>
        <v>56969</v>
      </c>
      <c r="U95" s="112">
        <f>_xll.qlIndexFixing(AA95,R95,TRUE,_xll.ohTrigger(Trigger,Trigger3M,InterestRatesTrigger))</f>
        <v>1.4790000000286799E-2</v>
      </c>
      <c r="V95" s="112">
        <f>_xll.qlQuoteValue(P95,_xll.ohTrigger(Trigger,Trigger3M,InterestRatesTrigger))</f>
        <v>1.4790000000000001E-2</v>
      </c>
      <c r="W95" s="110" t="b">
        <f t="shared" si="18"/>
        <v>1</v>
      </c>
      <c r="X95" s="146">
        <f t="shared" si="17"/>
        <v>2.8679836283629356E-9</v>
      </c>
      <c r="Y95" s="50" t="b">
        <f>ABS(X95/10000)&lt;=ABS('General Settings'!$D$28)</f>
        <v>1</v>
      </c>
      <c r="AA95" s="50" t="str">
        <f>_xll.qlSwapIndex(,,O95,SettlementDays,Currency,Calendar,FixedLegTenor,FixedLegBDC,FixedLegDayCounter,Index3M,DiscountingCurve,Permanent,Trigger,ObjectOverwrite)</f>
        <v>obj_0075e#0000</v>
      </c>
      <c r="AF95" s="134"/>
      <c r="AG95" s="113"/>
      <c r="AH95" s="134"/>
      <c r="AI95" s="87"/>
      <c r="AJ95" s="134"/>
    </row>
    <row r="96" spans="13:36" x14ac:dyDescent="0.2">
      <c r="M96" s="110" t="s">
        <v>60</v>
      </c>
      <c r="N96" s="110"/>
      <c r="O96" s="110" t="s">
        <v>95</v>
      </c>
      <c r="P96" s="110" t="str">
        <f t="shared" si="13"/>
        <v>EURAB3E50Y_Quote</v>
      </c>
      <c r="Q96" s="122"/>
      <c r="R96" s="111">
        <f t="shared" si="14"/>
        <v>42355</v>
      </c>
      <c r="S96" s="111">
        <f>_xll.qlInterestRateIndexValueDate(AA96,R96)</f>
        <v>42359</v>
      </c>
      <c r="T96" s="111">
        <f>_xll.qlInterestRateIndexMaturity(AA96,S96)</f>
        <v>60622</v>
      </c>
      <c r="U96" s="112">
        <f>_xll.qlIndexFixing(AA96,R96,TRUE,_xll.ohTrigger(Trigger,Trigger3M,InterestRatesTrigger))</f>
        <v>1.4380000000308668E-2</v>
      </c>
      <c r="V96" s="112">
        <f>_xll.qlQuoteValue(P96,_xll.ohTrigger(Trigger,Trigger3M,InterestRatesTrigger))</f>
        <v>1.4380000000000002E-2</v>
      </c>
      <c r="W96" s="110" t="b">
        <f t="shared" si="18"/>
        <v>1</v>
      </c>
      <c r="X96" s="146">
        <f t="shared" si="17"/>
        <v>3.0866628697445719E-9</v>
      </c>
      <c r="Y96" s="50" t="b">
        <f>ABS(X96/10000)&lt;=ABS('General Settings'!$D$28)</f>
        <v>1</v>
      </c>
      <c r="AA96" s="50" t="str">
        <f>_xll.qlSwapIndex(,,O96,SettlementDays,Currency,Calendar,FixedLegTenor,FixedLegBDC,FixedLegDayCounter,Index3M,DiscountingCurve,Permanent,Trigger,ObjectOverwrite)</f>
        <v>obj_006b7#0000</v>
      </c>
      <c r="AF96" s="134"/>
      <c r="AG96" s="113"/>
      <c r="AH96" s="134"/>
      <c r="AI96" s="87"/>
      <c r="AJ96" s="134"/>
    </row>
    <row r="97" spans="13:77" x14ac:dyDescent="0.2">
      <c r="M97" s="110" t="s">
        <v>60</v>
      </c>
      <c r="N97" s="110"/>
      <c r="O97" s="110" t="s">
        <v>126</v>
      </c>
      <c r="P97" s="110" t="str">
        <f t="shared" si="13"/>
        <v>EURAB3E60Y_Quote</v>
      </c>
      <c r="Q97" s="122"/>
      <c r="R97" s="111">
        <f t="shared" si="14"/>
        <v>42355</v>
      </c>
      <c r="S97" s="111">
        <f>_xll.qlInterestRateIndexValueDate(AA97,R97)</f>
        <v>42359</v>
      </c>
      <c r="T97" s="111">
        <f>_xll.qlInterestRateIndexMaturity(AA97,S97)</f>
        <v>64276</v>
      </c>
      <c r="U97" s="112">
        <f>_xll.qlIndexFixing(AA97,R97,TRUE,_xll.ohTrigger(Trigger,Trigger3M,InterestRatesTrigger))</f>
        <v>1.4270000000009764E-2</v>
      </c>
      <c r="V97" s="112">
        <f>_xll.qlQuoteValue(P97,_xll.ohTrigger(Trigger,Trigger3M,InterestRatesTrigger))</f>
        <v>1.427E-2</v>
      </c>
      <c r="W97" s="110" t="b">
        <f t="shared" si="18"/>
        <v>1</v>
      </c>
      <c r="X97" s="146">
        <f t="shared" si="17"/>
        <v>9.7647584462734471E-11</v>
      </c>
      <c r="Y97" s="50" t="b">
        <f>ABS(X97/10000)&lt;=ABS('General Settings'!$D$28)</f>
        <v>1</v>
      </c>
      <c r="AA97" s="51" t="str">
        <f>_xll.qlSwapIndex(,,O97,SettlementDays,Currency,Calendar,FixedLegTenor,FixedLegBDC,FixedLegDayCounter,Index3M,DiscountingCurve,Permanent,Trigger,ObjectOverwrite)</f>
        <v>obj_00641#0000</v>
      </c>
      <c r="AC97" s="104" t="s">
        <v>137</v>
      </c>
      <c r="AF97" s="134"/>
      <c r="AG97" s="113"/>
      <c r="AH97" s="134"/>
      <c r="AI97" s="87"/>
      <c r="AJ97" s="134"/>
    </row>
    <row r="98" spans="13:77" x14ac:dyDescent="0.2">
      <c r="M98" s="52" t="s">
        <v>127</v>
      </c>
      <c r="N98" s="52">
        <v>12</v>
      </c>
      <c r="O98" s="52" t="s">
        <v>133</v>
      </c>
      <c r="P98" s="52" t="str">
        <f t="shared" ref="P98:P104" si="19">Currency&amp;O98&amp;N98&amp;QuoteSuffix</f>
        <v>EUR1S12_Quote</v>
      </c>
      <c r="Q98" s="123"/>
      <c r="R98" s="131">
        <f>_xll.qlInterestRateIndexFixingDate(Index3M,S98)</f>
        <v>42443</v>
      </c>
      <c r="S98" s="131">
        <f>_xll.qlIMMdate(AE98)</f>
        <v>42445</v>
      </c>
      <c r="T98" s="131">
        <f>_xll.qlSwapMaturityDate(AA98)</f>
        <v>42809</v>
      </c>
      <c r="U98" s="130">
        <f>_xll.qlVanillaSwapFairRate(AA98,_xll.ohTrigger(Trigger,Trigger3M,InterestRatesTrigger))</f>
        <v>-1.8492775618614054E-3</v>
      </c>
      <c r="V98" s="130">
        <f>_xll.qlQuoteValue(P98,_xll.ohTrigger(Trigger,Trigger3M,InterestRatesTrigger))</f>
        <v>-1.83E-3</v>
      </c>
      <c r="W98" s="52" t="b">
        <f t="shared" si="18"/>
        <v>1</v>
      </c>
      <c r="X98" s="148">
        <f t="shared" si="17"/>
        <v>-0.19277561861405329</v>
      </c>
      <c r="Y98" s="52" t="b">
        <f>ABS(X98/10000)&lt;=ABS('General Settings'!$D$29)</f>
        <v>1</v>
      </c>
      <c r="AA98" s="52" t="str">
        <f>_xll.qlMakeIMMSwap(,N98&amp;"M",Index3M,,S98,FixedLegDayCounter,,DiscountingEngine)</f>
        <v>obj_00769#0000</v>
      </c>
      <c r="AC98" s="104" t="str">
        <f>_xll.qlDiscountingSwapEngine(,DiscountingCurve,,,,Permanent,Trigger,ObjectOverwrite)</f>
        <v>obj_005ed#0000</v>
      </c>
      <c r="AE98" s="155" t="str">
        <f>_xll.qlIMMNextCode(EvaluationDate-1,,Trigger)</f>
        <v>H6</v>
      </c>
      <c r="AF98" s="134"/>
      <c r="AH98" s="134"/>
      <c r="AI98" s="87"/>
      <c r="AJ98" s="134"/>
    </row>
    <row r="99" spans="13:77" x14ac:dyDescent="0.2">
      <c r="M99" s="50" t="s">
        <v>127</v>
      </c>
      <c r="N99" s="50">
        <v>12</v>
      </c>
      <c r="O99" s="50" t="s">
        <v>134</v>
      </c>
      <c r="P99" s="50" t="str">
        <f t="shared" si="19"/>
        <v>EUR2S12_Quote</v>
      </c>
      <c r="Q99" s="122"/>
      <c r="R99" s="120">
        <f>_xll.qlInterestRateIndexFixingDate(Index3M,S99)</f>
        <v>42534</v>
      </c>
      <c r="S99" s="120">
        <f>_xll.qlIMMdate(AE99)</f>
        <v>42536</v>
      </c>
      <c r="T99" s="120">
        <f>_xll.qlSwapMaturityDate(AA99)</f>
        <v>42907</v>
      </c>
      <c r="U99" s="125">
        <f>_xll.qlVanillaSwapFairRate(AA99,_xll.ohTrigger(Trigger,Trigger3M,InterestRatesTrigger))</f>
        <v>-1.8693308168744472E-3</v>
      </c>
      <c r="V99" s="125">
        <f>_xll.qlQuoteValue(P99,_xll.ohTrigger(Trigger,Trigger3M,InterestRatesTrigger))</f>
        <v>-1.8500000000000001E-3</v>
      </c>
      <c r="W99" s="50" t="b">
        <f t="shared" si="18"/>
        <v>1</v>
      </c>
      <c r="X99" s="144">
        <f t="shared" si="17"/>
        <v>-0.19330816874447121</v>
      </c>
      <c r="Y99" s="50" t="b">
        <f>ABS(X99/10000)&lt;=ABS('General Settings'!$D$29)</f>
        <v>1</v>
      </c>
      <c r="AA99" s="50" t="str">
        <f>_xll.qlMakeIMMSwap(,N99&amp;"M",Index3M,,S99,FixedLegDayCounter,,DiscountingEngine)</f>
        <v>obj_00880#0000</v>
      </c>
      <c r="AE99" s="156" t="str">
        <f>_xll.qlIMMNextCode(AE98,,Trigger)</f>
        <v>M6</v>
      </c>
      <c r="AF99" s="134"/>
      <c r="AH99" s="134"/>
      <c r="AI99" s="87"/>
      <c r="AJ99" s="134"/>
    </row>
    <row r="100" spans="13:77" x14ac:dyDescent="0.2">
      <c r="M100" s="50" t="s">
        <v>127</v>
      </c>
      <c r="N100" s="50">
        <v>12</v>
      </c>
      <c r="O100" s="50" t="s">
        <v>135</v>
      </c>
      <c r="P100" s="50" t="str">
        <f t="shared" si="19"/>
        <v>EUR3S12_Quote</v>
      </c>
      <c r="Q100" s="122"/>
      <c r="R100" s="120">
        <f>_xll.qlInterestRateIndexFixingDate(Index3M,S100)</f>
        <v>42632</v>
      </c>
      <c r="S100" s="120">
        <f>_xll.qlIMMdate(AE100)</f>
        <v>42634</v>
      </c>
      <c r="T100" s="120">
        <f>_xll.qlSwapMaturityDate(AA100)</f>
        <v>42998</v>
      </c>
      <c r="U100" s="125">
        <f>_xll.qlVanillaSwapFairRate(AA100,_xll.ohTrigger(Trigger,Trigger3M,InterestRatesTrigger))</f>
        <v>-1.7624504201754186E-3</v>
      </c>
      <c r="V100" s="125">
        <f>_xll.qlQuoteValue(P100,_xll.ohTrigger(Trigger,Trigger3M,InterestRatesTrigger))</f>
        <v>-1.7499999999999998E-3</v>
      </c>
      <c r="W100" s="50" t="b">
        <f t="shared" si="18"/>
        <v>1</v>
      </c>
      <c r="X100" s="144">
        <f t="shared" si="17"/>
        <v>-0.12450420175418768</v>
      </c>
      <c r="Y100" s="50" t="b">
        <f>ABS(X100/10000)&lt;=ABS('General Settings'!$D$29)</f>
        <v>1</v>
      </c>
      <c r="AA100" s="50" t="str">
        <f>_xll.qlMakeIMMSwap(,N100&amp;"M",Index3M,,S100,FixedLegDayCounter,,DiscountingEngine)</f>
        <v>obj_00881#0000</v>
      </c>
      <c r="AE100" s="156" t="str">
        <f>_xll.qlIMMNextCode(AE99,,Trigger)</f>
        <v>U6</v>
      </c>
      <c r="AF100" s="134"/>
      <c r="AH100" s="134"/>
      <c r="AI100" s="87"/>
      <c r="AJ100" s="134"/>
    </row>
    <row r="101" spans="13:77" x14ac:dyDescent="0.2">
      <c r="M101" s="161" t="s">
        <v>127</v>
      </c>
      <c r="N101" s="161">
        <v>12</v>
      </c>
      <c r="O101" s="161" t="s">
        <v>136</v>
      </c>
      <c r="P101" s="161" t="str">
        <f t="shared" si="19"/>
        <v>EUR4S12_Quote</v>
      </c>
      <c r="Q101" s="162"/>
      <c r="R101" s="163">
        <f>_xll.qlInterestRateIndexFixingDate(Index3M,S101)</f>
        <v>42723</v>
      </c>
      <c r="S101" s="163">
        <f>_xll.qlIMMdate(AE101)</f>
        <v>42725</v>
      </c>
      <c r="T101" s="163">
        <f>_xll.qlSwapMaturityDate(AA101)</f>
        <v>43089</v>
      </c>
      <c r="U101" s="164">
        <f>_xll.qlVanillaSwapFairRate(AA101,_xll.ohTrigger(Trigger,Trigger3M,InterestRatesTrigger))</f>
        <v>-1.5333738326905484E-3</v>
      </c>
      <c r="V101" s="164">
        <f>_xll.qlQuoteValue(P101,_xll.ohTrigger(Trigger,Trigger3M,InterestRatesTrigger))</f>
        <v>-1.5199999999999999E-3</v>
      </c>
      <c r="W101" s="161" t="b">
        <f t="shared" si="18"/>
        <v>1</v>
      </c>
      <c r="X101" s="165">
        <f t="shared" si="17"/>
        <v>-0.13373832690548576</v>
      </c>
      <c r="Y101" s="161" t="b">
        <f>ABS(X101/10000)&lt;=ABS('General Settings'!$D$29)</f>
        <v>1</v>
      </c>
      <c r="AA101" s="50" t="str">
        <f>_xll.qlMakeIMMSwap(,N101&amp;"M",Index3M,,S101,FixedLegDayCounter,,DiscountingEngine)</f>
        <v>obj_008ba#0000</v>
      </c>
      <c r="AE101" s="156" t="str">
        <f>_xll.qlIMMNextCode(AE100,,Trigger)</f>
        <v>Z6</v>
      </c>
      <c r="AF101" s="134"/>
      <c r="AH101" s="134"/>
      <c r="AI101" s="87"/>
      <c r="AJ101" s="134"/>
    </row>
    <row r="102" spans="13:77" x14ac:dyDescent="0.2">
      <c r="M102" s="149" t="s">
        <v>127</v>
      </c>
      <c r="N102" s="149">
        <v>24</v>
      </c>
      <c r="O102" s="149" t="s">
        <v>133</v>
      </c>
      <c r="P102" s="149" t="str">
        <f t="shared" si="19"/>
        <v>EUR1S24_Quote</v>
      </c>
      <c r="Q102" s="166"/>
      <c r="R102" s="150">
        <f>_xll.qlInterestRateIndexFixingDate(Index3M,S102)</f>
        <v>42443</v>
      </c>
      <c r="S102" s="150">
        <f>_xll.qlIMMdate(AE102)</f>
        <v>42445</v>
      </c>
      <c r="T102" s="150">
        <f>_xll.qlSwapMaturityDate(AA102)</f>
        <v>43180</v>
      </c>
      <c r="U102" s="151">
        <f>_xll.qlVanillaSwapFairRate(AA102,_xll.ohTrigger(Trigger,Trigger3M,InterestRatesTrigger))</f>
        <v>-1.5198977018550928E-3</v>
      </c>
      <c r="V102" s="151">
        <f>_xll.qlQuoteValue(P102,_xll.ohTrigger(Trigger,Trigger3M,InterestRatesTrigger))</f>
        <v>-1.5100000000000001E-3</v>
      </c>
      <c r="W102" s="149" t="b">
        <f t="shared" ref="W102:W104" si="20">NOT(ISERROR(V102))</f>
        <v>1</v>
      </c>
      <c r="X102" s="152">
        <f t="shared" ref="X102:X104" si="21">(U102-V102)*10000</f>
        <v>-9.8977018550927387E-2</v>
      </c>
      <c r="Y102" s="149" t="b">
        <f>ABS(X102/10000)&lt;=ABS('General Settings'!$D$29)</f>
        <v>1</v>
      </c>
      <c r="AA102" s="50" t="str">
        <f>_xll.qlMakeIMMSwap(,N102&amp;"M",Index3M,,S102,FixedLegDayCounter,,DiscountingEngine)</f>
        <v>obj_0087f#0000</v>
      </c>
      <c r="AE102" s="159" t="str">
        <f>_xll.qlIMMNextCode(EvaluationDate-1,,Trigger)</f>
        <v>H6</v>
      </c>
      <c r="AF102" s="134"/>
      <c r="AH102" s="134"/>
      <c r="AI102" s="87"/>
      <c r="AJ102" s="134"/>
    </row>
    <row r="103" spans="13:77" x14ac:dyDescent="0.2">
      <c r="M103" s="161" t="s">
        <v>127</v>
      </c>
      <c r="N103" s="161">
        <v>24</v>
      </c>
      <c r="O103" s="161" t="s">
        <v>134</v>
      </c>
      <c r="P103" s="161" t="str">
        <f t="shared" si="19"/>
        <v>EUR2S24_Quote</v>
      </c>
      <c r="Q103" s="162"/>
      <c r="R103" s="163">
        <f>_xll.qlInterestRateIndexFixingDate(Index3M,S103)</f>
        <v>42534</v>
      </c>
      <c r="S103" s="163">
        <f>_xll.qlIMMdate(AE103)</f>
        <v>42536</v>
      </c>
      <c r="T103" s="163">
        <f>_xll.qlSwapMaturityDate(AA103)</f>
        <v>43271</v>
      </c>
      <c r="U103" s="164">
        <f>_xll.qlVanillaSwapFairRate(AA103,_xll.ohTrigger(Trigger,Trigger3M,InterestRatesTrigger))</f>
        <v>-1.3010760521076604E-3</v>
      </c>
      <c r="V103" s="164">
        <f>_xll.qlQuoteValue(P103,_xll.ohTrigger(Trigger,Trigger3M,InterestRatesTrigger))</f>
        <v>-1.2900000000000001E-3</v>
      </c>
      <c r="W103" s="161" t="b">
        <f t="shared" si="20"/>
        <v>1</v>
      </c>
      <c r="X103" s="165">
        <f t="shared" si="21"/>
        <v>-0.11076052107660256</v>
      </c>
      <c r="Y103" s="161" t="b">
        <f>ABS(X103/10000)&lt;=ABS('General Settings'!$D$29)</f>
        <v>1</v>
      </c>
      <c r="AA103" s="50" t="str">
        <f>_xll.qlMakeIMMSwap(,N103&amp;"M",Index3M,,S103,FixedLegDayCounter,,DiscountingEngine)</f>
        <v>obj_008a4#0000</v>
      </c>
      <c r="AB103" s="133"/>
      <c r="AC103" s="133"/>
      <c r="AD103" s="87"/>
      <c r="AE103" s="160" t="str">
        <f>_xll.qlIMMNextCode(AE102,,Trigger)</f>
        <v>M6</v>
      </c>
      <c r="AF103" s="134"/>
      <c r="AH103" s="134"/>
      <c r="AI103" s="87"/>
      <c r="AJ103" s="134"/>
    </row>
    <row r="104" spans="13:77" x14ac:dyDescent="0.2">
      <c r="M104" s="51" t="s">
        <v>127</v>
      </c>
      <c r="N104" s="51">
        <v>36</v>
      </c>
      <c r="O104" s="51" t="s">
        <v>133</v>
      </c>
      <c r="P104" s="51" t="str">
        <f t="shared" si="19"/>
        <v>EUR1S36_Quote</v>
      </c>
      <c r="Q104" s="124"/>
      <c r="R104" s="121">
        <f>_xll.qlInterestRateIndexFixingDate(Index3M,S104)</f>
        <v>42443</v>
      </c>
      <c r="S104" s="121">
        <f>_xll.qlIMMdate(AE104)</f>
        <v>42445</v>
      </c>
      <c r="T104" s="121">
        <f>_xll.qlSwapMaturityDate(AA104)</f>
        <v>43544</v>
      </c>
      <c r="U104" s="126">
        <f>_xll.qlVanillaSwapFairRate(AA104,_xll.ohTrigger(Trigger,Trigger3M,InterestRatesTrigger))</f>
        <v>-5.8667171335840607E-4</v>
      </c>
      <c r="V104" s="126">
        <f>_xll.qlQuoteValue(P104,_xll.ohTrigger(Trigger,Trigger3M,InterestRatesTrigger))</f>
        <v>-5.6999999999999998E-4</v>
      </c>
      <c r="W104" s="51" t="b">
        <f t="shared" si="20"/>
        <v>1</v>
      </c>
      <c r="X104" s="147">
        <f t="shared" si="21"/>
        <v>-0.16671713358406096</v>
      </c>
      <c r="Y104" s="51" t="b">
        <f>ABS(X104/10000)&lt;=ABS('General Settings'!$D$29)</f>
        <v>1</v>
      </c>
      <c r="AA104" s="51" t="str">
        <f>_xll.qlMakeIMMSwap(,N104&amp;"M",Index3M,,S104,FixedLegDayCounter,,DiscountingEngine)</f>
        <v>obj_00768#0000</v>
      </c>
      <c r="AB104" s="133"/>
      <c r="AC104" s="133"/>
      <c r="AD104" s="87"/>
      <c r="AE104" s="157" t="str">
        <f>_xll.qlIMMNextCode(EvaluationDate-1,,Trigger)</f>
        <v>H6</v>
      </c>
      <c r="AF104" s="134"/>
      <c r="AH104" s="134"/>
      <c r="AI104" s="87"/>
      <c r="AJ104" s="134"/>
      <c r="AK104" s="135"/>
      <c r="AL104" s="132"/>
      <c r="AM104" s="132"/>
      <c r="AN104" s="136"/>
      <c r="AO104" s="132"/>
      <c r="AP104" s="132"/>
      <c r="AQ104" s="132"/>
      <c r="AR104" s="132"/>
      <c r="AS104" s="132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13:77" x14ac:dyDescent="0.2">
      <c r="W105" s="62"/>
      <c r="X105" s="63"/>
      <c r="AA105" s="87"/>
      <c r="AB105" s="133"/>
      <c r="AC105" s="133"/>
      <c r="AD105" s="87"/>
      <c r="AE105" s="87"/>
      <c r="AF105" s="134"/>
      <c r="AH105" s="134"/>
      <c r="AI105" s="87"/>
      <c r="AJ105" s="134"/>
      <c r="AK105" s="135"/>
      <c r="AL105" s="132"/>
      <c r="AM105" s="132"/>
      <c r="AN105" s="136"/>
      <c r="AO105" s="132"/>
      <c r="AP105" s="132"/>
      <c r="AQ105" s="132"/>
      <c r="AR105" s="132"/>
      <c r="AS105" s="132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13:77" x14ac:dyDescent="0.2">
      <c r="AF106" s="134"/>
      <c r="AH106" s="134"/>
      <c r="AI106" s="87"/>
      <c r="AJ106" s="134"/>
      <c r="AK106" s="135"/>
      <c r="AL106" s="132"/>
      <c r="AM106" s="132"/>
      <c r="AN106" s="136"/>
      <c r="AO106" s="132"/>
      <c r="AP106" s="132"/>
      <c r="AQ106" s="132"/>
      <c r="AR106" s="132"/>
      <c r="AS106" s="132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13:77" x14ac:dyDescent="0.2">
      <c r="W107" s="62"/>
      <c r="X107" s="63"/>
      <c r="AA107" s="87"/>
      <c r="AB107" s="133"/>
      <c r="AC107" s="133"/>
      <c r="AD107" s="87"/>
      <c r="AE107" s="87"/>
      <c r="AF107" s="134"/>
      <c r="AG107" s="113"/>
      <c r="AH107" s="134"/>
      <c r="AK107" s="135"/>
      <c r="AL107" s="132"/>
      <c r="AM107" s="132"/>
      <c r="AN107" s="136"/>
      <c r="AO107" s="132"/>
      <c r="AP107" s="132"/>
      <c r="AQ107" s="132"/>
      <c r="AR107" s="132"/>
      <c r="AS107" s="132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13:77" x14ac:dyDescent="0.2">
      <c r="W108" s="62"/>
      <c r="X108" s="63"/>
      <c r="AA108" s="87"/>
      <c r="AB108" s="133"/>
      <c r="AC108" s="133"/>
      <c r="AD108" s="87"/>
      <c r="AE108" s="87"/>
      <c r="AF108" s="134"/>
      <c r="AG108" s="113"/>
      <c r="AH108" s="134"/>
      <c r="AI108" s="87"/>
      <c r="AJ108" s="134"/>
      <c r="AK108" s="135"/>
      <c r="AL108" s="132"/>
      <c r="AM108" s="132"/>
      <c r="AN108" s="136"/>
      <c r="AO108" s="132"/>
      <c r="AP108" s="132"/>
      <c r="AQ108" s="132"/>
      <c r="AR108" s="132"/>
      <c r="AS108" s="132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13:77" x14ac:dyDescent="0.2">
      <c r="W109" s="62"/>
      <c r="X109" s="63"/>
      <c r="AA109" s="87"/>
      <c r="AB109" s="133"/>
      <c r="AC109" s="133"/>
      <c r="AD109" s="87"/>
      <c r="AE109" s="87"/>
      <c r="AF109" s="134"/>
      <c r="AG109" s="113"/>
      <c r="AH109" s="134"/>
      <c r="AI109" s="87"/>
      <c r="AJ109" s="134"/>
      <c r="AK109" s="135"/>
      <c r="AL109" s="132"/>
      <c r="AM109" s="132"/>
      <c r="AN109" s="136"/>
      <c r="AO109" s="132"/>
      <c r="AP109" s="132"/>
      <c r="AQ109" s="132"/>
      <c r="AR109" s="132"/>
      <c r="AS109" s="132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13:77" x14ac:dyDescent="0.2">
      <c r="W110" s="62"/>
      <c r="X110" s="63"/>
      <c r="AA110" s="87"/>
      <c r="AB110" s="133"/>
      <c r="AC110" s="133"/>
      <c r="AD110" s="87"/>
      <c r="AE110" s="87"/>
      <c r="AF110" s="134"/>
      <c r="AG110" s="113"/>
      <c r="AH110" s="134"/>
      <c r="AI110" s="87"/>
      <c r="AJ110" s="134"/>
      <c r="AK110" s="135"/>
      <c r="AL110" s="132"/>
      <c r="AM110" s="132"/>
      <c r="AN110" s="136"/>
      <c r="AO110" s="132"/>
      <c r="AP110" s="132"/>
      <c r="AQ110" s="132"/>
      <c r="AR110" s="132"/>
      <c r="AS110" s="132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13:77" x14ac:dyDescent="0.2">
      <c r="W111" s="62"/>
      <c r="X111" s="63"/>
      <c r="AA111" s="87"/>
      <c r="AB111" s="133"/>
      <c r="AC111" s="133"/>
      <c r="AD111" s="87"/>
      <c r="AE111" s="87"/>
      <c r="AF111" s="134"/>
      <c r="AG111" s="113"/>
      <c r="AH111" s="134"/>
      <c r="AI111" s="87"/>
      <c r="AJ111" s="134"/>
      <c r="AK111" s="135"/>
      <c r="AL111" s="132"/>
      <c r="AM111" s="132"/>
      <c r="AN111" s="136"/>
      <c r="AO111" s="132"/>
      <c r="AP111" s="132"/>
      <c r="AQ111" s="132"/>
      <c r="AR111" s="132"/>
      <c r="AS111" s="132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13:77" x14ac:dyDescent="0.2">
      <c r="W112" s="62"/>
      <c r="X112" s="63"/>
      <c r="AA112" s="87"/>
      <c r="AB112" s="133"/>
      <c r="AC112" s="133"/>
      <c r="AD112" s="87"/>
      <c r="AE112" s="87"/>
      <c r="AF112" s="134"/>
      <c r="AG112" s="113"/>
      <c r="AH112" s="134"/>
      <c r="AI112" s="87"/>
      <c r="AJ112" s="134"/>
      <c r="AK112" s="135"/>
      <c r="AL112" s="132"/>
      <c r="AM112" s="132"/>
      <c r="AN112" s="136"/>
      <c r="AO112" s="132"/>
      <c r="AP112" s="132"/>
      <c r="AQ112" s="132"/>
      <c r="AR112" s="132"/>
      <c r="AS112" s="132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B113" s="133"/>
      <c r="AC113" s="133"/>
      <c r="AD113" s="87"/>
      <c r="AE113" s="87"/>
      <c r="AF113" s="134"/>
      <c r="AG113" s="113"/>
      <c r="AH113" s="134"/>
      <c r="AI113" s="87"/>
      <c r="AJ113" s="134"/>
      <c r="AK113" s="135"/>
      <c r="AL113" s="132"/>
      <c r="AM113" s="132"/>
      <c r="AN113" s="136"/>
      <c r="AO113" s="132"/>
      <c r="AP113" s="132"/>
      <c r="AQ113" s="132"/>
      <c r="AR113" s="132"/>
      <c r="AS113" s="132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33"/>
      <c r="AC114" s="133"/>
      <c r="AD114" s="87"/>
      <c r="AE114" s="87"/>
      <c r="AF114" s="134"/>
      <c r="AG114" s="113"/>
      <c r="AH114" s="134"/>
      <c r="AI114" s="87"/>
      <c r="AJ114" s="134"/>
      <c r="AK114" s="135"/>
      <c r="AL114" s="132"/>
      <c r="AM114" s="132"/>
      <c r="AN114" s="136"/>
      <c r="AO114" s="132"/>
      <c r="AP114" s="132"/>
      <c r="AQ114" s="132"/>
      <c r="AR114" s="132"/>
      <c r="AS114" s="132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33"/>
      <c r="AC115" s="133"/>
      <c r="AD115" s="87"/>
      <c r="AE115" s="87"/>
      <c r="AH115" s="134"/>
      <c r="AI115" s="87"/>
      <c r="AJ115" s="134"/>
      <c r="AK115" s="135"/>
      <c r="AL115" s="132"/>
      <c r="AM115" s="132"/>
      <c r="AN115" s="136"/>
      <c r="AO115" s="132"/>
      <c r="AP115" s="132"/>
      <c r="AQ115" s="132"/>
      <c r="AR115" s="132"/>
      <c r="AS115" s="132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33"/>
      <c r="AC116" s="133"/>
      <c r="AD116" s="87"/>
      <c r="AE116" s="87"/>
      <c r="AK116" s="135"/>
      <c r="AL116" s="132"/>
      <c r="AM116" s="132"/>
      <c r="AN116" s="136"/>
      <c r="AO116" s="132"/>
      <c r="AP116" s="132"/>
      <c r="AQ116" s="132"/>
      <c r="AR116" s="132"/>
      <c r="AS116" s="132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33"/>
      <c r="AC117" s="133"/>
      <c r="AD117" s="87"/>
      <c r="AE117" s="87"/>
      <c r="AK117" s="135"/>
      <c r="AL117" s="132"/>
      <c r="AM117" s="132"/>
      <c r="AN117" s="136"/>
      <c r="AO117" s="132"/>
      <c r="AP117" s="132"/>
      <c r="AQ117" s="132"/>
      <c r="AR117" s="132"/>
      <c r="AS117" s="132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33"/>
      <c r="AC118" s="133"/>
      <c r="AD118" s="87"/>
      <c r="AE118" s="87"/>
      <c r="AK118" s="135"/>
      <c r="AL118" s="132"/>
      <c r="AM118" s="132"/>
      <c r="AN118" s="136"/>
      <c r="AO118" s="132"/>
      <c r="AP118" s="132"/>
      <c r="AQ118" s="132"/>
      <c r="AR118" s="132"/>
      <c r="AS118" s="132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A119" s="87"/>
      <c r="AB119" s="133"/>
      <c r="AC119" s="133"/>
      <c r="AD119" s="87"/>
      <c r="AE119" s="87"/>
      <c r="AK119" s="135"/>
      <c r="AL119" s="132"/>
      <c r="AM119" s="132"/>
      <c r="AN119" s="136"/>
      <c r="AO119" s="132"/>
      <c r="AP119" s="132"/>
      <c r="AQ119" s="132"/>
      <c r="AR119" s="132"/>
      <c r="AS119" s="132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A120" s="87"/>
      <c r="AB120" s="133"/>
      <c r="AC120" s="133"/>
      <c r="AD120" s="87"/>
      <c r="AE120" s="87"/>
      <c r="AK120" s="135"/>
      <c r="AL120" s="132"/>
      <c r="AM120" s="132"/>
      <c r="AN120" s="136"/>
      <c r="AO120" s="132"/>
      <c r="AP120" s="132"/>
      <c r="AQ120" s="132"/>
      <c r="AR120" s="132"/>
      <c r="AS120" s="132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A121" s="87"/>
      <c r="AB121" s="133"/>
      <c r="AC121" s="133"/>
      <c r="AD121" s="87"/>
      <c r="AE121" s="87"/>
      <c r="AK121" s="135"/>
      <c r="AL121" s="132"/>
      <c r="AM121" s="132"/>
      <c r="AN121" s="136"/>
      <c r="AO121" s="132"/>
      <c r="AP121" s="132"/>
      <c r="AQ121" s="132"/>
      <c r="AR121" s="132"/>
      <c r="AS121" s="132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A122" s="87"/>
      <c r="AB122" s="133"/>
      <c r="AC122" s="133"/>
      <c r="AD122" s="87"/>
      <c r="AE122" s="87"/>
      <c r="AK122" s="135"/>
      <c r="AL122" s="132"/>
      <c r="AM122" s="132"/>
      <c r="AN122" s="136"/>
      <c r="AO122" s="132"/>
      <c r="AP122" s="132"/>
      <c r="AQ122" s="132"/>
      <c r="AR122" s="132"/>
      <c r="AS122" s="132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A123" s="87"/>
      <c r="AB123" s="133"/>
      <c r="AC123" s="133"/>
      <c r="AD123" s="87"/>
      <c r="AE123" s="87"/>
      <c r="AK123" s="135"/>
      <c r="AL123" s="132"/>
      <c r="AM123" s="132"/>
      <c r="AN123" s="136"/>
      <c r="AO123" s="132"/>
      <c r="AP123" s="132"/>
      <c r="AQ123" s="132"/>
      <c r="AR123" s="132"/>
      <c r="AS123" s="132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A124" s="87"/>
      <c r="AB124" s="133"/>
      <c r="AC124" s="133"/>
      <c r="AD124" s="87"/>
      <c r="AE124" s="87"/>
      <c r="AK124" s="135"/>
      <c r="AL124" s="132"/>
      <c r="AM124" s="132"/>
      <c r="AN124" s="136"/>
      <c r="AO124" s="132"/>
      <c r="AP124" s="132"/>
      <c r="AQ124" s="132"/>
      <c r="AR124" s="132"/>
      <c r="AS124" s="132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A125" s="87"/>
      <c r="AB125" s="133"/>
      <c r="AC125" s="133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5:Y104">
    <cfRule type="cellIs" dxfId="5" priority="2" operator="equal">
      <formula>FALSE</formula>
    </cfRule>
  </conditionalFormatting>
  <conditionalFormatting sqref="Y23:Y34">
    <cfRule type="cellIs" dxfId="4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1">
      <formula1>"Following,Modified Following,Preceding,Modified Preceding,Unadjusted,Half-Month Modified Following"</formula1>
    </dataValidation>
    <dataValidation type="list" allowBlank="1" showInputMessage="1" showErrorMessage="1" sqref="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42725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-8.0455301133893907E-4</v>
      </c>
      <c r="H3" s="53">
        <f>IF(G3&gt;=0,ROUNDDOWN(G3*10,2)/10,ROUNDUP(G3*10,2)/10)</f>
        <v>-1E-3</v>
      </c>
      <c r="I3" s="82">
        <f>MAX(_xll.ohPack(Data!$L$4:INDEX(Fwd6M,MATCH(E3+1,SettlementDates,1),1)))</f>
        <v>-3.5299999999945802E-4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42369</v>
      </c>
      <c r="E4" s="76">
        <f t="shared" si="0"/>
        <v>43090</v>
      </c>
      <c r="F4" s="77">
        <f t="shared" si="1"/>
        <v>3</v>
      </c>
      <c r="G4" s="83">
        <f>MIN(_xll.ohPack(Data!$L$4:INDEX(Fwd6M,MATCH(E4+1,SettlementDates,1),1)))</f>
        <v>-8.0455301133893907E-4</v>
      </c>
      <c r="H4" s="54">
        <f t="shared" ref="H4:H16" si="4">IF(G4&gt;=0,ROUNDDOWN(G4*10,2)/10,ROUNDUP(G4*10,2)/10)</f>
        <v>-1E-3</v>
      </c>
      <c r="I4" s="83">
        <f>MAX(_xll.ohPack(Data!$L$4:INDEX(Fwd6M,MATCH(E4+1,SettlementDates,1),1)))</f>
        <v>1.0159637985625806E-3</v>
      </c>
      <c r="J4" s="54">
        <f t="shared" si="2"/>
        <v>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44186</v>
      </c>
      <c r="F5" s="77">
        <f t="shared" si="1"/>
        <v>6</v>
      </c>
      <c r="G5" s="83">
        <f>MIN(_xll.ohPack(Data!$L$4:INDEX(Fwd6M,MATCH(E5+1,SettlementDates,1),1)))</f>
        <v>-8.0455301133893907E-4</v>
      </c>
      <c r="H5" s="54">
        <f t="shared" si="4"/>
        <v>-1E-3</v>
      </c>
      <c r="I5" s="83">
        <f>MAX(_xll.ohPack(Data!$L$4:INDEX(Fwd6M,MATCH(E5+1,SettlementDates,1),1)))</f>
        <v>1.0423126542178486E-2</v>
      </c>
      <c r="J5" s="54">
        <f t="shared" si="2"/>
        <v>1.4999999999999999E-2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46012</v>
      </c>
      <c r="F6" s="77">
        <f t="shared" si="1"/>
        <v>6</v>
      </c>
      <c r="G6" s="83">
        <f>MIN(_xll.ohPack(Data!$L$4:INDEX(Fwd6M,MATCH(E6+1,SettlementDates,1),1)))</f>
        <v>-8.0455301133893907E-4</v>
      </c>
      <c r="H6" s="54">
        <f t="shared" si="4"/>
        <v>-1E-3</v>
      </c>
      <c r="I6" s="83">
        <f>MAX(_xll.ohPack(Data!$L$4:INDEX(Fwd6M,MATCH(E6+1,SettlementDates,1),1)))</f>
        <v>2.0554276073421075E-2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49664</v>
      </c>
      <c r="F7" s="77">
        <f t="shared" si="1"/>
        <v>12</v>
      </c>
      <c r="G7" s="83">
        <f>MIN(_xll.ohPack(Data!$L$4:INDEX(Fwd6M,MATCH(E7+1,SettlementDates,1),1)))</f>
        <v>-8.0455301133893907E-4</v>
      </c>
      <c r="H7" s="54">
        <f t="shared" si="4"/>
        <v>-1E-3</v>
      </c>
      <c r="I7" s="83">
        <f>MAX(_xll.ohPack(Data!$L$4:INDEX(Fwd6M,MATCH(E7+1,SettlementDates,1),1)))</f>
        <v>2.207875378704385E-2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53317</v>
      </c>
      <c r="F8" s="77">
        <f t="shared" si="1"/>
        <v>36</v>
      </c>
      <c r="G8" s="83">
        <f>MIN(_xll.ohPack(Data!$L$4:INDEX(Fwd6M,MATCH(E8+1,SettlementDates,1),1)))</f>
        <v>-8.0455301133893907E-4</v>
      </c>
      <c r="H8" s="54">
        <f t="shared" si="4"/>
        <v>-1E-3</v>
      </c>
      <c r="I8" s="83">
        <f>MAX(_xll.ohPack(Data!$L$4:INDEX(Fwd6M,MATCH(E8+1,SettlementDates,1),1)))</f>
        <v>2.207875378704385E-2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64274</v>
      </c>
      <c r="F9" s="77">
        <f t="shared" si="1"/>
        <v>60</v>
      </c>
      <c r="G9" s="84">
        <f>MIN(_xll.ohPack(Data!$L$4:INDEX(Fwd6M,MATCH(E9+1,SettlementDates,1),1)))</f>
        <v>-8.0455301133893907E-4</v>
      </c>
      <c r="H9" s="55">
        <f t="shared" si="4"/>
        <v>-1E-3</v>
      </c>
      <c r="I9" s="84">
        <f>MAX(_xll.ohPack(Data!$L$4:INDEX(Fwd6M,MATCH(E9+1,SettlementDates,1),1)))</f>
        <v>2.207875378704385E-2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42725</v>
      </c>
      <c r="F10" s="78">
        <f t="shared" si="1"/>
        <v>1</v>
      </c>
      <c r="G10" s="83">
        <f>MIN(_xll.ohPack(Data!$P$4:INDEX(ONFwd6M,MATCH(E10+1,SettlementDates,1),1)))</f>
        <v>-8.4181751397682802E-4</v>
      </c>
      <c r="H10" s="53">
        <f t="shared" si="4"/>
        <v>-1E-3</v>
      </c>
      <c r="I10" s="82">
        <f>MAX(_xll.ohPack(Data!$P$4:INDEX(ONFwd6M,MATCH(E10+1,SettlementDates,1),1)))</f>
        <v>7.3152269505882828E-4</v>
      </c>
      <c r="J10" s="53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43090</v>
      </c>
      <c r="F11" s="77">
        <f t="shared" si="1"/>
        <v>3</v>
      </c>
      <c r="G11" s="83">
        <f>MIN(_xll.ohPack(Data!$P$4:INDEX(ONFwd6M,MATCH(E11+1,SettlementDates,1),1)))</f>
        <v>-9.0470936622288889E-4</v>
      </c>
      <c r="H11" s="54">
        <f t="shared" si="4"/>
        <v>-1E-3</v>
      </c>
      <c r="I11" s="83">
        <f>MAX(_xll.ohPack(Data!$P$4:INDEX(ONFwd6M,MATCH(E11+1,SettlementDates,1),1)))</f>
        <v>7.3152269505882828E-4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44186</v>
      </c>
      <c r="F12" s="77">
        <f t="shared" si="1"/>
        <v>6</v>
      </c>
      <c r="G12" s="83">
        <f>MIN(_xll.ohPack(Data!$P$4:INDEX(ONFwd6M,MATCH(E12+1,SettlementDates,1),1)))</f>
        <v>-9.0470936622288889E-4</v>
      </c>
      <c r="H12" s="54">
        <f t="shared" si="4"/>
        <v>-1E-3</v>
      </c>
      <c r="I12" s="83">
        <f>MAX(_xll.ohPack(Data!$P$4:INDEX(ONFwd6M,MATCH(E12+1,SettlementDates,1),1)))</f>
        <v>9.7307113480482599E-3</v>
      </c>
      <c r="J12" s="54">
        <f t="shared" si="2"/>
        <v>0.01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46012</v>
      </c>
      <c r="F13" s="77">
        <f t="shared" si="1"/>
        <v>6</v>
      </c>
      <c r="G13" s="83">
        <f>MIN(_xll.ohPack(Data!$P$4:INDEX(ONFwd6M,MATCH(E13+1,SettlementDates,1),1)))</f>
        <v>-9.0470936622288889E-4</v>
      </c>
      <c r="H13" s="54">
        <f t="shared" si="4"/>
        <v>-1E-3</v>
      </c>
      <c r="I13" s="83">
        <f>MAX(_xll.ohPack(Data!$P$4:INDEX(ONFwd6M,MATCH(E13+1,SettlementDates,1),1)))</f>
        <v>2.0160274220266672E-2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49664</v>
      </c>
      <c r="F14" s="77">
        <f t="shared" si="1"/>
        <v>12</v>
      </c>
      <c r="G14" s="83">
        <f>MIN(_xll.ohPack(Data!$P$4:INDEX(ONFwd6M,MATCH(E14+1,SettlementDates,1),1)))</f>
        <v>-9.0470936622288889E-4</v>
      </c>
      <c r="H14" s="54">
        <f t="shared" si="4"/>
        <v>-1E-3</v>
      </c>
      <c r="I14" s="83">
        <f>MAX(_xll.ohPack(Data!$P$4:INDEX(ONFwd6M,MATCH(E14+1,SettlementDates,1),1)))</f>
        <v>2.1959403015010537E-2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53317</v>
      </c>
      <c r="F15" s="77">
        <f t="shared" si="1"/>
        <v>36</v>
      </c>
      <c r="G15" s="83">
        <f>MIN(_xll.ohPack(Data!$P$4:INDEX(ONFwd6M,MATCH(E15+1,SettlementDates,1),1)))</f>
        <v>-9.0470936622288889E-4</v>
      </c>
      <c r="H15" s="54">
        <f t="shared" si="4"/>
        <v>-1E-3</v>
      </c>
      <c r="I15" s="83">
        <f>MAX(_xll.ohPack(Data!$P$4:INDEX(ONFwd6M,MATCH(E15+1,SettlementDates,1),1)))</f>
        <v>2.1959403015010537E-2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64274</v>
      </c>
      <c r="F16" s="81">
        <f t="shared" si="1"/>
        <v>60</v>
      </c>
      <c r="G16" s="84">
        <f>MIN(_xll.ohPack(Data!$P$4:INDEX(ONFwd6M,MATCH(E16+1,SettlementDates,1),1)))</f>
        <v>-9.0470936622288889E-4</v>
      </c>
      <c r="H16" s="55">
        <f t="shared" si="4"/>
        <v>-1E-3</v>
      </c>
      <c r="I16" s="84">
        <f>MAX(_xll.ohPack(Data!$P$4:INDEX(ONFwd6M,MATCH(E16+1,SettlementDates,1),1)))</f>
        <v>2.1959403015010537E-2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143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</row>
    <row r="23" spans="3:32" x14ac:dyDescent="0.2">
      <c r="J23" s="62"/>
      <c r="K23" s="62"/>
      <c r="L23" s="62"/>
      <c r="M23" s="110" t="s">
        <v>146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EUR1x7F_Quote</v>
      </c>
      <c r="Q23" s="122"/>
      <c r="R23" s="111">
        <f>_xll.qlInterestRateIndexFixingDate(Index6M,S23)</f>
        <v>42388</v>
      </c>
      <c r="S23" s="111">
        <f>_xll.qlCalendarAdvance(Calendar,SettlementDate,N23,"mf",TRUE)</f>
        <v>42390</v>
      </c>
      <c r="T23" s="111">
        <f>_xll.qlCalendarAdvance(Calendar,SettlementDate,O23,"mf",TRUE)</f>
        <v>42572</v>
      </c>
      <c r="U23" s="112">
        <f>_xll.qlIndexFixing(Index6M,R23,TRUE,_xll.ohTrigger(Trigger,Trigger6M,InterestRatesTrigger))</f>
        <v>-4.7000000000039989E-4</v>
      </c>
      <c r="V23" s="112">
        <f>IFERROR(_xll.qlQuoteValue(P23,_xll.ohTrigger(Trigger,Trigger6M,InterestRatesTrigger)),NA())</f>
        <v>-4.6999999999999999E-4</v>
      </c>
      <c r="W23" s="110" t="b">
        <f>NOT(ISERROR(V23))</f>
        <v>1</v>
      </c>
      <c r="X23" s="146">
        <f>(U23-V23)*10000</f>
        <v>-3.9990797132127831E-12</v>
      </c>
      <c r="Y23" s="50" t="b">
        <f>ABS(X23/10000)&lt;=ABS('General Settings'!$D$30)</f>
        <v>1</v>
      </c>
      <c r="AF23" s="62" t="e">
        <f t="array" ref="AF23:AF40">NA()</f>
        <v>#N/A</v>
      </c>
    </row>
    <row r="24" spans="3:32" x14ac:dyDescent="0.2">
      <c r="M24" s="110" t="s">
        <v>146</v>
      </c>
      <c r="N24" s="110" t="s">
        <v>63</v>
      </c>
      <c r="O24" s="110" t="str">
        <f t="shared" si="6"/>
        <v>8M</v>
      </c>
      <c r="P24" s="110" t="str">
        <f t="shared" si="7"/>
        <v>EUR2x8F_Quote</v>
      </c>
      <c r="Q24" s="122"/>
      <c r="R24" s="111">
        <f>_xll.qlInterestRateIndexFixingDate(Index6M,S24)</f>
        <v>42418</v>
      </c>
      <c r="S24" s="111">
        <f>_xll.qlCalendarAdvance(Calendar,SettlementDate,N24,"mf",TRUE)</f>
        <v>42422</v>
      </c>
      <c r="T24" s="111">
        <f>_xll.qlCalendarAdvance(Calendar,SettlementDate,O24,"mf",TRUE)</f>
        <v>42604</v>
      </c>
      <c r="U24" s="112">
        <f>_xll.qlIndexFixing(Index6M,R24,TRUE,_xll.ohTrigger(Trigger,Trigger6M,InterestRatesTrigger))</f>
        <v>-5.7000000000039625E-4</v>
      </c>
      <c r="V24" s="112">
        <f>IFERROR(_xll.qlQuoteValue(P24,_xll.ohTrigger(Trigger,Trigger6M,InterestRatesTrigger)),NA())</f>
        <v>-5.6999999999999998E-4</v>
      </c>
      <c r="W24" s="110" t="b">
        <f t="shared" ref="W24:W40" si="8">NOT(ISERROR(V24))</f>
        <v>1</v>
      </c>
      <c r="X24" s="146">
        <f t="shared" ref="X24:X77" si="9">(U24-V24)*10000</f>
        <v>-3.9627589404345187E-12</v>
      </c>
      <c r="Y24" s="50" t="b">
        <f>ABS(X24/10000)&lt;=ABS('General Settings'!$D$30)</f>
        <v>1</v>
      </c>
      <c r="AF24" s="62" t="e">
        <v>#N/A</v>
      </c>
    </row>
    <row r="25" spans="3:32" x14ac:dyDescent="0.2">
      <c r="M25" s="110" t="s">
        <v>146</v>
      </c>
      <c r="N25" s="110" t="s">
        <v>31</v>
      </c>
      <c r="O25" s="110" t="str">
        <f t="shared" si="6"/>
        <v>9M</v>
      </c>
      <c r="P25" s="110" t="str">
        <f t="shared" si="7"/>
        <v>EUR3x9F_Quote</v>
      </c>
      <c r="Q25" s="122"/>
      <c r="R25" s="111">
        <f>_xll.qlInterestRateIndexFixingDate(Index6M,S25)</f>
        <v>42446</v>
      </c>
      <c r="S25" s="111">
        <f>_xll.qlCalendarAdvance(Calendar,SettlementDate,N25,"mf",TRUE)</f>
        <v>42450</v>
      </c>
      <c r="T25" s="111">
        <f>_xll.qlCalendarAdvance(Calendar,SettlementDate,O25,"mf",TRUE)</f>
        <v>42634</v>
      </c>
      <c r="U25" s="112">
        <f>_xll.qlIndexFixing(Index6M,R25,TRUE,_xll.ohTrigger(Trigger,Trigger6M,InterestRatesTrigger))</f>
        <v>-6.5000000000143448E-4</v>
      </c>
      <c r="V25" s="112">
        <f>IFERROR(_xll.qlQuoteValue(P25,_xll.ohTrigger(Trigger,Trigger6M,InterestRatesTrigger)),NA())</f>
        <v>-6.4999999999999997E-4</v>
      </c>
      <c r="W25" s="110" t="b">
        <f t="shared" si="8"/>
        <v>1</v>
      </c>
      <c r="X25" s="146">
        <f t="shared" si="9"/>
        <v>-1.4345078944155709E-11</v>
      </c>
      <c r="Y25" s="50" t="b">
        <f>ABS(X25/10000)&lt;=ABS('General Settings'!$D$30)</f>
        <v>1</v>
      </c>
      <c r="AF25" s="62" t="e">
        <v>#N/A</v>
      </c>
    </row>
    <row r="26" spans="3:32" x14ac:dyDescent="0.2">
      <c r="M26" s="110" t="s">
        <v>146</v>
      </c>
      <c r="N26" s="110" t="s">
        <v>64</v>
      </c>
      <c r="O26" s="110" t="str">
        <f t="shared" si="6"/>
        <v>10M</v>
      </c>
      <c r="P26" s="110" t="str">
        <f t="shared" si="7"/>
        <v>EUR4x10F_Quote</v>
      </c>
      <c r="Q26" s="122"/>
      <c r="R26" s="111">
        <f>_xll.qlInterestRateIndexFixingDate(Index6M,S26)</f>
        <v>42479</v>
      </c>
      <c r="S26" s="111">
        <f>_xll.qlCalendarAdvance(Calendar,SettlementDate,N26,"mf",TRUE)</f>
        <v>42481</v>
      </c>
      <c r="T26" s="111">
        <f>_xll.qlCalendarAdvance(Calendar,SettlementDate,O26,"mf",TRUE)</f>
        <v>42664</v>
      </c>
      <c r="U26" s="112">
        <f>_xll.qlIndexFixing(Index6M,R26,TRUE,_xll.ohTrigger(Trigger,Trigger6M,InterestRatesTrigger))</f>
        <v>-7.000000000037123E-4</v>
      </c>
      <c r="V26" s="112">
        <f>IFERROR(_xll.qlQuoteValue(P26,_xll.ohTrigger(Trigger,Trigger6M,InterestRatesTrigger)),NA())</f>
        <v>-7.000000000000001E-4</v>
      </c>
      <c r="W26" s="110" t="b">
        <f t="shared" si="8"/>
        <v>1</v>
      </c>
      <c r="X26" s="146">
        <f t="shared" si="9"/>
        <v>-3.7121998183731186E-11</v>
      </c>
      <c r="Y26" s="50" t="b">
        <f>ABS(X26/10000)&lt;=ABS('General Settings'!$D$30)</f>
        <v>1</v>
      </c>
      <c r="AF26" s="62" t="e">
        <v>#N/A</v>
      </c>
    </row>
    <row r="27" spans="3:32" x14ac:dyDescent="0.2">
      <c r="M27" s="110" t="s">
        <v>146</v>
      </c>
      <c r="N27" s="110" t="s">
        <v>65</v>
      </c>
      <c r="O27" s="110" t="str">
        <f t="shared" si="6"/>
        <v>11M</v>
      </c>
      <c r="P27" s="110" t="str">
        <f t="shared" si="7"/>
        <v>EUR5x11F_Quote</v>
      </c>
      <c r="Q27" s="122"/>
      <c r="R27" s="111">
        <f>_xll.qlInterestRateIndexFixingDate(Index6M,S27)</f>
        <v>42509</v>
      </c>
      <c r="S27" s="111">
        <f>_xll.qlCalendarAdvance(Calendar,SettlementDate,N27,"mf",TRUE)</f>
        <v>42513</v>
      </c>
      <c r="T27" s="111">
        <f>_xll.qlCalendarAdvance(Calendar,SettlementDate,O27,"mf",TRUE)</f>
        <v>42695</v>
      </c>
      <c r="U27" s="112">
        <f>_xll.qlIndexFixing(Index6M,R27,TRUE,_xll.ohTrigger(Trigger,Trigger6M,InterestRatesTrigger))</f>
        <v>-7.5000000002359421E-4</v>
      </c>
      <c r="V27" s="112">
        <f>IFERROR(_xll.qlQuoteValue(P27,_xll.ohTrigger(Trigger,Trigger6M,InterestRatesTrigger)),NA())</f>
        <v>-7.5000000000000012E-4</v>
      </c>
      <c r="W27" s="110" t="b">
        <f t="shared" si="8"/>
        <v>1</v>
      </c>
      <c r="X27" s="146">
        <f t="shared" si="9"/>
        <v>-2.3594082416977802E-10</v>
      </c>
      <c r="Y27" s="50" t="b">
        <f>ABS(X27/10000)&lt;=ABS('General Settings'!$D$30)</f>
        <v>1</v>
      </c>
      <c r="AF27" s="62" t="e">
        <v>#N/A</v>
      </c>
    </row>
    <row r="28" spans="3:32" x14ac:dyDescent="0.2">
      <c r="M28" s="110" t="s">
        <v>146</v>
      </c>
      <c r="N28" s="110" t="s">
        <v>32</v>
      </c>
      <c r="O28" s="110" t="str">
        <f t="shared" si="6"/>
        <v>12M</v>
      </c>
      <c r="P28" s="110" t="str">
        <f t="shared" si="7"/>
        <v>EUR6x12F_Quote</v>
      </c>
      <c r="Q28" s="122"/>
      <c r="R28" s="111">
        <f>_xll.qlInterestRateIndexFixingDate(Index6M,S28)</f>
        <v>42538</v>
      </c>
      <c r="S28" s="111">
        <f>_xll.qlCalendarAdvance(Calendar,SettlementDate,N28,"mf",TRUE)</f>
        <v>42542</v>
      </c>
      <c r="T28" s="111">
        <f>_xll.qlCalendarAdvance(Calendar,SettlementDate,O28,"mf",TRUE)</f>
        <v>42725</v>
      </c>
      <c r="U28" s="112">
        <f>_xll.qlIndexFixing(Index6M,R28,TRUE,_xll.ohTrigger(Trigger,Trigger6M,InterestRatesTrigger))</f>
        <v>-7.8000000000899756E-4</v>
      </c>
      <c r="V28" s="112">
        <f>IFERROR(_xll.qlQuoteValue(P28,_xll.ohTrigger(Trigger,Trigger6M,InterestRatesTrigger)),NA())</f>
        <v>-7.8000000000000009E-4</v>
      </c>
      <c r="W28" s="110" t="b">
        <f t="shared" si="8"/>
        <v>1</v>
      </c>
      <c r="X28" s="146">
        <f t="shared" si="9"/>
        <v>-8.9974685688054556E-11</v>
      </c>
      <c r="Y28" s="50" t="b">
        <f>ABS(X28/10000)&lt;=ABS('General Settings'!$D$30)</f>
        <v>1</v>
      </c>
      <c r="AF28" s="62" t="e">
        <v>#N/A</v>
      </c>
    </row>
    <row r="29" spans="3:32" x14ac:dyDescent="0.2">
      <c r="M29" s="110" t="s">
        <v>146</v>
      </c>
      <c r="N29" s="110" t="s">
        <v>66</v>
      </c>
      <c r="O29" s="110" t="str">
        <f t="shared" si="6"/>
        <v>13M</v>
      </c>
      <c r="P29" s="110" t="str">
        <f t="shared" si="7"/>
        <v>EUR7x13F_Quote</v>
      </c>
      <c r="Q29" s="122"/>
      <c r="R29" s="111">
        <f>_xll.qlInterestRateIndexFixingDate(Index6M,S29)</f>
        <v>42570</v>
      </c>
      <c r="S29" s="111">
        <f>_xll.qlCalendarAdvance(Calendar,SettlementDate,N29,"mf",TRUE)</f>
        <v>42572</v>
      </c>
      <c r="T29" s="111">
        <f>_xll.qlCalendarAdvance(Calendar,SettlementDate,O29,"mf",TRUE)</f>
        <v>42758</v>
      </c>
      <c r="U29" s="112">
        <f>_xll.qlIndexFixing(Index6M,R29,TRUE,_xll.ohTrigger(Trigger,Trigger6M,InterestRatesTrigger))</f>
        <v>-7.800000000005114E-4</v>
      </c>
      <c r="V29" s="112">
        <f>IFERROR(_xll.qlQuoteValue(P29,_xll.ohTrigger(Trigger,Trigger6M,InterestRatesTrigger)),NA())</f>
        <v>-7.8000000000000009E-4</v>
      </c>
      <c r="W29" s="110" t="b">
        <f t="shared" si="8"/>
        <v>1</v>
      </c>
      <c r="X29" s="146">
        <f t="shared" si="9"/>
        <v>-5.1130974454416389E-12</v>
      </c>
      <c r="Y29" s="171" t="b">
        <f>ABS(X29/10000)&lt;=ABS('General Settings'!$D$30)</f>
        <v>1</v>
      </c>
      <c r="AF29" s="62" t="e">
        <v>#N/A</v>
      </c>
    </row>
    <row r="30" spans="3:32" x14ac:dyDescent="0.2">
      <c r="M30" s="110" t="s">
        <v>146</v>
      </c>
      <c r="N30" s="110" t="s">
        <v>67</v>
      </c>
      <c r="O30" s="110" t="str">
        <f t="shared" si="6"/>
        <v>14M</v>
      </c>
      <c r="P30" s="110" t="str">
        <f t="shared" si="7"/>
        <v>EUR8x14F_Quote</v>
      </c>
      <c r="Q30" s="122"/>
      <c r="R30" s="111">
        <f>_xll.qlInterestRateIndexFixingDate(Index6M,S30)</f>
        <v>42600</v>
      </c>
      <c r="S30" s="111">
        <f>_xll.qlCalendarAdvance(Calendar,SettlementDate,N30,"mf",TRUE)</f>
        <v>42604</v>
      </c>
      <c r="T30" s="111">
        <f>_xll.qlCalendarAdvance(Calendar,SettlementDate,O30,"mf",TRUE)</f>
        <v>42787</v>
      </c>
      <c r="U30" s="112">
        <f>_xll.qlIndexFixing(Index6M,R30,TRUE,_xll.ohTrigger(Trigger,Trigger6M,InterestRatesTrigger))</f>
        <v>-8.0000000001805688E-4</v>
      </c>
      <c r="V30" s="112">
        <f>IFERROR(_xll.qlQuoteValue(P30,_xll.ohTrigger(Trigger,Trigger6M,InterestRatesTrigger)),NA())</f>
        <v>-8.0000000000000015E-4</v>
      </c>
      <c r="W30" s="110" t="b">
        <f t="shared" si="8"/>
        <v>1</v>
      </c>
      <c r="X30" s="146">
        <f t="shared" si="9"/>
        <v>-1.8056736661442585E-10</v>
      </c>
      <c r="Y30" s="50" t="b">
        <f>ABS(X30/10000)&lt;=ABS('General Settings'!$D$30)</f>
        <v>1</v>
      </c>
      <c r="AF30" s="62" t="e">
        <v>#N/A</v>
      </c>
    </row>
    <row r="31" spans="3:32" x14ac:dyDescent="0.2">
      <c r="M31" s="110" t="s">
        <v>146</v>
      </c>
      <c r="N31" s="110" t="s">
        <v>68</v>
      </c>
      <c r="O31" s="110" t="str">
        <f t="shared" si="6"/>
        <v>15M</v>
      </c>
      <c r="P31" s="110" t="str">
        <f t="shared" si="7"/>
        <v>EUR9x15F_Quote</v>
      </c>
      <c r="Q31" s="122"/>
      <c r="R31" s="111">
        <f>_xll.qlInterestRateIndexFixingDate(Index6M,S31)</f>
        <v>42632</v>
      </c>
      <c r="S31" s="111">
        <f>_xll.qlCalendarAdvance(Calendar,SettlementDate,N31,"mf",TRUE)</f>
        <v>42634</v>
      </c>
      <c r="T31" s="111">
        <f>_xll.qlCalendarAdvance(Calendar,SettlementDate,O31,"mf",TRUE)</f>
        <v>42815</v>
      </c>
      <c r="U31" s="112">
        <f>_xll.qlIndexFixing(Index6M,R31,TRUE,_xll.ohTrigger(Trigger,Trigger6M,InterestRatesTrigger))</f>
        <v>-8.0000000000237032E-4</v>
      </c>
      <c r="V31" s="112">
        <f>IFERROR(_xll.qlQuoteValue(P31,_xll.ohTrigger(Trigger,Trigger6M,InterestRatesTrigger)),NA())</f>
        <v>-8.0000000000000015E-4</v>
      </c>
      <c r="W31" s="110" t="b">
        <f t="shared" si="8"/>
        <v>1</v>
      </c>
      <c r="X31" s="146">
        <f t="shared" si="9"/>
        <v>-2.3701743692705612E-11</v>
      </c>
      <c r="Y31" s="50" t="b">
        <f>ABS(X31/10000)&lt;=ABS('General Settings'!$D$30)</f>
        <v>1</v>
      </c>
      <c r="AF31" s="62" t="e">
        <v>#N/A</v>
      </c>
    </row>
    <row r="32" spans="3:32" x14ac:dyDescent="0.2">
      <c r="M32" s="110" t="s">
        <v>146</v>
      </c>
      <c r="N32" s="110" t="s">
        <v>69</v>
      </c>
      <c r="O32" s="110" t="str">
        <f t="shared" si="6"/>
        <v>16M</v>
      </c>
      <c r="P32" s="110" t="str">
        <f t="shared" si="7"/>
        <v>EUR10x16F_Quote</v>
      </c>
      <c r="Q32" s="122"/>
      <c r="R32" s="111">
        <f>_xll.qlInterestRateIndexFixingDate(Index6M,S32)</f>
        <v>42662</v>
      </c>
      <c r="S32" s="111">
        <f>_xll.qlCalendarAdvance(Calendar,SettlementDate,N32,"mf",TRUE)</f>
        <v>42664</v>
      </c>
      <c r="T32" s="111">
        <f>_xll.qlCalendarAdvance(Calendar,SettlementDate,O32,"mf",TRUE)</f>
        <v>42846</v>
      </c>
      <c r="U32" s="112">
        <f>_xll.qlIndexFixing(Index6M,R32,TRUE,_xll.ohTrigger(Trigger,Trigger6M,InterestRatesTrigger))</f>
        <v>-7.6000000000550595E-4</v>
      </c>
      <c r="V32" s="112">
        <f>IFERROR(_xll.qlQuoteValue(P32,_xll.ohTrigger(Trigger,Trigger6M,InterestRatesTrigger)),NA())</f>
        <v>-7.6000000000000015E-4</v>
      </c>
      <c r="W32" s="110" t="b">
        <f t="shared" si="8"/>
        <v>1</v>
      </c>
      <c r="X32" s="146">
        <f t="shared" si="9"/>
        <v>-5.5057954723158886E-11</v>
      </c>
      <c r="Y32" s="50" t="b">
        <f>ABS(X32/10000)&lt;=ABS('General Settings'!$D$30)</f>
        <v>1</v>
      </c>
      <c r="AF32" s="62" t="e">
        <v>#N/A</v>
      </c>
    </row>
    <row r="33" spans="13:32" x14ac:dyDescent="0.2">
      <c r="M33" s="110" t="s">
        <v>146</v>
      </c>
      <c r="N33" s="110" t="s">
        <v>70</v>
      </c>
      <c r="O33" s="110" t="str">
        <f t="shared" si="6"/>
        <v>17M</v>
      </c>
      <c r="P33" s="110" t="str">
        <f t="shared" si="7"/>
        <v>EUR11x17F_Quote</v>
      </c>
      <c r="Q33" s="122"/>
      <c r="R33" s="111">
        <f>_xll.qlInterestRateIndexFixingDate(Index6M,S33)</f>
        <v>42691</v>
      </c>
      <c r="S33" s="111">
        <f>_xll.qlCalendarAdvance(Calendar,SettlementDate,N33,"mf",TRUE)</f>
        <v>42695</v>
      </c>
      <c r="T33" s="111">
        <f>_xll.qlCalendarAdvance(Calendar,SettlementDate,O33,"mf",TRUE)</f>
        <v>42877</v>
      </c>
      <c r="U33" s="112">
        <f>_xll.qlIndexFixing(Index6M,R33,TRUE,_xll.ohTrigger(Trigger,Trigger6M,InterestRatesTrigger))</f>
        <v>-7.3000000000241069E-4</v>
      </c>
      <c r="V33" s="112">
        <f>IFERROR(_xll.qlQuoteValue(P33,_xll.ohTrigger(Trigger,Trigger6M,InterestRatesTrigger)),NA())</f>
        <v>-7.3000000000000007E-4</v>
      </c>
      <c r="W33" s="110" t="b">
        <f t="shared" si="8"/>
        <v>1</v>
      </c>
      <c r="X33" s="146">
        <f t="shared" si="9"/>
        <v>-2.4106151103042706E-11</v>
      </c>
      <c r="Y33" s="50" t="b">
        <f>ABS(X33/10000)&lt;=ABS('General Settings'!$D$30)</f>
        <v>1</v>
      </c>
      <c r="AF33" s="62" t="e">
        <v>#N/A</v>
      </c>
    </row>
    <row r="34" spans="13:32" x14ac:dyDescent="0.2">
      <c r="M34" s="110" t="s">
        <v>146</v>
      </c>
      <c r="N34" s="110" t="s">
        <v>102</v>
      </c>
      <c r="O34" s="110" t="str">
        <f t="shared" si="6"/>
        <v>18M</v>
      </c>
      <c r="P34" s="110" t="str">
        <f t="shared" si="7"/>
        <v>EUR12x18F_Quote</v>
      </c>
      <c r="Q34" s="122"/>
      <c r="R34" s="111">
        <f>_xll.qlInterestRateIndexFixingDate(Index6M,S34)</f>
        <v>42723</v>
      </c>
      <c r="S34" s="111">
        <f>_xll.qlCalendarAdvance(Calendar,SettlementDate,N34,"mf",TRUE)</f>
        <v>42725</v>
      </c>
      <c r="T34" s="111">
        <f>_xll.qlCalendarAdvance(Calendar,SettlementDate,O34,"mf",TRUE)</f>
        <v>42907</v>
      </c>
      <c r="U34" s="112">
        <f>_xll.qlIndexFixing(Index6M,R34,TRUE,_xll.ohTrigger(Trigger,Trigger6M,InterestRatesTrigger))</f>
        <v>-6.900000000123383E-4</v>
      </c>
      <c r="V34" s="112">
        <f>IFERROR(_xll.qlQuoteValue(P34,_xll.ohTrigger(Trigger,Trigger6M,InterestRatesTrigger)),NA())</f>
        <v>-6.9000000000000008E-4</v>
      </c>
      <c r="W34" s="110" t="b">
        <f t="shared" si="8"/>
        <v>1</v>
      </c>
      <c r="X34" s="146">
        <f t="shared" si="9"/>
        <v>-1.233822072288504E-10</v>
      </c>
      <c r="Y34" s="50" t="b">
        <f>ABS(X34/10000)&lt;=ABS('General Settings'!$D$30)</f>
        <v>1</v>
      </c>
      <c r="AF34" s="62" t="e">
        <v>#N/A</v>
      </c>
    </row>
    <row r="35" spans="13:32" x14ac:dyDescent="0.2">
      <c r="M35" s="110" t="s">
        <v>146</v>
      </c>
      <c r="N35" s="110" t="s">
        <v>71</v>
      </c>
      <c r="O35" s="110" t="str">
        <f t="shared" si="6"/>
        <v>19M</v>
      </c>
      <c r="P35" s="110" t="str">
        <f t="shared" si="7"/>
        <v>EUR13x19F_Quote</v>
      </c>
      <c r="Q35" s="122"/>
      <c r="R35" s="111">
        <f>_xll.qlInterestRateIndexFixingDate(Index6M,S35)</f>
        <v>42754</v>
      </c>
      <c r="S35" s="111">
        <f>_xll.qlCalendarAdvance(Calendar,SettlementDate,N35,"mf",TRUE)</f>
        <v>42758</v>
      </c>
      <c r="T35" s="111">
        <f>_xll.qlCalendarAdvance(Calendar,SettlementDate,O35,"mf",TRUE)</f>
        <v>42937</v>
      </c>
      <c r="U35" s="112">
        <f>_xll.qlIndexFixing(Index6M,R35,TRUE,_xll.ohTrigger(Trigger,Trigger6M,InterestRatesTrigger))</f>
        <v>-6.1000000050390408E-4</v>
      </c>
      <c r="V35" s="112">
        <f>IFERROR(_xll.qlQuoteValue(P35,_xll.ohTrigger(Trigger,Trigger6M,InterestRatesTrigger)),NA())</f>
        <v>-6.0999999999999997E-4</v>
      </c>
      <c r="W35" s="110" t="b">
        <f t="shared" si="8"/>
        <v>1</v>
      </c>
      <c r="X35" s="146">
        <f t="shared" si="9"/>
        <v>-5.0390410160500165E-9</v>
      </c>
      <c r="Y35" s="50" t="b">
        <f>ABS(X35/10000)&lt;=ABS('General Settings'!$D$30)</f>
        <v>1</v>
      </c>
      <c r="AF35" s="62" t="e">
        <v>#N/A</v>
      </c>
    </row>
    <row r="36" spans="13:32" x14ac:dyDescent="0.2">
      <c r="M36" s="110" t="s">
        <v>146</v>
      </c>
      <c r="N36" s="110" t="s">
        <v>72</v>
      </c>
      <c r="O36" s="110" t="str">
        <f t="shared" si="6"/>
        <v>20M</v>
      </c>
      <c r="P36" s="110" t="str">
        <f t="shared" si="7"/>
        <v>EUR14x20F_Quote</v>
      </c>
      <c r="Q36" s="122"/>
      <c r="R36" s="111">
        <f>_xll.qlInterestRateIndexFixingDate(Index6M,S36)</f>
        <v>42783</v>
      </c>
      <c r="S36" s="111">
        <f>_xll.qlCalendarAdvance(Calendar,SettlementDate,N36,"mf",TRUE)</f>
        <v>42787</v>
      </c>
      <c r="T36" s="111">
        <f>_xll.qlCalendarAdvance(Calendar,SettlementDate,O36,"mf",TRUE)</f>
        <v>42968</v>
      </c>
      <c r="U36" s="112">
        <f>_xll.qlIndexFixing(Index6M,R36,TRUE,_xll.ohTrigger(Trigger,Trigger6M,InterestRatesTrigger))</f>
        <v>-5.2999999705866747E-4</v>
      </c>
      <c r="V36" s="112">
        <f>IFERROR(_xll.qlQuoteValue(P36,_xll.ohTrigger(Trigger,Trigger6M,InterestRatesTrigger)),NA())</f>
        <v>-5.2999999999999998E-4</v>
      </c>
      <c r="W36" s="110" t="b">
        <f t="shared" si="8"/>
        <v>1</v>
      </c>
      <c r="X36" s="146">
        <f t="shared" si="9"/>
        <v>2.941332507416794E-8</v>
      </c>
      <c r="Y36" s="50" t="b">
        <f>ABS(X36/10000)&lt;=ABS('General Settings'!$D$30)</f>
        <v>1</v>
      </c>
      <c r="AF36" s="62" t="e">
        <v>#N/A</v>
      </c>
    </row>
    <row r="37" spans="13:32" x14ac:dyDescent="0.2">
      <c r="M37" s="110" t="s">
        <v>146</v>
      </c>
      <c r="N37" s="110" t="s">
        <v>73</v>
      </c>
      <c r="O37" s="110" t="str">
        <f t="shared" si="6"/>
        <v>21M</v>
      </c>
      <c r="P37" s="110" t="str">
        <f t="shared" si="7"/>
        <v>EUR15x21F_Quote</v>
      </c>
      <c r="Q37" s="122"/>
      <c r="R37" s="111">
        <f>_xll.qlInterestRateIndexFixingDate(Index6M,S37)</f>
        <v>42811</v>
      </c>
      <c r="S37" s="111">
        <f>_xll.qlCalendarAdvance(Calendar,SettlementDate,N37,"mf",TRUE)</f>
        <v>42815</v>
      </c>
      <c r="T37" s="111">
        <f>_xll.qlCalendarAdvance(Calendar,SettlementDate,O37,"mf",TRUE)</f>
        <v>42999</v>
      </c>
      <c r="U37" s="112">
        <f>_xll.qlIndexFixing(Index6M,R37,TRUE,_xll.ohTrigger(Trigger,Trigger6M,InterestRatesTrigger))</f>
        <v>-4.4000000000336045E-4</v>
      </c>
      <c r="V37" s="112">
        <f>IFERROR(_xll.qlQuoteValue(P37,_xll.ohTrigger(Trigger,Trigger6M,InterestRatesTrigger)),NA())</f>
        <v>-4.4000000000000007E-4</v>
      </c>
      <c r="W37" s="110" t="b">
        <f t="shared" si="8"/>
        <v>1</v>
      </c>
      <c r="X37" s="146">
        <f t="shared" si="9"/>
        <v>-3.3603762134015724E-11</v>
      </c>
      <c r="Y37" s="50" t="b">
        <f>ABS(X37/10000)&lt;=ABS('General Settings'!$D$30)</f>
        <v>1</v>
      </c>
      <c r="AF37" s="62" t="e">
        <v>#N/A</v>
      </c>
    </row>
    <row r="38" spans="13:32" x14ac:dyDescent="0.2">
      <c r="M38" s="110" t="s">
        <v>146</v>
      </c>
      <c r="N38" s="110" t="s">
        <v>74</v>
      </c>
      <c r="O38" s="110" t="str">
        <f t="shared" si="6"/>
        <v>22M</v>
      </c>
      <c r="P38" s="110" t="str">
        <f t="shared" si="7"/>
        <v>EUR16x22F_Quote</v>
      </c>
      <c r="Q38" s="122"/>
      <c r="R38" s="111">
        <f>_xll.qlInterestRateIndexFixingDate(Index6M,S38)</f>
        <v>42844</v>
      </c>
      <c r="S38" s="111">
        <f>_xll.qlCalendarAdvance(Calendar,SettlementDate,N38,"mf",TRUE)</f>
        <v>42846</v>
      </c>
      <c r="T38" s="111">
        <f>_xll.qlCalendarAdvance(Calendar,SettlementDate,O38,"mf",TRUE)</f>
        <v>43031</v>
      </c>
      <c r="U38" s="112">
        <f>_xll.qlIndexFixing(Index6M,R38,TRUE,_xll.ohTrigger(Trigger,Trigger6M,InterestRatesTrigger))</f>
        <v>-3.200000000074975E-4</v>
      </c>
      <c r="V38" s="112">
        <f>IFERROR(_xll.qlQuoteValue(P38,_xll.ohTrigger(Trigger,Trigger6M,InterestRatesTrigger)),NA())</f>
        <v>-3.2000000000000003E-4</v>
      </c>
      <c r="W38" s="110" t="b">
        <f t="shared" si="8"/>
        <v>1</v>
      </c>
      <c r="X38" s="146">
        <f t="shared" si="9"/>
        <v>-7.4974748631717603E-11</v>
      </c>
      <c r="Y38" s="50" t="b">
        <f>ABS(X38/10000)&lt;=ABS('General Settings'!$D$30)</f>
        <v>1</v>
      </c>
      <c r="AF38" s="62" t="e">
        <v>#N/A</v>
      </c>
    </row>
    <row r="39" spans="13:32" x14ac:dyDescent="0.2">
      <c r="M39" s="110" t="s">
        <v>146</v>
      </c>
      <c r="N39" s="110" t="s">
        <v>75</v>
      </c>
      <c r="O39" s="110" t="str">
        <f t="shared" si="6"/>
        <v>23M</v>
      </c>
      <c r="P39" s="110" t="str">
        <f t="shared" si="7"/>
        <v>EUR17x23F_Quote</v>
      </c>
      <c r="Q39" s="122"/>
      <c r="R39" s="111">
        <f>_xll.qlInterestRateIndexFixingDate(Index6M,S39)</f>
        <v>42873</v>
      </c>
      <c r="S39" s="111">
        <f>_xll.qlCalendarAdvance(Calendar,SettlementDate,N39,"mf",TRUE)</f>
        <v>42877</v>
      </c>
      <c r="T39" s="111">
        <f>_xll.qlCalendarAdvance(Calendar,SettlementDate,O39,"mf",TRUE)</f>
        <v>43060</v>
      </c>
      <c r="U39" s="112">
        <f>_xll.qlIndexFixing(Index6M,R39,TRUE,_xll.ohTrigger(Trigger,Trigger6M,InterestRatesTrigger))</f>
        <v>-2.1000000005259566E-4</v>
      </c>
      <c r="V39" s="112">
        <f>IFERROR(_xll.qlQuoteValue(P39,_xll.ohTrigger(Trigger,Trigger6M,InterestRatesTrigger)),NA())</f>
        <v>-2.0999999999999998E-4</v>
      </c>
      <c r="W39" s="110" t="b">
        <f t="shared" si="8"/>
        <v>1</v>
      </c>
      <c r="X39" s="146">
        <f t="shared" si="9"/>
        <v>-5.2595677379335681E-10</v>
      </c>
      <c r="Y39" s="50" t="b">
        <f>ABS(X39/10000)&lt;=ABS('General Settings'!$D$30)</f>
        <v>1</v>
      </c>
      <c r="AF39" s="62" t="e">
        <v>#N/A</v>
      </c>
    </row>
    <row r="40" spans="13:32" x14ac:dyDescent="0.2">
      <c r="M40" s="114" t="s">
        <v>146</v>
      </c>
      <c r="N40" s="114" t="s">
        <v>76</v>
      </c>
      <c r="O40" s="114" t="str">
        <f t="shared" si="6"/>
        <v>24M</v>
      </c>
      <c r="P40" s="114" t="str">
        <f t="shared" si="7"/>
        <v>EUR18x24F_Quote</v>
      </c>
      <c r="Q40" s="124"/>
      <c r="R40" s="115">
        <f>_xll.qlInterestRateIndexFixingDate(Index6M,S40)</f>
        <v>42905</v>
      </c>
      <c r="S40" s="115">
        <f>_xll.qlCalendarAdvance(Calendar,SettlementDate,N40,"mf",TRUE)</f>
        <v>42907</v>
      </c>
      <c r="T40" s="115">
        <f>_xll.qlCalendarAdvance(Calendar,SettlementDate,O40,"mf",TRUE)</f>
        <v>43090</v>
      </c>
      <c r="U40" s="116">
        <f>_xll.qlIndexFixing(Index6M,R40,TRUE,_xll.ohTrigger(Trigger,Trigger6M,InterestRatesTrigger))</f>
        <v>-9.0000000019350561E-5</v>
      </c>
      <c r="V40" s="116">
        <f>IFERROR(_xll.qlQuoteValue(P40,_xll.ohTrigger(Trigger,Trigger6M,InterestRatesTrigger)),NA())</f>
        <v>-8.9999999999999979E-5</v>
      </c>
      <c r="W40" s="114" t="b">
        <f t="shared" si="8"/>
        <v>1</v>
      </c>
      <c r="X40" s="158">
        <f t="shared" si="9"/>
        <v>-1.9350582876505318E-10</v>
      </c>
      <c r="Y40" s="51" t="b">
        <f>ABS(X40/10000)&lt;=ABS('General Settings'!$D$30)</f>
        <v>1</v>
      </c>
      <c r="AA40" s="104" t="s">
        <v>99</v>
      </c>
      <c r="AC40" s="103" t="s">
        <v>104</v>
      </c>
      <c r="AD40" s="103" t="s">
        <v>105</v>
      </c>
      <c r="AE40" s="104" t="s">
        <v>106</v>
      </c>
      <c r="AF40" s="62" t="e">
        <v>#N/A</v>
      </c>
    </row>
    <row r="41" spans="13:32" x14ac:dyDescent="0.2">
      <c r="M41" s="50" t="s">
        <v>60</v>
      </c>
      <c r="N41" s="50"/>
      <c r="O41" s="50" t="s">
        <v>33</v>
      </c>
      <c r="P41" s="50" t="str">
        <f t="shared" ref="P41:P77" si="10">Currency&amp;"AB6E"&amp;O41&amp;QuoteSuffix</f>
        <v>EURAB6E1Y_Quote</v>
      </c>
      <c r="Q41" s="122"/>
      <c r="R41" s="120">
        <f t="shared" ref="R41:R77" si="11">EvaluationDate</f>
        <v>42355</v>
      </c>
      <c r="S41" s="120">
        <f>_xll.qlInterestRateIndexValueDate(AA41,R41)</f>
        <v>42359</v>
      </c>
      <c r="T41" s="120">
        <f>_xll.qlInterestRateIndexMaturity(AA41,S41)</f>
        <v>42725</v>
      </c>
      <c r="U41" s="125">
        <f>_xll.qlIndexFixing(AA41,R41,TRUE,_xll.ohTrigger(Trigger,Trigger6M,InterestRatesTrigger))</f>
        <v>-6.0460425644831128E-4</v>
      </c>
      <c r="V41" s="125">
        <f>_xll.qlQuoteValue(P41,_xll.ohTrigger(Trigger,Trigger6M,InterestRatesTrigger))</f>
        <v>-6.0999999999999987E-4</v>
      </c>
      <c r="W41" s="50" t="b">
        <f t="shared" ref="W41:W77" si="12">NOT(ISERROR(V41))</f>
        <v>1</v>
      </c>
      <c r="X41" s="144">
        <f t="shared" si="9"/>
        <v>5.3957435516885886E-2</v>
      </c>
      <c r="Y41" s="50" t="b">
        <f>ABS(X41/10000)&lt;=ABS('General Settings'!$D$31)</f>
        <v>1</v>
      </c>
      <c r="AA41" s="50" t="str">
        <f>_xll.qlSwapIndex(,,O41,SettlementDays,Currency,Calendar,FixedLegTenor,FixedLegBDC,FixedLegDayCounter,Index6M,DiscountingCurve,Permanent,Trigger,ObjectOverwrite)</f>
        <v>obj_005e6#0000</v>
      </c>
      <c r="AB41" s="133"/>
      <c r="AC41" s="103" t="s">
        <v>33</v>
      </c>
      <c r="AD41" s="103" t="s">
        <v>108</v>
      </c>
      <c r="AE41" s="104" t="s">
        <v>154</v>
      </c>
    </row>
    <row r="42" spans="13:32" x14ac:dyDescent="0.2">
      <c r="M42" s="50" t="s">
        <v>60</v>
      </c>
      <c r="N42" s="50"/>
      <c r="O42" s="50" t="s">
        <v>73</v>
      </c>
      <c r="P42" s="50" t="str">
        <f t="shared" si="10"/>
        <v>EURAB6E15M_Quote</v>
      </c>
      <c r="Q42" s="122"/>
      <c r="R42" s="120">
        <f t="shared" si="11"/>
        <v>42355</v>
      </c>
      <c r="S42" s="120">
        <f>_xll.qlInterestRateIndexValueDate(AA42,R42)</f>
        <v>42359</v>
      </c>
      <c r="T42" s="120">
        <f>_xll.qlInterestRateIndexMaturity(AA42,S42)</f>
        <v>42815</v>
      </c>
      <c r="U42" s="125">
        <f>_xll.qlIndexFixing(AA42,R42,TRUE,_xll.ohTrigger(Trigger,Trigger6M,InterestRatesTrigger))</f>
        <v>-6.7021947984359607E-4</v>
      </c>
      <c r="V42" s="125">
        <f>_xll.qlQuoteValue(P42,_xll.ohTrigger(Trigger,Trigger6M,InterestRatesTrigger))</f>
        <v>-8.6000000000000009E-4</v>
      </c>
      <c r="W42" s="50" t="b">
        <f t="shared" si="12"/>
        <v>1</v>
      </c>
      <c r="X42" s="144">
        <f t="shared" si="9"/>
        <v>1.8978052015640403</v>
      </c>
      <c r="Y42" s="50" t="b">
        <f>ABS(X42/10000)&lt;=ABS('General Settings'!$D$31)</f>
        <v>1</v>
      </c>
      <c r="AA42" s="50" t="str">
        <f>_xll.qlSwapIndex(,,O42,SettlementDays,Currency,Calendar,FixedLegTenor,FixedLegBDC,FixedLegDayCounter,Index6M,DiscountingCurve,Permanent,Trigger,ObjectOverwrite)</f>
        <v>obj_00718#0000</v>
      </c>
      <c r="AB42" s="133"/>
      <c r="AC42" s="133"/>
      <c r="AD42" s="87"/>
    </row>
    <row r="43" spans="13:32" x14ac:dyDescent="0.2">
      <c r="M43" s="50" t="s">
        <v>60</v>
      </c>
      <c r="N43" s="50"/>
      <c r="O43" s="50" t="s">
        <v>76</v>
      </c>
      <c r="P43" s="50" t="str">
        <f t="shared" si="10"/>
        <v>EURAB6E18M_Quote</v>
      </c>
      <c r="Q43" s="122"/>
      <c r="R43" s="120">
        <f t="shared" si="11"/>
        <v>42355</v>
      </c>
      <c r="S43" s="120">
        <f>_xll.qlInterestRateIndexValueDate(AA43,R43)</f>
        <v>42359</v>
      </c>
      <c r="T43" s="120">
        <f>_xll.qlInterestRateIndexMaturity(AA43,S43)</f>
        <v>42907</v>
      </c>
      <c r="U43" s="125">
        <f>_xll.qlIndexFixing(AA43,R43,TRUE,_xll.ohTrigger(Trigger,Trigger6M,InterestRatesTrigger))</f>
        <v>-6.3566300355243294E-4</v>
      </c>
      <c r="V43" s="125">
        <f>_xll.qlQuoteValue(P43,_xll.ohTrigger(Trigger,Trigger6M,InterestRatesTrigger))</f>
        <v>-6.4000000000000005E-4</v>
      </c>
      <c r="W43" s="50" t="b">
        <f t="shared" si="12"/>
        <v>1</v>
      </c>
      <c r="X43" s="144">
        <f t="shared" si="9"/>
        <v>4.3369964475671118E-2</v>
      </c>
      <c r="Y43" s="50" t="b">
        <f>ABS(X43/10000)&lt;=ABS('General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obj_00727#0000</v>
      </c>
      <c r="AB43" s="133"/>
      <c r="AC43" s="133"/>
      <c r="AD43" s="87"/>
    </row>
    <row r="44" spans="13:32" x14ac:dyDescent="0.2">
      <c r="M44" s="50" t="s">
        <v>60</v>
      </c>
      <c r="N44" s="50"/>
      <c r="O44" s="50" t="s">
        <v>77</v>
      </c>
      <c r="P44" s="50" t="str">
        <f t="shared" si="10"/>
        <v>EURAB6E21M_Quote</v>
      </c>
      <c r="Q44" s="122"/>
      <c r="R44" s="120">
        <f t="shared" si="11"/>
        <v>42355</v>
      </c>
      <c r="S44" s="120">
        <f>_xll.qlInterestRateIndexValueDate(AA44,R44)</f>
        <v>42359</v>
      </c>
      <c r="T44" s="120">
        <f>_xll.qlInterestRateIndexMaturity(AA44,S44)</f>
        <v>42999</v>
      </c>
      <c r="U44" s="125">
        <f>_xll.qlIndexFixing(AA44,R44,TRUE,_xll.ohTrigger(Trigger,Trigger6M,InterestRatesTrigger))</f>
        <v>-6.0704252559153635E-4</v>
      </c>
      <c r="V44" s="125">
        <f>_xll.qlQuoteValue(P44,_xll.ohTrigger(Trigger,Trigger6M,InterestRatesTrigger))</f>
        <v>-7.400000000000001E-4</v>
      </c>
      <c r="W44" s="50" t="b">
        <f t="shared" si="12"/>
        <v>1</v>
      </c>
      <c r="X44" s="144">
        <f t="shared" si="9"/>
        <v>1.3295747440846375</v>
      </c>
      <c r="Y44" s="50" t="b">
        <f>ABS(X44/10000)&lt;=ABS('General Settings'!$D$31)</f>
        <v>1</v>
      </c>
      <c r="AA44" s="50" t="str">
        <f>_xll.qlSwapIndex(,,O44,SettlementDays,Currency,Calendar,FixedLegTenor,FixedLegBDC,FixedLegDayCounter,Index6M,DiscountingCurve,Permanent,Trigger,ObjectOverwrite)</f>
        <v>obj_0065b#0000</v>
      </c>
      <c r="AB44" s="133"/>
      <c r="AC44" s="133"/>
      <c r="AD44" s="87"/>
    </row>
    <row r="45" spans="13:32" x14ac:dyDescent="0.2">
      <c r="M45" s="50" t="s">
        <v>60</v>
      </c>
      <c r="N45" s="50"/>
      <c r="O45" s="50" t="s">
        <v>78</v>
      </c>
      <c r="P45" s="50" t="str">
        <f t="shared" si="10"/>
        <v>EURAB6E2Y_Quote</v>
      </c>
      <c r="Q45" s="122"/>
      <c r="R45" s="120">
        <f t="shared" si="11"/>
        <v>42355</v>
      </c>
      <c r="S45" s="120">
        <f>_xll.qlInterestRateIndexValueDate(AA45,R45)</f>
        <v>42359</v>
      </c>
      <c r="T45" s="120">
        <f>_xll.qlInterestRateIndexMaturity(AA45,S45)</f>
        <v>43090</v>
      </c>
      <c r="U45" s="125">
        <f>_xll.qlIndexFixing(AA45,R45,TRUE,_xll.ohTrigger(Trigger,Trigger6M,InterestRatesTrigger))</f>
        <v>-4.9924167743395148E-4</v>
      </c>
      <c r="V45" s="125">
        <f>_xll.qlQuoteValue(P45,_xll.ohTrigger(Trigger,Trigger6M,InterestRatesTrigger))</f>
        <v>-4.8999999999999998E-4</v>
      </c>
      <c r="W45" s="50" t="b">
        <f t="shared" si="12"/>
        <v>1</v>
      </c>
      <c r="X45" s="144">
        <f t="shared" si="9"/>
        <v>-9.2416774339514923E-2</v>
      </c>
      <c r="Y45" s="50" t="b">
        <f>ABS(X45/10000)&lt;=ABS('General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obj_0072e#0000</v>
      </c>
      <c r="AB45" s="133"/>
      <c r="AC45" s="133"/>
      <c r="AD45" s="87"/>
    </row>
    <row r="46" spans="13:32" x14ac:dyDescent="0.2">
      <c r="M46" s="110" t="s">
        <v>60</v>
      </c>
      <c r="N46" s="110"/>
      <c r="O46" s="110" t="s">
        <v>79</v>
      </c>
      <c r="P46" s="110" t="str">
        <f t="shared" si="10"/>
        <v>EURAB6E3Y_Quote</v>
      </c>
      <c r="Q46" s="122"/>
      <c r="R46" s="111">
        <f t="shared" si="11"/>
        <v>42355</v>
      </c>
      <c r="S46" s="111">
        <f>_xll.qlInterestRateIndexValueDate(AA46,R46)</f>
        <v>42359</v>
      </c>
      <c r="T46" s="111">
        <f>_xll.qlInterestRateIndexMaturity(AA46,S46)</f>
        <v>43455</v>
      </c>
      <c r="U46" s="112">
        <f>_xll.qlIndexFixing(AA46,R46,TRUE,_xll.ohTrigger(Trigger,Trigger6M,InterestRatesTrigger))</f>
        <v>2.7000000052335247E-4</v>
      </c>
      <c r="V46" s="112">
        <f>_xll.qlQuoteValue(P46,_xll.ohTrigger(Trigger,Trigger6M,InterestRatesTrigger))</f>
        <v>2.7E-4</v>
      </c>
      <c r="W46" s="110" t="b">
        <f t="shared" si="12"/>
        <v>1</v>
      </c>
      <c r="X46" s="146">
        <f t="shared" si="9"/>
        <v>5.2335246596493801E-9</v>
      </c>
      <c r="Y46" s="50" t="b">
        <f>ABS(X46/10000)&lt;=ABS('General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obj_006df#0000</v>
      </c>
      <c r="AB46" s="133"/>
      <c r="AC46" s="133"/>
      <c r="AD46" s="87"/>
    </row>
    <row r="47" spans="13:32" x14ac:dyDescent="0.2">
      <c r="M47" s="110" t="s">
        <v>60</v>
      </c>
      <c r="N47" s="110"/>
      <c r="O47" s="110" t="s">
        <v>80</v>
      </c>
      <c r="P47" s="110" t="str">
        <f t="shared" si="10"/>
        <v>EURAB6E4Y_Quote</v>
      </c>
      <c r="Q47" s="122"/>
      <c r="R47" s="111">
        <f t="shared" si="11"/>
        <v>42355</v>
      </c>
      <c r="S47" s="111">
        <f>_xll.qlInterestRateIndexValueDate(AA47,R47)</f>
        <v>42359</v>
      </c>
      <c r="T47" s="111">
        <f>_xll.qlInterestRateIndexMaturity(AA47,S47)</f>
        <v>43822</v>
      </c>
      <c r="U47" s="112">
        <f>_xll.qlIndexFixing(AA47,R47,TRUE,_xll.ohTrigger(Trigger,Trigger6M,InterestRatesTrigger))</f>
        <v>1.4800000001412722E-3</v>
      </c>
      <c r="V47" s="112">
        <f>_xll.qlQuoteValue(P47,_xll.ohTrigger(Trigger,Trigger6M,InterestRatesTrigger))</f>
        <v>1.48E-3</v>
      </c>
      <c r="W47" s="110" t="b">
        <f t="shared" si="12"/>
        <v>1</v>
      </c>
      <c r="X47" s="146">
        <f t="shared" si="9"/>
        <v>1.4127219359616472E-9</v>
      </c>
      <c r="Y47" s="50" t="b">
        <f>ABS(X47/10000)&lt;=ABS('General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obj_0070b#0000</v>
      </c>
      <c r="AB47" s="133"/>
      <c r="AC47" s="133"/>
      <c r="AD47" s="87"/>
    </row>
    <row r="48" spans="13:32" x14ac:dyDescent="0.2">
      <c r="M48" s="110" t="s">
        <v>60</v>
      </c>
      <c r="N48" s="110"/>
      <c r="O48" s="110" t="s">
        <v>81</v>
      </c>
      <c r="P48" s="110" t="str">
        <f t="shared" si="10"/>
        <v>EURAB6E5Y_Quote</v>
      </c>
      <c r="Q48" s="122"/>
      <c r="R48" s="111">
        <f t="shared" si="11"/>
        <v>42355</v>
      </c>
      <c r="S48" s="111">
        <f>_xll.qlInterestRateIndexValueDate(AA48,R48)</f>
        <v>42359</v>
      </c>
      <c r="T48" s="111">
        <f>_xll.qlInterestRateIndexMaturity(AA48,S48)</f>
        <v>44186</v>
      </c>
      <c r="U48" s="112">
        <f>_xll.qlIndexFixing(AA48,R48,TRUE,_xll.ohTrigger(Trigger,Trigger6M,InterestRatesTrigger))</f>
        <v>2.8500000000015908E-3</v>
      </c>
      <c r="V48" s="112">
        <f>_xll.qlQuoteValue(P48,_xll.ohTrigger(Trigger,Trigger6M,InterestRatesTrigger))</f>
        <v>2.8500000000000001E-3</v>
      </c>
      <c r="W48" s="110" t="b">
        <f t="shared" si="12"/>
        <v>1</v>
      </c>
      <c r="X48" s="146">
        <f t="shared" si="9"/>
        <v>1.5907414274707321E-11</v>
      </c>
      <c r="Y48" s="50" t="b">
        <f>ABS(X48/10000)&lt;=ABS('General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obj_0062e#0000</v>
      </c>
      <c r="AB48" s="133"/>
      <c r="AC48" s="133"/>
      <c r="AD48" s="87"/>
    </row>
    <row r="49" spans="13:30" x14ac:dyDescent="0.2">
      <c r="M49" s="110" t="s">
        <v>60</v>
      </c>
      <c r="N49" s="110"/>
      <c r="O49" s="110" t="s">
        <v>82</v>
      </c>
      <c r="P49" s="110" t="str">
        <f t="shared" si="10"/>
        <v>EURAB6E6Y_Quote</v>
      </c>
      <c r="Q49" s="122"/>
      <c r="R49" s="111">
        <f t="shared" si="11"/>
        <v>42355</v>
      </c>
      <c r="S49" s="111">
        <f>_xll.qlInterestRateIndexValueDate(AA49,R49)</f>
        <v>42359</v>
      </c>
      <c r="T49" s="111">
        <f>_xll.qlInterestRateIndexMaturity(AA49,S49)</f>
        <v>44551</v>
      </c>
      <c r="U49" s="112">
        <f>_xll.qlIndexFixing(AA49,R49,TRUE,_xll.ohTrigger(Trigger,Trigger6M,InterestRatesTrigger))</f>
        <v>4.2499999999470852E-3</v>
      </c>
      <c r="V49" s="112">
        <f>_xll.qlQuoteValue(P49,_xll.ohTrigger(Trigger,Trigger6M,InterestRatesTrigger))</f>
        <v>4.2500000000000003E-3</v>
      </c>
      <c r="W49" s="110" t="b">
        <f t="shared" si="12"/>
        <v>1</v>
      </c>
      <c r="X49" s="146">
        <f t="shared" si="9"/>
        <v>-5.2915137549458535E-10</v>
      </c>
      <c r="Y49" s="50" t="b">
        <f>ABS(X49/10000)&lt;=ABS('General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obj_0066b#0000</v>
      </c>
      <c r="AB49" s="133"/>
      <c r="AC49" s="133"/>
      <c r="AD49" s="87"/>
    </row>
    <row r="50" spans="13:30" x14ac:dyDescent="0.2">
      <c r="M50" s="110" t="s">
        <v>60</v>
      </c>
      <c r="N50" s="110"/>
      <c r="O50" s="110" t="s">
        <v>83</v>
      </c>
      <c r="P50" s="110" t="str">
        <f t="shared" si="10"/>
        <v>EURAB6E7Y_Quote</v>
      </c>
      <c r="Q50" s="122"/>
      <c r="R50" s="111">
        <f t="shared" si="11"/>
        <v>42355</v>
      </c>
      <c r="S50" s="111">
        <f>_xll.qlInterestRateIndexValueDate(AA50,R50)</f>
        <v>42359</v>
      </c>
      <c r="T50" s="111">
        <f>_xll.qlInterestRateIndexMaturity(AA50,S50)</f>
        <v>44916</v>
      </c>
      <c r="U50" s="112">
        <f>_xll.qlIndexFixing(AA50,R50,TRUE,_xll.ohTrigger(Trigger,Trigger6M,InterestRatesTrigger))</f>
        <v>5.6499999998742513E-3</v>
      </c>
      <c r="V50" s="112">
        <f>_xll.qlQuoteValue(P50,_xll.ohTrigger(Trigger,Trigger6M,InterestRatesTrigger))</f>
        <v>5.6499999999999996E-3</v>
      </c>
      <c r="W50" s="110" t="b">
        <f t="shared" si="12"/>
        <v>1</v>
      </c>
      <c r="X50" s="146">
        <f t="shared" si="9"/>
        <v>-1.2574837005008277E-9</v>
      </c>
      <c r="Y50" s="50" t="b">
        <f>ABS(X50/10000)&lt;=ABS('General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obj_0069e#0000</v>
      </c>
      <c r="AB50" s="133"/>
      <c r="AC50" s="133"/>
      <c r="AD50" s="87"/>
    </row>
    <row r="51" spans="13:30" x14ac:dyDescent="0.2">
      <c r="M51" s="110" t="s">
        <v>60</v>
      </c>
      <c r="N51" s="110"/>
      <c r="O51" s="110" t="s">
        <v>84</v>
      </c>
      <c r="P51" s="110" t="str">
        <f t="shared" si="10"/>
        <v>EURAB6E8Y_Quote</v>
      </c>
      <c r="Q51" s="122"/>
      <c r="R51" s="111">
        <f t="shared" si="11"/>
        <v>42355</v>
      </c>
      <c r="S51" s="111">
        <f>_xll.qlInterestRateIndexValueDate(AA51,R51)</f>
        <v>42359</v>
      </c>
      <c r="T51" s="111">
        <f>_xll.qlInterestRateIndexMaturity(AA51,S51)</f>
        <v>45281</v>
      </c>
      <c r="U51" s="112">
        <f>_xll.qlIndexFixing(AA51,R51,TRUE,_xll.ohTrigger(Trigger,Trigger6M,InterestRatesTrigger))</f>
        <v>7.0099999998037886E-3</v>
      </c>
      <c r="V51" s="112">
        <f>_xll.qlQuoteValue(P51,_xll.ohTrigger(Trigger,Trigger6M,InterestRatesTrigger))</f>
        <v>7.0099999999999997E-3</v>
      </c>
      <c r="W51" s="110" t="b">
        <f t="shared" si="12"/>
        <v>1</v>
      </c>
      <c r="X51" s="146">
        <f t="shared" si="9"/>
        <v>-1.962111029207847E-9</v>
      </c>
      <c r="Y51" s="50" t="b">
        <f>ABS(X51/10000)&lt;=ABS('General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obj_00739#0000</v>
      </c>
      <c r="AB51" s="133"/>
      <c r="AC51" s="133"/>
      <c r="AD51" s="87"/>
    </row>
    <row r="52" spans="13:30" x14ac:dyDescent="0.2">
      <c r="M52" s="110" t="s">
        <v>60</v>
      </c>
      <c r="N52" s="110"/>
      <c r="O52" s="110" t="s">
        <v>85</v>
      </c>
      <c r="P52" s="110" t="str">
        <f t="shared" si="10"/>
        <v>EURAB6E9Y_Quote</v>
      </c>
      <c r="Q52" s="122"/>
      <c r="R52" s="111">
        <f t="shared" si="11"/>
        <v>42355</v>
      </c>
      <c r="S52" s="111">
        <f>_xll.qlInterestRateIndexValueDate(AA52,R52)</f>
        <v>42359</v>
      </c>
      <c r="T52" s="111">
        <f>_xll.qlInterestRateIndexMaturity(AA52,S52)</f>
        <v>45649</v>
      </c>
      <c r="U52" s="112">
        <f>_xll.qlIndexFixing(AA52,R52,TRUE,_xll.ohTrigger(Trigger,Trigger6M,InterestRatesTrigger))</f>
        <v>8.2799999999614848E-3</v>
      </c>
      <c r="V52" s="112">
        <f>_xll.qlQuoteValue(P52,_xll.ohTrigger(Trigger,Trigger6M,InterestRatesTrigger))</f>
        <v>8.2800000000000009E-3</v>
      </c>
      <c r="W52" s="110" t="b">
        <f t="shared" si="12"/>
        <v>1</v>
      </c>
      <c r="X52" s="146">
        <f t="shared" si="9"/>
        <v>-3.8516065337113048E-10</v>
      </c>
      <c r="Y52" s="50" t="b">
        <f>ABS(X52/10000)&lt;=ABS('General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obj_0067c#0000</v>
      </c>
      <c r="AB52" s="133"/>
      <c r="AC52" s="133"/>
      <c r="AD52" s="87"/>
    </row>
    <row r="53" spans="13:30" x14ac:dyDescent="0.2">
      <c r="M53" s="110" t="s">
        <v>60</v>
      </c>
      <c r="N53" s="110"/>
      <c r="O53" s="110" t="s">
        <v>86</v>
      </c>
      <c r="P53" s="110" t="str">
        <f t="shared" si="10"/>
        <v>EURAB6E10Y_Quote</v>
      </c>
      <c r="Q53" s="122"/>
      <c r="R53" s="111">
        <f t="shared" si="11"/>
        <v>42355</v>
      </c>
      <c r="S53" s="111">
        <f>_xll.qlInterestRateIndexValueDate(AA53,R53)</f>
        <v>42359</v>
      </c>
      <c r="T53" s="111">
        <f>_xll.qlInterestRateIndexMaturity(AA53,S53)</f>
        <v>46013</v>
      </c>
      <c r="U53" s="112">
        <f>_xll.qlIndexFixing(AA53,R53,TRUE,_xll.ohTrigger(Trigger,Trigger6M,InterestRatesTrigger))</f>
        <v>9.389999999962758E-3</v>
      </c>
      <c r="V53" s="112">
        <f>_xll.qlQuoteValue(P53,_xll.ohTrigger(Trigger,Trigger6M,InterestRatesTrigger))</f>
        <v>9.389999999999999E-3</v>
      </c>
      <c r="W53" s="110" t="b">
        <f t="shared" si="12"/>
        <v>1</v>
      </c>
      <c r="X53" s="146">
        <f t="shared" si="9"/>
        <v>-3.7241043582270095E-10</v>
      </c>
      <c r="Y53" s="50" t="b">
        <f>ABS(X53/10000)&lt;=ABS('General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obj_00628#0000</v>
      </c>
      <c r="AB53" s="133"/>
      <c r="AC53" s="133"/>
      <c r="AD53" s="87"/>
    </row>
    <row r="54" spans="13:30" x14ac:dyDescent="0.2">
      <c r="M54" s="50" t="s">
        <v>60</v>
      </c>
      <c r="N54" s="50"/>
      <c r="O54" s="50" t="s">
        <v>112</v>
      </c>
      <c r="P54" s="50" t="str">
        <f t="shared" si="10"/>
        <v>EURAB6E11Y_Quote</v>
      </c>
      <c r="Q54" s="122"/>
      <c r="R54" s="120">
        <f t="shared" si="11"/>
        <v>42355</v>
      </c>
      <c r="S54" s="120">
        <f>_xll.qlInterestRateIndexValueDate(AA54,R54)</f>
        <v>42359</v>
      </c>
      <c r="T54" s="120">
        <f>_xll.qlInterestRateIndexMaturity(AA54,S54)</f>
        <v>46377</v>
      </c>
      <c r="U54" s="125">
        <f>_xll.qlIndexFixing(AA54,R54,TRUE,_xll.ohTrigger(Trigger,Trigger6M,InterestRatesTrigger))</f>
        <v>1.0392573206022299E-2</v>
      </c>
      <c r="V54" s="125">
        <f>_xll.qlQuoteValue(P54,_xll.ohTrigger(Trigger,Trigger6M,InterestRatesTrigger))</f>
        <v>1.04E-2</v>
      </c>
      <c r="W54" s="50" t="b">
        <f t="shared" si="12"/>
        <v>1</v>
      </c>
      <c r="X54" s="144">
        <f t="shared" si="9"/>
        <v>-7.4267939777009073E-2</v>
      </c>
      <c r="Y54" s="50" t="b">
        <f>ABS(X54/10000)&lt;=ABS('General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obj_00627#0000</v>
      </c>
      <c r="AB54" s="133"/>
      <c r="AC54" s="133"/>
      <c r="AD54" s="87"/>
    </row>
    <row r="55" spans="13:30" x14ac:dyDescent="0.2">
      <c r="M55" s="110" t="s">
        <v>60</v>
      </c>
      <c r="N55" s="110"/>
      <c r="O55" s="110" t="s">
        <v>87</v>
      </c>
      <c r="P55" s="110" t="str">
        <f t="shared" si="10"/>
        <v>EURAB6E12Y_Quote</v>
      </c>
      <c r="Q55" s="122"/>
      <c r="R55" s="111">
        <f t="shared" si="11"/>
        <v>42355</v>
      </c>
      <c r="S55" s="111">
        <f>_xll.qlInterestRateIndexValueDate(AA55,R55)</f>
        <v>42359</v>
      </c>
      <c r="T55" s="111">
        <f>_xll.qlInterestRateIndexMaturity(AA55,S55)</f>
        <v>46742</v>
      </c>
      <c r="U55" s="112">
        <f>_xll.qlIndexFixing(AA55,R55,TRUE,_xll.ohTrigger(Trigger,Trigger6M,InterestRatesTrigger))</f>
        <v>1.1289999999748885E-2</v>
      </c>
      <c r="V55" s="112">
        <f>_xll.qlQuoteValue(P55,_xll.ohTrigger(Trigger,Trigger6M,InterestRatesTrigger))</f>
        <v>1.129E-2</v>
      </c>
      <c r="W55" s="110" t="b">
        <f t="shared" si="12"/>
        <v>1</v>
      </c>
      <c r="X55" s="146">
        <f t="shared" si="9"/>
        <v>-2.5111510093545064E-9</v>
      </c>
      <c r="Y55" s="50" t="b">
        <f>ABS(X55/10000)&lt;=ABS('General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obj_0072c#0000</v>
      </c>
      <c r="AB55" s="133"/>
      <c r="AC55" s="133"/>
      <c r="AD55" s="87"/>
    </row>
    <row r="56" spans="13:30" x14ac:dyDescent="0.2">
      <c r="M56" s="50" t="s">
        <v>60</v>
      </c>
      <c r="N56" s="50"/>
      <c r="O56" s="50" t="s">
        <v>113</v>
      </c>
      <c r="P56" s="50" t="str">
        <f t="shared" si="10"/>
        <v>EURAB6E13Y_Quote</v>
      </c>
      <c r="Q56" s="122"/>
      <c r="R56" s="120">
        <f t="shared" si="11"/>
        <v>42355</v>
      </c>
      <c r="S56" s="120">
        <f>_xll.qlInterestRateIndexValueDate(AA56,R56)</f>
        <v>42359</v>
      </c>
      <c r="T56" s="120">
        <f>_xll.qlInterestRateIndexMaturity(AA56,S56)</f>
        <v>47108</v>
      </c>
      <c r="U56" s="125">
        <f>_xll.qlIndexFixing(AA56,R56,TRUE,_xll.ohTrigger(Trigger,Trigger6M,InterestRatesTrigger))</f>
        <v>1.2073880965022262E-2</v>
      </c>
      <c r="V56" s="125">
        <f>_xll.qlQuoteValue(P56,_xll.ohTrigger(Trigger,Trigger6M,InterestRatesTrigger))</f>
        <v>1.2070000000000001E-2</v>
      </c>
      <c r="W56" s="50" t="b">
        <f t="shared" si="12"/>
        <v>1</v>
      </c>
      <c r="X56" s="144">
        <f t="shared" si="9"/>
        <v>3.8809650222612624E-2</v>
      </c>
      <c r="Y56" s="50" t="b">
        <f>ABS(X56/10000)&lt;=ABS('General Settings'!$D$31)</f>
        <v>1</v>
      </c>
      <c r="AA56" s="50" t="str">
        <f>_xll.qlSwapIndex(,,O56,SettlementDays,Currency,Calendar,FixedLegTenor,FixedLegBDC,FixedLegDayCounter,Index6M,DiscountingCurve,Permanent,Trigger,ObjectOverwrite)</f>
        <v>obj_006fb#0000</v>
      </c>
      <c r="AB56" s="133"/>
      <c r="AC56" s="133"/>
      <c r="AD56" s="87"/>
    </row>
    <row r="57" spans="13:30" x14ac:dyDescent="0.2">
      <c r="M57" s="50" t="s">
        <v>60</v>
      </c>
      <c r="N57" s="50"/>
      <c r="O57" s="50" t="s">
        <v>114</v>
      </c>
      <c r="P57" s="50" t="str">
        <f t="shared" si="10"/>
        <v>EURAB6E14Y_Quote</v>
      </c>
      <c r="Q57" s="122"/>
      <c r="R57" s="120">
        <f t="shared" si="11"/>
        <v>42355</v>
      </c>
      <c r="S57" s="120">
        <f>_xll.qlInterestRateIndexValueDate(AA57,R57)</f>
        <v>42359</v>
      </c>
      <c r="T57" s="120">
        <f>_xll.qlInterestRateIndexMaturity(AA57,S57)</f>
        <v>47473</v>
      </c>
      <c r="U57" s="125">
        <f>_xll.qlIndexFixing(AA57,R57,TRUE,_xll.ohTrigger(Trigger,Trigger6M,InterestRatesTrigger))</f>
        <v>1.2741418791010333E-2</v>
      </c>
      <c r="V57" s="125">
        <f>_xll.qlQuoteValue(P57,_xll.ohTrigger(Trigger,Trigger6M,InterestRatesTrigger))</f>
        <v>1.274E-2</v>
      </c>
      <c r="W57" s="50" t="b">
        <f t="shared" si="12"/>
        <v>1</v>
      </c>
      <c r="X57" s="144">
        <f t="shared" si="9"/>
        <v>1.4187910103331813E-2</v>
      </c>
      <c r="Y57" s="50" t="b">
        <f>ABS(X57/10000)&lt;=ABS('General Settings'!$D$31)</f>
        <v>1</v>
      </c>
      <c r="AA57" s="50" t="str">
        <f>_xll.qlSwapIndex(,,O57,SettlementDays,Currency,Calendar,FixedLegTenor,FixedLegBDC,FixedLegDayCounter,Index6M,DiscountingCurve,Permanent,Trigger,ObjectOverwrite)</f>
        <v>obj_006a8#0000</v>
      </c>
      <c r="AB57" s="133"/>
      <c r="AC57" s="133"/>
      <c r="AD57" s="87"/>
    </row>
    <row r="58" spans="13:30" x14ac:dyDescent="0.2">
      <c r="M58" s="110" t="s">
        <v>60</v>
      </c>
      <c r="N58" s="110"/>
      <c r="O58" s="110" t="s">
        <v>88</v>
      </c>
      <c r="P58" s="110" t="str">
        <f t="shared" si="10"/>
        <v>EURAB6E15Y_Quote</v>
      </c>
      <c r="Q58" s="122"/>
      <c r="R58" s="111">
        <f t="shared" si="11"/>
        <v>42355</v>
      </c>
      <c r="S58" s="111">
        <f>_xll.qlInterestRateIndexValueDate(AA58,R58)</f>
        <v>42359</v>
      </c>
      <c r="T58" s="111">
        <f>_xll.qlInterestRateIndexMaturity(AA58,S58)</f>
        <v>47840</v>
      </c>
      <c r="U58" s="112">
        <f>_xll.qlIndexFixing(AA58,R58,TRUE,_xll.ohTrigger(Trigger,Trigger6M,InterestRatesTrigger))</f>
        <v>1.3310000000039967E-2</v>
      </c>
      <c r="V58" s="112">
        <f>_xll.qlQuoteValue(P58,_xll.ohTrigger(Trigger,Trigger6M,InterestRatesTrigger))</f>
        <v>1.3309999999999999E-2</v>
      </c>
      <c r="W58" s="110" t="b">
        <f t="shared" si="12"/>
        <v>1</v>
      </c>
      <c r="X58" s="146">
        <f t="shared" si="9"/>
        <v>3.9968028886505635E-10</v>
      </c>
      <c r="Y58" s="50" t="b">
        <f>ABS(X58/10000)&lt;=ABS('General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obj_00631#0000</v>
      </c>
      <c r="AB58" s="133"/>
      <c r="AC58" s="133"/>
      <c r="AD58" s="87"/>
    </row>
    <row r="59" spans="13:30" x14ac:dyDescent="0.2">
      <c r="M59" s="50" t="s">
        <v>60</v>
      </c>
      <c r="N59" s="50"/>
      <c r="O59" s="50" t="s">
        <v>115</v>
      </c>
      <c r="P59" s="50" t="str">
        <f t="shared" si="10"/>
        <v>EURAB6E16Y_Quote</v>
      </c>
      <c r="Q59" s="122"/>
      <c r="R59" s="120">
        <f t="shared" si="11"/>
        <v>42355</v>
      </c>
      <c r="S59" s="120">
        <f>_xll.qlInterestRateIndexValueDate(AA59,R59)</f>
        <v>42359</v>
      </c>
      <c r="T59" s="120">
        <f>_xll.qlInterestRateIndexMaturity(AA59,S59)</f>
        <v>48204</v>
      </c>
      <c r="U59" s="125">
        <f>_xll.qlIndexFixing(AA59,R59,TRUE,_xll.ohTrigger(Trigger,Trigger6M,InterestRatesTrigger))</f>
        <v>1.3781806805519639E-2</v>
      </c>
      <c r="V59" s="125">
        <f>_xll.qlQuoteValue(P59,_xll.ohTrigger(Trigger,Trigger6M,InterestRatesTrigger))</f>
        <v>1.3780000000000001E-2</v>
      </c>
      <c r="W59" s="50" t="b">
        <f t="shared" si="12"/>
        <v>1</v>
      </c>
      <c r="X59" s="144">
        <f t="shared" si="9"/>
        <v>1.8068055196388683E-2</v>
      </c>
      <c r="Y59" s="50" t="b">
        <f>ABS(X59/10000)&lt;=ABS('General Settings'!$D$31)</f>
        <v>1</v>
      </c>
      <c r="AA59" s="50" t="str">
        <f>_xll.qlSwapIndex(,,O59,SettlementDays,Currency,Calendar,FixedLegTenor,FixedLegBDC,FixedLegDayCounter,Index6M,DiscountingCurve,Permanent,Trigger,ObjectOverwrite)</f>
        <v>obj_006d9#0000</v>
      </c>
      <c r="AB59" s="133"/>
      <c r="AC59" s="133"/>
      <c r="AD59" s="87"/>
    </row>
    <row r="60" spans="13:30" x14ac:dyDescent="0.2">
      <c r="M60" s="50" t="s">
        <v>60</v>
      </c>
      <c r="N60" s="50"/>
      <c r="O60" s="50" t="s">
        <v>116</v>
      </c>
      <c r="P60" s="50" t="str">
        <f t="shared" si="10"/>
        <v>EURAB6E17Y_Quote</v>
      </c>
      <c r="Q60" s="122"/>
      <c r="R60" s="120">
        <f t="shared" si="11"/>
        <v>42355</v>
      </c>
      <c r="S60" s="120">
        <f>_xll.qlInterestRateIndexValueDate(AA60,R60)</f>
        <v>42359</v>
      </c>
      <c r="T60" s="120">
        <f>_xll.qlInterestRateIndexMaturity(AA60,S60)</f>
        <v>48569</v>
      </c>
      <c r="U60" s="125">
        <f>_xll.qlIndexFixing(AA60,R60,TRUE,_xll.ohTrigger(Trigger,Trigger6M,InterestRatesTrigger))</f>
        <v>1.4173361698090267E-2</v>
      </c>
      <c r="V60" s="125">
        <f>_xll.qlQuoteValue(P60,_xll.ohTrigger(Trigger,Trigger6M,InterestRatesTrigger))</f>
        <v>1.4180000000000002E-2</v>
      </c>
      <c r="W60" s="50" t="b">
        <f t="shared" si="12"/>
        <v>1</v>
      </c>
      <c r="X60" s="144">
        <f t="shared" si="9"/>
        <v>-6.6383019097348422E-2</v>
      </c>
      <c r="Y60" s="50" t="b">
        <f>ABS(X60/10000)&lt;=ABS('General Settings'!$D$31)</f>
        <v>1</v>
      </c>
      <c r="AA60" s="50" t="str">
        <f>_xll.qlSwapIndex(,,O60,SettlementDays,Currency,Calendar,FixedLegTenor,FixedLegBDC,FixedLegDayCounter,Index6M,DiscountingCurve,Permanent,Trigger,ObjectOverwrite)</f>
        <v>obj_0075b#0000</v>
      </c>
      <c r="AB60" s="133"/>
      <c r="AC60" s="133"/>
      <c r="AD60" s="87"/>
    </row>
    <row r="61" spans="13:30" x14ac:dyDescent="0.2">
      <c r="M61" s="50" t="s">
        <v>60</v>
      </c>
      <c r="N61" s="50"/>
      <c r="O61" s="50" t="s">
        <v>117</v>
      </c>
      <c r="P61" s="50" t="str">
        <f t="shared" si="10"/>
        <v>EURAB6E18Y_Quote</v>
      </c>
      <c r="Q61" s="122"/>
      <c r="R61" s="120">
        <f t="shared" si="11"/>
        <v>42355</v>
      </c>
      <c r="S61" s="120">
        <f>_xll.qlInterestRateIndexValueDate(AA61,R61)</f>
        <v>42359</v>
      </c>
      <c r="T61" s="120">
        <f>_xll.qlInterestRateIndexMaturity(AA61,S61)</f>
        <v>48934</v>
      </c>
      <c r="U61" s="125">
        <f>_xll.qlIndexFixing(AA61,R61,TRUE,_xll.ohTrigger(Trigger,Trigger6M,InterestRatesTrigger))</f>
        <v>1.4487361619871228E-2</v>
      </c>
      <c r="V61" s="125">
        <f>_xll.qlQuoteValue(P61,_xll.ohTrigger(Trigger,Trigger6M,InterestRatesTrigger))</f>
        <v>1.4490000000000001E-2</v>
      </c>
      <c r="W61" s="50" t="b">
        <f t="shared" si="12"/>
        <v>1</v>
      </c>
      <c r="X61" s="144">
        <f t="shared" si="9"/>
        <v>-2.6383801287731962E-2</v>
      </c>
      <c r="Y61" s="50" t="b">
        <f>ABS(X61/10000)&lt;=ABS('General Settings'!$D$31)</f>
        <v>1</v>
      </c>
      <c r="AA61" s="50" t="str">
        <f>_xll.qlSwapIndex(,,O61,SettlementDays,Currency,Calendar,FixedLegTenor,FixedLegBDC,FixedLegDayCounter,Index6M,DiscountingCurve,Permanent,Trigger,ObjectOverwrite)</f>
        <v>obj_00725#0000</v>
      </c>
      <c r="AB61" s="133"/>
      <c r="AC61" s="133"/>
      <c r="AD61" s="87"/>
    </row>
    <row r="62" spans="13:30" x14ac:dyDescent="0.2">
      <c r="M62" s="50" t="s">
        <v>60</v>
      </c>
      <c r="N62" s="50"/>
      <c r="O62" s="50" t="s">
        <v>118</v>
      </c>
      <c r="P62" s="50" t="str">
        <f t="shared" si="10"/>
        <v>EURAB6E19Y_Quote</v>
      </c>
      <c r="Q62" s="122"/>
      <c r="R62" s="120">
        <f t="shared" si="11"/>
        <v>42355</v>
      </c>
      <c r="S62" s="120">
        <f>_xll.qlInterestRateIndexValueDate(AA62,R62)</f>
        <v>42359</v>
      </c>
      <c r="T62" s="120">
        <f>_xll.qlInterestRateIndexMaturity(AA62,S62)</f>
        <v>49299</v>
      </c>
      <c r="U62" s="125">
        <f>_xll.qlIndexFixing(AA62,R62,TRUE,_xll.ohTrigger(Trigger,Trigger6M,InterestRatesTrigger))</f>
        <v>1.4733718716805184E-2</v>
      </c>
      <c r="V62" s="125">
        <f>_xll.qlQuoteValue(P62,_xll.ohTrigger(Trigger,Trigger6M,InterestRatesTrigger))</f>
        <v>1.4729999999999998E-2</v>
      </c>
      <c r="W62" s="50" t="b">
        <f t="shared" si="12"/>
        <v>1</v>
      </c>
      <c r="X62" s="144">
        <f t="shared" si="9"/>
        <v>3.7187168051861647E-2</v>
      </c>
      <c r="Y62" s="50" t="b">
        <f>ABS(X62/10000)&lt;=ABS('General Settings'!$D$31)</f>
        <v>1</v>
      </c>
      <c r="AA62" s="50" t="str">
        <f>_xll.qlSwapIndex(,,O62,SettlementDays,Currency,Calendar,FixedLegTenor,FixedLegBDC,FixedLegDayCounter,Index6M,DiscountingCurve,Permanent,Trigger,ObjectOverwrite)</f>
        <v>obj_00752#0000</v>
      </c>
      <c r="AB62" s="133"/>
      <c r="AC62" s="133"/>
      <c r="AD62" s="87"/>
    </row>
    <row r="63" spans="13:30" x14ac:dyDescent="0.2">
      <c r="M63" s="110" t="s">
        <v>60</v>
      </c>
      <c r="N63" s="110"/>
      <c r="O63" s="110" t="s">
        <v>89</v>
      </c>
      <c r="P63" s="110" t="str">
        <f t="shared" si="10"/>
        <v>EURAB6E20Y_Quote</v>
      </c>
      <c r="Q63" s="122"/>
      <c r="R63" s="111">
        <f t="shared" si="11"/>
        <v>42355</v>
      </c>
      <c r="S63" s="111">
        <f>_xll.qlInterestRateIndexValueDate(AA63,R63)</f>
        <v>42359</v>
      </c>
      <c r="T63" s="111">
        <f>_xll.qlInterestRateIndexMaturity(AA63,S63)</f>
        <v>49664</v>
      </c>
      <c r="U63" s="112">
        <f>_xll.qlIndexFixing(AA63,R63,TRUE,_xll.ohTrigger(Trigger,Trigger6M,InterestRatesTrigger))</f>
        <v>1.4920000000024769E-2</v>
      </c>
      <c r="V63" s="112">
        <f>_xll.qlQuoteValue(P63,_xll.ohTrigger(Trigger,Trigger6M,InterestRatesTrigger))</f>
        <v>1.4919999999999999E-2</v>
      </c>
      <c r="W63" s="110" t="b">
        <f t="shared" si="12"/>
        <v>1</v>
      </c>
      <c r="X63" s="146">
        <f t="shared" si="9"/>
        <v>2.4770116513472829E-10</v>
      </c>
      <c r="Y63" s="50" t="b">
        <f>ABS(X63/10000)&lt;=ABS('General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obj_0074a#0000</v>
      </c>
      <c r="AB63" s="133"/>
      <c r="AC63" s="133"/>
      <c r="AD63" s="87"/>
    </row>
    <row r="64" spans="13:30" x14ac:dyDescent="0.2">
      <c r="M64" s="50" t="s">
        <v>60</v>
      </c>
      <c r="N64" s="50"/>
      <c r="O64" s="50" t="s">
        <v>119</v>
      </c>
      <c r="P64" s="50" t="str">
        <f t="shared" si="10"/>
        <v>EURAB6E21Y_Quote</v>
      </c>
      <c r="Q64" s="122"/>
      <c r="R64" s="120">
        <f t="shared" si="11"/>
        <v>42355</v>
      </c>
      <c r="S64" s="120">
        <f>_xll.qlInterestRateIndexValueDate(AA64,R64)</f>
        <v>42359</v>
      </c>
      <c r="T64" s="120">
        <f>_xll.qlInterestRateIndexMaturity(AA64,S64)</f>
        <v>50031</v>
      </c>
      <c r="U64" s="125">
        <f>_xll.qlIndexFixing(AA64,R64,TRUE,_xll.ohTrigger(Trigger,Trigger6M,InterestRatesTrigger))</f>
        <v>1.5055175144807051E-2</v>
      </c>
      <c r="V64" s="125">
        <f>_xll.qlQuoteValue(P64,_xll.ohTrigger(Trigger,Trigger6M,InterestRatesTrigger))</f>
        <v>1.506E-2</v>
      </c>
      <c r="W64" s="50" t="b">
        <f t="shared" si="12"/>
        <v>1</v>
      </c>
      <c r="X64" s="144">
        <f t="shared" si="9"/>
        <v>-4.8248551929499367E-2</v>
      </c>
      <c r="Y64" s="50" t="b">
        <f>ABS(X64/10000)&lt;=ABS('General Settings'!$D$31)</f>
        <v>1</v>
      </c>
      <c r="AA64" s="50" t="str">
        <f>_xll.qlSwapIndex(,,O64,SettlementDays,Currency,Calendar,FixedLegTenor,FixedLegBDC,FixedLegDayCounter,Index6M,DiscountingCurve,Permanent,Trigger,ObjectOverwrite)</f>
        <v>obj_006b1#0000</v>
      </c>
      <c r="AB64" s="133"/>
      <c r="AC64" s="133"/>
      <c r="AD64" s="87"/>
    </row>
    <row r="65" spans="10:30" x14ac:dyDescent="0.2">
      <c r="M65" s="50" t="s">
        <v>60</v>
      </c>
      <c r="N65" s="50"/>
      <c r="O65" s="50" t="s">
        <v>120</v>
      </c>
      <c r="P65" s="50" t="str">
        <f t="shared" si="10"/>
        <v>EURAB6E22Y_Quote</v>
      </c>
      <c r="Q65" s="122"/>
      <c r="R65" s="120">
        <f t="shared" si="11"/>
        <v>42355</v>
      </c>
      <c r="S65" s="120">
        <f>_xll.qlInterestRateIndexValueDate(AA65,R65)</f>
        <v>42359</v>
      </c>
      <c r="T65" s="120">
        <f>_xll.qlInterestRateIndexMaturity(AA65,S65)</f>
        <v>50395</v>
      </c>
      <c r="U65" s="125">
        <f>_xll.qlIndexFixing(AA65,R65,TRUE,_xll.ohTrigger(Trigger,Trigger6M,InterestRatesTrigger))</f>
        <v>1.5143400013555203E-2</v>
      </c>
      <c r="V65" s="125">
        <f>_xll.qlQuoteValue(P65,_xll.ohTrigger(Trigger,Trigger6M,InterestRatesTrigger))</f>
        <v>1.5150000000000002E-2</v>
      </c>
      <c r="W65" s="50" t="b">
        <f t="shared" si="12"/>
        <v>1</v>
      </c>
      <c r="X65" s="144">
        <f t="shared" si="9"/>
        <v>-6.5999864447986029E-2</v>
      </c>
      <c r="Y65" s="50" t="b">
        <f>ABS(X65/10000)&lt;=ABS('General Settings'!$D$31)</f>
        <v>1</v>
      </c>
      <c r="AA65" s="50" t="str">
        <f>_xll.qlSwapIndex(,,O65,SettlementDays,Currency,Calendar,FixedLegTenor,FixedLegBDC,FixedLegDayCounter,Index6M,DiscountingCurve,Permanent,Trigger,ObjectOverwrite)</f>
        <v>obj_00605#0000</v>
      </c>
      <c r="AB65" s="133"/>
      <c r="AC65" s="133"/>
      <c r="AD65" s="87"/>
    </row>
    <row r="66" spans="10:30" x14ac:dyDescent="0.2">
      <c r="M66" s="50" t="s">
        <v>60</v>
      </c>
      <c r="N66" s="50"/>
      <c r="O66" s="50" t="s">
        <v>121</v>
      </c>
      <c r="P66" s="50" t="str">
        <f t="shared" si="10"/>
        <v>EURAB6E23Y_Quote</v>
      </c>
      <c r="Q66" s="122"/>
      <c r="R66" s="120">
        <f t="shared" si="11"/>
        <v>42355</v>
      </c>
      <c r="S66" s="120">
        <f>_xll.qlInterestRateIndexValueDate(AA66,R66)</f>
        <v>42359</v>
      </c>
      <c r="T66" s="120">
        <f>_xll.qlInterestRateIndexMaturity(AA66,S66)</f>
        <v>50760</v>
      </c>
      <c r="U66" s="125">
        <f>_xll.qlIndexFixing(AA66,R66,TRUE,_xll.ohTrigger(Trigger,Trigger6M,InterestRatesTrigger))</f>
        <v>1.519830043433191E-2</v>
      </c>
      <c r="V66" s="125">
        <f>_xll.qlQuoteValue(P66,_xll.ohTrigger(Trigger,Trigger6M,InterestRatesTrigger))</f>
        <v>1.52E-2</v>
      </c>
      <c r="W66" s="50" t="b">
        <f t="shared" si="12"/>
        <v>1</v>
      </c>
      <c r="X66" s="144">
        <f t="shared" si="9"/>
        <v>-1.6995656680895976E-2</v>
      </c>
      <c r="Y66" s="50" t="b">
        <f>ABS(X66/10000)&lt;=ABS('General Settings'!$D$31)</f>
        <v>1</v>
      </c>
      <c r="AA66" s="50" t="str">
        <f>_xll.qlSwapIndex(,,O66,SettlementDays,Currency,Calendar,FixedLegTenor,FixedLegBDC,FixedLegDayCounter,Index6M,DiscountingCurve,Permanent,Trigger,ObjectOverwrite)</f>
        <v>obj_00645#0000</v>
      </c>
      <c r="AB66" s="133"/>
      <c r="AC66" s="133"/>
      <c r="AD66" s="87"/>
    </row>
    <row r="67" spans="10:30" x14ac:dyDescent="0.2">
      <c r="M67" s="50" t="s">
        <v>60</v>
      </c>
      <c r="N67" s="50"/>
      <c r="O67" s="50" t="s">
        <v>122</v>
      </c>
      <c r="P67" s="50" t="str">
        <f t="shared" si="10"/>
        <v>EURAB6E24Y_Quote</v>
      </c>
      <c r="Q67" s="122"/>
      <c r="R67" s="120">
        <f t="shared" si="11"/>
        <v>42355</v>
      </c>
      <c r="S67" s="120">
        <f>_xll.qlInterestRateIndexValueDate(AA67,R67)</f>
        <v>42359</v>
      </c>
      <c r="T67" s="120">
        <f>_xll.qlInterestRateIndexMaturity(AA67,S67)</f>
        <v>51125</v>
      </c>
      <c r="U67" s="125">
        <f>_xll.qlIndexFixing(AA67,R67,TRUE,_xll.ohTrigger(Trigger,Trigger6M,InterestRatesTrigger))</f>
        <v>1.5229972246072818E-2</v>
      </c>
      <c r="V67" s="125">
        <f>_xll.qlQuoteValue(P67,_xll.ohTrigger(Trigger,Trigger6M,InterestRatesTrigger))</f>
        <v>1.523E-2</v>
      </c>
      <c r="W67" s="50" t="b">
        <f t="shared" si="12"/>
        <v>1</v>
      </c>
      <c r="X67" s="144">
        <f t="shared" si="9"/>
        <v>-2.7753927182502802E-4</v>
      </c>
      <c r="Y67" s="50" t="b">
        <f>ABS(X67/10000)&lt;=ABS('General Settings'!$D$31)</f>
        <v>1</v>
      </c>
      <c r="AA67" s="50" t="str">
        <f>_xll.qlSwapIndex(,,O67,SettlementDays,Currency,Calendar,FixedLegTenor,FixedLegBDC,FixedLegDayCounter,Index6M,DiscountingCurve,Permanent,Trigger,ObjectOverwrite)</f>
        <v>obj_00674#0000</v>
      </c>
      <c r="AB67" s="133"/>
      <c r="AC67" s="133"/>
      <c r="AD67" s="87"/>
    </row>
    <row r="68" spans="10:30" x14ac:dyDescent="0.2">
      <c r="M68" s="110" t="s">
        <v>60</v>
      </c>
      <c r="N68" s="110"/>
      <c r="O68" s="110" t="s">
        <v>90</v>
      </c>
      <c r="P68" s="110" t="str">
        <f t="shared" si="10"/>
        <v>EURAB6E25Y_Quote</v>
      </c>
      <c r="Q68" s="122"/>
      <c r="R68" s="111">
        <f t="shared" si="11"/>
        <v>42355</v>
      </c>
      <c r="S68" s="111">
        <f>_xll.qlInterestRateIndexValueDate(AA68,R68)</f>
        <v>42359</v>
      </c>
      <c r="T68" s="111">
        <f>_xll.qlInterestRateIndexMaturity(AA68,S68)</f>
        <v>51491</v>
      </c>
      <c r="U68" s="112">
        <f>_xll.qlIndexFixing(AA68,R68,TRUE,_xll.ohTrigger(Trigger,Trigger6M,InterestRatesTrigger))</f>
        <v>1.5250000000115616E-2</v>
      </c>
      <c r="V68" s="112">
        <f>_xll.qlQuoteValue(P68,_xll.ohTrigger(Trigger,Trigger6M,InterestRatesTrigger))</f>
        <v>1.525E-2</v>
      </c>
      <c r="W68" s="110" t="b">
        <f t="shared" si="12"/>
        <v>1</v>
      </c>
      <c r="X68" s="146">
        <f t="shared" si="9"/>
        <v>1.1561585022690224E-9</v>
      </c>
      <c r="Y68" s="50" t="b">
        <f>ABS(X68/10000)&lt;=ABS('General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obj_00721#0000</v>
      </c>
      <c r="AB68" s="133"/>
      <c r="AC68" s="133"/>
      <c r="AD68" s="87"/>
    </row>
    <row r="69" spans="10:30" x14ac:dyDescent="0.2">
      <c r="M69" s="50" t="s">
        <v>60</v>
      </c>
      <c r="N69" s="50"/>
      <c r="O69" s="50" t="s">
        <v>123</v>
      </c>
      <c r="P69" s="50" t="str">
        <f t="shared" si="10"/>
        <v>EURAB6E26Y_Quote</v>
      </c>
      <c r="Q69" s="122"/>
      <c r="R69" s="120">
        <f t="shared" si="11"/>
        <v>42355</v>
      </c>
      <c r="S69" s="120">
        <f>_xll.qlInterestRateIndexValueDate(AA69,R69)</f>
        <v>42359</v>
      </c>
      <c r="T69" s="120">
        <f>_xll.qlInterestRateIndexMaturity(AA69,S69)</f>
        <v>51858</v>
      </c>
      <c r="U69" s="125">
        <f>_xll.qlIndexFixing(AA69,R69,TRUE,_xll.ohTrigger(Trigger,Trigger6M,InterestRatesTrigger))</f>
        <v>1.5259916057862115E-2</v>
      </c>
      <c r="V69" s="125">
        <f>_xll.qlQuoteValue(P69,_xll.ohTrigger(Trigger,Trigger6M,InterestRatesTrigger))</f>
        <v>1.5260000000000001E-2</v>
      </c>
      <c r="W69" s="50" t="b">
        <f t="shared" si="12"/>
        <v>1</v>
      </c>
      <c r="X69" s="144">
        <f t="shared" si="9"/>
        <v>-8.3942137886483525E-4</v>
      </c>
      <c r="Y69" s="50" t="b">
        <f>ABS(X69/10000)&lt;=ABS('General Settings'!$D$31)</f>
        <v>1</v>
      </c>
      <c r="AA69" s="50" t="str">
        <f>_xll.qlSwapIndex(,,O69,SettlementDays,Currency,Calendar,FixedLegTenor,FixedLegBDC,FixedLegDayCounter,Index6M,DiscountingCurve,Permanent,Trigger,ObjectOverwrite)</f>
        <v>obj_00661#0000</v>
      </c>
      <c r="AB69" s="133"/>
      <c r="AC69" s="133"/>
      <c r="AD69" s="87"/>
    </row>
    <row r="70" spans="10:30" x14ac:dyDescent="0.2">
      <c r="M70" s="50" t="s">
        <v>60</v>
      </c>
      <c r="N70" s="50"/>
      <c r="O70" s="50" t="s">
        <v>91</v>
      </c>
      <c r="P70" s="50" t="str">
        <f t="shared" si="10"/>
        <v>EURAB6E27Y_Quote</v>
      </c>
      <c r="Q70" s="122"/>
      <c r="R70" s="120">
        <f t="shared" si="11"/>
        <v>42355</v>
      </c>
      <c r="S70" s="120">
        <f>_xll.qlInterestRateIndexValueDate(AA70,R70)</f>
        <v>42359</v>
      </c>
      <c r="T70" s="120">
        <f>_xll.qlInterestRateIndexMaturity(AA70,S70)</f>
        <v>52222</v>
      </c>
      <c r="U70" s="125">
        <f>_xll.qlIndexFixing(AA70,R70,TRUE,_xll.ohTrigger(Trigger,Trigger6M,InterestRatesTrigger))</f>
        <v>1.5261193127893908E-2</v>
      </c>
      <c r="V70" s="125">
        <f>_xll.qlQuoteValue(P70,_xll.ohTrigger(Trigger,Trigger6M,InterestRatesTrigger))</f>
        <v>1.5260000000000001E-2</v>
      </c>
      <c r="W70" s="50" t="b">
        <f t="shared" si="12"/>
        <v>1</v>
      </c>
      <c r="X70" s="144">
        <f t="shared" si="9"/>
        <v>1.1931278939072976E-2</v>
      </c>
      <c r="Y70" s="50" t="b">
        <f>ABS(X70/10000)&lt;=ABS('General Settings'!$D$31)</f>
        <v>1</v>
      </c>
      <c r="AA70" s="50" t="str">
        <f>_xll.qlSwapIndex(,,O70,SettlementDays,Currency,Calendar,FixedLegTenor,FixedLegBDC,FixedLegDayCounter,Index6M,DiscountingCurve,Permanent,Trigger,ObjectOverwrite)</f>
        <v>obj_006a6#0000</v>
      </c>
      <c r="AB70" s="133"/>
      <c r="AC70" s="133"/>
      <c r="AD70" s="87"/>
    </row>
    <row r="71" spans="10:30" x14ac:dyDescent="0.2">
      <c r="J71" s="62"/>
      <c r="K71" s="62"/>
      <c r="L71" s="62"/>
      <c r="M71" s="50" t="s">
        <v>60</v>
      </c>
      <c r="N71" s="50"/>
      <c r="O71" s="50" t="s">
        <v>124</v>
      </c>
      <c r="P71" s="50" t="str">
        <f t="shared" si="10"/>
        <v>EURAB6E28Y_Quote</v>
      </c>
      <c r="Q71" s="122"/>
      <c r="R71" s="120">
        <f t="shared" si="11"/>
        <v>42355</v>
      </c>
      <c r="S71" s="120">
        <f>_xll.qlInterestRateIndexValueDate(AA71,R71)</f>
        <v>42359</v>
      </c>
      <c r="T71" s="120">
        <f>_xll.qlInterestRateIndexMaturity(AA71,S71)</f>
        <v>52586</v>
      </c>
      <c r="U71" s="125">
        <f>_xll.qlIndexFixing(AA71,R71,TRUE,_xll.ohTrigger(Trigger,Trigger6M,InterestRatesTrigger))</f>
        <v>1.5257472096435623E-2</v>
      </c>
      <c r="V71" s="125">
        <f>_xll.qlQuoteValue(P71,_xll.ohTrigger(Trigger,Trigger6M,InterestRatesTrigger))</f>
        <v>1.525E-2</v>
      </c>
      <c r="W71" s="50" t="b">
        <f t="shared" si="12"/>
        <v>1</v>
      </c>
      <c r="X71" s="144">
        <f t="shared" si="9"/>
        <v>7.4720964356230629E-2</v>
      </c>
      <c r="Y71" s="50" t="b">
        <f>ABS(X71/10000)&lt;=ABS('General Settings'!$D$31)</f>
        <v>1</v>
      </c>
      <c r="AA71" s="50" t="str">
        <f>_xll.qlSwapIndex(,,O71,SettlementDays,Currency,Calendar,FixedLegTenor,FixedLegBDC,FixedLegDayCounter,Index6M,DiscountingCurve,Permanent,Trigger,ObjectOverwrite)</f>
        <v>obj_00638#0000</v>
      </c>
      <c r="AB71" s="133"/>
      <c r="AC71" s="133"/>
      <c r="AD71" s="87"/>
    </row>
    <row r="72" spans="10:30" x14ac:dyDescent="0.2">
      <c r="M72" s="50" t="s">
        <v>60</v>
      </c>
      <c r="N72" s="50"/>
      <c r="O72" s="50" t="s">
        <v>125</v>
      </c>
      <c r="P72" s="50" t="str">
        <f t="shared" si="10"/>
        <v>EURAB6E29Y_Quote</v>
      </c>
      <c r="Q72" s="122"/>
      <c r="R72" s="120">
        <f t="shared" si="11"/>
        <v>42355</v>
      </c>
      <c r="S72" s="120">
        <f>_xll.qlInterestRateIndexValueDate(AA72,R72)</f>
        <v>42359</v>
      </c>
      <c r="T72" s="120">
        <f>_xll.qlInterestRateIndexMaturity(AA72,S72)</f>
        <v>52952</v>
      </c>
      <c r="U72" s="125">
        <f>_xll.qlIndexFixing(AA72,R72,TRUE,_xll.ohTrigger(Trigger,Trigger6M,InterestRatesTrigger))</f>
        <v>1.5253339738059252E-2</v>
      </c>
      <c r="V72" s="125">
        <f>_xll.qlQuoteValue(P72,_xll.ohTrigger(Trigger,Trigger6M,InterestRatesTrigger))</f>
        <v>1.525E-2</v>
      </c>
      <c r="W72" s="50" t="b">
        <f t="shared" si="12"/>
        <v>1</v>
      </c>
      <c r="X72" s="144">
        <f t="shared" si="9"/>
        <v>3.3397380592523757E-2</v>
      </c>
      <c r="Y72" s="50" t="b">
        <f>ABS(X72/10000)&lt;=ABS('General Settings'!$D$31)</f>
        <v>1</v>
      </c>
      <c r="AA72" s="50" t="str">
        <f>_xll.qlSwapIndex(,,O72,SettlementDays,Currency,Calendar,FixedLegTenor,FixedLegBDC,FixedLegDayCounter,Index6M,DiscountingCurve,Permanent,Trigger,ObjectOverwrite)</f>
        <v>obj_00683#0000</v>
      </c>
      <c r="AB72" s="133"/>
      <c r="AC72" s="133"/>
      <c r="AD72" s="87"/>
    </row>
    <row r="73" spans="10:30" x14ac:dyDescent="0.2">
      <c r="M73" s="110" t="s">
        <v>60</v>
      </c>
      <c r="N73" s="110"/>
      <c r="O73" s="110" t="s">
        <v>92</v>
      </c>
      <c r="P73" s="110" t="str">
        <f t="shared" si="10"/>
        <v>EURAB6E30Y_Quote</v>
      </c>
      <c r="Q73" s="122"/>
      <c r="R73" s="111">
        <f t="shared" si="11"/>
        <v>42355</v>
      </c>
      <c r="S73" s="111">
        <f>_xll.qlInterestRateIndexValueDate(AA73,R73)</f>
        <v>42359</v>
      </c>
      <c r="T73" s="111">
        <f>_xll.qlInterestRateIndexMaturity(AA73,S73)</f>
        <v>53317</v>
      </c>
      <c r="U73" s="112">
        <f>_xll.qlIndexFixing(AA73,R73,TRUE,_xll.ohTrigger(Trigger,Trigger6M,InterestRatesTrigger))</f>
        <v>1.5249999999967491E-2</v>
      </c>
      <c r="V73" s="112">
        <f>_xll.qlQuoteValue(P73,_xll.ohTrigger(Trigger,Trigger6M,InterestRatesTrigger))</f>
        <v>1.525E-2</v>
      </c>
      <c r="W73" s="110" t="b">
        <f t="shared" si="12"/>
        <v>1</v>
      </c>
      <c r="X73" s="146">
        <f t="shared" si="9"/>
        <v>-3.2508717939805365E-10</v>
      </c>
      <c r="Y73" s="50" t="b">
        <f>ABS(X73/10000)&lt;=ABS('General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obj_00600#0000</v>
      </c>
      <c r="AB73" s="133"/>
      <c r="AC73" s="133"/>
      <c r="AD73" s="87"/>
    </row>
    <row r="74" spans="10:30" x14ac:dyDescent="0.2">
      <c r="M74" s="110" t="s">
        <v>60</v>
      </c>
      <c r="N74" s="110"/>
      <c r="O74" s="110" t="s">
        <v>93</v>
      </c>
      <c r="P74" s="110" t="str">
        <f t="shared" si="10"/>
        <v>EURAB6E35Y_Quote</v>
      </c>
      <c r="Q74" s="122"/>
      <c r="R74" s="111">
        <f t="shared" si="11"/>
        <v>42355</v>
      </c>
      <c r="S74" s="111">
        <f>_xll.qlInterestRateIndexValueDate(AA74,R74)</f>
        <v>42359</v>
      </c>
      <c r="T74" s="111">
        <f>_xll.qlInterestRateIndexMaturity(AA74,S74)</f>
        <v>55143</v>
      </c>
      <c r="U74" s="112">
        <f>_xll.qlIndexFixing(AA74,R74,TRUE,_xll.ohTrigger(Trigger,Trigger6M,InterestRatesTrigger))</f>
        <v>1.5269999999342235E-2</v>
      </c>
      <c r="V74" s="112">
        <f>_xll.qlQuoteValue(P74,_xll.ohTrigger(Trigger,Trigger6M,InterestRatesTrigger))</f>
        <v>1.5270000000000001E-2</v>
      </c>
      <c r="W74" s="110" t="b">
        <f t="shared" si="12"/>
        <v>1</v>
      </c>
      <c r="X74" s="146">
        <f t="shared" si="9"/>
        <v>-6.5776550872698181E-9</v>
      </c>
      <c r="Y74" s="50" t="b">
        <f>ABS(X74/10000)&lt;=ABS('General Settings'!$D$31)</f>
        <v>1</v>
      </c>
      <c r="AA74" s="50" t="str">
        <f>_xll.qlSwapIndex(,,O74,SettlementDays,Currency,Calendar,FixedLegTenor,FixedLegBDC,FixedLegDayCounter,Index6M,DiscountingCurve,Permanent,Trigger,ObjectOverwrite)</f>
        <v>obj_0062d#0000</v>
      </c>
      <c r="AB74" s="133"/>
      <c r="AC74" s="133"/>
      <c r="AD74" s="87"/>
    </row>
    <row r="75" spans="10:30" x14ac:dyDescent="0.2">
      <c r="M75" s="110" t="s">
        <v>60</v>
      </c>
      <c r="N75" s="110"/>
      <c r="O75" s="110" t="s">
        <v>94</v>
      </c>
      <c r="P75" s="110" t="str">
        <f t="shared" si="10"/>
        <v>EURAB6E40Y_Quote</v>
      </c>
      <c r="Q75" s="122"/>
      <c r="R75" s="111">
        <f t="shared" si="11"/>
        <v>42355</v>
      </c>
      <c r="S75" s="111">
        <f>_xll.qlInterestRateIndexValueDate(AA75,R75)</f>
        <v>42359</v>
      </c>
      <c r="T75" s="111">
        <f>_xll.qlInterestRateIndexMaturity(AA75,S75)</f>
        <v>56969</v>
      </c>
      <c r="U75" s="112">
        <f>_xll.qlIndexFixing(AA75,R75,TRUE,_xll.ohTrigger(Trigger,Trigger6M,InterestRatesTrigger))</f>
        <v>1.523999999995471E-2</v>
      </c>
      <c r="V75" s="112">
        <f>_xll.qlQuoteValue(P75,_xll.ohTrigger(Trigger,Trigger6M,InterestRatesTrigger))</f>
        <v>1.524E-2</v>
      </c>
      <c r="W75" s="110" t="b">
        <f t="shared" si="12"/>
        <v>1</v>
      </c>
      <c r="X75" s="146">
        <f t="shared" si="9"/>
        <v>-4.529016051080248E-10</v>
      </c>
      <c r="Y75" s="50" t="b">
        <f>ABS(X75/10000)&lt;=ABS('General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obj_005a9#0000</v>
      </c>
      <c r="AB75" s="133"/>
      <c r="AC75" s="133"/>
      <c r="AD75" s="87"/>
    </row>
    <row r="76" spans="10:30" x14ac:dyDescent="0.2">
      <c r="M76" s="110" t="s">
        <v>60</v>
      </c>
      <c r="N76" s="110"/>
      <c r="O76" s="110" t="s">
        <v>95</v>
      </c>
      <c r="P76" s="110" t="str">
        <f t="shared" si="10"/>
        <v>EURAB6E50Y_Quote</v>
      </c>
      <c r="Q76" s="122"/>
      <c r="R76" s="111">
        <f t="shared" si="11"/>
        <v>42355</v>
      </c>
      <c r="S76" s="111">
        <f>_xll.qlInterestRateIndexValueDate(AA76,R76)</f>
        <v>42359</v>
      </c>
      <c r="T76" s="111">
        <f>_xll.qlInterestRateIndexMaturity(AA76,S76)</f>
        <v>60622</v>
      </c>
      <c r="U76" s="112">
        <f>_xll.qlIndexFixing(AA76,R76,TRUE,_xll.ohTrigger(Trigger,Trigger6M,InterestRatesTrigger))</f>
        <v>1.4780000000022777E-2</v>
      </c>
      <c r="V76" s="112">
        <f>_xll.qlQuoteValue(P76,_xll.ohTrigger(Trigger,Trigger6M,InterestRatesTrigger))</f>
        <v>1.478E-2</v>
      </c>
      <c r="W76" s="110" t="b">
        <f t="shared" si="12"/>
        <v>1</v>
      </c>
      <c r="X76" s="146">
        <f t="shared" si="9"/>
        <v>2.2776919239575477E-10</v>
      </c>
      <c r="Y76" s="50" t="b">
        <f>ABS(X76/10000)&lt;=ABS('General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obj_00708#0000</v>
      </c>
      <c r="AB76" s="133"/>
      <c r="AC76" s="133"/>
      <c r="AD76" s="87"/>
    </row>
    <row r="77" spans="10:30" x14ac:dyDescent="0.2">
      <c r="M77" s="114" t="s">
        <v>60</v>
      </c>
      <c r="N77" s="114"/>
      <c r="O77" s="114" t="s">
        <v>126</v>
      </c>
      <c r="P77" s="114" t="str">
        <f t="shared" si="10"/>
        <v>EURAB6E60Y_Quote</v>
      </c>
      <c r="Q77" s="124"/>
      <c r="R77" s="115">
        <f t="shared" si="11"/>
        <v>42355</v>
      </c>
      <c r="S77" s="115">
        <f>_xll.qlInterestRateIndexValueDate(AA77,R77)</f>
        <v>42359</v>
      </c>
      <c r="T77" s="115">
        <f>_xll.qlInterestRateIndexMaturity(AA77,S77)</f>
        <v>64276</v>
      </c>
      <c r="U77" s="116">
        <f>_xll.qlIndexFixing(AA77,R77,TRUE,_xll.ohTrigger(Trigger,Trigger6M,InterestRatesTrigger))</f>
        <v>1.4630000000169235E-2</v>
      </c>
      <c r="V77" s="116">
        <f>_xll.qlQuoteValue(P77,_xll.ohTrigger(Trigger,Trigger6M,InterestRatesTrigger))</f>
        <v>1.4630000000000001E-2</v>
      </c>
      <c r="W77" s="114" t="b">
        <f t="shared" si="12"/>
        <v>1</v>
      </c>
      <c r="X77" s="158">
        <f t="shared" si="9"/>
        <v>1.6923441814586937E-9</v>
      </c>
      <c r="Y77" s="51" t="b">
        <f>ABS(X77/10000)&lt;=ABS('General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obj_006d3#0000</v>
      </c>
      <c r="AB77" s="133"/>
      <c r="AC77" s="133"/>
      <c r="AD77" s="87"/>
    </row>
    <row r="78" spans="10:30" x14ac:dyDescent="0.2">
      <c r="M78" s="93" t="s">
        <v>155</v>
      </c>
      <c r="N78" s="93" t="s">
        <v>33</v>
      </c>
      <c r="O78" s="93" t="s">
        <v>33</v>
      </c>
      <c r="P78" s="93" t="str">
        <f t="shared" ref="P78:P141" si="13">Currency&amp;SUBSTITUTE(N78,"Y","F")&amp;O78&amp;QuoteSuffix</f>
        <v>EUR1F1Y_Quote</v>
      </c>
      <c r="Q78" s="123"/>
      <c r="R78" s="105">
        <f>_xll.qlInterestRateIndexFixingDate(AA78,S78)</f>
        <v>42723</v>
      </c>
      <c r="S78" s="105">
        <f>_xll.qlCalendarAdvance(Calendar,SettlementDate,N78,"mf",TRUE,Trigger)</f>
        <v>42725</v>
      </c>
      <c r="T78" s="105">
        <f>_xll.qlInterestRateIndexMaturity(AA78,S78)</f>
        <v>43090</v>
      </c>
      <c r="U78" s="96">
        <f>_xll.qlIndexFixing(AA78,R78,TRUE,_xll.ohTrigger(Trigger,Trigger6M,InterestRatesTrigger))</f>
        <v>-3.9416049936553434E-4</v>
      </c>
      <c r="V78" s="96">
        <f>_xll.qlQuoteValue(P78,_xll.ohTrigger(Trigger,Trigger6M,InterestRatesTrigger))</f>
        <v>-3.6999999999999999E-4</v>
      </c>
      <c r="W78" s="93" t="b">
        <f t="shared" ref="W78" si="14">NOT(ISERROR(V78))</f>
        <v>1</v>
      </c>
      <c r="X78" s="154">
        <f t="shared" ref="X78" si="15">(U78-V78)*10000</f>
        <v>-0.24160499365534341</v>
      </c>
      <c r="Y78" s="52" t="b">
        <f>ABS(X78/10000)&lt;=ABS('General Settings'!$D$32)</f>
        <v>0</v>
      </c>
      <c r="AA78" s="52" t="str">
        <f>_xll.qlSwapIndex(,,O78,SettlementDays,Currency,Calendar,FixedLegTenor,FixedLegBDC,FixedLegDayCounter,Index6M,DiscountingCurve,Permanent,Trigger,ObjectOverwrite)</f>
        <v>obj_006c0#0000</v>
      </c>
      <c r="AB78" s="52" t="str">
        <f>_xll.qlVanillaSwapFromSwapIndex(,AA78,R78)</f>
        <v>obj_0088f#0000</v>
      </c>
      <c r="AC78" s="133"/>
      <c r="AD78" s="87"/>
    </row>
    <row r="79" spans="10:30" x14ac:dyDescent="0.2">
      <c r="M79" s="94" t="s">
        <v>155</v>
      </c>
      <c r="N79" s="94" t="s">
        <v>33</v>
      </c>
      <c r="O79" s="94" t="s">
        <v>78</v>
      </c>
      <c r="P79" s="94" t="str">
        <f t="shared" si="13"/>
        <v>EUR1F2Y_Quote</v>
      </c>
      <c r="Q79" s="122"/>
      <c r="R79" s="106">
        <f>_xll.qlInterestRateIndexFixingDate(AA79,S79)</f>
        <v>42723</v>
      </c>
      <c r="S79" s="106">
        <f>_xll.qlCalendarAdvance(Calendar,SettlementDate,N79,"mf",TRUE,Trigger)</f>
        <v>42725</v>
      </c>
      <c r="T79" s="106">
        <f>_xll.qlInterestRateIndexMaturity(AA79,S79)</f>
        <v>43455</v>
      </c>
      <c r="U79" s="97">
        <f>_xll.qlIndexFixing(AA79,R79,TRUE,_xll.ohTrigger(Trigger,Trigger6M,InterestRatesTrigger))</f>
        <v>7.0597916786642326E-4</v>
      </c>
      <c r="V79" s="97">
        <f>_xll.qlQuoteValue(P79,_xll.ohTrigger(Trigger,Trigger6M,InterestRatesTrigger))</f>
        <v>7.0999999999999991E-4</v>
      </c>
      <c r="W79" s="94" t="b">
        <f t="shared" ref="W79:W142" si="16">NOT(ISERROR(V79))</f>
        <v>1</v>
      </c>
      <c r="X79" s="153">
        <f>(U79-V79)*10000</f>
        <v>-4.0208321335766503E-2</v>
      </c>
      <c r="Y79" s="50" t="b">
        <f>ABS(X79/10000)&lt;=ABS('General Settings'!$D$32)</f>
        <v>0</v>
      </c>
      <c r="AA79" s="50" t="str">
        <f>_xll.qlSwapIndex(,,O79,SettlementDays,Currency,Calendar,FixedLegTenor,FixedLegBDC,FixedLegDayCounter,Index6M,DiscountingCurve,Permanent,Trigger,ObjectOverwrite)</f>
        <v>obj_005bf#0000</v>
      </c>
      <c r="AB79" s="50" t="str">
        <f>_xll.qlVanillaSwapFromSwapIndex(,AA79,R79)</f>
        <v>obj_0089d#0000</v>
      </c>
      <c r="AC79" s="133"/>
      <c r="AD79" s="87"/>
    </row>
    <row r="80" spans="10:30" x14ac:dyDescent="0.2">
      <c r="M80" s="94" t="s">
        <v>155</v>
      </c>
      <c r="N80" s="94" t="s">
        <v>33</v>
      </c>
      <c r="O80" s="94" t="s">
        <v>79</v>
      </c>
      <c r="P80" s="94" t="str">
        <f t="shared" si="13"/>
        <v>EUR1F3Y_Quote</v>
      </c>
      <c r="Q80" s="122"/>
      <c r="R80" s="106">
        <f>_xll.qlInterestRateIndexFixingDate(AA80,S80)</f>
        <v>42723</v>
      </c>
      <c r="S80" s="106">
        <f>_xll.qlCalendarAdvance(Calendar,SettlementDate,N80,"mf",TRUE,Trigger)</f>
        <v>42725</v>
      </c>
      <c r="T80" s="106">
        <f>_xll.qlInterestRateIndexMaturity(AA80,S80)</f>
        <v>43822</v>
      </c>
      <c r="U80" s="97">
        <f>_xll.qlIndexFixing(AA80,R80,TRUE,_xll.ohTrigger(Trigger,Trigger6M,InterestRatesTrigger))</f>
        <v>2.1719797475010134E-3</v>
      </c>
      <c r="V80" s="97">
        <f>_xll.qlQuoteValue(P80,_xll.ohTrigger(Trigger,Trigger6M,InterestRatesTrigger))</f>
        <v>2.1700000000000001E-3</v>
      </c>
      <c r="W80" s="94" t="b">
        <f t="shared" si="16"/>
        <v>1</v>
      </c>
      <c r="X80" s="153">
        <f t="shared" ref="X80:X142" si="17">(U80-V80)*10000</f>
        <v>1.9797475010133875E-2</v>
      </c>
      <c r="Y80" s="50" t="b">
        <f>ABS(X80/10000)&lt;=ABS('General Settings'!$D$32)</f>
        <v>0</v>
      </c>
      <c r="AA80" s="50" t="str">
        <f>_xll.qlSwapIndex(,,O80,SettlementDays,Currency,Calendar,FixedLegTenor,FixedLegBDC,FixedLegDayCounter,Index6M,DiscountingCurve,Permanent,Trigger,ObjectOverwrite)</f>
        <v>obj_006e6#0000</v>
      </c>
      <c r="AB80" s="50" t="str">
        <f>_xll.qlVanillaSwapFromSwapIndex(,AA80,R80)</f>
        <v>obj_00771#0000</v>
      </c>
      <c r="AC80" s="133"/>
      <c r="AD80" s="87"/>
    </row>
    <row r="81" spans="13:30" x14ac:dyDescent="0.2">
      <c r="M81" s="94" t="s">
        <v>155</v>
      </c>
      <c r="N81" s="94" t="s">
        <v>33</v>
      </c>
      <c r="O81" s="94" t="s">
        <v>80</v>
      </c>
      <c r="P81" s="94" t="str">
        <f t="shared" si="13"/>
        <v>EUR1F4Y_Quote</v>
      </c>
      <c r="Q81" s="122"/>
      <c r="R81" s="106">
        <f>_xll.qlInterestRateIndexFixingDate(AA81,S81)</f>
        <v>42723</v>
      </c>
      <c r="S81" s="106">
        <f>_xll.qlCalendarAdvance(Calendar,SettlementDate,N81,"mf",TRUE,Trigger)</f>
        <v>42725</v>
      </c>
      <c r="T81" s="106">
        <f>_xll.qlInterestRateIndexMaturity(AA81,S81)</f>
        <v>44186</v>
      </c>
      <c r="U81" s="97">
        <f>_xll.qlIndexFixing(AA81,R81,TRUE,_xll.ohTrigger(Trigger,Trigger6M,InterestRatesTrigger))</f>
        <v>3.7131891268151296E-3</v>
      </c>
      <c r="V81" s="97">
        <f>_xll.qlQuoteValue(P81,_xll.ohTrigger(Trigger,Trigger6M,InterestRatesTrigger))</f>
        <v>3.7099999999999998E-3</v>
      </c>
      <c r="W81" s="94" t="b">
        <f t="shared" si="16"/>
        <v>1</v>
      </c>
      <c r="X81" s="153">
        <f t="shared" si="17"/>
        <v>3.1891268151298079E-2</v>
      </c>
      <c r="Y81" s="50" t="b">
        <f>ABS(X81/10000)&lt;=ABS('General Settings'!$D$32)</f>
        <v>0</v>
      </c>
      <c r="AA81" s="50" t="str">
        <f>_xll.qlSwapIndex(,,O81,SettlementDays,Currency,Calendar,FixedLegTenor,FixedLegBDC,FixedLegDayCounter,Index6M,DiscountingCurve,Permanent,Trigger,ObjectOverwrite)</f>
        <v>obj_005f6#0000</v>
      </c>
      <c r="AB81" s="50" t="str">
        <f>_xll.qlVanillaSwapFromSwapIndex(,AA81,R81)</f>
        <v>obj_0088c#0000</v>
      </c>
      <c r="AC81" s="133"/>
      <c r="AD81" s="87"/>
    </row>
    <row r="82" spans="13:30" x14ac:dyDescent="0.2">
      <c r="M82" s="94" t="s">
        <v>155</v>
      </c>
      <c r="N82" s="94" t="s">
        <v>33</v>
      </c>
      <c r="O82" s="94" t="s">
        <v>81</v>
      </c>
      <c r="P82" s="94" t="str">
        <f t="shared" si="13"/>
        <v>EUR1F5Y_Quote</v>
      </c>
      <c r="Q82" s="122"/>
      <c r="R82" s="106">
        <f>_xll.qlInterestRateIndexFixingDate(AA82,S82)</f>
        <v>42723</v>
      </c>
      <c r="S82" s="106">
        <f>_xll.qlCalendarAdvance(Calendar,SettlementDate,N82,"mf",TRUE,Trigger)</f>
        <v>42725</v>
      </c>
      <c r="T82" s="106">
        <f>_xll.qlInterestRateIndexMaturity(AA82,S82)</f>
        <v>44551</v>
      </c>
      <c r="U82" s="97">
        <f>_xll.qlIndexFixing(AA82,R82,TRUE,_xll.ohTrigger(Trigger,Trigger6M,InterestRatesTrigger))</f>
        <v>5.2231726715514203E-3</v>
      </c>
      <c r="V82" s="97">
        <f>_xll.qlQuoteValue(P82,_xll.ohTrigger(Trigger,Trigger6M,InterestRatesTrigger))</f>
        <v>5.2199999999999998E-3</v>
      </c>
      <c r="W82" s="94" t="b">
        <f t="shared" si="16"/>
        <v>1</v>
      </c>
      <c r="X82" s="153">
        <f t="shared" si="17"/>
        <v>3.1726715514204459E-2</v>
      </c>
      <c r="Y82" s="50" t="b">
        <f>ABS(X82/10000)&lt;=ABS('General Settings'!$D$32)</f>
        <v>0</v>
      </c>
      <c r="AA82" s="50" t="str">
        <f>_xll.qlSwapIndex(,,O82,SettlementDays,Currency,Calendar,FixedLegTenor,FixedLegBDC,FixedLegDayCounter,Index6M,DiscountingCurve,Permanent,Trigger,ObjectOverwrite)</f>
        <v>obj_005f5#0000</v>
      </c>
      <c r="AB82" s="50" t="str">
        <f>_xll.qlVanillaSwapFromSwapIndex(,AA82,R82)</f>
        <v>obj_008a0#0000</v>
      </c>
      <c r="AC82" s="133"/>
      <c r="AD82" s="87"/>
    </row>
    <row r="83" spans="13:30" x14ac:dyDescent="0.2">
      <c r="M83" s="94" t="s">
        <v>155</v>
      </c>
      <c r="N83" s="94" t="s">
        <v>33</v>
      </c>
      <c r="O83" s="94" t="s">
        <v>82</v>
      </c>
      <c r="P83" s="94" t="str">
        <f t="shared" si="13"/>
        <v>EUR1F6Y_Quote</v>
      </c>
      <c r="Q83" s="122"/>
      <c r="R83" s="106">
        <f>_xll.qlInterestRateIndexFixingDate(AA83,S83)</f>
        <v>42723</v>
      </c>
      <c r="S83" s="106">
        <f>_xll.qlCalendarAdvance(Calendar,SettlementDate,N83,"mf",TRUE,Trigger)</f>
        <v>42725</v>
      </c>
      <c r="T83" s="106">
        <f>_xll.qlInterestRateIndexMaturity(AA83,S83)</f>
        <v>44916</v>
      </c>
      <c r="U83" s="97">
        <f>_xll.qlIndexFixing(AA83,R83,TRUE,_xll.ohTrigger(Trigger,Trigger6M,InterestRatesTrigger))</f>
        <v>6.6989305831515571E-3</v>
      </c>
      <c r="V83" s="97">
        <f>_xll.qlQuoteValue(P83,_xll.ohTrigger(Trigger,Trigger6M,InterestRatesTrigger))</f>
        <v>6.7000000000000002E-3</v>
      </c>
      <c r="W83" s="94" t="b">
        <f t="shared" si="16"/>
        <v>1</v>
      </c>
      <c r="X83" s="153">
        <f t="shared" si="17"/>
        <v>-1.0694168484431596E-2</v>
      </c>
      <c r="Y83" s="50" t="b">
        <f>ABS(X83/10000)&lt;=ABS('General Settings'!$D$32)</f>
        <v>0</v>
      </c>
      <c r="AA83" s="50" t="str">
        <f>_xll.qlSwapIndex(,,O83,SettlementDays,Currency,Calendar,FixedLegTenor,FixedLegBDC,FixedLegDayCounter,Index6M,DiscountingCurve,Permanent,Trigger,ObjectOverwrite)</f>
        <v>obj_00666#0000</v>
      </c>
      <c r="AB83" s="50" t="str">
        <f>_xll.qlVanillaSwapFromSwapIndex(,AA83,R83)</f>
        <v>obj_00892#0000</v>
      </c>
      <c r="AC83" s="133"/>
      <c r="AD83" s="87"/>
    </row>
    <row r="84" spans="13:30" x14ac:dyDescent="0.2">
      <c r="M84" s="94" t="s">
        <v>155</v>
      </c>
      <c r="N84" s="94" t="s">
        <v>33</v>
      </c>
      <c r="O84" s="94" t="s">
        <v>83</v>
      </c>
      <c r="P84" s="94" t="str">
        <f t="shared" si="13"/>
        <v>EUR1F7Y_Quote</v>
      </c>
      <c r="Q84" s="122"/>
      <c r="R84" s="106">
        <f>_xll.qlInterestRateIndexFixingDate(AA84,S84)</f>
        <v>42723</v>
      </c>
      <c r="S84" s="106">
        <f>_xll.qlCalendarAdvance(Calendar,SettlementDate,N84,"mf",TRUE,Trigger)</f>
        <v>42725</v>
      </c>
      <c r="T84" s="106">
        <f>_xll.qlInterestRateIndexMaturity(AA84,S84)</f>
        <v>45281</v>
      </c>
      <c r="U84" s="97">
        <f>_xll.qlIndexFixing(AA84,R84,TRUE,_xll.ohTrigger(Trigger,Trigger6M,InterestRatesTrigger))</f>
        <v>8.1099233501759314E-3</v>
      </c>
      <c r="V84" s="97">
        <f>_xll.qlQuoteValue(P84,_xll.ohTrigger(Trigger,Trigger6M,InterestRatesTrigger))</f>
        <v>8.1099999999999992E-3</v>
      </c>
      <c r="W84" s="94" t="b">
        <f t="shared" si="16"/>
        <v>1</v>
      </c>
      <c r="X84" s="153">
        <f t="shared" si="17"/>
        <v>-7.6649824067714922E-4</v>
      </c>
      <c r="Y84" s="50" t="b">
        <f>ABS(X84/10000)&lt;=ABS('General Settings'!$D$32)</f>
        <v>0</v>
      </c>
      <c r="AA84" s="50" t="str">
        <f>_xll.qlSwapIndex(,,O84,SettlementDays,Currency,Calendar,FixedLegTenor,FixedLegBDC,FixedLegDayCounter,Index6M,DiscountingCurve,Permanent,Trigger,ObjectOverwrite)</f>
        <v>obj_00757#0000</v>
      </c>
      <c r="AB84" s="50" t="str">
        <f>_xll.qlVanillaSwapFromSwapIndex(,AA84,R84)</f>
        <v>obj_007e7#0000</v>
      </c>
      <c r="AC84" s="133"/>
      <c r="AD84" s="87"/>
    </row>
    <row r="85" spans="13:30" x14ac:dyDescent="0.2">
      <c r="M85" s="94" t="s">
        <v>155</v>
      </c>
      <c r="N85" s="94" t="s">
        <v>33</v>
      </c>
      <c r="O85" s="94" t="s">
        <v>84</v>
      </c>
      <c r="P85" s="94" t="str">
        <f t="shared" si="13"/>
        <v>EUR1F8Y_Quote</v>
      </c>
      <c r="Q85" s="122"/>
      <c r="R85" s="106">
        <f>_xll.qlInterestRateIndexFixingDate(AA85,S85)</f>
        <v>42723</v>
      </c>
      <c r="S85" s="106">
        <f>_xll.qlCalendarAdvance(Calendar,SettlementDate,N85,"mf",TRUE,Trigger)</f>
        <v>42725</v>
      </c>
      <c r="T85" s="106">
        <f>_xll.qlInterestRateIndexMaturity(AA85,S85)</f>
        <v>45649</v>
      </c>
      <c r="U85" s="97">
        <f>_xll.qlIndexFixing(AA85,R85,TRUE,_xll.ohTrigger(Trigger,Trigger6M,InterestRatesTrigger))</f>
        <v>9.4086561810685157E-3</v>
      </c>
      <c r="V85" s="97">
        <f>_xll.qlQuoteValue(P85,_xll.ohTrigger(Trigger,Trigger6M,InterestRatesTrigger))</f>
        <v>9.41E-3</v>
      </c>
      <c r="W85" s="94" t="b">
        <f t="shared" si="16"/>
        <v>1</v>
      </c>
      <c r="X85" s="153">
        <f t="shared" si="17"/>
        <v>-1.3438189314842613E-2</v>
      </c>
      <c r="Y85" s="50" t="b">
        <f>ABS(X85/10000)&lt;=ABS('General Settings'!$D$32)</f>
        <v>0</v>
      </c>
      <c r="AA85" s="50" t="str">
        <f>_xll.qlSwapIndex(,,O85,SettlementDays,Currency,Calendar,FixedLegTenor,FixedLegBDC,FixedLegDayCounter,Index6M,DiscountingCurve,Permanent,Trigger,ObjectOverwrite)</f>
        <v>obj_0071c#0000</v>
      </c>
      <c r="AB85" s="50" t="str">
        <f>_xll.qlVanillaSwapFromSwapIndex(,AA85,R85)</f>
        <v>obj_00834#0000</v>
      </c>
      <c r="AC85" s="133"/>
      <c r="AD85" s="87"/>
    </row>
    <row r="86" spans="13:30" x14ac:dyDescent="0.2">
      <c r="M86" s="94" t="s">
        <v>155</v>
      </c>
      <c r="N86" s="94" t="s">
        <v>33</v>
      </c>
      <c r="O86" s="94" t="s">
        <v>85</v>
      </c>
      <c r="P86" s="94" t="str">
        <f t="shared" si="13"/>
        <v>EUR1F9Y_Quote</v>
      </c>
      <c r="Q86" s="122"/>
      <c r="R86" s="106">
        <f>_xll.qlInterestRateIndexFixingDate(AA86,S86)</f>
        <v>42723</v>
      </c>
      <c r="S86" s="106">
        <f>_xll.qlCalendarAdvance(Calendar,SettlementDate,N86,"mf",TRUE,Trigger)</f>
        <v>42725</v>
      </c>
      <c r="T86" s="106">
        <f>_xll.qlInterestRateIndexMaturity(AA86,S86)</f>
        <v>46013</v>
      </c>
      <c r="U86" s="97">
        <f>_xll.qlIndexFixing(AA86,R86,TRUE,_xll.ohTrigger(Trigger,Trigger6M,InterestRatesTrigger))</f>
        <v>1.0526264202093209E-2</v>
      </c>
      <c r="V86" s="97">
        <f>_xll.qlQuoteValue(P86,_xll.ohTrigger(Trigger,Trigger6M,InterestRatesTrigger))</f>
        <v>1.052E-2</v>
      </c>
      <c r="W86" s="94" t="b">
        <f t="shared" si="16"/>
        <v>1</v>
      </c>
      <c r="X86" s="153">
        <f t="shared" si="17"/>
        <v>6.2642020932091036E-2</v>
      </c>
      <c r="Y86" s="50" t="b">
        <f>ABS(X86/10000)&lt;=ABS('General Settings'!$D$32)</f>
        <v>0</v>
      </c>
      <c r="AA86" s="50" t="str">
        <f>_xll.qlSwapIndex(,,O86,SettlementDays,Currency,Calendar,FixedLegTenor,FixedLegBDC,FixedLegDayCounter,Index6M,DiscountingCurve,Permanent,Trigger,ObjectOverwrite)</f>
        <v>obj_005e7#0000</v>
      </c>
      <c r="AB86" s="50" t="str">
        <f>_xll.qlVanillaSwapFromSwapIndex(,AA86,R86)</f>
        <v>obj_0080d#0000</v>
      </c>
      <c r="AC86" s="133"/>
      <c r="AD86" s="87"/>
    </row>
    <row r="87" spans="13:30" x14ac:dyDescent="0.2">
      <c r="M87" s="94" t="s">
        <v>155</v>
      </c>
      <c r="N87" s="94" t="s">
        <v>33</v>
      </c>
      <c r="O87" s="94" t="s">
        <v>86</v>
      </c>
      <c r="P87" s="94" t="str">
        <f t="shared" si="13"/>
        <v>EUR1F10Y_Quote</v>
      </c>
      <c r="Q87" s="122"/>
      <c r="R87" s="106">
        <f>_xll.qlInterestRateIndexFixingDate(AA87,S87)</f>
        <v>42723</v>
      </c>
      <c r="S87" s="106">
        <f>_xll.qlCalendarAdvance(Calendar,SettlementDate,N87,"mf",TRUE,Trigger)</f>
        <v>42725</v>
      </c>
      <c r="T87" s="106">
        <f>_xll.qlInterestRateIndexMaturity(AA87,S87)</f>
        <v>46377</v>
      </c>
      <c r="U87" s="97">
        <f>_xll.qlIndexFixing(AA87,R87,TRUE,_xll.ohTrigger(Trigger,Trigger6M,InterestRatesTrigger))</f>
        <v>1.1526042859925721E-2</v>
      </c>
      <c r="V87" s="97">
        <f>_xll.qlQuoteValue(P87,_xll.ohTrigger(Trigger,Trigger6M,InterestRatesTrigger))</f>
        <v>1.1519999999999999E-2</v>
      </c>
      <c r="W87" s="94" t="b">
        <f t="shared" si="16"/>
        <v>1</v>
      </c>
      <c r="X87" s="153">
        <f t="shared" si="17"/>
        <v>6.0428599257221494E-2</v>
      </c>
      <c r="Y87" s="50" t="b">
        <f>ABS(X87/10000)&lt;=ABS('General Settings'!$D$32)</f>
        <v>0</v>
      </c>
      <c r="AA87" s="50" t="str">
        <f>_xll.qlSwapIndex(,,O87,SettlementDays,Currency,Calendar,FixedLegTenor,FixedLegBDC,FixedLegDayCounter,Index6M,DiscountingCurve,Permanent,Trigger,ObjectOverwrite)</f>
        <v>obj_00716#0000</v>
      </c>
      <c r="AB87" s="50" t="str">
        <f>_xll.qlVanillaSwapFromSwapIndex(,AA87,R87)</f>
        <v>obj_0089b#0000</v>
      </c>
      <c r="AC87" s="133"/>
      <c r="AD87" s="87"/>
    </row>
    <row r="88" spans="13:30" x14ac:dyDescent="0.2">
      <c r="M88" s="94" t="s">
        <v>155</v>
      </c>
      <c r="N88" s="94" t="s">
        <v>33</v>
      </c>
      <c r="O88" s="94" t="s">
        <v>112</v>
      </c>
      <c r="P88" s="94" t="str">
        <f t="shared" si="13"/>
        <v>EUR1F11Y_Quote</v>
      </c>
      <c r="Q88" s="122"/>
      <c r="R88" s="106">
        <f>_xll.qlInterestRateIndexFixingDate(AA88,S88)</f>
        <v>42723</v>
      </c>
      <c r="S88" s="106">
        <f>_xll.qlCalendarAdvance(Calendar,SettlementDate,N88,"mf",TRUE,Trigger)</f>
        <v>42725</v>
      </c>
      <c r="T88" s="106">
        <f>_xll.qlInterestRateIndexMaturity(AA88,S88)</f>
        <v>46742</v>
      </c>
      <c r="U88" s="97">
        <f>_xll.qlIndexFixing(AA88,R88,TRUE,_xll.ohTrigger(Trigger,Trigger6M,InterestRatesTrigger))</f>
        <v>1.241292279070693E-2</v>
      </c>
      <c r="V88" s="97">
        <f>_xll.qlQuoteValue(P88,_xll.ohTrigger(Trigger,Trigger6M,InterestRatesTrigger))</f>
        <v>1.24E-2</v>
      </c>
      <c r="W88" s="94" t="b">
        <f t="shared" si="16"/>
        <v>1</v>
      </c>
      <c r="X88" s="153">
        <f t="shared" si="17"/>
        <v>0.12922790706930767</v>
      </c>
      <c r="Y88" s="50" t="b">
        <f>ABS(X88/10000)&lt;=ABS('General Settings'!$D$32)</f>
        <v>0</v>
      </c>
      <c r="AA88" s="50" t="str">
        <f>_xll.qlSwapIndex(,,O88,SettlementDays,Currency,Calendar,FixedLegTenor,FixedLegBDC,FixedLegDayCounter,Index6M,DiscountingCurve,Permanent,Trigger,ObjectOverwrite)</f>
        <v>obj_00591#0000</v>
      </c>
      <c r="AB88" s="50" t="str">
        <f>_xll.qlVanillaSwapFromSwapIndex(,AA88,R88)</f>
        <v>obj_00818#0000</v>
      </c>
      <c r="AC88" s="133"/>
      <c r="AD88" s="87"/>
    </row>
    <row r="89" spans="13:30" x14ac:dyDescent="0.2">
      <c r="M89" s="94" t="s">
        <v>155</v>
      </c>
      <c r="N89" s="94" t="s">
        <v>33</v>
      </c>
      <c r="O89" s="94" t="s">
        <v>87</v>
      </c>
      <c r="P89" s="94" t="str">
        <f t="shared" si="13"/>
        <v>EUR1F12Y_Quote</v>
      </c>
      <c r="Q89" s="122"/>
      <c r="R89" s="106">
        <f>_xll.qlInterestRateIndexFixingDate(AA89,S89)</f>
        <v>42723</v>
      </c>
      <c r="S89" s="106">
        <f>_xll.qlCalendarAdvance(Calendar,SettlementDate,N89,"mf",TRUE,Trigger)</f>
        <v>42725</v>
      </c>
      <c r="T89" s="106">
        <f>_xll.qlInterestRateIndexMaturity(AA89,S89)</f>
        <v>47108</v>
      </c>
      <c r="U89" s="97">
        <f>_xll.qlIndexFixing(AA89,R89,TRUE,_xll.ohTrigger(Trigger,Trigger6M,InterestRatesTrigger))</f>
        <v>1.3179784252588941E-2</v>
      </c>
      <c r="V89" s="97">
        <f>_xll.qlQuoteValue(P89,_xll.ohTrigger(Trigger,Trigger6M,InterestRatesTrigger))</f>
        <v>1.316E-2</v>
      </c>
      <c r="W89" s="94" t="b">
        <f t="shared" si="16"/>
        <v>1</v>
      </c>
      <c r="X89" s="153">
        <f t="shared" si="17"/>
        <v>0.19784252588941204</v>
      </c>
      <c r="Y89" s="50" t="b">
        <f>ABS(X89/10000)&lt;=ABS('General Settings'!$D$32)</f>
        <v>0</v>
      </c>
      <c r="AA89" s="50" t="str">
        <f>_xll.qlSwapIndex(,,O89,SettlementDays,Currency,Calendar,FixedLegTenor,FixedLegBDC,FixedLegDayCounter,Index6M,DiscountingCurve,Permanent,Trigger,ObjectOverwrite)</f>
        <v>obj_0072a#0000</v>
      </c>
      <c r="AB89" s="50" t="str">
        <f>_xll.qlVanillaSwapFromSwapIndex(,AA89,R89)</f>
        <v>obj_00854#0000</v>
      </c>
      <c r="AC89" s="133"/>
      <c r="AD89" s="87"/>
    </row>
    <row r="90" spans="13:30" x14ac:dyDescent="0.2">
      <c r="M90" s="94" t="s">
        <v>155</v>
      </c>
      <c r="N90" s="94" t="s">
        <v>33</v>
      </c>
      <c r="O90" s="94" t="s">
        <v>113</v>
      </c>
      <c r="P90" s="94" t="str">
        <f t="shared" si="13"/>
        <v>EUR1F13Y_Quote</v>
      </c>
      <c r="Q90" s="122"/>
      <c r="R90" s="106">
        <f>_xll.qlInterestRateIndexFixingDate(AA90,S90)</f>
        <v>42723</v>
      </c>
      <c r="S90" s="106">
        <f>_xll.qlCalendarAdvance(Calendar,SettlementDate,N90,"mf",TRUE,Trigger)</f>
        <v>42725</v>
      </c>
      <c r="T90" s="106">
        <f>_xll.qlInterestRateIndexMaturity(AA90,S90)</f>
        <v>47473</v>
      </c>
      <c r="U90" s="97">
        <f>_xll.qlIndexFixing(AA90,R90,TRUE,_xll.ohTrigger(Trigger,Trigger6M,InterestRatesTrigger))</f>
        <v>1.3824879944060613E-2</v>
      </c>
      <c r="V90" s="97">
        <f>_xll.qlQuoteValue(P90,_xll.ohTrigger(Trigger,Trigger6M,InterestRatesTrigger))</f>
        <v>1.3809999999999999E-2</v>
      </c>
      <c r="W90" s="94" t="b">
        <f t="shared" si="16"/>
        <v>1</v>
      </c>
      <c r="X90" s="153">
        <f t="shared" si="17"/>
        <v>0.14879944060613298</v>
      </c>
      <c r="Y90" s="50" t="b">
        <f>ABS(X90/10000)&lt;=ABS('General Settings'!$D$32)</f>
        <v>0</v>
      </c>
      <c r="AA90" s="50" t="str">
        <f>_xll.qlSwapIndex(,,O90,SettlementDays,Currency,Calendar,FixedLegTenor,FixedLegBDC,FixedLegDayCounter,Index6M,DiscountingCurve,Permanent,Trigger,ObjectOverwrite)</f>
        <v>obj_005a8#0000</v>
      </c>
      <c r="AB90" s="50" t="str">
        <f>_xll.qlVanillaSwapFromSwapIndex(,AA90,R90)</f>
        <v>obj_007f0#0000</v>
      </c>
      <c r="AC90" s="133"/>
      <c r="AD90" s="87"/>
    </row>
    <row r="91" spans="13:30" x14ac:dyDescent="0.2">
      <c r="M91" s="94" t="s">
        <v>155</v>
      </c>
      <c r="N91" s="94" t="s">
        <v>33</v>
      </c>
      <c r="O91" s="94" t="s">
        <v>114</v>
      </c>
      <c r="P91" s="94" t="str">
        <f t="shared" si="13"/>
        <v>EUR1F14Y_Quote</v>
      </c>
      <c r="Q91" s="122"/>
      <c r="R91" s="106">
        <f>_xll.qlInterestRateIndexFixingDate(AA91,S91)</f>
        <v>42723</v>
      </c>
      <c r="S91" s="106">
        <f>_xll.qlCalendarAdvance(Calendar,SettlementDate,N91,"mf",TRUE,Trigger)</f>
        <v>42725</v>
      </c>
      <c r="T91" s="106">
        <f>_xll.qlInterestRateIndexMaturity(AA91,S91)</f>
        <v>47840</v>
      </c>
      <c r="U91" s="97">
        <f>_xll.qlIndexFixing(AA91,R91,TRUE,_xll.ohTrigger(Trigger,Trigger6M,InterestRatesTrigger))</f>
        <v>1.4367484331257521E-2</v>
      </c>
      <c r="V91" s="97">
        <f>_xll.qlQuoteValue(P91,_xll.ohTrigger(Trigger,Trigger6M,InterestRatesTrigger))</f>
        <v>1.436E-2</v>
      </c>
      <c r="W91" s="94" t="b">
        <f t="shared" si="16"/>
        <v>1</v>
      </c>
      <c r="X91" s="153">
        <f t="shared" si="17"/>
        <v>7.484331257521723E-2</v>
      </c>
      <c r="Y91" s="50" t="b">
        <f>ABS(X91/10000)&lt;=ABS('General Settings'!$D$32)</f>
        <v>0</v>
      </c>
      <c r="AA91" s="50" t="str">
        <f>_xll.qlSwapIndex(,,O91,SettlementDays,Currency,Calendar,FixedLegTenor,FixedLegBDC,FixedLegDayCounter,Index6M,DiscountingCurve,Permanent,Trigger,ObjectOverwrite)</f>
        <v>obj_00748#0000</v>
      </c>
      <c r="AB91" s="50" t="str">
        <f>_xll.qlVanillaSwapFromSwapIndex(,AA91,R91)</f>
        <v>obj_00868#0000</v>
      </c>
      <c r="AC91" s="133"/>
      <c r="AD91" s="87"/>
    </row>
    <row r="92" spans="13:30" x14ac:dyDescent="0.2">
      <c r="M92" s="94" t="s">
        <v>155</v>
      </c>
      <c r="N92" s="94" t="s">
        <v>33</v>
      </c>
      <c r="O92" s="94" t="s">
        <v>88</v>
      </c>
      <c r="P92" s="94" t="str">
        <f t="shared" si="13"/>
        <v>EUR1F15Y_Quote</v>
      </c>
      <c r="Q92" s="122"/>
      <c r="R92" s="106">
        <f>_xll.qlInterestRateIndexFixingDate(AA92,S92)</f>
        <v>42723</v>
      </c>
      <c r="S92" s="106">
        <f>_xll.qlCalendarAdvance(Calendar,SettlementDate,N92,"mf",TRUE,Trigger)</f>
        <v>42725</v>
      </c>
      <c r="T92" s="106">
        <f>_xll.qlInterestRateIndexMaturity(AA92,S92)</f>
        <v>48204</v>
      </c>
      <c r="U92" s="97">
        <f>_xll.qlIndexFixing(AA92,R92,TRUE,_xll.ohTrigger(Trigger,Trigger6M,InterestRatesTrigger))</f>
        <v>1.481129859556402E-2</v>
      </c>
      <c r="V92" s="97">
        <f>_xll.qlQuoteValue(P92,_xll.ohTrigger(Trigger,Trigger6M,InterestRatesTrigger))</f>
        <v>1.4800000000000001E-2</v>
      </c>
      <c r="W92" s="94" t="b">
        <f t="shared" si="16"/>
        <v>1</v>
      </c>
      <c r="X92" s="153">
        <f t="shared" si="17"/>
        <v>0.11298595564019839</v>
      </c>
      <c r="Y92" s="50" t="b">
        <f>ABS(X92/10000)&lt;=ABS('General Settings'!$D$32)</f>
        <v>0</v>
      </c>
      <c r="AA92" s="50" t="str">
        <f>_xll.qlSwapIndex(,,O92,SettlementDays,Currency,Calendar,FixedLegTenor,FixedLegBDC,FixedLegDayCounter,Index6M,DiscountingCurve,Permanent,Trigger,ObjectOverwrite)</f>
        <v>obj_006cb#0000</v>
      </c>
      <c r="AB92" s="50" t="str">
        <f>_xll.qlVanillaSwapFromSwapIndex(,AA92,R92)</f>
        <v>obj_007bb#0000</v>
      </c>
      <c r="AC92" s="133"/>
      <c r="AD92" s="87"/>
    </row>
    <row r="93" spans="13:30" x14ac:dyDescent="0.2">
      <c r="M93" s="94" t="s">
        <v>155</v>
      </c>
      <c r="N93" s="94" t="s">
        <v>33</v>
      </c>
      <c r="O93" s="94" t="s">
        <v>89</v>
      </c>
      <c r="P93" s="94" t="str">
        <f t="shared" si="13"/>
        <v>EUR1F20Y_Quote</v>
      </c>
      <c r="Q93" s="122"/>
      <c r="R93" s="106">
        <f>_xll.qlInterestRateIndexFixingDate(AA93,S93)</f>
        <v>42723</v>
      </c>
      <c r="S93" s="106">
        <f>_xll.qlCalendarAdvance(Calendar,SettlementDate,N93,"mf",TRUE,Trigger)</f>
        <v>42725</v>
      </c>
      <c r="T93" s="106">
        <f>_xll.qlInterestRateIndexMaturity(AA93,S93)</f>
        <v>50031</v>
      </c>
      <c r="U93" s="97">
        <f>_xll.qlIndexFixing(AA93,R93,TRUE,_xll.ohTrigger(Trigger,Trigger6M,InterestRatesTrigger))</f>
        <v>1.5933338985202349E-2</v>
      </c>
      <c r="V93" s="97">
        <f>_xll.qlQuoteValue(P93,_xll.ohTrigger(Trigger,Trigger6M,InterestRatesTrigger))</f>
        <v>1.593E-2</v>
      </c>
      <c r="W93" s="94" t="b">
        <f t="shared" si="16"/>
        <v>1</v>
      </c>
      <c r="X93" s="153">
        <f t="shared" si="17"/>
        <v>3.3389852023488209E-2</v>
      </c>
      <c r="Y93" s="50" t="b">
        <f>ABS(X93/10000)&lt;=ABS('General Settings'!$D$32)</f>
        <v>0</v>
      </c>
      <c r="AA93" s="50" t="str">
        <f>_xll.qlSwapIndex(,,O93,SettlementDays,Currency,Calendar,FixedLegTenor,FixedLegBDC,FixedLegDayCounter,Index6M,DiscountingCurve,Permanent,Trigger,ObjectOverwrite)</f>
        <v>obj_00755#0000</v>
      </c>
      <c r="AB93" s="50" t="str">
        <f>_xll.qlVanillaSwapFromSwapIndex(,AA93,R93)</f>
        <v>obj_00879#0000</v>
      </c>
      <c r="AC93" s="133"/>
      <c r="AD93" s="87"/>
    </row>
    <row r="94" spans="13:30" x14ac:dyDescent="0.2">
      <c r="M94" s="94" t="s">
        <v>155</v>
      </c>
      <c r="N94" s="94" t="s">
        <v>33</v>
      </c>
      <c r="O94" s="94" t="s">
        <v>90</v>
      </c>
      <c r="P94" s="94" t="str">
        <f t="shared" si="13"/>
        <v>EUR1F25Y_Quote</v>
      </c>
      <c r="Q94" s="122"/>
      <c r="R94" s="106">
        <f>_xll.qlInterestRateIndexFixingDate(AA94,S94)</f>
        <v>42723</v>
      </c>
      <c r="S94" s="106">
        <f>_xll.qlCalendarAdvance(Calendar,SettlementDate,N94,"mf",TRUE,Trigger)</f>
        <v>42725</v>
      </c>
      <c r="T94" s="106">
        <f>_xll.qlInterestRateIndexMaturity(AA94,S94)</f>
        <v>51858</v>
      </c>
      <c r="U94" s="97">
        <f>_xll.qlIndexFixing(AA94,R94,TRUE,_xll.ohTrigger(Trigger,Trigger6M,InterestRatesTrigger))</f>
        <v>1.6002009342894166E-2</v>
      </c>
      <c r="V94" s="97">
        <f>_xll.qlQuoteValue(P94,_xll.ohTrigger(Trigger,Trigger6M,InterestRatesTrigger))</f>
        <v>1.5990000000000001E-2</v>
      </c>
      <c r="W94" s="94" t="b">
        <f t="shared" si="16"/>
        <v>1</v>
      </c>
      <c r="X94" s="153">
        <f t="shared" si="17"/>
        <v>0.12009342894164776</v>
      </c>
      <c r="Y94" s="50" t="b">
        <f>ABS(X94/10000)&lt;=ABS('General Settings'!$D$32)</f>
        <v>0</v>
      </c>
      <c r="AA94" s="50" t="str">
        <f>_xll.qlSwapIndex(,,O94,SettlementDays,Currency,Calendar,FixedLegTenor,FixedLegBDC,FixedLegDayCounter,Index6M,DiscountingCurve,Permanent,Trigger,ObjectOverwrite)</f>
        <v>obj_005c3#0000</v>
      </c>
      <c r="AB94" s="50" t="str">
        <f>_xll.qlVanillaSwapFromSwapIndex(,AA94,R94)</f>
        <v>obj_008b0#0000</v>
      </c>
      <c r="AC94" s="133"/>
      <c r="AD94" s="87"/>
    </row>
    <row r="95" spans="13:30" x14ac:dyDescent="0.2">
      <c r="M95" s="197" t="s">
        <v>155</v>
      </c>
      <c r="N95" s="197" t="s">
        <v>33</v>
      </c>
      <c r="O95" s="197" t="s">
        <v>92</v>
      </c>
      <c r="P95" s="197" t="str">
        <f t="shared" si="13"/>
        <v>EUR1F30Y_Quote</v>
      </c>
      <c r="Q95" s="162"/>
      <c r="R95" s="198">
        <f>_xll.qlInterestRateIndexFixingDate(AA95,S95)</f>
        <v>42723</v>
      </c>
      <c r="S95" s="198">
        <f>_xll.qlCalendarAdvance(Calendar,SettlementDate,N95,"mf",TRUE,Trigger)</f>
        <v>42725</v>
      </c>
      <c r="T95" s="198">
        <f>_xll.qlInterestRateIndexMaturity(AA95,S95)</f>
        <v>53682</v>
      </c>
      <c r="U95" s="199">
        <f>_xll.qlIndexFixing(AA95,R95,TRUE,_xll.ohTrigger(Trigger,Trigger6M,InterestRatesTrigger))</f>
        <v>1.5893013130617306E-2</v>
      </c>
      <c r="V95" s="199">
        <f>_xll.qlQuoteValue(P95,_xll.ohTrigger(Trigger,Trigger6M,InterestRatesTrigger))</f>
        <v>1.5880000000000002E-2</v>
      </c>
      <c r="W95" s="197" t="b">
        <f t="shared" si="16"/>
        <v>1</v>
      </c>
      <c r="X95" s="200">
        <f t="shared" si="17"/>
        <v>0.13013130617304386</v>
      </c>
      <c r="Y95" s="161" t="b">
        <f>ABS(X95/10000)&lt;=ABS('General Settings'!$D$32)</f>
        <v>0</v>
      </c>
      <c r="AA95" s="50" t="str">
        <f>_xll.qlSwapIndex(,,O95,SettlementDays,Currency,Calendar,FixedLegTenor,FixedLegBDC,FixedLegDayCounter,Index6M,DiscountingCurve,Permanent,Trigger,ObjectOverwrite)</f>
        <v>obj_0070d#0000</v>
      </c>
      <c r="AB95" s="50" t="str">
        <f>_xll.qlVanillaSwapFromSwapIndex(,AA95,R95)</f>
        <v>obj_00852#0000</v>
      </c>
      <c r="AC95" s="133"/>
      <c r="AD95" s="87"/>
    </row>
    <row r="96" spans="13:30" x14ac:dyDescent="0.2">
      <c r="M96" s="201" t="s">
        <v>155</v>
      </c>
      <c r="N96" s="201" t="s">
        <v>78</v>
      </c>
      <c r="O96" s="201" t="s">
        <v>33</v>
      </c>
      <c r="P96" s="201" t="str">
        <f t="shared" si="13"/>
        <v>EUR2F1Y_Quote</v>
      </c>
      <c r="Q96" s="166"/>
      <c r="R96" s="202">
        <f>_xll.qlInterestRateIndexFixingDate(AA96,S96)</f>
        <v>43088</v>
      </c>
      <c r="S96" s="202">
        <f>_xll.qlCalendarAdvance(Calendar,SettlementDate,N96,"mf",TRUE,Trigger)</f>
        <v>43090</v>
      </c>
      <c r="T96" s="202">
        <f>_xll.qlInterestRateIndexMaturity(AA96,S96)</f>
        <v>43455</v>
      </c>
      <c r="U96" s="203">
        <f>_xll.qlIndexFixing(AA96,R96,TRUE,_xll.ohTrigger(Trigger,Trigger6M,InterestRatesTrigger))</f>
        <v>1.805337040560021E-3</v>
      </c>
      <c r="V96" s="203">
        <f>_xll.qlQuoteValue(P96,_xll.ohTrigger(Trigger,Trigger6M,InterestRatesTrigger))</f>
        <v>1.7899999999999999E-3</v>
      </c>
      <c r="W96" s="201" t="b">
        <f t="shared" si="16"/>
        <v>1</v>
      </c>
      <c r="X96" s="204">
        <f t="shared" si="17"/>
        <v>0.15337040560021087</v>
      </c>
      <c r="Y96" s="149" t="b">
        <f>ABS(X96/10000)&lt;=ABS('General Settings'!$D$32)</f>
        <v>0</v>
      </c>
      <c r="AA96" s="50" t="str">
        <f>_xll.qlSwapIndex(,,O96,SettlementDays,Currency,Calendar,FixedLegTenor,FixedLegBDC,FixedLegDayCounter,Index6M,DiscountingCurve,Permanent,Trigger,ObjectOverwrite)</f>
        <v>obj_006f9#0000</v>
      </c>
      <c r="AB96" s="50" t="str">
        <f>_xll.qlVanillaSwapFromSwapIndex(,AA96,R96)</f>
        <v>obj_00846#0000</v>
      </c>
      <c r="AC96" s="133"/>
      <c r="AD96" s="87"/>
    </row>
    <row r="97" spans="13:30" x14ac:dyDescent="0.2">
      <c r="M97" s="94" t="s">
        <v>155</v>
      </c>
      <c r="N97" s="94" t="s">
        <v>78</v>
      </c>
      <c r="O97" s="94" t="s">
        <v>78</v>
      </c>
      <c r="P97" s="94" t="str">
        <f t="shared" si="13"/>
        <v>EUR2F2Y_Quote</v>
      </c>
      <c r="Q97" s="122"/>
      <c r="R97" s="106">
        <f>_xll.qlInterestRateIndexFixingDate(AA97,S97)</f>
        <v>43088</v>
      </c>
      <c r="S97" s="106">
        <f>_xll.qlCalendarAdvance(Calendar,SettlementDate,N97,"mf",TRUE,Trigger)</f>
        <v>43090</v>
      </c>
      <c r="T97" s="106">
        <f>_xll.qlInterestRateIndexMaturity(AA97,S97)</f>
        <v>43822</v>
      </c>
      <c r="U97" s="97">
        <f>_xll.qlIndexFixing(AA97,R97,TRUE,_xll.ohTrigger(Trigger,Trigger6M,InterestRatesTrigger))</f>
        <v>3.4521846055798585E-3</v>
      </c>
      <c r="V97" s="97">
        <f>_xll.qlQuoteValue(P97,_xll.ohTrigger(Trigger,Trigger6M,InterestRatesTrigger))</f>
        <v>3.4399999999999999E-3</v>
      </c>
      <c r="W97" s="94" t="b">
        <f t="shared" si="16"/>
        <v>1</v>
      </c>
      <c r="X97" s="153">
        <f t="shared" si="17"/>
        <v>0.12184605579858548</v>
      </c>
      <c r="Y97" s="50" t="b">
        <f>ABS(X97/10000)&lt;=ABS('General Settings'!$D$32)</f>
        <v>0</v>
      </c>
      <c r="AA97" s="50" t="str">
        <f>_xll.qlSwapIndex(,,O97,SettlementDays,Currency,Calendar,FixedLegTenor,FixedLegBDC,FixedLegDayCounter,Index6M,DiscountingCurve,Permanent,Trigger,ObjectOverwrite)</f>
        <v>obj_005b1#0000</v>
      </c>
      <c r="AB97" s="50" t="str">
        <f>_xll.qlVanillaSwapFromSwapIndex(,AA97,R97)</f>
        <v>obj_007f5#0000</v>
      </c>
      <c r="AC97" s="133"/>
      <c r="AD97" s="87"/>
    </row>
    <row r="98" spans="13:30" x14ac:dyDescent="0.2">
      <c r="M98" s="94" t="s">
        <v>155</v>
      </c>
      <c r="N98" s="94" t="s">
        <v>78</v>
      </c>
      <c r="O98" s="94" t="s">
        <v>79</v>
      </c>
      <c r="P98" s="94" t="str">
        <f t="shared" si="13"/>
        <v>EUR2F3Y_Quote</v>
      </c>
      <c r="Q98" s="122"/>
      <c r="R98" s="106">
        <f>_xll.qlInterestRateIndexFixingDate(AA98,S98)</f>
        <v>43088</v>
      </c>
      <c r="S98" s="106">
        <f>_xll.qlCalendarAdvance(Calendar,SettlementDate,N98,"mf",TRUE,Trigger)</f>
        <v>43090</v>
      </c>
      <c r="T98" s="106">
        <f>_xll.qlInterestRateIndexMaturity(AA98,S98)</f>
        <v>44186</v>
      </c>
      <c r="U98" s="97">
        <f>_xll.qlIndexFixing(AA98,R98,TRUE,_xll.ohTrigger(Trigger,Trigger6M,InterestRatesTrigger))</f>
        <v>5.0862180026290072E-3</v>
      </c>
      <c r="V98" s="97">
        <f>_xll.qlQuoteValue(P98,_xll.ohTrigger(Trigger,Trigger6M,InterestRatesTrigger))</f>
        <v>5.0800000000000003E-3</v>
      </c>
      <c r="W98" s="94" t="b">
        <f t="shared" si="16"/>
        <v>1</v>
      </c>
      <c r="X98" s="153">
        <f t="shared" si="17"/>
        <v>6.2180026290069301E-2</v>
      </c>
      <c r="Y98" s="50" t="b">
        <f>ABS(X98/10000)&lt;=ABS('General Settings'!$D$32)</f>
        <v>0</v>
      </c>
      <c r="AA98" s="50" t="str">
        <f>_xll.qlSwapIndex(,,O98,SettlementDays,Currency,Calendar,FixedLegTenor,FixedLegBDC,FixedLegDayCounter,Index6M,DiscountingCurve,Permanent,Trigger,ObjectOverwrite)</f>
        <v>obj_005e0#0000</v>
      </c>
      <c r="AB98" s="50" t="str">
        <f>_xll.qlVanillaSwapFromSwapIndex(,AA98,R98)</f>
        <v>obj_0078c#0000</v>
      </c>
      <c r="AC98" s="133"/>
      <c r="AD98" s="87"/>
    </row>
    <row r="99" spans="13:30" x14ac:dyDescent="0.2">
      <c r="M99" s="94" t="s">
        <v>155</v>
      </c>
      <c r="N99" s="94" t="s">
        <v>78</v>
      </c>
      <c r="O99" s="94" t="s">
        <v>80</v>
      </c>
      <c r="P99" s="94" t="str">
        <f t="shared" si="13"/>
        <v>EUR2F4Y_Quote</v>
      </c>
      <c r="Q99" s="122"/>
      <c r="R99" s="106">
        <f>_xll.qlInterestRateIndexFixingDate(AA99,S99)</f>
        <v>43088</v>
      </c>
      <c r="S99" s="106">
        <f>_xll.qlCalendarAdvance(Calendar,SettlementDate,N99,"mf",TRUE,Trigger)</f>
        <v>43090</v>
      </c>
      <c r="T99" s="106">
        <f>_xll.qlInterestRateIndexMaturity(AA99,S99)</f>
        <v>44551</v>
      </c>
      <c r="U99" s="97">
        <f>_xll.qlIndexFixing(AA99,R99,TRUE,_xll.ohTrigger(Trigger,Trigger6M,InterestRatesTrigger))</f>
        <v>6.636300036892198E-3</v>
      </c>
      <c r="V99" s="97">
        <f>_xll.qlQuoteValue(P99,_xll.ohTrigger(Trigger,Trigger6M,InterestRatesTrigger))</f>
        <v>6.6300000000000005E-3</v>
      </c>
      <c r="W99" s="94" t="b">
        <f t="shared" si="16"/>
        <v>1</v>
      </c>
      <c r="X99" s="153">
        <f t="shared" si="17"/>
        <v>6.3000368921975122E-2</v>
      </c>
      <c r="Y99" s="50" t="b">
        <f>ABS(X99/10000)&lt;=ABS('General Settings'!$D$32)</f>
        <v>0</v>
      </c>
      <c r="AA99" s="50" t="str">
        <f>_xll.qlSwapIndex(,,O99,SettlementDays,Currency,Calendar,FixedLegTenor,FixedLegBDC,FixedLegDayCounter,Index6M,DiscountingCurve,Permanent,Trigger,ObjectOverwrite)</f>
        <v>obj_0059e#0000</v>
      </c>
      <c r="AB99" s="50" t="str">
        <f>_xll.qlVanillaSwapFromSwapIndex(,AA99,R99)</f>
        <v>obj_00804#0000</v>
      </c>
      <c r="AC99" s="133"/>
      <c r="AD99" s="87"/>
    </row>
    <row r="100" spans="13:30" x14ac:dyDescent="0.2">
      <c r="M100" s="94" t="s">
        <v>155</v>
      </c>
      <c r="N100" s="94" t="s">
        <v>78</v>
      </c>
      <c r="O100" s="94" t="s">
        <v>81</v>
      </c>
      <c r="P100" s="94" t="str">
        <f t="shared" si="13"/>
        <v>EUR2F5Y_Quote</v>
      </c>
      <c r="Q100" s="122"/>
      <c r="R100" s="106">
        <f>_xll.qlInterestRateIndexFixingDate(AA100,S100)</f>
        <v>43088</v>
      </c>
      <c r="S100" s="106">
        <f>_xll.qlCalendarAdvance(Calendar,SettlementDate,N100,"mf",TRUE,Trigger)</f>
        <v>43090</v>
      </c>
      <c r="T100" s="106">
        <f>_xll.qlInterestRateIndexMaturity(AA100,S100)</f>
        <v>44916</v>
      </c>
      <c r="U100" s="97">
        <f>_xll.qlIndexFixing(AA100,R100,TRUE,_xll.ohTrigger(Trigger,Trigger6M,InterestRatesTrigger))</f>
        <v>8.1327723005523156E-3</v>
      </c>
      <c r="V100" s="97">
        <f>_xll.qlQuoteValue(P100,_xll.ohTrigger(Trigger,Trigger6M,InterestRatesTrigger))</f>
        <v>8.1300000000000001E-3</v>
      </c>
      <c r="W100" s="94" t="b">
        <f t="shared" si="16"/>
        <v>1</v>
      </c>
      <c r="X100" s="153">
        <f t="shared" si="17"/>
        <v>2.7723005523155181E-2</v>
      </c>
      <c r="Y100" s="50" t="b">
        <f>ABS(X100/10000)&lt;=ABS('General Settings'!$D$32)</f>
        <v>0</v>
      </c>
      <c r="AA100" s="50" t="str">
        <f>_xll.qlSwapIndex(,,O100,SettlementDays,Currency,Calendar,FixedLegTenor,FixedLegBDC,FixedLegDayCounter,Index6M,DiscountingCurve,Permanent,Trigger,ObjectOverwrite)</f>
        <v>obj_006a5#0000</v>
      </c>
      <c r="AB100" s="50" t="str">
        <f>_xll.qlVanillaSwapFromSwapIndex(,AA100,R100)</f>
        <v>obj_007b9#0000</v>
      </c>
      <c r="AC100" s="133"/>
      <c r="AD100" s="87"/>
    </row>
    <row r="101" spans="13:30" x14ac:dyDescent="0.2">
      <c r="M101" s="94" t="s">
        <v>155</v>
      </c>
      <c r="N101" s="94" t="s">
        <v>78</v>
      </c>
      <c r="O101" s="94" t="s">
        <v>82</v>
      </c>
      <c r="P101" s="94" t="str">
        <f t="shared" si="13"/>
        <v>EUR2F6Y_Quote</v>
      </c>
      <c r="Q101" s="122"/>
      <c r="R101" s="106">
        <f>_xll.qlInterestRateIndexFixingDate(AA101,S101)</f>
        <v>43088</v>
      </c>
      <c r="S101" s="106">
        <f>_xll.qlCalendarAdvance(Calendar,SettlementDate,N101,"mf",TRUE,Trigger)</f>
        <v>43090</v>
      </c>
      <c r="T101" s="106">
        <f>_xll.qlInterestRateIndexMaturity(AA101,S101)</f>
        <v>45281</v>
      </c>
      <c r="U101" s="97">
        <f>_xll.qlIndexFixing(AA101,R101,TRUE,_xll.ohTrigger(Trigger,Trigger6M,InterestRatesTrigger))</f>
        <v>9.550229023671095E-3</v>
      </c>
      <c r="V101" s="97">
        <f>_xll.qlQuoteValue(P101,_xll.ohTrigger(Trigger,Trigger6M,InterestRatesTrigger))</f>
        <v>9.5500000000000012E-3</v>
      </c>
      <c r="W101" s="94" t="b">
        <f t="shared" si="16"/>
        <v>1</v>
      </c>
      <c r="X101" s="153">
        <f t="shared" si="17"/>
        <v>2.2902367109375876E-3</v>
      </c>
      <c r="Y101" s="50" t="b">
        <f>ABS(X101/10000)&lt;=ABS('General Settings'!$D$32)</f>
        <v>0</v>
      </c>
      <c r="AA101" s="50" t="str">
        <f>_xll.qlSwapIndex(,,O101,SettlementDays,Currency,Calendar,FixedLegTenor,FixedLegBDC,FixedLegDayCounter,Index6M,DiscountingCurve,Permanent,Trigger,ObjectOverwrite)</f>
        <v>obj_00712#0000</v>
      </c>
      <c r="AB101" s="50" t="str">
        <f>_xll.qlVanillaSwapFromSwapIndex(,AA101,R101)</f>
        <v>obj_00786#0000</v>
      </c>
      <c r="AC101" s="133"/>
      <c r="AD101" s="87"/>
    </row>
    <row r="102" spans="13:30" x14ac:dyDescent="0.2">
      <c r="M102" s="94" t="s">
        <v>155</v>
      </c>
      <c r="N102" s="94" t="s">
        <v>78</v>
      </c>
      <c r="O102" s="94" t="s">
        <v>83</v>
      </c>
      <c r="P102" s="94" t="str">
        <f t="shared" si="13"/>
        <v>EUR2F7Y_Quote</v>
      </c>
      <c r="Q102" s="122"/>
      <c r="R102" s="106">
        <f>_xll.qlInterestRateIndexFixingDate(AA102,S102)</f>
        <v>43088</v>
      </c>
      <c r="S102" s="106">
        <f>_xll.qlCalendarAdvance(Calendar,SettlementDate,N102,"mf",TRUE,Trigger)</f>
        <v>43090</v>
      </c>
      <c r="T102" s="106">
        <f>_xll.qlInterestRateIndexMaturity(AA102,S102)</f>
        <v>45649</v>
      </c>
      <c r="U102" s="97">
        <f>_xll.qlIndexFixing(AA102,R102,TRUE,_xll.ohTrigger(Trigger,Trigger6M,InterestRatesTrigger))</f>
        <v>1.0839553231427134E-2</v>
      </c>
      <c r="V102" s="97">
        <f>_xll.qlQuoteValue(P102,_xll.ohTrigger(Trigger,Trigger6M,InterestRatesTrigger))</f>
        <v>1.0840000000000001E-2</v>
      </c>
      <c r="W102" s="94" t="b">
        <f t="shared" si="16"/>
        <v>1</v>
      </c>
      <c r="X102" s="153">
        <f t="shared" si="17"/>
        <v>-4.4676857286624072E-3</v>
      </c>
      <c r="Y102" s="50" t="b">
        <f>ABS(X102/10000)&lt;=ABS('General Settings'!$D$32)</f>
        <v>0</v>
      </c>
      <c r="AA102" s="50" t="str">
        <f>_xll.qlSwapIndex(,,O102,SettlementDays,Currency,Calendar,FixedLegTenor,FixedLegBDC,FixedLegDayCounter,Index6M,DiscountingCurve,Permanent,Trigger,ObjectOverwrite)</f>
        <v>obj_00654#0000</v>
      </c>
      <c r="AB102" s="50" t="str">
        <f>_xll.qlVanillaSwapFromSwapIndex(,AA102,R102)</f>
        <v>obj_0082d#0000</v>
      </c>
      <c r="AC102" s="133"/>
      <c r="AD102" s="87"/>
    </row>
    <row r="103" spans="13:30" x14ac:dyDescent="0.2">
      <c r="M103" s="94" t="s">
        <v>155</v>
      </c>
      <c r="N103" s="94" t="s">
        <v>78</v>
      </c>
      <c r="O103" s="94" t="s">
        <v>84</v>
      </c>
      <c r="P103" s="94" t="str">
        <f t="shared" si="13"/>
        <v>EUR2F8Y_Quote</v>
      </c>
      <c r="Q103" s="122"/>
      <c r="R103" s="106">
        <f>_xll.qlInterestRateIndexFixingDate(AA103,S103)</f>
        <v>43088</v>
      </c>
      <c r="S103" s="106">
        <f>_xll.qlCalendarAdvance(Calendar,SettlementDate,N103,"mf",TRUE,Trigger)</f>
        <v>43090</v>
      </c>
      <c r="T103" s="106">
        <f>_xll.qlInterestRateIndexMaturity(AA103,S103)</f>
        <v>46013</v>
      </c>
      <c r="U103" s="97">
        <f>_xll.qlIndexFixing(AA103,R103,TRUE,_xll.ohTrigger(Trigger,Trigger6M,InterestRatesTrigger))</f>
        <v>1.1931266940662792E-2</v>
      </c>
      <c r="V103" s="97">
        <f>_xll.qlQuoteValue(P103,_xll.ohTrigger(Trigger,Trigger6M,InterestRatesTrigger))</f>
        <v>1.192E-2</v>
      </c>
      <c r="W103" s="94" t="b">
        <f t="shared" si="16"/>
        <v>1</v>
      </c>
      <c r="X103" s="153">
        <f t="shared" si="17"/>
        <v>0.11266940662791811</v>
      </c>
      <c r="Y103" s="50" t="b">
        <f>ABS(X103/10000)&lt;=ABS('General Settings'!$D$32)</f>
        <v>0</v>
      </c>
      <c r="AA103" s="50" t="str">
        <f>_xll.qlSwapIndex(,,O103,SettlementDays,Currency,Calendar,FixedLegTenor,FixedLegBDC,FixedLegDayCounter,Index6M,DiscountingCurve,Permanent,Trigger,ObjectOverwrite)</f>
        <v>obj_0064f#0000</v>
      </c>
      <c r="AB103" s="50" t="str">
        <f>_xll.qlVanillaSwapFromSwapIndex(,AA103,R103)</f>
        <v>obj_007cf#0000</v>
      </c>
      <c r="AC103" s="133"/>
      <c r="AD103" s="87"/>
    </row>
    <row r="104" spans="13:30" x14ac:dyDescent="0.2">
      <c r="M104" s="94" t="s">
        <v>155</v>
      </c>
      <c r="N104" s="94" t="s">
        <v>78</v>
      </c>
      <c r="O104" s="94" t="s">
        <v>85</v>
      </c>
      <c r="P104" s="94" t="str">
        <f t="shared" si="13"/>
        <v>EUR2F9Y_Quote</v>
      </c>
      <c r="Q104" s="122"/>
      <c r="R104" s="106">
        <f>_xll.qlInterestRateIndexFixingDate(AA104,S104)</f>
        <v>43088</v>
      </c>
      <c r="S104" s="106">
        <f>_xll.qlCalendarAdvance(Calendar,SettlementDate,N104,"mf",TRUE,Trigger)</f>
        <v>43090</v>
      </c>
      <c r="T104" s="106">
        <f>_xll.qlInterestRateIndexMaturity(AA104,S104)</f>
        <v>46377</v>
      </c>
      <c r="U104" s="97">
        <f>_xll.qlIndexFixing(AA104,R104,TRUE,_xll.ohTrigger(Trigger,Trigger6M,InterestRatesTrigger))</f>
        <v>1.2899921871129918E-2</v>
      </c>
      <c r="V104" s="97">
        <f>_xll.qlQuoteValue(P104,_xll.ohTrigger(Trigger,Trigger6M,InterestRatesTrigger))</f>
        <v>1.2890000000000002E-2</v>
      </c>
      <c r="W104" s="94" t="b">
        <f t="shared" si="16"/>
        <v>1</v>
      </c>
      <c r="X104" s="153">
        <f t="shared" si="17"/>
        <v>9.9218711299160073E-2</v>
      </c>
      <c r="Y104" s="50" t="b">
        <f>ABS(X104/10000)&lt;=ABS('General Settings'!$D$32)</f>
        <v>0</v>
      </c>
      <c r="AA104" s="50" t="str">
        <f>_xll.qlSwapIndex(,,O104,SettlementDays,Currency,Calendar,FixedLegTenor,FixedLegBDC,FixedLegDayCounter,Index6M,DiscountingCurve,Permanent,Trigger,ObjectOverwrite)</f>
        <v>obj_005bb#0000</v>
      </c>
      <c r="AB104" s="50" t="str">
        <f>_xll.qlVanillaSwapFromSwapIndex(,AA104,R104)</f>
        <v>obj_0079c#0000</v>
      </c>
      <c r="AC104" s="133"/>
      <c r="AD104" s="87"/>
    </row>
    <row r="105" spans="13:30" x14ac:dyDescent="0.2">
      <c r="M105" s="94" t="s">
        <v>155</v>
      </c>
      <c r="N105" s="94" t="s">
        <v>78</v>
      </c>
      <c r="O105" s="94" t="s">
        <v>86</v>
      </c>
      <c r="P105" s="94" t="str">
        <f t="shared" si="13"/>
        <v>EUR2F10Y_Quote</v>
      </c>
      <c r="Q105" s="122"/>
      <c r="R105" s="106">
        <f>_xll.qlInterestRateIndexFixingDate(AA105,S105)</f>
        <v>43088</v>
      </c>
      <c r="S105" s="106">
        <f>_xll.qlCalendarAdvance(Calendar,SettlementDate,N105,"mf",TRUE,Trigger)</f>
        <v>43090</v>
      </c>
      <c r="T105" s="106">
        <f>_xll.qlInterestRateIndexMaturity(AA105,S105)</f>
        <v>46742</v>
      </c>
      <c r="U105" s="97">
        <f>_xll.qlIndexFixing(AA105,R105,TRUE,_xll.ohTrigger(Trigger,Trigger6M,InterestRatesTrigger))</f>
        <v>1.3751980660074561E-2</v>
      </c>
      <c r="V105" s="97">
        <f>_xll.qlQuoteValue(P105,_xll.ohTrigger(Trigger,Trigger6M,InterestRatesTrigger))</f>
        <v>1.374E-2</v>
      </c>
      <c r="W105" s="94" t="b">
        <f t="shared" si="16"/>
        <v>1</v>
      </c>
      <c r="X105" s="153">
        <f t="shared" si="17"/>
        <v>0.11980660074560959</v>
      </c>
      <c r="Y105" s="50" t="b">
        <f>ABS(X105/10000)&lt;=ABS('General Settings'!$D$32)</f>
        <v>0</v>
      </c>
      <c r="AA105" s="50" t="str">
        <f>_xll.qlSwapIndex(,,O105,SettlementDays,Currency,Calendar,FixedLegTenor,FixedLegBDC,FixedLegDayCounter,Index6M,DiscountingCurve,Permanent,Trigger,ObjectOverwrite)</f>
        <v>obj_0062f#0000</v>
      </c>
      <c r="AB105" s="50" t="str">
        <f>_xll.qlVanillaSwapFromSwapIndex(,AA105,R105)</f>
        <v>obj_0077a#0000</v>
      </c>
      <c r="AC105" s="133"/>
      <c r="AD105" s="87"/>
    </row>
    <row r="106" spans="13:30" x14ac:dyDescent="0.2">
      <c r="M106" s="94" t="s">
        <v>155</v>
      </c>
      <c r="N106" s="94" t="s">
        <v>78</v>
      </c>
      <c r="O106" s="94" t="s">
        <v>112</v>
      </c>
      <c r="P106" s="94" t="str">
        <f t="shared" si="13"/>
        <v>EUR2F11Y_Quote</v>
      </c>
      <c r="Q106" s="122"/>
      <c r="R106" s="106">
        <f>_xll.qlInterestRateIndexFixingDate(AA106,S106)</f>
        <v>43088</v>
      </c>
      <c r="S106" s="106">
        <f>_xll.qlCalendarAdvance(Calendar,SettlementDate,N106,"mf",TRUE,Trigger)</f>
        <v>43090</v>
      </c>
      <c r="T106" s="106">
        <f>_xll.qlInterestRateIndexMaturity(AA106,S106)</f>
        <v>47108</v>
      </c>
      <c r="U106" s="97">
        <f>_xll.qlIndexFixing(AA106,R106,TRUE,_xll.ohTrigger(Trigger,Trigger6M,InterestRatesTrigger))</f>
        <v>1.4480749142635986E-2</v>
      </c>
      <c r="V106" s="97">
        <f>_xll.qlQuoteValue(P106,_xll.ohTrigger(Trigger,Trigger6M,InterestRatesTrigger))</f>
        <v>1.4459999999999999E-2</v>
      </c>
      <c r="W106" s="94" t="b">
        <f t="shared" si="16"/>
        <v>1</v>
      </c>
      <c r="X106" s="153">
        <f t="shared" si="17"/>
        <v>0.20749142635986817</v>
      </c>
      <c r="Y106" s="50" t="b">
        <f>ABS(X106/10000)&lt;=ABS('General Settings'!$D$32)</f>
        <v>0</v>
      </c>
      <c r="AA106" s="50" t="str">
        <f>_xll.qlSwapIndex(,,O106,SettlementDays,Currency,Calendar,FixedLegTenor,FixedLegBDC,FixedLegDayCounter,Index6M,DiscountingCurve,Permanent,Trigger,ObjectOverwrite)</f>
        <v>obj_005de#0000</v>
      </c>
      <c r="AB106" s="50" t="str">
        <f>_xll.qlVanillaSwapFromSwapIndex(,AA106,R106)</f>
        <v>obj_007b5#0000</v>
      </c>
      <c r="AC106" s="133"/>
      <c r="AD106" s="87"/>
    </row>
    <row r="107" spans="13:30" x14ac:dyDescent="0.2">
      <c r="M107" s="94" t="s">
        <v>155</v>
      </c>
      <c r="N107" s="94" t="s">
        <v>78</v>
      </c>
      <c r="O107" s="94" t="s">
        <v>87</v>
      </c>
      <c r="P107" s="94" t="str">
        <f t="shared" si="13"/>
        <v>EUR2F12Y_Quote</v>
      </c>
      <c r="Q107" s="122"/>
      <c r="R107" s="106">
        <f>_xll.qlInterestRateIndexFixingDate(AA107,S107)</f>
        <v>43088</v>
      </c>
      <c r="S107" s="106">
        <f>_xll.qlCalendarAdvance(Calendar,SettlementDate,N107,"mf",TRUE,Trigger)</f>
        <v>43090</v>
      </c>
      <c r="T107" s="106">
        <f>_xll.qlInterestRateIndexMaturity(AA107,S107)</f>
        <v>47473</v>
      </c>
      <c r="U107" s="97">
        <f>_xll.qlIndexFixing(AA107,R107,TRUE,_xll.ohTrigger(Trigger,Trigger6M,InterestRatesTrigger))</f>
        <v>1.5084868647871875E-2</v>
      </c>
      <c r="V107" s="97">
        <f>_xll.qlQuoteValue(P107,_xll.ohTrigger(Trigger,Trigger6M,InterestRatesTrigger))</f>
        <v>1.5070000000000002E-2</v>
      </c>
      <c r="W107" s="94" t="b">
        <f t="shared" si="16"/>
        <v>1</v>
      </c>
      <c r="X107" s="153">
        <f t="shared" si="17"/>
        <v>0.14868647871873683</v>
      </c>
      <c r="Y107" s="50" t="b">
        <f>ABS(X107/10000)&lt;=ABS('General Settings'!$D$32)</f>
        <v>0</v>
      </c>
      <c r="AA107" s="50" t="str">
        <f>_xll.qlSwapIndex(,,O107,SettlementDays,Currency,Calendar,FixedLegTenor,FixedLegBDC,FixedLegDayCounter,Index6M,DiscountingCurve,Permanent,Trigger,ObjectOverwrite)</f>
        <v>obj_005f7#0000</v>
      </c>
      <c r="AB107" s="50" t="str">
        <f>_xll.qlVanillaSwapFromSwapIndex(,AA107,R107)</f>
        <v>obj_007c1#0000</v>
      </c>
      <c r="AC107" s="133"/>
      <c r="AD107" s="87"/>
    </row>
    <row r="108" spans="13:30" x14ac:dyDescent="0.2">
      <c r="M108" s="94" t="s">
        <v>155</v>
      </c>
      <c r="N108" s="94" t="s">
        <v>78</v>
      </c>
      <c r="O108" s="94" t="s">
        <v>113</v>
      </c>
      <c r="P108" s="94" t="str">
        <f t="shared" si="13"/>
        <v>EUR2F13Y_Quote</v>
      </c>
      <c r="Q108" s="122"/>
      <c r="R108" s="106">
        <f>_xll.qlInterestRateIndexFixingDate(AA108,S108)</f>
        <v>43088</v>
      </c>
      <c r="S108" s="106">
        <f>_xll.qlCalendarAdvance(Calendar,SettlementDate,N108,"mf",TRUE,Trigger)</f>
        <v>43090</v>
      </c>
      <c r="T108" s="106">
        <f>_xll.qlInterestRateIndexMaturity(AA108,S108)</f>
        <v>47840</v>
      </c>
      <c r="U108" s="97">
        <f>_xll.qlIndexFixing(AA108,R108,TRUE,_xll.ohTrigger(Trigger,Trigger6M,InterestRatesTrigger))</f>
        <v>1.5585133354937716E-2</v>
      </c>
      <c r="V108" s="97">
        <f>_xll.qlQuoteValue(P108,_xll.ohTrigger(Trigger,Trigger6M,InterestRatesTrigger))</f>
        <v>1.5569999999999999E-2</v>
      </c>
      <c r="W108" s="94" t="b">
        <f t="shared" si="16"/>
        <v>1</v>
      </c>
      <c r="X108" s="153">
        <f t="shared" si="17"/>
        <v>0.15133354937716878</v>
      </c>
      <c r="Y108" s="50" t="b">
        <f>ABS(X108/10000)&lt;=ABS('General Settings'!$D$32)</f>
        <v>0</v>
      </c>
      <c r="AA108" s="50" t="str">
        <f>_xll.qlSwapIndex(,,O108,SettlementDays,Currency,Calendar,FixedLegTenor,FixedLegBDC,FixedLegDayCounter,Index6M,DiscountingCurve,Permanent,Trigger,ObjectOverwrite)</f>
        <v>obj_00588#0000</v>
      </c>
      <c r="AB108" s="50" t="str">
        <f>_xll.qlVanillaSwapFromSwapIndex(,AA108,R108)</f>
        <v>obj_0086f#0000</v>
      </c>
      <c r="AC108" s="133"/>
      <c r="AD108" s="87"/>
    </row>
    <row r="109" spans="13:30" x14ac:dyDescent="0.2">
      <c r="M109" s="94" t="s">
        <v>155</v>
      </c>
      <c r="N109" s="94" t="s">
        <v>78</v>
      </c>
      <c r="O109" s="94" t="s">
        <v>114</v>
      </c>
      <c r="P109" s="94" t="str">
        <f t="shared" si="13"/>
        <v>EUR2F14Y_Quote</v>
      </c>
      <c r="Q109" s="122"/>
      <c r="R109" s="106">
        <f>_xll.qlInterestRateIndexFixingDate(AA109,S109)</f>
        <v>43088</v>
      </c>
      <c r="S109" s="106">
        <f>_xll.qlCalendarAdvance(Calendar,SettlementDate,N109,"mf",TRUE,Trigger)</f>
        <v>43090</v>
      </c>
      <c r="T109" s="106">
        <f>_xll.qlInterestRateIndexMaturity(AA109,S109)</f>
        <v>48204</v>
      </c>
      <c r="U109" s="97">
        <f>_xll.qlIndexFixing(AA109,R109,TRUE,_xll.ohTrigger(Trigger,Trigger6M,InterestRatesTrigger))</f>
        <v>1.5986648651560045E-2</v>
      </c>
      <c r="V109" s="97">
        <f>_xll.qlQuoteValue(P109,_xll.ohTrigger(Trigger,Trigger6M,InterestRatesTrigger))</f>
        <v>1.5969999999999998E-2</v>
      </c>
      <c r="W109" s="94" t="b">
        <f t="shared" si="16"/>
        <v>1</v>
      </c>
      <c r="X109" s="153">
        <f t="shared" si="17"/>
        <v>0.16648651560046551</v>
      </c>
      <c r="Y109" s="50" t="b">
        <f>ABS(X109/10000)&lt;=ABS('General Settings'!$D$32)</f>
        <v>0</v>
      </c>
      <c r="AA109" s="50" t="str">
        <f>_xll.qlSwapIndex(,,O109,SettlementDays,Currency,Calendar,FixedLegTenor,FixedLegBDC,FixedLegDayCounter,Index6M,DiscountingCurve,Permanent,Trigger,ObjectOverwrite)</f>
        <v>obj_005c1#0000</v>
      </c>
      <c r="AB109" s="50" t="str">
        <f>_xll.qlVanillaSwapFromSwapIndex(,AA109,R109)</f>
        <v>obj_008a6#0000</v>
      </c>
      <c r="AC109" s="133"/>
      <c r="AD109" s="87"/>
    </row>
    <row r="110" spans="13:30" x14ac:dyDescent="0.2">
      <c r="M110" s="94" t="s">
        <v>155</v>
      </c>
      <c r="N110" s="94" t="s">
        <v>78</v>
      </c>
      <c r="O110" s="94" t="s">
        <v>88</v>
      </c>
      <c r="P110" s="94" t="str">
        <f t="shared" si="13"/>
        <v>EUR2F15Y_Quote</v>
      </c>
      <c r="Q110" s="122"/>
      <c r="R110" s="106">
        <f>_xll.qlInterestRateIndexFixingDate(AA110,S110)</f>
        <v>43088</v>
      </c>
      <c r="S110" s="106">
        <f>_xll.qlCalendarAdvance(Calendar,SettlementDate,N110,"mf",TRUE,Trigger)</f>
        <v>43090</v>
      </c>
      <c r="T110" s="106">
        <f>_xll.qlInterestRateIndexMaturity(AA110,S110)</f>
        <v>48569</v>
      </c>
      <c r="U110" s="97">
        <f>_xll.qlIndexFixing(AA110,R110,TRUE,_xll.ohTrigger(Trigger,Trigger6M,InterestRatesTrigger))</f>
        <v>1.6307145713672647E-2</v>
      </c>
      <c r="V110" s="97">
        <f>_xll.qlQuoteValue(P110,_xll.ohTrigger(Trigger,Trigger6M,InterestRatesTrigger))</f>
        <v>1.6299999999999999E-2</v>
      </c>
      <c r="W110" s="94" t="b">
        <f t="shared" si="16"/>
        <v>1</v>
      </c>
      <c r="X110" s="153">
        <f t="shared" si="17"/>
        <v>7.1457136726488235E-2</v>
      </c>
      <c r="Y110" s="50" t="b">
        <f>ABS(X110/10000)&lt;=ABS('General Settings'!$D$32)</f>
        <v>0</v>
      </c>
      <c r="AA110" s="50" t="str">
        <f>_xll.qlSwapIndex(,,O110,SettlementDays,Currency,Calendar,FixedLegTenor,FixedLegBDC,FixedLegDayCounter,Index6M,DiscountingCurve,Permanent,Trigger,ObjectOverwrite)</f>
        <v>obj_00670#0000</v>
      </c>
      <c r="AB110" s="50" t="str">
        <f>_xll.qlVanillaSwapFromSwapIndex(,AA110,R110)</f>
        <v>obj_00896#0000</v>
      </c>
      <c r="AC110" s="133"/>
      <c r="AD110" s="87"/>
    </row>
    <row r="111" spans="13:30" x14ac:dyDescent="0.2">
      <c r="M111" s="94" t="s">
        <v>155</v>
      </c>
      <c r="N111" s="94" t="s">
        <v>78</v>
      </c>
      <c r="O111" s="94" t="s">
        <v>89</v>
      </c>
      <c r="P111" s="94" t="str">
        <f t="shared" si="13"/>
        <v>EUR2F20Y_Quote</v>
      </c>
      <c r="Q111" s="122"/>
      <c r="R111" s="106">
        <f>_xll.qlInterestRateIndexFixingDate(AA111,S111)</f>
        <v>43088</v>
      </c>
      <c r="S111" s="106">
        <f>_xll.qlCalendarAdvance(Calendar,SettlementDate,N111,"mf",TRUE,Trigger)</f>
        <v>43090</v>
      </c>
      <c r="T111" s="106">
        <f>_xll.qlInterestRateIndexMaturity(AA111,S111)</f>
        <v>50395</v>
      </c>
      <c r="U111" s="97">
        <f>_xll.qlIndexFixing(AA111,R111,TRUE,_xll.ohTrigger(Trigger,Trigger6M,InterestRatesTrigger))</f>
        <v>1.6927540317347937E-2</v>
      </c>
      <c r="V111" s="97">
        <f>_xll.qlQuoteValue(P111,_xll.ohTrigger(Trigger,Trigger6M,InterestRatesTrigger))</f>
        <v>1.6920000000000001E-2</v>
      </c>
      <c r="W111" s="94" t="b">
        <f t="shared" si="16"/>
        <v>1</v>
      </c>
      <c r="X111" s="153">
        <f t="shared" si="17"/>
        <v>7.5403173479364483E-2</v>
      </c>
      <c r="Y111" s="50" t="b">
        <f>ABS(X111/10000)&lt;=ABS('General Settings'!$D$32)</f>
        <v>0</v>
      </c>
      <c r="AA111" s="50" t="str">
        <f>_xll.qlSwapIndex(,,O111,SettlementDays,Currency,Calendar,FixedLegTenor,FixedLegBDC,FixedLegDayCounter,Index6M,DiscountingCurve,Permanent,Trigger,ObjectOverwrite)</f>
        <v>obj_006ec#0000</v>
      </c>
      <c r="AB111" s="50" t="str">
        <f>_xll.qlVanillaSwapFromSwapIndex(,AA111,R111)</f>
        <v>obj_00884#0000</v>
      </c>
      <c r="AC111" s="133"/>
      <c r="AD111" s="87"/>
    </row>
    <row r="112" spans="13:30" x14ac:dyDescent="0.2">
      <c r="M112" s="94" t="s">
        <v>155</v>
      </c>
      <c r="N112" s="94" t="s">
        <v>78</v>
      </c>
      <c r="O112" s="94" t="s">
        <v>90</v>
      </c>
      <c r="P112" s="94" t="str">
        <f t="shared" si="13"/>
        <v>EUR2F25Y_Quote</v>
      </c>
      <c r="Q112" s="122"/>
      <c r="R112" s="106">
        <f>_xll.qlInterestRateIndexFixingDate(AA112,S112)</f>
        <v>43088</v>
      </c>
      <c r="S112" s="106">
        <f>_xll.qlCalendarAdvance(Calendar,SettlementDate,N112,"mf",TRUE,Trigger)</f>
        <v>43090</v>
      </c>
      <c r="T112" s="106">
        <f>_xll.qlInterestRateIndexMaturity(AA112,S112)</f>
        <v>52222</v>
      </c>
      <c r="U112" s="97">
        <f>_xll.qlIndexFixing(AA112,R112,TRUE,_xll.ohTrigger(Trigger,Trigger6M,InterestRatesTrigger))</f>
        <v>1.6760553431268106E-2</v>
      </c>
      <c r="V112" s="97">
        <f>_xll.qlQuoteValue(P112,_xll.ohTrigger(Trigger,Trigger6M,InterestRatesTrigger))</f>
        <v>1.6750000000000001E-2</v>
      </c>
      <c r="W112" s="94" t="b">
        <f t="shared" si="16"/>
        <v>1</v>
      </c>
      <c r="X112" s="153">
        <f t="shared" si="17"/>
        <v>0.10553431268104513</v>
      </c>
      <c r="Y112" s="50" t="b">
        <f>ABS(X112/10000)&lt;=ABS('General Settings'!$D$32)</f>
        <v>0</v>
      </c>
      <c r="AA112" s="50" t="str">
        <f>_xll.qlSwapIndex(,,O112,SettlementDays,Currency,Calendar,FixedLegTenor,FixedLegBDC,FixedLegDayCounter,Index6M,DiscountingCurve,Permanent,Trigger,ObjectOverwrite)</f>
        <v>obj_006ba#0000</v>
      </c>
      <c r="AB112" s="50" t="str">
        <f>_xll.qlVanillaSwapFromSwapIndex(,AA112,R112)</f>
        <v>obj_00859#0000</v>
      </c>
      <c r="AC112" s="133"/>
      <c r="AD112" s="87"/>
    </row>
    <row r="113" spans="13:30" x14ac:dyDescent="0.2">
      <c r="M113" s="197" t="s">
        <v>155</v>
      </c>
      <c r="N113" s="197" t="s">
        <v>78</v>
      </c>
      <c r="O113" s="197" t="s">
        <v>92</v>
      </c>
      <c r="P113" s="197" t="str">
        <f t="shared" si="13"/>
        <v>EUR2F30Y_Quote</v>
      </c>
      <c r="Q113" s="162"/>
      <c r="R113" s="198">
        <f>_xll.qlInterestRateIndexFixingDate(AA113,S113)</f>
        <v>43088</v>
      </c>
      <c r="S113" s="198">
        <f>_xll.qlCalendarAdvance(Calendar,SettlementDate,N113,"mf",TRUE,Trigger)</f>
        <v>43090</v>
      </c>
      <c r="T113" s="198">
        <f>_xll.qlInterestRateIndexMaturity(AA113,S113)</f>
        <v>54049</v>
      </c>
      <c r="U113" s="199">
        <f>_xll.qlIndexFixing(AA113,R113,TRUE,_xll.ohTrigger(Trigger,Trigger6M,InterestRatesTrigger))</f>
        <v>1.6551330040110571E-2</v>
      </c>
      <c r="V113" s="199">
        <f>_xll.qlQuoteValue(P113,_xll.ohTrigger(Trigger,Trigger6M,InterestRatesTrigger))</f>
        <v>1.6539999999999999E-2</v>
      </c>
      <c r="W113" s="197" t="b">
        <f t="shared" si="16"/>
        <v>1</v>
      </c>
      <c r="X113" s="200">
        <f t="shared" si="17"/>
        <v>0.11330040110571482</v>
      </c>
      <c r="Y113" s="161" t="b">
        <f>ABS(X113/10000)&lt;=ABS('General Settings'!$D$32)</f>
        <v>0</v>
      </c>
      <c r="AA113" s="50" t="str">
        <f>_xll.qlSwapIndex(,,O113,SettlementDays,Currency,Calendar,FixedLegTenor,FixedLegBDC,FixedLegDayCounter,Index6M,DiscountingCurve,Permanent,Trigger,ObjectOverwrite)</f>
        <v>obj_00679#0000</v>
      </c>
      <c r="AB113" s="50" t="str">
        <f>_xll.qlVanillaSwapFromSwapIndex(,AA113,R113)</f>
        <v>obj_007b2#0000</v>
      </c>
      <c r="AC113" s="133"/>
      <c r="AD113" s="87"/>
    </row>
    <row r="114" spans="13:30" x14ac:dyDescent="0.2">
      <c r="M114" s="201" t="s">
        <v>155</v>
      </c>
      <c r="N114" s="201" t="s">
        <v>79</v>
      </c>
      <c r="O114" s="201" t="s">
        <v>33</v>
      </c>
      <c r="P114" s="201" t="str">
        <f t="shared" si="13"/>
        <v>EUR3F1Y_Quote</v>
      </c>
      <c r="Q114" s="166"/>
      <c r="R114" s="202">
        <f>_xll.qlInterestRateIndexFixingDate(AA114,S114)</f>
        <v>43453</v>
      </c>
      <c r="S114" s="202">
        <f>_xll.qlCalendarAdvance(Calendar,SettlementDate,N114,"mf",TRUE,Trigger)</f>
        <v>43455</v>
      </c>
      <c r="T114" s="202">
        <f>_xll.qlInterestRateIndexMaturity(AA114,S114)</f>
        <v>43822</v>
      </c>
      <c r="U114" s="203">
        <f>_xll.qlIndexFixing(AA114,R114,TRUE,_xll.ohTrigger(Trigger,Trigger6M,InterestRatesTrigger))</f>
        <v>5.0940215869201728E-3</v>
      </c>
      <c r="V114" s="203">
        <f>_xll.qlQuoteValue(P114,_xll.ohTrigger(Trigger,Trigger6M,InterestRatesTrigger))</f>
        <v>5.0899999999999999E-3</v>
      </c>
      <c r="W114" s="201" t="b">
        <f t="shared" si="16"/>
        <v>1</v>
      </c>
      <c r="X114" s="204">
        <f t="shared" si="17"/>
        <v>4.0215869201729385E-2</v>
      </c>
      <c r="Y114" s="149" t="b">
        <f>ABS(X114/10000)&lt;=ABS('General Settings'!$D$32)</f>
        <v>0</v>
      </c>
      <c r="AA114" s="50" t="str">
        <f>_xll.qlSwapIndex(,,O114,SettlementDays,Currency,Calendar,FixedLegTenor,FixedLegBDC,FixedLegDayCounter,Index6M,DiscountingCurve,Permanent,Trigger,ObjectOverwrite)</f>
        <v>obj_00696#0000</v>
      </c>
      <c r="AB114" s="50" t="str">
        <f>_xll.qlVanillaSwapFromSwapIndex(,AA114,R114)</f>
        <v>obj_0077c#0000</v>
      </c>
      <c r="AC114" s="133"/>
      <c r="AD114" s="87"/>
    </row>
    <row r="115" spans="13:30" x14ac:dyDescent="0.2">
      <c r="M115" s="94" t="s">
        <v>155</v>
      </c>
      <c r="N115" s="94" t="s">
        <v>79</v>
      </c>
      <c r="O115" s="94" t="s">
        <v>78</v>
      </c>
      <c r="P115" s="94" t="str">
        <f t="shared" si="13"/>
        <v>EUR3F2Y_Quote</v>
      </c>
      <c r="Q115" s="122"/>
      <c r="R115" s="106">
        <f>_xll.qlInterestRateIndexFixingDate(AA115,S115)</f>
        <v>43453</v>
      </c>
      <c r="S115" s="106">
        <f>_xll.qlCalendarAdvance(Calendar,SettlementDate,N115,"mf",TRUE,Trigger)</f>
        <v>43455</v>
      </c>
      <c r="T115" s="106">
        <f>_xll.qlInterestRateIndexMaturity(AA115,S115)</f>
        <v>44186</v>
      </c>
      <c r="U115" s="97">
        <f>_xll.qlIndexFixing(AA115,R115,TRUE,_xll.ohTrigger(Trigger,Trigger6M,InterestRatesTrigger))</f>
        <v>6.7354605544900211E-3</v>
      </c>
      <c r="V115" s="97">
        <f>_xll.qlQuoteValue(P115,_xll.ohTrigger(Trigger,Trigger6M,InterestRatesTrigger))</f>
        <v>6.7400000000000003E-3</v>
      </c>
      <c r="W115" s="94" t="b">
        <f t="shared" si="16"/>
        <v>1</v>
      </c>
      <c r="X115" s="153">
        <f t="shared" si="17"/>
        <v>-4.5394455099791869E-2</v>
      </c>
      <c r="Y115" s="50" t="b">
        <f>ABS(X115/10000)&lt;=ABS('General Settings'!$D$32)</f>
        <v>0</v>
      </c>
      <c r="AA115" s="50" t="str">
        <f>_xll.qlSwapIndex(,,O115,SettlementDays,Currency,Calendar,FixedLegTenor,FixedLegBDC,FixedLegDayCounter,Index6M,DiscountingCurve,Permanent,Trigger,ObjectOverwrite)</f>
        <v>obj_006b0#0000</v>
      </c>
      <c r="AB115" s="50" t="str">
        <f>_xll.qlVanillaSwapFromSwapIndex(,AA115,R115)</f>
        <v>obj_00875#0000</v>
      </c>
      <c r="AC115" s="133"/>
      <c r="AD115" s="87"/>
    </row>
    <row r="116" spans="13:30" x14ac:dyDescent="0.2">
      <c r="M116" s="94" t="s">
        <v>155</v>
      </c>
      <c r="N116" s="94" t="s">
        <v>79</v>
      </c>
      <c r="O116" s="94" t="s">
        <v>79</v>
      </c>
      <c r="P116" s="94" t="str">
        <f t="shared" si="13"/>
        <v>EUR3F3Y_Quote</v>
      </c>
      <c r="Q116" s="122"/>
      <c r="R116" s="106">
        <f>_xll.qlInterestRateIndexFixingDate(AA116,S116)</f>
        <v>43453</v>
      </c>
      <c r="S116" s="106">
        <f>_xll.qlCalendarAdvance(Calendar,SettlementDate,N116,"mf",TRUE,Trigger)</f>
        <v>43455</v>
      </c>
      <c r="T116" s="106">
        <f>_xll.qlInterestRateIndexMaturity(AA116,S116)</f>
        <v>44551</v>
      </c>
      <c r="U116" s="97">
        <f>_xll.qlIndexFixing(AA116,R116,TRUE,_xll.ohTrigger(Trigger,Trigger6M,InterestRatesTrigger))</f>
        <v>8.2616377208495975E-3</v>
      </c>
      <c r="V116" s="97">
        <f>_xll.qlQuoteValue(P116,_xll.ohTrigger(Trigger,Trigger6M,InterestRatesTrigger))</f>
        <v>8.26E-3</v>
      </c>
      <c r="W116" s="94" t="b">
        <f t="shared" si="16"/>
        <v>1</v>
      </c>
      <c r="X116" s="153">
        <f t="shared" si="17"/>
        <v>1.6377208495975404E-2</v>
      </c>
      <c r="Y116" s="50" t="b">
        <f>ABS(X116/10000)&lt;=ABS('General Settings'!$D$32)</f>
        <v>0</v>
      </c>
      <c r="AA116" s="50" t="str">
        <f>_xll.qlSwapIndex(,,O116,SettlementDays,Currency,Calendar,FixedLegTenor,FixedLegBDC,FixedLegDayCounter,Index6M,DiscountingCurve,Permanent,Trigger,ObjectOverwrite)</f>
        <v>obj_006c4#0000</v>
      </c>
      <c r="AB116" s="50" t="str">
        <f>_xll.qlVanillaSwapFromSwapIndex(,AA116,R116)</f>
        <v>obj_00831#0000</v>
      </c>
      <c r="AC116" s="133"/>
      <c r="AD116" s="87"/>
    </row>
    <row r="117" spans="13:30" x14ac:dyDescent="0.2">
      <c r="M117" s="94" t="s">
        <v>155</v>
      </c>
      <c r="N117" s="94" t="s">
        <v>79</v>
      </c>
      <c r="O117" s="94" t="s">
        <v>80</v>
      </c>
      <c r="P117" s="94" t="str">
        <f t="shared" si="13"/>
        <v>EUR3F4Y_Quote</v>
      </c>
      <c r="Q117" s="122"/>
      <c r="R117" s="106">
        <f>_xll.qlInterestRateIndexFixingDate(AA117,S117)</f>
        <v>43453</v>
      </c>
      <c r="S117" s="106">
        <f>_xll.qlCalendarAdvance(Calendar,SettlementDate,N117,"mf",TRUE,Trigger)</f>
        <v>43455</v>
      </c>
      <c r="T117" s="106">
        <f>_xll.qlInterestRateIndexMaturity(AA117,S117)</f>
        <v>44916</v>
      </c>
      <c r="U117" s="97">
        <f>_xll.qlIndexFixing(AA117,R117,TRUE,_xll.ohTrigger(Trigger,Trigger6M,InterestRatesTrigger))</f>
        <v>9.7373364370406459E-3</v>
      </c>
      <c r="V117" s="97">
        <f>_xll.qlQuoteValue(P117,_xll.ohTrigger(Trigger,Trigger6M,InterestRatesTrigger))</f>
        <v>9.7400000000000004E-3</v>
      </c>
      <c r="W117" s="94" t="b">
        <f t="shared" si="16"/>
        <v>1</v>
      </c>
      <c r="X117" s="153">
        <f t="shared" si="17"/>
        <v>-2.6635629593544513E-2</v>
      </c>
      <c r="Y117" s="50" t="b">
        <f>ABS(X117/10000)&lt;=ABS('General Settings'!$D$32)</f>
        <v>0</v>
      </c>
      <c r="AA117" s="50" t="str">
        <f>_xll.qlSwapIndex(,,O117,SettlementDays,Currency,Calendar,FixedLegTenor,FixedLegBDC,FixedLegDayCounter,Index6M,DiscountingCurve,Permanent,Trigger,ObjectOverwrite)</f>
        <v>obj_00653#0000</v>
      </c>
      <c r="AB117" s="50" t="str">
        <f>_xll.qlVanillaSwapFromSwapIndex(,AA117,R117)</f>
        <v>obj_00878#0000</v>
      </c>
      <c r="AC117" s="133"/>
      <c r="AD117" s="87"/>
    </row>
    <row r="118" spans="13:30" x14ac:dyDescent="0.2">
      <c r="M118" s="94" t="s">
        <v>155</v>
      </c>
      <c r="N118" s="94" t="s">
        <v>79</v>
      </c>
      <c r="O118" s="94" t="s">
        <v>81</v>
      </c>
      <c r="P118" s="94" t="str">
        <f t="shared" si="13"/>
        <v>EUR3F5Y_Quote</v>
      </c>
      <c r="Q118" s="122"/>
      <c r="R118" s="106">
        <f>_xll.qlInterestRateIndexFixingDate(AA118,S118)</f>
        <v>43453</v>
      </c>
      <c r="S118" s="106">
        <f>_xll.qlCalendarAdvance(Calendar,SettlementDate,N118,"mf",TRUE,Trigger)</f>
        <v>43455</v>
      </c>
      <c r="T118" s="106">
        <f>_xll.qlInterestRateIndexMaturity(AA118,S118)</f>
        <v>45281</v>
      </c>
      <c r="U118" s="97">
        <f>_xll.qlIndexFixing(AA118,R118,TRUE,_xll.ohTrigger(Trigger,Trigger6M,InterestRatesTrigger))</f>
        <v>1.1130766125154368E-2</v>
      </c>
      <c r="V118" s="97">
        <f>_xll.qlQuoteValue(P118,_xll.ohTrigger(Trigger,Trigger6M,InterestRatesTrigger))</f>
        <v>1.1129999999999999E-2</v>
      </c>
      <c r="W118" s="94" t="b">
        <f t="shared" si="16"/>
        <v>1</v>
      </c>
      <c r="X118" s="153">
        <f t="shared" si="17"/>
        <v>7.6612515436877415E-3</v>
      </c>
      <c r="Y118" s="50" t="b">
        <f>ABS(X118/10000)&lt;=ABS('General Settings'!$D$32)</f>
        <v>0</v>
      </c>
      <c r="AA118" s="50" t="str">
        <f>_xll.qlSwapIndex(,,O118,SettlementDays,Currency,Calendar,FixedLegTenor,FixedLegBDC,FixedLegDayCounter,Index6M,DiscountingCurve,Permanent,Trigger,ObjectOverwrite)</f>
        <v>obj_0066d#0000</v>
      </c>
      <c r="AB118" s="50" t="str">
        <f>_xll.qlVanillaSwapFromSwapIndex(,AA118,R118)</f>
        <v>obj_00865#0000</v>
      </c>
      <c r="AC118" s="133"/>
      <c r="AD118" s="87"/>
    </row>
    <row r="119" spans="13:30" x14ac:dyDescent="0.2">
      <c r="M119" s="94" t="s">
        <v>155</v>
      </c>
      <c r="N119" s="94" t="s">
        <v>79</v>
      </c>
      <c r="O119" s="94" t="s">
        <v>82</v>
      </c>
      <c r="P119" s="94" t="str">
        <f t="shared" si="13"/>
        <v>EUR3F6Y_Quote</v>
      </c>
      <c r="Q119" s="122"/>
      <c r="R119" s="106">
        <f>_xll.qlInterestRateIndexFixingDate(AA119,S119)</f>
        <v>43453</v>
      </c>
      <c r="S119" s="106">
        <f>_xll.qlCalendarAdvance(Calendar,SettlementDate,N119,"mf",TRUE,Trigger)</f>
        <v>43455</v>
      </c>
      <c r="T119" s="106">
        <f>_xll.qlInterestRateIndexMaturity(AA119,S119)</f>
        <v>45649</v>
      </c>
      <c r="U119" s="97">
        <f>_xll.qlIndexFixing(AA119,R119,TRUE,_xll.ohTrigger(Trigger,Trigger6M,InterestRatesTrigger))</f>
        <v>1.2384933418140801E-2</v>
      </c>
      <c r="V119" s="97">
        <f>_xll.qlQuoteValue(P119,_xll.ohTrigger(Trigger,Trigger6M,InterestRatesTrigger))</f>
        <v>1.238E-2</v>
      </c>
      <c r="W119" s="94" t="b">
        <f t="shared" si="16"/>
        <v>1</v>
      </c>
      <c r="X119" s="153">
        <f t="shared" si="17"/>
        <v>4.9334181408001304E-2</v>
      </c>
      <c r="Y119" s="50" t="b">
        <f>ABS(X119/10000)&lt;=ABS('General Settings'!$D$32)</f>
        <v>0</v>
      </c>
      <c r="AA119" s="50" t="str">
        <f>_xll.qlSwapIndex(,,O119,SettlementDays,Currency,Calendar,FixedLegTenor,FixedLegBDC,FixedLegDayCounter,Index6M,DiscountingCurve,Permanent,Trigger,ObjectOverwrite)</f>
        <v>obj_00604#0000</v>
      </c>
      <c r="AB119" s="50" t="str">
        <f>_xll.qlVanillaSwapFromSwapIndex(,AA119,R119)</f>
        <v>obj_00828#0000</v>
      </c>
      <c r="AC119" s="133"/>
      <c r="AD119" s="87"/>
    </row>
    <row r="120" spans="13:30" x14ac:dyDescent="0.2">
      <c r="M120" s="94" t="s">
        <v>155</v>
      </c>
      <c r="N120" s="94" t="s">
        <v>79</v>
      </c>
      <c r="O120" s="94" t="s">
        <v>83</v>
      </c>
      <c r="P120" s="94" t="str">
        <f t="shared" si="13"/>
        <v>EUR3F7Y_Quote</v>
      </c>
      <c r="Q120" s="122"/>
      <c r="R120" s="106">
        <f>_xll.qlInterestRateIndexFixingDate(AA120,S120)</f>
        <v>43453</v>
      </c>
      <c r="S120" s="106">
        <f>_xll.qlCalendarAdvance(Calendar,SettlementDate,N120,"mf",TRUE,Trigger)</f>
        <v>43455</v>
      </c>
      <c r="T120" s="106">
        <f>_xll.qlInterestRateIndexMaturity(AA120,S120)</f>
        <v>46013</v>
      </c>
      <c r="U120" s="97">
        <f>_xll.qlIndexFixing(AA120,R120,TRUE,_xll.ohTrigger(Trigger,Trigger6M,InterestRatesTrigger))</f>
        <v>1.3427634806961289E-2</v>
      </c>
      <c r="V120" s="97">
        <f>_xll.qlQuoteValue(P120,_xll.ohTrigger(Trigger,Trigger6M,InterestRatesTrigger))</f>
        <v>1.341E-2</v>
      </c>
      <c r="W120" s="94" t="b">
        <f t="shared" si="16"/>
        <v>1</v>
      </c>
      <c r="X120" s="153">
        <f t="shared" si="17"/>
        <v>0.17634806961288468</v>
      </c>
      <c r="Y120" s="50" t="b">
        <f>ABS(X120/10000)&lt;=ABS('General Settings'!$D$32)</f>
        <v>0</v>
      </c>
      <c r="AA120" s="50" t="str">
        <f>_xll.qlSwapIndex(,,O120,SettlementDays,Currency,Calendar,FixedLegTenor,FixedLegBDC,FixedLegDayCounter,Index6M,DiscountingCurve,Permanent,Trigger,ObjectOverwrite)</f>
        <v>obj_006e9#0000</v>
      </c>
      <c r="AB120" s="50" t="str">
        <f>_xll.qlVanillaSwapFromSwapIndex(,AA120,R120)</f>
        <v>obj_007eb#0000</v>
      </c>
      <c r="AC120" s="133"/>
      <c r="AD120" s="87"/>
    </row>
    <row r="121" spans="13:30" x14ac:dyDescent="0.2">
      <c r="M121" s="94" t="s">
        <v>155</v>
      </c>
      <c r="N121" s="94" t="s">
        <v>79</v>
      </c>
      <c r="O121" s="94" t="s">
        <v>84</v>
      </c>
      <c r="P121" s="94" t="str">
        <f t="shared" si="13"/>
        <v>EUR3F8Y_Quote</v>
      </c>
      <c r="Q121" s="122"/>
      <c r="R121" s="106">
        <f>_xll.qlInterestRateIndexFixingDate(AA121,S121)</f>
        <v>43453</v>
      </c>
      <c r="S121" s="106">
        <f>_xll.qlCalendarAdvance(Calendar,SettlementDate,N121,"mf",TRUE,Trigger)</f>
        <v>43455</v>
      </c>
      <c r="T121" s="106">
        <f>_xll.qlInterestRateIndexMaturity(AA121,S121)</f>
        <v>46377</v>
      </c>
      <c r="U121" s="97">
        <f>_xll.qlIndexFixing(AA121,R121,TRUE,_xll.ohTrigger(Trigger,Trigger6M,InterestRatesTrigger))</f>
        <v>1.4346385069854285E-2</v>
      </c>
      <c r="V121" s="97">
        <f>_xll.qlQuoteValue(P121,_xll.ohTrigger(Trigger,Trigger6M,InterestRatesTrigger))</f>
        <v>1.4339999999999999E-2</v>
      </c>
      <c r="W121" s="94" t="b">
        <f t="shared" si="16"/>
        <v>1</v>
      </c>
      <c r="X121" s="153">
        <f t="shared" si="17"/>
        <v>6.3850698542866624E-2</v>
      </c>
      <c r="Y121" s="50" t="b">
        <f>ABS(X121/10000)&lt;=ABS('General Settings'!$D$32)</f>
        <v>0</v>
      </c>
      <c r="AA121" s="50" t="str">
        <f>_xll.qlSwapIndex(,,O121,SettlementDays,Currency,Calendar,FixedLegTenor,FixedLegBDC,FixedLegDayCounter,Index6M,DiscountingCurve,Permanent,Trigger,ObjectOverwrite)</f>
        <v>obj_00713#0000</v>
      </c>
      <c r="AB121" s="50" t="str">
        <f>_xll.qlVanillaSwapFromSwapIndex(,AA121,R121)</f>
        <v>obj_00808#0000</v>
      </c>
      <c r="AC121" s="133"/>
      <c r="AD121" s="87"/>
    </row>
    <row r="122" spans="13:30" x14ac:dyDescent="0.2">
      <c r="M122" s="94" t="s">
        <v>155</v>
      </c>
      <c r="N122" s="94" t="s">
        <v>79</v>
      </c>
      <c r="O122" s="94" t="s">
        <v>85</v>
      </c>
      <c r="P122" s="94" t="str">
        <f t="shared" si="13"/>
        <v>EUR3F9Y_Quote</v>
      </c>
      <c r="Q122" s="122"/>
      <c r="R122" s="106">
        <f>_xll.qlInterestRateIndexFixingDate(AA122,S122)</f>
        <v>43453</v>
      </c>
      <c r="S122" s="106">
        <f>_xll.qlCalendarAdvance(Calendar,SettlementDate,N122,"mf",TRUE,Trigger)</f>
        <v>43455</v>
      </c>
      <c r="T122" s="106">
        <f>_xll.qlInterestRateIndexMaturity(AA122,S122)</f>
        <v>46742</v>
      </c>
      <c r="U122" s="97">
        <f>_xll.qlIndexFixing(AA122,R122,TRUE,_xll.ohTrigger(Trigger,Trigger6M,InterestRatesTrigger))</f>
        <v>1.5148032046516305E-2</v>
      </c>
      <c r="V122" s="97">
        <f>_xll.qlQuoteValue(P122,_xll.ohTrigger(Trigger,Trigger6M,InterestRatesTrigger))</f>
        <v>1.5129999999999999E-2</v>
      </c>
      <c r="W122" s="94" t="b">
        <f t="shared" si="16"/>
        <v>1</v>
      </c>
      <c r="X122" s="153">
        <f t="shared" si="17"/>
        <v>0.18032046516305855</v>
      </c>
      <c r="Y122" s="50" t="b">
        <f>ABS(X122/10000)&lt;=ABS('General Settings'!$D$32)</f>
        <v>0</v>
      </c>
      <c r="AA122" s="50" t="str">
        <f>_xll.qlSwapIndex(,,O122,SettlementDays,Currency,Calendar,FixedLegTenor,FixedLegBDC,FixedLegDayCounter,Index6M,DiscountingCurve,Permanent,Trigger,ObjectOverwrite)</f>
        <v>obj_00749#0000</v>
      </c>
      <c r="AB122" s="50" t="str">
        <f>_xll.qlVanillaSwapFromSwapIndex(,AA122,R122)</f>
        <v>obj_008a7#0000</v>
      </c>
      <c r="AC122" s="133"/>
      <c r="AD122" s="87"/>
    </row>
    <row r="123" spans="13:30" x14ac:dyDescent="0.2">
      <c r="M123" s="94" t="s">
        <v>155</v>
      </c>
      <c r="N123" s="94" t="s">
        <v>79</v>
      </c>
      <c r="O123" s="94" t="s">
        <v>86</v>
      </c>
      <c r="P123" s="94" t="str">
        <f t="shared" si="13"/>
        <v>EUR3F10Y_Quote</v>
      </c>
      <c r="Q123" s="122"/>
      <c r="R123" s="106">
        <f>_xll.qlInterestRateIndexFixingDate(AA123,S123)</f>
        <v>43453</v>
      </c>
      <c r="S123" s="106">
        <f>_xll.qlCalendarAdvance(Calendar,SettlementDate,N123,"mf",TRUE,Trigger)</f>
        <v>43455</v>
      </c>
      <c r="T123" s="106">
        <f>_xll.qlInterestRateIndexMaturity(AA123,S123)</f>
        <v>47108</v>
      </c>
      <c r="U123" s="97">
        <f>_xll.qlIndexFixing(AA123,R123,TRUE,_xll.ohTrigger(Trigger,Trigger6M,InterestRatesTrigger))</f>
        <v>1.5825429667990099E-2</v>
      </c>
      <c r="V123" s="97">
        <f>_xll.qlQuoteValue(P123,_xll.ohTrigger(Trigger,Trigger6M,InterestRatesTrigger))</f>
        <v>1.5810000000000001E-2</v>
      </c>
      <c r="W123" s="94" t="b">
        <f t="shared" si="16"/>
        <v>1</v>
      </c>
      <c r="X123" s="153">
        <f t="shared" si="17"/>
        <v>0.15429667990098095</v>
      </c>
      <c r="Y123" s="50" t="b">
        <f>ABS(X123/10000)&lt;=ABS('General Settings'!$D$32)</f>
        <v>0</v>
      </c>
      <c r="AA123" s="50" t="str">
        <f>_xll.qlSwapIndex(,,O123,SettlementDays,Currency,Calendar,FixedLegTenor,FixedLegBDC,FixedLegDayCounter,Index6M,DiscountingCurve,Permanent,Trigger,ObjectOverwrite)</f>
        <v>obj_00675#0000</v>
      </c>
      <c r="AB123" s="50" t="str">
        <f>_xll.qlVanillaSwapFromSwapIndex(,AA123,R123)</f>
        <v>obj_007a2#0000</v>
      </c>
      <c r="AC123" s="133"/>
      <c r="AD123" s="87"/>
    </row>
    <row r="124" spans="13:30" x14ac:dyDescent="0.2">
      <c r="M124" s="94" t="s">
        <v>155</v>
      </c>
      <c r="N124" s="94" t="s">
        <v>79</v>
      </c>
      <c r="O124" s="94" t="s">
        <v>112</v>
      </c>
      <c r="P124" s="94" t="str">
        <f t="shared" si="13"/>
        <v>EUR3F11Y_Quote</v>
      </c>
      <c r="Q124" s="122"/>
      <c r="R124" s="106">
        <f>_xll.qlInterestRateIndexFixingDate(AA124,S124)</f>
        <v>43453</v>
      </c>
      <c r="S124" s="106">
        <f>_xll.qlCalendarAdvance(Calendar,SettlementDate,N124,"mf",TRUE,Trigger)</f>
        <v>43455</v>
      </c>
      <c r="T124" s="106">
        <f>_xll.qlInterestRateIndexMaturity(AA124,S124)</f>
        <v>47473</v>
      </c>
      <c r="U124" s="97">
        <f>_xll.qlIndexFixing(AA124,R124,TRUE,_xll.ohTrigger(Trigger,Trigger6M,InterestRatesTrigger))</f>
        <v>1.637702464446315E-2</v>
      </c>
      <c r="V124" s="97">
        <f>_xll.qlQuoteValue(P124,_xll.ohTrigger(Trigger,Trigger6M,InterestRatesTrigger))</f>
        <v>1.636E-2</v>
      </c>
      <c r="W124" s="94" t="b">
        <f t="shared" si="16"/>
        <v>1</v>
      </c>
      <c r="X124" s="153">
        <f t="shared" si="17"/>
        <v>0.17024644463150412</v>
      </c>
      <c r="Y124" s="50" t="b">
        <f>ABS(X124/10000)&lt;=ABS('General Settings'!$D$32)</f>
        <v>0</v>
      </c>
      <c r="AA124" s="50" t="str">
        <f>_xll.qlSwapIndex(,,O124,SettlementDays,Currency,Calendar,FixedLegTenor,FixedLegBDC,FixedLegDayCounter,Index6M,DiscountingCurve,Permanent,Trigger,ObjectOverwrite)</f>
        <v>obj_006c3#0000</v>
      </c>
      <c r="AB124" s="50" t="str">
        <f>_xll.qlVanillaSwapFromSwapIndex(,AA124,R124)</f>
        <v>obj_007c0#0000</v>
      </c>
      <c r="AD124" s="87"/>
    </row>
    <row r="125" spans="13:30" x14ac:dyDescent="0.2">
      <c r="M125" s="94" t="s">
        <v>155</v>
      </c>
      <c r="N125" s="94" t="s">
        <v>79</v>
      </c>
      <c r="O125" s="94" t="s">
        <v>87</v>
      </c>
      <c r="P125" s="94" t="str">
        <f t="shared" si="13"/>
        <v>EUR3F12Y_Quote</v>
      </c>
      <c r="Q125" s="122"/>
      <c r="R125" s="106">
        <f>_xll.qlInterestRateIndexFixingDate(AA125,S125)</f>
        <v>43453</v>
      </c>
      <c r="S125" s="106">
        <f>_xll.qlCalendarAdvance(Calendar,SettlementDate,N125,"mf",TRUE,Trigger)</f>
        <v>43455</v>
      </c>
      <c r="T125" s="106">
        <f>_xll.qlInterestRateIndexMaturity(AA125,S125)</f>
        <v>47840</v>
      </c>
      <c r="U125" s="97">
        <f>_xll.qlIndexFixing(AA125,R125,TRUE,_xll.ohTrigger(Trigger,Trigger6M,InterestRatesTrigger))</f>
        <v>1.682494186353856E-2</v>
      </c>
      <c r="V125" s="97">
        <f>_xll.qlQuoteValue(P125,_xll.ohTrigger(Trigger,Trigger6M,InterestRatesTrigger))</f>
        <v>1.6810000000000002E-2</v>
      </c>
      <c r="W125" s="94" t="b">
        <f t="shared" si="16"/>
        <v>1</v>
      </c>
      <c r="X125" s="153">
        <f t="shared" si="17"/>
        <v>0.14941863538557587</v>
      </c>
      <c r="Y125" s="50" t="b">
        <f>ABS(X125/10000)&lt;=ABS('General Settings'!$D$32)</f>
        <v>0</v>
      </c>
      <c r="AA125" s="50" t="str">
        <f>_xll.qlSwapIndex(,,O125,SettlementDays,Currency,Calendar,FixedLegTenor,FixedLegBDC,FixedLegDayCounter,Index6M,DiscountingCurve,Permanent,Trigger,ObjectOverwrite)</f>
        <v>obj_006f6#0000</v>
      </c>
      <c r="AB125" s="50" t="str">
        <f>_xll.qlVanillaSwapFromSwapIndex(,AA125,R125)</f>
        <v>obj_0089a#0000</v>
      </c>
    </row>
    <row r="126" spans="13:30" x14ac:dyDescent="0.2">
      <c r="M126" s="94" t="s">
        <v>155</v>
      </c>
      <c r="N126" s="94" t="s">
        <v>79</v>
      </c>
      <c r="O126" s="94" t="s">
        <v>113</v>
      </c>
      <c r="P126" s="94" t="str">
        <f t="shared" si="13"/>
        <v>EUR3F13Y_Quote</v>
      </c>
      <c r="Q126" s="122"/>
      <c r="R126" s="106">
        <f>_xll.qlInterestRateIndexFixingDate(AA126,S126)</f>
        <v>43453</v>
      </c>
      <c r="S126" s="106">
        <f>_xll.qlCalendarAdvance(Calendar,SettlementDate,N126,"mf",TRUE,Trigger)</f>
        <v>43455</v>
      </c>
      <c r="T126" s="106">
        <f>_xll.qlInterestRateIndexMaturity(AA126,S126)</f>
        <v>48204</v>
      </c>
      <c r="U126" s="97">
        <f>_xll.qlIndexFixing(AA126,R126,TRUE,_xll.ohTrigger(Trigger,Trigger6M,InterestRatesTrigger))</f>
        <v>1.7175581135569815E-2</v>
      </c>
      <c r="V126" s="97">
        <f>_xll.qlQuoteValue(P126,_xll.ohTrigger(Trigger,Trigger6M,InterestRatesTrigger))</f>
        <v>1.7159999999999998E-2</v>
      </c>
      <c r="W126" s="94" t="b">
        <f t="shared" si="16"/>
        <v>1</v>
      </c>
      <c r="X126" s="153">
        <f t="shared" si="17"/>
        <v>0.15581135569816412</v>
      </c>
      <c r="Y126" s="50" t="b">
        <f>ABS(X126/10000)&lt;=ABS('General Settings'!$D$32)</f>
        <v>0</v>
      </c>
      <c r="AA126" s="50" t="str">
        <f>_xll.qlSwapIndex(,,O126,SettlementDays,Currency,Calendar,FixedLegTenor,FixedLegBDC,FixedLegDayCounter,Index6M,DiscountingCurve,Permanent,Trigger,ObjectOverwrite)</f>
        <v>obj_0073e#0000</v>
      </c>
      <c r="AB126" s="50" t="str">
        <f>_xll.qlVanillaSwapFromSwapIndex(,AA126,R126)</f>
        <v>obj_00830#0000</v>
      </c>
    </row>
    <row r="127" spans="13:30" x14ac:dyDescent="0.2">
      <c r="M127" s="94" t="s">
        <v>155</v>
      </c>
      <c r="N127" s="94" t="s">
        <v>79</v>
      </c>
      <c r="O127" s="94" t="s">
        <v>114</v>
      </c>
      <c r="P127" s="94" t="str">
        <f t="shared" si="13"/>
        <v>EUR3F14Y_Quote</v>
      </c>
      <c r="Q127" s="122"/>
      <c r="R127" s="106">
        <f>_xll.qlInterestRateIndexFixingDate(AA127,S127)</f>
        <v>43453</v>
      </c>
      <c r="S127" s="106">
        <f>_xll.qlCalendarAdvance(Calendar,SettlementDate,N127,"mf",TRUE,Trigger)</f>
        <v>43455</v>
      </c>
      <c r="T127" s="106">
        <f>_xll.qlInterestRateIndexMaturity(AA127,S127)</f>
        <v>48569</v>
      </c>
      <c r="U127" s="97">
        <f>_xll.qlIndexFixing(AA127,R127,TRUE,_xll.ohTrigger(Trigger,Trigger6M,InterestRatesTrigger))</f>
        <v>1.7446818683097536E-2</v>
      </c>
      <c r="V127" s="97">
        <f>_xll.qlQuoteValue(P127,_xll.ohTrigger(Trigger,Trigger6M,InterestRatesTrigger))</f>
        <v>1.7440000000000001E-2</v>
      </c>
      <c r="W127" s="94" t="b">
        <f t="shared" si="16"/>
        <v>1</v>
      </c>
      <c r="X127" s="153">
        <f t="shared" si="17"/>
        <v>6.8186830975355828E-2</v>
      </c>
      <c r="Y127" s="50" t="b">
        <f>ABS(X127/10000)&lt;=ABS('General Settings'!$D$32)</f>
        <v>0</v>
      </c>
      <c r="AA127" s="50" t="str">
        <f>_xll.qlSwapIndex(,,O127,SettlementDays,Currency,Calendar,FixedLegTenor,FixedLegBDC,FixedLegDayCounter,Index6M,DiscountingCurve,Permanent,Trigger,ObjectOverwrite)</f>
        <v>obj_006d0#0000</v>
      </c>
      <c r="AB127" s="50" t="str">
        <f>_xll.qlVanillaSwapFromSwapIndex(,AA127,R127)</f>
        <v>obj_007e8#0000</v>
      </c>
    </row>
    <row r="128" spans="13:30" x14ac:dyDescent="0.2">
      <c r="M128" s="94" t="s">
        <v>155</v>
      </c>
      <c r="N128" s="94" t="s">
        <v>79</v>
      </c>
      <c r="O128" s="94" t="s">
        <v>88</v>
      </c>
      <c r="P128" s="94" t="str">
        <f t="shared" si="13"/>
        <v>EUR3F15Y_Quote</v>
      </c>
      <c r="Q128" s="122"/>
      <c r="R128" s="106">
        <f>_xll.qlInterestRateIndexFixingDate(AA128,S128)</f>
        <v>43453</v>
      </c>
      <c r="S128" s="106">
        <f>_xll.qlCalendarAdvance(Calendar,SettlementDate,N128,"mf",TRUE,Trigger)</f>
        <v>43455</v>
      </c>
      <c r="T128" s="106">
        <f>_xll.qlInterestRateIndexMaturity(AA128,S128)</f>
        <v>48934</v>
      </c>
      <c r="U128" s="97">
        <f>_xll.qlIndexFixing(AA128,R128,TRUE,_xll.ohTrigger(Trigger,Trigger6M,InterestRatesTrigger))</f>
        <v>1.7640669769287465E-2</v>
      </c>
      <c r="V128" s="97">
        <f>_xll.qlQuoteValue(P128,_xll.ohTrigger(Trigger,Trigger6M,InterestRatesTrigger))</f>
        <v>1.763E-2</v>
      </c>
      <c r="W128" s="94" t="b">
        <f t="shared" si="16"/>
        <v>1</v>
      </c>
      <c r="X128" s="153">
        <f t="shared" si="17"/>
        <v>0.10669769287464936</v>
      </c>
      <c r="Y128" s="50" t="b">
        <f>ABS(X128/10000)&lt;=ABS('General Settings'!$D$32)</f>
        <v>0</v>
      </c>
      <c r="AA128" s="50" t="str">
        <f>_xll.qlSwapIndex(,,O128,SettlementDays,Currency,Calendar,FixedLegTenor,FixedLegBDC,FixedLegDayCounter,Index6M,DiscountingCurve,Permanent,Trigger,ObjectOverwrite)</f>
        <v>obj_0058e#0000</v>
      </c>
      <c r="AB128" s="50" t="str">
        <f>_xll.qlVanillaSwapFromSwapIndex(,AA128,R128)</f>
        <v>obj_007a8#0000</v>
      </c>
    </row>
    <row r="129" spans="13:28" x14ac:dyDescent="0.2">
      <c r="M129" s="94" t="s">
        <v>155</v>
      </c>
      <c r="N129" s="94" t="s">
        <v>79</v>
      </c>
      <c r="O129" s="94" t="s">
        <v>89</v>
      </c>
      <c r="P129" s="94" t="str">
        <f t="shared" si="13"/>
        <v>EUR3F20Y_Quote</v>
      </c>
      <c r="Q129" s="122"/>
      <c r="R129" s="106">
        <f>_xll.qlInterestRateIndexFixingDate(AA129,S129)</f>
        <v>43453</v>
      </c>
      <c r="S129" s="106">
        <f>_xll.qlCalendarAdvance(Calendar,SettlementDate,N129,"mf",TRUE,Trigger)</f>
        <v>43455</v>
      </c>
      <c r="T129" s="106">
        <f>_xll.qlInterestRateIndexMaturity(AA129,S129)</f>
        <v>50760</v>
      </c>
      <c r="U129" s="97">
        <f>_xll.qlIndexFixing(AA129,R129,TRUE,_xll.ohTrigger(Trigger,Trigger6M,InterestRatesTrigger))</f>
        <v>1.7796066503444584E-2</v>
      </c>
      <c r="V129" s="97">
        <f>_xll.qlQuoteValue(P129,_xll.ohTrigger(Trigger,Trigger6M,InterestRatesTrigger))</f>
        <v>1.779E-2</v>
      </c>
      <c r="W129" s="94" t="b">
        <f t="shared" si="16"/>
        <v>1</v>
      </c>
      <c r="X129" s="153">
        <f t="shared" si="17"/>
        <v>6.0665034445836485E-2</v>
      </c>
      <c r="Y129" s="50" t="b">
        <f>ABS(X129/10000)&lt;=ABS('General Settings'!$D$32)</f>
        <v>0</v>
      </c>
      <c r="AA129" s="50" t="str">
        <f>_xll.qlSwapIndex(,,O129,SettlementDays,Currency,Calendar,FixedLegTenor,FixedLegBDC,FixedLegDayCounter,Index6M,DiscountingCurve,Permanent,Trigger,ObjectOverwrite)</f>
        <v>obj_0066c#0000</v>
      </c>
      <c r="AB129" s="50" t="str">
        <f>_xll.qlVanillaSwapFromSwapIndex(,AA129,R129)</f>
        <v>obj_00858#0000</v>
      </c>
    </row>
    <row r="130" spans="13:28" x14ac:dyDescent="0.2">
      <c r="M130" s="94" t="s">
        <v>155</v>
      </c>
      <c r="N130" s="94" t="s">
        <v>79</v>
      </c>
      <c r="O130" s="94" t="s">
        <v>90</v>
      </c>
      <c r="P130" s="94" t="str">
        <f t="shared" si="13"/>
        <v>EUR3F25Y_Quote</v>
      </c>
      <c r="Q130" s="122"/>
      <c r="R130" s="106">
        <f>_xll.qlInterestRateIndexFixingDate(AA130,S130)</f>
        <v>43453</v>
      </c>
      <c r="S130" s="106">
        <f>_xll.qlCalendarAdvance(Calendar,SettlementDate,N130,"mf",TRUE,Trigger)</f>
        <v>43455</v>
      </c>
      <c r="T130" s="106">
        <f>_xll.qlInterestRateIndexMaturity(AA130,S130)</f>
        <v>52586</v>
      </c>
      <c r="U130" s="97">
        <f>_xll.qlIndexFixing(AA130,R130,TRUE,_xll.ohTrigger(Trigger,Trigger6M,InterestRatesTrigger))</f>
        <v>1.7432538624452879E-2</v>
      </c>
      <c r="V130" s="97">
        <f>_xll.qlQuoteValue(P130,_xll.ohTrigger(Trigger,Trigger6M,InterestRatesTrigger))</f>
        <v>1.7410000000000002E-2</v>
      </c>
      <c r="W130" s="94" t="b">
        <f t="shared" si="16"/>
        <v>1</v>
      </c>
      <c r="X130" s="153">
        <f t="shared" si="17"/>
        <v>0.22538624452877326</v>
      </c>
      <c r="Y130" s="50" t="b">
        <f>ABS(X130/10000)&lt;=ABS('General Settings'!$D$32)</f>
        <v>0</v>
      </c>
      <c r="AA130" s="50" t="str">
        <f>_xll.qlSwapIndex(,,O130,SettlementDays,Currency,Calendar,FixedLegTenor,FixedLegBDC,FixedLegDayCounter,Index6M,DiscountingCurve,Permanent,Trigger,ObjectOverwrite)</f>
        <v>obj_00728#0000</v>
      </c>
      <c r="AB130" s="50" t="str">
        <f>_xll.qlVanillaSwapFromSwapIndex(,AA130,R130)</f>
        <v>obj_00838#0000</v>
      </c>
    </row>
    <row r="131" spans="13:28" x14ac:dyDescent="0.2">
      <c r="M131" s="197" t="s">
        <v>155</v>
      </c>
      <c r="N131" s="197" t="s">
        <v>79</v>
      </c>
      <c r="O131" s="197" t="s">
        <v>92</v>
      </c>
      <c r="P131" s="197" t="str">
        <f t="shared" si="13"/>
        <v>EUR3F30Y_Quote</v>
      </c>
      <c r="Q131" s="162"/>
      <c r="R131" s="198">
        <f>_xll.qlInterestRateIndexFixingDate(AA131,S131)</f>
        <v>43453</v>
      </c>
      <c r="S131" s="198">
        <f>_xll.qlCalendarAdvance(Calendar,SettlementDate,N131,"mf",TRUE,Trigger)</f>
        <v>43455</v>
      </c>
      <c r="T131" s="198">
        <f>_xll.qlInterestRateIndexMaturity(AA131,S131)</f>
        <v>54413</v>
      </c>
      <c r="U131" s="199">
        <f>_xll.qlIndexFixing(AA131,R131,TRUE,_xll.ohTrigger(Trigger,Trigger6M,InterestRatesTrigger))</f>
        <v>1.7142807549405763E-2</v>
      </c>
      <c r="V131" s="199">
        <f>_xll.qlQuoteValue(P131,_xll.ohTrigger(Trigger,Trigger6M,InterestRatesTrigger))</f>
        <v>1.7129999999999999E-2</v>
      </c>
      <c r="W131" s="197" t="b">
        <f t="shared" si="16"/>
        <v>1</v>
      </c>
      <c r="X131" s="200">
        <f t="shared" si="17"/>
        <v>0.12807549405764035</v>
      </c>
      <c r="Y131" s="161" t="b">
        <f>ABS(X131/10000)&lt;=ABS('General Settings'!$D$32)</f>
        <v>0</v>
      </c>
      <c r="AA131" s="50" t="str">
        <f>_xll.qlSwapIndex(,,O131,SettlementDays,Currency,Calendar,FixedLegTenor,FixedLegBDC,FixedLegDayCounter,Index6M,DiscountingCurve,Permanent,Trigger,ObjectOverwrite)</f>
        <v>obj_00658#0000</v>
      </c>
      <c r="AB131" s="50" t="str">
        <f>_xll.qlVanillaSwapFromSwapIndex(,AA131,R131)</f>
        <v>obj_0081e#0000</v>
      </c>
    </row>
    <row r="132" spans="13:28" x14ac:dyDescent="0.2">
      <c r="M132" s="201" t="s">
        <v>155</v>
      </c>
      <c r="N132" s="201" t="s">
        <v>80</v>
      </c>
      <c r="O132" s="201" t="s">
        <v>33</v>
      </c>
      <c r="P132" s="201" t="str">
        <f t="shared" si="13"/>
        <v>EUR4F1Y_Quote</v>
      </c>
      <c r="Q132" s="166"/>
      <c r="R132" s="202">
        <f>_xll.qlInterestRateIndexFixingDate(AA132,S132)</f>
        <v>43818</v>
      </c>
      <c r="S132" s="202">
        <f>_xll.qlCalendarAdvance(Calendar,SettlementDate,N132,"mf",TRUE,Trigger)</f>
        <v>43822</v>
      </c>
      <c r="T132" s="202">
        <f>_xll.qlInterestRateIndexMaturity(AA132,S132)</f>
        <v>44188</v>
      </c>
      <c r="U132" s="203">
        <f>_xll.qlIndexFixing(AA132,R132,TRUE,_xll.ohTrigger(Trigger,Trigger6M,InterestRatesTrigger))</f>
        <v>8.4126030124587713E-3</v>
      </c>
      <c r="V132" s="203">
        <f>_xll.qlQuoteValue(P132,_xll.ohTrigger(Trigger,Trigger6M,InterestRatesTrigger))</f>
        <v>8.4000000000000012E-3</v>
      </c>
      <c r="W132" s="201" t="b">
        <f t="shared" si="16"/>
        <v>1</v>
      </c>
      <c r="X132" s="204">
        <f t="shared" si="17"/>
        <v>0.12603012458770046</v>
      </c>
      <c r="Y132" s="149" t="b">
        <f>ABS(X132/10000)&lt;=ABS('General Settings'!$D$32)</f>
        <v>0</v>
      </c>
      <c r="AA132" s="50" t="str">
        <f>_xll.qlSwapIndex(,,O132,SettlementDays,Currency,Calendar,FixedLegTenor,FixedLegBDC,FixedLegDayCounter,Index6M,DiscountingCurve,Permanent,Trigger,ObjectOverwrite)</f>
        <v>obj_00608#0000</v>
      </c>
      <c r="AB132" s="50" t="str">
        <f>_xll.qlVanillaSwapFromSwapIndex(,AA132,R132)</f>
        <v>obj_00796#0000</v>
      </c>
    </row>
    <row r="133" spans="13:28" x14ac:dyDescent="0.2">
      <c r="M133" s="94" t="s">
        <v>155</v>
      </c>
      <c r="N133" s="94" t="s">
        <v>80</v>
      </c>
      <c r="O133" s="94" t="s">
        <v>78</v>
      </c>
      <c r="P133" s="94" t="str">
        <f t="shared" si="13"/>
        <v>EUR4F2Y_Quote</v>
      </c>
      <c r="Q133" s="122"/>
      <c r="R133" s="106">
        <f>_xll.qlInterestRateIndexFixingDate(AA133,S133)</f>
        <v>43818</v>
      </c>
      <c r="S133" s="106">
        <f>_xll.qlCalendarAdvance(Calendar,SettlementDate,N133,"mf",TRUE,Trigger)</f>
        <v>43822</v>
      </c>
      <c r="T133" s="106">
        <f>_xll.qlInterestRateIndexMaturity(AA133,S133)</f>
        <v>44553</v>
      </c>
      <c r="U133" s="97">
        <f>_xll.qlIndexFixing(AA133,R133,TRUE,_xll.ohTrigger(Trigger,Trigger6M,InterestRatesTrigger))</f>
        <v>9.8828322909682072E-3</v>
      </c>
      <c r="V133" s="97">
        <f>_xll.qlQuoteValue(P133,_xll.ohTrigger(Trigger,Trigger6M,InterestRatesTrigger))</f>
        <v>9.8800000000000016E-3</v>
      </c>
      <c r="W133" s="94" t="b">
        <f t="shared" si="16"/>
        <v>1</v>
      </c>
      <c r="X133" s="153">
        <f t="shared" si="17"/>
        <v>2.8322909682056141E-2</v>
      </c>
      <c r="Y133" s="50" t="b">
        <f>ABS(X133/10000)&lt;=ABS('General Settings'!$D$32)</f>
        <v>0</v>
      </c>
      <c r="AA133" s="50" t="str">
        <f>_xll.qlSwapIndex(,,O133,SettlementDays,Currency,Calendar,FixedLegTenor,FixedLegBDC,FixedLegDayCounter,Index6M,DiscountingCurve,Permanent,Trigger,ObjectOverwrite)</f>
        <v>obj_0064a#0000</v>
      </c>
      <c r="AB133" s="50" t="str">
        <f>_xll.qlVanillaSwapFromSwapIndex(,AA133,R133)</f>
        <v>obj_0077f#0000</v>
      </c>
    </row>
    <row r="134" spans="13:28" x14ac:dyDescent="0.2">
      <c r="M134" s="94" t="s">
        <v>155</v>
      </c>
      <c r="N134" s="94" t="s">
        <v>80</v>
      </c>
      <c r="O134" s="94" t="s">
        <v>79</v>
      </c>
      <c r="P134" s="94" t="str">
        <f t="shared" si="13"/>
        <v>EUR4F3Y_Quote</v>
      </c>
      <c r="Q134" s="122"/>
      <c r="R134" s="106">
        <f>_xll.qlInterestRateIndexFixingDate(AA134,S134)</f>
        <v>43818</v>
      </c>
      <c r="S134" s="106">
        <f>_xll.qlCalendarAdvance(Calendar,SettlementDate,N134,"mf",TRUE,Trigger)</f>
        <v>43822</v>
      </c>
      <c r="T134" s="106">
        <f>_xll.qlInterestRateIndexMaturity(AA134,S134)</f>
        <v>44918</v>
      </c>
      <c r="U134" s="97">
        <f>_xll.qlIndexFixing(AA134,R134,TRUE,_xll.ohTrigger(Trigger,Trigger6M,InterestRatesTrigger))</f>
        <v>1.1328891847384715E-2</v>
      </c>
      <c r="V134" s="97">
        <f>_xll.qlQuoteValue(P134,_xll.ohTrigger(Trigger,Trigger6M,InterestRatesTrigger))</f>
        <v>1.1320000000000002E-2</v>
      </c>
      <c r="W134" s="94" t="b">
        <f t="shared" si="16"/>
        <v>1</v>
      </c>
      <c r="X134" s="153">
        <f t="shared" si="17"/>
        <v>8.8918473847132001E-2</v>
      </c>
      <c r="Y134" s="50" t="b">
        <f>ABS(X134/10000)&lt;=ABS('General Settings'!$D$32)</f>
        <v>0</v>
      </c>
      <c r="AA134" s="50" t="str">
        <f>_xll.qlSwapIndex(,,O134,SettlementDays,Currency,Calendar,FixedLegTenor,FixedLegBDC,FixedLegDayCounter,Index6M,DiscountingCurve,Permanent,Trigger,ObjectOverwrite)</f>
        <v>obj_0059a#0000</v>
      </c>
      <c r="AB134" s="50" t="str">
        <f>_xll.qlVanillaSwapFromSwapIndex(,AA134,R134)</f>
        <v>obj_008ac#0000</v>
      </c>
    </row>
    <row r="135" spans="13:28" x14ac:dyDescent="0.2">
      <c r="M135" s="94" t="s">
        <v>155</v>
      </c>
      <c r="N135" s="94" t="s">
        <v>80</v>
      </c>
      <c r="O135" s="94" t="s">
        <v>80</v>
      </c>
      <c r="P135" s="94" t="str">
        <f t="shared" si="13"/>
        <v>EUR4F4Y_Quote</v>
      </c>
      <c r="Q135" s="122"/>
      <c r="R135" s="106">
        <f>_xll.qlInterestRateIndexFixingDate(AA135,S135)</f>
        <v>43818</v>
      </c>
      <c r="S135" s="106">
        <f>_xll.qlCalendarAdvance(Calendar,SettlementDate,N135,"mf",TRUE,Trigger)</f>
        <v>43822</v>
      </c>
      <c r="T135" s="106">
        <f>_xll.qlInterestRateIndexMaturity(AA135,S135)</f>
        <v>45287</v>
      </c>
      <c r="U135" s="97">
        <f>_xll.qlIndexFixing(AA135,R135,TRUE,_xll.ohTrigger(Trigger,Trigger6M,InterestRatesTrigger))</f>
        <v>1.270538573005249E-2</v>
      </c>
      <c r="V135" s="97">
        <f>_xll.qlQuoteValue(P135,_xll.ohTrigger(Trigger,Trigger6M,InterestRatesTrigger))</f>
        <v>1.268E-2</v>
      </c>
      <c r="W135" s="94" t="b">
        <f t="shared" si="16"/>
        <v>1</v>
      </c>
      <c r="X135" s="153">
        <f t="shared" si="17"/>
        <v>0.2538573005248998</v>
      </c>
      <c r="Y135" s="50" t="b">
        <f>ABS(X135/10000)&lt;=ABS('General Settings'!$D$32)</f>
        <v>0</v>
      </c>
      <c r="AA135" s="50" t="str">
        <f>_xll.qlSwapIndex(,,O135,SettlementDays,Currency,Calendar,FixedLegTenor,FixedLegBDC,FixedLegDayCounter,Index6M,DiscountingCurve,Permanent,Trigger,ObjectOverwrite)</f>
        <v>obj_00636#0000</v>
      </c>
      <c r="AB135" s="50" t="str">
        <f>_xll.qlVanillaSwapFromSwapIndex(,AA135,R135)</f>
        <v>obj_007bc#0000</v>
      </c>
    </row>
    <row r="136" spans="13:28" x14ac:dyDescent="0.2">
      <c r="M136" s="94" t="s">
        <v>155</v>
      </c>
      <c r="N136" s="94" t="s">
        <v>80</v>
      </c>
      <c r="O136" s="94" t="s">
        <v>81</v>
      </c>
      <c r="P136" s="94" t="str">
        <f t="shared" si="13"/>
        <v>EUR4F5Y_Quote</v>
      </c>
      <c r="Q136" s="122"/>
      <c r="R136" s="106">
        <f>_xll.qlInterestRateIndexFixingDate(AA136,S136)</f>
        <v>43818</v>
      </c>
      <c r="S136" s="106">
        <f>_xll.qlCalendarAdvance(Calendar,SettlementDate,N136,"mf",TRUE,Trigger)</f>
        <v>43822</v>
      </c>
      <c r="T136" s="106">
        <f>_xll.qlInterestRateIndexMaturity(AA136,S136)</f>
        <v>45649</v>
      </c>
      <c r="U136" s="97">
        <f>_xll.qlIndexFixing(AA136,R136,TRUE,_xll.ohTrigger(Trigger,Trigger6M,InterestRatesTrigger))</f>
        <v>1.3894896429519311E-2</v>
      </c>
      <c r="V136" s="97">
        <f>_xll.qlQuoteValue(P136,_xll.ohTrigger(Trigger,Trigger6M,InterestRatesTrigger))</f>
        <v>1.389E-2</v>
      </c>
      <c r="W136" s="94" t="b">
        <f t="shared" si="16"/>
        <v>1</v>
      </c>
      <c r="X136" s="153">
        <f t="shared" si="17"/>
        <v>4.8964295193115043E-2</v>
      </c>
      <c r="Y136" s="50" t="b">
        <f>ABS(X136/10000)&lt;=ABS('General Settings'!$D$32)</f>
        <v>0</v>
      </c>
      <c r="AA136" s="50" t="str">
        <f>_xll.qlSwapIndex(,,O136,SettlementDays,Currency,Calendar,FixedLegTenor,FixedLegBDC,FixedLegDayCounter,Index6M,DiscountingCurve,Permanent,Trigger,ObjectOverwrite)</f>
        <v>obj_006d1#0000</v>
      </c>
      <c r="AB136" s="50" t="str">
        <f>_xll.qlVanillaSwapFromSwapIndex(,AA136,R136)</f>
        <v>obj_00839#0000</v>
      </c>
    </row>
    <row r="137" spans="13:28" x14ac:dyDescent="0.2">
      <c r="M137" s="94" t="s">
        <v>155</v>
      </c>
      <c r="N137" s="94" t="s">
        <v>80</v>
      </c>
      <c r="O137" s="94" t="s">
        <v>82</v>
      </c>
      <c r="P137" s="94" t="str">
        <f t="shared" si="13"/>
        <v>EUR4F6Y_Quote</v>
      </c>
      <c r="Q137" s="122"/>
      <c r="R137" s="106">
        <f>_xll.qlInterestRateIndexFixingDate(AA137,S137)</f>
        <v>43818</v>
      </c>
      <c r="S137" s="106">
        <f>_xll.qlCalendarAdvance(Calendar,SettlementDate,N137,"mf",TRUE,Trigger)</f>
        <v>43822</v>
      </c>
      <c r="T137" s="106">
        <f>_xll.qlInterestRateIndexMaturity(AA137,S137)</f>
        <v>46014</v>
      </c>
      <c r="U137" s="97">
        <f>_xll.qlIndexFixing(AA137,R137,TRUE,_xll.ohTrigger(Trigger,Trigger6M,InterestRatesTrigger))</f>
        <v>1.4880238053296134E-2</v>
      </c>
      <c r="V137" s="97">
        <f>_xll.qlQuoteValue(P137,_xll.ohTrigger(Trigger,Trigger6M,InterestRatesTrigger))</f>
        <v>1.486E-2</v>
      </c>
      <c r="W137" s="94" t="b">
        <f t="shared" si="16"/>
        <v>1</v>
      </c>
      <c r="X137" s="153">
        <f t="shared" si="17"/>
        <v>0.20238053296133679</v>
      </c>
      <c r="Y137" s="50" t="b">
        <f>ABS(X137/10000)&lt;=ABS('General Settings'!$D$32)</f>
        <v>0</v>
      </c>
      <c r="AA137" s="50" t="str">
        <f>_xll.qlSwapIndex(,,O137,SettlementDays,Currency,Calendar,FixedLegTenor,FixedLegBDC,FixedLegDayCounter,Index6M,DiscountingCurve,Permanent,Trigger,ObjectOverwrite)</f>
        <v>obj_00678#0000</v>
      </c>
      <c r="AB137" s="50" t="str">
        <f>_xll.qlVanillaSwapFromSwapIndex(,AA137,R137)</f>
        <v>obj_007f7#0000</v>
      </c>
    </row>
    <row r="138" spans="13:28" x14ac:dyDescent="0.2">
      <c r="M138" s="94" t="s">
        <v>155</v>
      </c>
      <c r="N138" s="94" t="s">
        <v>80</v>
      </c>
      <c r="O138" s="94" t="s">
        <v>83</v>
      </c>
      <c r="P138" s="94" t="str">
        <f t="shared" si="13"/>
        <v>EUR4F7Y_Quote</v>
      </c>
      <c r="Q138" s="122"/>
      <c r="R138" s="106">
        <f>_xll.qlInterestRateIndexFixingDate(AA138,S138)</f>
        <v>43818</v>
      </c>
      <c r="S138" s="106">
        <f>_xll.qlCalendarAdvance(Calendar,SettlementDate,N138,"mf",TRUE,Trigger)</f>
        <v>43822</v>
      </c>
      <c r="T138" s="106">
        <f>_xll.qlInterestRateIndexMaturity(AA138,S138)</f>
        <v>46379</v>
      </c>
      <c r="U138" s="97">
        <f>_xll.qlIndexFixing(AA138,R138,TRUE,_xll.ohTrigger(Trigger,Trigger6M,InterestRatesTrigger))</f>
        <v>1.5742666271850163E-2</v>
      </c>
      <c r="V138" s="97">
        <f>_xll.qlQuoteValue(P138,_xll.ohTrigger(Trigger,Trigger6M,InterestRatesTrigger))</f>
        <v>1.5730000000000001E-2</v>
      </c>
      <c r="W138" s="94" t="b">
        <f t="shared" si="16"/>
        <v>1</v>
      </c>
      <c r="X138" s="153">
        <f t="shared" si="17"/>
        <v>0.12666271850161892</v>
      </c>
      <c r="Y138" s="50" t="b">
        <f>ABS(X138/10000)&lt;=ABS('General Settings'!$D$32)</f>
        <v>0</v>
      </c>
      <c r="AA138" s="50" t="str">
        <f>_xll.qlSwapIndex(,,O138,SettlementDays,Currency,Calendar,FixedLegTenor,FixedLegBDC,FixedLegDayCounter,Index6M,DiscountingCurve,Permanent,Trigger,ObjectOverwrite)</f>
        <v>obj_00607#0000</v>
      </c>
      <c r="AB138" s="50" t="str">
        <f>_xll.qlVanillaSwapFromSwapIndex(,AA138,R138)</f>
        <v>obj_007ff#0000</v>
      </c>
    </row>
    <row r="139" spans="13:28" x14ac:dyDescent="0.2">
      <c r="M139" s="94" t="s">
        <v>155</v>
      </c>
      <c r="N139" s="94" t="s">
        <v>80</v>
      </c>
      <c r="O139" s="94" t="s">
        <v>84</v>
      </c>
      <c r="P139" s="94" t="str">
        <f t="shared" si="13"/>
        <v>EUR4F8Y_Quote</v>
      </c>
      <c r="Q139" s="122"/>
      <c r="R139" s="106">
        <f>_xll.qlInterestRateIndexFixingDate(AA139,S139)</f>
        <v>43818</v>
      </c>
      <c r="S139" s="106">
        <f>_xll.qlCalendarAdvance(Calendar,SettlementDate,N139,"mf",TRUE,Trigger)</f>
        <v>43822</v>
      </c>
      <c r="T139" s="106">
        <f>_xll.qlInterestRateIndexMaturity(AA139,S139)</f>
        <v>46744</v>
      </c>
      <c r="U139" s="97">
        <f>_xll.qlIndexFixing(AA139,R139,TRUE,_xll.ohTrigger(Trigger,Trigger6M,InterestRatesTrigger))</f>
        <v>1.6486565065919664E-2</v>
      </c>
      <c r="V139" s="97">
        <f>_xll.qlQuoteValue(P139,_xll.ohTrigger(Trigger,Trigger6M,InterestRatesTrigger))</f>
        <v>1.6469999999999999E-2</v>
      </c>
      <c r="W139" s="94" t="b">
        <f t="shared" si="16"/>
        <v>1</v>
      </c>
      <c r="X139" s="153">
        <f t="shared" si="17"/>
        <v>0.16565065919665195</v>
      </c>
      <c r="Y139" s="50" t="b">
        <f>ABS(X139/10000)&lt;=ABS('General Settings'!$D$32)</f>
        <v>0</v>
      </c>
      <c r="AA139" s="50" t="str">
        <f>_xll.qlSwapIndex(,,O139,SettlementDays,Currency,Calendar,FixedLegTenor,FixedLegBDC,FixedLegDayCounter,Index6M,DiscountingCurve,Permanent,Trigger,ObjectOverwrite)</f>
        <v>obj_005ff#0000</v>
      </c>
      <c r="AB139" s="50" t="str">
        <f>_xll.qlVanillaSwapFromSwapIndex(,AA139,R139)</f>
        <v>obj_007a4#0000</v>
      </c>
    </row>
    <row r="140" spans="13:28" x14ac:dyDescent="0.2">
      <c r="M140" s="94" t="s">
        <v>155</v>
      </c>
      <c r="N140" s="94" t="s">
        <v>80</v>
      </c>
      <c r="O140" s="94" t="s">
        <v>85</v>
      </c>
      <c r="P140" s="94" t="str">
        <f t="shared" si="13"/>
        <v>EUR4F9Y_Quote</v>
      </c>
      <c r="Q140" s="122"/>
      <c r="R140" s="106">
        <f>_xll.qlInterestRateIndexFixingDate(AA140,S140)</f>
        <v>43818</v>
      </c>
      <c r="S140" s="106">
        <f>_xll.qlCalendarAdvance(Calendar,SettlementDate,N140,"mf",TRUE,Trigger)</f>
        <v>43822</v>
      </c>
      <c r="T140" s="106">
        <f>_xll.qlInterestRateIndexMaturity(AA140,S140)</f>
        <v>47114</v>
      </c>
      <c r="U140" s="97">
        <f>_xll.qlIndexFixing(AA140,R140,TRUE,_xll.ohTrigger(Trigger,Trigger6M,InterestRatesTrigger))</f>
        <v>1.7112200937259424E-2</v>
      </c>
      <c r="V140" s="97">
        <f>_xll.qlQuoteValue(P140,_xll.ohTrigger(Trigger,Trigger6M,InterestRatesTrigger))</f>
        <v>1.7079999999999998E-2</v>
      </c>
      <c r="W140" s="94" t="b">
        <f t="shared" si="16"/>
        <v>1</v>
      </c>
      <c r="X140" s="153">
        <f t="shared" si="17"/>
        <v>0.3220093725942591</v>
      </c>
      <c r="Y140" s="50" t="b">
        <f>ABS(X140/10000)&lt;=ABS('General Settings'!$D$32)</f>
        <v>0</v>
      </c>
      <c r="AA140" s="50" t="str">
        <f>_xll.qlSwapIndex(,,O140,SettlementDays,Currency,Calendar,FixedLegTenor,FixedLegBDC,FixedLegDayCounter,Index6M,DiscountingCurve,Permanent,Trigger,ObjectOverwrite)</f>
        <v>obj_0067e#0000</v>
      </c>
      <c r="AB140" s="50" t="str">
        <f>_xll.qlVanillaSwapFromSwapIndex(,AA140,R140)</f>
        <v>obj_00847#0000</v>
      </c>
    </row>
    <row r="141" spans="13:28" x14ac:dyDescent="0.2">
      <c r="M141" s="94" t="s">
        <v>155</v>
      </c>
      <c r="N141" s="94" t="s">
        <v>80</v>
      </c>
      <c r="O141" s="94" t="s">
        <v>86</v>
      </c>
      <c r="P141" s="94" t="str">
        <f t="shared" si="13"/>
        <v>EUR4F10Y_Quote</v>
      </c>
      <c r="Q141" s="122"/>
      <c r="R141" s="106">
        <f>_xll.qlInterestRateIndexFixingDate(AA141,S141)</f>
        <v>43818</v>
      </c>
      <c r="S141" s="106">
        <f>_xll.qlCalendarAdvance(Calendar,SettlementDate,N141,"mf",TRUE,Trigger)</f>
        <v>43822</v>
      </c>
      <c r="T141" s="106">
        <f>_xll.qlInterestRateIndexMaturity(AA141,S141)</f>
        <v>47476</v>
      </c>
      <c r="U141" s="97">
        <f>_xll.qlIndexFixing(AA141,R141,TRUE,_xll.ohTrigger(Trigger,Trigger6M,InterestRatesTrigger))</f>
        <v>1.7600851714647904E-2</v>
      </c>
      <c r="V141" s="97">
        <f>_xll.qlQuoteValue(P141,_xll.ohTrigger(Trigger,Trigger6M,InterestRatesTrigger))</f>
        <v>1.7579999999999998E-2</v>
      </c>
      <c r="W141" s="94" t="b">
        <f t="shared" si="16"/>
        <v>1</v>
      </c>
      <c r="X141" s="153">
        <f t="shared" si="17"/>
        <v>0.20851714647905639</v>
      </c>
      <c r="Y141" s="50" t="b">
        <f>ABS(X141/10000)&lt;=ABS('General Settings'!$D$32)</f>
        <v>0</v>
      </c>
      <c r="AA141" s="50" t="str">
        <f>_xll.qlSwapIndex(,,O141,SettlementDays,Currency,Calendar,FixedLegTenor,FixedLegBDC,FixedLegDayCounter,Index6M,DiscountingCurve,Permanent,Trigger,ObjectOverwrite)</f>
        <v>obj_00702#0000</v>
      </c>
      <c r="AB141" s="50" t="str">
        <f>_xll.qlVanillaSwapFromSwapIndex(,AA141,R141)</f>
        <v>obj_0078f#0000</v>
      </c>
    </row>
    <row r="142" spans="13:28" x14ac:dyDescent="0.2">
      <c r="M142" s="94" t="s">
        <v>155</v>
      </c>
      <c r="N142" s="94" t="s">
        <v>80</v>
      </c>
      <c r="O142" s="94" t="s">
        <v>112</v>
      </c>
      <c r="P142" s="94" t="str">
        <f t="shared" ref="P142:P205" si="18">Currency&amp;SUBSTITUTE(N142,"Y","F")&amp;O142&amp;QuoteSuffix</f>
        <v>EUR4F11Y_Quote</v>
      </c>
      <c r="Q142" s="122"/>
      <c r="R142" s="106">
        <f>_xll.qlInterestRateIndexFixingDate(AA142,S142)</f>
        <v>43818</v>
      </c>
      <c r="S142" s="106">
        <f>_xll.qlCalendarAdvance(Calendar,SettlementDate,N142,"mf",TRUE,Trigger)</f>
        <v>43822</v>
      </c>
      <c r="T142" s="106">
        <f>_xll.qlInterestRateIndexMaturity(AA142,S142)</f>
        <v>47840</v>
      </c>
      <c r="U142" s="97">
        <f>_xll.qlIndexFixing(AA142,R142,TRUE,_xll.ohTrigger(Trigger,Trigger6M,InterestRatesTrigger))</f>
        <v>1.7988569601847446E-2</v>
      </c>
      <c r="V142" s="97">
        <f>_xll.qlQuoteValue(P142,_xll.ohTrigger(Trigger,Trigger6M,InterestRatesTrigger))</f>
        <v>1.797E-2</v>
      </c>
      <c r="W142" s="94" t="b">
        <f t="shared" si="16"/>
        <v>1</v>
      </c>
      <c r="X142" s="153">
        <f t="shared" si="17"/>
        <v>0.1856960184744641</v>
      </c>
      <c r="Y142" s="50" t="b">
        <f>ABS(X142/10000)&lt;=ABS('General Settings'!$D$32)</f>
        <v>0</v>
      </c>
      <c r="AA142" s="50" t="str">
        <f>_xll.qlSwapIndex(,,O142,SettlementDays,Currency,Calendar,FixedLegTenor,FixedLegBDC,FixedLegDayCounter,Index6M,DiscountingCurve,Permanent,Trigger,ObjectOverwrite)</f>
        <v>obj_00687#0000</v>
      </c>
      <c r="AB142" s="50" t="str">
        <f>_xll.qlVanillaSwapFromSwapIndex(,AA142,R142)</f>
        <v>obj_00866#0000</v>
      </c>
    </row>
    <row r="143" spans="13:28" x14ac:dyDescent="0.2">
      <c r="M143" s="94" t="s">
        <v>155</v>
      </c>
      <c r="N143" s="94" t="s">
        <v>80</v>
      </c>
      <c r="O143" s="94" t="s">
        <v>87</v>
      </c>
      <c r="P143" s="94" t="str">
        <f t="shared" si="18"/>
        <v>EUR4F12Y_Quote</v>
      </c>
      <c r="Q143" s="122"/>
      <c r="R143" s="106">
        <f>_xll.qlInterestRateIndexFixingDate(AA143,S143)</f>
        <v>43818</v>
      </c>
      <c r="S143" s="106">
        <f>_xll.qlCalendarAdvance(Calendar,SettlementDate,N143,"mf",TRUE,Trigger)</f>
        <v>43822</v>
      </c>
      <c r="T143" s="106">
        <f>_xll.qlInterestRateIndexMaturity(AA143,S143)</f>
        <v>48205</v>
      </c>
      <c r="U143" s="97">
        <f>_xll.qlIndexFixing(AA143,R143,TRUE,_xll.ohTrigger(Trigger,Trigger6M,InterestRatesTrigger))</f>
        <v>1.8285458250108161E-2</v>
      </c>
      <c r="V143" s="97">
        <f>_xll.qlQuoteValue(P143,_xll.ohTrigger(Trigger,Trigger6M,InterestRatesTrigger))</f>
        <v>1.8269999999999998E-2</v>
      </c>
      <c r="W143" s="94" t="b">
        <f t="shared" ref="W143:W206" si="19">NOT(ISERROR(V143))</f>
        <v>1</v>
      </c>
      <c r="X143" s="153">
        <f t="shared" ref="X143:X206" si="20">(U143-V143)*10000</f>
        <v>0.15458250108162791</v>
      </c>
      <c r="Y143" s="50" t="b">
        <f>ABS(X143/10000)&lt;=ABS('General Settings'!$D$32)</f>
        <v>0</v>
      </c>
      <c r="AA143" s="50" t="str">
        <f>_xll.qlSwapIndex(,,O143,SettlementDays,Currency,Calendar,FixedLegTenor,FixedLegBDC,FixedLegDayCounter,Index6M,DiscountingCurve,Permanent,Trigger,ObjectOverwrite)</f>
        <v>obj_00719#0000</v>
      </c>
      <c r="AB143" s="50" t="str">
        <f>_xll.qlVanillaSwapFromSwapIndex(,AA143,R143)</f>
        <v>obj_00845#0000</v>
      </c>
    </row>
    <row r="144" spans="13:28" x14ac:dyDescent="0.2">
      <c r="M144" s="94" t="s">
        <v>155</v>
      </c>
      <c r="N144" s="94" t="s">
        <v>80</v>
      </c>
      <c r="O144" s="94" t="s">
        <v>113</v>
      </c>
      <c r="P144" s="94" t="str">
        <f t="shared" si="18"/>
        <v>EUR4F13Y_Quote</v>
      </c>
      <c r="Q144" s="122"/>
      <c r="R144" s="106">
        <f>_xll.qlInterestRateIndexFixingDate(AA144,S144)</f>
        <v>43818</v>
      </c>
      <c r="S144" s="106">
        <f>_xll.qlCalendarAdvance(Calendar,SettlementDate,N144,"mf",TRUE,Trigger)</f>
        <v>43822</v>
      </c>
      <c r="T144" s="106">
        <f>_xll.qlInterestRateIndexMaturity(AA144,S144)</f>
        <v>48571</v>
      </c>
      <c r="U144" s="97">
        <f>_xll.qlIndexFixing(AA144,R144,TRUE,_xll.ohTrigger(Trigger,Trigger6M,InterestRatesTrigger))</f>
        <v>1.8504772454244558E-2</v>
      </c>
      <c r="V144" s="97">
        <f>_xll.qlQuoteValue(P144,_xll.ohTrigger(Trigger,Trigger6M,InterestRatesTrigger))</f>
        <v>1.8500000000000003E-2</v>
      </c>
      <c r="W144" s="94" t="b">
        <f t="shared" si="19"/>
        <v>1</v>
      </c>
      <c r="X144" s="153">
        <f t="shared" si="20"/>
        <v>4.7724542445552742E-2</v>
      </c>
      <c r="Y144" s="50" t="b">
        <f>ABS(X144/10000)&lt;=ABS('General Settings'!$D$32)</f>
        <v>0</v>
      </c>
      <c r="AA144" s="50" t="str">
        <f>_xll.qlSwapIndex(,,O144,SettlementDays,Currency,Calendar,FixedLegTenor,FixedLegBDC,FixedLegDayCounter,Index6M,DiscountingCurve,Permanent,Trigger,ObjectOverwrite)</f>
        <v>obj_005e4#0000</v>
      </c>
      <c r="AB144" s="50" t="str">
        <f>_xll.qlVanillaSwapFromSwapIndex(,AA144,R144)</f>
        <v>obj_0080a#0000</v>
      </c>
    </row>
    <row r="145" spans="13:28" x14ac:dyDescent="0.2">
      <c r="M145" s="94" t="s">
        <v>155</v>
      </c>
      <c r="N145" s="94" t="s">
        <v>80</v>
      </c>
      <c r="O145" s="94" t="s">
        <v>114</v>
      </c>
      <c r="P145" s="94" t="str">
        <f t="shared" si="18"/>
        <v>EUR4F14Y_Quote</v>
      </c>
      <c r="Q145" s="122"/>
      <c r="R145" s="106">
        <f>_xll.qlInterestRateIndexFixingDate(AA145,S145)</f>
        <v>43818</v>
      </c>
      <c r="S145" s="106">
        <f>_xll.qlCalendarAdvance(Calendar,SettlementDate,N145,"mf",TRUE,Trigger)</f>
        <v>43822</v>
      </c>
      <c r="T145" s="106">
        <f>_xll.qlInterestRateIndexMaturity(AA145,S145)</f>
        <v>48936</v>
      </c>
      <c r="U145" s="97">
        <f>_xll.qlIndexFixing(AA145,R145,TRUE,_xll.ohTrigger(Trigger,Trigger6M,InterestRatesTrigger))</f>
        <v>1.8647603460315909E-2</v>
      </c>
      <c r="V145" s="97">
        <f>_xll.qlQuoteValue(P145,_xll.ohTrigger(Trigger,Trigger6M,InterestRatesTrigger))</f>
        <v>1.864E-2</v>
      </c>
      <c r="W145" s="94" t="b">
        <f t="shared" si="19"/>
        <v>1</v>
      </c>
      <c r="X145" s="153">
        <f t="shared" si="20"/>
        <v>7.6034603159087777E-2</v>
      </c>
      <c r="Y145" s="50" t="b">
        <f>ABS(X145/10000)&lt;=ABS('General Settings'!$D$32)</f>
        <v>0</v>
      </c>
      <c r="AA145" s="50" t="str">
        <f>_xll.qlSwapIndex(,,O145,SettlementDays,Currency,Calendar,FixedLegTenor,FixedLegBDC,FixedLegDayCounter,Index6M,DiscountingCurve,Permanent,Trigger,ObjectOverwrite)</f>
        <v>obj_005b6#0000</v>
      </c>
      <c r="AB145" s="50" t="str">
        <f>_xll.qlVanillaSwapFromSwapIndex(,AA145,R145)</f>
        <v>obj_007d5#0000</v>
      </c>
    </row>
    <row r="146" spans="13:28" x14ac:dyDescent="0.2">
      <c r="M146" s="94" t="s">
        <v>155</v>
      </c>
      <c r="N146" s="94" t="s">
        <v>80</v>
      </c>
      <c r="O146" s="94" t="s">
        <v>88</v>
      </c>
      <c r="P146" s="94" t="str">
        <f t="shared" si="18"/>
        <v>EUR4F15Y_Quote</v>
      </c>
      <c r="Q146" s="122"/>
      <c r="R146" s="106">
        <f>_xll.qlInterestRateIndexFixingDate(AA146,S146)</f>
        <v>43818</v>
      </c>
      <c r="S146" s="106">
        <f>_xll.qlCalendarAdvance(Calendar,SettlementDate,N146,"mf",TRUE,Trigger)</f>
        <v>43822</v>
      </c>
      <c r="T146" s="106">
        <f>_xll.qlInterestRateIndexMaturity(AA146,S146)</f>
        <v>49305</v>
      </c>
      <c r="U146" s="97">
        <f>_xll.qlIndexFixing(AA146,R146,TRUE,_xll.ohTrigger(Trigger,Trigger6M,InterestRatesTrigger))</f>
        <v>1.8727619685432888E-2</v>
      </c>
      <c r="V146" s="97">
        <f>_xll.qlQuoteValue(P146,_xll.ohTrigger(Trigger,Trigger6M,InterestRatesTrigger))</f>
        <v>1.8710000000000001E-2</v>
      </c>
      <c r="W146" s="94" t="b">
        <f t="shared" si="19"/>
        <v>1</v>
      </c>
      <c r="X146" s="153">
        <f t="shared" si="20"/>
        <v>0.176196854328875</v>
      </c>
      <c r="Y146" s="50" t="b">
        <f>ABS(X146/10000)&lt;=ABS('General Settings'!$D$32)</f>
        <v>0</v>
      </c>
      <c r="AA146" s="50" t="str">
        <f>_xll.qlSwapIndex(,,O146,SettlementDays,Currency,Calendar,FixedLegTenor,FixedLegBDC,FixedLegDayCounter,Index6M,DiscountingCurve,Permanent,Trigger,ObjectOverwrite)</f>
        <v>obj_00601#0000</v>
      </c>
      <c r="AB146" s="50" t="str">
        <f>_xll.qlVanillaSwapFromSwapIndex(,AA146,R146)</f>
        <v>obj_00837#0000</v>
      </c>
    </row>
    <row r="147" spans="13:28" x14ac:dyDescent="0.2">
      <c r="M147" s="94" t="s">
        <v>155</v>
      </c>
      <c r="N147" s="94" t="s">
        <v>80</v>
      </c>
      <c r="O147" s="94" t="s">
        <v>89</v>
      </c>
      <c r="P147" s="94" t="str">
        <f t="shared" si="18"/>
        <v>EUR4F20Y_Quote</v>
      </c>
      <c r="Q147" s="122"/>
      <c r="R147" s="106">
        <f>_xll.qlInterestRateIndexFixingDate(AA147,S147)</f>
        <v>43818</v>
      </c>
      <c r="S147" s="106">
        <f>_xll.qlCalendarAdvance(Calendar,SettlementDate,N147,"mf",TRUE,Trigger)</f>
        <v>43822</v>
      </c>
      <c r="T147" s="106">
        <f>_xll.qlInterestRateIndexMaturity(AA147,S147)</f>
        <v>51127</v>
      </c>
      <c r="U147" s="97">
        <f>_xll.qlIndexFixing(AA147,R147,TRUE,_xll.ohTrigger(Trigger,Trigger6M,InterestRatesTrigger))</f>
        <v>1.847923674185933E-2</v>
      </c>
      <c r="V147" s="97">
        <f>_xll.qlQuoteValue(P147,_xll.ohTrigger(Trigger,Trigger6M,InterestRatesTrigger))</f>
        <v>1.847E-2</v>
      </c>
      <c r="W147" s="94" t="b">
        <f t="shared" si="19"/>
        <v>1</v>
      </c>
      <c r="X147" s="153">
        <f t="shared" si="20"/>
        <v>9.2367418593301831E-2</v>
      </c>
      <c r="Y147" s="50" t="b">
        <f>ABS(X147/10000)&lt;=ABS('General Settings'!$D$32)</f>
        <v>0</v>
      </c>
      <c r="AA147" s="50" t="str">
        <f>_xll.qlSwapIndex(,,O147,SettlementDays,Currency,Calendar,FixedLegTenor,FixedLegBDC,FixedLegDayCounter,Index6M,DiscountingCurve,Permanent,Trigger,ObjectOverwrite)</f>
        <v>obj_0065e#0000</v>
      </c>
      <c r="AB147" s="50" t="str">
        <f>_xll.qlVanillaSwapFromSwapIndex(,AA147,R147)</f>
        <v>obj_0085b#0000</v>
      </c>
    </row>
    <row r="148" spans="13:28" x14ac:dyDescent="0.2">
      <c r="M148" s="94" t="s">
        <v>155</v>
      </c>
      <c r="N148" s="94" t="s">
        <v>80</v>
      </c>
      <c r="O148" s="94" t="s">
        <v>90</v>
      </c>
      <c r="P148" s="94" t="str">
        <f t="shared" si="18"/>
        <v>EUR4F25Y_Quote</v>
      </c>
      <c r="Q148" s="122"/>
      <c r="R148" s="106">
        <f>_xll.qlInterestRateIndexFixingDate(AA148,S148)</f>
        <v>43818</v>
      </c>
      <c r="S148" s="106">
        <f>_xll.qlCalendarAdvance(Calendar,SettlementDate,N148,"mf",TRUE,Trigger)</f>
        <v>43822</v>
      </c>
      <c r="T148" s="106">
        <f>_xll.qlInterestRateIndexMaturity(AA148,S148)</f>
        <v>52954</v>
      </c>
      <c r="U148" s="97">
        <f>_xll.qlIndexFixing(AA148,R148,TRUE,_xll.ohTrigger(Trigger,Trigger6M,InterestRatesTrigger))</f>
        <v>1.7966514287177014E-2</v>
      </c>
      <c r="V148" s="97">
        <f>_xll.qlQuoteValue(P148,_xll.ohTrigger(Trigger,Trigger6M,InterestRatesTrigger))</f>
        <v>1.7950000000000001E-2</v>
      </c>
      <c r="W148" s="94" t="b">
        <f t="shared" si="19"/>
        <v>1</v>
      </c>
      <c r="X148" s="153">
        <f t="shared" si="20"/>
        <v>0.16514287177013531</v>
      </c>
      <c r="Y148" s="50" t="b">
        <f>ABS(X148/10000)&lt;=ABS('General Settings'!$D$32)</f>
        <v>0</v>
      </c>
      <c r="AA148" s="50" t="str">
        <f>_xll.qlSwapIndex(,,O148,SettlementDays,Currency,Calendar,FixedLegTenor,FixedLegBDC,FixedLegDayCounter,Index6M,DiscountingCurve,Permanent,Trigger,ObjectOverwrite)</f>
        <v>obj_00759#0000</v>
      </c>
      <c r="AB148" s="50" t="str">
        <f>_xll.qlVanillaSwapFromSwapIndex(,AA148,R148)</f>
        <v>obj_007dc#0000</v>
      </c>
    </row>
    <row r="149" spans="13:28" x14ac:dyDescent="0.2">
      <c r="M149" s="197" t="s">
        <v>155</v>
      </c>
      <c r="N149" s="197" t="s">
        <v>80</v>
      </c>
      <c r="O149" s="197" t="s">
        <v>92</v>
      </c>
      <c r="P149" s="197" t="str">
        <f t="shared" si="18"/>
        <v>EUR4F30Y_Quote</v>
      </c>
      <c r="Q149" s="162"/>
      <c r="R149" s="198">
        <f>_xll.qlInterestRateIndexFixingDate(AA149,S149)</f>
        <v>43818</v>
      </c>
      <c r="S149" s="198">
        <f>_xll.qlCalendarAdvance(Calendar,SettlementDate,N149,"mf",TRUE,Trigger)</f>
        <v>43822</v>
      </c>
      <c r="T149" s="198">
        <f>_xll.qlInterestRateIndexMaturity(AA149,S149)</f>
        <v>54780</v>
      </c>
      <c r="U149" s="199">
        <f>_xll.qlIndexFixing(AA149,R149,TRUE,_xll.ohTrigger(Trigger,Trigger6M,InterestRatesTrigger))</f>
        <v>1.7615774299894475E-2</v>
      </c>
      <c r="V149" s="199">
        <f>_xll.qlQuoteValue(P149,_xll.ohTrigger(Trigger,Trigger6M,InterestRatesTrigger))</f>
        <v>1.7600000000000001E-2</v>
      </c>
      <c r="W149" s="197" t="b">
        <f t="shared" si="19"/>
        <v>1</v>
      </c>
      <c r="X149" s="200">
        <f t="shared" si="20"/>
        <v>0.15774299894473487</v>
      </c>
      <c r="Y149" s="161" t="b">
        <f>ABS(X149/10000)&lt;=ABS('General Settings'!$D$32)</f>
        <v>0</v>
      </c>
      <c r="AA149" s="50" t="str">
        <f>_xll.qlSwapIndex(,,O149,SettlementDays,Currency,Calendar,FixedLegTenor,FixedLegBDC,FixedLegDayCounter,Index6M,DiscountingCurve,Permanent,Trigger,ObjectOverwrite)</f>
        <v>obj_006c2#0000</v>
      </c>
      <c r="AB149" s="50" t="str">
        <f>_xll.qlVanillaSwapFromSwapIndex(,AA149,R149)</f>
        <v>obj_0088b#0000</v>
      </c>
    </row>
    <row r="150" spans="13:28" x14ac:dyDescent="0.2">
      <c r="M150" s="201" t="s">
        <v>155</v>
      </c>
      <c r="N150" s="201" t="s">
        <v>81</v>
      </c>
      <c r="O150" s="201" t="s">
        <v>33</v>
      </c>
      <c r="P150" s="201" t="str">
        <f t="shared" si="18"/>
        <v>EUR5F1Y_Quote</v>
      </c>
      <c r="Q150" s="166"/>
      <c r="R150" s="202">
        <f>_xll.qlInterestRateIndexFixingDate(AA150,S150)</f>
        <v>44182</v>
      </c>
      <c r="S150" s="202">
        <f>_xll.qlCalendarAdvance(Calendar,SettlementDate,N150,"mf",TRUE,Trigger)</f>
        <v>44186</v>
      </c>
      <c r="T150" s="202">
        <f>_xll.qlInterestRateIndexMaturity(AA150,S150)</f>
        <v>44551</v>
      </c>
      <c r="U150" s="203">
        <f>_xll.qlIndexFixing(AA150,R150,TRUE,_xll.ohTrigger(Trigger,Trigger6M,InterestRatesTrigger))</f>
        <v>1.1350343176178029E-2</v>
      </c>
      <c r="V150" s="203">
        <f>_xll.qlQuoteValue(P150,_xll.ohTrigger(Trigger,Trigger6M,InterestRatesTrigger))</f>
        <v>1.1350000000000001E-2</v>
      </c>
      <c r="W150" s="201" t="b">
        <f t="shared" si="19"/>
        <v>1</v>
      </c>
      <c r="X150" s="204">
        <f t="shared" si="20"/>
        <v>3.4317617802863409E-3</v>
      </c>
      <c r="Y150" s="149" t="b">
        <f>ABS(X150/10000)&lt;=ABS('General Settings'!$D$32)</f>
        <v>0</v>
      </c>
      <c r="AA150" s="50" t="str">
        <f>_xll.qlSwapIndex(,,O150,SettlementDays,Currency,Calendar,FixedLegTenor,FixedLegBDC,FixedLegDayCounter,Index6M,DiscountingCurve,Permanent,Trigger,ObjectOverwrite)</f>
        <v>obj_005a0#0000</v>
      </c>
      <c r="AB150" s="50" t="str">
        <f>_xll.qlVanillaSwapFromSwapIndex(,AA150,R150)</f>
        <v>obj_007cd#0000</v>
      </c>
    </row>
    <row r="151" spans="13:28" x14ac:dyDescent="0.2">
      <c r="M151" s="94" t="s">
        <v>155</v>
      </c>
      <c r="N151" s="94" t="s">
        <v>81</v>
      </c>
      <c r="O151" s="94" t="s">
        <v>78</v>
      </c>
      <c r="P151" s="94" t="str">
        <f t="shared" si="18"/>
        <v>EUR5F2Y_Quote</v>
      </c>
      <c r="Q151" s="122"/>
      <c r="R151" s="106">
        <f>_xll.qlInterestRateIndexFixingDate(AA151,S151)</f>
        <v>44182</v>
      </c>
      <c r="S151" s="106">
        <f>_xll.qlCalendarAdvance(Calendar,SettlementDate,N151,"mf",TRUE,Trigger)</f>
        <v>44186</v>
      </c>
      <c r="T151" s="106">
        <f>_xll.qlInterestRateIndexMaturity(AA151,S151)</f>
        <v>44916</v>
      </c>
      <c r="U151" s="97">
        <f>_xll.qlIndexFixing(AA151,R151,TRUE,_xll.ohTrigger(Trigger,Trigger6M,InterestRatesTrigger))</f>
        <v>1.2793369579265053E-2</v>
      </c>
      <c r="V151" s="97">
        <f>_xll.qlQuoteValue(P151,_xll.ohTrigger(Trigger,Trigger6M,InterestRatesTrigger))</f>
        <v>1.2789999999999999E-2</v>
      </c>
      <c r="W151" s="94" t="b">
        <f t="shared" si="19"/>
        <v>1</v>
      </c>
      <c r="X151" s="153">
        <f t="shared" si="20"/>
        <v>3.3695792650539208E-2</v>
      </c>
      <c r="Y151" s="50" t="b">
        <f>ABS(X151/10000)&lt;=ABS('General Settings'!$D$32)</f>
        <v>0</v>
      </c>
      <c r="AA151" s="50" t="str">
        <f>_xll.qlSwapIndex(,,O151,SettlementDays,Currency,Calendar,FixedLegTenor,FixedLegBDC,FixedLegDayCounter,Index6M,DiscountingCurve,Permanent,Trigger,ObjectOverwrite)</f>
        <v>obj_005ce#0000</v>
      </c>
      <c r="AB151" s="50" t="str">
        <f>_xll.qlVanillaSwapFromSwapIndex(,AA151,R151)</f>
        <v>obj_00823#0000</v>
      </c>
    </row>
    <row r="152" spans="13:28" x14ac:dyDescent="0.2">
      <c r="M152" s="94" t="s">
        <v>155</v>
      </c>
      <c r="N152" s="94" t="s">
        <v>81</v>
      </c>
      <c r="O152" s="94" t="s">
        <v>79</v>
      </c>
      <c r="P152" s="94" t="str">
        <f t="shared" si="18"/>
        <v>EUR5F3Y_Quote</v>
      </c>
      <c r="Q152" s="122"/>
      <c r="R152" s="106">
        <f>_xll.qlInterestRateIndexFixingDate(AA152,S152)</f>
        <v>44182</v>
      </c>
      <c r="S152" s="106">
        <f>_xll.qlCalendarAdvance(Calendar,SettlementDate,N152,"mf",TRUE,Trigger)</f>
        <v>44186</v>
      </c>
      <c r="T152" s="106">
        <f>_xll.qlInterestRateIndexMaturity(AA152,S152)</f>
        <v>45281</v>
      </c>
      <c r="U152" s="97">
        <f>_xll.qlIndexFixing(AA152,R152,TRUE,_xll.ohTrigger(Trigger,Trigger6M,InterestRatesTrigger))</f>
        <v>1.4134606676637389E-2</v>
      </c>
      <c r="V152" s="97">
        <f>_xll.qlQuoteValue(P152,_xll.ohTrigger(Trigger,Trigger6M,InterestRatesTrigger))</f>
        <v>1.413E-2</v>
      </c>
      <c r="W152" s="94" t="b">
        <f t="shared" si="19"/>
        <v>1</v>
      </c>
      <c r="X152" s="153">
        <f t="shared" si="20"/>
        <v>4.6066766373892287E-2</v>
      </c>
      <c r="Y152" s="50" t="b">
        <f>ABS(X152/10000)&lt;=ABS('General Settings'!$D$32)</f>
        <v>0</v>
      </c>
      <c r="AA152" s="50" t="str">
        <f>_xll.qlSwapIndex(,,O152,SettlementDays,Currency,Calendar,FixedLegTenor,FixedLegBDC,FixedLegDayCounter,Index6M,DiscountingCurve,Permanent,Trigger,ObjectOverwrite)</f>
        <v>obj_005a5#0000</v>
      </c>
      <c r="AB152" s="50" t="str">
        <f>_xll.qlVanillaSwapFromSwapIndex(,AA152,R152)</f>
        <v>obj_0083f#0000</v>
      </c>
    </row>
    <row r="153" spans="13:28" x14ac:dyDescent="0.2">
      <c r="M153" s="94" t="s">
        <v>155</v>
      </c>
      <c r="N153" s="94" t="s">
        <v>81</v>
      </c>
      <c r="O153" s="94" t="s">
        <v>80</v>
      </c>
      <c r="P153" s="94" t="str">
        <f t="shared" si="18"/>
        <v>EUR5F4Y_Quote</v>
      </c>
      <c r="Q153" s="122"/>
      <c r="R153" s="106">
        <f>_xll.qlInterestRateIndexFixingDate(AA153,S153)</f>
        <v>44182</v>
      </c>
      <c r="S153" s="106">
        <f>_xll.qlCalendarAdvance(Calendar,SettlementDate,N153,"mf",TRUE,Trigger)</f>
        <v>44186</v>
      </c>
      <c r="T153" s="106">
        <f>_xll.qlInterestRateIndexMaturity(AA153,S153)</f>
        <v>45649</v>
      </c>
      <c r="U153" s="97">
        <f>_xll.qlIndexFixing(AA153,R153,TRUE,_xll.ohTrigger(Trigger,Trigger6M,InterestRatesTrigger))</f>
        <v>1.5299047140701454E-2</v>
      </c>
      <c r="V153" s="97">
        <f>_xll.qlQuoteValue(P153,_xll.ohTrigger(Trigger,Trigger6M,InterestRatesTrigger))</f>
        <v>1.5300000000000001E-2</v>
      </c>
      <c r="W153" s="94" t="b">
        <f t="shared" si="19"/>
        <v>1</v>
      </c>
      <c r="X153" s="153">
        <f t="shared" si="20"/>
        <v>-9.5285929854749263E-3</v>
      </c>
      <c r="Y153" s="50" t="b">
        <f>ABS(X153/10000)&lt;=ABS('General Settings'!$D$32)</f>
        <v>0</v>
      </c>
      <c r="AA153" s="50" t="str">
        <f>_xll.qlSwapIndex(,,O153,SettlementDays,Currency,Calendar,FixedLegTenor,FixedLegBDC,FixedLegDayCounter,Index6M,DiscountingCurve,Permanent,Trigger,ObjectOverwrite)</f>
        <v>obj_00620#0000</v>
      </c>
      <c r="AB153" s="50" t="str">
        <f>_xll.qlVanillaSwapFromSwapIndex(,AA153,R153)</f>
        <v>obj_007fe#0000</v>
      </c>
    </row>
    <row r="154" spans="13:28" x14ac:dyDescent="0.2">
      <c r="M154" s="94" t="s">
        <v>155</v>
      </c>
      <c r="N154" s="94" t="s">
        <v>81</v>
      </c>
      <c r="O154" s="94" t="s">
        <v>81</v>
      </c>
      <c r="P154" s="94" t="str">
        <f t="shared" si="18"/>
        <v>EUR5F5Y_Quote</v>
      </c>
      <c r="Q154" s="122"/>
      <c r="R154" s="106">
        <f>_xll.qlInterestRateIndexFixingDate(AA154,S154)</f>
        <v>44182</v>
      </c>
      <c r="S154" s="106">
        <f>_xll.qlCalendarAdvance(Calendar,SettlementDate,N154,"mf",TRUE,Trigger)</f>
        <v>44186</v>
      </c>
      <c r="T154" s="106">
        <f>_xll.qlInterestRateIndexMaturity(AA154,S154)</f>
        <v>46013</v>
      </c>
      <c r="U154" s="97">
        <f>_xll.qlIndexFixing(AA154,R154,TRUE,_xll.ohTrigger(Trigger,Trigger6M,InterestRatesTrigger))</f>
        <v>1.6214116176279898E-2</v>
      </c>
      <c r="V154" s="97">
        <f>_xll.qlQuoteValue(P154,_xll.ohTrigger(Trigger,Trigger6M,InterestRatesTrigger))</f>
        <v>1.619E-2</v>
      </c>
      <c r="W154" s="94" t="b">
        <f t="shared" si="19"/>
        <v>1</v>
      </c>
      <c r="X154" s="153">
        <f t="shared" si="20"/>
        <v>0.24116176279898038</v>
      </c>
      <c r="Y154" s="50" t="b">
        <f>ABS(X154/10000)&lt;=ABS('General Settings'!$D$32)</f>
        <v>0</v>
      </c>
      <c r="AA154" s="50" t="str">
        <f>_xll.qlSwapIndex(,,O154,SettlementDays,Currency,Calendar,FixedLegTenor,FixedLegBDC,FixedLegDayCounter,Index6M,DiscountingCurve,Permanent,Trigger,ObjectOverwrite)</f>
        <v>obj_005b9#0000</v>
      </c>
      <c r="AB154" s="50" t="str">
        <f>_xll.qlVanillaSwapFromSwapIndex(,AA154,R154)</f>
        <v>obj_00772#0000</v>
      </c>
    </row>
    <row r="155" spans="13:28" x14ac:dyDescent="0.2">
      <c r="M155" s="94" t="s">
        <v>155</v>
      </c>
      <c r="N155" s="94" t="s">
        <v>81</v>
      </c>
      <c r="O155" s="94" t="s">
        <v>82</v>
      </c>
      <c r="P155" s="94" t="str">
        <f t="shared" si="18"/>
        <v>EUR5F6Y_Quote</v>
      </c>
      <c r="Q155" s="122"/>
      <c r="R155" s="106">
        <f>_xll.qlInterestRateIndexFixingDate(AA155,S155)</f>
        <v>44182</v>
      </c>
      <c r="S155" s="106">
        <f>_xll.qlCalendarAdvance(Calendar,SettlementDate,N155,"mf",TRUE,Trigger)</f>
        <v>44186</v>
      </c>
      <c r="T155" s="106">
        <f>_xll.qlInterestRateIndexMaturity(AA155,S155)</f>
        <v>46377</v>
      </c>
      <c r="U155" s="97">
        <f>_xll.qlIndexFixing(AA155,R155,TRUE,_xll.ohTrigger(Trigger,Trigger6M,InterestRatesTrigger))</f>
        <v>1.7011600223920609E-2</v>
      </c>
      <c r="V155" s="97">
        <f>_xll.qlQuoteValue(P155,_xll.ohTrigger(Trigger,Trigger6M,InterestRatesTrigger))</f>
        <v>1.7010000000000001E-2</v>
      </c>
      <c r="W155" s="94" t="b">
        <f t="shared" si="19"/>
        <v>1</v>
      </c>
      <c r="X155" s="153">
        <f t="shared" si="20"/>
        <v>1.6002239206086566E-2</v>
      </c>
      <c r="Y155" s="50" t="b">
        <f>ABS(X155/10000)&lt;=ABS('General Settings'!$D$32)</f>
        <v>0</v>
      </c>
      <c r="AA155" s="50" t="str">
        <f>_xll.qlSwapIndex(,,O155,SettlementDays,Currency,Calendar,FixedLegTenor,FixedLegBDC,FixedLegDayCounter,Index6M,DiscountingCurve,Permanent,Trigger,ObjectOverwrite)</f>
        <v>obj_0058a#0000</v>
      </c>
      <c r="AB155" s="50" t="str">
        <f>_xll.qlVanillaSwapFromSwapIndex(,AA155,R155)</f>
        <v>obj_0086b#0000</v>
      </c>
    </row>
    <row r="156" spans="13:28" x14ac:dyDescent="0.2">
      <c r="M156" s="94" t="s">
        <v>155</v>
      </c>
      <c r="N156" s="94" t="s">
        <v>81</v>
      </c>
      <c r="O156" s="94" t="s">
        <v>83</v>
      </c>
      <c r="P156" s="94" t="str">
        <f t="shared" si="18"/>
        <v>EUR5F7Y_Quote</v>
      </c>
      <c r="Q156" s="122"/>
      <c r="R156" s="106">
        <f>_xll.qlInterestRateIndexFixingDate(AA156,S156)</f>
        <v>44182</v>
      </c>
      <c r="S156" s="106">
        <f>_xll.qlCalendarAdvance(Calendar,SettlementDate,N156,"mf",TRUE,Trigger)</f>
        <v>44186</v>
      </c>
      <c r="T156" s="106">
        <f>_xll.qlInterestRateIndexMaturity(AA156,S156)</f>
        <v>46742</v>
      </c>
      <c r="U156" s="97">
        <f>_xll.qlIndexFixing(AA156,R156,TRUE,_xll.ohTrigger(Trigger,Trigger6M,InterestRatesTrigger))</f>
        <v>1.7695995457837142E-2</v>
      </c>
      <c r="V156" s="97">
        <f>_xll.qlQuoteValue(P156,_xll.ohTrigger(Trigger,Trigger6M,InterestRatesTrigger))</f>
        <v>1.7680000000000001E-2</v>
      </c>
      <c r="W156" s="94" t="b">
        <f t="shared" si="19"/>
        <v>1</v>
      </c>
      <c r="X156" s="153">
        <f t="shared" si="20"/>
        <v>0.15995457837141014</v>
      </c>
      <c r="Y156" s="50" t="b">
        <f>ABS(X156/10000)&lt;=ABS('General Settings'!$D$32)</f>
        <v>0</v>
      </c>
      <c r="AA156" s="50" t="str">
        <f>_xll.qlSwapIndex(,,O156,SettlementDays,Currency,Calendar,FixedLegTenor,FixedLegBDC,FixedLegDayCounter,Index6M,DiscountingCurve,Permanent,Trigger,ObjectOverwrite)</f>
        <v>obj_005f9#0000</v>
      </c>
      <c r="AB156" s="50" t="str">
        <f>_xll.qlVanillaSwapFromSwapIndex(,AA156,R156)</f>
        <v>obj_00820#0000</v>
      </c>
    </row>
    <row r="157" spans="13:28" x14ac:dyDescent="0.2">
      <c r="M157" s="94" t="s">
        <v>155</v>
      </c>
      <c r="N157" s="94" t="s">
        <v>81</v>
      </c>
      <c r="O157" s="94" t="s">
        <v>84</v>
      </c>
      <c r="P157" s="94" t="str">
        <f t="shared" si="18"/>
        <v>EUR5F8Y_Quote</v>
      </c>
      <c r="Q157" s="122"/>
      <c r="R157" s="106">
        <f>_xll.qlInterestRateIndexFixingDate(AA157,S157)</f>
        <v>44182</v>
      </c>
      <c r="S157" s="106">
        <f>_xll.qlCalendarAdvance(Calendar,SettlementDate,N157,"mf",TRUE,Trigger)</f>
        <v>44186</v>
      </c>
      <c r="T157" s="106">
        <f>_xll.qlInterestRateIndexMaturity(AA157,S157)</f>
        <v>47108</v>
      </c>
      <c r="U157" s="97">
        <f>_xll.qlIndexFixing(AA157,R157,TRUE,_xll.ohTrigger(Trigger,Trigger6M,InterestRatesTrigger))</f>
        <v>1.8256905222667243E-2</v>
      </c>
      <c r="V157" s="97">
        <f>_xll.qlQuoteValue(P157,_xll.ohTrigger(Trigger,Trigger6M,InterestRatesTrigger))</f>
        <v>1.823E-2</v>
      </c>
      <c r="W157" s="94" t="b">
        <f t="shared" si="19"/>
        <v>1</v>
      </c>
      <c r="X157" s="153">
        <f t="shared" si="20"/>
        <v>0.26905222667242962</v>
      </c>
      <c r="Y157" s="50" t="b">
        <f>ABS(X157/10000)&lt;=ABS('General Settings'!$D$32)</f>
        <v>0</v>
      </c>
      <c r="AA157" s="50" t="str">
        <f>_xll.qlSwapIndex(,,O157,SettlementDays,Currency,Calendar,FixedLegTenor,FixedLegBDC,FixedLegDayCounter,Index6M,DiscountingCurve,Permanent,Trigger,ObjectOverwrite)</f>
        <v>obj_00652#0000</v>
      </c>
      <c r="AB157" s="50" t="str">
        <f>_xll.qlVanillaSwapFromSwapIndex(,AA157,R157)</f>
        <v>obj_007e3#0000</v>
      </c>
    </row>
    <row r="158" spans="13:28" x14ac:dyDescent="0.2">
      <c r="M158" s="94" t="s">
        <v>155</v>
      </c>
      <c r="N158" s="94" t="s">
        <v>81</v>
      </c>
      <c r="O158" s="94" t="s">
        <v>85</v>
      </c>
      <c r="P158" s="94" t="str">
        <f t="shared" si="18"/>
        <v>EUR5F9Y_Quote</v>
      </c>
      <c r="Q158" s="122"/>
      <c r="R158" s="106">
        <f>_xll.qlInterestRateIndexFixingDate(AA158,S158)</f>
        <v>44182</v>
      </c>
      <c r="S158" s="106">
        <f>_xll.qlCalendarAdvance(Calendar,SettlementDate,N158,"mf",TRUE,Trigger)</f>
        <v>44186</v>
      </c>
      <c r="T158" s="106">
        <f>_xll.qlInterestRateIndexMaturity(AA158,S158)</f>
        <v>47473</v>
      </c>
      <c r="U158" s="97">
        <f>_xll.qlIndexFixing(AA158,R158,TRUE,_xll.ohTrigger(Trigger,Trigger6M,InterestRatesTrigger))</f>
        <v>1.8691320987490458E-2</v>
      </c>
      <c r="V158" s="97">
        <f>_xll.qlQuoteValue(P158,_xll.ohTrigger(Trigger,Trigger6M,InterestRatesTrigger))</f>
        <v>1.8669999999999999E-2</v>
      </c>
      <c r="W158" s="94" t="b">
        <f t="shared" si="19"/>
        <v>1</v>
      </c>
      <c r="X158" s="153">
        <f t="shared" si="20"/>
        <v>0.21320987490459214</v>
      </c>
      <c r="Y158" s="50" t="b">
        <f>ABS(X158/10000)&lt;=ABS('General Settings'!$D$32)</f>
        <v>0</v>
      </c>
      <c r="AA158" s="50" t="str">
        <f>_xll.qlSwapIndex(,,O158,SettlementDays,Currency,Calendar,FixedLegTenor,FixedLegBDC,FixedLegDayCounter,Index6M,DiscountingCurve,Permanent,Trigger,ObjectOverwrite)</f>
        <v>obj_00648#0000</v>
      </c>
      <c r="AB158" s="50" t="str">
        <f>_xll.qlVanillaSwapFromSwapIndex(,AA158,R158)</f>
        <v>obj_0077d#0000</v>
      </c>
    </row>
    <row r="159" spans="13:28" x14ac:dyDescent="0.2">
      <c r="M159" s="94" t="s">
        <v>155</v>
      </c>
      <c r="N159" s="94" t="s">
        <v>81</v>
      </c>
      <c r="O159" s="94" t="s">
        <v>86</v>
      </c>
      <c r="P159" s="94" t="str">
        <f t="shared" si="18"/>
        <v>EUR5F10Y_Quote</v>
      </c>
      <c r="Q159" s="122"/>
      <c r="R159" s="106">
        <f>_xll.qlInterestRateIndexFixingDate(AA159,S159)</f>
        <v>44182</v>
      </c>
      <c r="S159" s="106">
        <f>_xll.qlCalendarAdvance(Calendar,SettlementDate,N159,"mf",TRUE,Trigger)</f>
        <v>44186</v>
      </c>
      <c r="T159" s="106">
        <f>_xll.qlInterestRateIndexMaturity(AA159,S159)</f>
        <v>47840</v>
      </c>
      <c r="U159" s="97">
        <f>_xll.qlIndexFixing(AA159,R159,TRUE,_xll.ohTrigger(Trigger,Trigger6M,InterestRatesTrigger))</f>
        <v>1.9024501538335681E-2</v>
      </c>
      <c r="V159" s="97">
        <f>_xll.qlQuoteValue(P159,_xll.ohTrigger(Trigger,Trigger6M,InterestRatesTrigger))</f>
        <v>1.9009999999999999E-2</v>
      </c>
      <c r="W159" s="94" t="b">
        <f t="shared" si="19"/>
        <v>1</v>
      </c>
      <c r="X159" s="153">
        <f t="shared" si="20"/>
        <v>0.14501538335681685</v>
      </c>
      <c r="Y159" s="50" t="b">
        <f>ABS(X159/10000)&lt;=ABS('General Settings'!$D$32)</f>
        <v>0</v>
      </c>
      <c r="AA159" s="50" t="str">
        <f>_xll.qlSwapIndex(,,O159,SettlementDays,Currency,Calendar,FixedLegTenor,FixedLegBDC,FixedLegDayCounter,Index6M,DiscountingCurve,Permanent,Trigger,ObjectOverwrite)</f>
        <v>obj_006d4#0000</v>
      </c>
      <c r="AB159" s="50" t="str">
        <f>_xll.qlVanillaSwapFromSwapIndex(,AA159,R159)</f>
        <v>obj_00836#0000</v>
      </c>
    </row>
    <row r="160" spans="13:28" x14ac:dyDescent="0.2">
      <c r="M160" s="94" t="s">
        <v>155</v>
      </c>
      <c r="N160" s="94" t="s">
        <v>81</v>
      </c>
      <c r="O160" s="94" t="s">
        <v>112</v>
      </c>
      <c r="P160" s="94" t="str">
        <f t="shared" si="18"/>
        <v>EUR5F11Y_Quote</v>
      </c>
      <c r="Q160" s="122"/>
      <c r="R160" s="106">
        <f>_xll.qlInterestRateIndexFixingDate(AA160,S160)</f>
        <v>44182</v>
      </c>
      <c r="S160" s="106">
        <f>_xll.qlCalendarAdvance(Calendar,SettlementDate,N160,"mf",TRUE,Trigger)</f>
        <v>44186</v>
      </c>
      <c r="T160" s="106">
        <f>_xll.qlInterestRateIndexMaturity(AA160,S160)</f>
        <v>48204</v>
      </c>
      <c r="U160" s="97">
        <f>_xll.qlIndexFixing(AA160,R160,TRUE,_xll.ohTrigger(Trigger,Trigger6M,InterestRatesTrigger))</f>
        <v>1.9265325281814086E-2</v>
      </c>
      <c r="V160" s="97">
        <f>_xll.qlQuoteValue(P160,_xll.ohTrigger(Trigger,Trigger6M,InterestRatesTrigger))</f>
        <v>1.925E-2</v>
      </c>
      <c r="W160" s="94" t="b">
        <f t="shared" si="19"/>
        <v>1</v>
      </c>
      <c r="X160" s="153">
        <f t="shared" si="20"/>
        <v>0.15325281814086017</v>
      </c>
      <c r="Y160" s="50" t="b">
        <f>ABS(X160/10000)&lt;=ABS('General Settings'!$D$32)</f>
        <v>0</v>
      </c>
      <c r="AA160" s="50" t="str">
        <f>_xll.qlSwapIndex(,,O160,SettlementDays,Currency,Calendar,FixedLegTenor,FixedLegBDC,FixedLegDayCounter,Index6M,DiscountingCurve,Permanent,Trigger,ObjectOverwrite)</f>
        <v>obj_0059c#0000</v>
      </c>
      <c r="AB160" s="50" t="str">
        <f>_xll.qlVanillaSwapFromSwapIndex(,AA160,R160)</f>
        <v>obj_00787#0000</v>
      </c>
    </row>
    <row r="161" spans="13:28" x14ac:dyDescent="0.2">
      <c r="M161" s="94" t="s">
        <v>155</v>
      </c>
      <c r="N161" s="94" t="s">
        <v>81</v>
      </c>
      <c r="O161" s="94" t="s">
        <v>87</v>
      </c>
      <c r="P161" s="94" t="str">
        <f t="shared" si="18"/>
        <v>EUR5F12Y_Quote</v>
      </c>
      <c r="Q161" s="122"/>
      <c r="R161" s="106">
        <f>_xll.qlInterestRateIndexFixingDate(AA161,S161)</f>
        <v>44182</v>
      </c>
      <c r="S161" s="106">
        <f>_xll.qlCalendarAdvance(Calendar,SettlementDate,N161,"mf",TRUE,Trigger)</f>
        <v>44186</v>
      </c>
      <c r="T161" s="106">
        <f>_xll.qlInterestRateIndexMaturity(AA161,S161)</f>
        <v>48569</v>
      </c>
      <c r="U161" s="97">
        <f>_xll.qlIndexFixing(AA161,R161,TRUE,_xll.ohTrigger(Trigger,Trigger6M,InterestRatesTrigger))</f>
        <v>1.9431724808101659E-2</v>
      </c>
      <c r="V161" s="97">
        <f>_xll.qlQuoteValue(P161,_xll.ohTrigger(Trigger,Trigger6M,InterestRatesTrigger))</f>
        <v>1.9429999999999999E-2</v>
      </c>
      <c r="W161" s="94" t="b">
        <f t="shared" si="19"/>
        <v>1</v>
      </c>
      <c r="X161" s="153">
        <f t="shared" si="20"/>
        <v>1.7248081016600636E-2</v>
      </c>
      <c r="Y161" s="50" t="b">
        <f>ABS(X161/10000)&lt;=ABS('General Settings'!$D$32)</f>
        <v>0</v>
      </c>
      <c r="AA161" s="50" t="str">
        <f>_xll.qlSwapIndex(,,O161,SettlementDays,Currency,Calendar,FixedLegTenor,FixedLegBDC,FixedLegDayCounter,Index6M,DiscountingCurve,Permanent,Trigger,ObjectOverwrite)</f>
        <v>obj_006de#0000</v>
      </c>
      <c r="AB161" s="50" t="str">
        <f>_xll.qlVanillaSwapFromSwapIndex(,AA161,R161)</f>
        <v>obj_00835#0000</v>
      </c>
    </row>
    <row r="162" spans="13:28" x14ac:dyDescent="0.2">
      <c r="M162" s="94" t="s">
        <v>155</v>
      </c>
      <c r="N162" s="94" t="s">
        <v>81</v>
      </c>
      <c r="O162" s="94" t="s">
        <v>113</v>
      </c>
      <c r="P162" s="94" t="str">
        <f t="shared" si="18"/>
        <v>EUR5F13Y_Quote</v>
      </c>
      <c r="Q162" s="122"/>
      <c r="R162" s="106">
        <f>_xll.qlInterestRateIndexFixingDate(AA162,S162)</f>
        <v>44182</v>
      </c>
      <c r="S162" s="106">
        <f>_xll.qlCalendarAdvance(Calendar,SettlementDate,N162,"mf",TRUE,Trigger)</f>
        <v>44186</v>
      </c>
      <c r="T162" s="106">
        <f>_xll.qlInterestRateIndexMaturity(AA162,S162)</f>
        <v>48934</v>
      </c>
      <c r="U162" s="97">
        <f>_xll.qlIndexFixing(AA162,R162,TRUE,_xll.ohTrigger(Trigger,Trigger6M,InterestRatesTrigger))</f>
        <v>1.9524097005841221E-2</v>
      </c>
      <c r="V162" s="97">
        <f>_xll.qlQuoteValue(P162,_xll.ohTrigger(Trigger,Trigger6M,InterestRatesTrigger))</f>
        <v>1.951E-2</v>
      </c>
      <c r="W162" s="94" t="b">
        <f t="shared" si="19"/>
        <v>1</v>
      </c>
      <c r="X162" s="153">
        <f t="shared" si="20"/>
        <v>0.14097005841220978</v>
      </c>
      <c r="Y162" s="50" t="b">
        <f>ABS(X162/10000)&lt;=ABS('General Settings'!$D$32)</f>
        <v>0</v>
      </c>
      <c r="AA162" s="50" t="str">
        <f>_xll.qlSwapIndex(,,O162,SettlementDays,Currency,Calendar,FixedLegTenor,FixedLegBDC,FixedLegDayCounter,Index6M,DiscountingCurve,Permanent,Trigger,ObjectOverwrite)</f>
        <v>obj_00753#0000</v>
      </c>
      <c r="AB162" s="50" t="str">
        <f>_xll.qlVanillaSwapFromSwapIndex(,AA162,R162)</f>
        <v>obj_007af#0000</v>
      </c>
    </row>
    <row r="163" spans="13:28" x14ac:dyDescent="0.2">
      <c r="M163" s="94" t="s">
        <v>155</v>
      </c>
      <c r="N163" s="94" t="s">
        <v>81</v>
      </c>
      <c r="O163" s="94" t="s">
        <v>114</v>
      </c>
      <c r="P163" s="94" t="str">
        <f t="shared" si="18"/>
        <v>EUR5F14Y_Quote</v>
      </c>
      <c r="Q163" s="122"/>
      <c r="R163" s="106">
        <f>_xll.qlInterestRateIndexFixingDate(AA163,S163)</f>
        <v>44182</v>
      </c>
      <c r="S163" s="106">
        <f>_xll.qlCalendarAdvance(Calendar,SettlementDate,N163,"mf",TRUE,Trigger)</f>
        <v>44186</v>
      </c>
      <c r="T163" s="106">
        <f>_xll.qlInterestRateIndexMaturity(AA163,S163)</f>
        <v>49299</v>
      </c>
      <c r="U163" s="97">
        <f>_xll.qlIndexFixing(AA163,R163,TRUE,_xll.ohTrigger(Trigger,Trigger6M,InterestRatesTrigger))</f>
        <v>1.9555505375184912E-2</v>
      </c>
      <c r="V163" s="97">
        <f>_xll.qlQuoteValue(P163,_xll.ohTrigger(Trigger,Trigger6M,InterestRatesTrigger))</f>
        <v>1.9539999999999998E-2</v>
      </c>
      <c r="W163" s="94" t="b">
        <f t="shared" si="19"/>
        <v>1</v>
      </c>
      <c r="X163" s="153">
        <f t="shared" si="20"/>
        <v>0.15505375184913378</v>
      </c>
      <c r="Y163" s="50" t="b">
        <f>ABS(X163/10000)&lt;=ABS('General Settings'!$D$32)</f>
        <v>0</v>
      </c>
      <c r="AA163" s="50" t="str">
        <f>_xll.qlSwapIndex(,,O163,SettlementDays,Currency,Calendar,FixedLegTenor,FixedLegBDC,FixedLegDayCounter,Index6M,DiscountingCurve,Permanent,Trigger,ObjectOverwrite)</f>
        <v>obj_00615#0000</v>
      </c>
      <c r="AB163" s="50" t="str">
        <f>_xll.qlVanillaSwapFromSwapIndex(,AA163,R163)</f>
        <v>obj_0080f#0000</v>
      </c>
    </row>
    <row r="164" spans="13:28" x14ac:dyDescent="0.2">
      <c r="M164" s="94" t="s">
        <v>155</v>
      </c>
      <c r="N164" s="94" t="s">
        <v>81</v>
      </c>
      <c r="O164" s="94" t="s">
        <v>88</v>
      </c>
      <c r="P164" s="94" t="str">
        <f t="shared" si="18"/>
        <v>EUR5F15Y_Quote</v>
      </c>
      <c r="Q164" s="122"/>
      <c r="R164" s="106">
        <f>_xll.qlInterestRateIndexFixingDate(AA164,S164)</f>
        <v>44182</v>
      </c>
      <c r="S164" s="106">
        <f>_xll.qlCalendarAdvance(Calendar,SettlementDate,N164,"mf",TRUE,Trigger)</f>
        <v>44186</v>
      </c>
      <c r="T164" s="106">
        <f>_xll.qlInterestRateIndexMaturity(AA164,S164)</f>
        <v>49664</v>
      </c>
      <c r="U164" s="97">
        <f>_xll.qlIndexFixing(AA164,R164,TRUE,_xll.ohTrigger(Trigger,Trigger6M,InterestRatesTrigger))</f>
        <v>1.953417389666591E-2</v>
      </c>
      <c r="V164" s="97">
        <f>_xll.qlQuoteValue(P164,_xll.ohTrigger(Trigger,Trigger6M,InterestRatesTrigger))</f>
        <v>1.9519999999999999E-2</v>
      </c>
      <c r="W164" s="94" t="b">
        <f t="shared" si="19"/>
        <v>1</v>
      </c>
      <c r="X164" s="153">
        <f t="shared" si="20"/>
        <v>0.14173896665910929</v>
      </c>
      <c r="Y164" s="50" t="b">
        <f>ABS(X164/10000)&lt;=ABS('General Settings'!$D$32)</f>
        <v>0</v>
      </c>
      <c r="AA164" s="50" t="str">
        <f>_xll.qlSwapIndex(,,O164,SettlementDays,Currency,Calendar,FixedLegTenor,FixedLegBDC,FixedLegDayCounter,Index6M,DiscountingCurve,Permanent,Trigger,ObjectOverwrite)</f>
        <v>obj_0067a#0000</v>
      </c>
      <c r="AB164" s="50" t="str">
        <f>_xll.qlVanillaSwapFromSwapIndex(,AA164,R164)</f>
        <v>obj_0085e#0000</v>
      </c>
    </row>
    <row r="165" spans="13:28" x14ac:dyDescent="0.2">
      <c r="M165" s="94" t="s">
        <v>155</v>
      </c>
      <c r="N165" s="94" t="s">
        <v>81</v>
      </c>
      <c r="O165" s="94" t="s">
        <v>89</v>
      </c>
      <c r="P165" s="94" t="str">
        <f t="shared" si="18"/>
        <v>EUR5F20Y_Quote</v>
      </c>
      <c r="Q165" s="122"/>
      <c r="R165" s="106">
        <f>_xll.qlInterestRateIndexFixingDate(AA165,S165)</f>
        <v>44182</v>
      </c>
      <c r="S165" s="106">
        <f>_xll.qlCalendarAdvance(Calendar,SettlementDate,N165,"mf",TRUE,Trigger)</f>
        <v>44186</v>
      </c>
      <c r="T165" s="106">
        <f>_xll.qlInterestRateIndexMaturity(AA165,S165)</f>
        <v>51491</v>
      </c>
      <c r="U165" s="97">
        <f>_xll.qlIndexFixing(AA165,R165,TRUE,_xll.ohTrigger(Trigger,Trigger6M,InterestRatesTrigger))</f>
        <v>1.8967582328339255E-2</v>
      </c>
      <c r="V165" s="97">
        <f>_xll.qlQuoteValue(P165,_xll.ohTrigger(Trigger,Trigger6M,InterestRatesTrigger))</f>
        <v>1.8950000000000002E-2</v>
      </c>
      <c r="W165" s="94" t="b">
        <f t="shared" si="19"/>
        <v>1</v>
      </c>
      <c r="X165" s="153">
        <f t="shared" si="20"/>
        <v>0.17582328339253717</v>
      </c>
      <c r="Y165" s="50" t="b">
        <f>ABS(X165/10000)&lt;=ABS('General Settings'!$D$32)</f>
        <v>0</v>
      </c>
      <c r="AA165" s="50" t="str">
        <f>_xll.qlSwapIndex(,,O165,SettlementDays,Currency,Calendar,FixedLegTenor,FixedLegBDC,FixedLegDayCounter,Index6M,DiscountingCurve,Permanent,Trigger,ObjectOverwrite)</f>
        <v>obj_005c0#0000</v>
      </c>
      <c r="AB165" s="50" t="str">
        <f>_xll.qlVanillaSwapFromSwapIndex(,AA165,R165)</f>
        <v>obj_007d3#0000</v>
      </c>
    </row>
    <row r="166" spans="13:28" x14ac:dyDescent="0.2">
      <c r="M166" s="94" t="s">
        <v>155</v>
      </c>
      <c r="N166" s="94" t="s">
        <v>81</v>
      </c>
      <c r="O166" s="94" t="s">
        <v>90</v>
      </c>
      <c r="P166" s="94" t="str">
        <f t="shared" si="18"/>
        <v>EUR5F25Y_Quote</v>
      </c>
      <c r="Q166" s="122"/>
      <c r="R166" s="106">
        <f>_xll.qlInterestRateIndexFixingDate(AA166,S166)</f>
        <v>44182</v>
      </c>
      <c r="S166" s="106">
        <f>_xll.qlCalendarAdvance(Calendar,SettlementDate,N166,"mf",TRUE,Trigger)</f>
        <v>44186</v>
      </c>
      <c r="T166" s="106">
        <f>_xll.qlInterestRateIndexMaturity(AA166,S166)</f>
        <v>53317</v>
      </c>
      <c r="U166" s="97">
        <f>_xll.qlIndexFixing(AA166,R166,TRUE,_xll.ohTrigger(Trigger,Trigger6M,InterestRatesTrigger))</f>
        <v>1.834757770395035E-2</v>
      </c>
      <c r="V166" s="97">
        <f>_xll.qlQuoteValue(P166,_xll.ohTrigger(Trigger,Trigger6M,InterestRatesTrigger))</f>
        <v>1.8329999999999999E-2</v>
      </c>
      <c r="W166" s="94" t="b">
        <f t="shared" si="19"/>
        <v>1</v>
      </c>
      <c r="X166" s="153">
        <f t="shared" si="20"/>
        <v>0.17577703950350659</v>
      </c>
      <c r="Y166" s="50" t="b">
        <f>ABS(X166/10000)&lt;=ABS('General Settings'!$D$32)</f>
        <v>0</v>
      </c>
      <c r="AA166" s="50" t="str">
        <f>_xll.qlSwapIndex(,,O166,SettlementDays,Currency,Calendar,FixedLegTenor,FixedLegBDC,FixedLegDayCounter,Index6M,DiscountingCurve,Permanent,Trigger,ObjectOverwrite)</f>
        <v>obj_00649#0000</v>
      </c>
      <c r="AB166" s="50" t="str">
        <f>_xll.qlVanillaSwapFromSwapIndex(,AA166,R166)</f>
        <v>obj_007ce#0000</v>
      </c>
    </row>
    <row r="167" spans="13:28" x14ac:dyDescent="0.2">
      <c r="M167" s="197" t="s">
        <v>155</v>
      </c>
      <c r="N167" s="197" t="s">
        <v>81</v>
      </c>
      <c r="O167" s="197" t="s">
        <v>92</v>
      </c>
      <c r="P167" s="197" t="str">
        <f t="shared" si="18"/>
        <v>EUR5F30Y_Quote</v>
      </c>
      <c r="Q167" s="162"/>
      <c r="R167" s="198">
        <f>_xll.qlInterestRateIndexFixingDate(AA167,S167)</f>
        <v>44182</v>
      </c>
      <c r="S167" s="198">
        <f>_xll.qlCalendarAdvance(Calendar,SettlementDate,N167,"mf",TRUE,Trigger)</f>
        <v>44186</v>
      </c>
      <c r="T167" s="198">
        <f>_xll.qlInterestRateIndexMaturity(AA167,S167)</f>
        <v>55143</v>
      </c>
      <c r="U167" s="199">
        <f>_xll.qlIndexFixing(AA167,R167,TRUE,_xll.ohTrigger(Trigger,Trigger6M,InterestRatesTrigger))</f>
        <v>1.7956464401217322E-2</v>
      </c>
      <c r="V167" s="199">
        <f>_xll.qlQuoteValue(P167,_xll.ohTrigger(Trigger,Trigger6M,InterestRatesTrigger))</f>
        <v>1.7940000000000001E-2</v>
      </c>
      <c r="W167" s="197" t="b">
        <f t="shared" si="19"/>
        <v>1</v>
      </c>
      <c r="X167" s="200">
        <f t="shared" si="20"/>
        <v>0.1646440121732054</v>
      </c>
      <c r="Y167" s="161" t="b">
        <f>ABS(X167/10000)&lt;=ABS('General Settings'!$D$32)</f>
        <v>0</v>
      </c>
      <c r="AA167" s="50" t="str">
        <f>_xll.qlSwapIndex(,,O167,SettlementDays,Currency,Calendar,FixedLegTenor,FixedLegBDC,FixedLegDayCounter,Index6M,DiscountingCurve,Permanent,Trigger,ObjectOverwrite)</f>
        <v>obj_00750#0000</v>
      </c>
      <c r="AB167" s="50" t="str">
        <f>_xll.qlVanillaSwapFromSwapIndex(,AA167,R167)</f>
        <v>obj_007cc#0000</v>
      </c>
    </row>
    <row r="168" spans="13:28" x14ac:dyDescent="0.2">
      <c r="M168" s="201" t="s">
        <v>155</v>
      </c>
      <c r="N168" s="201" t="s">
        <v>82</v>
      </c>
      <c r="O168" s="201" t="s">
        <v>33</v>
      </c>
      <c r="P168" s="201" t="str">
        <f t="shared" si="18"/>
        <v>EUR6F1Y_Quote</v>
      </c>
      <c r="Q168" s="166"/>
      <c r="R168" s="202">
        <f>_xll.qlInterestRateIndexFixingDate(AA168,S168)</f>
        <v>44547</v>
      </c>
      <c r="S168" s="202">
        <f>_xll.qlCalendarAdvance(Calendar,SettlementDate,N168,"mf",TRUE,Trigger)</f>
        <v>44551</v>
      </c>
      <c r="T168" s="202">
        <f>_xll.qlInterestRateIndexMaturity(AA168,S168)</f>
        <v>44916</v>
      </c>
      <c r="U168" s="203">
        <f>_xll.qlIndexFixing(AA168,R168,TRUE,_xll.ohTrigger(Trigger,Trigger6M,InterestRatesTrigger))</f>
        <v>1.4253991405047101E-2</v>
      </c>
      <c r="V168" s="203">
        <f>_xll.qlQuoteValue(P168,_xll.ohTrigger(Trigger,Trigger6M,InterestRatesTrigger))</f>
        <v>1.4250000000000001E-2</v>
      </c>
      <c r="W168" s="201" t="b">
        <f t="shared" si="19"/>
        <v>1</v>
      </c>
      <c r="X168" s="204">
        <f t="shared" si="20"/>
        <v>3.9914050471000911E-2</v>
      </c>
      <c r="Y168" s="149" t="b">
        <f>ABS(X168/10000)&lt;=ABS('General Settings'!$D$32)</f>
        <v>0</v>
      </c>
      <c r="AA168" s="50" t="str">
        <f>_xll.qlSwapIndex(,,O168,SettlementDays,Currency,Calendar,FixedLegTenor,FixedLegBDC,FixedLegDayCounter,Index6M,DiscountingCurve,Permanent,Trigger,ObjectOverwrite)</f>
        <v>obj_005cb#0000</v>
      </c>
      <c r="AB168" s="50" t="str">
        <f>_xll.qlVanillaSwapFromSwapIndex(,AA168,R168)</f>
        <v>obj_008ae#0000</v>
      </c>
    </row>
    <row r="169" spans="13:28" x14ac:dyDescent="0.2">
      <c r="M169" s="94" t="s">
        <v>155</v>
      </c>
      <c r="N169" s="94" t="s">
        <v>82</v>
      </c>
      <c r="O169" s="94" t="s">
        <v>78</v>
      </c>
      <c r="P169" s="94" t="str">
        <f t="shared" si="18"/>
        <v>EUR6F2Y_Quote</v>
      </c>
      <c r="Q169" s="122"/>
      <c r="R169" s="106">
        <f>_xll.qlInterestRateIndexFixingDate(AA169,S169)</f>
        <v>44547</v>
      </c>
      <c r="S169" s="106">
        <f>_xll.qlCalendarAdvance(Calendar,SettlementDate,N169,"mf",TRUE,Trigger)</f>
        <v>44551</v>
      </c>
      <c r="T169" s="106">
        <f>_xll.qlInterestRateIndexMaturity(AA169,S169)</f>
        <v>45281</v>
      </c>
      <c r="U169" s="97">
        <f>_xll.qlIndexFixing(AA169,R169,TRUE,_xll.ohTrigger(Trigger,Trigger6M,InterestRatesTrigger))</f>
        <v>1.5554201120744744E-2</v>
      </c>
      <c r="V169" s="97">
        <f>_xll.qlQuoteValue(P169,_xll.ohTrigger(Trigger,Trigger6M,InterestRatesTrigger))</f>
        <v>1.555E-2</v>
      </c>
      <c r="W169" s="94" t="b">
        <f t="shared" si="19"/>
        <v>1</v>
      </c>
      <c r="X169" s="153">
        <f t="shared" si="20"/>
        <v>4.2011207447446158E-2</v>
      </c>
      <c r="Y169" s="50" t="b">
        <f>ABS(X169/10000)&lt;=ABS('General Settings'!$D$32)</f>
        <v>0</v>
      </c>
      <c r="AA169" s="50" t="str">
        <f>_xll.qlSwapIndex(,,O169,SettlementDays,Currency,Calendar,FixedLegTenor,FixedLegBDC,FixedLegDayCounter,Index6M,DiscountingCurve,Permanent,Trigger,ObjectOverwrite)</f>
        <v>obj_006f3#0000</v>
      </c>
      <c r="AB169" s="50" t="str">
        <f>_xll.qlVanillaSwapFromSwapIndex(,AA169,R169)</f>
        <v>obj_008b8#0000</v>
      </c>
    </row>
    <row r="170" spans="13:28" x14ac:dyDescent="0.2">
      <c r="M170" s="94" t="s">
        <v>155</v>
      </c>
      <c r="N170" s="94" t="s">
        <v>82</v>
      </c>
      <c r="O170" s="94" t="s">
        <v>79</v>
      </c>
      <c r="P170" s="94" t="str">
        <f t="shared" si="18"/>
        <v>EUR6F3Y_Quote</v>
      </c>
      <c r="Q170" s="122"/>
      <c r="R170" s="106">
        <f>_xll.qlInterestRateIndexFixingDate(AA170,S170)</f>
        <v>44547</v>
      </c>
      <c r="S170" s="106">
        <f>_xll.qlCalendarAdvance(Calendar,SettlementDate,N170,"mf",TRUE,Trigger)</f>
        <v>44551</v>
      </c>
      <c r="T170" s="106">
        <f>_xll.qlInterestRateIndexMaturity(AA170,S170)</f>
        <v>45649</v>
      </c>
      <c r="U170" s="97">
        <f>_xll.qlIndexFixing(AA170,R170,TRUE,_xll.ohTrigger(Trigger,Trigger6M,InterestRatesTrigger))</f>
        <v>1.6649726905645711E-2</v>
      </c>
      <c r="V170" s="97">
        <f>_xll.qlQuoteValue(P170,_xll.ohTrigger(Trigger,Trigger6M,InterestRatesTrigger))</f>
        <v>1.6650000000000002E-2</v>
      </c>
      <c r="W170" s="94" t="b">
        <f t="shared" si="19"/>
        <v>1</v>
      </c>
      <c r="X170" s="153">
        <f t="shared" si="20"/>
        <v>-2.7309435429029305E-3</v>
      </c>
      <c r="Y170" s="50" t="b">
        <f>ABS(X170/10000)&lt;=ABS('General Settings'!$D$32)</f>
        <v>0</v>
      </c>
      <c r="AA170" s="50" t="str">
        <f>_xll.qlSwapIndex(,,O170,SettlementDays,Currency,Calendar,FixedLegTenor,FixedLegBDC,FixedLegDayCounter,Index6M,DiscountingCurve,Permanent,Trigger,ObjectOverwrite)</f>
        <v>obj_006cd#0000</v>
      </c>
      <c r="AB170" s="50" t="str">
        <f>_xll.qlVanillaSwapFromSwapIndex(,AA170,R170)</f>
        <v>obj_008b9#0000</v>
      </c>
    </row>
    <row r="171" spans="13:28" x14ac:dyDescent="0.2">
      <c r="M171" s="94" t="s">
        <v>155</v>
      </c>
      <c r="N171" s="94" t="s">
        <v>82</v>
      </c>
      <c r="O171" s="94" t="s">
        <v>80</v>
      </c>
      <c r="P171" s="94" t="str">
        <f t="shared" si="18"/>
        <v>EUR6F4Y_Quote</v>
      </c>
      <c r="Q171" s="122"/>
      <c r="R171" s="106">
        <f>_xll.qlInterestRateIndexFixingDate(AA171,S171)</f>
        <v>44547</v>
      </c>
      <c r="S171" s="106">
        <f>_xll.qlCalendarAdvance(Calendar,SettlementDate,N171,"mf",TRUE,Trigger)</f>
        <v>44551</v>
      </c>
      <c r="T171" s="106">
        <f>_xll.qlInterestRateIndexMaturity(AA171,S171)</f>
        <v>46013</v>
      </c>
      <c r="U171" s="97">
        <f>_xll.qlIndexFixing(AA171,R171,TRUE,_xll.ohTrigger(Trigger,Trigger6M,InterestRatesTrigger))</f>
        <v>1.7473991614021505E-2</v>
      </c>
      <c r="V171" s="97">
        <f>_xll.qlQuoteValue(P171,_xll.ohTrigger(Trigger,Trigger6M,InterestRatesTrigger))</f>
        <v>1.745E-2</v>
      </c>
      <c r="W171" s="94" t="b">
        <f t="shared" si="19"/>
        <v>1</v>
      </c>
      <c r="X171" s="153">
        <f t="shared" si="20"/>
        <v>0.23991614021504765</v>
      </c>
      <c r="Y171" s="50" t="b">
        <f>ABS(X171/10000)&lt;=ABS('General Settings'!$D$32)</f>
        <v>0</v>
      </c>
      <c r="AA171" s="50" t="str">
        <f>_xll.qlSwapIndex(,,O171,SettlementDays,Currency,Calendar,FixedLegTenor,FixedLegBDC,FixedLegDayCounter,Index6M,DiscountingCurve,Permanent,Trigger,ObjectOverwrite)</f>
        <v>obj_006ea#0000</v>
      </c>
      <c r="AB171" s="50" t="str">
        <f>_xll.qlVanillaSwapFromSwapIndex(,AA171,R171)</f>
        <v>obj_008b3#0000</v>
      </c>
    </row>
    <row r="172" spans="13:28" x14ac:dyDescent="0.2">
      <c r="M172" s="94" t="s">
        <v>155</v>
      </c>
      <c r="N172" s="94" t="s">
        <v>82</v>
      </c>
      <c r="O172" s="94" t="s">
        <v>81</v>
      </c>
      <c r="P172" s="94" t="str">
        <f t="shared" si="18"/>
        <v>EUR6F5Y_Quote</v>
      </c>
      <c r="Q172" s="122"/>
      <c r="R172" s="106">
        <f>_xll.qlInterestRateIndexFixingDate(AA172,S172)</f>
        <v>44547</v>
      </c>
      <c r="S172" s="106">
        <f>_xll.qlCalendarAdvance(Calendar,SettlementDate,N172,"mf",TRUE,Trigger)</f>
        <v>44551</v>
      </c>
      <c r="T172" s="106">
        <f>_xll.qlInterestRateIndexMaturity(AA172,S172)</f>
        <v>46377</v>
      </c>
      <c r="U172" s="97">
        <f>_xll.qlIndexFixing(AA172,R172,TRUE,_xll.ohTrigger(Trigger,Trigger6M,InterestRatesTrigger))</f>
        <v>1.8196132324235118E-2</v>
      </c>
      <c r="V172" s="97">
        <f>_xll.qlQuoteValue(P172,_xll.ohTrigger(Trigger,Trigger6M,InterestRatesTrigger))</f>
        <v>1.8189999999999998E-2</v>
      </c>
      <c r="W172" s="94" t="b">
        <f t="shared" si="19"/>
        <v>1</v>
      </c>
      <c r="X172" s="153">
        <f t="shared" si="20"/>
        <v>6.1323242351203622E-2</v>
      </c>
      <c r="Y172" s="50" t="b">
        <f>ABS(X172/10000)&lt;=ABS('General Settings'!$D$32)</f>
        <v>0</v>
      </c>
      <c r="AA172" s="50" t="str">
        <f>_xll.qlSwapIndex(,,O172,SettlementDays,Currency,Calendar,FixedLegTenor,FixedLegBDC,FixedLegDayCounter,Index6M,DiscountingCurve,Permanent,Trigger,ObjectOverwrite)</f>
        <v>obj_0065f#0000</v>
      </c>
      <c r="AB172" s="50" t="str">
        <f>_xll.qlVanillaSwapFromSwapIndex(,AA172,R172)</f>
        <v>obj_00778#0000</v>
      </c>
    </row>
    <row r="173" spans="13:28" x14ac:dyDescent="0.2">
      <c r="M173" s="94" t="s">
        <v>155</v>
      </c>
      <c r="N173" s="94" t="s">
        <v>82</v>
      </c>
      <c r="O173" s="94" t="s">
        <v>82</v>
      </c>
      <c r="P173" s="94" t="str">
        <f t="shared" si="18"/>
        <v>EUR6F6Y_Quote</v>
      </c>
      <c r="Q173" s="122"/>
      <c r="R173" s="106">
        <f>_xll.qlInterestRateIndexFixingDate(AA173,S173)</f>
        <v>44547</v>
      </c>
      <c r="S173" s="106">
        <f>_xll.qlCalendarAdvance(Calendar,SettlementDate,N173,"mf",TRUE,Trigger)</f>
        <v>44551</v>
      </c>
      <c r="T173" s="106">
        <f>_xll.qlInterestRateIndexMaturity(AA173,S173)</f>
        <v>46742</v>
      </c>
      <c r="U173" s="97">
        <f>_xll.qlIndexFixing(AA173,R173,TRUE,_xll.ohTrigger(Trigger,Trigger6M,InterestRatesTrigger))</f>
        <v>1.8812792547295155E-2</v>
      </c>
      <c r="V173" s="97">
        <f>_xll.qlQuoteValue(P173,_xll.ohTrigger(Trigger,Trigger6M,InterestRatesTrigger))</f>
        <v>1.8790000000000001E-2</v>
      </c>
      <c r="W173" s="94" t="b">
        <f t="shared" si="19"/>
        <v>1</v>
      </c>
      <c r="X173" s="153">
        <f t="shared" si="20"/>
        <v>0.22792547295154286</v>
      </c>
      <c r="Y173" s="50" t="b">
        <f>ABS(X173/10000)&lt;=ABS('General Settings'!$D$32)</f>
        <v>0</v>
      </c>
      <c r="AA173" s="50" t="str">
        <f>_xll.qlSwapIndex(,,O173,SettlementDays,Currency,Calendar,FixedLegTenor,FixedLegBDC,FixedLegDayCounter,Index6M,DiscountingCurve,Permanent,Trigger,ObjectOverwrite)</f>
        <v>obj_00660#0000</v>
      </c>
      <c r="AB173" s="50" t="str">
        <f>_xll.qlVanillaSwapFromSwapIndex(,AA173,R173)</f>
        <v>obj_0083c#0000</v>
      </c>
    </row>
    <row r="174" spans="13:28" x14ac:dyDescent="0.2">
      <c r="M174" s="94" t="s">
        <v>155</v>
      </c>
      <c r="N174" s="94" t="s">
        <v>82</v>
      </c>
      <c r="O174" s="94" t="s">
        <v>83</v>
      </c>
      <c r="P174" s="94" t="str">
        <f t="shared" si="18"/>
        <v>EUR6F7Y_Quote</v>
      </c>
      <c r="Q174" s="122"/>
      <c r="R174" s="106">
        <f>_xll.qlInterestRateIndexFixingDate(AA174,S174)</f>
        <v>44547</v>
      </c>
      <c r="S174" s="106">
        <f>_xll.qlCalendarAdvance(Calendar,SettlementDate,N174,"mf",TRUE,Trigger)</f>
        <v>44551</v>
      </c>
      <c r="T174" s="106">
        <f>_xll.qlInterestRateIndexMaturity(AA174,S174)</f>
        <v>47108</v>
      </c>
      <c r="U174" s="97">
        <f>_xll.qlIndexFixing(AA174,R174,TRUE,_xll.ohTrigger(Trigger,Trigger6M,InterestRatesTrigger))</f>
        <v>1.9308779130076521E-2</v>
      </c>
      <c r="V174" s="97">
        <f>_xll.qlQuoteValue(P174,_xll.ohTrigger(Trigger,Trigger6M,InterestRatesTrigger))</f>
        <v>1.9279999999999999E-2</v>
      </c>
      <c r="W174" s="94" t="b">
        <f t="shared" si="19"/>
        <v>1</v>
      </c>
      <c r="X174" s="153">
        <f t="shared" si="20"/>
        <v>0.2877913007652208</v>
      </c>
      <c r="Y174" s="50" t="b">
        <f>ABS(X174/10000)&lt;=ABS('General Settings'!$D$32)</f>
        <v>0</v>
      </c>
      <c r="AA174" s="50" t="str">
        <f>_xll.qlSwapIndex(,,O174,SettlementDays,Currency,Calendar,FixedLegTenor,FixedLegBDC,FixedLegDayCounter,Index6M,DiscountingCurve,Permanent,Trigger,ObjectOverwrite)</f>
        <v>obj_006fa#0000</v>
      </c>
      <c r="AB174" s="50" t="str">
        <f>_xll.qlVanillaSwapFromSwapIndex(,AA174,R174)</f>
        <v>obj_008a9#0000</v>
      </c>
    </row>
    <row r="175" spans="13:28" x14ac:dyDescent="0.2">
      <c r="M175" s="94" t="s">
        <v>155</v>
      </c>
      <c r="N175" s="94" t="s">
        <v>82</v>
      </c>
      <c r="O175" s="94" t="s">
        <v>84</v>
      </c>
      <c r="P175" s="94" t="str">
        <f t="shared" si="18"/>
        <v>EUR6F8Y_Quote</v>
      </c>
      <c r="Q175" s="122"/>
      <c r="R175" s="106">
        <f>_xll.qlInterestRateIndexFixingDate(AA175,S175)</f>
        <v>44547</v>
      </c>
      <c r="S175" s="106">
        <f>_xll.qlCalendarAdvance(Calendar,SettlementDate,N175,"mf",TRUE,Trigger)</f>
        <v>44551</v>
      </c>
      <c r="T175" s="106">
        <f>_xll.qlInterestRateIndexMaturity(AA175,S175)</f>
        <v>47473</v>
      </c>
      <c r="U175" s="97">
        <f>_xll.qlIndexFixing(AA175,R175,TRUE,_xll.ohTrigger(Trigger,Trigger6M,InterestRatesTrigger))</f>
        <v>1.9679152439168925E-2</v>
      </c>
      <c r="V175" s="97">
        <f>_xll.qlQuoteValue(P175,_xll.ohTrigger(Trigger,Trigger6M,InterestRatesTrigger))</f>
        <v>1.966E-2</v>
      </c>
      <c r="W175" s="94" t="b">
        <f t="shared" si="19"/>
        <v>1</v>
      </c>
      <c r="X175" s="153">
        <f t="shared" si="20"/>
        <v>0.19152439168924895</v>
      </c>
      <c r="Y175" s="50" t="b">
        <f>ABS(X175/10000)&lt;=ABS('General Settings'!$D$32)</f>
        <v>0</v>
      </c>
      <c r="AA175" s="50" t="str">
        <f>_xll.qlSwapIndex(,,O175,SettlementDays,Currency,Calendar,FixedLegTenor,FixedLegBDC,FixedLegDayCounter,Index6M,DiscountingCurve,Permanent,Trigger,ObjectOverwrite)</f>
        <v>obj_00639#0000</v>
      </c>
      <c r="AB175" s="50" t="str">
        <f>_xll.qlVanillaSwapFromSwapIndex(,AA175,R175)</f>
        <v>obj_00891#0000</v>
      </c>
    </row>
    <row r="176" spans="13:28" x14ac:dyDescent="0.2">
      <c r="M176" s="94" t="s">
        <v>155</v>
      </c>
      <c r="N176" s="94" t="s">
        <v>82</v>
      </c>
      <c r="O176" s="94" t="s">
        <v>85</v>
      </c>
      <c r="P176" s="94" t="str">
        <f t="shared" si="18"/>
        <v>EUR6F9Y_Quote</v>
      </c>
      <c r="Q176" s="122"/>
      <c r="R176" s="106">
        <f>_xll.qlInterestRateIndexFixingDate(AA176,S176)</f>
        <v>44547</v>
      </c>
      <c r="S176" s="106">
        <f>_xll.qlCalendarAdvance(Calendar,SettlementDate,N176,"mf",TRUE,Trigger)</f>
        <v>44551</v>
      </c>
      <c r="T176" s="106">
        <f>_xll.qlInterestRateIndexMaturity(AA176,S176)</f>
        <v>47840</v>
      </c>
      <c r="U176" s="97">
        <f>_xll.qlIndexFixing(AA176,R176,TRUE,_xll.ohTrigger(Trigger,Trigger6M,InterestRatesTrigger))</f>
        <v>1.9950957639090161E-2</v>
      </c>
      <c r="V176" s="97">
        <f>_xll.qlQuoteValue(P176,_xll.ohTrigger(Trigger,Trigger6M,InterestRatesTrigger))</f>
        <v>1.993E-2</v>
      </c>
      <c r="W176" s="94" t="b">
        <f t="shared" si="19"/>
        <v>1</v>
      </c>
      <c r="X176" s="153">
        <f t="shared" si="20"/>
        <v>0.20957639090161267</v>
      </c>
      <c r="Y176" s="50" t="b">
        <f>ABS(X176/10000)&lt;=ABS('General Settings'!$D$32)</f>
        <v>0</v>
      </c>
      <c r="AA176" s="50" t="str">
        <f>_xll.qlSwapIndex(,,O176,SettlementDays,Currency,Calendar,FixedLegTenor,FixedLegBDC,FixedLegDayCounter,Index6M,DiscountingCurve,Permanent,Trigger,ObjectOverwrite)</f>
        <v>obj_00689#0000</v>
      </c>
      <c r="AB176" s="50" t="str">
        <f>_xll.qlVanillaSwapFromSwapIndex(,AA176,R176)</f>
        <v>obj_007f4#0000</v>
      </c>
    </row>
    <row r="177" spans="13:28" x14ac:dyDescent="0.2">
      <c r="M177" s="94" t="s">
        <v>155</v>
      </c>
      <c r="N177" s="94" t="s">
        <v>82</v>
      </c>
      <c r="O177" s="94" t="s">
        <v>86</v>
      </c>
      <c r="P177" s="94" t="str">
        <f t="shared" si="18"/>
        <v>EUR6F10Y_Quote</v>
      </c>
      <c r="Q177" s="122"/>
      <c r="R177" s="106">
        <f>_xll.qlInterestRateIndexFixingDate(AA177,S177)</f>
        <v>44547</v>
      </c>
      <c r="S177" s="106">
        <f>_xll.qlCalendarAdvance(Calendar,SettlementDate,N177,"mf",TRUE,Trigger)</f>
        <v>44551</v>
      </c>
      <c r="T177" s="106">
        <f>_xll.qlInterestRateIndexMaturity(AA177,S177)</f>
        <v>48204</v>
      </c>
      <c r="U177" s="97">
        <f>_xll.qlIndexFixing(AA177,R177,TRUE,_xll.ohTrigger(Trigger,Trigger6M,InterestRatesTrigger))</f>
        <v>2.0134075999643172E-2</v>
      </c>
      <c r="V177" s="97">
        <f>_xll.qlQuoteValue(P177,_xll.ohTrigger(Trigger,Trigger6M,InterestRatesTrigger))</f>
        <v>2.0110000000000003E-2</v>
      </c>
      <c r="W177" s="94" t="b">
        <f t="shared" si="19"/>
        <v>1</v>
      </c>
      <c r="X177" s="153">
        <f t="shared" si="20"/>
        <v>0.24075999643168727</v>
      </c>
      <c r="Y177" s="50" t="b">
        <f>ABS(X177/10000)&lt;=ABS('General Settings'!$D$32)</f>
        <v>0</v>
      </c>
      <c r="AA177" s="50" t="str">
        <f>_xll.qlSwapIndex(,,O177,SettlementDays,Currency,Calendar,FixedLegTenor,FixedLegBDC,FixedLegDayCounter,Index6M,DiscountingCurve,Permanent,Trigger,ObjectOverwrite)</f>
        <v>obj_0068a#0000</v>
      </c>
      <c r="AB177" s="50" t="str">
        <f>_xll.qlVanillaSwapFromSwapIndex(,AA177,R177)</f>
        <v>obj_00850#0000</v>
      </c>
    </row>
    <row r="178" spans="13:28" x14ac:dyDescent="0.2">
      <c r="M178" s="94" t="s">
        <v>155</v>
      </c>
      <c r="N178" s="94" t="s">
        <v>82</v>
      </c>
      <c r="O178" s="94" t="s">
        <v>112</v>
      </c>
      <c r="P178" s="94" t="str">
        <f t="shared" si="18"/>
        <v>EUR6F11Y_Quote</v>
      </c>
      <c r="Q178" s="122"/>
      <c r="R178" s="106">
        <f>_xll.qlInterestRateIndexFixingDate(AA178,S178)</f>
        <v>44547</v>
      </c>
      <c r="S178" s="106">
        <f>_xll.qlCalendarAdvance(Calendar,SettlementDate,N178,"mf",TRUE,Trigger)</f>
        <v>44551</v>
      </c>
      <c r="T178" s="106">
        <f>_xll.qlInterestRateIndexMaturity(AA178,S178)</f>
        <v>48569</v>
      </c>
      <c r="U178" s="97">
        <f>_xll.qlIndexFixing(AA178,R178,TRUE,_xll.ohTrigger(Trigger,Trigger6M,InterestRatesTrigger))</f>
        <v>2.0246269805458638E-2</v>
      </c>
      <c r="V178" s="97">
        <f>_xll.qlQuoteValue(P178,_xll.ohTrigger(Trigger,Trigger6M,InterestRatesTrigger))</f>
        <v>2.0240000000000001E-2</v>
      </c>
      <c r="W178" s="94" t="b">
        <f t="shared" si="19"/>
        <v>1</v>
      </c>
      <c r="X178" s="153">
        <f t="shared" si="20"/>
        <v>6.2698054586370067E-2</v>
      </c>
      <c r="Y178" s="50" t="b">
        <f>ABS(X178/10000)&lt;=ABS('General Settings'!$D$32)</f>
        <v>0</v>
      </c>
      <c r="AA178" s="50" t="str">
        <f>_xll.qlSwapIndex(,,O178,SettlementDays,Currency,Calendar,FixedLegTenor,FixedLegBDC,FixedLegDayCounter,Index6M,DiscountingCurve,Permanent,Trigger,ObjectOverwrite)</f>
        <v>obj_00676#0000</v>
      </c>
      <c r="AB178" s="50" t="str">
        <f>_xll.qlVanillaSwapFromSwapIndex(,AA178,R178)</f>
        <v>obj_007c2#0000</v>
      </c>
    </row>
    <row r="179" spans="13:28" x14ac:dyDescent="0.2">
      <c r="M179" s="94" t="s">
        <v>155</v>
      </c>
      <c r="N179" s="94" t="s">
        <v>82</v>
      </c>
      <c r="O179" s="94" t="s">
        <v>87</v>
      </c>
      <c r="P179" s="94" t="str">
        <f t="shared" si="18"/>
        <v>EUR6F12Y_Quote</v>
      </c>
      <c r="Q179" s="122"/>
      <c r="R179" s="106">
        <f>_xll.qlInterestRateIndexFixingDate(AA179,S179)</f>
        <v>44547</v>
      </c>
      <c r="S179" s="106">
        <f>_xll.qlCalendarAdvance(Calendar,SettlementDate,N179,"mf",TRUE,Trigger)</f>
        <v>44551</v>
      </c>
      <c r="T179" s="106">
        <f>_xll.qlInterestRateIndexMaturity(AA179,S179)</f>
        <v>48934</v>
      </c>
      <c r="U179" s="97">
        <f>_xll.qlIndexFixing(AA179,R179,TRUE,_xll.ohTrigger(Trigger,Trigger6M,InterestRatesTrigger))</f>
        <v>2.0286710168552682E-2</v>
      </c>
      <c r="V179" s="97">
        <f>_xll.qlQuoteValue(P179,_xll.ohTrigger(Trigger,Trigger6M,InterestRatesTrigger))</f>
        <v>2.027E-2</v>
      </c>
      <c r="W179" s="94" t="b">
        <f t="shared" si="19"/>
        <v>1</v>
      </c>
      <c r="X179" s="153">
        <f t="shared" si="20"/>
        <v>0.1671016855268187</v>
      </c>
      <c r="Y179" s="50" t="b">
        <f>ABS(X179/10000)&lt;=ABS('General Settings'!$D$32)</f>
        <v>0</v>
      </c>
      <c r="AA179" s="50" t="str">
        <f>_xll.qlSwapIndex(,,O179,SettlementDays,Currency,Calendar,FixedLegTenor,FixedLegBDC,FixedLegDayCounter,Index6M,DiscountingCurve,Permanent,Trigger,ObjectOverwrite)</f>
        <v>obj_006e8#0000</v>
      </c>
      <c r="AB179" s="50" t="str">
        <f>_xll.qlVanillaSwapFromSwapIndex(,AA179,R179)</f>
        <v>obj_0084a#0000</v>
      </c>
    </row>
    <row r="180" spans="13:28" x14ac:dyDescent="0.2">
      <c r="M180" s="94" t="s">
        <v>155</v>
      </c>
      <c r="N180" s="94" t="s">
        <v>82</v>
      </c>
      <c r="O180" s="94" t="s">
        <v>113</v>
      </c>
      <c r="P180" s="94" t="str">
        <f t="shared" si="18"/>
        <v>EUR6F13Y_Quote</v>
      </c>
      <c r="Q180" s="122"/>
      <c r="R180" s="106">
        <f>_xll.qlInterestRateIndexFixingDate(AA180,S180)</f>
        <v>44547</v>
      </c>
      <c r="S180" s="106">
        <f>_xll.qlCalendarAdvance(Calendar,SettlementDate,N180,"mf",TRUE,Trigger)</f>
        <v>44551</v>
      </c>
      <c r="T180" s="106">
        <f>_xll.qlInterestRateIndexMaturity(AA180,S180)</f>
        <v>49299</v>
      </c>
      <c r="U180" s="97">
        <f>_xll.qlIndexFixing(AA180,R180,TRUE,_xll.ohTrigger(Trigger,Trigger6M,InterestRatesTrigger))</f>
        <v>2.0269023341592418E-2</v>
      </c>
      <c r="V180" s="97">
        <f>_xll.qlQuoteValue(P180,_xll.ohTrigger(Trigger,Trigger6M,InterestRatesTrigger))</f>
        <v>2.0250000000000001E-2</v>
      </c>
      <c r="W180" s="94" t="b">
        <f t="shared" si="19"/>
        <v>1</v>
      </c>
      <c r="X180" s="153">
        <f t="shared" si="20"/>
        <v>0.19023341592417503</v>
      </c>
      <c r="Y180" s="50" t="b">
        <f>ABS(X180/10000)&lt;=ABS('General Settings'!$D$32)</f>
        <v>0</v>
      </c>
      <c r="AA180" s="50" t="str">
        <f>_xll.qlSwapIndex(,,O180,SettlementDays,Currency,Calendar,FixedLegTenor,FixedLegBDC,FixedLegDayCounter,Index6M,DiscountingCurve,Permanent,Trigger,ObjectOverwrite)</f>
        <v>obj_0071a#0000</v>
      </c>
      <c r="AB180" s="50" t="str">
        <f>_xll.qlVanillaSwapFromSwapIndex(,AA180,R180)</f>
        <v>obj_007c3#0000</v>
      </c>
    </row>
    <row r="181" spans="13:28" x14ac:dyDescent="0.2">
      <c r="M181" s="94" t="s">
        <v>155</v>
      </c>
      <c r="N181" s="94" t="s">
        <v>82</v>
      </c>
      <c r="O181" s="94" t="s">
        <v>114</v>
      </c>
      <c r="P181" s="94" t="str">
        <f t="shared" si="18"/>
        <v>EUR6F14Y_Quote</v>
      </c>
      <c r="Q181" s="122"/>
      <c r="R181" s="106">
        <f>_xll.qlInterestRateIndexFixingDate(AA181,S181)</f>
        <v>44547</v>
      </c>
      <c r="S181" s="106">
        <f>_xll.qlCalendarAdvance(Calendar,SettlementDate,N181,"mf",TRUE,Trigger)</f>
        <v>44551</v>
      </c>
      <c r="T181" s="106">
        <f>_xll.qlInterestRateIndexMaturity(AA181,S181)</f>
        <v>49664</v>
      </c>
      <c r="U181" s="97">
        <f>_xll.qlIndexFixing(AA181,R181,TRUE,_xll.ohTrigger(Trigger,Trigger6M,InterestRatesTrigger))</f>
        <v>2.02013293597402E-2</v>
      </c>
      <c r="V181" s="97">
        <f>_xll.qlQuoteValue(P181,_xll.ohTrigger(Trigger,Trigger6M,InterestRatesTrigger))</f>
        <v>2.019E-2</v>
      </c>
      <c r="W181" s="94" t="b">
        <f t="shared" si="19"/>
        <v>1</v>
      </c>
      <c r="X181" s="153">
        <f t="shared" si="20"/>
        <v>0.11329359740200329</v>
      </c>
      <c r="Y181" s="50" t="b">
        <f>ABS(X181/10000)&lt;=ABS('General Settings'!$D$32)</f>
        <v>0</v>
      </c>
      <c r="AA181" s="50" t="str">
        <f>_xll.qlSwapIndex(,,O181,SettlementDays,Currency,Calendar,FixedLegTenor,FixedLegBDC,FixedLegDayCounter,Index6M,DiscountingCurve,Permanent,Trigger,ObjectOverwrite)</f>
        <v>obj_006db#0000</v>
      </c>
      <c r="AB181" s="50" t="str">
        <f>_xll.qlVanillaSwapFromSwapIndex(,AA181,R181)</f>
        <v>obj_00805#0000</v>
      </c>
    </row>
    <row r="182" spans="13:28" x14ac:dyDescent="0.2">
      <c r="M182" s="94" t="s">
        <v>155</v>
      </c>
      <c r="N182" s="94" t="s">
        <v>82</v>
      </c>
      <c r="O182" s="94" t="s">
        <v>88</v>
      </c>
      <c r="P182" s="94" t="str">
        <f t="shared" si="18"/>
        <v>EUR6F15Y_Quote</v>
      </c>
      <c r="Q182" s="122"/>
      <c r="R182" s="106">
        <f>_xll.qlInterestRateIndexFixingDate(AA182,S182)</f>
        <v>44547</v>
      </c>
      <c r="S182" s="106">
        <f>_xll.qlCalendarAdvance(Calendar,SettlementDate,N182,"mf",TRUE,Trigger)</f>
        <v>44551</v>
      </c>
      <c r="T182" s="106">
        <f>_xll.qlInterestRateIndexMaturity(AA182,S182)</f>
        <v>50031</v>
      </c>
      <c r="U182" s="97">
        <f>_xll.qlIndexFixing(AA182,R182,TRUE,_xll.ohTrigger(Trigger,Trigger6M,InterestRatesTrigger))</f>
        <v>2.0093024252447481E-2</v>
      </c>
      <c r="V182" s="97">
        <f>_xll.qlQuoteValue(P182,_xll.ohTrigger(Trigger,Trigger6M,InterestRatesTrigger))</f>
        <v>2.0080000000000001E-2</v>
      </c>
      <c r="W182" s="94" t="b">
        <f t="shared" si="19"/>
        <v>1</v>
      </c>
      <c r="X182" s="153">
        <f t="shared" si="20"/>
        <v>0.13024252447479956</v>
      </c>
      <c r="Y182" s="50" t="b">
        <f>ABS(X182/10000)&lt;=ABS('General Settings'!$D$32)</f>
        <v>0</v>
      </c>
      <c r="AA182" s="50" t="str">
        <f>_xll.qlSwapIndex(,,O182,SettlementDays,Currency,Calendar,FixedLegTenor,FixedLegBDC,FixedLegDayCounter,Index6M,DiscountingCurve,Permanent,Trigger,ObjectOverwrite)</f>
        <v>obj_00632#0000</v>
      </c>
      <c r="AB182" s="50" t="str">
        <f>_xll.qlVanillaSwapFromSwapIndex(,AA182,R182)</f>
        <v>obj_00781#0000</v>
      </c>
    </row>
    <row r="183" spans="13:28" x14ac:dyDescent="0.2">
      <c r="M183" s="94" t="s">
        <v>155</v>
      </c>
      <c r="N183" s="94" t="s">
        <v>82</v>
      </c>
      <c r="O183" s="94" t="s">
        <v>89</v>
      </c>
      <c r="P183" s="94" t="str">
        <f t="shared" si="18"/>
        <v>EUR6F20Y_Quote</v>
      </c>
      <c r="Q183" s="122"/>
      <c r="R183" s="106">
        <f>_xll.qlInterestRateIndexFixingDate(AA183,S183)</f>
        <v>44547</v>
      </c>
      <c r="S183" s="106">
        <f>_xll.qlCalendarAdvance(Calendar,SettlementDate,N183,"mf",TRUE,Trigger)</f>
        <v>44551</v>
      </c>
      <c r="T183" s="106">
        <f>_xll.qlInterestRateIndexMaturity(AA183,S183)</f>
        <v>51858</v>
      </c>
      <c r="U183" s="97">
        <f>_xll.qlIndexFixing(AA183,R183,TRUE,_xll.ohTrigger(Trigger,Trigger6M,InterestRatesTrigger))</f>
        <v>1.9282709092184071E-2</v>
      </c>
      <c r="V183" s="97">
        <f>_xll.qlQuoteValue(P183,_xll.ohTrigger(Trigger,Trigger6M,InterestRatesTrigger))</f>
        <v>1.9269999999999999E-2</v>
      </c>
      <c r="W183" s="94" t="b">
        <f t="shared" si="19"/>
        <v>1</v>
      </c>
      <c r="X183" s="153">
        <f t="shared" si="20"/>
        <v>0.12709092184072512</v>
      </c>
      <c r="Y183" s="50" t="b">
        <f>ABS(X183/10000)&lt;=ABS('General Settings'!$D$32)</f>
        <v>0</v>
      </c>
      <c r="AA183" s="50" t="str">
        <f>_xll.qlSwapIndex(,,O183,SettlementDays,Currency,Calendar,FixedLegTenor,FixedLegBDC,FixedLegDayCounter,Index6M,DiscountingCurve,Permanent,Trigger,ObjectOverwrite)</f>
        <v>obj_005d7#0000</v>
      </c>
      <c r="AB183" s="50" t="str">
        <f>_xll.qlVanillaSwapFromSwapIndex(,AA183,R183)</f>
        <v>obj_00843#0000</v>
      </c>
    </row>
    <row r="184" spans="13:28" x14ac:dyDescent="0.2">
      <c r="M184" s="94" t="s">
        <v>155</v>
      </c>
      <c r="N184" s="94" t="s">
        <v>82</v>
      </c>
      <c r="O184" s="94" t="s">
        <v>90</v>
      </c>
      <c r="P184" s="94" t="str">
        <f t="shared" si="18"/>
        <v>EUR6F25Y_Quote</v>
      </c>
      <c r="Q184" s="122"/>
      <c r="R184" s="106">
        <f>_xll.qlInterestRateIndexFixingDate(AA184,S184)</f>
        <v>44547</v>
      </c>
      <c r="S184" s="106">
        <f>_xll.qlCalendarAdvance(Calendar,SettlementDate,N184,"mf",TRUE,Trigger)</f>
        <v>44551</v>
      </c>
      <c r="T184" s="106">
        <f>_xll.qlInterestRateIndexMaturity(AA184,S184)</f>
        <v>53682</v>
      </c>
      <c r="U184" s="97">
        <f>_xll.qlIndexFixing(AA184,R184,TRUE,_xll.ohTrigger(Trigger,Trigger6M,InterestRatesTrigger))</f>
        <v>1.8597987007401819E-2</v>
      </c>
      <c r="V184" s="97">
        <f>_xll.qlQuoteValue(P184,_xll.ohTrigger(Trigger,Trigger6M,InterestRatesTrigger))</f>
        <v>1.8579999999999999E-2</v>
      </c>
      <c r="W184" s="94" t="b">
        <f t="shared" si="19"/>
        <v>1</v>
      </c>
      <c r="X184" s="153">
        <f t="shared" si="20"/>
        <v>0.17987007401819299</v>
      </c>
      <c r="Y184" s="50" t="b">
        <f>ABS(X184/10000)&lt;=ABS('General Settings'!$D$32)</f>
        <v>0</v>
      </c>
      <c r="AA184" s="50" t="str">
        <f>_xll.qlSwapIndex(,,O184,SettlementDays,Currency,Calendar,FixedLegTenor,FixedLegBDC,FixedLegDayCounter,Index6M,DiscountingCurve,Permanent,Trigger,ObjectOverwrite)</f>
        <v>obj_00646#0000</v>
      </c>
      <c r="AB184" s="50" t="str">
        <f>_xll.qlVanillaSwapFromSwapIndex(,AA184,R184)</f>
        <v>obj_00782#0000</v>
      </c>
    </row>
    <row r="185" spans="13:28" x14ac:dyDescent="0.2">
      <c r="M185" s="197" t="s">
        <v>155</v>
      </c>
      <c r="N185" s="197" t="s">
        <v>82</v>
      </c>
      <c r="O185" s="197" t="s">
        <v>92</v>
      </c>
      <c r="P185" s="197" t="str">
        <f t="shared" si="18"/>
        <v>EUR6F30Y_Quote</v>
      </c>
      <c r="Q185" s="162"/>
      <c r="R185" s="198">
        <f>_xll.qlInterestRateIndexFixingDate(AA185,S185)</f>
        <v>44547</v>
      </c>
      <c r="S185" s="198">
        <f>_xll.qlCalendarAdvance(Calendar,SettlementDate,N185,"mf",TRUE,Trigger)</f>
        <v>44551</v>
      </c>
      <c r="T185" s="198">
        <f>_xll.qlInterestRateIndexMaturity(AA185,S185)</f>
        <v>55508</v>
      </c>
      <c r="U185" s="199">
        <f>_xll.qlIndexFixing(AA185,R185,TRUE,_xll.ohTrigger(Trigger,Trigger6M,InterestRatesTrigger))</f>
        <v>1.8180016736754005E-2</v>
      </c>
      <c r="V185" s="199">
        <f>_xll.qlQuoteValue(P185,_xll.ohTrigger(Trigger,Trigger6M,InterestRatesTrigger))</f>
        <v>1.8169999999999999E-2</v>
      </c>
      <c r="W185" s="197" t="b">
        <f t="shared" si="19"/>
        <v>1</v>
      </c>
      <c r="X185" s="200">
        <f t="shared" si="20"/>
        <v>0.10016736754006605</v>
      </c>
      <c r="Y185" s="161" t="b">
        <f>ABS(X185/10000)&lt;=ABS('General Settings'!$D$32)</f>
        <v>0</v>
      </c>
      <c r="AA185" s="50" t="str">
        <f>_xll.qlSwapIndex(,,O185,SettlementDays,Currency,Calendar,FixedLegTenor,FixedLegBDC,FixedLegDayCounter,Index6M,DiscountingCurve,Permanent,Trigger,ObjectOverwrite)</f>
        <v>obj_00664#0000</v>
      </c>
      <c r="AB185" s="50" t="str">
        <f>_xll.qlVanillaSwapFromSwapIndex(,AA185,R185)</f>
        <v>obj_00790#0000</v>
      </c>
    </row>
    <row r="186" spans="13:28" x14ac:dyDescent="0.2">
      <c r="M186" s="201" t="s">
        <v>155</v>
      </c>
      <c r="N186" s="201" t="s">
        <v>83</v>
      </c>
      <c r="O186" s="201" t="s">
        <v>33</v>
      </c>
      <c r="P186" s="201" t="str">
        <f t="shared" si="18"/>
        <v>EUR7F1Y_Quote</v>
      </c>
      <c r="Q186" s="166"/>
      <c r="R186" s="202">
        <f>_xll.qlInterestRateIndexFixingDate(AA186,S186)</f>
        <v>44914</v>
      </c>
      <c r="S186" s="202">
        <f>_xll.qlCalendarAdvance(Calendar,SettlementDate,N186,"mf",TRUE,Trigger)</f>
        <v>44916</v>
      </c>
      <c r="T186" s="202">
        <f>_xll.qlInterestRateIndexMaturity(AA186,S186)</f>
        <v>45281</v>
      </c>
      <c r="U186" s="203">
        <f>_xll.qlIndexFixing(AA186,R186,TRUE,_xll.ohTrigger(Trigger,Trigger6M,InterestRatesTrigger))</f>
        <v>1.6873910654707336E-2</v>
      </c>
      <c r="V186" s="203">
        <f>_xll.qlQuoteValue(P186,_xll.ohTrigger(Trigger,Trigger6M,InterestRatesTrigger))</f>
        <v>1.687E-2</v>
      </c>
      <c r="W186" s="201" t="b">
        <f t="shared" si="19"/>
        <v>1</v>
      </c>
      <c r="X186" s="204">
        <f t="shared" si="20"/>
        <v>3.9106547073362863E-2</v>
      </c>
      <c r="Y186" s="149" t="b">
        <f>ABS(X186/10000)&lt;=ABS('General Settings'!$D$32)</f>
        <v>0</v>
      </c>
      <c r="AA186" s="50" t="str">
        <f>_xll.qlSwapIndex(,,O186,SettlementDays,Currency,Calendar,FixedLegTenor,FixedLegBDC,FixedLegDayCounter,Index6M,DiscountingCurve,Permanent,Trigger,ObjectOverwrite)</f>
        <v>obj_00724#0000</v>
      </c>
      <c r="AB186" s="50" t="str">
        <f>_xll.qlVanillaSwapFromSwapIndex(,AA186,R186)</f>
        <v>obj_00898#0000</v>
      </c>
    </row>
    <row r="187" spans="13:28" x14ac:dyDescent="0.2">
      <c r="M187" s="94" t="s">
        <v>155</v>
      </c>
      <c r="N187" s="94" t="s">
        <v>83</v>
      </c>
      <c r="O187" s="94" t="s">
        <v>78</v>
      </c>
      <c r="P187" s="94" t="str">
        <f t="shared" si="18"/>
        <v>EUR7F2Y_Quote</v>
      </c>
      <c r="Q187" s="122"/>
      <c r="R187" s="106">
        <f>_xll.qlInterestRateIndexFixingDate(AA187,S187)</f>
        <v>44914</v>
      </c>
      <c r="S187" s="106">
        <f>_xll.qlCalendarAdvance(Calendar,SettlementDate,N187,"mf",TRUE,Trigger)</f>
        <v>44916</v>
      </c>
      <c r="T187" s="106">
        <f>_xll.qlInterestRateIndexMaturity(AA187,S187)</f>
        <v>45649</v>
      </c>
      <c r="U187" s="97">
        <f>_xll.qlIndexFixing(AA187,R187,TRUE,_xll.ohTrigger(Trigger,Trigger6M,InterestRatesTrigger))</f>
        <v>1.7872576736042804E-2</v>
      </c>
      <c r="V187" s="97">
        <f>_xll.qlQuoteValue(P187,_xll.ohTrigger(Trigger,Trigger6M,InterestRatesTrigger))</f>
        <v>1.787E-2</v>
      </c>
      <c r="W187" s="94" t="b">
        <f t="shared" si="19"/>
        <v>1</v>
      </c>
      <c r="X187" s="153">
        <f t="shared" si="20"/>
        <v>2.5767360428037567E-2</v>
      </c>
      <c r="Y187" s="50" t="b">
        <f>ABS(X187/10000)&lt;=ABS('General Settings'!$D$32)</f>
        <v>0</v>
      </c>
      <c r="AA187" s="50" t="str">
        <f>_xll.qlSwapIndex(,,O187,SettlementDays,Currency,Calendar,FixedLegTenor,FixedLegBDC,FixedLegDayCounter,Index6M,DiscountingCurve,Permanent,Trigger,ObjectOverwrite)</f>
        <v>obj_0071e#0000</v>
      </c>
      <c r="AB187" s="50" t="str">
        <f>_xll.qlVanillaSwapFromSwapIndex(,AA187,R187)</f>
        <v>obj_007b3#0000</v>
      </c>
    </row>
    <row r="188" spans="13:28" x14ac:dyDescent="0.2">
      <c r="M188" s="94" t="s">
        <v>155</v>
      </c>
      <c r="N188" s="94" t="s">
        <v>83</v>
      </c>
      <c r="O188" s="94" t="s">
        <v>79</v>
      </c>
      <c r="P188" s="94" t="str">
        <f t="shared" si="18"/>
        <v>EUR7F3Y_Quote</v>
      </c>
      <c r="Q188" s="122"/>
      <c r="R188" s="106">
        <f>_xll.qlInterestRateIndexFixingDate(AA188,S188)</f>
        <v>44914</v>
      </c>
      <c r="S188" s="106">
        <f>_xll.qlCalendarAdvance(Calendar,SettlementDate,N188,"mf",TRUE,Trigger)</f>
        <v>44916</v>
      </c>
      <c r="T188" s="106">
        <f>_xll.qlInterestRateIndexMaturity(AA188,S188)</f>
        <v>46013</v>
      </c>
      <c r="U188" s="97">
        <f>_xll.qlIndexFixing(AA188,R188,TRUE,_xll.ohTrigger(Trigger,Trigger6M,InterestRatesTrigger))</f>
        <v>1.8581437348324726E-2</v>
      </c>
      <c r="V188" s="97">
        <f>_xll.qlQuoteValue(P188,_xll.ohTrigger(Trigger,Trigger6M,InterestRatesTrigger))</f>
        <v>1.8550000000000001E-2</v>
      </c>
      <c r="W188" s="94" t="b">
        <f t="shared" si="19"/>
        <v>1</v>
      </c>
      <c r="X188" s="153">
        <f t="shared" si="20"/>
        <v>0.31437348324725445</v>
      </c>
      <c r="Y188" s="50" t="b">
        <f>ABS(X188/10000)&lt;=ABS('General Settings'!$D$32)</f>
        <v>0</v>
      </c>
      <c r="AA188" s="50" t="str">
        <f>_xll.qlSwapIndex(,,O188,SettlementDays,Currency,Calendar,FixedLegTenor,FixedLegBDC,FixedLegDayCounter,Index6M,DiscountingCurve,Permanent,Trigger,ObjectOverwrite)</f>
        <v>obj_00624#0000</v>
      </c>
      <c r="AB188" s="50" t="str">
        <f>_xll.qlVanillaSwapFromSwapIndex(,AA188,R188)</f>
        <v>obj_0088e#0000</v>
      </c>
    </row>
    <row r="189" spans="13:28" x14ac:dyDescent="0.2">
      <c r="M189" s="94" t="s">
        <v>155</v>
      </c>
      <c r="N189" s="94" t="s">
        <v>83</v>
      </c>
      <c r="O189" s="94" t="s">
        <v>80</v>
      </c>
      <c r="P189" s="94" t="str">
        <f t="shared" si="18"/>
        <v>EUR7F4Y_Quote</v>
      </c>
      <c r="Q189" s="122"/>
      <c r="R189" s="106">
        <f>_xll.qlInterestRateIndexFixingDate(AA189,S189)</f>
        <v>44914</v>
      </c>
      <c r="S189" s="106">
        <f>_xll.qlCalendarAdvance(Calendar,SettlementDate,N189,"mf",TRUE,Trigger)</f>
        <v>44916</v>
      </c>
      <c r="T189" s="106">
        <f>_xll.qlInterestRateIndexMaturity(AA189,S189)</f>
        <v>46377</v>
      </c>
      <c r="U189" s="97">
        <f>_xll.qlIndexFixing(AA189,R189,TRUE,_xll.ohTrigger(Trigger,Trigger6M,InterestRatesTrigger))</f>
        <v>1.9223374761825032E-2</v>
      </c>
      <c r="V189" s="97">
        <f>_xll.qlQuoteValue(P189,_xll.ohTrigger(Trigger,Trigger6M,InterestRatesTrigger))</f>
        <v>1.9220000000000001E-2</v>
      </c>
      <c r="W189" s="94" t="b">
        <f t="shared" si="19"/>
        <v>1</v>
      </c>
      <c r="X189" s="153">
        <f t="shared" si="20"/>
        <v>3.3747618250305755E-2</v>
      </c>
      <c r="Y189" s="50" t="b">
        <f>ABS(X189/10000)&lt;=ABS('General Settings'!$D$32)</f>
        <v>0</v>
      </c>
      <c r="AA189" s="50" t="str">
        <f>_xll.qlSwapIndex(,,O189,SettlementDays,Currency,Calendar,FixedLegTenor,FixedLegBDC,FixedLegDayCounter,Index6M,DiscountingCurve,Permanent,Trigger,ObjectOverwrite)</f>
        <v>obj_00673#0000</v>
      </c>
      <c r="AB189" s="50" t="str">
        <f>_xll.qlVanillaSwapFromSwapIndex(,AA189,R189)</f>
        <v>obj_0089c#0000</v>
      </c>
    </row>
    <row r="190" spans="13:28" x14ac:dyDescent="0.2">
      <c r="M190" s="94" t="s">
        <v>155</v>
      </c>
      <c r="N190" s="94" t="s">
        <v>83</v>
      </c>
      <c r="O190" s="94" t="s">
        <v>81</v>
      </c>
      <c r="P190" s="94" t="str">
        <f t="shared" si="18"/>
        <v>EUR7F5Y_Quote</v>
      </c>
      <c r="Q190" s="122"/>
      <c r="R190" s="106">
        <f>_xll.qlInterestRateIndexFixingDate(AA190,S190)</f>
        <v>44914</v>
      </c>
      <c r="S190" s="106">
        <f>_xll.qlCalendarAdvance(Calendar,SettlementDate,N190,"mf",TRUE,Trigger)</f>
        <v>44916</v>
      </c>
      <c r="T190" s="106">
        <f>_xll.qlInterestRateIndexMaturity(AA190,S190)</f>
        <v>46742</v>
      </c>
      <c r="U190" s="97">
        <f>_xll.qlIndexFixing(AA190,R190,TRUE,_xll.ohTrigger(Trigger,Trigger6M,InterestRatesTrigger))</f>
        <v>1.9772278940769383E-2</v>
      </c>
      <c r="V190" s="97">
        <f>_xll.qlQuoteValue(P190,_xll.ohTrigger(Trigger,Trigger6M,InterestRatesTrigger))</f>
        <v>1.975E-2</v>
      </c>
      <c r="W190" s="94" t="b">
        <f t="shared" si="19"/>
        <v>1</v>
      </c>
      <c r="X190" s="153">
        <f t="shared" si="20"/>
        <v>0.2227894076938311</v>
      </c>
      <c r="Y190" s="50" t="b">
        <f>ABS(X190/10000)&lt;=ABS('General Settings'!$D$32)</f>
        <v>0</v>
      </c>
      <c r="AA190" s="50" t="str">
        <f>_xll.qlSwapIndex(,,O190,SettlementDays,Currency,Calendar,FixedLegTenor,FixedLegBDC,FixedLegDayCounter,Index6M,DiscountingCurve,Permanent,Trigger,ObjectOverwrite)</f>
        <v>obj_00690#0000</v>
      </c>
      <c r="AB190" s="50" t="str">
        <f>_xll.qlVanillaSwapFromSwapIndex(,AA190,R190)</f>
        <v>obj_008ad#0000</v>
      </c>
    </row>
    <row r="191" spans="13:28" x14ac:dyDescent="0.2">
      <c r="M191" s="94" t="s">
        <v>155</v>
      </c>
      <c r="N191" s="94" t="s">
        <v>83</v>
      </c>
      <c r="O191" s="94" t="s">
        <v>82</v>
      </c>
      <c r="P191" s="94" t="str">
        <f t="shared" si="18"/>
        <v>EUR7F6Y_Quote</v>
      </c>
      <c r="Q191" s="122"/>
      <c r="R191" s="106">
        <f>_xll.qlInterestRateIndexFixingDate(AA191,S191)</f>
        <v>44914</v>
      </c>
      <c r="S191" s="106">
        <f>_xll.qlCalendarAdvance(Calendar,SettlementDate,N191,"mf",TRUE,Trigger)</f>
        <v>44916</v>
      </c>
      <c r="T191" s="106">
        <f>_xll.qlInterestRateIndexMaturity(AA191,S191)</f>
        <v>47108</v>
      </c>
      <c r="U191" s="97">
        <f>_xll.qlIndexFixing(AA191,R191,TRUE,_xll.ohTrigger(Trigger,Trigger6M,InterestRatesTrigger))</f>
        <v>2.0204062241613731E-2</v>
      </c>
      <c r="V191" s="97">
        <f>_xll.qlQuoteValue(P191,_xll.ohTrigger(Trigger,Trigger6M,InterestRatesTrigger))</f>
        <v>2.017E-2</v>
      </c>
      <c r="W191" s="94" t="b">
        <f t="shared" si="19"/>
        <v>1</v>
      </c>
      <c r="X191" s="153">
        <f t="shared" si="20"/>
        <v>0.34062241613730393</v>
      </c>
      <c r="Y191" s="50" t="b">
        <f>ABS(X191/10000)&lt;=ABS('General Settings'!$D$32)</f>
        <v>0</v>
      </c>
      <c r="AA191" s="50" t="str">
        <f>_xll.qlSwapIndex(,,O191,SettlementDays,Currency,Calendar,FixedLegTenor,FixedLegBDC,FixedLegDayCounter,Index6M,DiscountingCurve,Permanent,Trigger,ObjectOverwrite)</f>
        <v>obj_0072f#0000</v>
      </c>
      <c r="AB191" s="50" t="str">
        <f>_xll.qlVanillaSwapFromSwapIndex(,AA191,R191)</f>
        <v>obj_0084d#0000</v>
      </c>
    </row>
    <row r="192" spans="13:28" x14ac:dyDescent="0.2">
      <c r="M192" s="94" t="s">
        <v>155</v>
      </c>
      <c r="N192" s="94" t="s">
        <v>83</v>
      </c>
      <c r="O192" s="94" t="s">
        <v>83</v>
      </c>
      <c r="P192" s="94" t="str">
        <f t="shared" si="18"/>
        <v>EUR7F7Y_Quote</v>
      </c>
      <c r="Q192" s="122"/>
      <c r="R192" s="106">
        <f>_xll.qlInterestRateIndexFixingDate(AA192,S192)</f>
        <v>44914</v>
      </c>
      <c r="S192" s="106">
        <f>_xll.qlCalendarAdvance(Calendar,SettlementDate,N192,"mf",TRUE,Trigger)</f>
        <v>44916</v>
      </c>
      <c r="T192" s="106">
        <f>_xll.qlInterestRateIndexMaturity(AA192,S192)</f>
        <v>47473</v>
      </c>
      <c r="U192" s="97">
        <f>_xll.qlIndexFixing(AA192,R192,TRUE,_xll.ohTrigger(Trigger,Trigger6M,InterestRatesTrigger))</f>
        <v>2.0510974449648035E-2</v>
      </c>
      <c r="V192" s="97">
        <f>_xll.qlQuoteValue(P192,_xll.ohTrigger(Trigger,Trigger6M,InterestRatesTrigger))</f>
        <v>2.0489999999999998E-2</v>
      </c>
      <c r="W192" s="94" t="b">
        <f t="shared" si="19"/>
        <v>1</v>
      </c>
      <c r="X192" s="153">
        <f t="shared" si="20"/>
        <v>0.20974449648037546</v>
      </c>
      <c r="Y192" s="50" t="b">
        <f>ABS(X192/10000)&lt;=ABS('General Settings'!$D$32)</f>
        <v>0</v>
      </c>
      <c r="AA192" s="50" t="str">
        <f>_xll.qlSwapIndex(,,O192,SettlementDays,Currency,Calendar,FixedLegTenor,FixedLegBDC,FixedLegDayCounter,Index6M,DiscountingCurve,Permanent,Trigger,ObjectOverwrite)</f>
        <v>obj_00738#0000</v>
      </c>
      <c r="AB192" s="50" t="str">
        <f>_xll.qlVanillaSwapFromSwapIndex(,AA192,R192)</f>
        <v>obj_007d4#0000</v>
      </c>
    </row>
    <row r="193" spans="13:28" x14ac:dyDescent="0.2">
      <c r="M193" s="94" t="s">
        <v>155</v>
      </c>
      <c r="N193" s="94" t="s">
        <v>83</v>
      </c>
      <c r="O193" s="94" t="s">
        <v>84</v>
      </c>
      <c r="P193" s="94" t="str">
        <f t="shared" si="18"/>
        <v>EUR7F8Y_Quote</v>
      </c>
      <c r="Q193" s="122"/>
      <c r="R193" s="106">
        <f>_xll.qlInterestRateIndexFixingDate(AA193,S193)</f>
        <v>44914</v>
      </c>
      <c r="S193" s="106">
        <f>_xll.qlCalendarAdvance(Calendar,SettlementDate,N193,"mf",TRUE,Trigger)</f>
        <v>44916</v>
      </c>
      <c r="T193" s="106">
        <f>_xll.qlInterestRateIndexMaturity(AA193,S193)</f>
        <v>47840</v>
      </c>
      <c r="U193" s="97">
        <f>_xll.qlIndexFixing(AA193,R193,TRUE,_xll.ohTrigger(Trigger,Trigger6M,InterestRatesTrigger))</f>
        <v>2.0722449500727439E-2</v>
      </c>
      <c r="V193" s="97">
        <f>_xll.qlQuoteValue(P193,_xll.ohTrigger(Trigger,Trigger6M,InterestRatesTrigger))</f>
        <v>2.07E-2</v>
      </c>
      <c r="W193" s="94" t="b">
        <f t="shared" si="19"/>
        <v>1</v>
      </c>
      <c r="X193" s="153">
        <f t="shared" si="20"/>
        <v>0.22449500727439453</v>
      </c>
      <c r="Y193" s="50" t="b">
        <f>ABS(X193/10000)&lt;=ABS('General Settings'!$D$32)</f>
        <v>0</v>
      </c>
      <c r="AA193" s="50" t="str">
        <f>_xll.qlSwapIndex(,,O193,SettlementDays,Currency,Calendar,FixedLegTenor,FixedLegBDC,FixedLegDayCounter,Index6M,DiscountingCurve,Permanent,Trigger,ObjectOverwrite)</f>
        <v>obj_00625#0000</v>
      </c>
      <c r="AB193" s="50" t="str">
        <f>_xll.qlVanillaSwapFromSwapIndex(,AA193,R193)</f>
        <v>obj_0082c#0000</v>
      </c>
    </row>
    <row r="194" spans="13:28" x14ac:dyDescent="0.2">
      <c r="M194" s="94" t="s">
        <v>155</v>
      </c>
      <c r="N194" s="94" t="s">
        <v>83</v>
      </c>
      <c r="O194" s="94" t="s">
        <v>85</v>
      </c>
      <c r="P194" s="94" t="str">
        <f t="shared" si="18"/>
        <v>EUR7F9Y_Quote</v>
      </c>
      <c r="Q194" s="122"/>
      <c r="R194" s="106">
        <f>_xll.qlInterestRateIndexFixingDate(AA194,S194)</f>
        <v>44914</v>
      </c>
      <c r="S194" s="106">
        <f>_xll.qlCalendarAdvance(Calendar,SettlementDate,N194,"mf",TRUE,Trigger)</f>
        <v>44916</v>
      </c>
      <c r="T194" s="106">
        <f>_xll.qlInterestRateIndexMaturity(AA194,S194)</f>
        <v>48204</v>
      </c>
      <c r="U194" s="97">
        <f>_xll.qlIndexFixing(AA194,R194,TRUE,_xll.ohTrigger(Trigger,Trigger6M,InterestRatesTrigger))</f>
        <v>2.0849253401509983E-2</v>
      </c>
      <c r="V194" s="97">
        <f>_xll.qlQuoteValue(P194,_xll.ohTrigger(Trigger,Trigger6M,InterestRatesTrigger))</f>
        <v>2.0830000000000001E-2</v>
      </c>
      <c r="W194" s="94" t="b">
        <f t="shared" si="19"/>
        <v>1</v>
      </c>
      <c r="X194" s="153">
        <f t="shared" si="20"/>
        <v>0.19253401509981838</v>
      </c>
      <c r="Y194" s="50" t="b">
        <f>ABS(X194/10000)&lt;=ABS('General Settings'!$D$32)</f>
        <v>0</v>
      </c>
      <c r="AA194" s="50" t="str">
        <f>_xll.qlSwapIndex(,,O194,SettlementDays,Currency,Calendar,FixedLegTenor,FixedLegBDC,FixedLegDayCounter,Index6M,DiscountingCurve,Permanent,Trigger,ObjectOverwrite)</f>
        <v>obj_00651#0000</v>
      </c>
      <c r="AB194" s="50" t="str">
        <f>_xll.qlVanillaSwapFromSwapIndex(,AA194,R194)</f>
        <v>obj_0084e#0000</v>
      </c>
    </row>
    <row r="195" spans="13:28" x14ac:dyDescent="0.2">
      <c r="M195" s="94" t="s">
        <v>155</v>
      </c>
      <c r="N195" s="94" t="s">
        <v>83</v>
      </c>
      <c r="O195" s="94" t="s">
        <v>86</v>
      </c>
      <c r="P195" s="94" t="str">
        <f t="shared" si="18"/>
        <v>EUR7F10Y_Quote</v>
      </c>
      <c r="Q195" s="122"/>
      <c r="R195" s="106">
        <f>_xll.qlInterestRateIndexFixingDate(AA195,S195)</f>
        <v>44914</v>
      </c>
      <c r="S195" s="106">
        <f>_xll.qlCalendarAdvance(Calendar,SettlementDate,N195,"mf",TRUE,Trigger)</f>
        <v>44916</v>
      </c>
      <c r="T195" s="106">
        <f>_xll.qlInterestRateIndexMaturity(AA195,S195)</f>
        <v>48569</v>
      </c>
      <c r="U195" s="97">
        <f>_xll.qlIndexFixing(AA195,R195,TRUE,_xll.ohTrigger(Trigger,Trigger6M,InterestRatesTrigger))</f>
        <v>2.0908962409485761E-2</v>
      </c>
      <c r="V195" s="97">
        <f>_xll.qlQuoteValue(P195,_xll.ohTrigger(Trigger,Trigger6M,InterestRatesTrigger))</f>
        <v>2.0899999999999998E-2</v>
      </c>
      <c r="W195" s="94" t="b">
        <f t="shared" si="19"/>
        <v>1</v>
      </c>
      <c r="X195" s="153">
        <f t="shared" si="20"/>
        <v>8.9624094857625181E-2</v>
      </c>
      <c r="Y195" s="50" t="b">
        <f>ABS(X195/10000)&lt;=ABS('General Settings'!$D$32)</f>
        <v>0</v>
      </c>
      <c r="AA195" s="50" t="str">
        <f>_xll.qlSwapIndex(,,O195,SettlementDays,Currency,Calendar,FixedLegTenor,FixedLegBDC,FixedLegDayCounter,Index6M,DiscountingCurve,Permanent,Trigger,ObjectOverwrite)</f>
        <v>obj_0065d#0000</v>
      </c>
      <c r="AB195" s="50" t="str">
        <f>_xll.qlVanillaSwapFromSwapIndex(,AA195,R195)</f>
        <v>obj_00807#0000</v>
      </c>
    </row>
    <row r="196" spans="13:28" x14ac:dyDescent="0.2">
      <c r="M196" s="94" t="s">
        <v>155</v>
      </c>
      <c r="N196" s="94" t="s">
        <v>83</v>
      </c>
      <c r="O196" s="94" t="s">
        <v>112</v>
      </c>
      <c r="P196" s="94" t="str">
        <f t="shared" si="18"/>
        <v>EUR7F11Y_Quote</v>
      </c>
      <c r="Q196" s="122"/>
      <c r="R196" s="106">
        <f>_xll.qlInterestRateIndexFixingDate(AA196,S196)</f>
        <v>44914</v>
      </c>
      <c r="S196" s="106">
        <f>_xll.qlCalendarAdvance(Calendar,SettlementDate,N196,"mf",TRUE,Trigger)</f>
        <v>44916</v>
      </c>
      <c r="T196" s="106">
        <f>_xll.qlInterestRateIndexMaturity(AA196,S196)</f>
        <v>48934</v>
      </c>
      <c r="U196" s="97">
        <f>_xll.qlIndexFixing(AA196,R196,TRUE,_xll.ohTrigger(Trigger,Trigger6M,InterestRatesTrigger))</f>
        <v>2.0899245006249668E-2</v>
      </c>
      <c r="V196" s="97">
        <f>_xll.qlQuoteValue(P196,_xll.ohTrigger(Trigger,Trigger6M,InterestRatesTrigger))</f>
        <v>2.0889999999999999E-2</v>
      </c>
      <c r="W196" s="94" t="b">
        <f t="shared" si="19"/>
        <v>1</v>
      </c>
      <c r="X196" s="153">
        <f t="shared" si="20"/>
        <v>9.2450062496689245E-2</v>
      </c>
      <c r="Y196" s="50" t="b">
        <f>ABS(X196/10000)&lt;=ABS('General Settings'!$D$32)</f>
        <v>0</v>
      </c>
      <c r="AA196" s="50" t="str">
        <f>_xll.qlSwapIndex(,,O196,SettlementDays,Currency,Calendar,FixedLegTenor,FixedLegBDC,FixedLegDayCounter,Index6M,DiscountingCurve,Permanent,Trigger,ObjectOverwrite)</f>
        <v>obj_006bd#0000</v>
      </c>
      <c r="AB196" s="50" t="str">
        <f>_xll.qlVanillaSwapFromSwapIndex(,AA196,R196)</f>
        <v>obj_0086e#0000</v>
      </c>
    </row>
    <row r="197" spans="13:28" x14ac:dyDescent="0.2">
      <c r="M197" s="94" t="s">
        <v>155</v>
      </c>
      <c r="N197" s="94" t="s">
        <v>83</v>
      </c>
      <c r="O197" s="94" t="s">
        <v>87</v>
      </c>
      <c r="P197" s="94" t="str">
        <f t="shared" si="18"/>
        <v>EUR7F12Y_Quote</v>
      </c>
      <c r="Q197" s="122"/>
      <c r="R197" s="106">
        <f>_xll.qlInterestRateIndexFixingDate(AA197,S197)</f>
        <v>44914</v>
      </c>
      <c r="S197" s="106">
        <f>_xll.qlCalendarAdvance(Calendar,SettlementDate,N197,"mf",TRUE,Trigger)</f>
        <v>44916</v>
      </c>
      <c r="T197" s="106">
        <f>_xll.qlInterestRateIndexMaturity(AA197,S197)</f>
        <v>49299</v>
      </c>
      <c r="U197" s="97">
        <f>_xll.qlIndexFixing(AA197,R197,TRUE,_xll.ohTrigger(Trigger,Trigger6M,InterestRatesTrigger))</f>
        <v>2.0834356165758589E-2</v>
      </c>
      <c r="V197" s="97">
        <f>_xll.qlQuoteValue(P197,_xll.ohTrigger(Trigger,Trigger6M,InterestRatesTrigger))</f>
        <v>2.0809999999999999E-2</v>
      </c>
      <c r="W197" s="94" t="b">
        <f t="shared" si="19"/>
        <v>1</v>
      </c>
      <c r="X197" s="153">
        <f t="shared" si="20"/>
        <v>0.24356165758590564</v>
      </c>
      <c r="Y197" s="50" t="b">
        <f>ABS(X197/10000)&lt;=ABS('General Settings'!$D$32)</f>
        <v>0</v>
      </c>
      <c r="AA197" s="50" t="str">
        <f>_xll.qlSwapIndex(,,O197,SettlementDays,Currency,Calendar,FixedLegTenor,FixedLegBDC,FixedLegDayCounter,Index6M,DiscountingCurve,Permanent,Trigger,ObjectOverwrite)</f>
        <v>obj_00723#0000</v>
      </c>
      <c r="AB197" s="50" t="str">
        <f>_xll.qlVanillaSwapFromSwapIndex(,AA197,R197)</f>
        <v>obj_0080b#0000</v>
      </c>
    </row>
    <row r="198" spans="13:28" x14ac:dyDescent="0.2">
      <c r="M198" s="94" t="s">
        <v>155</v>
      </c>
      <c r="N198" s="94" t="s">
        <v>83</v>
      </c>
      <c r="O198" s="94" t="s">
        <v>113</v>
      </c>
      <c r="P198" s="94" t="str">
        <f t="shared" si="18"/>
        <v>EUR7F13Y_Quote</v>
      </c>
      <c r="Q198" s="122"/>
      <c r="R198" s="106">
        <f>_xll.qlInterestRateIndexFixingDate(AA198,S198)</f>
        <v>44914</v>
      </c>
      <c r="S198" s="106">
        <f>_xll.qlCalendarAdvance(Calendar,SettlementDate,N198,"mf",TRUE,Trigger)</f>
        <v>44916</v>
      </c>
      <c r="T198" s="106">
        <f>_xll.qlInterestRateIndexMaturity(AA198,S198)</f>
        <v>49664</v>
      </c>
      <c r="U198" s="97">
        <f>_xll.qlIndexFixing(AA198,R198,TRUE,_xll.ohTrigger(Trigger,Trigger6M,InterestRatesTrigger))</f>
        <v>2.0722279625594142E-2</v>
      </c>
      <c r="V198" s="97">
        <f>_xll.qlQuoteValue(P198,_xll.ohTrigger(Trigger,Trigger6M,InterestRatesTrigger))</f>
        <v>2.07E-2</v>
      </c>
      <c r="W198" s="94" t="b">
        <f t="shared" si="19"/>
        <v>1</v>
      </c>
      <c r="X198" s="153">
        <f t="shared" si="20"/>
        <v>0.2227962559414251</v>
      </c>
      <c r="Y198" s="50" t="b">
        <f>ABS(X198/10000)&lt;=ABS('General Settings'!$D$32)</f>
        <v>0</v>
      </c>
      <c r="AA198" s="50" t="str">
        <f>_xll.qlSwapIndex(,,O198,SettlementDays,Currency,Calendar,FixedLegTenor,FixedLegBDC,FixedLegDayCounter,Index6M,DiscountingCurve,Permanent,Trigger,ObjectOverwrite)</f>
        <v>obj_0066f#0000</v>
      </c>
      <c r="AB198" s="50" t="str">
        <f>_xll.qlVanillaSwapFromSwapIndex(,AA198,R198)</f>
        <v>obj_007fa#0000</v>
      </c>
    </row>
    <row r="199" spans="13:28" x14ac:dyDescent="0.2">
      <c r="M199" s="94" t="s">
        <v>155</v>
      </c>
      <c r="N199" s="94" t="s">
        <v>83</v>
      </c>
      <c r="O199" s="94" t="s">
        <v>114</v>
      </c>
      <c r="P199" s="94" t="str">
        <f t="shared" si="18"/>
        <v>EUR7F14Y_Quote</v>
      </c>
      <c r="Q199" s="122"/>
      <c r="R199" s="106">
        <f>_xll.qlInterestRateIndexFixingDate(AA199,S199)</f>
        <v>44914</v>
      </c>
      <c r="S199" s="106">
        <f>_xll.qlCalendarAdvance(Calendar,SettlementDate,N199,"mf",TRUE,Trigger)</f>
        <v>44916</v>
      </c>
      <c r="T199" s="106">
        <f>_xll.qlInterestRateIndexMaturity(AA199,S199)</f>
        <v>50031</v>
      </c>
      <c r="U199" s="97">
        <f>_xll.qlIndexFixing(AA199,R199,TRUE,_xll.ohTrigger(Trigger,Trigger6M,InterestRatesTrigger))</f>
        <v>2.0572367824530768E-2</v>
      </c>
      <c r="V199" s="97">
        <f>_xll.qlQuoteValue(P199,_xll.ohTrigger(Trigger,Trigger6M,InterestRatesTrigger))</f>
        <v>2.0560000000000002E-2</v>
      </c>
      <c r="W199" s="94" t="b">
        <f t="shared" si="19"/>
        <v>1</v>
      </c>
      <c r="X199" s="153">
        <f t="shared" si="20"/>
        <v>0.1236782453076582</v>
      </c>
      <c r="Y199" s="50" t="b">
        <f>ABS(X199/10000)&lt;=ABS('General Settings'!$D$32)</f>
        <v>0</v>
      </c>
      <c r="AA199" s="50" t="str">
        <f>_xll.qlSwapIndex(,,O199,SettlementDays,Currency,Calendar,FixedLegTenor,FixedLegBDC,FixedLegDayCounter,Index6M,DiscountingCurve,Permanent,Trigger,ObjectOverwrite)</f>
        <v>obj_0073b#0000</v>
      </c>
      <c r="AB199" s="50" t="str">
        <f>_xll.qlVanillaSwapFromSwapIndex(,AA199,R199)</f>
        <v>obj_007d2#0000</v>
      </c>
    </row>
    <row r="200" spans="13:28" x14ac:dyDescent="0.2">
      <c r="M200" s="94" t="s">
        <v>155</v>
      </c>
      <c r="N200" s="94" t="s">
        <v>83</v>
      </c>
      <c r="O200" s="94" t="s">
        <v>88</v>
      </c>
      <c r="P200" s="94" t="str">
        <f t="shared" si="18"/>
        <v>EUR7F15Y_Quote</v>
      </c>
      <c r="Q200" s="122"/>
      <c r="R200" s="106">
        <f>_xll.qlInterestRateIndexFixingDate(AA200,S200)</f>
        <v>44914</v>
      </c>
      <c r="S200" s="106">
        <f>_xll.qlCalendarAdvance(Calendar,SettlementDate,N200,"mf",TRUE,Trigger)</f>
        <v>44916</v>
      </c>
      <c r="T200" s="106">
        <f>_xll.qlInterestRateIndexMaturity(AA200,S200)</f>
        <v>50395</v>
      </c>
      <c r="U200" s="97">
        <f>_xll.qlIndexFixing(AA200,R200,TRUE,_xll.ohTrigger(Trigger,Trigger6M,InterestRatesTrigger))</f>
        <v>2.0390123404870369E-2</v>
      </c>
      <c r="V200" s="97">
        <f>_xll.qlQuoteValue(P200,_xll.ohTrigger(Trigger,Trigger6M,InterestRatesTrigger))</f>
        <v>2.0379999999999999E-2</v>
      </c>
      <c r="W200" s="94" t="b">
        <f t="shared" si="19"/>
        <v>1</v>
      </c>
      <c r="X200" s="153">
        <f t="shared" si="20"/>
        <v>0.10123404870370639</v>
      </c>
      <c r="Y200" s="50" t="b">
        <f>ABS(X200/10000)&lt;=ABS('General Settings'!$D$32)</f>
        <v>0</v>
      </c>
      <c r="AA200" s="50" t="str">
        <f>_xll.qlSwapIndex(,,O200,SettlementDays,Currency,Calendar,FixedLegTenor,FixedLegBDC,FixedLegDayCounter,Index6M,DiscountingCurve,Permanent,Trigger,ObjectOverwrite)</f>
        <v>obj_00705#0000</v>
      </c>
      <c r="AB200" s="50" t="str">
        <f>_xll.qlVanillaSwapFromSwapIndex(,AA200,R200)</f>
        <v>obj_0081f#0000</v>
      </c>
    </row>
    <row r="201" spans="13:28" x14ac:dyDescent="0.2">
      <c r="M201" s="94" t="s">
        <v>155</v>
      </c>
      <c r="N201" s="94" t="s">
        <v>83</v>
      </c>
      <c r="O201" s="94" t="s">
        <v>89</v>
      </c>
      <c r="P201" s="94" t="str">
        <f t="shared" si="18"/>
        <v>EUR7F20Y_Quote</v>
      </c>
      <c r="Q201" s="122"/>
      <c r="R201" s="106">
        <f>_xll.qlInterestRateIndexFixingDate(AA201,S201)</f>
        <v>44914</v>
      </c>
      <c r="S201" s="106">
        <f>_xll.qlCalendarAdvance(Calendar,SettlementDate,N201,"mf",TRUE,Trigger)</f>
        <v>44916</v>
      </c>
      <c r="T201" s="106">
        <f>_xll.qlInterestRateIndexMaturity(AA201,S201)</f>
        <v>52222</v>
      </c>
      <c r="U201" s="97">
        <f>_xll.qlIndexFixing(AA201,R201,TRUE,_xll.ohTrigger(Trigger,Trigger6M,InterestRatesTrigger))</f>
        <v>1.9420148220101782E-2</v>
      </c>
      <c r="V201" s="97">
        <f>_xll.qlQuoteValue(P201,_xll.ohTrigger(Trigger,Trigger6M,InterestRatesTrigger))</f>
        <v>1.9400000000000001E-2</v>
      </c>
      <c r="W201" s="94" t="b">
        <f t="shared" si="19"/>
        <v>1</v>
      </c>
      <c r="X201" s="153">
        <f t="shared" si="20"/>
        <v>0.20148220101781633</v>
      </c>
      <c r="Y201" s="50" t="b">
        <f>ABS(X201/10000)&lt;=ABS('General Settings'!$D$32)</f>
        <v>0</v>
      </c>
      <c r="AA201" s="50" t="str">
        <f>_xll.qlSwapIndex(,,O201,SettlementDays,Currency,Calendar,FixedLegTenor,FixedLegBDC,FixedLegDayCounter,Index6M,DiscountingCurve,Permanent,Trigger,ObjectOverwrite)</f>
        <v>obj_0067f#0000</v>
      </c>
      <c r="AB201" s="50" t="str">
        <f>_xll.qlVanillaSwapFromSwapIndex(,AA201,R201)</f>
        <v>obj_00894#0000</v>
      </c>
    </row>
    <row r="202" spans="13:28" x14ac:dyDescent="0.2">
      <c r="M202" s="94" t="s">
        <v>155</v>
      </c>
      <c r="N202" s="94" t="s">
        <v>83</v>
      </c>
      <c r="O202" s="94" t="s">
        <v>90</v>
      </c>
      <c r="P202" s="94" t="str">
        <f t="shared" si="18"/>
        <v>EUR7F25Y_Quote</v>
      </c>
      <c r="Q202" s="122"/>
      <c r="R202" s="106">
        <f>_xll.qlInterestRateIndexFixingDate(AA202,S202)</f>
        <v>44914</v>
      </c>
      <c r="S202" s="106">
        <f>_xll.qlCalendarAdvance(Calendar,SettlementDate,N202,"mf",TRUE,Trigger)</f>
        <v>44916</v>
      </c>
      <c r="T202" s="106">
        <f>_xll.qlInterestRateIndexMaturity(AA202,S202)</f>
        <v>54049</v>
      </c>
      <c r="U202" s="97">
        <f>_xll.qlIndexFixing(AA202,R202,TRUE,_xll.ohTrigger(Trigger,Trigger6M,InterestRatesTrigger))</f>
        <v>1.8710938119727922E-2</v>
      </c>
      <c r="V202" s="97">
        <f>_xll.qlQuoteValue(P202,_xll.ohTrigger(Trigger,Trigger6M,InterestRatesTrigger))</f>
        <v>1.8699999999999998E-2</v>
      </c>
      <c r="W202" s="94" t="b">
        <f t="shared" si="19"/>
        <v>1</v>
      </c>
      <c r="X202" s="153">
        <f t="shared" si="20"/>
        <v>0.10938119727924023</v>
      </c>
      <c r="Y202" s="50" t="b">
        <f>ABS(X202/10000)&lt;=ABS('General Settings'!$D$32)</f>
        <v>0</v>
      </c>
      <c r="AA202" s="50" t="str">
        <f>_xll.qlSwapIndex(,,O202,SettlementDays,Currency,Calendar,FixedLegTenor,FixedLegBDC,FixedLegDayCounter,Index6M,DiscountingCurve,Permanent,Trigger,ObjectOverwrite)</f>
        <v>obj_0058b#0000</v>
      </c>
      <c r="AB202" s="50" t="str">
        <f>_xll.qlVanillaSwapFromSwapIndex(,AA202,R202)</f>
        <v>obj_007bf#0000</v>
      </c>
    </row>
    <row r="203" spans="13:28" x14ac:dyDescent="0.2">
      <c r="M203" s="197" t="s">
        <v>155</v>
      </c>
      <c r="N203" s="197" t="s">
        <v>83</v>
      </c>
      <c r="O203" s="197" t="s">
        <v>92</v>
      </c>
      <c r="P203" s="197" t="str">
        <f t="shared" si="18"/>
        <v>EUR7F30Y_Quote</v>
      </c>
      <c r="Q203" s="162"/>
      <c r="R203" s="198">
        <f>_xll.qlInterestRateIndexFixingDate(AA203,S203)</f>
        <v>44914</v>
      </c>
      <c r="S203" s="198">
        <f>_xll.qlCalendarAdvance(Calendar,SettlementDate,N203,"mf",TRUE,Trigger)</f>
        <v>44916</v>
      </c>
      <c r="T203" s="198">
        <f>_xll.qlInterestRateIndexMaturity(AA203,S203)</f>
        <v>55876</v>
      </c>
      <c r="U203" s="199">
        <f>_xll.qlIndexFixing(AA203,R203,TRUE,_xll.ohTrigger(Trigger,Trigger6M,InterestRatesTrigger))</f>
        <v>1.8279252048472125E-2</v>
      </c>
      <c r="V203" s="199">
        <f>_xll.qlQuoteValue(P203,_xll.ohTrigger(Trigger,Trigger6M,InterestRatesTrigger))</f>
        <v>1.8260000000000002E-2</v>
      </c>
      <c r="W203" s="197" t="b">
        <f t="shared" si="19"/>
        <v>1</v>
      </c>
      <c r="X203" s="200">
        <f t="shared" si="20"/>
        <v>0.19252048472123001</v>
      </c>
      <c r="Y203" s="161" t="b">
        <f>ABS(X203/10000)&lt;=ABS('General Settings'!$D$32)</f>
        <v>0</v>
      </c>
      <c r="AA203" s="50" t="str">
        <f>_xll.qlSwapIndex(,,O203,SettlementDays,Currency,Calendar,FixedLegTenor,FixedLegBDC,FixedLegDayCounter,Index6M,DiscountingCurve,Permanent,Trigger,ObjectOverwrite)</f>
        <v>obj_006ed#0000</v>
      </c>
      <c r="AB203" s="50" t="str">
        <f>_xll.qlVanillaSwapFromSwapIndex(,AA203,R203)</f>
        <v>obj_00792#0000</v>
      </c>
    </row>
    <row r="204" spans="13:28" x14ac:dyDescent="0.2">
      <c r="M204" s="201" t="s">
        <v>155</v>
      </c>
      <c r="N204" s="201" t="s">
        <v>84</v>
      </c>
      <c r="O204" s="201" t="s">
        <v>33</v>
      </c>
      <c r="P204" s="201" t="str">
        <f t="shared" si="18"/>
        <v>EUR8F1Y_Quote</v>
      </c>
      <c r="Q204" s="166"/>
      <c r="R204" s="202">
        <f>_xll.qlInterestRateIndexFixingDate(AA204,S204)</f>
        <v>45279</v>
      </c>
      <c r="S204" s="202">
        <f>_xll.qlCalendarAdvance(Calendar,SettlementDate,N204,"mf",TRUE,Trigger)</f>
        <v>45281</v>
      </c>
      <c r="T204" s="202">
        <f>_xll.qlInterestRateIndexMaturity(AA204,S204)</f>
        <v>45649</v>
      </c>
      <c r="U204" s="203">
        <f>_xll.qlIndexFixing(AA204,R204,TRUE,_xll.ohTrigger(Trigger,Trigger6M,InterestRatesTrigger))</f>
        <v>1.8882837256244071E-2</v>
      </c>
      <c r="V204" s="203">
        <f>_xll.qlQuoteValue(P204,_xll.ohTrigger(Trigger,Trigger6M,InterestRatesTrigger))</f>
        <v>1.8880000000000001E-2</v>
      </c>
      <c r="W204" s="201" t="b">
        <f t="shared" si="19"/>
        <v>1</v>
      </c>
      <c r="X204" s="204">
        <f t="shared" si="20"/>
        <v>2.8372562440696913E-2</v>
      </c>
      <c r="Y204" s="149" t="b">
        <f>ABS(X204/10000)&lt;=ABS('General Settings'!$D$32)</f>
        <v>0</v>
      </c>
      <c r="AA204" s="50" t="str">
        <f>_xll.qlSwapIndex(,,O204,SettlementDays,Currency,Calendar,FixedLegTenor,FixedLegBDC,FixedLegDayCounter,Index6M,DiscountingCurve,Permanent,Trigger,ObjectOverwrite)</f>
        <v>obj_005be#0000</v>
      </c>
      <c r="AB204" s="50" t="str">
        <f>_xll.qlVanillaSwapFromSwapIndex(,AA204,R204)</f>
        <v>obj_007c5#0000</v>
      </c>
    </row>
    <row r="205" spans="13:28" x14ac:dyDescent="0.2">
      <c r="M205" s="94" t="s">
        <v>155</v>
      </c>
      <c r="N205" s="94" t="s">
        <v>84</v>
      </c>
      <c r="O205" s="94" t="s">
        <v>78</v>
      </c>
      <c r="P205" s="94" t="str">
        <f t="shared" si="18"/>
        <v>EUR8F2Y_Quote</v>
      </c>
      <c r="Q205" s="122"/>
      <c r="R205" s="106">
        <f>_xll.qlInterestRateIndexFixingDate(AA205,S205)</f>
        <v>45279</v>
      </c>
      <c r="S205" s="106">
        <f>_xll.qlCalendarAdvance(Calendar,SettlementDate,N205,"mf",TRUE,Trigger)</f>
        <v>45281</v>
      </c>
      <c r="T205" s="106">
        <f>_xll.qlInterestRateIndexMaturity(AA205,S205)</f>
        <v>46013</v>
      </c>
      <c r="U205" s="97">
        <f>_xll.qlIndexFixing(AA205,R205,TRUE,_xll.ohTrigger(Trigger,Trigger6M,InterestRatesTrigger))</f>
        <v>1.9456554291150539E-2</v>
      </c>
      <c r="V205" s="97">
        <f>_xll.qlQuoteValue(P205,_xll.ohTrigger(Trigger,Trigger6M,InterestRatesTrigger))</f>
        <v>1.9400000000000001E-2</v>
      </c>
      <c r="W205" s="94" t="b">
        <f t="shared" si="19"/>
        <v>1</v>
      </c>
      <c r="X205" s="153">
        <f t="shared" si="20"/>
        <v>0.56554291150538027</v>
      </c>
      <c r="Y205" s="50" t="b">
        <f>ABS(X205/10000)&lt;=ABS('General Settings'!$D$32)</f>
        <v>0</v>
      </c>
      <c r="AA205" s="50" t="str">
        <f>_xll.qlSwapIndex(,,O205,SettlementDays,Currency,Calendar,FixedLegTenor,FixedLegBDC,FixedLegDayCounter,Index6M,DiscountingCurve,Permanent,Trigger,ObjectOverwrite)</f>
        <v>obj_00692#0000</v>
      </c>
      <c r="AB205" s="50" t="str">
        <f>_xll.qlVanillaSwapFromSwapIndex(,AA205,R205)</f>
        <v>obj_00812#0000</v>
      </c>
    </row>
    <row r="206" spans="13:28" x14ac:dyDescent="0.2">
      <c r="M206" s="94" t="s">
        <v>155</v>
      </c>
      <c r="N206" s="94" t="s">
        <v>84</v>
      </c>
      <c r="O206" s="94" t="s">
        <v>79</v>
      </c>
      <c r="P206" s="94" t="str">
        <f t="shared" ref="P206:P269" si="21">Currency&amp;SUBSTITUTE(N206,"Y","F")&amp;O206&amp;QuoteSuffix</f>
        <v>EUR8F3Y_Quote</v>
      </c>
      <c r="Q206" s="122"/>
      <c r="R206" s="106">
        <f>_xll.qlInterestRateIndexFixingDate(AA206,S206)</f>
        <v>45279</v>
      </c>
      <c r="S206" s="106">
        <f>_xll.qlCalendarAdvance(Calendar,SettlementDate,N206,"mf",TRUE,Trigger)</f>
        <v>45281</v>
      </c>
      <c r="T206" s="106">
        <f>_xll.qlInterestRateIndexMaturity(AA206,S206)</f>
        <v>46377</v>
      </c>
      <c r="U206" s="97">
        <f>_xll.qlIndexFixing(AA206,R206,TRUE,_xll.ohTrigger(Trigger,Trigger6M,InterestRatesTrigger))</f>
        <v>2.00348921104638E-2</v>
      </c>
      <c r="V206" s="97">
        <f>_xll.qlQuoteValue(P206,_xll.ohTrigger(Trigger,Trigger6M,InterestRatesTrigger))</f>
        <v>2.0019999999999996E-2</v>
      </c>
      <c r="W206" s="94" t="b">
        <f t="shared" si="19"/>
        <v>1</v>
      </c>
      <c r="X206" s="153">
        <f t="shared" si="20"/>
        <v>0.14892110463803759</v>
      </c>
      <c r="Y206" s="50" t="b">
        <f>ABS(X206/10000)&lt;=ABS('General Settings'!$D$32)</f>
        <v>0</v>
      </c>
      <c r="AA206" s="50" t="str">
        <f>_xll.qlSwapIndex(,,O206,SettlementDays,Currency,Calendar,FixedLegTenor,FixedLegBDC,FixedLegDayCounter,Index6M,DiscountingCurve,Permanent,Trigger,ObjectOverwrite)</f>
        <v>obj_0068e#0000</v>
      </c>
      <c r="AB206" s="50" t="str">
        <f>_xll.qlVanillaSwapFromSwapIndex(,AA206,R206)</f>
        <v>obj_00872#0000</v>
      </c>
    </row>
    <row r="207" spans="13:28" x14ac:dyDescent="0.2">
      <c r="M207" s="94" t="s">
        <v>155</v>
      </c>
      <c r="N207" s="94" t="s">
        <v>84</v>
      </c>
      <c r="O207" s="94" t="s">
        <v>80</v>
      </c>
      <c r="P207" s="94" t="str">
        <f t="shared" si="21"/>
        <v>EUR8F4Y_Quote</v>
      </c>
      <c r="Q207" s="122"/>
      <c r="R207" s="106">
        <f>_xll.qlInterestRateIndexFixingDate(AA207,S207)</f>
        <v>45279</v>
      </c>
      <c r="S207" s="106">
        <f>_xll.qlCalendarAdvance(Calendar,SettlementDate,N207,"mf",TRUE,Trigger)</f>
        <v>45281</v>
      </c>
      <c r="T207" s="106">
        <f>_xll.qlInterestRateIndexMaturity(AA207,S207)</f>
        <v>46742</v>
      </c>
      <c r="U207" s="97">
        <f>_xll.qlIndexFixing(AA207,R207,TRUE,_xll.ohTrigger(Trigger,Trigger6M,InterestRatesTrigger))</f>
        <v>2.0530507866808979E-2</v>
      </c>
      <c r="V207" s="97">
        <f>_xll.qlQuoteValue(P207,_xll.ohTrigger(Trigger,Trigger6M,InterestRatesTrigger))</f>
        <v>2.0499999999999997E-2</v>
      </c>
      <c r="W207" s="94" t="b">
        <f t="shared" ref="W207:W270" si="22">NOT(ISERROR(V207))</f>
        <v>1</v>
      </c>
      <c r="X207" s="153">
        <f t="shared" ref="X207:X270" si="23">(U207-V207)*10000</f>
        <v>0.30507866808981293</v>
      </c>
      <c r="Y207" s="50" t="b">
        <f>ABS(X207/10000)&lt;=ABS('General Settings'!$D$32)</f>
        <v>0</v>
      </c>
      <c r="AA207" s="50" t="str">
        <f>_xll.qlSwapIndex(,,O207,SettlementDays,Currency,Calendar,FixedLegTenor,FixedLegBDC,FixedLegDayCounter,Index6M,DiscountingCurve,Permanent,Trigger,ObjectOverwrite)</f>
        <v>obj_005c7#0000</v>
      </c>
      <c r="AB207" s="50" t="str">
        <f>_xll.qlVanillaSwapFromSwapIndex(,AA207,R207)</f>
        <v>obj_0081a#0000</v>
      </c>
    </row>
    <row r="208" spans="13:28" x14ac:dyDescent="0.2">
      <c r="M208" s="94" t="s">
        <v>155</v>
      </c>
      <c r="N208" s="94" t="s">
        <v>84</v>
      </c>
      <c r="O208" s="94" t="s">
        <v>81</v>
      </c>
      <c r="P208" s="94" t="str">
        <f t="shared" si="21"/>
        <v>EUR8F5Y_Quote</v>
      </c>
      <c r="Q208" s="122"/>
      <c r="R208" s="106">
        <f>_xll.qlInterestRateIndexFixingDate(AA208,S208)</f>
        <v>45279</v>
      </c>
      <c r="S208" s="106">
        <f>_xll.qlCalendarAdvance(Calendar,SettlementDate,N208,"mf",TRUE,Trigger)</f>
        <v>45281</v>
      </c>
      <c r="T208" s="106">
        <f>_xll.qlInterestRateIndexMaturity(AA208,S208)</f>
        <v>47108</v>
      </c>
      <c r="U208" s="97">
        <f>_xll.qlIndexFixing(AA208,R208,TRUE,_xll.ohTrigger(Trigger,Trigger6M,InterestRatesTrigger))</f>
        <v>2.0908007411047591E-2</v>
      </c>
      <c r="V208" s="97">
        <f>_xll.qlQuoteValue(P208,_xll.ohTrigger(Trigger,Trigger6M,InterestRatesTrigger))</f>
        <v>2.0870000000000003E-2</v>
      </c>
      <c r="W208" s="94" t="b">
        <f t="shared" si="22"/>
        <v>1</v>
      </c>
      <c r="X208" s="153">
        <f t="shared" si="23"/>
        <v>0.38007411047587952</v>
      </c>
      <c r="Y208" s="50" t="b">
        <f>ABS(X208/10000)&lt;=ABS('General Settings'!$D$32)</f>
        <v>0</v>
      </c>
      <c r="AA208" s="50" t="str">
        <f>_xll.qlSwapIndex(,,O208,SettlementDays,Currency,Calendar,FixedLegTenor,FixedLegBDC,FixedLegDayCounter,Index6M,DiscountingCurve,Permanent,Trigger,ObjectOverwrite)</f>
        <v>obj_00617#0000</v>
      </c>
      <c r="AB208" s="50" t="str">
        <f>_xll.qlVanillaSwapFromSwapIndex(,AA208,R208)</f>
        <v>obj_0081d#0000</v>
      </c>
    </row>
    <row r="209" spans="13:28" x14ac:dyDescent="0.2">
      <c r="M209" s="94" t="s">
        <v>155</v>
      </c>
      <c r="N209" s="94" t="s">
        <v>84</v>
      </c>
      <c r="O209" s="94" t="s">
        <v>82</v>
      </c>
      <c r="P209" s="94" t="str">
        <f t="shared" si="21"/>
        <v>EUR8F6Y_Quote</v>
      </c>
      <c r="Q209" s="122"/>
      <c r="R209" s="106">
        <f>_xll.qlInterestRateIndexFixingDate(AA209,S209)</f>
        <v>45279</v>
      </c>
      <c r="S209" s="106">
        <f>_xll.qlCalendarAdvance(Calendar,SettlementDate,N209,"mf",TRUE,Trigger)</f>
        <v>45281</v>
      </c>
      <c r="T209" s="106">
        <f>_xll.qlInterestRateIndexMaturity(AA209,S209)</f>
        <v>47473</v>
      </c>
      <c r="U209" s="97">
        <f>_xll.qlIndexFixing(AA209,R209,TRUE,_xll.ohTrigger(Trigger,Trigger6M,InterestRatesTrigger))</f>
        <v>2.1158157812103551E-2</v>
      </c>
      <c r="V209" s="97">
        <f>_xll.qlQuoteValue(P209,_xll.ohTrigger(Trigger,Trigger6M,InterestRatesTrigger))</f>
        <v>2.1129999999999999E-2</v>
      </c>
      <c r="W209" s="94" t="b">
        <f t="shared" si="22"/>
        <v>1</v>
      </c>
      <c r="X209" s="153">
        <f t="shared" si="23"/>
        <v>0.28157812103551949</v>
      </c>
      <c r="Y209" s="50" t="b">
        <f>ABS(X209/10000)&lt;=ABS('General Settings'!$D$32)</f>
        <v>0</v>
      </c>
      <c r="AA209" s="50" t="str">
        <f>_xll.qlSwapIndex(,,O209,SettlementDays,Currency,Calendar,FixedLegTenor,FixedLegBDC,FixedLegDayCounter,Index6M,DiscountingCurve,Permanent,Trigger,ObjectOverwrite)</f>
        <v>obj_00745#0000</v>
      </c>
      <c r="AB209" s="50" t="str">
        <f>_xll.qlVanillaSwapFromSwapIndex(,AA209,R209)</f>
        <v>obj_007d8#0000</v>
      </c>
    </row>
    <row r="210" spans="13:28" x14ac:dyDescent="0.2">
      <c r="M210" s="94" t="s">
        <v>155</v>
      </c>
      <c r="N210" s="94" t="s">
        <v>84</v>
      </c>
      <c r="O210" s="94" t="s">
        <v>83</v>
      </c>
      <c r="P210" s="94" t="str">
        <f t="shared" si="21"/>
        <v>EUR8F7Y_Quote</v>
      </c>
      <c r="Q210" s="122"/>
      <c r="R210" s="106">
        <f>_xll.qlInterestRateIndexFixingDate(AA210,S210)</f>
        <v>45279</v>
      </c>
      <c r="S210" s="106">
        <f>_xll.qlCalendarAdvance(Calendar,SettlementDate,N210,"mf",TRUE,Trigger)</f>
        <v>45281</v>
      </c>
      <c r="T210" s="106">
        <f>_xll.qlInterestRateIndexMaturity(AA210,S210)</f>
        <v>47840</v>
      </c>
      <c r="U210" s="97">
        <f>_xll.qlIndexFixing(AA210,R210,TRUE,_xll.ohTrigger(Trigger,Trigger6M,InterestRatesTrigger))</f>
        <v>2.1314979372368703E-2</v>
      </c>
      <c r="V210" s="97">
        <f>_xll.qlQuoteValue(P210,_xll.ohTrigger(Trigger,Trigger6M,InterestRatesTrigger))</f>
        <v>2.129E-2</v>
      </c>
      <c r="W210" s="94" t="b">
        <f t="shared" si="22"/>
        <v>1</v>
      </c>
      <c r="X210" s="153">
        <f t="shared" si="23"/>
        <v>0.24979372368703207</v>
      </c>
      <c r="Y210" s="50" t="b">
        <f>ABS(X210/10000)&lt;=ABS('General Settings'!$D$32)</f>
        <v>0</v>
      </c>
      <c r="AA210" s="50" t="str">
        <f>_xll.qlSwapIndex(,,O210,SettlementDays,Currency,Calendar,FixedLegTenor,FixedLegBDC,FixedLegDayCounter,Index6M,DiscountingCurve,Permanent,Trigger,ObjectOverwrite)</f>
        <v>obj_00662#0000</v>
      </c>
      <c r="AB210" s="50" t="str">
        <f>_xll.qlVanillaSwapFromSwapIndex(,AA210,R210)</f>
        <v>obj_007df#0000</v>
      </c>
    </row>
    <row r="211" spans="13:28" x14ac:dyDescent="0.2">
      <c r="M211" s="94" t="s">
        <v>155</v>
      </c>
      <c r="N211" s="94" t="s">
        <v>84</v>
      </c>
      <c r="O211" s="94" t="s">
        <v>84</v>
      </c>
      <c r="P211" s="94" t="str">
        <f t="shared" si="21"/>
        <v>EUR8F8Y_Quote</v>
      </c>
      <c r="Q211" s="122"/>
      <c r="R211" s="106">
        <f>_xll.qlInterestRateIndexFixingDate(AA211,S211)</f>
        <v>45279</v>
      </c>
      <c r="S211" s="106">
        <f>_xll.qlCalendarAdvance(Calendar,SettlementDate,N211,"mf",TRUE,Trigger)</f>
        <v>45281</v>
      </c>
      <c r="T211" s="106">
        <f>_xll.qlInterestRateIndexMaturity(AA211,S211)</f>
        <v>48204</v>
      </c>
      <c r="U211" s="97">
        <f>_xll.qlIndexFixing(AA211,R211,TRUE,_xll.ohTrigger(Trigger,Trigger6M,InterestRatesTrigger))</f>
        <v>2.1390472655275151E-2</v>
      </c>
      <c r="V211" s="97">
        <f>_xll.qlQuoteValue(P211,_xll.ohTrigger(Trigger,Trigger6M,InterestRatesTrigger))</f>
        <v>2.1360000000000001E-2</v>
      </c>
      <c r="W211" s="94" t="b">
        <f t="shared" si="22"/>
        <v>1</v>
      </c>
      <c r="X211" s="153">
        <f t="shared" si="23"/>
        <v>0.30472655275150251</v>
      </c>
      <c r="Y211" s="50" t="b">
        <f>ABS(X211/10000)&lt;=ABS('General Settings'!$D$32)</f>
        <v>0</v>
      </c>
      <c r="AA211" s="50" t="str">
        <f>_xll.qlSwapIndex(,,O211,SettlementDays,Currency,Calendar,FixedLegTenor,FixedLegBDC,FixedLegDayCounter,Index6M,DiscountingCurve,Permanent,Trigger,ObjectOverwrite)</f>
        <v>obj_006ca#0000</v>
      </c>
      <c r="AB211" s="50" t="str">
        <f>_xll.qlVanillaSwapFromSwapIndex(,AA211,R211)</f>
        <v>obj_007d9#0000</v>
      </c>
    </row>
    <row r="212" spans="13:28" x14ac:dyDescent="0.2">
      <c r="M212" s="94" t="s">
        <v>155</v>
      </c>
      <c r="N212" s="94" t="s">
        <v>84</v>
      </c>
      <c r="O212" s="94" t="s">
        <v>85</v>
      </c>
      <c r="P212" s="94" t="str">
        <f t="shared" si="21"/>
        <v>EUR8F9Y_Quote</v>
      </c>
      <c r="Q212" s="122"/>
      <c r="R212" s="106">
        <f>_xll.qlInterestRateIndexFixingDate(AA212,S212)</f>
        <v>45279</v>
      </c>
      <c r="S212" s="106">
        <f>_xll.qlCalendarAdvance(Calendar,SettlementDate,N212,"mf",TRUE,Trigger)</f>
        <v>45281</v>
      </c>
      <c r="T212" s="106">
        <f>_xll.qlInterestRateIndexMaturity(AA212,S212)</f>
        <v>48569</v>
      </c>
      <c r="U212" s="97">
        <f>_xll.qlIndexFixing(AA212,R212,TRUE,_xll.ohTrigger(Trigger,Trigger6M,InterestRatesTrigger))</f>
        <v>2.1402369797097517E-2</v>
      </c>
      <c r="V212" s="97">
        <f>_xll.qlQuoteValue(P212,_xll.ohTrigger(Trigger,Trigger6M,InterestRatesTrigger))</f>
        <v>2.1390000000000003E-2</v>
      </c>
      <c r="W212" s="94" t="b">
        <f t="shared" si="22"/>
        <v>1</v>
      </c>
      <c r="X212" s="153">
        <f t="shared" si="23"/>
        <v>0.12369797097514651</v>
      </c>
      <c r="Y212" s="50" t="b">
        <f>ABS(X212/10000)&lt;=ABS('General Settings'!$D$32)</f>
        <v>0</v>
      </c>
      <c r="AA212" s="50" t="str">
        <f>_xll.qlSwapIndex(,,O212,SettlementDays,Currency,Calendar,FixedLegTenor,FixedLegBDC,FixedLegDayCounter,Index6M,DiscountingCurve,Permanent,Trigger,ObjectOverwrite)</f>
        <v>obj_0068b#0000</v>
      </c>
      <c r="AB212" s="50" t="str">
        <f>_xll.qlVanillaSwapFromSwapIndex(,AA212,R212)</f>
        <v>obj_00802#0000</v>
      </c>
    </row>
    <row r="213" spans="13:28" x14ac:dyDescent="0.2">
      <c r="M213" s="94" t="s">
        <v>155</v>
      </c>
      <c r="N213" s="94" t="s">
        <v>84</v>
      </c>
      <c r="O213" s="94" t="s">
        <v>86</v>
      </c>
      <c r="P213" s="94" t="str">
        <f t="shared" si="21"/>
        <v>EUR8F10Y_Quote</v>
      </c>
      <c r="Q213" s="122"/>
      <c r="R213" s="106">
        <f>_xll.qlInterestRateIndexFixingDate(AA213,S213)</f>
        <v>45279</v>
      </c>
      <c r="S213" s="106">
        <f>_xll.qlCalendarAdvance(Calendar,SettlementDate,N213,"mf",TRUE,Trigger)</f>
        <v>45281</v>
      </c>
      <c r="T213" s="106">
        <f>_xll.qlInterestRateIndexMaturity(AA213,S213)</f>
        <v>48934</v>
      </c>
      <c r="U213" s="97">
        <f>_xll.qlIndexFixing(AA213,R213,TRUE,_xll.ohTrigger(Trigger,Trigger6M,InterestRatesTrigger))</f>
        <v>2.1346679224840383E-2</v>
      </c>
      <c r="V213" s="97">
        <f>_xll.qlQuoteValue(P213,_xll.ohTrigger(Trigger,Trigger6M,InterestRatesTrigger))</f>
        <v>2.1330000000000002E-2</v>
      </c>
      <c r="W213" s="94" t="b">
        <f t="shared" si="22"/>
        <v>1</v>
      </c>
      <c r="X213" s="153">
        <f t="shared" si="23"/>
        <v>0.16679224840381035</v>
      </c>
      <c r="Y213" s="50" t="b">
        <f>ABS(X213/10000)&lt;=ABS('General Settings'!$D$32)</f>
        <v>0</v>
      </c>
      <c r="AA213" s="50" t="str">
        <f>_xll.qlSwapIndex(,,O213,SettlementDays,Currency,Calendar,FixedLegTenor,FixedLegBDC,FixedLegDayCounter,Index6M,DiscountingCurve,Permanent,Trigger,ObjectOverwrite)</f>
        <v>obj_006ee#0000</v>
      </c>
      <c r="AB213" s="50" t="str">
        <f>_xll.qlVanillaSwapFromSwapIndex(,AA213,R213)</f>
        <v>obj_007e6#0000</v>
      </c>
    </row>
    <row r="214" spans="13:28" x14ac:dyDescent="0.2">
      <c r="M214" s="94" t="s">
        <v>155</v>
      </c>
      <c r="N214" s="94" t="s">
        <v>84</v>
      </c>
      <c r="O214" s="94" t="s">
        <v>112</v>
      </c>
      <c r="P214" s="94" t="str">
        <f t="shared" si="21"/>
        <v>EUR8F11Y_Quote</v>
      </c>
      <c r="Q214" s="122"/>
      <c r="R214" s="106">
        <f>_xll.qlInterestRateIndexFixingDate(AA214,S214)</f>
        <v>45279</v>
      </c>
      <c r="S214" s="106">
        <f>_xll.qlCalendarAdvance(Calendar,SettlementDate,N214,"mf",TRUE,Trigger)</f>
        <v>45281</v>
      </c>
      <c r="T214" s="106">
        <f>_xll.qlInterestRateIndexMaturity(AA214,S214)</f>
        <v>49299</v>
      </c>
      <c r="U214" s="97">
        <f>_xll.qlIndexFixing(AA214,R214,TRUE,_xll.ohTrigger(Trigger,Trigger6M,InterestRatesTrigger))</f>
        <v>2.123850897147175E-2</v>
      </c>
      <c r="V214" s="97">
        <f>_xll.qlQuoteValue(P214,_xll.ohTrigger(Trigger,Trigger6M,InterestRatesTrigger))</f>
        <v>2.121E-2</v>
      </c>
      <c r="W214" s="94" t="b">
        <f t="shared" si="22"/>
        <v>1</v>
      </c>
      <c r="X214" s="153">
        <f t="shared" si="23"/>
        <v>0.28508971471750272</v>
      </c>
      <c r="Y214" s="50" t="b">
        <f>ABS(X214/10000)&lt;=ABS('General Settings'!$D$32)</f>
        <v>0</v>
      </c>
      <c r="AA214" s="50" t="str">
        <f>_xll.qlSwapIndex(,,O214,SettlementDays,Currency,Calendar,FixedLegTenor,FixedLegBDC,FixedLegDayCounter,Index6M,DiscountingCurve,Permanent,Trigger,ObjectOverwrite)</f>
        <v>obj_00715#0000</v>
      </c>
      <c r="AB214" s="50" t="str">
        <f>_xll.qlVanillaSwapFromSwapIndex(,AA214,R214)</f>
        <v>obj_007d7#0000</v>
      </c>
    </row>
    <row r="215" spans="13:28" x14ac:dyDescent="0.2">
      <c r="M215" s="94" t="s">
        <v>155</v>
      </c>
      <c r="N215" s="94" t="s">
        <v>84</v>
      </c>
      <c r="O215" s="94" t="s">
        <v>87</v>
      </c>
      <c r="P215" s="94" t="str">
        <f t="shared" si="21"/>
        <v>EUR8F12Y_Quote</v>
      </c>
      <c r="Q215" s="122"/>
      <c r="R215" s="106">
        <f>_xll.qlInterestRateIndexFixingDate(AA215,S215)</f>
        <v>45279</v>
      </c>
      <c r="S215" s="106">
        <f>_xll.qlCalendarAdvance(Calendar,SettlementDate,N215,"mf",TRUE,Trigger)</f>
        <v>45281</v>
      </c>
      <c r="T215" s="106">
        <f>_xll.qlInterestRateIndexMaturity(AA215,S215)</f>
        <v>49664</v>
      </c>
      <c r="U215" s="97">
        <f>_xll.qlIndexFixing(AA215,R215,TRUE,_xll.ohTrigger(Trigger,Trigger6M,InterestRatesTrigger))</f>
        <v>2.1085760513556387E-2</v>
      </c>
      <c r="V215" s="97">
        <f>_xll.qlQuoteValue(P215,_xll.ohTrigger(Trigger,Trigger6M,InterestRatesTrigger))</f>
        <v>2.1070000000000002E-2</v>
      </c>
      <c r="W215" s="94" t="b">
        <f t="shared" si="22"/>
        <v>1</v>
      </c>
      <c r="X215" s="153">
        <f t="shared" si="23"/>
        <v>0.15760513556384997</v>
      </c>
      <c r="Y215" s="50" t="b">
        <f>ABS(X215/10000)&lt;=ABS('General Settings'!$D$32)</f>
        <v>0</v>
      </c>
      <c r="AA215" s="50" t="str">
        <f>_xll.qlSwapIndex(,,O215,SettlementDays,Currency,Calendar,FixedLegTenor,FixedLegBDC,FixedLegDayCounter,Index6M,DiscountingCurve,Permanent,Trigger,ObjectOverwrite)</f>
        <v>obj_00602#0000</v>
      </c>
      <c r="AB215" s="50" t="str">
        <f>_xll.qlVanillaSwapFromSwapIndex(,AA215,R215)</f>
        <v>obj_00849#0000</v>
      </c>
    </row>
    <row r="216" spans="13:28" x14ac:dyDescent="0.2">
      <c r="M216" s="94" t="s">
        <v>155</v>
      </c>
      <c r="N216" s="94" t="s">
        <v>84</v>
      </c>
      <c r="O216" s="94" t="s">
        <v>113</v>
      </c>
      <c r="P216" s="94" t="str">
        <f t="shared" si="21"/>
        <v>EUR8F13Y_Quote</v>
      </c>
      <c r="Q216" s="122"/>
      <c r="R216" s="106">
        <f>_xll.qlInterestRateIndexFixingDate(AA216,S216)</f>
        <v>45279</v>
      </c>
      <c r="S216" s="106">
        <f>_xll.qlCalendarAdvance(Calendar,SettlementDate,N216,"mf",TRUE,Trigger)</f>
        <v>45281</v>
      </c>
      <c r="T216" s="106">
        <f>_xll.qlInterestRateIndexMaturity(AA216,S216)</f>
        <v>50031</v>
      </c>
      <c r="U216" s="97">
        <f>_xll.qlIndexFixing(AA216,R216,TRUE,_xll.ohTrigger(Trigger,Trigger6M,InterestRatesTrigger))</f>
        <v>2.0897821672514798E-2</v>
      </c>
      <c r="V216" s="97">
        <f>_xll.qlQuoteValue(P216,_xll.ohTrigger(Trigger,Trigger6M,InterestRatesTrigger))</f>
        <v>2.0889999999999999E-2</v>
      </c>
      <c r="W216" s="94" t="b">
        <f t="shared" si="22"/>
        <v>1</v>
      </c>
      <c r="X216" s="153">
        <f t="shared" si="23"/>
        <v>7.8216725147989274E-2</v>
      </c>
      <c r="Y216" s="50" t="b">
        <f>ABS(X216/10000)&lt;=ABS('General Settings'!$D$32)</f>
        <v>0</v>
      </c>
      <c r="AA216" s="50" t="str">
        <f>_xll.qlSwapIndex(,,O216,SettlementDays,Currency,Calendar,FixedLegTenor,FixedLegBDC,FixedLegDayCounter,Index6M,DiscountingCurve,Permanent,Trigger,ObjectOverwrite)</f>
        <v>obj_006aa#0000</v>
      </c>
      <c r="AB216" s="50" t="str">
        <f>_xll.qlVanillaSwapFromSwapIndex(,AA216,R216)</f>
        <v>obj_0076d#0000</v>
      </c>
    </row>
    <row r="217" spans="13:28" x14ac:dyDescent="0.2">
      <c r="M217" s="94" t="s">
        <v>155</v>
      </c>
      <c r="N217" s="94" t="s">
        <v>84</v>
      </c>
      <c r="O217" s="94" t="s">
        <v>114</v>
      </c>
      <c r="P217" s="94" t="str">
        <f t="shared" si="21"/>
        <v>EUR8F14Y_Quote</v>
      </c>
      <c r="Q217" s="122"/>
      <c r="R217" s="106">
        <f>_xll.qlInterestRateIndexFixingDate(AA217,S217)</f>
        <v>45279</v>
      </c>
      <c r="S217" s="106">
        <f>_xll.qlCalendarAdvance(Calendar,SettlementDate,N217,"mf",TRUE,Trigger)</f>
        <v>45281</v>
      </c>
      <c r="T217" s="106">
        <f>_xll.qlInterestRateIndexMaturity(AA217,S217)</f>
        <v>50395</v>
      </c>
      <c r="U217" s="97">
        <f>_xll.qlIndexFixing(AA217,R217,TRUE,_xll.ohTrigger(Trigger,Trigger6M,InterestRatesTrigger))</f>
        <v>2.0680160436391461E-2</v>
      </c>
      <c r="V217" s="97">
        <f>_xll.qlQuoteValue(P217,_xll.ohTrigger(Trigger,Trigger6M,InterestRatesTrigger))</f>
        <v>2.0670000000000001E-2</v>
      </c>
      <c r="W217" s="94" t="b">
        <f t="shared" si="22"/>
        <v>1</v>
      </c>
      <c r="X217" s="153">
        <f t="shared" si="23"/>
        <v>0.10160436391459804</v>
      </c>
      <c r="Y217" s="50" t="b">
        <f>ABS(X217/10000)&lt;=ABS('General Settings'!$D$32)</f>
        <v>0</v>
      </c>
      <c r="AA217" s="50" t="str">
        <f>_xll.qlSwapIndex(,,O217,SettlementDays,Currency,Calendar,FixedLegTenor,FixedLegBDC,FixedLegDayCounter,Index6M,DiscountingCurve,Permanent,Trigger,ObjectOverwrite)</f>
        <v>obj_005d2#0000</v>
      </c>
      <c r="AB217" s="50" t="str">
        <f>_xll.qlVanillaSwapFromSwapIndex(,AA217,R217)</f>
        <v>obj_0089e#0000</v>
      </c>
    </row>
    <row r="218" spans="13:28" x14ac:dyDescent="0.2">
      <c r="M218" s="94" t="s">
        <v>155</v>
      </c>
      <c r="N218" s="94" t="s">
        <v>84</v>
      </c>
      <c r="O218" s="94" t="s">
        <v>88</v>
      </c>
      <c r="P218" s="94" t="str">
        <f t="shared" si="21"/>
        <v>EUR8F15Y_Quote</v>
      </c>
      <c r="Q218" s="122"/>
      <c r="R218" s="106">
        <f>_xll.qlInterestRateIndexFixingDate(AA218,S218)</f>
        <v>45279</v>
      </c>
      <c r="S218" s="106">
        <f>_xll.qlCalendarAdvance(Calendar,SettlementDate,N218,"mf",TRUE,Trigger)</f>
        <v>45281</v>
      </c>
      <c r="T218" s="106">
        <f>_xll.qlInterestRateIndexMaturity(AA218,S218)</f>
        <v>50760</v>
      </c>
      <c r="U218" s="97">
        <f>_xll.qlIndexFixing(AA218,R218,TRUE,_xll.ohTrigger(Trigger,Trigger6M,InterestRatesTrigger))</f>
        <v>2.0447965609424711E-2</v>
      </c>
      <c r="V218" s="97">
        <f>_xll.qlQuoteValue(P218,_xll.ohTrigger(Trigger,Trigger6M,InterestRatesTrigger))</f>
        <v>2.043E-2</v>
      </c>
      <c r="W218" s="94" t="b">
        <f t="shared" si="22"/>
        <v>1</v>
      </c>
      <c r="X218" s="153">
        <f t="shared" si="23"/>
        <v>0.17965609424710344</v>
      </c>
      <c r="Y218" s="50" t="b">
        <f>ABS(X218/10000)&lt;=ABS('General Settings'!$D$32)</f>
        <v>0</v>
      </c>
      <c r="AA218" s="50" t="str">
        <f>_xll.qlSwapIndex(,,O218,SettlementDays,Currency,Calendar,FixedLegTenor,FixedLegBDC,FixedLegDayCounter,Index6M,DiscountingCurve,Permanent,Trigger,ObjectOverwrite)</f>
        <v>obj_00603#0000</v>
      </c>
      <c r="AB218" s="50" t="str">
        <f>_xll.qlVanillaSwapFromSwapIndex(,AA218,R218)</f>
        <v>obj_007a7#0000</v>
      </c>
    </row>
    <row r="219" spans="13:28" x14ac:dyDescent="0.2">
      <c r="M219" s="94" t="s">
        <v>155</v>
      </c>
      <c r="N219" s="94" t="s">
        <v>84</v>
      </c>
      <c r="O219" s="94" t="s">
        <v>89</v>
      </c>
      <c r="P219" s="94" t="str">
        <f t="shared" si="21"/>
        <v>EUR8F20Y_Quote</v>
      </c>
      <c r="Q219" s="122"/>
      <c r="R219" s="106">
        <f>_xll.qlInterestRateIndexFixingDate(AA219,S219)</f>
        <v>45279</v>
      </c>
      <c r="S219" s="106">
        <f>_xll.qlCalendarAdvance(Calendar,SettlementDate,N219,"mf",TRUE,Trigger)</f>
        <v>45281</v>
      </c>
      <c r="T219" s="106">
        <f>_xll.qlInterestRateIndexMaturity(AA219,S219)</f>
        <v>52586</v>
      </c>
      <c r="U219" s="97">
        <f>_xll.qlIndexFixing(AA219,R219,TRUE,_xll.ohTrigger(Trigger,Trigger6M,InterestRatesTrigger))</f>
        <v>1.9393978511591106E-2</v>
      </c>
      <c r="V219" s="97">
        <f>_xll.qlQuoteValue(P219,_xll.ohTrigger(Trigger,Trigger6M,InterestRatesTrigger))</f>
        <v>1.9369999999999998E-2</v>
      </c>
      <c r="W219" s="94" t="b">
        <f t="shared" si="22"/>
        <v>1</v>
      </c>
      <c r="X219" s="153">
        <f t="shared" si="23"/>
        <v>0.23978511591107171</v>
      </c>
      <c r="Y219" s="50" t="b">
        <f>ABS(X219/10000)&lt;=ABS('General Settings'!$D$32)</f>
        <v>0</v>
      </c>
      <c r="AA219" s="50" t="str">
        <f>_xll.qlSwapIndex(,,O219,SettlementDays,Currency,Calendar,FixedLegTenor,FixedLegBDC,FixedLegDayCounter,Index6M,DiscountingCurve,Permanent,Trigger,ObjectOverwrite)</f>
        <v>obj_005ae#0000</v>
      </c>
      <c r="AB219" s="50" t="str">
        <f>_xll.qlVanillaSwapFromSwapIndex(,AA219,R219)</f>
        <v>obj_00863#0000</v>
      </c>
    </row>
    <row r="220" spans="13:28" x14ac:dyDescent="0.2">
      <c r="M220" s="94" t="s">
        <v>155</v>
      </c>
      <c r="N220" s="94" t="s">
        <v>84</v>
      </c>
      <c r="O220" s="94" t="s">
        <v>90</v>
      </c>
      <c r="P220" s="94" t="str">
        <f t="shared" si="21"/>
        <v>EUR8F25Y_Quote</v>
      </c>
      <c r="Q220" s="122"/>
      <c r="R220" s="106">
        <f>_xll.qlInterestRateIndexFixingDate(AA220,S220)</f>
        <v>45279</v>
      </c>
      <c r="S220" s="106">
        <f>_xll.qlCalendarAdvance(Calendar,SettlementDate,N220,"mf",TRUE,Trigger)</f>
        <v>45281</v>
      </c>
      <c r="T220" s="106">
        <f>_xll.qlInterestRateIndexMaturity(AA220,S220)</f>
        <v>54413</v>
      </c>
      <c r="U220" s="97">
        <f>_xll.qlIndexFixing(AA220,R220,TRUE,_xll.ohTrigger(Trigger,Trigger6M,InterestRatesTrigger))</f>
        <v>1.8699216099100201E-2</v>
      </c>
      <c r="V220" s="97">
        <f>_xll.qlQuoteValue(P220,_xll.ohTrigger(Trigger,Trigger6M,InterestRatesTrigger))</f>
        <v>1.8679999999999999E-2</v>
      </c>
      <c r="W220" s="94" t="b">
        <f t="shared" si="22"/>
        <v>1</v>
      </c>
      <c r="X220" s="153">
        <f t="shared" si="23"/>
        <v>0.19216099100202721</v>
      </c>
      <c r="Y220" s="50" t="b">
        <f>ABS(X220/10000)&lt;=ABS('General Settings'!$D$32)</f>
        <v>0</v>
      </c>
      <c r="AA220" s="50" t="str">
        <f>_xll.qlSwapIndex(,,O220,SettlementDays,Currency,Calendar,FixedLegTenor,FixedLegBDC,FixedLegDayCounter,Index6M,DiscountingCurve,Permanent,Trigger,ObjectOverwrite)</f>
        <v>obj_00612#0000</v>
      </c>
      <c r="AB220" s="50" t="str">
        <f>_xll.qlVanillaSwapFromSwapIndex(,AA220,R220)</f>
        <v>obj_0087d#0000</v>
      </c>
    </row>
    <row r="221" spans="13:28" x14ac:dyDescent="0.2">
      <c r="M221" s="197" t="s">
        <v>155</v>
      </c>
      <c r="N221" s="197" t="s">
        <v>84</v>
      </c>
      <c r="O221" s="197" t="s">
        <v>92</v>
      </c>
      <c r="P221" s="197" t="str">
        <f t="shared" si="21"/>
        <v>EUR8F30Y_Quote</v>
      </c>
      <c r="Q221" s="162"/>
      <c r="R221" s="198">
        <f>_xll.qlInterestRateIndexFixingDate(AA221,S221)</f>
        <v>45279</v>
      </c>
      <c r="S221" s="198">
        <f>_xll.qlCalendarAdvance(Calendar,SettlementDate,N221,"mf",TRUE,Trigger)</f>
        <v>45281</v>
      </c>
      <c r="T221" s="198">
        <f>_xll.qlInterestRateIndexMaturity(AA221,S221)</f>
        <v>56240</v>
      </c>
      <c r="U221" s="199">
        <f>_xll.qlIndexFixing(AA221,R221,TRUE,_xll.ohTrigger(Trigger,Trigger6M,InterestRatesTrigger))</f>
        <v>1.8257619378086658E-2</v>
      </c>
      <c r="V221" s="199">
        <f>_xll.qlQuoteValue(P221,_xll.ohTrigger(Trigger,Trigger6M,InterestRatesTrigger))</f>
        <v>1.8239999999999999E-2</v>
      </c>
      <c r="W221" s="197" t="b">
        <f t="shared" si="22"/>
        <v>1</v>
      </c>
      <c r="X221" s="200">
        <f t="shared" si="23"/>
        <v>0.17619378086659171</v>
      </c>
      <c r="Y221" s="161" t="b">
        <f>ABS(X221/10000)&lt;=ABS('General Settings'!$D$32)</f>
        <v>0</v>
      </c>
      <c r="AA221" s="50" t="str">
        <f>_xll.qlSwapIndex(,,O221,SettlementDays,Currency,Calendar,FixedLegTenor,FixedLegBDC,FixedLegDayCounter,Index6M,DiscountingCurve,Permanent,Trigger,ObjectOverwrite)</f>
        <v>obj_005ee#0000</v>
      </c>
      <c r="AB221" s="50" t="str">
        <f>_xll.qlVanillaSwapFromSwapIndex(,AA221,R221)</f>
        <v>obj_007a0#0000</v>
      </c>
    </row>
    <row r="222" spans="13:28" x14ac:dyDescent="0.2">
      <c r="M222" s="201" t="s">
        <v>155</v>
      </c>
      <c r="N222" s="201" t="s">
        <v>85</v>
      </c>
      <c r="O222" s="201" t="s">
        <v>33</v>
      </c>
      <c r="P222" s="201" t="str">
        <f t="shared" si="21"/>
        <v>EUR9F1Y_Quote</v>
      </c>
      <c r="Q222" s="166"/>
      <c r="R222" s="202">
        <f>_xll.qlInterestRateIndexFixingDate(AA222,S222)</f>
        <v>45645</v>
      </c>
      <c r="S222" s="202">
        <f>_xll.qlCalendarAdvance(Calendar,SettlementDate,N222,"mf",TRUE,Trigger)</f>
        <v>45649</v>
      </c>
      <c r="T222" s="202">
        <f>_xll.qlInterestRateIndexMaturity(AA222,S222)</f>
        <v>46014</v>
      </c>
      <c r="U222" s="203">
        <f>_xll.qlIndexFixing(AA222,R222,TRUE,_xll.ohTrigger(Trigger,Trigger6M,InterestRatesTrigger))</f>
        <v>2.0047073974343355E-2</v>
      </c>
      <c r="V222" s="203">
        <f>_xll.qlQuoteValue(P222,_xll.ohTrigger(Trigger,Trigger6M,InterestRatesTrigger))</f>
        <v>1.9939999999999999E-2</v>
      </c>
      <c r="W222" s="201" t="b">
        <f t="shared" si="22"/>
        <v>1</v>
      </c>
      <c r="X222" s="204">
        <f t="shared" si="23"/>
        <v>1.0707397434335519</v>
      </c>
      <c r="Y222" s="149" t="b">
        <f>ABS(X222/10000)&lt;=ABS('General Settings'!$D$32)</f>
        <v>0</v>
      </c>
      <c r="AA222" s="50" t="str">
        <f>_xll.qlSwapIndex(,,O222,SettlementDays,Currency,Calendar,FixedLegTenor,FixedLegBDC,FixedLegDayCounter,Index6M,DiscountingCurve,Permanent,Trigger,ObjectOverwrite)</f>
        <v>obj_00583#0000</v>
      </c>
      <c r="AB222" s="50" t="str">
        <f>_xll.qlVanillaSwapFromSwapIndex(,AA222,R222)</f>
        <v>obj_00813#0000</v>
      </c>
    </row>
    <row r="223" spans="13:28" x14ac:dyDescent="0.2">
      <c r="M223" s="94" t="s">
        <v>155</v>
      </c>
      <c r="N223" s="94" t="s">
        <v>85</v>
      </c>
      <c r="O223" s="94" t="s">
        <v>78</v>
      </c>
      <c r="P223" s="94" t="str">
        <f t="shared" si="21"/>
        <v>EUR9F2Y_Quote</v>
      </c>
      <c r="Q223" s="122"/>
      <c r="R223" s="106">
        <f>_xll.qlInterestRateIndexFixingDate(AA223,S223)</f>
        <v>45645</v>
      </c>
      <c r="S223" s="106">
        <f>_xll.qlCalendarAdvance(Calendar,SettlementDate,N223,"mf",TRUE,Trigger)</f>
        <v>45649</v>
      </c>
      <c r="T223" s="106">
        <f>_xll.qlInterestRateIndexMaturity(AA223,S223)</f>
        <v>46379</v>
      </c>
      <c r="U223" s="97">
        <f>_xll.qlIndexFixing(AA223,R223,TRUE,_xll.ohTrigger(Trigger,Trigger6M,InterestRatesTrigger))</f>
        <v>2.0634959310538943E-2</v>
      </c>
      <c r="V223" s="97">
        <f>_xll.qlQuoteValue(P223,_xll.ohTrigger(Trigger,Trigger6M,InterestRatesTrigger))</f>
        <v>2.0619999999999999E-2</v>
      </c>
      <c r="W223" s="94" t="b">
        <f t="shared" si="22"/>
        <v>1</v>
      </c>
      <c r="X223" s="153">
        <f t="shared" si="23"/>
        <v>0.14959310538943671</v>
      </c>
      <c r="Y223" s="50" t="b">
        <f>ABS(X223/10000)&lt;=ABS('General Settings'!$D$32)</f>
        <v>0</v>
      </c>
      <c r="AA223" s="50" t="str">
        <f>_xll.qlSwapIndex(,,O223,SettlementDays,Currency,Calendar,FixedLegTenor,FixedLegBDC,FixedLegDayCounter,Index6M,DiscountingCurve,Permanent,Trigger,ObjectOverwrite)</f>
        <v>obj_005db#0000</v>
      </c>
      <c r="AB223" s="50" t="str">
        <f>_xll.qlVanillaSwapFromSwapIndex(,AA223,R223)</f>
        <v>obj_0078a#0000</v>
      </c>
    </row>
    <row r="224" spans="13:28" x14ac:dyDescent="0.2">
      <c r="M224" s="94" t="s">
        <v>155</v>
      </c>
      <c r="N224" s="94" t="s">
        <v>85</v>
      </c>
      <c r="O224" s="94" t="s">
        <v>79</v>
      </c>
      <c r="P224" s="94" t="str">
        <f t="shared" si="21"/>
        <v>EUR9F3Y_Quote</v>
      </c>
      <c r="Q224" s="122"/>
      <c r="R224" s="106">
        <f>_xll.qlInterestRateIndexFixingDate(AA224,S224)</f>
        <v>45645</v>
      </c>
      <c r="S224" s="106">
        <f>_xll.qlCalendarAdvance(Calendar,SettlementDate,N224,"mf",TRUE,Trigger)</f>
        <v>45649</v>
      </c>
      <c r="T224" s="106">
        <f>_xll.qlInterestRateIndexMaturity(AA224,S224)</f>
        <v>46744</v>
      </c>
      <c r="U224" s="97">
        <f>_xll.qlIndexFixing(AA224,R224,TRUE,_xll.ohTrigger(Trigger,Trigger6M,InterestRatesTrigger))</f>
        <v>2.1107237621355354E-2</v>
      </c>
      <c r="V224" s="97">
        <f>_xll.qlQuoteValue(P224,_xll.ohTrigger(Trigger,Trigger6M,InterestRatesTrigger))</f>
        <v>2.1059999999999999E-2</v>
      </c>
      <c r="W224" s="94" t="b">
        <f t="shared" si="22"/>
        <v>1</v>
      </c>
      <c r="X224" s="153">
        <f t="shared" si="23"/>
        <v>0.47237621355354642</v>
      </c>
      <c r="Y224" s="50" t="b">
        <f>ABS(X224/10000)&lt;=ABS('General Settings'!$D$32)</f>
        <v>0</v>
      </c>
      <c r="AA224" s="50" t="str">
        <f>_xll.qlSwapIndex(,,O224,SettlementDays,Currency,Calendar,FixedLegTenor,FixedLegBDC,FixedLegDayCounter,Index6M,DiscountingCurve,Permanent,Trigger,ObjectOverwrite)</f>
        <v>obj_006f8#0000</v>
      </c>
      <c r="AB224" s="50" t="str">
        <f>_xll.qlVanillaSwapFromSwapIndex(,AA224,R224)</f>
        <v>obj_007a9#0000</v>
      </c>
    </row>
    <row r="225" spans="13:28" x14ac:dyDescent="0.2">
      <c r="M225" s="94" t="s">
        <v>155</v>
      </c>
      <c r="N225" s="94" t="s">
        <v>85</v>
      </c>
      <c r="O225" s="94" t="s">
        <v>80</v>
      </c>
      <c r="P225" s="94" t="str">
        <f t="shared" si="21"/>
        <v>EUR9F4Y_Quote</v>
      </c>
      <c r="Q225" s="122"/>
      <c r="R225" s="106">
        <f>_xll.qlInterestRateIndexFixingDate(AA225,S225)</f>
        <v>45645</v>
      </c>
      <c r="S225" s="106">
        <f>_xll.qlCalendarAdvance(Calendar,SettlementDate,N225,"mf",TRUE,Trigger)</f>
        <v>45649</v>
      </c>
      <c r="T225" s="106">
        <f>_xll.qlInterestRateIndexMaturity(AA225,S225)</f>
        <v>47114</v>
      </c>
      <c r="U225" s="97">
        <f>_xll.qlIndexFixing(AA225,R225,TRUE,_xll.ohTrigger(Trigger,Trigger6M,InterestRatesTrigger))</f>
        <v>2.1446853670964605E-2</v>
      </c>
      <c r="V225" s="97">
        <f>_xll.qlQuoteValue(P225,_xll.ohTrigger(Trigger,Trigger6M,InterestRatesTrigger))</f>
        <v>2.1390000000000003E-2</v>
      </c>
      <c r="W225" s="94" t="b">
        <f t="shared" si="22"/>
        <v>1</v>
      </c>
      <c r="X225" s="153">
        <f t="shared" si="23"/>
        <v>0.56853670964602387</v>
      </c>
      <c r="Y225" s="50" t="b">
        <f>ABS(X225/10000)&lt;=ABS('General Settings'!$D$32)</f>
        <v>0</v>
      </c>
      <c r="AA225" s="50" t="str">
        <f>_xll.qlSwapIndex(,,O225,SettlementDays,Currency,Calendar,FixedLegTenor,FixedLegBDC,FixedLegDayCounter,Index6M,DiscountingCurve,Permanent,Trigger,ObjectOverwrite)</f>
        <v>obj_00734#0000</v>
      </c>
      <c r="AB225" s="50" t="str">
        <f>_xll.qlVanillaSwapFromSwapIndex(,AA225,R225)</f>
        <v>obj_0079f#0000</v>
      </c>
    </row>
    <row r="226" spans="13:28" x14ac:dyDescent="0.2">
      <c r="M226" s="94" t="s">
        <v>155</v>
      </c>
      <c r="N226" s="94" t="s">
        <v>85</v>
      </c>
      <c r="O226" s="94" t="s">
        <v>81</v>
      </c>
      <c r="P226" s="94" t="str">
        <f t="shared" si="21"/>
        <v>EUR9F5Y_Quote</v>
      </c>
      <c r="Q226" s="122"/>
      <c r="R226" s="106">
        <f>_xll.qlInterestRateIndexFixingDate(AA226,S226)</f>
        <v>45645</v>
      </c>
      <c r="S226" s="106">
        <f>_xll.qlCalendarAdvance(Calendar,SettlementDate,N226,"mf",TRUE,Trigger)</f>
        <v>45649</v>
      </c>
      <c r="T226" s="106">
        <f>_xll.qlInterestRateIndexMaturity(AA226,S226)</f>
        <v>47476</v>
      </c>
      <c r="U226" s="97">
        <f>_xll.qlIndexFixing(AA226,R226,TRUE,_xll.ohTrigger(Trigger,Trigger6M,InterestRatesTrigger))</f>
        <v>2.1644923868176721E-2</v>
      </c>
      <c r="V226" s="97">
        <f>_xll.qlQuoteValue(P226,_xll.ohTrigger(Trigger,Trigger6M,InterestRatesTrigger))</f>
        <v>2.1610000000000001E-2</v>
      </c>
      <c r="W226" s="94" t="b">
        <f t="shared" si="22"/>
        <v>1</v>
      </c>
      <c r="X226" s="153">
        <f t="shared" si="23"/>
        <v>0.3492386817672069</v>
      </c>
      <c r="Y226" s="50" t="b">
        <f>ABS(X226/10000)&lt;=ABS('General Settings'!$D$32)</f>
        <v>0</v>
      </c>
      <c r="AA226" s="50" t="str">
        <f>_xll.qlSwapIndex(,,O226,SettlementDays,Currency,Calendar,FixedLegTenor,FixedLegBDC,FixedLegDayCounter,Index6M,DiscountingCurve,Permanent,Trigger,ObjectOverwrite)</f>
        <v>obj_006dd#0000</v>
      </c>
      <c r="AB226" s="50" t="str">
        <f>_xll.qlVanillaSwapFromSwapIndex(,AA226,R226)</f>
        <v>obj_0083d#0000</v>
      </c>
    </row>
    <row r="227" spans="13:28" x14ac:dyDescent="0.2">
      <c r="M227" s="94" t="s">
        <v>155</v>
      </c>
      <c r="N227" s="94" t="s">
        <v>85</v>
      </c>
      <c r="O227" s="94" t="s">
        <v>82</v>
      </c>
      <c r="P227" s="94" t="str">
        <f t="shared" si="21"/>
        <v>EUR9F6Y_Quote</v>
      </c>
      <c r="Q227" s="122"/>
      <c r="R227" s="106">
        <f>_xll.qlInterestRateIndexFixingDate(AA227,S227)</f>
        <v>45645</v>
      </c>
      <c r="S227" s="106">
        <f>_xll.qlCalendarAdvance(Calendar,SettlementDate,N227,"mf",TRUE,Trigger)</f>
        <v>45649</v>
      </c>
      <c r="T227" s="106">
        <f>_xll.qlInterestRateIndexMaturity(AA227,S227)</f>
        <v>47840</v>
      </c>
      <c r="U227" s="97">
        <f>_xll.qlIndexFixing(AA227,R227,TRUE,_xll.ohTrigger(Trigger,Trigger6M,InterestRatesTrigger))</f>
        <v>2.1751569680984777E-2</v>
      </c>
      <c r="V227" s="97">
        <f>_xll.qlQuoteValue(P227,_xll.ohTrigger(Trigger,Trigger6M,InterestRatesTrigger))</f>
        <v>2.1720000000000003E-2</v>
      </c>
      <c r="W227" s="94" t="b">
        <f t="shared" si="22"/>
        <v>1</v>
      </c>
      <c r="X227" s="153">
        <f t="shared" si="23"/>
        <v>0.31569680984774168</v>
      </c>
      <c r="Y227" s="50" t="b">
        <f>ABS(X227/10000)&lt;=ABS('General Settings'!$D$32)</f>
        <v>0</v>
      </c>
      <c r="AA227" s="50" t="str">
        <f>_xll.qlSwapIndex(,,O227,SettlementDays,Currency,Calendar,FixedLegTenor,FixedLegBDC,FixedLegDayCounter,Index6M,DiscountingCurve,Permanent,Trigger,ObjectOverwrite)</f>
        <v>obj_005f1#0000</v>
      </c>
      <c r="AB227" s="50" t="str">
        <f>_xll.qlVanillaSwapFromSwapIndex(,AA227,R227)</f>
        <v>obj_007fc#0000</v>
      </c>
    </row>
    <row r="228" spans="13:28" x14ac:dyDescent="0.2">
      <c r="M228" s="94" t="s">
        <v>155</v>
      </c>
      <c r="N228" s="94" t="s">
        <v>85</v>
      </c>
      <c r="O228" s="94" t="s">
        <v>83</v>
      </c>
      <c r="P228" s="94" t="str">
        <f t="shared" si="21"/>
        <v>EUR9F7Y_Quote</v>
      </c>
      <c r="Q228" s="122"/>
      <c r="R228" s="106">
        <f>_xll.qlInterestRateIndexFixingDate(AA228,S228)</f>
        <v>45645</v>
      </c>
      <c r="S228" s="106">
        <f>_xll.qlCalendarAdvance(Calendar,SettlementDate,N228,"mf",TRUE,Trigger)</f>
        <v>45649</v>
      </c>
      <c r="T228" s="106">
        <f>_xll.qlInterestRateIndexMaturity(AA228,S228)</f>
        <v>48205</v>
      </c>
      <c r="U228" s="97">
        <f>_xll.qlIndexFixing(AA228,R228,TRUE,_xll.ohTrigger(Trigger,Trigger6M,InterestRatesTrigger))</f>
        <v>2.1780374286844852E-2</v>
      </c>
      <c r="V228" s="97">
        <f>_xll.qlQuoteValue(P228,_xll.ohTrigger(Trigger,Trigger6M,InterestRatesTrigger))</f>
        <v>2.1749999999999999E-2</v>
      </c>
      <c r="W228" s="94" t="b">
        <f t="shared" si="22"/>
        <v>1</v>
      </c>
      <c r="X228" s="153">
        <f t="shared" si="23"/>
        <v>0.30374286844853104</v>
      </c>
      <c r="Y228" s="50" t="b">
        <f>ABS(X228/10000)&lt;=ABS('General Settings'!$D$32)</f>
        <v>0</v>
      </c>
      <c r="AA228" s="50" t="str">
        <f>_xll.qlSwapIndex(,,O228,SettlementDays,Currency,Calendar,FixedLegTenor,FixedLegBDC,FixedLegDayCounter,Index6M,DiscountingCurve,Permanent,Trigger,ObjectOverwrite)</f>
        <v>obj_00594#0000</v>
      </c>
      <c r="AB228" s="50" t="str">
        <f>_xll.qlVanillaSwapFromSwapIndex(,AA228,R228)</f>
        <v>obj_0082f#0000</v>
      </c>
    </row>
    <row r="229" spans="13:28" x14ac:dyDescent="0.2">
      <c r="M229" s="94" t="s">
        <v>155</v>
      </c>
      <c r="N229" s="94" t="s">
        <v>85</v>
      </c>
      <c r="O229" s="94" t="s">
        <v>84</v>
      </c>
      <c r="P229" s="94" t="str">
        <f t="shared" si="21"/>
        <v>EUR9F8Y_Quote</v>
      </c>
      <c r="Q229" s="122"/>
      <c r="R229" s="106">
        <f>_xll.qlInterestRateIndexFixingDate(AA229,S229)</f>
        <v>45645</v>
      </c>
      <c r="S229" s="106">
        <f>_xll.qlCalendarAdvance(Calendar,SettlementDate,N229,"mf",TRUE,Trigger)</f>
        <v>45649</v>
      </c>
      <c r="T229" s="106">
        <f>_xll.qlInterestRateIndexMaturity(AA229,S229)</f>
        <v>48571</v>
      </c>
      <c r="U229" s="97">
        <f>_xll.qlIndexFixing(AA229,R229,TRUE,_xll.ohTrigger(Trigger,Trigger6M,InterestRatesTrigger))</f>
        <v>2.1748349307335598E-2</v>
      </c>
      <c r="V229" s="97">
        <f>_xll.qlQuoteValue(P229,_xll.ohTrigger(Trigger,Trigger6M,InterestRatesTrigger))</f>
        <v>2.1739999999999999E-2</v>
      </c>
      <c r="W229" s="94" t="b">
        <f t="shared" si="22"/>
        <v>1</v>
      </c>
      <c r="X229" s="153">
        <f t="shared" si="23"/>
        <v>8.3493073355991876E-2</v>
      </c>
      <c r="Y229" s="50" t="b">
        <f>ABS(X229/10000)&lt;=ABS('General Settings'!$D$32)</f>
        <v>0</v>
      </c>
      <c r="AA229" s="50" t="str">
        <f>_xll.qlSwapIndex(,,O229,SettlementDays,Currency,Calendar,FixedLegTenor,FixedLegBDC,FixedLegDayCounter,Index6M,DiscountingCurve,Permanent,Trigger,ObjectOverwrite)</f>
        <v>obj_00706#0000</v>
      </c>
      <c r="AB229" s="50" t="str">
        <f>_xll.qlVanillaSwapFromSwapIndex(,AA229,R229)</f>
        <v>obj_00800#0000</v>
      </c>
    </row>
    <row r="230" spans="13:28" x14ac:dyDescent="0.2">
      <c r="M230" s="94" t="s">
        <v>155</v>
      </c>
      <c r="N230" s="94" t="s">
        <v>85</v>
      </c>
      <c r="O230" s="94" t="s">
        <v>85</v>
      </c>
      <c r="P230" s="94" t="str">
        <f t="shared" si="21"/>
        <v>EUR9F9Y_Quote</v>
      </c>
      <c r="Q230" s="122"/>
      <c r="R230" s="106">
        <f>_xll.qlInterestRateIndexFixingDate(AA230,S230)</f>
        <v>45645</v>
      </c>
      <c r="S230" s="106">
        <f>_xll.qlCalendarAdvance(Calendar,SettlementDate,N230,"mf",TRUE,Trigger)</f>
        <v>45649</v>
      </c>
      <c r="T230" s="106">
        <f>_xll.qlInterestRateIndexMaturity(AA230,S230)</f>
        <v>48936</v>
      </c>
      <c r="U230" s="97">
        <f>_xll.qlIndexFixing(AA230,R230,TRUE,_xll.ohTrigger(Trigger,Trigger6M,InterestRatesTrigger))</f>
        <v>2.1650083457756243E-2</v>
      </c>
      <c r="V230" s="97">
        <f>_xll.qlQuoteValue(P230,_xll.ohTrigger(Trigger,Trigger6M,InterestRatesTrigger))</f>
        <v>2.1629999999999996E-2</v>
      </c>
      <c r="W230" s="94" t="b">
        <f t="shared" si="22"/>
        <v>1</v>
      </c>
      <c r="X230" s="153">
        <f t="shared" si="23"/>
        <v>0.20083457756246703</v>
      </c>
      <c r="Y230" s="50" t="b">
        <f>ABS(X230/10000)&lt;=ABS('General Settings'!$D$32)</f>
        <v>0</v>
      </c>
      <c r="AA230" s="50" t="str">
        <f>_xll.qlSwapIndex(,,O230,SettlementDays,Currency,Calendar,FixedLegTenor,FixedLegBDC,FixedLegDayCounter,Index6M,DiscountingCurve,Permanent,Trigger,ObjectOverwrite)</f>
        <v>obj_00643#0000</v>
      </c>
      <c r="AB230" s="50" t="str">
        <f>_xll.qlVanillaSwapFromSwapIndex(,AA230,R230)</f>
        <v>obj_007d0#0000</v>
      </c>
    </row>
    <row r="231" spans="13:28" x14ac:dyDescent="0.2">
      <c r="M231" s="94" t="s">
        <v>155</v>
      </c>
      <c r="N231" s="94" t="s">
        <v>85</v>
      </c>
      <c r="O231" s="94" t="s">
        <v>86</v>
      </c>
      <c r="P231" s="94" t="str">
        <f t="shared" si="21"/>
        <v>EUR9F10Y_Quote</v>
      </c>
      <c r="Q231" s="122"/>
      <c r="R231" s="106">
        <f>_xll.qlInterestRateIndexFixingDate(AA231,S231)</f>
        <v>45645</v>
      </c>
      <c r="S231" s="106">
        <f>_xll.qlCalendarAdvance(Calendar,SettlementDate,N231,"mf",TRUE,Trigger)</f>
        <v>45649</v>
      </c>
      <c r="T231" s="106">
        <f>_xll.qlInterestRateIndexMaturity(AA231,S231)</f>
        <v>49305</v>
      </c>
      <c r="U231" s="97">
        <f>_xll.qlIndexFixing(AA231,R231,TRUE,_xll.ohTrigger(Trigger,Trigger6M,InterestRatesTrigger))</f>
        <v>2.1499855161094709E-2</v>
      </c>
      <c r="V231" s="97">
        <f>_xll.qlQuoteValue(P231,_xll.ohTrigger(Trigger,Trigger6M,InterestRatesTrigger))</f>
        <v>2.147E-2</v>
      </c>
      <c r="W231" s="94" t="b">
        <f t="shared" si="22"/>
        <v>1</v>
      </c>
      <c r="X231" s="153">
        <f t="shared" si="23"/>
        <v>0.29855161094709259</v>
      </c>
      <c r="Y231" s="50" t="b">
        <f>ABS(X231/10000)&lt;=ABS('General Settings'!$D$32)</f>
        <v>0</v>
      </c>
      <c r="AA231" s="50" t="str">
        <f>_xll.qlSwapIndex(,,O231,SettlementDays,Currency,Calendar,FixedLegTenor,FixedLegBDC,FixedLegDayCounter,Index6M,DiscountingCurve,Permanent,Trigger,ObjectOverwrite)</f>
        <v>obj_00644#0000</v>
      </c>
      <c r="AB231" s="50" t="str">
        <f>_xll.qlVanillaSwapFromSwapIndex(,AA231,R231)</f>
        <v>obj_007b1#0000</v>
      </c>
    </row>
    <row r="232" spans="13:28" x14ac:dyDescent="0.2">
      <c r="M232" s="94" t="s">
        <v>155</v>
      </c>
      <c r="N232" s="94" t="s">
        <v>85</v>
      </c>
      <c r="O232" s="94" t="s">
        <v>112</v>
      </c>
      <c r="P232" s="94" t="str">
        <f t="shared" si="21"/>
        <v>EUR9F11Y_Quote</v>
      </c>
      <c r="Q232" s="122"/>
      <c r="R232" s="106">
        <f>_xll.qlInterestRateIndexFixingDate(AA232,S232)</f>
        <v>45645</v>
      </c>
      <c r="S232" s="106">
        <f>_xll.qlCalendarAdvance(Calendar,SettlementDate,N232,"mf",TRUE,Trigger)</f>
        <v>45649</v>
      </c>
      <c r="T232" s="106">
        <f>_xll.qlInterestRateIndexMaturity(AA232,S232)</f>
        <v>49667</v>
      </c>
      <c r="U232" s="97">
        <f>_xll.qlIndexFixing(AA232,R232,TRUE,_xll.ohTrigger(Trigger,Trigger6M,InterestRatesTrigger))</f>
        <v>2.1310845610541786E-2</v>
      </c>
      <c r="V232" s="97">
        <f>_xll.qlQuoteValue(P232,_xll.ohTrigger(Trigger,Trigger6M,InterestRatesTrigger))</f>
        <v>2.129E-2</v>
      </c>
      <c r="W232" s="94" t="b">
        <f t="shared" si="22"/>
        <v>1</v>
      </c>
      <c r="X232" s="153">
        <f t="shared" si="23"/>
        <v>0.2084561054178577</v>
      </c>
      <c r="Y232" s="50" t="b">
        <f>ABS(X232/10000)&lt;=ABS('General Settings'!$D$32)</f>
        <v>0</v>
      </c>
      <c r="AA232" s="50" t="str">
        <f>_xll.qlSwapIndex(,,O232,SettlementDays,Currency,Calendar,FixedLegTenor,FixedLegBDC,FixedLegDayCounter,Index6M,DiscountingCurve,Permanent,Trigger,ObjectOverwrite)</f>
        <v>obj_0073c#0000</v>
      </c>
      <c r="AB232" s="50" t="str">
        <f>_xll.qlVanillaSwapFromSwapIndex(,AA232,R232)</f>
        <v>obj_00780#0000</v>
      </c>
    </row>
    <row r="233" spans="13:28" x14ac:dyDescent="0.2">
      <c r="M233" s="94" t="s">
        <v>155</v>
      </c>
      <c r="N233" s="94" t="s">
        <v>85</v>
      </c>
      <c r="O233" s="94" t="s">
        <v>87</v>
      </c>
      <c r="P233" s="94" t="str">
        <f t="shared" si="21"/>
        <v>EUR9F12Y_Quote</v>
      </c>
      <c r="Q233" s="122"/>
      <c r="R233" s="106">
        <f>_xll.qlInterestRateIndexFixingDate(AA233,S233)</f>
        <v>45645</v>
      </c>
      <c r="S233" s="106">
        <f>_xll.qlCalendarAdvance(Calendar,SettlementDate,N233,"mf",TRUE,Trigger)</f>
        <v>45649</v>
      </c>
      <c r="T233" s="106">
        <f>_xll.qlInterestRateIndexMaturity(AA233,S233)</f>
        <v>50032</v>
      </c>
      <c r="U233" s="97">
        <f>_xll.qlIndexFixing(AA233,R233,TRUE,_xll.ohTrigger(Trigger,Trigger6M,InterestRatesTrigger))</f>
        <v>2.1089128316006733E-2</v>
      </c>
      <c r="V233" s="97">
        <f>_xll.qlQuoteValue(P233,_xll.ohTrigger(Trigger,Trigger6M,InterestRatesTrigger))</f>
        <v>2.1080000000000002E-2</v>
      </c>
      <c r="W233" s="94" t="b">
        <f t="shared" si="22"/>
        <v>1</v>
      </c>
      <c r="X233" s="153">
        <f t="shared" si="23"/>
        <v>9.128316006731807E-2</v>
      </c>
      <c r="Y233" s="50" t="b">
        <f>ABS(X233/10000)&lt;=ABS('General Settings'!$D$32)</f>
        <v>0</v>
      </c>
      <c r="AA233" s="50" t="str">
        <f>_xll.qlSwapIndex(,,O233,SettlementDays,Currency,Calendar,FixedLegTenor,FixedLegBDC,FixedLegDayCounter,Index6M,DiscountingCurve,Permanent,Trigger,ObjectOverwrite)</f>
        <v>obj_006c8#0000</v>
      </c>
      <c r="AB233" s="50" t="str">
        <f>_xll.qlVanillaSwapFromSwapIndex(,AA233,R233)</f>
        <v>obj_0085a#0000</v>
      </c>
    </row>
    <row r="234" spans="13:28" x14ac:dyDescent="0.2">
      <c r="M234" s="94" t="s">
        <v>155</v>
      </c>
      <c r="N234" s="94" t="s">
        <v>85</v>
      </c>
      <c r="O234" s="94" t="s">
        <v>113</v>
      </c>
      <c r="P234" s="94" t="str">
        <f t="shared" si="21"/>
        <v>EUR9F13Y_Quote</v>
      </c>
      <c r="Q234" s="122"/>
      <c r="R234" s="106">
        <f>_xll.qlInterestRateIndexFixingDate(AA234,S234)</f>
        <v>45645</v>
      </c>
      <c r="S234" s="106">
        <f>_xll.qlCalendarAdvance(Calendar,SettlementDate,N234,"mf",TRUE,Trigger)</f>
        <v>45649</v>
      </c>
      <c r="T234" s="106">
        <f>_xll.qlInterestRateIndexMaturity(AA234,S234)</f>
        <v>50397</v>
      </c>
      <c r="U234" s="97">
        <f>_xll.qlIndexFixing(AA234,R234,TRUE,_xll.ohTrigger(Trigger,Trigger6M,InterestRatesTrigger))</f>
        <v>2.0838275725478077E-2</v>
      </c>
      <c r="V234" s="97">
        <f>_xll.qlQuoteValue(P234,_xll.ohTrigger(Trigger,Trigger6M,InterestRatesTrigger))</f>
        <v>2.0830000000000001E-2</v>
      </c>
      <c r="W234" s="94" t="b">
        <f t="shared" si="22"/>
        <v>1</v>
      </c>
      <c r="X234" s="153">
        <f t="shared" si="23"/>
        <v>8.2757254780754796E-2</v>
      </c>
      <c r="Y234" s="50" t="b">
        <f>ABS(X234/10000)&lt;=ABS('General Settings'!$D$32)</f>
        <v>0</v>
      </c>
      <c r="AA234" s="50" t="str">
        <f>_xll.qlSwapIndex(,,O234,SettlementDays,Currency,Calendar,FixedLegTenor,FixedLegBDC,FixedLegDayCounter,Index6M,DiscountingCurve,Permanent,Trigger,ObjectOverwrite)</f>
        <v>obj_005b3#0000</v>
      </c>
      <c r="AB234" s="50" t="str">
        <f>_xll.qlVanillaSwapFromSwapIndex(,AA234,R234)</f>
        <v>obj_007e5#0000</v>
      </c>
    </row>
    <row r="235" spans="13:28" x14ac:dyDescent="0.2">
      <c r="M235" s="94" t="s">
        <v>155</v>
      </c>
      <c r="N235" s="94" t="s">
        <v>85</v>
      </c>
      <c r="O235" s="94" t="s">
        <v>114</v>
      </c>
      <c r="P235" s="94" t="str">
        <f t="shared" si="21"/>
        <v>EUR9F14Y_Quote</v>
      </c>
      <c r="Q235" s="122"/>
      <c r="R235" s="106">
        <f>_xll.qlInterestRateIndexFixingDate(AA235,S235)</f>
        <v>45645</v>
      </c>
      <c r="S235" s="106">
        <f>_xll.qlCalendarAdvance(Calendar,SettlementDate,N235,"mf",TRUE,Trigger)</f>
        <v>45649</v>
      </c>
      <c r="T235" s="106">
        <f>_xll.qlInterestRateIndexMaturity(AA235,S235)</f>
        <v>50762</v>
      </c>
      <c r="U235" s="97">
        <f>_xll.qlIndexFixing(AA235,R235,TRUE,_xll.ohTrigger(Trigger,Trigger6M,InterestRatesTrigger))</f>
        <v>2.0576685179483609E-2</v>
      </c>
      <c r="V235" s="97">
        <f>_xll.qlQuoteValue(P235,_xll.ohTrigger(Trigger,Trigger6M,InterestRatesTrigger))</f>
        <v>2.0560000000000002E-2</v>
      </c>
      <c r="W235" s="94" t="b">
        <f t="shared" si="22"/>
        <v>1</v>
      </c>
      <c r="X235" s="153">
        <f t="shared" si="23"/>
        <v>0.16685179483607454</v>
      </c>
      <c r="Y235" s="50" t="b">
        <f>ABS(X235/10000)&lt;=ABS('General Settings'!$D$32)</f>
        <v>0</v>
      </c>
      <c r="AA235" s="50" t="str">
        <f>_xll.qlSwapIndex(,,O235,SettlementDays,Currency,Calendar,FixedLegTenor,FixedLegBDC,FixedLegDayCounter,Index6M,DiscountingCurve,Permanent,Trigger,ObjectOverwrite)</f>
        <v>obj_006f5#0000</v>
      </c>
      <c r="AB235" s="50" t="str">
        <f>_xll.qlVanillaSwapFromSwapIndex(,AA235,R235)</f>
        <v>obj_00840#0000</v>
      </c>
    </row>
    <row r="236" spans="13:28" x14ac:dyDescent="0.2">
      <c r="M236" s="94" t="s">
        <v>155</v>
      </c>
      <c r="N236" s="94" t="s">
        <v>85</v>
      </c>
      <c r="O236" s="94" t="s">
        <v>88</v>
      </c>
      <c r="P236" s="94" t="str">
        <f t="shared" si="21"/>
        <v>EUR9F15Y_Quote</v>
      </c>
      <c r="Q236" s="122"/>
      <c r="R236" s="106">
        <f>_xll.qlInterestRateIndexFixingDate(AA236,S236)</f>
        <v>45645</v>
      </c>
      <c r="S236" s="106">
        <f>_xll.qlCalendarAdvance(Calendar,SettlementDate,N236,"mf",TRUE,Trigger)</f>
        <v>45649</v>
      </c>
      <c r="T236" s="106">
        <f>_xll.qlInterestRateIndexMaturity(AA236,S236)</f>
        <v>51127</v>
      </c>
      <c r="U236" s="97">
        <f>_xll.qlIndexFixing(AA236,R236,TRUE,_xll.ohTrigger(Trigger,Trigger6M,InterestRatesTrigger))</f>
        <v>2.031710778768173E-2</v>
      </c>
      <c r="V236" s="97">
        <f>_xll.qlQuoteValue(P236,_xll.ohTrigger(Trigger,Trigger6M,InterestRatesTrigger))</f>
        <v>2.0299999999999999E-2</v>
      </c>
      <c r="W236" s="94" t="b">
        <f t="shared" si="22"/>
        <v>1</v>
      </c>
      <c r="X236" s="153">
        <f t="shared" si="23"/>
        <v>0.17107787681731185</v>
      </c>
      <c r="Y236" s="50" t="b">
        <f>ABS(X236/10000)&lt;=ABS('General Settings'!$D$32)</f>
        <v>0</v>
      </c>
      <c r="AA236" s="50" t="str">
        <f>_xll.qlSwapIndex(,,O236,SettlementDays,Currency,Calendar,FixedLegTenor,FixedLegBDC,FixedLegDayCounter,Index6M,DiscountingCurve,Permanent,Trigger,ObjectOverwrite)</f>
        <v>obj_00744#0000</v>
      </c>
      <c r="AB236" s="50" t="str">
        <f>_xll.qlVanillaSwapFromSwapIndex(,AA236,R236)</f>
        <v>obj_00832#0000</v>
      </c>
    </row>
    <row r="237" spans="13:28" x14ac:dyDescent="0.2">
      <c r="M237" s="94" t="s">
        <v>155</v>
      </c>
      <c r="N237" s="94" t="s">
        <v>85</v>
      </c>
      <c r="O237" s="94" t="s">
        <v>89</v>
      </c>
      <c r="P237" s="94" t="str">
        <f t="shared" si="21"/>
        <v>EUR9F20Y_Quote</v>
      </c>
      <c r="Q237" s="122"/>
      <c r="R237" s="106">
        <f>_xll.qlInterestRateIndexFixingDate(AA237,S237)</f>
        <v>45645</v>
      </c>
      <c r="S237" s="106">
        <f>_xll.qlCalendarAdvance(Calendar,SettlementDate,N237,"mf",TRUE,Trigger)</f>
        <v>45649</v>
      </c>
      <c r="T237" s="106">
        <f>_xll.qlInterestRateIndexMaturity(AA237,S237)</f>
        <v>52954</v>
      </c>
      <c r="U237" s="97">
        <f>_xll.qlIndexFixing(AA237,R237,TRUE,_xll.ohTrigger(Trigger,Trigger6M,InterestRatesTrigger))</f>
        <v>1.9242212350060892E-2</v>
      </c>
      <c r="V237" s="97">
        <f>_xll.qlQuoteValue(P237,_xll.ohTrigger(Trigger,Trigger6M,InterestRatesTrigger))</f>
        <v>1.9220000000000001E-2</v>
      </c>
      <c r="W237" s="94" t="b">
        <f t="shared" si="22"/>
        <v>1</v>
      </c>
      <c r="X237" s="153">
        <f t="shared" si="23"/>
        <v>0.22212350060890618</v>
      </c>
      <c r="Y237" s="50" t="b">
        <f>ABS(X237/10000)&lt;=ABS('General Settings'!$D$32)</f>
        <v>0</v>
      </c>
      <c r="AA237" s="50" t="str">
        <f>_xll.qlSwapIndex(,,O237,SettlementDays,Currency,Calendar,FixedLegTenor,FixedLegBDC,FixedLegDayCounter,Index6M,DiscountingCurve,Permanent,Trigger,ObjectOverwrite)</f>
        <v>obj_00761#0000</v>
      </c>
      <c r="AB237" s="50" t="str">
        <f>_xll.qlVanillaSwapFromSwapIndex(,AA237,R237)</f>
        <v>obj_0079e#0000</v>
      </c>
    </row>
    <row r="238" spans="13:28" x14ac:dyDescent="0.2">
      <c r="M238" s="94" t="s">
        <v>155</v>
      </c>
      <c r="N238" s="94" t="s">
        <v>85</v>
      </c>
      <c r="O238" s="94" t="s">
        <v>90</v>
      </c>
      <c r="P238" s="94" t="str">
        <f t="shared" si="21"/>
        <v>EUR9F25Y_Quote</v>
      </c>
      <c r="Q238" s="122"/>
      <c r="R238" s="106">
        <f>_xll.qlInterestRateIndexFixingDate(AA238,S238)</f>
        <v>45645</v>
      </c>
      <c r="S238" s="106">
        <f>_xll.qlCalendarAdvance(Calendar,SettlementDate,N238,"mf",TRUE,Trigger)</f>
        <v>45649</v>
      </c>
      <c r="T238" s="106">
        <f>_xll.qlInterestRateIndexMaturity(AA238,S238)</f>
        <v>54780</v>
      </c>
      <c r="U238" s="97">
        <f>_xll.qlIndexFixing(AA238,R238,TRUE,_xll.ohTrigger(Trigger,Trigger6M,InterestRatesTrigger))</f>
        <v>1.8584873023402563E-2</v>
      </c>
      <c r="V238" s="97">
        <f>_xll.qlQuoteValue(P238,_xll.ohTrigger(Trigger,Trigger6M,InterestRatesTrigger))</f>
        <v>1.857E-2</v>
      </c>
      <c r="W238" s="94" t="b">
        <f t="shared" si="22"/>
        <v>1</v>
      </c>
      <c r="X238" s="153">
        <f t="shared" si="23"/>
        <v>0.1487302340256319</v>
      </c>
      <c r="Y238" s="50" t="b">
        <f>ABS(X238/10000)&lt;=ABS('General Settings'!$D$32)</f>
        <v>0</v>
      </c>
      <c r="AA238" s="50" t="str">
        <f>_xll.qlSwapIndex(,,O238,SettlementDays,Currency,Calendar,FixedLegTenor,FixedLegBDC,FixedLegDayCounter,Index6M,DiscountingCurve,Permanent,Trigger,ObjectOverwrite)</f>
        <v>obj_00763#0000</v>
      </c>
      <c r="AB238" s="50" t="str">
        <f>_xll.qlVanillaSwapFromSwapIndex(,AA238,R238)</f>
        <v>obj_0083a#0000</v>
      </c>
    </row>
    <row r="239" spans="13:28" x14ac:dyDescent="0.2">
      <c r="M239" s="197" t="s">
        <v>155</v>
      </c>
      <c r="N239" s="197" t="s">
        <v>85</v>
      </c>
      <c r="O239" s="197" t="s">
        <v>92</v>
      </c>
      <c r="P239" s="197" t="str">
        <f t="shared" si="21"/>
        <v>EUR9F30Y_Quote</v>
      </c>
      <c r="Q239" s="162"/>
      <c r="R239" s="198">
        <f>_xll.qlInterestRateIndexFixingDate(AA239,S239)</f>
        <v>45645</v>
      </c>
      <c r="S239" s="198">
        <f>_xll.qlCalendarAdvance(Calendar,SettlementDate,N239,"mf",TRUE,Trigger)</f>
        <v>45649</v>
      </c>
      <c r="T239" s="198">
        <f>_xll.qlInterestRateIndexMaturity(AA239,S239)</f>
        <v>56606</v>
      </c>
      <c r="U239" s="199">
        <f>_xll.qlIndexFixing(AA239,R239,TRUE,_xll.ohTrigger(Trigger,Trigger6M,InterestRatesTrigger))</f>
        <v>1.8134366652545551E-2</v>
      </c>
      <c r="V239" s="199">
        <f>_xll.qlQuoteValue(P239,_xll.ohTrigger(Trigger,Trigger6M,InterestRatesTrigger))</f>
        <v>1.8119999999999997E-2</v>
      </c>
      <c r="W239" s="197" t="b">
        <f t="shared" si="22"/>
        <v>1</v>
      </c>
      <c r="X239" s="200">
        <f t="shared" si="23"/>
        <v>0.14366652545554082</v>
      </c>
      <c r="Y239" s="161" t="b">
        <f>ABS(X239/10000)&lt;=ABS('General Settings'!$D$32)</f>
        <v>0</v>
      </c>
      <c r="AA239" s="50" t="str">
        <f>_xll.qlSwapIndex(,,O239,SettlementDays,Currency,Calendar,FixedLegTenor,FixedLegBDC,FixedLegDayCounter,Index6M,DiscountingCurve,Permanent,Trigger,ObjectOverwrite)</f>
        <v>obj_006e5#0000</v>
      </c>
      <c r="AB239" s="50" t="str">
        <f>_xll.qlVanillaSwapFromSwapIndex(,AA239,R239)</f>
        <v>obj_007b7#0000</v>
      </c>
    </row>
    <row r="240" spans="13:28" x14ac:dyDescent="0.2">
      <c r="M240" s="201" t="s">
        <v>155</v>
      </c>
      <c r="N240" s="201" t="s">
        <v>86</v>
      </c>
      <c r="O240" s="201" t="s">
        <v>33</v>
      </c>
      <c r="P240" s="201" t="str">
        <f t="shared" si="21"/>
        <v>EUR10F1Y_Quote</v>
      </c>
      <c r="Q240" s="166"/>
      <c r="R240" s="202">
        <f>_xll.qlInterestRateIndexFixingDate(AA240,S240)</f>
        <v>46009</v>
      </c>
      <c r="S240" s="202">
        <f>_xll.qlCalendarAdvance(Calendar,SettlementDate,N240,"mf",TRUE,Trigger)</f>
        <v>46013</v>
      </c>
      <c r="T240" s="202">
        <f>_xll.qlInterestRateIndexMaturity(AA240,S240)</f>
        <v>46378</v>
      </c>
      <c r="U240" s="203">
        <f>_xll.qlIndexFixing(AA240,R240,TRUE,_xll.ohTrigger(Trigger,Trigger6M,InterestRatesTrigger))</f>
        <v>2.1231529679806422E-2</v>
      </c>
      <c r="V240" s="203">
        <f>_xll.qlQuoteValue(P240,_xll.ohTrigger(Trigger,Trigger6M,InterestRatesTrigger))</f>
        <v>2.1310000000000003E-2</v>
      </c>
      <c r="W240" s="201" t="b">
        <f t="shared" si="22"/>
        <v>1</v>
      </c>
      <c r="X240" s="204">
        <f t="shared" si="23"/>
        <v>-0.78470320193580601</v>
      </c>
      <c r="Y240" s="149" t="b">
        <f>ABS(X240/10000)&lt;=ABS('General Settings'!$D$32)</f>
        <v>0</v>
      </c>
      <c r="AA240" s="50" t="str">
        <f>_xll.qlSwapIndex(,,O240,SettlementDays,Currency,Calendar,FixedLegTenor,FixedLegBDC,FixedLegDayCounter,Index6M,DiscountingCurve,Permanent,Trigger,ObjectOverwrite)</f>
        <v>obj_006f1#0000</v>
      </c>
      <c r="AB240" s="50" t="str">
        <f>_xll.qlVanillaSwapFromSwapIndex(,AA240,R240)</f>
        <v>obj_00795#0000</v>
      </c>
    </row>
    <row r="241" spans="13:28" x14ac:dyDescent="0.2">
      <c r="M241" s="94" t="s">
        <v>155</v>
      </c>
      <c r="N241" s="94" t="s">
        <v>86</v>
      </c>
      <c r="O241" s="94" t="s">
        <v>78</v>
      </c>
      <c r="P241" s="94" t="str">
        <f t="shared" si="21"/>
        <v>EUR10F2Y_Quote</v>
      </c>
      <c r="Q241" s="122"/>
      <c r="R241" s="106">
        <f>_xll.qlInterestRateIndexFixingDate(AA241,S241)</f>
        <v>46009</v>
      </c>
      <c r="S241" s="106">
        <f>_xll.qlCalendarAdvance(Calendar,SettlementDate,N241,"mf",TRUE,Trigger)</f>
        <v>46013</v>
      </c>
      <c r="T241" s="106">
        <f>_xll.qlInterestRateIndexMaturity(AA241,S241)</f>
        <v>46743</v>
      </c>
      <c r="U241" s="97">
        <f>_xll.qlIndexFixing(AA241,R241,TRUE,_xll.ohTrigger(Trigger,Trigger6M,InterestRatesTrigger))</f>
        <v>2.1651086510570794E-2</v>
      </c>
      <c r="V241" s="97">
        <f>_xll.qlQuoteValue(P241,_xll.ohTrigger(Trigger,Trigger6M,InterestRatesTrigger))</f>
        <v>2.1640000000000003E-2</v>
      </c>
      <c r="W241" s="94" t="b">
        <f t="shared" si="22"/>
        <v>1</v>
      </c>
      <c r="X241" s="153">
        <f t="shared" si="23"/>
        <v>0.11086510570790936</v>
      </c>
      <c r="Y241" s="50" t="b">
        <f>ABS(X241/10000)&lt;=ABS('General Settings'!$D$32)</f>
        <v>0</v>
      </c>
      <c r="AA241" s="50" t="str">
        <f>_xll.qlSwapIndex(,,O241,SettlementDays,Currency,Calendar,FixedLegTenor,FixedLegBDC,FixedLegDayCounter,Index6M,DiscountingCurve,Permanent,Trigger,ObjectOverwrite)</f>
        <v>obj_0063e#0000</v>
      </c>
      <c r="AB241" s="50" t="str">
        <f>_xll.qlVanillaSwapFromSwapIndex(,AA241,R241)</f>
        <v>obj_00842#0000</v>
      </c>
    </row>
    <row r="242" spans="13:28" x14ac:dyDescent="0.2">
      <c r="M242" s="94" t="s">
        <v>155</v>
      </c>
      <c r="N242" s="94" t="s">
        <v>86</v>
      </c>
      <c r="O242" s="94" t="s">
        <v>79</v>
      </c>
      <c r="P242" s="94" t="str">
        <f t="shared" si="21"/>
        <v>EUR10F3Y_Quote</v>
      </c>
      <c r="Q242" s="122"/>
      <c r="R242" s="106">
        <f>_xll.qlInterestRateIndexFixingDate(AA242,S242)</f>
        <v>46009</v>
      </c>
      <c r="S242" s="106">
        <f>_xll.qlCalendarAdvance(Calendar,SettlementDate,N242,"mf",TRUE,Trigger)</f>
        <v>46013</v>
      </c>
      <c r="T242" s="106">
        <f>_xll.qlInterestRateIndexMaturity(AA242,S242)</f>
        <v>47109</v>
      </c>
      <c r="U242" s="97">
        <f>_xll.qlIndexFixing(AA242,R242,TRUE,_xll.ohTrigger(Trigger,Trigger6M,InterestRatesTrigger))</f>
        <v>2.1927357988616777E-2</v>
      </c>
      <c r="V242" s="97">
        <f>_xll.qlQuoteValue(P242,_xll.ohTrigger(Trigger,Trigger6M,InterestRatesTrigger))</f>
        <v>2.1899999999999999E-2</v>
      </c>
      <c r="W242" s="94" t="b">
        <f t="shared" si="22"/>
        <v>1</v>
      </c>
      <c r="X242" s="153">
        <f t="shared" si="23"/>
        <v>0.27357988616777407</v>
      </c>
      <c r="Y242" s="50" t="b">
        <f>ABS(X242/10000)&lt;=ABS('General Settings'!$D$32)</f>
        <v>0</v>
      </c>
      <c r="AA242" s="50" t="str">
        <f>_xll.qlSwapIndex(,,O242,SettlementDays,Currency,Calendar,FixedLegTenor,FixedLegBDC,FixedLegDayCounter,Index6M,DiscountingCurve,Permanent,Trigger,ObjectOverwrite)</f>
        <v>obj_00682#0000</v>
      </c>
      <c r="AB242" s="50" t="str">
        <f>_xll.qlVanillaSwapFromSwapIndex(,AA242,R242)</f>
        <v>obj_00890#0000</v>
      </c>
    </row>
    <row r="243" spans="13:28" x14ac:dyDescent="0.2">
      <c r="M243" s="94" t="s">
        <v>155</v>
      </c>
      <c r="N243" s="94" t="s">
        <v>86</v>
      </c>
      <c r="O243" s="94" t="s">
        <v>80</v>
      </c>
      <c r="P243" s="94" t="str">
        <f t="shared" si="21"/>
        <v>EUR10F4Y_Quote</v>
      </c>
      <c r="Q243" s="122"/>
      <c r="R243" s="106">
        <f>_xll.qlInterestRateIndexFixingDate(AA243,S243)</f>
        <v>46009</v>
      </c>
      <c r="S243" s="106">
        <f>_xll.qlCalendarAdvance(Calendar,SettlementDate,N243,"mf",TRUE,Trigger)</f>
        <v>46013</v>
      </c>
      <c r="T243" s="106">
        <f>_xll.qlInterestRateIndexMaturity(AA243,S243)</f>
        <v>47476</v>
      </c>
      <c r="U243" s="97">
        <f>_xll.qlIndexFixing(AA243,R243,TRUE,_xll.ohTrigger(Trigger,Trigger6M,InterestRatesTrigger))</f>
        <v>2.206376894573114E-2</v>
      </c>
      <c r="V243" s="97">
        <f>_xll.qlQuoteValue(P243,_xll.ohTrigger(Trigger,Trigger6M,InterestRatesTrigger))</f>
        <v>2.205E-2</v>
      </c>
      <c r="W243" s="94" t="b">
        <f t="shared" si="22"/>
        <v>1</v>
      </c>
      <c r="X243" s="153">
        <f t="shared" si="23"/>
        <v>0.13768945731140042</v>
      </c>
      <c r="Y243" s="50" t="b">
        <f>ABS(X243/10000)&lt;=ABS('General Settings'!$D$32)</f>
        <v>0</v>
      </c>
      <c r="AA243" s="50" t="str">
        <f>_xll.qlSwapIndex(,,O243,SettlementDays,Currency,Calendar,FixedLegTenor,FixedLegBDC,FixedLegDayCounter,Index6M,DiscountingCurve,Permanent,Trigger,ObjectOverwrite)</f>
        <v>obj_00622#0000</v>
      </c>
      <c r="AB243" s="50" t="str">
        <f>_xll.qlVanillaSwapFromSwapIndex(,AA243,R243)</f>
        <v>obj_00870#0000</v>
      </c>
    </row>
    <row r="244" spans="13:28" x14ac:dyDescent="0.2">
      <c r="M244" s="94" t="s">
        <v>155</v>
      </c>
      <c r="N244" s="94" t="s">
        <v>86</v>
      </c>
      <c r="O244" s="94" t="s">
        <v>81</v>
      </c>
      <c r="P244" s="94" t="str">
        <f t="shared" si="21"/>
        <v>EUR10F5Y_Quote</v>
      </c>
      <c r="Q244" s="122"/>
      <c r="R244" s="106">
        <f>_xll.qlInterestRateIndexFixingDate(AA244,S244)</f>
        <v>46009</v>
      </c>
      <c r="S244" s="106">
        <f>_xll.qlCalendarAdvance(Calendar,SettlementDate,N244,"mf",TRUE,Trigger)</f>
        <v>46013</v>
      </c>
      <c r="T244" s="106">
        <f>_xll.qlInterestRateIndexMaturity(AA244,S244)</f>
        <v>47840</v>
      </c>
      <c r="U244" s="97">
        <f>_xll.qlIndexFixing(AA244,R244,TRUE,_xll.ohTrigger(Trigger,Trigger6M,InterestRatesTrigger))</f>
        <v>2.2112998184835527E-2</v>
      </c>
      <c r="V244" s="97">
        <f>_xll.qlQuoteValue(P244,_xll.ohTrigger(Trigger,Trigger6M,InterestRatesTrigger))</f>
        <v>2.2099999999999998E-2</v>
      </c>
      <c r="W244" s="94" t="b">
        <f t="shared" si="22"/>
        <v>1</v>
      </c>
      <c r="X244" s="153">
        <f t="shared" si="23"/>
        <v>0.12998184835529003</v>
      </c>
      <c r="Y244" s="50" t="b">
        <f>ABS(X244/10000)&lt;=ABS('General Settings'!$D$32)</f>
        <v>0</v>
      </c>
      <c r="AA244" s="50" t="str">
        <f>_xll.qlSwapIndex(,,O244,SettlementDays,Currency,Calendar,FixedLegTenor,FixedLegBDC,FixedLegDayCounter,Index6M,DiscountingCurve,Permanent,Trigger,ObjectOverwrite)</f>
        <v>obj_0063d#0000</v>
      </c>
      <c r="AB244" s="50" t="str">
        <f>_xll.qlVanillaSwapFromSwapIndex(,AA244,R244)</f>
        <v>obj_007dd#0000</v>
      </c>
    </row>
    <row r="245" spans="13:28" x14ac:dyDescent="0.2">
      <c r="M245" s="94" t="s">
        <v>155</v>
      </c>
      <c r="N245" s="94" t="s">
        <v>86</v>
      </c>
      <c r="O245" s="94" t="s">
        <v>82</v>
      </c>
      <c r="P245" s="94" t="str">
        <f t="shared" si="21"/>
        <v>EUR10F6Y_Quote</v>
      </c>
      <c r="Q245" s="122"/>
      <c r="R245" s="106">
        <f>_xll.qlInterestRateIndexFixingDate(AA245,S245)</f>
        <v>46009</v>
      </c>
      <c r="S245" s="106">
        <f>_xll.qlCalendarAdvance(Calendar,SettlementDate,N245,"mf",TRUE,Trigger)</f>
        <v>46013</v>
      </c>
      <c r="T245" s="106">
        <f>_xll.qlInterestRateIndexMaturity(AA245,S245)</f>
        <v>48204</v>
      </c>
      <c r="U245" s="97">
        <f>_xll.qlIndexFixing(AA245,R245,TRUE,_xll.ohTrigger(Trigger,Trigger6M,InterestRatesTrigger))</f>
        <v>2.2090036005699629E-2</v>
      </c>
      <c r="V245" s="97">
        <f>_xll.qlQuoteValue(P245,_xll.ohTrigger(Trigger,Trigger6M,InterestRatesTrigger))</f>
        <v>2.2069999999999999E-2</v>
      </c>
      <c r="W245" s="94" t="b">
        <f t="shared" si="22"/>
        <v>1</v>
      </c>
      <c r="X245" s="153">
        <f t="shared" si="23"/>
        <v>0.20036005699629322</v>
      </c>
      <c r="Y245" s="50" t="b">
        <f>ABS(X245/10000)&lt;=ABS('General Settings'!$D$32)</f>
        <v>0</v>
      </c>
      <c r="AA245" s="50" t="str">
        <f>_xll.qlSwapIndex(,,O245,SettlementDays,Currency,Calendar,FixedLegTenor,FixedLegBDC,FixedLegDayCounter,Index6M,DiscountingCurve,Permanent,Trigger,ObjectOverwrite)</f>
        <v>obj_006c5#0000</v>
      </c>
      <c r="AB245" s="50" t="str">
        <f>_xll.qlVanillaSwapFromSwapIndex(,AA245,R245)</f>
        <v>obj_00806#0000</v>
      </c>
    </row>
    <row r="246" spans="13:28" x14ac:dyDescent="0.2">
      <c r="M246" s="94" t="s">
        <v>155</v>
      </c>
      <c r="N246" s="94" t="s">
        <v>86</v>
      </c>
      <c r="O246" s="94" t="s">
        <v>83</v>
      </c>
      <c r="P246" s="94" t="str">
        <f t="shared" si="21"/>
        <v>EUR10F7Y_Quote</v>
      </c>
      <c r="Q246" s="122"/>
      <c r="R246" s="106">
        <f>_xll.qlInterestRateIndexFixingDate(AA246,S246)</f>
        <v>46009</v>
      </c>
      <c r="S246" s="106">
        <f>_xll.qlCalendarAdvance(Calendar,SettlementDate,N246,"mf",TRUE,Trigger)</f>
        <v>46013</v>
      </c>
      <c r="T246" s="106">
        <f>_xll.qlInterestRateIndexMaturity(AA246,S246)</f>
        <v>48570</v>
      </c>
      <c r="U246" s="97">
        <f>_xll.qlIndexFixing(AA246,R246,TRUE,_xll.ohTrigger(Trigger,Trigger6M,InterestRatesTrigger))</f>
        <v>2.2011754355016823E-2</v>
      </c>
      <c r="V246" s="97">
        <f>_xll.qlQuoteValue(P246,_xll.ohTrigger(Trigger,Trigger6M,InterestRatesTrigger))</f>
        <v>2.2019999999999998E-2</v>
      </c>
      <c r="W246" s="94" t="b">
        <f t="shared" si="22"/>
        <v>1</v>
      </c>
      <c r="X246" s="153">
        <f t="shared" si="23"/>
        <v>-8.2456449831749823E-2</v>
      </c>
      <c r="Y246" s="50" t="b">
        <f>ABS(X246/10000)&lt;=ABS('General Settings'!$D$32)</f>
        <v>0</v>
      </c>
      <c r="AA246" s="50" t="str">
        <f>_xll.qlSwapIndex(,,O246,SettlementDays,Currency,Calendar,FixedLegTenor,FixedLegBDC,FixedLegDayCounter,Index6M,DiscountingCurve,Permanent,Trigger,ObjectOverwrite)</f>
        <v>obj_005ba#0000</v>
      </c>
      <c r="AB246" s="50" t="str">
        <f>_xll.qlVanillaSwapFromSwapIndex(,AA246,R246)</f>
        <v>obj_00844#0000</v>
      </c>
    </row>
    <row r="247" spans="13:28" x14ac:dyDescent="0.2">
      <c r="M247" s="94" t="s">
        <v>155</v>
      </c>
      <c r="N247" s="94" t="s">
        <v>86</v>
      </c>
      <c r="O247" s="94" t="s">
        <v>84</v>
      </c>
      <c r="P247" s="94" t="str">
        <f t="shared" si="21"/>
        <v>EUR10F8Y_Quote</v>
      </c>
      <c r="Q247" s="122"/>
      <c r="R247" s="106">
        <f>_xll.qlInterestRateIndexFixingDate(AA247,S247)</f>
        <v>46009</v>
      </c>
      <c r="S247" s="106">
        <f>_xll.qlCalendarAdvance(Calendar,SettlementDate,N247,"mf",TRUE,Trigger)</f>
        <v>46013</v>
      </c>
      <c r="T247" s="106">
        <f>_xll.qlInterestRateIndexMaturity(AA247,S247)</f>
        <v>48935</v>
      </c>
      <c r="U247" s="97">
        <f>_xll.qlIndexFixing(AA247,R247,TRUE,_xll.ohTrigger(Trigger,Trigger6M,InterestRatesTrigger))</f>
        <v>2.1869664110494742E-2</v>
      </c>
      <c r="V247" s="97">
        <f>_xll.qlQuoteValue(P247,_xll.ohTrigger(Trigger,Trigger6M,InterestRatesTrigger))</f>
        <v>2.1860000000000001E-2</v>
      </c>
      <c r="W247" s="94" t="b">
        <f t="shared" si="22"/>
        <v>1</v>
      </c>
      <c r="X247" s="153">
        <f t="shared" si="23"/>
        <v>9.6641104947413348E-2</v>
      </c>
      <c r="Y247" s="50" t="b">
        <f>ABS(X247/10000)&lt;=ABS('General Settings'!$D$32)</f>
        <v>0</v>
      </c>
      <c r="AA247" s="50" t="str">
        <f>_xll.qlSwapIndex(,,O247,SettlementDays,Currency,Calendar,FixedLegTenor,FixedLegBDC,FixedLegDayCounter,Index6M,DiscountingCurve,Permanent,Trigger,ObjectOverwrite)</f>
        <v>obj_0064d#0000</v>
      </c>
      <c r="AB247" s="50" t="str">
        <f>_xll.qlVanillaSwapFromSwapIndex(,AA247,R247)</f>
        <v>obj_00867#0000</v>
      </c>
    </row>
    <row r="248" spans="13:28" x14ac:dyDescent="0.2">
      <c r="M248" s="94" t="s">
        <v>155</v>
      </c>
      <c r="N248" s="94" t="s">
        <v>86</v>
      </c>
      <c r="O248" s="94" t="s">
        <v>85</v>
      </c>
      <c r="P248" s="94" t="str">
        <f t="shared" si="21"/>
        <v>EUR10F9Y_Quote</v>
      </c>
      <c r="Q248" s="122"/>
      <c r="R248" s="106">
        <f>_xll.qlInterestRateIndexFixingDate(AA248,S248)</f>
        <v>46009</v>
      </c>
      <c r="S248" s="106">
        <f>_xll.qlCalendarAdvance(Calendar,SettlementDate,N248,"mf",TRUE,Trigger)</f>
        <v>46013</v>
      </c>
      <c r="T248" s="106">
        <f>_xll.qlInterestRateIndexMaturity(AA248,S248)</f>
        <v>49300</v>
      </c>
      <c r="U248" s="97">
        <f>_xll.qlIndexFixing(AA248,R248,TRUE,_xll.ohTrigger(Trigger,Trigger6M,InterestRatesTrigger))</f>
        <v>2.1680934028999576E-2</v>
      </c>
      <c r="V248" s="97">
        <f>_xll.qlQuoteValue(P248,_xll.ohTrigger(Trigger,Trigger6M,InterestRatesTrigger))</f>
        <v>2.1659999999999999E-2</v>
      </c>
      <c r="W248" s="94" t="b">
        <f t="shared" si="22"/>
        <v>1</v>
      </c>
      <c r="X248" s="153">
        <f t="shared" si="23"/>
        <v>0.20934028999577275</v>
      </c>
      <c r="Y248" s="50" t="b">
        <f>ABS(X248/10000)&lt;=ABS('General Settings'!$D$32)</f>
        <v>0</v>
      </c>
      <c r="AA248" s="50" t="str">
        <f>_xll.qlSwapIndex(,,O248,SettlementDays,Currency,Calendar,FixedLegTenor,FixedLegBDC,FixedLegDayCounter,Index6M,DiscountingCurve,Permanent,Trigger,ObjectOverwrite)</f>
        <v>obj_00621#0000</v>
      </c>
      <c r="AB248" s="50" t="str">
        <f>_xll.qlVanillaSwapFromSwapIndex(,AA248,R248)</f>
        <v>obj_0085d#0000</v>
      </c>
    </row>
    <row r="249" spans="13:28" x14ac:dyDescent="0.2">
      <c r="M249" s="94" t="s">
        <v>155</v>
      </c>
      <c r="N249" s="94" t="s">
        <v>86</v>
      </c>
      <c r="O249" s="94" t="s">
        <v>86</v>
      </c>
      <c r="P249" s="94" t="str">
        <f t="shared" si="21"/>
        <v>EUR10F10Y_Quote</v>
      </c>
      <c r="Q249" s="122"/>
      <c r="R249" s="106">
        <f>_xll.qlInterestRateIndexFixingDate(AA249,S249)</f>
        <v>46009</v>
      </c>
      <c r="S249" s="106">
        <f>_xll.qlCalendarAdvance(Calendar,SettlementDate,N249,"mf",TRUE,Trigger)</f>
        <v>46013</v>
      </c>
      <c r="T249" s="106">
        <f>_xll.qlInterestRateIndexMaturity(AA249,S249)</f>
        <v>49667</v>
      </c>
      <c r="U249" s="97">
        <f>_xll.qlIndexFixing(AA249,R249,TRUE,_xll.ohTrigger(Trigger,Trigger6M,InterestRatesTrigger))</f>
        <v>2.1451758591491111E-2</v>
      </c>
      <c r="V249" s="97">
        <f>_xll.qlQuoteValue(P249,_xll.ohTrigger(Trigger,Trigger6M,InterestRatesTrigger))</f>
        <v>2.1440000000000001E-2</v>
      </c>
      <c r="W249" s="94" t="b">
        <f t="shared" si="22"/>
        <v>1</v>
      </c>
      <c r="X249" s="153">
        <f t="shared" si="23"/>
        <v>0.11758591491110165</v>
      </c>
      <c r="Y249" s="50" t="b">
        <f>ABS(X249/10000)&lt;=ABS('General Settings'!$D$32)</f>
        <v>0</v>
      </c>
      <c r="AA249" s="50" t="str">
        <f>_xll.qlSwapIndex(,,O249,SettlementDays,Currency,Calendar,FixedLegTenor,FixedLegBDC,FixedLegDayCounter,Index6M,DiscountingCurve,Permanent,Trigger,ObjectOverwrite)</f>
        <v>obj_0064e#0000</v>
      </c>
      <c r="AB249" s="50" t="str">
        <f>_xll.qlVanillaSwapFromSwapIndex(,AA249,R249)</f>
        <v>obj_00770#0000</v>
      </c>
    </row>
    <row r="250" spans="13:28" x14ac:dyDescent="0.2">
      <c r="M250" s="94" t="s">
        <v>155</v>
      </c>
      <c r="N250" s="94" t="s">
        <v>86</v>
      </c>
      <c r="O250" s="94" t="s">
        <v>112</v>
      </c>
      <c r="P250" s="94" t="str">
        <f t="shared" si="21"/>
        <v>EUR10F11Y_Quote</v>
      </c>
      <c r="Q250" s="122"/>
      <c r="R250" s="106">
        <f>_xll.qlInterestRateIndexFixingDate(AA250,S250)</f>
        <v>46009</v>
      </c>
      <c r="S250" s="106">
        <f>_xll.qlCalendarAdvance(Calendar,SettlementDate,N250,"mf",TRUE,Trigger)</f>
        <v>46013</v>
      </c>
      <c r="T250" s="106">
        <f>_xll.qlInterestRateIndexMaturity(AA250,S250)</f>
        <v>50031</v>
      </c>
      <c r="U250" s="97">
        <f>_xll.qlIndexFixing(AA250,R250,TRUE,_xll.ohTrigger(Trigger,Trigger6M,InterestRatesTrigger))</f>
        <v>2.119659072943467E-2</v>
      </c>
      <c r="V250" s="97">
        <f>_xll.qlQuoteValue(P250,_xll.ohTrigger(Trigger,Trigger6M,InterestRatesTrigger))</f>
        <v>2.12E-2</v>
      </c>
      <c r="W250" s="94" t="b">
        <f t="shared" si="22"/>
        <v>1</v>
      </c>
      <c r="X250" s="153">
        <f t="shared" si="23"/>
        <v>-3.4092705653299138E-2</v>
      </c>
      <c r="Y250" s="50" t="b">
        <f>ABS(X250/10000)&lt;=ABS('General Settings'!$D$32)</f>
        <v>0</v>
      </c>
      <c r="AA250" s="50" t="str">
        <f>_xll.qlSwapIndex(,,O250,SettlementDays,Currency,Calendar,FixedLegTenor,FixedLegBDC,FixedLegDayCounter,Index6M,DiscountingCurve,Permanent,Trigger,ObjectOverwrite)</f>
        <v>obj_00731#0000</v>
      </c>
      <c r="AB250" s="50" t="str">
        <f>_xll.qlVanillaSwapFromSwapIndex(,AA250,R250)</f>
        <v>obj_007f8#0000</v>
      </c>
    </row>
    <row r="251" spans="13:28" x14ac:dyDescent="0.2">
      <c r="M251" s="94" t="s">
        <v>155</v>
      </c>
      <c r="N251" s="94" t="s">
        <v>86</v>
      </c>
      <c r="O251" s="94" t="s">
        <v>87</v>
      </c>
      <c r="P251" s="94" t="str">
        <f t="shared" si="21"/>
        <v>EUR10F12Y_Quote</v>
      </c>
      <c r="Q251" s="122"/>
      <c r="R251" s="106">
        <f>_xll.qlInterestRateIndexFixingDate(AA251,S251)</f>
        <v>46009</v>
      </c>
      <c r="S251" s="106">
        <f>_xll.qlCalendarAdvance(Calendar,SettlementDate,N251,"mf",TRUE,Trigger)</f>
        <v>46013</v>
      </c>
      <c r="T251" s="106">
        <f>_xll.qlInterestRateIndexMaturity(AA251,S251)</f>
        <v>50396</v>
      </c>
      <c r="U251" s="97">
        <f>_xll.qlIndexFixing(AA251,R251,TRUE,_xll.ohTrigger(Trigger,Trigger6M,InterestRatesTrigger))</f>
        <v>2.0914061876590749E-2</v>
      </c>
      <c r="V251" s="97">
        <f>_xll.qlQuoteValue(P251,_xll.ohTrigger(Trigger,Trigger6M,InterestRatesTrigger))</f>
        <v>2.0920000000000001E-2</v>
      </c>
      <c r="W251" s="94" t="b">
        <f t="shared" si="22"/>
        <v>1</v>
      </c>
      <c r="X251" s="153">
        <f t="shared" si="23"/>
        <v>-5.9381234092520385E-2</v>
      </c>
      <c r="Y251" s="50" t="b">
        <f>ABS(X251/10000)&lt;=ABS('General Settings'!$D$32)</f>
        <v>0</v>
      </c>
      <c r="AA251" s="50" t="str">
        <f>_xll.qlSwapIndex(,,O251,SettlementDays,Currency,Calendar,FixedLegTenor,FixedLegBDC,FixedLegDayCounter,Index6M,DiscountingCurve,Permanent,Trigger,ObjectOverwrite)</f>
        <v>obj_006ac#0000</v>
      </c>
      <c r="AB251" s="50" t="str">
        <f>_xll.qlVanillaSwapFromSwapIndex(,AA251,R251)</f>
        <v>obj_00856#0000</v>
      </c>
    </row>
    <row r="252" spans="13:28" x14ac:dyDescent="0.2">
      <c r="M252" s="94" t="s">
        <v>155</v>
      </c>
      <c r="N252" s="94" t="s">
        <v>86</v>
      </c>
      <c r="O252" s="94" t="s">
        <v>113</v>
      </c>
      <c r="P252" s="94" t="str">
        <f t="shared" si="21"/>
        <v>EUR10F13Y_Quote</v>
      </c>
      <c r="Q252" s="122"/>
      <c r="R252" s="106">
        <f>_xll.qlInterestRateIndexFixingDate(AA252,S252)</f>
        <v>46009</v>
      </c>
      <c r="S252" s="106">
        <f>_xll.qlCalendarAdvance(Calendar,SettlementDate,N252,"mf",TRUE,Trigger)</f>
        <v>46013</v>
      </c>
      <c r="T252" s="106">
        <f>_xll.qlInterestRateIndexMaturity(AA252,S252)</f>
        <v>50761</v>
      </c>
      <c r="U252" s="97">
        <f>_xll.qlIndexFixing(AA252,R252,TRUE,_xll.ohTrigger(Trigger,Trigger6M,InterestRatesTrigger))</f>
        <v>2.0624280239699366E-2</v>
      </c>
      <c r="V252" s="97">
        <f>_xll.qlQuoteValue(P252,_xll.ohTrigger(Trigger,Trigger6M,InterestRatesTrigger))</f>
        <v>2.0619999999999999E-2</v>
      </c>
      <c r="W252" s="94" t="b">
        <f t="shared" si="22"/>
        <v>1</v>
      </c>
      <c r="X252" s="153">
        <f t="shared" si="23"/>
        <v>4.2802396993668612E-2</v>
      </c>
      <c r="Y252" s="50" t="b">
        <f>ABS(X252/10000)&lt;=ABS('General Settings'!$D$32)</f>
        <v>0</v>
      </c>
      <c r="AA252" s="50" t="str">
        <f>_xll.qlSwapIndex(,,O252,SettlementDays,Currency,Calendar,FixedLegTenor,FixedLegBDC,FixedLegDayCounter,Index6M,DiscountingCurve,Permanent,Trigger,ObjectOverwrite)</f>
        <v>obj_00730#0000</v>
      </c>
      <c r="AB252" s="50" t="str">
        <f>_xll.qlVanillaSwapFromSwapIndex(,AA252,R252)</f>
        <v>obj_00841#0000</v>
      </c>
    </row>
    <row r="253" spans="13:28" x14ac:dyDescent="0.2">
      <c r="M253" s="94" t="s">
        <v>155</v>
      </c>
      <c r="N253" s="94" t="s">
        <v>86</v>
      </c>
      <c r="O253" s="94" t="s">
        <v>114</v>
      </c>
      <c r="P253" s="94" t="str">
        <f t="shared" si="21"/>
        <v>EUR10F14Y_Quote</v>
      </c>
      <c r="Q253" s="122"/>
      <c r="R253" s="106">
        <f>_xll.qlInterestRateIndexFixingDate(AA253,S253)</f>
        <v>46009</v>
      </c>
      <c r="S253" s="106">
        <f>_xll.qlCalendarAdvance(Calendar,SettlementDate,N253,"mf",TRUE,Trigger)</f>
        <v>46013</v>
      </c>
      <c r="T253" s="106">
        <f>_xll.qlInterestRateIndexMaturity(AA253,S253)</f>
        <v>51126</v>
      </c>
      <c r="U253" s="97">
        <f>_xll.qlIndexFixing(AA253,R253,TRUE,_xll.ohTrigger(Trigger,Trigger6M,InterestRatesTrigger))</f>
        <v>2.0340283786060738E-2</v>
      </c>
      <c r="V253" s="97">
        <f>_xll.qlQuoteValue(P253,_xll.ohTrigger(Trigger,Trigger6M,InterestRatesTrigger))</f>
        <v>2.0330000000000001E-2</v>
      </c>
      <c r="W253" s="94" t="b">
        <f t="shared" si="22"/>
        <v>1</v>
      </c>
      <c r="X253" s="153">
        <f t="shared" si="23"/>
        <v>0.10283786060737155</v>
      </c>
      <c r="Y253" s="50" t="b">
        <f>ABS(X253/10000)&lt;=ABS('General Settings'!$D$32)</f>
        <v>0</v>
      </c>
      <c r="AA253" s="50" t="str">
        <f>_xll.qlSwapIndex(,,O253,SettlementDays,Currency,Calendar,FixedLegTenor,FixedLegBDC,FixedLegDayCounter,Index6M,DiscountingCurve,Permanent,Trigger,ObjectOverwrite)</f>
        <v>obj_0063c#0000</v>
      </c>
      <c r="AB253" s="50" t="str">
        <f>_xll.qlVanillaSwapFromSwapIndex(,AA253,R253)</f>
        <v>obj_00876#0000</v>
      </c>
    </row>
    <row r="254" spans="13:28" x14ac:dyDescent="0.2">
      <c r="M254" s="94" t="s">
        <v>155</v>
      </c>
      <c r="N254" s="94" t="s">
        <v>86</v>
      </c>
      <c r="O254" s="94" t="s">
        <v>88</v>
      </c>
      <c r="P254" s="94" t="str">
        <f t="shared" si="21"/>
        <v>EUR10F15Y_Quote</v>
      </c>
      <c r="Q254" s="122"/>
      <c r="R254" s="106">
        <f>_xll.qlInterestRateIndexFixingDate(AA254,S254)</f>
        <v>46009</v>
      </c>
      <c r="S254" s="106">
        <f>_xll.qlCalendarAdvance(Calendar,SettlementDate,N254,"mf",TRUE,Trigger)</f>
        <v>46013</v>
      </c>
      <c r="T254" s="106">
        <f>_xll.qlInterestRateIndexMaturity(AA254,S254)</f>
        <v>51494</v>
      </c>
      <c r="U254" s="97">
        <f>_xll.qlIndexFixing(AA254,R254,TRUE,_xll.ohTrigger(Trigger,Trigger6M,InterestRatesTrigger))</f>
        <v>2.0075535395663851E-2</v>
      </c>
      <c r="V254" s="97">
        <f>_xll.qlQuoteValue(P254,_xll.ohTrigger(Trigger,Trigger6M,InterestRatesTrigger))</f>
        <v>2.0070000000000001E-2</v>
      </c>
      <c r="W254" s="94" t="b">
        <f t="shared" si="22"/>
        <v>1</v>
      </c>
      <c r="X254" s="153">
        <f t="shared" si="23"/>
        <v>5.5353956638498625E-2</v>
      </c>
      <c r="Y254" s="50" t="b">
        <f>ABS(X254/10000)&lt;=ABS('General Settings'!$D$32)</f>
        <v>0</v>
      </c>
      <c r="AA254" s="50" t="str">
        <f>_xll.qlSwapIndex(,,O254,SettlementDays,Currency,Calendar,FixedLegTenor,FixedLegBDC,FixedLegDayCounter,Index6M,DiscountingCurve,Permanent,Trigger,ObjectOverwrite)</f>
        <v>obj_00681#0000</v>
      </c>
      <c r="AB254" s="50" t="str">
        <f>_xll.qlVanillaSwapFromSwapIndex(,AA254,R254)</f>
        <v>obj_00824#0000</v>
      </c>
    </row>
    <row r="255" spans="13:28" x14ac:dyDescent="0.2">
      <c r="M255" s="94" t="s">
        <v>155</v>
      </c>
      <c r="N255" s="94" t="s">
        <v>86</v>
      </c>
      <c r="O255" s="94" t="s">
        <v>89</v>
      </c>
      <c r="P255" s="94" t="str">
        <f t="shared" si="21"/>
        <v>EUR10F20Y_Quote</v>
      </c>
      <c r="Q255" s="122"/>
      <c r="R255" s="106">
        <f>_xll.qlInterestRateIndexFixingDate(AA255,S255)</f>
        <v>46009</v>
      </c>
      <c r="S255" s="106">
        <f>_xll.qlCalendarAdvance(Calendar,SettlementDate,N255,"mf",TRUE,Trigger)</f>
        <v>46013</v>
      </c>
      <c r="T255" s="106">
        <f>_xll.qlInterestRateIndexMaturity(AA255,S255)</f>
        <v>53318</v>
      </c>
      <c r="U255" s="97">
        <f>_xll.qlIndexFixing(AA255,R255,TRUE,_xll.ohTrigger(Trigger,Trigger6M,InterestRatesTrigger))</f>
        <v>1.901865118634205E-2</v>
      </c>
      <c r="V255" s="97">
        <f>_xll.qlQuoteValue(P255,_xll.ohTrigger(Trigger,Trigger6M,InterestRatesTrigger))</f>
        <v>1.9009999999999999E-2</v>
      </c>
      <c r="W255" s="94" t="b">
        <f t="shared" si="22"/>
        <v>1</v>
      </c>
      <c r="X255" s="153">
        <f t="shared" si="23"/>
        <v>8.6511863420513091E-2</v>
      </c>
      <c r="Y255" s="50" t="b">
        <f>ABS(X255/10000)&lt;=ABS('General Settings'!$D$32)</f>
        <v>0</v>
      </c>
      <c r="AA255" s="50" t="str">
        <f>_xll.qlSwapIndex(,,O255,SettlementDays,Currency,Calendar,FixedLegTenor,FixedLegBDC,FixedLegDayCounter,Index6M,DiscountingCurve,Permanent,Trigger,ObjectOverwrite)</f>
        <v>obj_006b2#0000</v>
      </c>
      <c r="AB255" s="50" t="str">
        <f>_xll.qlVanillaSwapFromSwapIndex(,AA255,R255)</f>
        <v>obj_008b5#0000</v>
      </c>
    </row>
    <row r="256" spans="13:28" x14ac:dyDescent="0.2">
      <c r="M256" s="94" t="s">
        <v>155</v>
      </c>
      <c r="N256" s="94" t="s">
        <v>86</v>
      </c>
      <c r="O256" s="94" t="s">
        <v>90</v>
      </c>
      <c r="P256" s="94" t="str">
        <f t="shared" si="21"/>
        <v>EUR10F25Y_Quote</v>
      </c>
      <c r="Q256" s="122"/>
      <c r="R256" s="106">
        <f>_xll.qlInterestRateIndexFixingDate(AA256,S256)</f>
        <v>46009</v>
      </c>
      <c r="S256" s="106">
        <f>_xll.qlCalendarAdvance(Calendar,SettlementDate,N256,"mf",TRUE,Trigger)</f>
        <v>46013</v>
      </c>
      <c r="T256" s="106">
        <f>_xll.qlInterestRateIndexMaturity(AA256,S256)</f>
        <v>55144</v>
      </c>
      <c r="U256" s="97">
        <f>_xll.qlIndexFixing(AA256,R256,TRUE,_xll.ohTrigger(Trigger,Trigger6M,InterestRatesTrigger))</f>
        <v>1.8411833342248277E-2</v>
      </c>
      <c r="V256" s="97">
        <f>_xll.qlQuoteValue(P256,_xll.ohTrigger(Trigger,Trigger6M,InterestRatesTrigger))</f>
        <v>1.84E-2</v>
      </c>
      <c r="W256" s="94" t="b">
        <f t="shared" si="22"/>
        <v>1</v>
      </c>
      <c r="X256" s="153">
        <f t="shared" si="23"/>
        <v>0.11833342248277617</v>
      </c>
      <c r="Y256" s="50" t="b">
        <f>ABS(X256/10000)&lt;=ABS('General Settings'!$D$32)</f>
        <v>0</v>
      </c>
      <c r="AA256" s="50" t="str">
        <f>_xll.qlSwapIndex(,,O256,SettlementDays,Currency,Calendar,FixedLegTenor,FixedLegBDC,FixedLegDayCounter,Index6M,DiscountingCurve,Permanent,Trigger,ObjectOverwrite)</f>
        <v>obj_006ce#0000</v>
      </c>
      <c r="AB256" s="50" t="str">
        <f>_xll.qlVanillaSwapFromSwapIndex(,AA256,R256)</f>
        <v>obj_007c9#0000</v>
      </c>
    </row>
    <row r="257" spans="13:28" x14ac:dyDescent="0.2">
      <c r="M257" s="197" t="s">
        <v>155</v>
      </c>
      <c r="N257" s="197" t="s">
        <v>86</v>
      </c>
      <c r="O257" s="197" t="s">
        <v>92</v>
      </c>
      <c r="P257" s="197" t="str">
        <f t="shared" si="21"/>
        <v>EUR10F30Y_Quote</v>
      </c>
      <c r="Q257" s="162"/>
      <c r="R257" s="198">
        <f>_xll.qlInterestRateIndexFixingDate(AA257,S257)</f>
        <v>46009</v>
      </c>
      <c r="S257" s="198">
        <f>_xll.qlCalendarAdvance(Calendar,SettlementDate,N257,"mf",TRUE,Trigger)</f>
        <v>46013</v>
      </c>
      <c r="T257" s="198">
        <f>_xll.qlInterestRateIndexMaturity(AA257,S257)</f>
        <v>56970</v>
      </c>
      <c r="U257" s="199">
        <f>_xll.qlIndexFixing(AA257,R257,TRUE,_xll.ohTrigger(Trigger,Trigger6M,InterestRatesTrigger))</f>
        <v>1.7941273894921846E-2</v>
      </c>
      <c r="V257" s="199">
        <f>_xll.qlQuoteValue(P257,_xll.ohTrigger(Trigger,Trigger6M,InterestRatesTrigger))</f>
        <v>1.7929999999999998E-2</v>
      </c>
      <c r="W257" s="197" t="b">
        <f t="shared" si="22"/>
        <v>1</v>
      </c>
      <c r="X257" s="200">
        <f t="shared" si="23"/>
        <v>0.11273894921847577</v>
      </c>
      <c r="Y257" s="161" t="b">
        <f>ABS(X257/10000)&lt;=ABS('General Settings'!$D$32)</f>
        <v>0</v>
      </c>
      <c r="AA257" s="50" t="str">
        <f>_xll.qlSwapIndex(,,O257,SettlementDays,Currency,Calendar,FixedLegTenor,FixedLegBDC,FixedLegDayCounter,Index6M,DiscountingCurve,Permanent,Trigger,ObjectOverwrite)</f>
        <v>obj_0069b#0000</v>
      </c>
      <c r="AB257" s="50" t="str">
        <f>_xll.qlVanillaSwapFromSwapIndex(,AA257,R257)</f>
        <v>obj_00897#0000</v>
      </c>
    </row>
    <row r="258" spans="13:28" x14ac:dyDescent="0.2">
      <c r="M258" s="201" t="s">
        <v>155</v>
      </c>
      <c r="N258" s="201" t="s">
        <v>112</v>
      </c>
      <c r="O258" s="201" t="s">
        <v>33</v>
      </c>
      <c r="P258" s="201" t="str">
        <f t="shared" si="21"/>
        <v>EUR11F1Y_Quote</v>
      </c>
      <c r="Q258" s="166"/>
      <c r="R258" s="202">
        <f>_xll.qlInterestRateIndexFixingDate(AA258,S258)</f>
        <v>46373</v>
      </c>
      <c r="S258" s="202">
        <f>_xll.qlCalendarAdvance(Calendar,SettlementDate,N258,"mf",TRUE,Trigger)</f>
        <v>46377</v>
      </c>
      <c r="T258" s="202">
        <f>_xll.qlInterestRateIndexMaturity(AA258,S258)</f>
        <v>46742</v>
      </c>
      <c r="U258" s="203">
        <f>_xll.qlIndexFixing(AA258,R258,TRUE,_xll.ohTrigger(Trigger,Trigger6M,InterestRatesTrigger))</f>
        <v>2.2077715616448786E-2</v>
      </c>
      <c r="V258" s="203">
        <f>_xll.qlQuoteValue(P258,_xll.ohTrigger(Trigger,Trigger6M,InterestRatesTrigger))</f>
        <v>2.198E-2</v>
      </c>
      <c r="W258" s="201" t="b">
        <f t="shared" si="22"/>
        <v>1</v>
      </c>
      <c r="X258" s="204">
        <f t="shared" si="23"/>
        <v>0.97715616448786069</v>
      </c>
      <c r="Y258" s="149" t="b">
        <f>ABS(X258/10000)&lt;=ABS('General Settings'!$D$32)</f>
        <v>0</v>
      </c>
      <c r="AA258" s="50" t="str">
        <f>_xll.qlSwapIndex(,,O258,SettlementDays,Currency,Calendar,FixedLegTenor,FixedLegBDC,FixedLegDayCounter,Index6M,DiscountingCurve,Permanent,Trigger,ObjectOverwrite)</f>
        <v>obj_006b3#0000</v>
      </c>
      <c r="AB258" s="50" t="str">
        <f>_xll.qlVanillaSwapFromSwapIndex(,AA258,R258)</f>
        <v>obj_00784#0000</v>
      </c>
    </row>
    <row r="259" spans="13:28" x14ac:dyDescent="0.2">
      <c r="M259" s="94" t="s">
        <v>155</v>
      </c>
      <c r="N259" s="94" t="s">
        <v>112</v>
      </c>
      <c r="O259" s="94" t="s">
        <v>78</v>
      </c>
      <c r="P259" s="94" t="str">
        <f t="shared" si="21"/>
        <v>EUR11F2Y_Quote</v>
      </c>
      <c r="Q259" s="122"/>
      <c r="R259" s="106">
        <f>_xll.qlInterestRateIndexFixingDate(AA259,S259)</f>
        <v>46373</v>
      </c>
      <c r="S259" s="106">
        <f>_xll.qlCalendarAdvance(Calendar,SettlementDate,N259,"mf",TRUE,Trigger)</f>
        <v>46377</v>
      </c>
      <c r="T259" s="106">
        <f>_xll.qlInterestRateIndexMaturity(AA259,S259)</f>
        <v>47108</v>
      </c>
      <c r="U259" s="97">
        <f>_xll.qlIndexFixing(AA259,R259,TRUE,_xll.ohTrigger(Trigger,Trigger6M,InterestRatesTrigger))</f>
        <v>2.2285143625749754E-2</v>
      </c>
      <c r="V259" s="97">
        <f>_xll.qlQuoteValue(P259,_xll.ohTrigger(Trigger,Trigger6M,InterestRatesTrigger))</f>
        <v>2.2200000000000001E-2</v>
      </c>
      <c r="W259" s="94" t="b">
        <f t="shared" si="22"/>
        <v>1</v>
      </c>
      <c r="X259" s="153">
        <f t="shared" si="23"/>
        <v>0.85143625749753427</v>
      </c>
      <c r="Y259" s="50" t="b">
        <f>ABS(X259/10000)&lt;=ABS('General Settings'!$D$32)</f>
        <v>0</v>
      </c>
      <c r="AA259" s="50" t="str">
        <f>_xll.qlSwapIndex(,,O259,SettlementDays,Currency,Calendar,FixedLegTenor,FixedLegBDC,FixedLegDayCounter,Index6M,DiscountingCurve,Permanent,Trigger,ObjectOverwrite)</f>
        <v>obj_005a1#0000</v>
      </c>
      <c r="AB259" s="50" t="str">
        <f>_xll.qlVanillaSwapFromSwapIndex(,AA259,R259)</f>
        <v>obj_0087a#0000</v>
      </c>
    </row>
    <row r="260" spans="13:28" x14ac:dyDescent="0.2">
      <c r="M260" s="94" t="s">
        <v>155</v>
      </c>
      <c r="N260" s="94" t="s">
        <v>112</v>
      </c>
      <c r="O260" s="94" t="s">
        <v>79</v>
      </c>
      <c r="P260" s="94" t="str">
        <f t="shared" si="21"/>
        <v>EUR11F3Y_Quote</v>
      </c>
      <c r="Q260" s="122"/>
      <c r="R260" s="106">
        <f>_xll.qlInterestRateIndexFixingDate(AA260,S260)</f>
        <v>46373</v>
      </c>
      <c r="S260" s="106">
        <f>_xll.qlCalendarAdvance(Calendar,SettlementDate,N260,"mf",TRUE,Trigger)</f>
        <v>46377</v>
      </c>
      <c r="T260" s="106">
        <f>_xll.qlInterestRateIndexMaturity(AA260,S260)</f>
        <v>47473</v>
      </c>
      <c r="U260" s="97">
        <f>_xll.qlIndexFixing(AA260,R260,TRUE,_xll.ohTrigger(Trigger,Trigger6M,InterestRatesTrigger))</f>
        <v>2.2351698187713362E-2</v>
      </c>
      <c r="V260" s="97">
        <f>_xll.qlQuoteValue(P260,_xll.ohTrigger(Trigger,Trigger6M,InterestRatesTrigger))</f>
        <v>2.23E-2</v>
      </c>
      <c r="W260" s="94" t="b">
        <f t="shared" si="22"/>
        <v>1</v>
      </c>
      <c r="X260" s="153">
        <f t="shared" si="23"/>
        <v>0.51698187713361543</v>
      </c>
      <c r="Y260" s="50" t="b">
        <f>ABS(X260/10000)&lt;=ABS('General Settings'!$D$32)</f>
        <v>0</v>
      </c>
      <c r="AA260" s="50" t="str">
        <f>_xll.qlSwapIndex(,,O260,SettlementDays,Currency,Calendar,FixedLegTenor,FixedLegBDC,FixedLegDayCounter,Index6M,DiscountingCurve,Permanent,Trigger,ObjectOverwrite)</f>
        <v>obj_005e1#0000</v>
      </c>
      <c r="AB260" s="50" t="str">
        <f>_xll.qlVanillaSwapFromSwapIndex(,AA260,R260)</f>
        <v>obj_00871#0000</v>
      </c>
    </row>
    <row r="261" spans="13:28" x14ac:dyDescent="0.2">
      <c r="M261" s="94" t="s">
        <v>155</v>
      </c>
      <c r="N261" s="94" t="s">
        <v>112</v>
      </c>
      <c r="O261" s="94" t="s">
        <v>80</v>
      </c>
      <c r="P261" s="94" t="str">
        <f t="shared" si="21"/>
        <v>EUR11F4Y_Quote</v>
      </c>
      <c r="Q261" s="122"/>
      <c r="R261" s="106">
        <f>_xll.qlInterestRateIndexFixingDate(AA261,S261)</f>
        <v>46373</v>
      </c>
      <c r="S261" s="106">
        <f>_xll.qlCalendarAdvance(Calendar,SettlementDate,N261,"mf",TRUE,Trigger)</f>
        <v>46377</v>
      </c>
      <c r="T261" s="106">
        <f>_xll.qlInterestRateIndexMaturity(AA261,S261)</f>
        <v>47840</v>
      </c>
      <c r="U261" s="97">
        <f>_xll.qlIndexFixing(AA261,R261,TRUE,_xll.ohTrigger(Trigger,Trigger6M,InterestRatesTrigger))</f>
        <v>2.2344451169633756E-2</v>
      </c>
      <c r="V261" s="97">
        <f>_xll.qlQuoteValue(P261,_xll.ohTrigger(Trigger,Trigger6M,InterestRatesTrigger))</f>
        <v>2.231E-2</v>
      </c>
      <c r="W261" s="94" t="b">
        <f t="shared" si="22"/>
        <v>1</v>
      </c>
      <c r="X261" s="153">
        <f t="shared" si="23"/>
        <v>0.34451169633756273</v>
      </c>
      <c r="Y261" s="50" t="b">
        <f>ABS(X261/10000)&lt;=ABS('General Settings'!$D$32)</f>
        <v>0</v>
      </c>
      <c r="AA261" s="50" t="str">
        <f>_xll.qlSwapIndex(,,O261,SettlementDays,Currency,Calendar,FixedLegTenor,FixedLegBDC,FixedLegDayCounter,Index6M,DiscountingCurve,Permanent,Trigger,ObjectOverwrite)</f>
        <v>obj_006eb#0000</v>
      </c>
      <c r="AB261" s="50" t="str">
        <f>_xll.qlVanillaSwapFromSwapIndex(,AA261,R261)</f>
        <v>obj_0077e#0000</v>
      </c>
    </row>
    <row r="262" spans="13:28" x14ac:dyDescent="0.2">
      <c r="M262" s="94" t="s">
        <v>155</v>
      </c>
      <c r="N262" s="94" t="s">
        <v>112</v>
      </c>
      <c r="O262" s="94" t="s">
        <v>81</v>
      </c>
      <c r="P262" s="94" t="str">
        <f t="shared" si="21"/>
        <v>EUR11F5Y_Quote</v>
      </c>
      <c r="Q262" s="122"/>
      <c r="R262" s="106">
        <f>_xll.qlInterestRateIndexFixingDate(AA262,S262)</f>
        <v>46373</v>
      </c>
      <c r="S262" s="106">
        <f>_xll.qlCalendarAdvance(Calendar,SettlementDate,N262,"mf",TRUE,Trigger)</f>
        <v>46377</v>
      </c>
      <c r="T262" s="106">
        <f>_xll.qlInterestRateIndexMaturity(AA262,S262)</f>
        <v>48204</v>
      </c>
      <c r="U262" s="97">
        <f>_xll.qlIndexFixing(AA262,R262,TRUE,_xll.ohTrigger(Trigger,Trigger6M,InterestRatesTrigger))</f>
        <v>2.2272404801382761E-2</v>
      </c>
      <c r="V262" s="97">
        <f>_xll.qlQuoteValue(P262,_xll.ohTrigger(Trigger,Trigger6M,InterestRatesTrigger))</f>
        <v>2.2240000000000003E-2</v>
      </c>
      <c r="W262" s="94" t="b">
        <f t="shared" si="22"/>
        <v>1</v>
      </c>
      <c r="X262" s="153">
        <f t="shared" si="23"/>
        <v>0.3240480138275853</v>
      </c>
      <c r="Y262" s="50" t="b">
        <f>ABS(X262/10000)&lt;=ABS('General Settings'!$D$32)</f>
        <v>0</v>
      </c>
      <c r="AA262" s="50" t="str">
        <f>_xll.qlSwapIndex(,,O262,SettlementDays,Currency,Calendar,FixedLegTenor,FixedLegBDC,FixedLegDayCounter,Index6M,DiscountingCurve,Permanent,Trigger,ObjectOverwrite)</f>
        <v>obj_0071b#0000</v>
      </c>
      <c r="AB262" s="50" t="str">
        <f>_xll.qlVanillaSwapFromSwapIndex(,AA262,R262)</f>
        <v>obj_007b4#0000</v>
      </c>
    </row>
    <row r="263" spans="13:28" x14ac:dyDescent="0.2">
      <c r="M263" s="94" t="s">
        <v>155</v>
      </c>
      <c r="N263" s="94" t="s">
        <v>112</v>
      </c>
      <c r="O263" s="94" t="s">
        <v>82</v>
      </c>
      <c r="P263" s="94" t="str">
        <f t="shared" si="21"/>
        <v>EUR11F6Y_Quote</v>
      </c>
      <c r="Q263" s="122"/>
      <c r="R263" s="106">
        <f>_xll.qlInterestRateIndexFixingDate(AA263,S263)</f>
        <v>46373</v>
      </c>
      <c r="S263" s="106">
        <f>_xll.qlCalendarAdvance(Calendar,SettlementDate,N263,"mf",TRUE,Trigger)</f>
        <v>46377</v>
      </c>
      <c r="T263" s="106">
        <f>_xll.qlInterestRateIndexMaturity(AA263,S263)</f>
        <v>48569</v>
      </c>
      <c r="U263" s="97">
        <f>_xll.qlIndexFixing(AA263,R263,TRUE,_xll.ohTrigger(Trigger,Trigger6M,InterestRatesTrigger))</f>
        <v>2.2151795496471539E-2</v>
      </c>
      <c r="V263" s="97">
        <f>_xll.qlQuoteValue(P263,_xll.ohTrigger(Trigger,Trigger6M,InterestRatesTrigger))</f>
        <v>2.215E-2</v>
      </c>
      <c r="W263" s="94" t="b">
        <f t="shared" si="22"/>
        <v>1</v>
      </c>
      <c r="X263" s="153">
        <f t="shared" si="23"/>
        <v>1.7954964715398425E-2</v>
      </c>
      <c r="Y263" s="50" t="b">
        <f>ABS(X263/10000)&lt;=ABS('General Settings'!$D$32)</f>
        <v>0</v>
      </c>
      <c r="AA263" s="50" t="str">
        <f>_xll.qlSwapIndex(,,O263,SettlementDays,Currency,Calendar,FixedLegTenor,FixedLegBDC,FixedLegDayCounter,Index6M,DiscountingCurve,Permanent,Trigger,ObjectOverwrite)</f>
        <v>obj_00697#0000</v>
      </c>
      <c r="AB263" s="50" t="str">
        <f>_xll.qlVanillaSwapFromSwapIndex(,AA263,R263)</f>
        <v>obj_00887#0000</v>
      </c>
    </row>
    <row r="264" spans="13:28" x14ac:dyDescent="0.2">
      <c r="M264" s="94" t="s">
        <v>155</v>
      </c>
      <c r="N264" s="94" t="s">
        <v>112</v>
      </c>
      <c r="O264" s="94" t="s">
        <v>83</v>
      </c>
      <c r="P264" s="94" t="str">
        <f t="shared" si="21"/>
        <v>EUR11F7Y_Quote</v>
      </c>
      <c r="Q264" s="122"/>
      <c r="R264" s="106">
        <f>_xll.qlInterestRateIndexFixingDate(AA264,S264)</f>
        <v>46373</v>
      </c>
      <c r="S264" s="106">
        <f>_xll.qlCalendarAdvance(Calendar,SettlementDate,N264,"mf",TRUE,Trigger)</f>
        <v>46377</v>
      </c>
      <c r="T264" s="106">
        <f>_xll.qlInterestRateIndexMaturity(AA264,S264)</f>
        <v>48934</v>
      </c>
      <c r="U264" s="97">
        <f>_xll.qlIndexFixing(AA264,R264,TRUE,_xll.ohTrigger(Trigger,Trigger6M,InterestRatesTrigger))</f>
        <v>2.1969136584231198E-2</v>
      </c>
      <c r="V264" s="97">
        <f>_xll.qlQuoteValue(P264,_xll.ohTrigger(Trigger,Trigger6M,InterestRatesTrigger))</f>
        <v>2.1949999999999997E-2</v>
      </c>
      <c r="W264" s="94" t="b">
        <f t="shared" si="22"/>
        <v>1</v>
      </c>
      <c r="X264" s="153">
        <f t="shared" si="23"/>
        <v>0.1913658423120107</v>
      </c>
      <c r="Y264" s="50" t="b">
        <f>ABS(X264/10000)&lt;=ABS('General Settings'!$D$32)</f>
        <v>0</v>
      </c>
      <c r="AA264" s="50" t="str">
        <f>_xll.qlSwapIndex(,,O264,SettlementDays,Currency,Calendar,FixedLegTenor,FixedLegBDC,FixedLegDayCounter,Index6M,DiscountingCurve,Permanent,Trigger,ObjectOverwrite)</f>
        <v>obj_00699#0000</v>
      </c>
      <c r="AB264" s="50" t="str">
        <f>_xll.qlVanillaSwapFromSwapIndex(,AA264,R264)</f>
        <v>obj_007b6#0000</v>
      </c>
    </row>
    <row r="265" spans="13:28" x14ac:dyDescent="0.2">
      <c r="M265" s="94" t="s">
        <v>155</v>
      </c>
      <c r="N265" s="94" t="s">
        <v>112</v>
      </c>
      <c r="O265" s="94" t="s">
        <v>84</v>
      </c>
      <c r="P265" s="94" t="str">
        <f t="shared" si="21"/>
        <v>EUR11F8Y_Quote</v>
      </c>
      <c r="Q265" s="122"/>
      <c r="R265" s="106">
        <f>_xll.qlInterestRateIndexFixingDate(AA265,S265)</f>
        <v>46373</v>
      </c>
      <c r="S265" s="106">
        <f>_xll.qlCalendarAdvance(Calendar,SettlementDate,N265,"mf",TRUE,Trigger)</f>
        <v>46377</v>
      </c>
      <c r="T265" s="106">
        <f>_xll.qlInterestRateIndexMaturity(AA265,S265)</f>
        <v>49299</v>
      </c>
      <c r="U265" s="97">
        <f>_xll.qlIndexFixing(AA265,R265,TRUE,_xll.ohTrigger(Trigger,Trigger6M,InterestRatesTrigger))</f>
        <v>2.1743221646223086E-2</v>
      </c>
      <c r="V265" s="97">
        <f>_xll.qlQuoteValue(P265,_xll.ohTrigger(Trigger,Trigger6M,InterestRatesTrigger))</f>
        <v>2.1709999999999997E-2</v>
      </c>
      <c r="W265" s="94" t="b">
        <f t="shared" si="22"/>
        <v>1</v>
      </c>
      <c r="X265" s="153">
        <f t="shared" si="23"/>
        <v>0.33221646223088874</v>
      </c>
      <c r="Y265" s="50" t="b">
        <f>ABS(X265/10000)&lt;=ABS('General Settings'!$D$32)</f>
        <v>0</v>
      </c>
      <c r="AA265" s="50" t="str">
        <f>_xll.qlSwapIndex(,,O265,SettlementDays,Currency,Calendar,FixedLegTenor,FixedLegBDC,FixedLegDayCounter,Index6M,DiscountingCurve,Permanent,Trigger,ObjectOverwrite)</f>
        <v>obj_00590#0000</v>
      </c>
      <c r="AB265" s="50" t="str">
        <f>_xll.qlVanillaSwapFromSwapIndex(,AA265,R265)</f>
        <v>obj_00797#0000</v>
      </c>
    </row>
    <row r="266" spans="13:28" x14ac:dyDescent="0.2">
      <c r="M266" s="94" t="s">
        <v>155</v>
      </c>
      <c r="N266" s="94" t="s">
        <v>112</v>
      </c>
      <c r="O266" s="94" t="s">
        <v>85</v>
      </c>
      <c r="P266" s="94" t="str">
        <f t="shared" si="21"/>
        <v>EUR11F9Y_Quote</v>
      </c>
      <c r="Q266" s="122"/>
      <c r="R266" s="106">
        <f>_xll.qlInterestRateIndexFixingDate(AA266,S266)</f>
        <v>46373</v>
      </c>
      <c r="S266" s="106">
        <f>_xll.qlCalendarAdvance(Calendar,SettlementDate,N266,"mf",TRUE,Trigger)</f>
        <v>46377</v>
      </c>
      <c r="T266" s="106">
        <f>_xll.qlInterestRateIndexMaturity(AA266,S266)</f>
        <v>49664</v>
      </c>
      <c r="U266" s="97">
        <f>_xll.qlIndexFixing(AA266,R266,TRUE,_xll.ohTrigger(Trigger,Trigger6M,InterestRatesTrigger))</f>
        <v>2.1481270942122484E-2</v>
      </c>
      <c r="V266" s="97">
        <f>_xll.qlQuoteValue(P266,_xll.ohTrigger(Trigger,Trigger6M,InterestRatesTrigger))</f>
        <v>2.146E-2</v>
      </c>
      <c r="W266" s="94" t="b">
        <f t="shared" si="22"/>
        <v>1</v>
      </c>
      <c r="X266" s="153">
        <f t="shared" si="23"/>
        <v>0.2127094212248451</v>
      </c>
      <c r="Y266" s="50" t="b">
        <f>ABS(X266/10000)&lt;=ABS('General Settings'!$D$32)</f>
        <v>0</v>
      </c>
      <c r="AA266" s="50" t="str">
        <f>_xll.qlSwapIndex(,,O266,SettlementDays,Currency,Calendar,FixedLegTenor,FixedLegBDC,FixedLegDayCounter,Index6M,DiscountingCurve,Permanent,Trigger,ObjectOverwrite)</f>
        <v>obj_00630#0000</v>
      </c>
      <c r="AB266" s="50" t="str">
        <f>_xll.qlVanillaSwapFromSwapIndex(,AA266,R266)</f>
        <v>obj_007a1#0000</v>
      </c>
    </row>
    <row r="267" spans="13:28" x14ac:dyDescent="0.2">
      <c r="M267" s="94" t="s">
        <v>155</v>
      </c>
      <c r="N267" s="94" t="s">
        <v>112</v>
      </c>
      <c r="O267" s="94" t="s">
        <v>86</v>
      </c>
      <c r="P267" s="94" t="str">
        <f t="shared" si="21"/>
        <v>EUR11F10Y_Quote</v>
      </c>
      <c r="Q267" s="122"/>
      <c r="R267" s="106">
        <f>_xll.qlInterestRateIndexFixingDate(AA267,S267)</f>
        <v>46373</v>
      </c>
      <c r="S267" s="106">
        <f>_xll.qlCalendarAdvance(Calendar,SettlementDate,N267,"mf",TRUE,Trigger)</f>
        <v>46377</v>
      </c>
      <c r="T267" s="106">
        <f>_xll.qlInterestRateIndexMaturity(AA267,S267)</f>
        <v>50031</v>
      </c>
      <c r="U267" s="97">
        <f>_xll.qlIndexFixing(AA267,R267,TRUE,_xll.ohTrigger(Trigger,Trigger6M,InterestRatesTrigger))</f>
        <v>2.1192821625838024E-2</v>
      </c>
      <c r="V267" s="97">
        <f>_xll.qlQuoteValue(P267,_xll.ohTrigger(Trigger,Trigger6M,InterestRatesTrigger))</f>
        <v>2.1179999999999997E-2</v>
      </c>
      <c r="W267" s="94" t="b">
        <f t="shared" si="22"/>
        <v>1</v>
      </c>
      <c r="X267" s="153">
        <f t="shared" si="23"/>
        <v>0.12821625838026901</v>
      </c>
      <c r="Y267" s="50" t="b">
        <f>ABS(X267/10000)&lt;=ABS('General Settings'!$D$32)</f>
        <v>0</v>
      </c>
      <c r="AA267" s="50" t="str">
        <f>_xll.qlSwapIndex(,,O267,SettlementDays,Currency,Calendar,FixedLegTenor,FixedLegBDC,FixedLegDayCounter,Index6M,DiscountingCurve,Permanent,Trigger,ObjectOverwrite)</f>
        <v>obj_00756#0000</v>
      </c>
      <c r="AB267" s="50" t="str">
        <f>_xll.qlVanillaSwapFromSwapIndex(,AA267,R267)</f>
        <v>obj_00814#0000</v>
      </c>
    </row>
    <row r="268" spans="13:28" x14ac:dyDescent="0.2">
      <c r="M268" s="94" t="s">
        <v>155</v>
      </c>
      <c r="N268" s="94" t="s">
        <v>112</v>
      </c>
      <c r="O268" s="94" t="s">
        <v>112</v>
      </c>
      <c r="P268" s="94" t="str">
        <f t="shared" si="21"/>
        <v>EUR11F11Y_Quote</v>
      </c>
      <c r="Q268" s="122"/>
      <c r="R268" s="106">
        <f>_xll.qlInterestRateIndexFixingDate(AA268,S268)</f>
        <v>46373</v>
      </c>
      <c r="S268" s="106">
        <f>_xll.qlCalendarAdvance(Calendar,SettlementDate,N268,"mf",TRUE,Trigger)</f>
        <v>46377</v>
      </c>
      <c r="T268" s="106">
        <f>_xll.qlInterestRateIndexMaturity(AA268,S268)</f>
        <v>50395</v>
      </c>
      <c r="U268" s="97">
        <f>_xll.qlIndexFixing(AA268,R268,TRUE,_xll.ohTrigger(Trigger,Trigger6M,InterestRatesTrigger))</f>
        <v>2.0882600089328393E-2</v>
      </c>
      <c r="V268" s="97">
        <f>_xll.qlQuoteValue(P268,_xll.ohTrigger(Trigger,Trigger6M,InterestRatesTrigger))</f>
        <v>2.0879999999999999E-2</v>
      </c>
      <c r="W268" s="94" t="b">
        <f t="shared" si="22"/>
        <v>1</v>
      </c>
      <c r="X268" s="153">
        <f t="shared" si="23"/>
        <v>2.600089328393812E-2</v>
      </c>
      <c r="Y268" s="50" t="b">
        <f>ABS(X268/10000)&lt;=ABS('General Settings'!$D$32)</f>
        <v>0</v>
      </c>
      <c r="AA268" s="50" t="str">
        <f>_xll.qlSwapIndex(,,O268,SettlementDays,Currency,Calendar,FixedLegTenor,FixedLegBDC,FixedLegDayCounter,Index6M,DiscountingCurve,Permanent,Trigger,ObjectOverwrite)</f>
        <v>obj_005fc#0000</v>
      </c>
      <c r="AB268" s="50" t="str">
        <f>_xll.qlVanillaSwapFromSwapIndex(,AA268,R268)</f>
        <v>obj_0080e#0000</v>
      </c>
    </row>
    <row r="269" spans="13:28" x14ac:dyDescent="0.2">
      <c r="M269" s="94" t="s">
        <v>155</v>
      </c>
      <c r="N269" s="94" t="s">
        <v>112</v>
      </c>
      <c r="O269" s="94" t="s">
        <v>87</v>
      </c>
      <c r="P269" s="94" t="str">
        <f t="shared" si="21"/>
        <v>EUR11F12Y_Quote</v>
      </c>
      <c r="Q269" s="122"/>
      <c r="R269" s="106">
        <f>_xll.qlInterestRateIndexFixingDate(AA269,S269)</f>
        <v>46373</v>
      </c>
      <c r="S269" s="106">
        <f>_xll.qlCalendarAdvance(Calendar,SettlementDate,N269,"mf",TRUE,Trigger)</f>
        <v>46377</v>
      </c>
      <c r="T269" s="106">
        <f>_xll.qlInterestRateIndexMaturity(AA269,S269)</f>
        <v>50760</v>
      </c>
      <c r="U269" s="97">
        <f>_xll.qlIndexFixing(AA269,R269,TRUE,_xll.ohTrigger(Trigger,Trigger6M,InterestRatesTrigger))</f>
        <v>2.0567826426953557E-2</v>
      </c>
      <c r="V269" s="97">
        <f>_xll.qlQuoteValue(P269,_xll.ohTrigger(Trigger,Trigger6M,InterestRatesTrigger))</f>
        <v>2.0550000000000002E-2</v>
      </c>
      <c r="W269" s="94" t="b">
        <f t="shared" si="22"/>
        <v>1</v>
      </c>
      <c r="X269" s="153">
        <f t="shared" si="23"/>
        <v>0.17826426953554408</v>
      </c>
      <c r="Y269" s="50" t="b">
        <f>ABS(X269/10000)&lt;=ABS('General Settings'!$D$32)</f>
        <v>0</v>
      </c>
      <c r="AA269" s="50" t="str">
        <f>_xll.qlSwapIndex(,,O269,SettlementDays,Currency,Calendar,FixedLegTenor,FixedLegBDC,FixedLegDayCounter,Index6M,DiscountingCurve,Permanent,Trigger,ObjectOverwrite)</f>
        <v>obj_00680#0000</v>
      </c>
      <c r="AB269" s="50" t="str">
        <f>_xll.qlVanillaSwapFromSwapIndex(,AA269,R269)</f>
        <v>obj_00801#0000</v>
      </c>
    </row>
    <row r="270" spans="13:28" x14ac:dyDescent="0.2">
      <c r="M270" s="94" t="s">
        <v>155</v>
      </c>
      <c r="N270" s="94" t="s">
        <v>112</v>
      </c>
      <c r="O270" s="94" t="s">
        <v>113</v>
      </c>
      <c r="P270" s="94" t="str">
        <f t="shared" ref="P270:P333" si="24">Currency&amp;SUBSTITUTE(N270,"Y","F")&amp;O270&amp;QuoteSuffix</f>
        <v>EUR11F13Y_Quote</v>
      </c>
      <c r="Q270" s="122"/>
      <c r="R270" s="106">
        <f>_xll.qlInterestRateIndexFixingDate(AA270,S270)</f>
        <v>46373</v>
      </c>
      <c r="S270" s="106">
        <f>_xll.qlCalendarAdvance(Calendar,SettlementDate,N270,"mf",TRUE,Trigger)</f>
        <v>46377</v>
      </c>
      <c r="T270" s="106">
        <f>_xll.qlInterestRateIndexMaturity(AA270,S270)</f>
        <v>51125</v>
      </c>
      <c r="U270" s="97">
        <f>_xll.qlIndexFixing(AA270,R270,TRUE,_xll.ohTrigger(Trigger,Trigger6M,InterestRatesTrigger))</f>
        <v>2.0262717340871251E-2</v>
      </c>
      <c r="V270" s="97">
        <f>_xll.qlQuoteValue(P270,_xll.ohTrigger(Trigger,Trigger6M,InterestRatesTrigger))</f>
        <v>2.0240000000000001E-2</v>
      </c>
      <c r="W270" s="94" t="b">
        <f t="shared" si="22"/>
        <v>1</v>
      </c>
      <c r="X270" s="153">
        <f t="shared" si="23"/>
        <v>0.22717340871249853</v>
      </c>
      <c r="Y270" s="50" t="b">
        <f>ABS(X270/10000)&lt;=ABS('General Settings'!$D$32)</f>
        <v>0</v>
      </c>
      <c r="AA270" s="50" t="str">
        <f>_xll.qlSwapIndex(,,O270,SettlementDays,Currency,Calendar,FixedLegTenor,FixedLegBDC,FixedLegDayCounter,Index6M,DiscountingCurve,Permanent,Trigger,ObjectOverwrite)</f>
        <v>obj_0060b#0000</v>
      </c>
      <c r="AB270" s="50" t="str">
        <f>_xll.qlVanillaSwapFromSwapIndex(,AA270,R270)</f>
        <v>obj_0077b#0000</v>
      </c>
    </row>
    <row r="271" spans="13:28" x14ac:dyDescent="0.2">
      <c r="M271" s="94" t="s">
        <v>155</v>
      </c>
      <c r="N271" s="94" t="s">
        <v>112</v>
      </c>
      <c r="O271" s="94" t="s">
        <v>114</v>
      </c>
      <c r="P271" s="94" t="str">
        <f t="shared" si="24"/>
        <v>EUR11F14Y_Quote</v>
      </c>
      <c r="Q271" s="122"/>
      <c r="R271" s="106">
        <f>_xll.qlInterestRateIndexFixingDate(AA271,S271)</f>
        <v>46373</v>
      </c>
      <c r="S271" s="106">
        <f>_xll.qlCalendarAdvance(Calendar,SettlementDate,N271,"mf",TRUE,Trigger)</f>
        <v>46377</v>
      </c>
      <c r="T271" s="106">
        <f>_xll.qlInterestRateIndexMaturity(AA271,S271)</f>
        <v>51491</v>
      </c>
      <c r="U271" s="97">
        <f>_xll.qlIndexFixing(AA271,R271,TRUE,_xll.ohTrigger(Trigger,Trigger6M,InterestRatesTrigger))</f>
        <v>1.9982576235500257E-2</v>
      </c>
      <c r="V271" s="97">
        <f>_xll.qlQuoteValue(P271,_xll.ohTrigger(Trigger,Trigger6M,InterestRatesTrigger))</f>
        <v>1.9959999999999999E-2</v>
      </c>
      <c r="W271" s="94" t="b">
        <f t="shared" ref="W271:W334" si="25">NOT(ISERROR(V271))</f>
        <v>1</v>
      </c>
      <c r="X271" s="153">
        <f t="shared" ref="X271:X334" si="26">(U271-V271)*10000</f>
        <v>0.22576235500258029</v>
      </c>
      <c r="Y271" s="50" t="b">
        <f>ABS(X271/10000)&lt;=ABS('General Settings'!$D$32)</f>
        <v>0</v>
      </c>
      <c r="AA271" s="50" t="str">
        <f>_xll.qlSwapIndex(,,O271,SettlementDays,Currency,Calendar,FixedLegTenor,FixedLegBDC,FixedLegDayCounter,Index6M,DiscountingCurve,Permanent,Trigger,ObjectOverwrite)</f>
        <v>obj_006b9#0000</v>
      </c>
      <c r="AB271" s="50" t="str">
        <f>_xll.qlVanillaSwapFromSwapIndex(,AA271,R271)</f>
        <v>obj_007c8#0000</v>
      </c>
    </row>
    <row r="272" spans="13:28" x14ac:dyDescent="0.2">
      <c r="M272" s="94" t="s">
        <v>155</v>
      </c>
      <c r="N272" s="94" t="s">
        <v>112</v>
      </c>
      <c r="O272" s="94" t="s">
        <v>88</v>
      </c>
      <c r="P272" s="94" t="str">
        <f t="shared" si="24"/>
        <v>EUR11F15Y_Quote</v>
      </c>
      <c r="Q272" s="122"/>
      <c r="R272" s="106">
        <f>_xll.qlInterestRateIndexFixingDate(AA272,S272)</f>
        <v>46373</v>
      </c>
      <c r="S272" s="106">
        <f>_xll.qlCalendarAdvance(Calendar,SettlementDate,N272,"mf",TRUE,Trigger)</f>
        <v>46377</v>
      </c>
      <c r="T272" s="106">
        <f>_xll.qlInterestRateIndexMaturity(AA272,S272)</f>
        <v>51858</v>
      </c>
      <c r="U272" s="97">
        <f>_xll.qlIndexFixing(AA272,R272,TRUE,_xll.ohTrigger(Trigger,Trigger6M,InterestRatesTrigger))</f>
        <v>1.9721384021447626E-2</v>
      </c>
      <c r="V272" s="97">
        <f>_xll.qlQuoteValue(P272,_xll.ohTrigger(Trigger,Trigger6M,InterestRatesTrigger))</f>
        <v>1.9699999999999999E-2</v>
      </c>
      <c r="W272" s="94" t="b">
        <f t="shared" si="25"/>
        <v>1</v>
      </c>
      <c r="X272" s="153">
        <f t="shared" si="26"/>
        <v>0.21384021447627688</v>
      </c>
      <c r="Y272" s="50" t="b">
        <f>ABS(X272/10000)&lt;=ABS('General Settings'!$D$32)</f>
        <v>0</v>
      </c>
      <c r="AA272" s="50" t="str">
        <f>_xll.qlSwapIndex(,,O272,SettlementDays,Currency,Calendar,FixedLegTenor,FixedLegBDC,FixedLegDayCounter,Index6M,DiscountingCurve,Permanent,Trigger,ObjectOverwrite)</f>
        <v>obj_005ab#0000</v>
      </c>
      <c r="AB272" s="50" t="str">
        <f>_xll.qlVanillaSwapFromSwapIndex(,AA272,R272)</f>
        <v>obj_00869#0000</v>
      </c>
    </row>
    <row r="273" spans="13:28" x14ac:dyDescent="0.2">
      <c r="M273" s="94" t="s">
        <v>155</v>
      </c>
      <c r="N273" s="94" t="s">
        <v>112</v>
      </c>
      <c r="O273" s="94" t="s">
        <v>89</v>
      </c>
      <c r="P273" s="94" t="str">
        <f t="shared" si="24"/>
        <v>EUR11F20Y_Quote</v>
      </c>
      <c r="Q273" s="122"/>
      <c r="R273" s="106">
        <f>_xll.qlInterestRateIndexFixingDate(AA273,S273)</f>
        <v>46373</v>
      </c>
      <c r="S273" s="106">
        <f>_xll.qlCalendarAdvance(Calendar,SettlementDate,N273,"mf",TRUE,Trigger)</f>
        <v>46377</v>
      </c>
      <c r="T273" s="106">
        <f>_xll.qlInterestRateIndexMaturity(AA273,S273)</f>
        <v>53682</v>
      </c>
      <c r="U273" s="97">
        <f>_xll.qlIndexFixing(AA273,R273,TRUE,_xll.ohTrigger(Trigger,Trigger6M,InterestRatesTrigger))</f>
        <v>1.872458160182279E-2</v>
      </c>
      <c r="V273" s="97">
        <f>_xll.qlQuoteValue(P273,_xll.ohTrigger(Trigger,Trigger6M,InterestRatesTrigger))</f>
        <v>1.8710000000000001E-2</v>
      </c>
      <c r="W273" s="94" t="b">
        <f t="shared" si="25"/>
        <v>1</v>
      </c>
      <c r="X273" s="153">
        <f t="shared" si="26"/>
        <v>0.14581601822789142</v>
      </c>
      <c r="Y273" s="50" t="b">
        <f>ABS(X273/10000)&lt;=ABS('General Settings'!$D$32)</f>
        <v>0</v>
      </c>
      <c r="AA273" s="50" t="str">
        <f>_xll.qlSwapIndex(,,O273,SettlementDays,Currency,Calendar,FixedLegTenor,FixedLegBDC,FixedLegDayCounter,Index6M,DiscountingCurve,Permanent,Trigger,ObjectOverwrite)</f>
        <v>obj_005dd#0000</v>
      </c>
      <c r="AB273" s="50" t="str">
        <f>_xll.qlVanillaSwapFromSwapIndex(,AA273,R273)</f>
        <v>obj_0081c#0000</v>
      </c>
    </row>
    <row r="274" spans="13:28" x14ac:dyDescent="0.2">
      <c r="M274" s="94" t="s">
        <v>155</v>
      </c>
      <c r="N274" s="94" t="s">
        <v>112</v>
      </c>
      <c r="O274" s="94" t="s">
        <v>90</v>
      </c>
      <c r="P274" s="94" t="str">
        <f t="shared" si="24"/>
        <v>EUR11F25Y_Quote</v>
      </c>
      <c r="Q274" s="122"/>
      <c r="R274" s="106">
        <f>_xll.qlInterestRateIndexFixingDate(AA274,S274)</f>
        <v>46373</v>
      </c>
      <c r="S274" s="106">
        <f>_xll.qlCalendarAdvance(Calendar,SettlementDate,N274,"mf",TRUE,Trigger)</f>
        <v>46377</v>
      </c>
      <c r="T274" s="106">
        <f>_xll.qlInterestRateIndexMaturity(AA274,S274)</f>
        <v>55508</v>
      </c>
      <c r="U274" s="97">
        <f>_xll.qlIndexFixing(AA274,R274,TRUE,_xll.ohTrigger(Trigger,Trigger6M,InterestRatesTrigger))</f>
        <v>1.8175800772752666E-2</v>
      </c>
      <c r="V274" s="97">
        <f>_xll.qlQuoteValue(P274,_xll.ohTrigger(Trigger,Trigger6M,InterestRatesTrigger))</f>
        <v>1.8159999999999999E-2</v>
      </c>
      <c r="W274" s="94" t="b">
        <f t="shared" si="25"/>
        <v>1</v>
      </c>
      <c r="X274" s="153">
        <f t="shared" si="26"/>
        <v>0.15800772752667253</v>
      </c>
      <c r="Y274" s="50" t="b">
        <f>ABS(X274/10000)&lt;=ABS('General Settings'!$D$32)</f>
        <v>0</v>
      </c>
      <c r="AA274" s="50" t="str">
        <f>_xll.qlSwapIndex(,,O274,SettlementDays,Currency,Calendar,FixedLegTenor,FixedLegBDC,FixedLegDayCounter,Index6M,DiscountingCurve,Permanent,Trigger,ObjectOverwrite)</f>
        <v>obj_00740#0000</v>
      </c>
      <c r="AB274" s="50" t="str">
        <f>_xll.qlVanillaSwapFromSwapIndex(,AA274,R274)</f>
        <v>obj_00810#0000</v>
      </c>
    </row>
    <row r="275" spans="13:28" x14ac:dyDescent="0.2">
      <c r="M275" s="197" t="s">
        <v>155</v>
      </c>
      <c r="N275" s="197" t="s">
        <v>112</v>
      </c>
      <c r="O275" s="197" t="s">
        <v>92</v>
      </c>
      <c r="P275" s="197" t="str">
        <f t="shared" si="24"/>
        <v>EUR11F30Y_Quote</v>
      </c>
      <c r="Q275" s="162"/>
      <c r="R275" s="198">
        <f>_xll.qlInterestRateIndexFixingDate(AA275,S275)</f>
        <v>46373</v>
      </c>
      <c r="S275" s="198">
        <f>_xll.qlCalendarAdvance(Calendar,SettlementDate,N275,"mf",TRUE,Trigger)</f>
        <v>46377</v>
      </c>
      <c r="T275" s="198">
        <f>_xll.qlInterestRateIndexMaturity(AA275,S275)</f>
        <v>57335</v>
      </c>
      <c r="U275" s="199">
        <f>_xll.qlIndexFixing(AA275,R275,TRUE,_xll.ohTrigger(Trigger,Trigger6M,InterestRatesTrigger))</f>
        <v>1.7672833277160536E-2</v>
      </c>
      <c r="V275" s="199">
        <f>_xll.qlQuoteValue(P275,_xll.ohTrigger(Trigger,Trigger6M,InterestRatesTrigger))</f>
        <v>1.7659999999999999E-2</v>
      </c>
      <c r="W275" s="197" t="b">
        <f t="shared" si="25"/>
        <v>1</v>
      </c>
      <c r="X275" s="200">
        <f t="shared" si="26"/>
        <v>0.12833277160537865</v>
      </c>
      <c r="Y275" s="161" t="b">
        <f>ABS(X275/10000)&lt;=ABS('General Settings'!$D$32)</f>
        <v>0</v>
      </c>
      <c r="AA275" s="50" t="str">
        <f>_xll.qlSwapIndex(,,O275,SettlementDays,Currency,Calendar,FixedLegTenor,FixedLegBDC,FixedLegDayCounter,Index6M,DiscountingCurve,Permanent,Trigger,ObjectOverwrite)</f>
        <v>obj_005d3#0000</v>
      </c>
      <c r="AB275" s="50" t="str">
        <f>_xll.qlVanillaSwapFromSwapIndex(,AA275,R275)</f>
        <v>obj_007e9#0000</v>
      </c>
    </row>
    <row r="276" spans="13:28" x14ac:dyDescent="0.2">
      <c r="M276" s="201" t="s">
        <v>155</v>
      </c>
      <c r="N276" s="201" t="s">
        <v>87</v>
      </c>
      <c r="O276" s="201" t="s">
        <v>33</v>
      </c>
      <c r="P276" s="201" t="str">
        <f t="shared" si="24"/>
        <v>EUR12F1Y_Quote</v>
      </c>
      <c r="Q276" s="166"/>
      <c r="R276" s="202">
        <f>_xll.qlInterestRateIndexFixingDate(AA276,S276)</f>
        <v>46738</v>
      </c>
      <c r="S276" s="202">
        <f>_xll.qlCalendarAdvance(Calendar,SettlementDate,N276,"mf",TRUE,Trigger)</f>
        <v>46742</v>
      </c>
      <c r="T276" s="202">
        <f>_xll.qlInterestRateIndexMaturity(AA276,S276)</f>
        <v>47108</v>
      </c>
      <c r="U276" s="203">
        <f>_xll.qlIndexFixing(AA276,R276,TRUE,_xll.ohTrigger(Trigger,Trigger6M,InterestRatesTrigger))</f>
        <v>2.2496969361602701E-2</v>
      </c>
      <c r="V276" s="203">
        <f>_xll.qlQuoteValue(P276,_xll.ohTrigger(Trigger,Trigger6M,InterestRatesTrigger))</f>
        <v>2.2429999999999999E-2</v>
      </c>
      <c r="W276" s="201" t="b">
        <f t="shared" si="25"/>
        <v>1</v>
      </c>
      <c r="X276" s="204">
        <f t="shared" si="26"/>
        <v>0.66969361602702704</v>
      </c>
      <c r="Y276" s="149" t="b">
        <f>ABS(X276/10000)&lt;=ABS('General Settings'!$D$32)</f>
        <v>0</v>
      </c>
      <c r="AA276" s="50" t="str">
        <f>_xll.qlSwapIndex(,,O276,SettlementDays,Currency,Calendar,FixedLegTenor,FixedLegBDC,FixedLegDayCounter,Index6M,DiscountingCurve,Permanent,Trigger,ObjectOverwrite)</f>
        <v>obj_006a3#0000</v>
      </c>
      <c r="AB276" s="50" t="str">
        <f>_xll.qlVanillaSwapFromSwapIndex(,AA276,R276)</f>
        <v>obj_0076a#0000</v>
      </c>
    </row>
    <row r="277" spans="13:28" x14ac:dyDescent="0.2">
      <c r="M277" s="94" t="s">
        <v>155</v>
      </c>
      <c r="N277" s="94" t="s">
        <v>87</v>
      </c>
      <c r="O277" s="94" t="s">
        <v>78</v>
      </c>
      <c r="P277" s="94" t="str">
        <f t="shared" si="24"/>
        <v>EUR12F2Y_Quote</v>
      </c>
      <c r="Q277" s="122"/>
      <c r="R277" s="106">
        <f>_xll.qlInterestRateIndexFixingDate(AA277,S277)</f>
        <v>46738</v>
      </c>
      <c r="S277" s="106">
        <f>_xll.qlCalendarAdvance(Calendar,SettlementDate,N277,"mf",TRUE,Trigger)</f>
        <v>46742</v>
      </c>
      <c r="T277" s="106">
        <f>_xll.qlInterestRateIndexMaturity(AA277,S277)</f>
        <v>47473</v>
      </c>
      <c r="U277" s="97">
        <f>_xll.qlIndexFixing(AA277,R277,TRUE,_xll.ohTrigger(Trigger,Trigger6M,InterestRatesTrigger))</f>
        <v>2.2493073485348961E-2</v>
      </c>
      <c r="V277" s="97">
        <f>_xll.qlQuoteValue(P277,_xll.ohTrigger(Trigger,Trigger6M,InterestRatesTrigger))</f>
        <v>2.247E-2</v>
      </c>
      <c r="W277" s="94" t="b">
        <f t="shared" si="25"/>
        <v>1</v>
      </c>
      <c r="X277" s="153">
        <f t="shared" si="26"/>
        <v>0.23073485348960865</v>
      </c>
      <c r="Y277" s="50" t="b">
        <f>ABS(X277/10000)&lt;=ABS('General Settings'!$D$32)</f>
        <v>0</v>
      </c>
      <c r="AA277" s="50" t="str">
        <f>_xll.qlSwapIndex(,,O277,SettlementDays,Currency,Calendar,FixedLegTenor,FixedLegBDC,FixedLegDayCounter,Index6M,DiscountingCurve,Permanent,Trigger,ObjectOverwrite)</f>
        <v>obj_006d2#0000</v>
      </c>
      <c r="AB277" s="50" t="str">
        <f>_xll.qlVanillaSwapFromSwapIndex(,AA277,R277)</f>
        <v>obj_00873#0000</v>
      </c>
    </row>
    <row r="278" spans="13:28" x14ac:dyDescent="0.2">
      <c r="M278" s="94" t="s">
        <v>155</v>
      </c>
      <c r="N278" s="94" t="s">
        <v>87</v>
      </c>
      <c r="O278" s="94" t="s">
        <v>79</v>
      </c>
      <c r="P278" s="94" t="str">
        <f t="shared" si="24"/>
        <v>EUR12F3Y_Quote</v>
      </c>
      <c r="Q278" s="122"/>
      <c r="R278" s="106">
        <f>_xll.qlInterestRateIndexFixingDate(AA278,S278)</f>
        <v>46738</v>
      </c>
      <c r="S278" s="106">
        <f>_xll.qlCalendarAdvance(Calendar,SettlementDate,N278,"mf",TRUE,Trigger)</f>
        <v>46742</v>
      </c>
      <c r="T278" s="106">
        <f>_xll.qlInterestRateIndexMaturity(AA278,S278)</f>
        <v>47840</v>
      </c>
      <c r="U278" s="97">
        <f>_xll.qlIndexFixing(AA278,R278,TRUE,_xll.ohTrigger(Trigger,Trigger6M,InterestRatesTrigger))</f>
        <v>2.2437011125570207E-2</v>
      </c>
      <c r="V278" s="97">
        <f>_xll.qlQuoteValue(P278,_xll.ohTrigger(Trigger,Trigger6M,InterestRatesTrigger))</f>
        <v>2.2429999999999999E-2</v>
      </c>
      <c r="W278" s="94" t="b">
        <f t="shared" si="25"/>
        <v>1</v>
      </c>
      <c r="X278" s="153">
        <f t="shared" si="26"/>
        <v>7.0111255702082209E-2</v>
      </c>
      <c r="Y278" s="50" t="b">
        <f>ABS(X278/10000)&lt;=ABS('General Settings'!$D$32)</f>
        <v>0</v>
      </c>
      <c r="AA278" s="50" t="str">
        <f>_xll.qlSwapIndex(,,O278,SettlementDays,Currency,Calendar,FixedLegTenor,FixedLegBDC,FixedLegDayCounter,Index6M,DiscountingCurve,Permanent,Trigger,ObjectOverwrite)</f>
        <v>obj_005e9#0000</v>
      </c>
      <c r="AB278" s="50" t="str">
        <f>_xll.qlVanillaSwapFromSwapIndex(,AA278,R278)</f>
        <v>obj_007e1#0000</v>
      </c>
    </row>
    <row r="279" spans="13:28" x14ac:dyDescent="0.2">
      <c r="M279" s="94" t="s">
        <v>155</v>
      </c>
      <c r="N279" s="94" t="s">
        <v>87</v>
      </c>
      <c r="O279" s="94" t="s">
        <v>80</v>
      </c>
      <c r="P279" s="94" t="str">
        <f t="shared" si="24"/>
        <v>EUR12F4Y_Quote</v>
      </c>
      <c r="Q279" s="122"/>
      <c r="R279" s="106">
        <f>_xll.qlInterestRateIndexFixingDate(AA279,S279)</f>
        <v>46738</v>
      </c>
      <c r="S279" s="106">
        <f>_xll.qlCalendarAdvance(Calendar,SettlementDate,N279,"mf",TRUE,Trigger)</f>
        <v>46742</v>
      </c>
      <c r="T279" s="106">
        <f>_xll.qlInterestRateIndexMaturity(AA279,S279)</f>
        <v>48204</v>
      </c>
      <c r="U279" s="97">
        <f>_xll.qlIndexFixing(AA279,R279,TRUE,_xll.ohTrigger(Trigger,Trigger6M,InterestRatesTrigger))</f>
        <v>2.2323660791203417E-2</v>
      </c>
      <c r="V279" s="97">
        <f>_xll.qlQuoteValue(P279,_xll.ohTrigger(Trigger,Trigger6M,InterestRatesTrigger))</f>
        <v>2.23E-2</v>
      </c>
      <c r="W279" s="94" t="b">
        <f t="shared" si="25"/>
        <v>1</v>
      </c>
      <c r="X279" s="153">
        <f t="shared" si="26"/>
        <v>0.2366079120341702</v>
      </c>
      <c r="Y279" s="50" t="b">
        <f>ABS(X279/10000)&lt;=ABS('General Settings'!$D$32)</f>
        <v>0</v>
      </c>
      <c r="AA279" s="50" t="str">
        <f>_xll.qlSwapIndex(,,O279,SettlementDays,Currency,Calendar,FixedLegTenor,FixedLegBDC,FixedLegDayCounter,Index6M,DiscountingCurve,Permanent,Trigger,ObjectOverwrite)</f>
        <v>obj_006e2#0000</v>
      </c>
      <c r="AB279" s="50" t="str">
        <f>_xll.qlVanillaSwapFromSwapIndex(,AA279,R279)</f>
        <v>obj_007ad#0000</v>
      </c>
    </row>
    <row r="280" spans="13:28" x14ac:dyDescent="0.2">
      <c r="M280" s="94" t="s">
        <v>155</v>
      </c>
      <c r="N280" s="94" t="s">
        <v>87</v>
      </c>
      <c r="O280" s="94" t="s">
        <v>81</v>
      </c>
      <c r="P280" s="94" t="str">
        <f t="shared" si="24"/>
        <v>EUR12F5Y_Quote</v>
      </c>
      <c r="Q280" s="122"/>
      <c r="R280" s="106">
        <f>_xll.qlInterestRateIndexFixingDate(AA280,S280)</f>
        <v>46738</v>
      </c>
      <c r="S280" s="106">
        <f>_xll.qlCalendarAdvance(Calendar,SettlementDate,N280,"mf",TRUE,Trigger)</f>
        <v>46742</v>
      </c>
      <c r="T280" s="106">
        <f>_xll.qlInterestRateIndexMaturity(AA280,S280)</f>
        <v>48569</v>
      </c>
      <c r="U280" s="97">
        <f>_xll.qlIndexFixing(AA280,R280,TRUE,_xll.ohTrigger(Trigger,Trigger6M,InterestRatesTrigger))</f>
        <v>2.2167569487874187E-2</v>
      </c>
      <c r="V280" s="97">
        <f>_xll.qlQuoteValue(P280,_xll.ohTrigger(Trigger,Trigger6M,InterestRatesTrigger))</f>
        <v>2.2179999999999998E-2</v>
      </c>
      <c r="W280" s="94" t="b">
        <f t="shared" si="25"/>
        <v>1</v>
      </c>
      <c r="X280" s="153">
        <f t="shared" si="26"/>
        <v>-0.12430512125811283</v>
      </c>
      <c r="Y280" s="50" t="b">
        <f>ABS(X280/10000)&lt;=ABS('General Settings'!$D$32)</f>
        <v>0</v>
      </c>
      <c r="AA280" s="50" t="str">
        <f>_xll.qlSwapIndex(,,O280,SettlementDays,Currency,Calendar,FixedLegTenor,FixedLegBDC,FixedLegDayCounter,Index6M,DiscountingCurve,Permanent,Trigger,ObjectOverwrite)</f>
        <v>obj_0074d#0000</v>
      </c>
      <c r="AB280" s="50" t="str">
        <f>_xll.qlVanillaSwapFromSwapIndex(,AA280,R280)</f>
        <v>obj_007c7#0000</v>
      </c>
    </row>
    <row r="281" spans="13:28" x14ac:dyDescent="0.2">
      <c r="M281" s="94" t="s">
        <v>155</v>
      </c>
      <c r="N281" s="94" t="s">
        <v>87</v>
      </c>
      <c r="O281" s="94" t="s">
        <v>82</v>
      </c>
      <c r="P281" s="94" t="str">
        <f t="shared" si="24"/>
        <v>EUR12F6Y_Quote</v>
      </c>
      <c r="Q281" s="122"/>
      <c r="R281" s="106">
        <f>_xll.qlInterestRateIndexFixingDate(AA281,S281)</f>
        <v>46738</v>
      </c>
      <c r="S281" s="106">
        <f>_xll.qlCalendarAdvance(Calendar,SettlementDate,N281,"mf",TRUE,Trigger)</f>
        <v>46742</v>
      </c>
      <c r="T281" s="106">
        <f>_xll.qlInterestRateIndexMaturity(AA281,S281)</f>
        <v>48934</v>
      </c>
      <c r="U281" s="97">
        <f>_xll.qlIndexFixing(AA281,R281,TRUE,_xll.ohTrigger(Trigger,Trigger6M,InterestRatesTrigger))</f>
        <v>2.1949674350832317E-2</v>
      </c>
      <c r="V281" s="97">
        <f>_xll.qlQuoteValue(P281,_xll.ohTrigger(Trigger,Trigger6M,InterestRatesTrigger))</f>
        <v>2.1949999999999997E-2</v>
      </c>
      <c r="W281" s="94" t="b">
        <f t="shared" si="25"/>
        <v>1</v>
      </c>
      <c r="X281" s="153">
        <f t="shared" si="26"/>
        <v>-3.2564916768035301E-3</v>
      </c>
      <c r="Y281" s="50" t="b">
        <f>ABS(X281/10000)&lt;=ABS('General Settings'!$D$32)</f>
        <v>0</v>
      </c>
      <c r="AA281" s="50" t="str">
        <f>_xll.qlSwapIndex(,,O281,SettlementDays,Currency,Calendar,FixedLegTenor,FixedLegBDC,FixedLegDayCounter,Index6M,DiscountingCurve,Permanent,Trigger,ObjectOverwrite)</f>
        <v>obj_005aa#0000</v>
      </c>
      <c r="AB281" s="50" t="str">
        <f>_xll.qlVanillaSwapFromSwapIndex(,AA281,R281)</f>
        <v>obj_007f9#0000</v>
      </c>
    </row>
    <row r="282" spans="13:28" x14ac:dyDescent="0.2">
      <c r="M282" s="94" t="s">
        <v>155</v>
      </c>
      <c r="N282" s="94" t="s">
        <v>87</v>
      </c>
      <c r="O282" s="94" t="s">
        <v>83</v>
      </c>
      <c r="P282" s="94" t="str">
        <f t="shared" si="24"/>
        <v>EUR12F7Y_Quote</v>
      </c>
      <c r="Q282" s="122"/>
      <c r="R282" s="106">
        <f>_xll.qlInterestRateIndexFixingDate(AA282,S282)</f>
        <v>46738</v>
      </c>
      <c r="S282" s="106">
        <f>_xll.qlCalendarAdvance(Calendar,SettlementDate,N282,"mf",TRUE,Trigger)</f>
        <v>46742</v>
      </c>
      <c r="T282" s="106">
        <f>_xll.qlInterestRateIndexMaturity(AA282,S282)</f>
        <v>49299</v>
      </c>
      <c r="U282" s="97">
        <f>_xll.qlIndexFixing(AA282,R282,TRUE,_xll.ohTrigger(Trigger,Trigger6M,InterestRatesTrigger))</f>
        <v>2.1691319519753328E-2</v>
      </c>
      <c r="V282" s="97">
        <f>_xll.qlQuoteValue(P282,_xll.ohTrigger(Trigger,Trigger6M,InterestRatesTrigger))</f>
        <v>2.1669999999999998E-2</v>
      </c>
      <c r="W282" s="94" t="b">
        <f t="shared" si="25"/>
        <v>1</v>
      </c>
      <c r="X282" s="153">
        <f t="shared" si="26"/>
        <v>0.21319519753329463</v>
      </c>
      <c r="Y282" s="50" t="b">
        <f>ABS(X282/10000)&lt;=ABS('General Settings'!$D$32)</f>
        <v>0</v>
      </c>
      <c r="AA282" s="50" t="str">
        <f>_xll.qlSwapIndex(,,O282,SettlementDays,Currency,Calendar,FixedLegTenor,FixedLegBDC,FixedLegDayCounter,Index6M,DiscountingCurve,Permanent,Trigger,ObjectOverwrite)</f>
        <v>obj_00685#0000</v>
      </c>
      <c r="AB282" s="50" t="str">
        <f>_xll.qlVanillaSwapFromSwapIndex(,AA282,R282)</f>
        <v>obj_00809#0000</v>
      </c>
    </row>
    <row r="283" spans="13:28" x14ac:dyDescent="0.2">
      <c r="M283" s="94" t="s">
        <v>155</v>
      </c>
      <c r="N283" s="94" t="s">
        <v>87</v>
      </c>
      <c r="O283" s="94" t="s">
        <v>84</v>
      </c>
      <c r="P283" s="94" t="str">
        <f t="shared" si="24"/>
        <v>EUR12F8Y_Quote</v>
      </c>
      <c r="Q283" s="122"/>
      <c r="R283" s="106">
        <f>_xll.qlInterestRateIndexFixingDate(AA283,S283)</f>
        <v>46738</v>
      </c>
      <c r="S283" s="106">
        <f>_xll.qlCalendarAdvance(Calendar,SettlementDate,N283,"mf",TRUE,Trigger)</f>
        <v>46742</v>
      </c>
      <c r="T283" s="106">
        <f>_xll.qlInterestRateIndexMaturity(AA283,S283)</f>
        <v>49664</v>
      </c>
      <c r="U283" s="97">
        <f>_xll.qlIndexFixing(AA283,R283,TRUE,_xll.ohTrigger(Trigger,Trigger6M,InterestRatesTrigger))</f>
        <v>2.1399505381827302E-2</v>
      </c>
      <c r="V283" s="97">
        <f>_xll.qlQuoteValue(P283,_xll.ohTrigger(Trigger,Trigger6M,InterestRatesTrigger))</f>
        <v>2.1390000000000003E-2</v>
      </c>
      <c r="W283" s="94" t="b">
        <f t="shared" si="25"/>
        <v>1</v>
      </c>
      <c r="X283" s="153">
        <f t="shared" si="26"/>
        <v>9.5053818272988755E-2</v>
      </c>
      <c r="Y283" s="50" t="b">
        <f>ABS(X283/10000)&lt;=ABS('General Settings'!$D$32)</f>
        <v>0</v>
      </c>
      <c r="AA283" s="50" t="str">
        <f>_xll.qlSwapIndex(,,O283,SettlementDays,Currency,Calendar,FixedLegTenor,FixedLegBDC,FixedLegDayCounter,Index6M,DiscountingCurve,Permanent,Trigger,ObjectOverwrite)</f>
        <v>obj_00609#0000</v>
      </c>
      <c r="AB283" s="50" t="str">
        <f>_xll.qlVanillaSwapFromSwapIndex(,AA283,R283)</f>
        <v>obj_00817#0000</v>
      </c>
    </row>
    <row r="284" spans="13:28" x14ac:dyDescent="0.2">
      <c r="M284" s="94" t="s">
        <v>155</v>
      </c>
      <c r="N284" s="94" t="s">
        <v>87</v>
      </c>
      <c r="O284" s="94" t="s">
        <v>85</v>
      </c>
      <c r="P284" s="94" t="str">
        <f t="shared" si="24"/>
        <v>EUR12F9Y_Quote</v>
      </c>
      <c r="Q284" s="122"/>
      <c r="R284" s="106">
        <f>_xll.qlInterestRateIndexFixingDate(AA284,S284)</f>
        <v>46738</v>
      </c>
      <c r="S284" s="106">
        <f>_xll.qlCalendarAdvance(Calendar,SettlementDate,N284,"mf",TRUE,Trigger)</f>
        <v>46742</v>
      </c>
      <c r="T284" s="106">
        <f>_xll.qlInterestRateIndexMaturity(AA284,S284)</f>
        <v>50031</v>
      </c>
      <c r="U284" s="97">
        <f>_xll.qlIndexFixing(AA284,R284,TRUE,_xll.ohTrigger(Trigger,Trigger6M,InterestRatesTrigger))</f>
        <v>2.1084002820132657E-2</v>
      </c>
      <c r="V284" s="97">
        <f>_xll.qlQuoteValue(P284,_xll.ohTrigger(Trigger,Trigger6M,InterestRatesTrigger))</f>
        <v>2.1080000000000002E-2</v>
      </c>
      <c r="W284" s="94" t="b">
        <f t="shared" si="25"/>
        <v>1</v>
      </c>
      <c r="X284" s="153">
        <f t="shared" si="26"/>
        <v>4.00282013265571E-2</v>
      </c>
      <c r="Y284" s="50" t="b">
        <f>ABS(X284/10000)&lt;=ABS('General Settings'!$D$32)</f>
        <v>0</v>
      </c>
      <c r="AA284" s="50" t="str">
        <f>_xll.qlSwapIndex(,,O284,SettlementDays,Currency,Calendar,FixedLegTenor,FixedLegBDC,FixedLegDayCounter,Index6M,DiscountingCurve,Permanent,Trigger,ObjectOverwrite)</f>
        <v>obj_0061f#0000</v>
      </c>
      <c r="AB284" s="50" t="str">
        <f>_xll.qlVanillaSwapFromSwapIndex(,AA284,R284)</f>
        <v>obj_008b7#0000</v>
      </c>
    </row>
    <row r="285" spans="13:28" x14ac:dyDescent="0.2">
      <c r="M285" s="94" t="s">
        <v>155</v>
      </c>
      <c r="N285" s="94" t="s">
        <v>87</v>
      </c>
      <c r="O285" s="94" t="s">
        <v>86</v>
      </c>
      <c r="P285" s="94" t="str">
        <f t="shared" si="24"/>
        <v>EUR12F10Y_Quote</v>
      </c>
      <c r="Q285" s="122"/>
      <c r="R285" s="106">
        <f>_xll.qlInterestRateIndexFixingDate(AA285,S285)</f>
        <v>46738</v>
      </c>
      <c r="S285" s="106">
        <f>_xll.qlCalendarAdvance(Calendar,SettlementDate,N285,"mf",TRUE,Trigger)</f>
        <v>46742</v>
      </c>
      <c r="T285" s="106">
        <f>_xll.qlInterestRateIndexMaturity(AA285,S285)</f>
        <v>50395</v>
      </c>
      <c r="U285" s="97">
        <f>_xll.qlIndexFixing(AA285,R285,TRUE,_xll.ohTrigger(Trigger,Trigger6M,InterestRatesTrigger))</f>
        <v>2.0749076245272603E-2</v>
      </c>
      <c r="V285" s="97">
        <f>_xll.qlQuoteValue(P285,_xll.ohTrigger(Trigger,Trigger6M,InterestRatesTrigger))</f>
        <v>2.0750000000000001E-2</v>
      </c>
      <c r="W285" s="94" t="b">
        <f t="shared" si="25"/>
        <v>1</v>
      </c>
      <c r="X285" s="153">
        <f t="shared" si="26"/>
        <v>-9.2375472739852915E-3</v>
      </c>
      <c r="Y285" s="50" t="b">
        <f>ABS(X285/10000)&lt;=ABS('General Settings'!$D$32)</f>
        <v>0</v>
      </c>
      <c r="AA285" s="50" t="str">
        <f>_xll.qlSwapIndex(,,O285,SettlementDays,Currency,Calendar,FixedLegTenor,FixedLegBDC,FixedLegDayCounter,Index6M,DiscountingCurve,Permanent,Trigger,ObjectOverwrite)</f>
        <v>obj_0065c#0000</v>
      </c>
      <c r="AB285" s="50" t="str">
        <f>_xll.qlVanillaSwapFromSwapIndex(,AA285,R285)</f>
        <v>obj_008a8#0000</v>
      </c>
    </row>
    <row r="286" spans="13:28" x14ac:dyDescent="0.2">
      <c r="M286" s="94" t="s">
        <v>155</v>
      </c>
      <c r="N286" s="94" t="s">
        <v>87</v>
      </c>
      <c r="O286" s="94" t="s">
        <v>112</v>
      </c>
      <c r="P286" s="94" t="str">
        <f t="shared" si="24"/>
        <v>EUR12F11Y_Quote</v>
      </c>
      <c r="Q286" s="122"/>
      <c r="R286" s="106">
        <f>_xll.qlInterestRateIndexFixingDate(AA286,S286)</f>
        <v>46738</v>
      </c>
      <c r="S286" s="106">
        <f>_xll.qlCalendarAdvance(Calendar,SettlementDate,N286,"mf",TRUE,Trigger)</f>
        <v>46742</v>
      </c>
      <c r="T286" s="106">
        <f>_xll.qlInterestRateIndexMaturity(AA286,S286)</f>
        <v>50760</v>
      </c>
      <c r="U286" s="97">
        <f>_xll.qlIndexFixing(AA286,R286,TRUE,_xll.ohTrigger(Trigger,Trigger6M,InterestRatesTrigger))</f>
        <v>2.0413101632823366E-2</v>
      </c>
      <c r="V286" s="97">
        <f>_xll.qlQuoteValue(P286,_xll.ohTrigger(Trigger,Trigger6M,InterestRatesTrigger))</f>
        <v>2.0409999999999998E-2</v>
      </c>
      <c r="W286" s="94" t="b">
        <f t="shared" si="25"/>
        <v>1</v>
      </c>
      <c r="X286" s="153">
        <f t="shared" si="26"/>
        <v>3.1016328233685053E-2</v>
      </c>
      <c r="Y286" s="50" t="b">
        <f>ABS(X286/10000)&lt;=ABS('General Settings'!$D$32)</f>
        <v>0</v>
      </c>
      <c r="AA286" s="50" t="str">
        <f>_xll.qlSwapIndex(,,O286,SettlementDays,Currency,Calendar,FixedLegTenor,FixedLegBDC,FixedLegDayCounter,Index6M,DiscountingCurve,Permanent,Trigger,ObjectOverwrite)</f>
        <v>obj_0058f#0000</v>
      </c>
      <c r="AB286" s="50" t="str">
        <f>_xll.qlVanillaSwapFromSwapIndex(,AA286,R286)</f>
        <v>obj_00855#0000</v>
      </c>
    </row>
    <row r="287" spans="13:28" x14ac:dyDescent="0.2">
      <c r="M287" s="94" t="s">
        <v>155</v>
      </c>
      <c r="N287" s="94" t="s">
        <v>87</v>
      </c>
      <c r="O287" s="94" t="s">
        <v>87</v>
      </c>
      <c r="P287" s="94" t="str">
        <f t="shared" si="24"/>
        <v>EUR12F12Y_Quote</v>
      </c>
      <c r="Q287" s="122"/>
      <c r="R287" s="106">
        <f>_xll.qlInterestRateIndexFixingDate(AA287,S287)</f>
        <v>46738</v>
      </c>
      <c r="S287" s="106">
        <f>_xll.qlCalendarAdvance(Calendar,SettlementDate,N287,"mf",TRUE,Trigger)</f>
        <v>46742</v>
      </c>
      <c r="T287" s="106">
        <f>_xll.qlInterestRateIndexMaturity(AA287,S287)</f>
        <v>51125</v>
      </c>
      <c r="U287" s="97">
        <f>_xll.qlIndexFixing(AA287,R287,TRUE,_xll.ohTrigger(Trigger,Trigger6M,InterestRatesTrigger))</f>
        <v>2.0090746992086107E-2</v>
      </c>
      <c r="V287" s="97">
        <f>_xll.qlQuoteValue(P287,_xll.ohTrigger(Trigger,Trigger6M,InterestRatesTrigger))</f>
        <v>2.0080000000000001E-2</v>
      </c>
      <c r="W287" s="94" t="b">
        <f t="shared" si="25"/>
        <v>1</v>
      </c>
      <c r="X287" s="153">
        <f t="shared" si="26"/>
        <v>0.10746992086106688</v>
      </c>
      <c r="Y287" s="50" t="b">
        <f>ABS(X287/10000)&lt;=ABS('General Settings'!$D$32)</f>
        <v>0</v>
      </c>
      <c r="AA287" s="50" t="str">
        <f>_xll.qlSwapIndex(,,O287,SettlementDays,Currency,Calendar,FixedLegTenor,FixedLegBDC,FixedLegDayCounter,Index6M,DiscountingCurve,Permanent,Trigger,ObjectOverwrite)</f>
        <v>obj_005b0#0000</v>
      </c>
      <c r="AB287" s="50" t="str">
        <f>_xll.qlVanillaSwapFromSwapIndex(,AA287,R287)</f>
        <v>obj_0086a#0000</v>
      </c>
    </row>
    <row r="288" spans="13:28" x14ac:dyDescent="0.2">
      <c r="M288" s="94" t="s">
        <v>155</v>
      </c>
      <c r="N288" s="94" t="s">
        <v>87</v>
      </c>
      <c r="O288" s="94" t="s">
        <v>113</v>
      </c>
      <c r="P288" s="94" t="str">
        <f t="shared" si="24"/>
        <v>EUR12F13Y_Quote</v>
      </c>
      <c r="Q288" s="122"/>
      <c r="R288" s="106">
        <f>_xll.qlInterestRateIndexFixingDate(AA288,S288)</f>
        <v>46738</v>
      </c>
      <c r="S288" s="106">
        <f>_xll.qlCalendarAdvance(Calendar,SettlementDate,N288,"mf",TRUE,Trigger)</f>
        <v>46742</v>
      </c>
      <c r="T288" s="106">
        <f>_xll.qlInterestRateIndexMaturity(AA288,S288)</f>
        <v>51491</v>
      </c>
      <c r="U288" s="97">
        <f>_xll.qlIndexFixing(AA288,R288,TRUE,_xll.ohTrigger(Trigger,Trigger6M,InterestRatesTrigger))</f>
        <v>1.9797784463550964E-2</v>
      </c>
      <c r="V288" s="97">
        <f>_xll.qlQuoteValue(P288,_xll.ohTrigger(Trigger,Trigger6M,InterestRatesTrigger))</f>
        <v>1.9789999999999999E-2</v>
      </c>
      <c r="W288" s="94" t="b">
        <f t="shared" si="25"/>
        <v>1</v>
      </c>
      <c r="X288" s="153">
        <f t="shared" si="26"/>
        <v>7.7844635509652371E-2</v>
      </c>
      <c r="Y288" s="50" t="b">
        <f>ABS(X288/10000)&lt;=ABS('General Settings'!$D$32)</f>
        <v>0</v>
      </c>
      <c r="AA288" s="50" t="str">
        <f>_xll.qlSwapIndex(,,O288,SettlementDays,Currency,Calendar,FixedLegTenor,FixedLegBDC,FixedLegDayCounter,Index6M,DiscountingCurve,Permanent,Trigger,ObjectOverwrite)</f>
        <v>obj_005e3#0000</v>
      </c>
      <c r="AB288" s="50" t="str">
        <f>_xll.qlVanillaSwapFromSwapIndex(,AA288,R288)</f>
        <v>obj_00885#0000</v>
      </c>
    </row>
    <row r="289" spans="13:28" x14ac:dyDescent="0.2">
      <c r="M289" s="94" t="s">
        <v>155</v>
      </c>
      <c r="N289" s="94" t="s">
        <v>87</v>
      </c>
      <c r="O289" s="94" t="s">
        <v>114</v>
      </c>
      <c r="P289" s="94" t="str">
        <f t="shared" si="24"/>
        <v>EUR12F14Y_Quote</v>
      </c>
      <c r="Q289" s="122"/>
      <c r="R289" s="106">
        <f>_xll.qlInterestRateIndexFixingDate(AA289,S289)</f>
        <v>46738</v>
      </c>
      <c r="S289" s="106">
        <f>_xll.qlCalendarAdvance(Calendar,SettlementDate,N289,"mf",TRUE,Trigger)</f>
        <v>46742</v>
      </c>
      <c r="T289" s="106">
        <f>_xll.qlInterestRateIndexMaturity(AA289,S289)</f>
        <v>51858</v>
      </c>
      <c r="U289" s="97">
        <f>_xll.qlIndexFixing(AA289,R289,TRUE,_xll.ohTrigger(Trigger,Trigger6M,InterestRatesTrigger))</f>
        <v>1.9526875505554951E-2</v>
      </c>
      <c r="V289" s="97">
        <f>_xll.qlQuoteValue(P289,_xll.ohTrigger(Trigger,Trigger6M,InterestRatesTrigger))</f>
        <v>1.9519999999999999E-2</v>
      </c>
      <c r="W289" s="94" t="b">
        <f t="shared" si="25"/>
        <v>1</v>
      </c>
      <c r="X289" s="153">
        <f t="shared" si="26"/>
        <v>6.875505554952005E-2</v>
      </c>
      <c r="Y289" s="50" t="b">
        <f>ABS(X289/10000)&lt;=ABS('General Settings'!$D$32)</f>
        <v>0</v>
      </c>
      <c r="AA289" s="50" t="str">
        <f>_xll.qlSwapIndex(,,O289,SettlementDays,Currency,Calendar,FixedLegTenor,FixedLegBDC,FixedLegDayCounter,Index6M,DiscountingCurve,Permanent,Trigger,ObjectOverwrite)</f>
        <v>obj_00587#0000</v>
      </c>
      <c r="AB289" s="50" t="str">
        <f>_xll.qlVanillaSwapFromSwapIndex(,AA289,R289)</f>
        <v>obj_0084c#0000</v>
      </c>
    </row>
    <row r="290" spans="13:28" x14ac:dyDescent="0.2">
      <c r="M290" s="94" t="s">
        <v>155</v>
      </c>
      <c r="N290" s="94" t="s">
        <v>87</v>
      </c>
      <c r="O290" s="94" t="s">
        <v>88</v>
      </c>
      <c r="P290" s="94" t="str">
        <f t="shared" si="24"/>
        <v>EUR12F15Y_Quote</v>
      </c>
      <c r="Q290" s="122"/>
      <c r="R290" s="106">
        <f>_xll.qlInterestRateIndexFixingDate(AA290,S290)</f>
        <v>46738</v>
      </c>
      <c r="S290" s="106">
        <f>_xll.qlCalendarAdvance(Calendar,SettlementDate,N290,"mf",TRUE,Trigger)</f>
        <v>46742</v>
      </c>
      <c r="T290" s="106">
        <f>_xll.qlInterestRateIndexMaturity(AA290,S290)</f>
        <v>52222</v>
      </c>
      <c r="U290" s="97">
        <f>_xll.qlIndexFixing(AA290,R290,TRUE,_xll.ohTrigger(Trigger,Trigger6M,InterestRatesTrigger))</f>
        <v>1.9277906160758668E-2</v>
      </c>
      <c r="V290" s="97">
        <f>_xll.qlQuoteValue(P290,_xll.ohTrigger(Trigger,Trigger6M,InterestRatesTrigger))</f>
        <v>1.9259999999999999E-2</v>
      </c>
      <c r="W290" s="94" t="b">
        <f t="shared" si="25"/>
        <v>1</v>
      </c>
      <c r="X290" s="153">
        <f t="shared" si="26"/>
        <v>0.17906160758668355</v>
      </c>
      <c r="Y290" s="50" t="b">
        <f>ABS(X290/10000)&lt;=ABS('General Settings'!$D$32)</f>
        <v>0</v>
      </c>
      <c r="AA290" s="50" t="str">
        <f>_xll.qlSwapIndex(,,O290,SettlementDays,Currency,Calendar,FixedLegTenor,FixedLegBDC,FixedLegDayCounter,Index6M,DiscountingCurve,Permanent,Trigger,ObjectOverwrite)</f>
        <v>obj_00754#0000</v>
      </c>
      <c r="AB290" s="50" t="str">
        <f>_xll.qlVanillaSwapFromSwapIndex(,AA290,R290)</f>
        <v>obj_008af#0000</v>
      </c>
    </row>
    <row r="291" spans="13:28" x14ac:dyDescent="0.2">
      <c r="M291" s="94" t="s">
        <v>155</v>
      </c>
      <c r="N291" s="94" t="s">
        <v>87</v>
      </c>
      <c r="O291" s="94" t="s">
        <v>89</v>
      </c>
      <c r="P291" s="94" t="str">
        <f t="shared" si="24"/>
        <v>EUR12F20Y_Quote</v>
      </c>
      <c r="Q291" s="122"/>
      <c r="R291" s="106">
        <f>_xll.qlInterestRateIndexFixingDate(AA291,S291)</f>
        <v>46738</v>
      </c>
      <c r="S291" s="106">
        <f>_xll.qlCalendarAdvance(Calendar,SettlementDate,N291,"mf",TRUE,Trigger)</f>
        <v>46742</v>
      </c>
      <c r="T291" s="106">
        <f>_xll.qlInterestRateIndexMaturity(AA291,S291)</f>
        <v>54049</v>
      </c>
      <c r="U291" s="97">
        <f>_xll.qlIndexFixing(AA291,R291,TRUE,_xll.ohTrigger(Trigger,Trigger6M,InterestRatesTrigger))</f>
        <v>1.8376808458968961E-2</v>
      </c>
      <c r="V291" s="97">
        <f>_xll.qlQuoteValue(P291,_xll.ohTrigger(Trigger,Trigger6M,InterestRatesTrigger))</f>
        <v>1.8370000000000001E-2</v>
      </c>
      <c r="W291" s="94" t="b">
        <f t="shared" si="25"/>
        <v>1</v>
      </c>
      <c r="X291" s="153">
        <f t="shared" si="26"/>
        <v>6.8084589689605679E-2</v>
      </c>
      <c r="Y291" s="50" t="b">
        <f>ABS(X291/10000)&lt;=ABS('General Settings'!$D$32)</f>
        <v>0</v>
      </c>
      <c r="AA291" s="50" t="str">
        <f>_xll.qlSwapIndex(,,O291,SettlementDays,Currency,Calendar,FixedLegTenor,FixedLegBDC,FixedLegDayCounter,Index6M,DiscountingCurve,Permanent,Trigger,ObjectOverwrite)</f>
        <v>obj_005c2#0000</v>
      </c>
      <c r="AB291" s="50" t="str">
        <f>_xll.qlVanillaSwapFromSwapIndex(,AA291,R291)</f>
        <v>obj_008b2#0000</v>
      </c>
    </row>
    <row r="292" spans="13:28" x14ac:dyDescent="0.2">
      <c r="M292" s="94" t="s">
        <v>155</v>
      </c>
      <c r="N292" s="94" t="s">
        <v>87</v>
      </c>
      <c r="O292" s="94" t="s">
        <v>90</v>
      </c>
      <c r="P292" s="94" t="str">
        <f t="shared" si="24"/>
        <v>EUR12F25Y_Quote</v>
      </c>
      <c r="Q292" s="122"/>
      <c r="R292" s="106">
        <f>_xll.qlInterestRateIndexFixingDate(AA292,S292)</f>
        <v>46738</v>
      </c>
      <c r="S292" s="106">
        <f>_xll.qlCalendarAdvance(Calendar,SettlementDate,N292,"mf",TRUE,Trigger)</f>
        <v>46742</v>
      </c>
      <c r="T292" s="106">
        <f>_xll.qlInterestRateIndexMaturity(AA292,S292)</f>
        <v>55876</v>
      </c>
      <c r="U292" s="97">
        <f>_xll.qlIndexFixing(AA292,R292,TRUE,_xll.ohTrigger(Trigger,Trigger6M,InterestRatesTrigger))</f>
        <v>1.7889071713079369E-2</v>
      </c>
      <c r="V292" s="97">
        <f>_xll.qlQuoteValue(P292,_xll.ohTrigger(Trigger,Trigger6M,InterestRatesTrigger))</f>
        <v>1.788E-2</v>
      </c>
      <c r="W292" s="94" t="b">
        <f t="shared" si="25"/>
        <v>1</v>
      </c>
      <c r="X292" s="153">
        <f t="shared" si="26"/>
        <v>9.0717130793692424E-2</v>
      </c>
      <c r="Y292" s="50" t="b">
        <f>ABS(X292/10000)&lt;=ABS('General Settings'!$D$32)</f>
        <v>0</v>
      </c>
      <c r="AA292" s="50" t="str">
        <f>_xll.qlSwapIndex(,,O292,SettlementDays,Currency,Calendar,FixedLegTenor,FixedLegBDC,FixedLegDayCounter,Index6M,DiscountingCurve,Permanent,Trigger,ObjectOverwrite)</f>
        <v>obj_0073d#0000</v>
      </c>
      <c r="AB292" s="50" t="str">
        <f>_xll.qlVanillaSwapFromSwapIndex(,AA292,R292)</f>
        <v>obj_00851#0000</v>
      </c>
    </row>
    <row r="293" spans="13:28" x14ac:dyDescent="0.2">
      <c r="M293" s="197" t="s">
        <v>155</v>
      </c>
      <c r="N293" s="197" t="s">
        <v>87</v>
      </c>
      <c r="O293" s="197" t="s">
        <v>92</v>
      </c>
      <c r="P293" s="197" t="str">
        <f t="shared" si="24"/>
        <v>EUR12F30Y_Quote</v>
      </c>
      <c r="Q293" s="162"/>
      <c r="R293" s="198">
        <f>_xll.qlInterestRateIndexFixingDate(AA293,S293)</f>
        <v>46738</v>
      </c>
      <c r="S293" s="198">
        <f>_xll.qlCalendarAdvance(Calendar,SettlementDate,N293,"mf",TRUE,Trigger)</f>
        <v>46742</v>
      </c>
      <c r="T293" s="198">
        <f>_xll.qlInterestRateIndexMaturity(AA293,S293)</f>
        <v>57700</v>
      </c>
      <c r="U293" s="199">
        <f>_xll.qlIndexFixing(AA293,R293,TRUE,_xll.ohTrigger(Trigger,Trigger6M,InterestRatesTrigger))</f>
        <v>1.7342578977536501E-2</v>
      </c>
      <c r="V293" s="199">
        <f>_xll.qlQuoteValue(P293,_xll.ohTrigger(Trigger,Trigger6M,InterestRatesTrigger))</f>
        <v>1.7340000000000001E-2</v>
      </c>
      <c r="W293" s="197" t="b">
        <f t="shared" si="25"/>
        <v>1</v>
      </c>
      <c r="X293" s="200">
        <f t="shared" si="26"/>
        <v>2.5789775364992717E-2</v>
      </c>
      <c r="Y293" s="161" t="b">
        <f>ABS(X293/10000)&lt;=ABS('General Settings'!$D$32)</f>
        <v>0</v>
      </c>
      <c r="AA293" s="50" t="str">
        <f>_xll.qlSwapIndex(,,O293,SettlementDays,Currency,Calendar,FixedLegTenor,FixedLegBDC,FixedLegDayCounter,Index6M,DiscountingCurve,Permanent,Trigger,ObjectOverwrite)</f>
        <v>obj_00707#0000</v>
      </c>
      <c r="AB293" s="50" t="str">
        <f>_xll.qlVanillaSwapFromSwapIndex(,AA293,R293)</f>
        <v>obj_0076c#0000</v>
      </c>
    </row>
    <row r="294" spans="13:28" x14ac:dyDescent="0.2">
      <c r="M294" s="201" t="s">
        <v>155</v>
      </c>
      <c r="N294" s="201" t="s">
        <v>113</v>
      </c>
      <c r="O294" s="201" t="s">
        <v>33</v>
      </c>
      <c r="P294" s="201" t="str">
        <f t="shared" si="24"/>
        <v>EUR13F1Y_Quote</v>
      </c>
      <c r="Q294" s="166"/>
      <c r="R294" s="202">
        <f>_xll.qlInterestRateIndexFixingDate(AA294,S294)</f>
        <v>47106</v>
      </c>
      <c r="S294" s="202">
        <f>_xll.qlCalendarAdvance(Calendar,SettlementDate,N294,"mf",TRUE,Trigger)</f>
        <v>47108</v>
      </c>
      <c r="T294" s="202">
        <f>_xll.qlInterestRateIndexMaturity(AA294,S294)</f>
        <v>47473</v>
      </c>
      <c r="U294" s="203">
        <f>_xll.qlIndexFixing(AA294,R294,TRUE,_xll.ohTrigger(Trigger,Trigger6M,InterestRatesTrigger))</f>
        <v>2.2489094317378895E-2</v>
      </c>
      <c r="V294" s="203">
        <f>_xll.qlQuoteValue(P294,_xll.ohTrigger(Trigger,Trigger6M,InterestRatesTrigger))</f>
        <v>2.2509999999999999E-2</v>
      </c>
      <c r="W294" s="201" t="b">
        <f t="shared" si="25"/>
        <v>1</v>
      </c>
      <c r="X294" s="204">
        <f t="shared" si="26"/>
        <v>-0.20905682621103622</v>
      </c>
      <c r="Y294" s="149" t="b">
        <f>ABS(X294/10000)&lt;=ABS('General Settings'!$D$32)</f>
        <v>0</v>
      </c>
      <c r="AA294" s="50" t="str">
        <f>_xll.qlSwapIndex(,,O294,SettlementDays,Currency,Calendar,FixedLegTenor,FixedLegBDC,FixedLegDayCounter,Index6M,DiscountingCurve,Permanent,Trigger,ObjectOverwrite)</f>
        <v>obj_00711#0000</v>
      </c>
      <c r="AB294" s="50" t="str">
        <f>_xll.qlVanillaSwapFromSwapIndex(,AA294,R294)</f>
        <v>obj_0083b#0000</v>
      </c>
    </row>
    <row r="295" spans="13:28" x14ac:dyDescent="0.2">
      <c r="M295" s="94" t="s">
        <v>155</v>
      </c>
      <c r="N295" s="94" t="s">
        <v>113</v>
      </c>
      <c r="O295" s="94" t="s">
        <v>78</v>
      </c>
      <c r="P295" s="94" t="str">
        <f t="shared" si="24"/>
        <v>EUR13F2Y_Quote</v>
      </c>
      <c r="Q295" s="122"/>
      <c r="R295" s="106">
        <f>_xll.qlInterestRateIndexFixingDate(AA295,S295)</f>
        <v>47106</v>
      </c>
      <c r="S295" s="106">
        <f>_xll.qlCalendarAdvance(Calendar,SettlementDate,N295,"mf",TRUE,Trigger)</f>
        <v>47108</v>
      </c>
      <c r="T295" s="106">
        <f>_xll.qlInterestRateIndexMaturity(AA295,S295)</f>
        <v>47840</v>
      </c>
      <c r="U295" s="97">
        <f>_xll.qlIndexFixing(AA295,R295,TRUE,_xll.ohTrigger(Trigger,Trigger6M,InterestRatesTrigger))</f>
        <v>2.2406150259258288E-2</v>
      </c>
      <c r="V295" s="97">
        <f>_xll.qlQuoteValue(P295,_xll.ohTrigger(Trigger,Trigger6M,InterestRatesTrigger))</f>
        <v>2.2419999999999999E-2</v>
      </c>
      <c r="W295" s="94" t="b">
        <f t="shared" si="25"/>
        <v>1</v>
      </c>
      <c r="X295" s="153">
        <f t="shared" si="26"/>
        <v>-0.13849740741710831</v>
      </c>
      <c r="Y295" s="50" t="b">
        <f>ABS(X295/10000)&lt;=ABS('General Settings'!$D$32)</f>
        <v>0</v>
      </c>
      <c r="AA295" s="50" t="str">
        <f>_xll.qlSwapIndex(,,O295,SettlementDays,Currency,Calendar,FixedLegTenor,FixedLegBDC,FixedLegDayCounter,Index6M,DiscountingCurve,Permanent,Trigger,ObjectOverwrite)</f>
        <v>obj_005e5#0000</v>
      </c>
      <c r="AB295" s="50" t="str">
        <f>_xll.qlVanillaSwapFromSwapIndex(,AA295,R295)</f>
        <v>obj_008a3#0000</v>
      </c>
    </row>
    <row r="296" spans="13:28" x14ac:dyDescent="0.2">
      <c r="M296" s="94" t="s">
        <v>155</v>
      </c>
      <c r="N296" s="94" t="s">
        <v>113</v>
      </c>
      <c r="O296" s="94" t="s">
        <v>79</v>
      </c>
      <c r="P296" s="94" t="str">
        <f t="shared" si="24"/>
        <v>EUR13F3Y_Quote</v>
      </c>
      <c r="Q296" s="122"/>
      <c r="R296" s="106">
        <f>_xll.qlInterestRateIndexFixingDate(AA296,S296)</f>
        <v>47106</v>
      </c>
      <c r="S296" s="106">
        <f>_xll.qlCalendarAdvance(Calendar,SettlementDate,N296,"mf",TRUE,Trigger)</f>
        <v>47108</v>
      </c>
      <c r="T296" s="106">
        <f>_xll.qlInterestRateIndexMaturity(AA296,S296)</f>
        <v>48204</v>
      </c>
      <c r="U296" s="97">
        <f>_xll.qlIndexFixing(AA296,R296,TRUE,_xll.ohTrigger(Trigger,Trigger6M,InterestRatesTrigger))</f>
        <v>2.2263461200745453E-2</v>
      </c>
      <c r="V296" s="97">
        <f>_xll.qlQuoteValue(P296,_xll.ohTrigger(Trigger,Trigger6M,InterestRatesTrigger))</f>
        <v>2.2259999999999999E-2</v>
      </c>
      <c r="W296" s="94" t="b">
        <f t="shared" si="25"/>
        <v>1</v>
      </c>
      <c r="X296" s="153">
        <f t="shared" si="26"/>
        <v>3.4612007454547233E-2</v>
      </c>
      <c r="Y296" s="50" t="b">
        <f>ABS(X296/10000)&lt;=ABS('General Settings'!$D$32)</f>
        <v>0</v>
      </c>
      <c r="AA296" s="50" t="str">
        <f>_xll.qlSwapIndex(,,O296,SettlementDays,Currency,Calendar,FixedLegTenor,FixedLegBDC,FixedLegDayCounter,Index6M,DiscountingCurve,Permanent,Trigger,ObjectOverwrite)</f>
        <v>obj_00655#0000</v>
      </c>
      <c r="AB296" s="50" t="str">
        <f>_xll.qlVanillaSwapFromSwapIndex(,AA296,R296)</f>
        <v>obj_007f3#0000</v>
      </c>
    </row>
    <row r="297" spans="13:28" x14ac:dyDescent="0.2">
      <c r="M297" s="94" t="s">
        <v>155</v>
      </c>
      <c r="N297" s="94" t="s">
        <v>113</v>
      </c>
      <c r="O297" s="94" t="s">
        <v>80</v>
      </c>
      <c r="P297" s="94" t="str">
        <f t="shared" si="24"/>
        <v>EUR13F4Y_Quote</v>
      </c>
      <c r="Q297" s="122"/>
      <c r="R297" s="106">
        <f>_xll.qlInterestRateIndexFixingDate(AA297,S297)</f>
        <v>47106</v>
      </c>
      <c r="S297" s="106">
        <f>_xll.qlCalendarAdvance(Calendar,SettlementDate,N297,"mf",TRUE,Trigger)</f>
        <v>47108</v>
      </c>
      <c r="T297" s="106">
        <f>_xll.qlInterestRateIndexMaturity(AA297,S297)</f>
        <v>48569</v>
      </c>
      <c r="U297" s="97">
        <f>_xll.qlIndexFixing(AA297,R297,TRUE,_xll.ohTrigger(Trigger,Trigger6M,InterestRatesTrigger))</f>
        <v>2.208079165055685E-2</v>
      </c>
      <c r="V297" s="97">
        <f>_xll.qlQuoteValue(P297,_xll.ohTrigger(Trigger,Trigger6M,InterestRatesTrigger))</f>
        <v>2.2120000000000001E-2</v>
      </c>
      <c r="W297" s="94" t="b">
        <f t="shared" si="25"/>
        <v>1</v>
      </c>
      <c r="X297" s="153">
        <f t="shared" si="26"/>
        <v>-0.39208349443150409</v>
      </c>
      <c r="Y297" s="50" t="b">
        <f>ABS(X297/10000)&lt;=ABS('General Settings'!$D$32)</f>
        <v>0</v>
      </c>
      <c r="AA297" s="50" t="str">
        <f>_xll.qlSwapIndex(,,O297,SettlementDays,Currency,Calendar,FixedLegTenor,FixedLegBDC,FixedLegDayCounter,Index6M,DiscountingCurve,Permanent,Trigger,ObjectOverwrite)</f>
        <v>obj_0061c#0000</v>
      </c>
      <c r="AB297" s="50" t="str">
        <f>_xll.qlVanillaSwapFromSwapIndex(,AA297,R297)</f>
        <v>obj_0081b#0000</v>
      </c>
    </row>
    <row r="298" spans="13:28" x14ac:dyDescent="0.2">
      <c r="M298" s="94" t="s">
        <v>155</v>
      </c>
      <c r="N298" s="94" t="s">
        <v>113</v>
      </c>
      <c r="O298" s="94" t="s">
        <v>81</v>
      </c>
      <c r="P298" s="94" t="str">
        <f t="shared" si="24"/>
        <v>EUR13F5Y_Quote</v>
      </c>
      <c r="Q298" s="122"/>
      <c r="R298" s="106">
        <f>_xll.qlInterestRateIndexFixingDate(AA298,S298)</f>
        <v>47106</v>
      </c>
      <c r="S298" s="106">
        <f>_xll.qlCalendarAdvance(Calendar,SettlementDate,N298,"mf",TRUE,Trigger)</f>
        <v>47108</v>
      </c>
      <c r="T298" s="106">
        <f>_xll.qlInterestRateIndexMaturity(AA298,S298)</f>
        <v>48934</v>
      </c>
      <c r="U298" s="97">
        <f>_xll.qlIndexFixing(AA298,R298,TRUE,_xll.ohTrigger(Trigger,Trigger6M,InterestRatesTrigger))</f>
        <v>2.1833160215142287E-2</v>
      </c>
      <c r="V298" s="97">
        <f>_xll.qlQuoteValue(P298,_xll.ohTrigger(Trigger,Trigger6M,InterestRatesTrigger))</f>
        <v>2.1840000000000002E-2</v>
      </c>
      <c r="W298" s="94" t="b">
        <f t="shared" si="25"/>
        <v>1</v>
      </c>
      <c r="X298" s="153">
        <f t="shared" si="26"/>
        <v>-6.839784857715081E-2</v>
      </c>
      <c r="Y298" s="50" t="b">
        <f>ABS(X298/10000)&lt;=ABS('General Settings'!$D$32)</f>
        <v>0</v>
      </c>
      <c r="AA298" s="50" t="str">
        <f>_xll.qlSwapIndex(,,O298,SettlementDays,Currency,Calendar,FixedLegTenor,FixedLegBDC,FixedLegDayCounter,Index6M,DiscountingCurve,Permanent,Trigger,ObjectOverwrite)</f>
        <v>obj_00737#0000</v>
      </c>
      <c r="AB298" s="50" t="str">
        <f>_xll.qlVanillaSwapFromSwapIndex(,AA298,R298)</f>
        <v>obj_0088a#0000</v>
      </c>
    </row>
    <row r="299" spans="13:28" x14ac:dyDescent="0.2">
      <c r="M299" s="94" t="s">
        <v>155</v>
      </c>
      <c r="N299" s="94" t="s">
        <v>113</v>
      </c>
      <c r="O299" s="94" t="s">
        <v>82</v>
      </c>
      <c r="P299" s="94" t="str">
        <f t="shared" si="24"/>
        <v>EUR13F6Y_Quote</v>
      </c>
      <c r="Q299" s="122"/>
      <c r="R299" s="106">
        <f>_xll.qlInterestRateIndexFixingDate(AA299,S299)</f>
        <v>47106</v>
      </c>
      <c r="S299" s="106">
        <f>_xll.qlCalendarAdvance(Calendar,SettlementDate,N299,"mf",TRUE,Trigger)</f>
        <v>47108</v>
      </c>
      <c r="T299" s="106">
        <f>_xll.qlInterestRateIndexMaturity(AA299,S299)</f>
        <v>49299</v>
      </c>
      <c r="U299" s="97">
        <f>_xll.qlIndexFixing(AA299,R299,TRUE,_xll.ohTrigger(Trigger,Trigger6M,InterestRatesTrigger))</f>
        <v>2.1546972545941682E-2</v>
      </c>
      <c r="V299" s="97">
        <f>_xll.qlQuoteValue(P299,_xll.ohTrigger(Trigger,Trigger6M,InterestRatesTrigger))</f>
        <v>2.1530000000000001E-2</v>
      </c>
      <c r="W299" s="94" t="b">
        <f t="shared" si="25"/>
        <v>1</v>
      </c>
      <c r="X299" s="153">
        <f t="shared" si="26"/>
        <v>0.16972545941681266</v>
      </c>
      <c r="Y299" s="50" t="b">
        <f>ABS(X299/10000)&lt;=ABS('General Settings'!$D$32)</f>
        <v>0</v>
      </c>
      <c r="AA299" s="50" t="str">
        <f>_xll.qlSwapIndex(,,O299,SettlementDays,Currency,Calendar,FixedLegTenor,FixedLegBDC,FixedLegDayCounter,Index6M,DiscountingCurve,Permanent,Trigger,ObjectOverwrite)</f>
        <v>obj_006ad#0000</v>
      </c>
      <c r="AB299" s="50" t="str">
        <f>_xll.qlVanillaSwapFromSwapIndex(,AA299,R299)</f>
        <v>obj_007ac#0000</v>
      </c>
    </row>
    <row r="300" spans="13:28" x14ac:dyDescent="0.2">
      <c r="M300" s="94" t="s">
        <v>155</v>
      </c>
      <c r="N300" s="94" t="s">
        <v>113</v>
      </c>
      <c r="O300" s="94" t="s">
        <v>83</v>
      </c>
      <c r="P300" s="94" t="str">
        <f t="shared" si="24"/>
        <v>EUR13F7Y_Quote</v>
      </c>
      <c r="Q300" s="122"/>
      <c r="R300" s="106">
        <f>_xll.qlInterestRateIndexFixingDate(AA300,S300)</f>
        <v>47106</v>
      </c>
      <c r="S300" s="106">
        <f>_xll.qlCalendarAdvance(Calendar,SettlementDate,N300,"mf",TRUE,Trigger)</f>
        <v>47108</v>
      </c>
      <c r="T300" s="106">
        <f>_xll.qlInterestRateIndexMaturity(AA300,S300)</f>
        <v>49664</v>
      </c>
      <c r="U300" s="97">
        <f>_xll.qlIndexFixing(AA300,R300,TRUE,_xll.ohTrigger(Trigger,Trigger6M,InterestRatesTrigger))</f>
        <v>2.1229335471892069E-2</v>
      </c>
      <c r="V300" s="97">
        <f>_xll.qlQuoteValue(P300,_xll.ohTrigger(Trigger,Trigger6M,InterestRatesTrigger))</f>
        <v>2.1230000000000002E-2</v>
      </c>
      <c r="W300" s="94" t="b">
        <f t="shared" si="25"/>
        <v>1</v>
      </c>
      <c r="X300" s="153">
        <f t="shared" si="26"/>
        <v>-6.6452810793329875E-3</v>
      </c>
      <c r="Y300" s="50" t="b">
        <f>ABS(X300/10000)&lt;=ABS('General Settings'!$D$32)</f>
        <v>0</v>
      </c>
      <c r="AA300" s="50" t="str">
        <f>_xll.qlSwapIndex(,,O300,SettlementDays,Currency,Calendar,FixedLegTenor,FixedLegBDC,FixedLegDayCounter,Index6M,DiscountingCurve,Permanent,Trigger,ObjectOverwrite)</f>
        <v>obj_0060c#0000</v>
      </c>
      <c r="AB300" s="50" t="str">
        <f>_xll.qlVanillaSwapFromSwapIndex(,AA300,R300)</f>
        <v>obj_00822#0000</v>
      </c>
    </row>
    <row r="301" spans="13:28" x14ac:dyDescent="0.2">
      <c r="M301" s="94" t="s">
        <v>155</v>
      </c>
      <c r="N301" s="94" t="s">
        <v>113</v>
      </c>
      <c r="O301" s="94" t="s">
        <v>84</v>
      </c>
      <c r="P301" s="94" t="str">
        <f t="shared" si="24"/>
        <v>EUR13F8Y_Quote</v>
      </c>
      <c r="Q301" s="122"/>
      <c r="R301" s="106">
        <f>_xll.qlInterestRateIndexFixingDate(AA301,S301)</f>
        <v>47106</v>
      </c>
      <c r="S301" s="106">
        <f>_xll.qlCalendarAdvance(Calendar,SettlementDate,N301,"mf",TRUE,Trigger)</f>
        <v>47108</v>
      </c>
      <c r="T301" s="106">
        <f>_xll.qlInterestRateIndexMaturity(AA301,S301)</f>
        <v>50031</v>
      </c>
      <c r="U301" s="97">
        <f>_xll.qlIndexFixing(AA301,R301,TRUE,_xll.ohTrigger(Trigger,Trigger6M,InterestRatesTrigger))</f>
        <v>2.0890557469777853E-2</v>
      </c>
      <c r="V301" s="97">
        <f>_xll.qlQuoteValue(P301,_xll.ohTrigger(Trigger,Trigger6M,InterestRatesTrigger))</f>
        <v>2.0899999999999998E-2</v>
      </c>
      <c r="W301" s="94" t="b">
        <f t="shared" si="25"/>
        <v>1</v>
      </c>
      <c r="X301" s="153">
        <f t="shared" si="26"/>
        <v>-9.442530222145834E-2</v>
      </c>
      <c r="Y301" s="50" t="b">
        <f>ABS(X301/10000)&lt;=ABS('General Settings'!$D$32)</f>
        <v>0</v>
      </c>
      <c r="AA301" s="50" t="str">
        <f>_xll.qlSwapIndex(,,O301,SettlementDays,Currency,Calendar,FixedLegTenor,FixedLegBDC,FixedLegDayCounter,Index6M,DiscountingCurve,Permanent,Trigger,ObjectOverwrite)</f>
        <v>obj_0062b#0000</v>
      </c>
      <c r="AB301" s="50" t="str">
        <f>_xll.qlVanillaSwapFromSwapIndex(,AA301,R301)</f>
        <v>obj_007aa#0000</v>
      </c>
    </row>
    <row r="302" spans="13:28" x14ac:dyDescent="0.2">
      <c r="M302" s="94" t="s">
        <v>155</v>
      </c>
      <c r="N302" s="94" t="s">
        <v>113</v>
      </c>
      <c r="O302" s="94" t="s">
        <v>85</v>
      </c>
      <c r="P302" s="94" t="str">
        <f t="shared" si="24"/>
        <v>EUR13F9Y_Quote</v>
      </c>
      <c r="Q302" s="122"/>
      <c r="R302" s="106">
        <f>_xll.qlInterestRateIndexFixingDate(AA302,S302)</f>
        <v>47106</v>
      </c>
      <c r="S302" s="106">
        <f>_xll.qlCalendarAdvance(Calendar,SettlementDate,N302,"mf",TRUE,Trigger)</f>
        <v>47108</v>
      </c>
      <c r="T302" s="106">
        <f>_xll.qlInterestRateIndexMaturity(AA302,S302)</f>
        <v>50395</v>
      </c>
      <c r="U302" s="97">
        <f>_xll.qlIndexFixing(AA302,R302,TRUE,_xll.ohTrigger(Trigger,Trigger6M,InterestRatesTrigger))</f>
        <v>2.0534356349560596E-2</v>
      </c>
      <c r="V302" s="97">
        <f>_xll.qlQuoteValue(P302,_xll.ohTrigger(Trigger,Trigger6M,InterestRatesTrigger))</f>
        <v>2.0550000000000002E-2</v>
      </c>
      <c r="W302" s="94" t="b">
        <f t="shared" si="25"/>
        <v>1</v>
      </c>
      <c r="X302" s="153">
        <f t="shared" si="26"/>
        <v>-0.15643650439406409</v>
      </c>
      <c r="Y302" s="50" t="b">
        <f>ABS(X302/10000)&lt;=ABS('General Settings'!$D$32)</f>
        <v>0</v>
      </c>
      <c r="AA302" s="50" t="str">
        <f>_xll.qlSwapIndex(,,O302,SettlementDays,Currency,Calendar,FixedLegTenor,FixedLegBDC,FixedLegDayCounter,Index6M,DiscountingCurve,Permanent,Trigger,ObjectOverwrite)</f>
        <v>obj_00657#0000</v>
      </c>
      <c r="AB302" s="50" t="str">
        <f>_xll.qlVanillaSwapFromSwapIndex(,AA302,R302)</f>
        <v>obj_0078e#0000</v>
      </c>
    </row>
    <row r="303" spans="13:28" x14ac:dyDescent="0.2">
      <c r="M303" s="94" t="s">
        <v>155</v>
      </c>
      <c r="N303" s="94" t="s">
        <v>113</v>
      </c>
      <c r="O303" s="94" t="s">
        <v>86</v>
      </c>
      <c r="P303" s="94" t="str">
        <f t="shared" si="24"/>
        <v>EUR13F10Y_Quote</v>
      </c>
      <c r="Q303" s="122"/>
      <c r="R303" s="106">
        <f>_xll.qlInterestRateIndexFixingDate(AA303,S303)</f>
        <v>47106</v>
      </c>
      <c r="S303" s="106">
        <f>_xll.qlCalendarAdvance(Calendar,SettlementDate,N303,"mf",TRUE,Trigger)</f>
        <v>47108</v>
      </c>
      <c r="T303" s="106">
        <f>_xll.qlInterestRateIndexMaturity(AA303,S303)</f>
        <v>50760</v>
      </c>
      <c r="U303" s="97">
        <f>_xll.qlIndexFixing(AA303,R303,TRUE,_xll.ohTrigger(Trigger,Trigger6M,InterestRatesTrigger))</f>
        <v>2.0180668234447759E-2</v>
      </c>
      <c r="V303" s="97">
        <f>_xll.qlQuoteValue(P303,_xll.ohTrigger(Trigger,Trigger6M,InterestRatesTrigger))</f>
        <v>2.0179999999999997E-2</v>
      </c>
      <c r="W303" s="94" t="b">
        <f t="shared" si="25"/>
        <v>1</v>
      </c>
      <c r="X303" s="153">
        <f t="shared" si="26"/>
        <v>6.6823444776209495E-3</v>
      </c>
      <c r="Y303" s="50" t="b">
        <f>ABS(X303/10000)&lt;=ABS('General Settings'!$D$32)</f>
        <v>0</v>
      </c>
      <c r="AA303" s="50" t="str">
        <f>_xll.qlSwapIndex(,,O303,SettlementDays,Currency,Calendar,FixedLegTenor,FixedLegBDC,FixedLegDayCounter,Index6M,DiscountingCurve,Permanent,Trigger,ObjectOverwrite)</f>
        <v>obj_006fd#0000</v>
      </c>
      <c r="AB303" s="50" t="str">
        <f>_xll.qlVanillaSwapFromSwapIndex(,AA303,R303)</f>
        <v>obj_0078b#0000</v>
      </c>
    </row>
    <row r="304" spans="13:28" x14ac:dyDescent="0.2">
      <c r="M304" s="94" t="s">
        <v>155</v>
      </c>
      <c r="N304" s="94" t="s">
        <v>113</v>
      </c>
      <c r="O304" s="94" t="s">
        <v>112</v>
      </c>
      <c r="P304" s="94" t="str">
        <f t="shared" si="24"/>
        <v>EUR13F11Y_Quote</v>
      </c>
      <c r="Q304" s="122"/>
      <c r="R304" s="106">
        <f>_xll.qlInterestRateIndexFixingDate(AA304,S304)</f>
        <v>47106</v>
      </c>
      <c r="S304" s="106">
        <f>_xll.qlCalendarAdvance(Calendar,SettlementDate,N304,"mf",TRUE,Trigger)</f>
        <v>47108</v>
      </c>
      <c r="T304" s="106">
        <f>_xll.qlInterestRateIndexMaturity(AA304,S304)</f>
        <v>51125</v>
      </c>
      <c r="U304" s="97">
        <f>_xll.qlIndexFixing(AA304,R304,TRUE,_xll.ohTrigger(Trigger,Trigger6M,InterestRatesTrigger))</f>
        <v>1.9844659031114143E-2</v>
      </c>
      <c r="V304" s="97">
        <f>_xll.qlQuoteValue(P304,_xll.ohTrigger(Trigger,Trigger6M,InterestRatesTrigger))</f>
        <v>1.984E-2</v>
      </c>
      <c r="W304" s="94" t="b">
        <f t="shared" si="25"/>
        <v>1</v>
      </c>
      <c r="X304" s="153">
        <f t="shared" si="26"/>
        <v>4.6590311141431195E-2</v>
      </c>
      <c r="Y304" s="50" t="b">
        <f>ABS(X304/10000)&lt;=ABS('General Settings'!$D$32)</f>
        <v>0</v>
      </c>
      <c r="AA304" s="50" t="str">
        <f>_xll.qlSwapIndex(,,O304,SettlementDays,Currency,Calendar,FixedLegTenor,FixedLegBDC,FixedLegDayCounter,Index6M,DiscountingCurve,Permanent,Trigger,ObjectOverwrite)</f>
        <v>obj_0066e#0000</v>
      </c>
      <c r="AB304" s="50" t="str">
        <f>_xll.qlVanillaSwapFromSwapIndex(,AA304,R304)</f>
        <v>obj_00777#0000</v>
      </c>
    </row>
    <row r="305" spans="13:28" x14ac:dyDescent="0.2">
      <c r="M305" s="94" t="s">
        <v>155</v>
      </c>
      <c r="N305" s="94" t="s">
        <v>113</v>
      </c>
      <c r="O305" s="94" t="s">
        <v>87</v>
      </c>
      <c r="P305" s="94" t="str">
        <f t="shared" si="24"/>
        <v>EUR13F12Y_Quote</v>
      </c>
      <c r="Q305" s="122"/>
      <c r="R305" s="106">
        <f>_xll.qlInterestRateIndexFixingDate(AA305,S305)</f>
        <v>47106</v>
      </c>
      <c r="S305" s="106">
        <f>_xll.qlCalendarAdvance(Calendar,SettlementDate,N305,"mf",TRUE,Trigger)</f>
        <v>47108</v>
      </c>
      <c r="T305" s="106">
        <f>_xll.qlInterestRateIndexMaturity(AA305,S305)</f>
        <v>51491</v>
      </c>
      <c r="U305" s="97">
        <f>_xll.qlIndexFixing(AA305,R305,TRUE,_xll.ohTrigger(Trigger,Trigger6M,InterestRatesTrigger))</f>
        <v>1.9542619970638941E-2</v>
      </c>
      <c r="V305" s="97">
        <f>_xll.qlQuoteValue(P305,_xll.ohTrigger(Trigger,Trigger6M,InterestRatesTrigger))</f>
        <v>1.9539999999999998E-2</v>
      </c>
      <c r="W305" s="94" t="b">
        <f t="shared" si="25"/>
        <v>1</v>
      </c>
      <c r="X305" s="153">
        <f t="shared" si="26"/>
        <v>2.6199706389430644E-2</v>
      </c>
      <c r="Y305" s="50" t="b">
        <f>ABS(X305/10000)&lt;=ABS('General Settings'!$D$32)</f>
        <v>0</v>
      </c>
      <c r="AA305" s="50" t="str">
        <f>_xll.qlSwapIndex(,,O305,SettlementDays,Currency,Calendar,FixedLegTenor,FixedLegBDC,FixedLegDayCounter,Index6M,DiscountingCurve,Permanent,Trigger,ObjectOverwrite)</f>
        <v>obj_005d6#0000</v>
      </c>
      <c r="AB305" s="50" t="str">
        <f>_xll.qlVanillaSwapFromSwapIndex(,AA305,R305)</f>
        <v>obj_00848#0000</v>
      </c>
    </row>
    <row r="306" spans="13:28" x14ac:dyDescent="0.2">
      <c r="M306" s="94" t="s">
        <v>155</v>
      </c>
      <c r="N306" s="94" t="s">
        <v>113</v>
      </c>
      <c r="O306" s="94" t="s">
        <v>113</v>
      </c>
      <c r="P306" s="94" t="str">
        <f t="shared" si="24"/>
        <v>EUR13F13Y_Quote</v>
      </c>
      <c r="Q306" s="122"/>
      <c r="R306" s="106">
        <f>_xll.qlInterestRateIndexFixingDate(AA306,S306)</f>
        <v>47106</v>
      </c>
      <c r="S306" s="106">
        <f>_xll.qlCalendarAdvance(Calendar,SettlementDate,N306,"mf",TRUE,Trigger)</f>
        <v>47108</v>
      </c>
      <c r="T306" s="106">
        <f>_xll.qlInterestRateIndexMaturity(AA306,S306)</f>
        <v>51858</v>
      </c>
      <c r="U306" s="97">
        <f>_xll.qlIndexFixing(AA306,R306,TRUE,_xll.ohTrigger(Trigger,Trigger6M,InterestRatesTrigger))</f>
        <v>1.9265679319249846E-2</v>
      </c>
      <c r="V306" s="97">
        <f>_xll.qlQuoteValue(P306,_xll.ohTrigger(Trigger,Trigger6M,InterestRatesTrigger))</f>
        <v>1.9259999999999999E-2</v>
      </c>
      <c r="W306" s="94" t="b">
        <f t="shared" si="25"/>
        <v>1</v>
      </c>
      <c r="X306" s="153">
        <f t="shared" si="26"/>
        <v>5.6793192498467981E-2</v>
      </c>
      <c r="Y306" s="50" t="b">
        <f>ABS(X306/10000)&lt;=ABS('General Settings'!$D$32)</f>
        <v>0</v>
      </c>
      <c r="AA306" s="50" t="str">
        <f>_xll.qlSwapIndex(,,O306,SettlementDays,Currency,Calendar,FixedLegTenor,FixedLegBDC,FixedLegDayCounter,Index6M,DiscountingCurve,Permanent,Trigger,ObjectOverwrite)</f>
        <v>obj_0059f#0000</v>
      </c>
      <c r="AB306" s="50" t="str">
        <f>_xll.qlVanillaSwapFromSwapIndex(,AA306,R306)</f>
        <v>obj_00783#0000</v>
      </c>
    </row>
    <row r="307" spans="13:28" x14ac:dyDescent="0.2">
      <c r="M307" s="94" t="s">
        <v>155</v>
      </c>
      <c r="N307" s="94" t="s">
        <v>113</v>
      </c>
      <c r="O307" s="94" t="s">
        <v>114</v>
      </c>
      <c r="P307" s="94" t="str">
        <f t="shared" si="24"/>
        <v>EUR13F14Y_Quote</v>
      </c>
      <c r="Q307" s="122"/>
      <c r="R307" s="106">
        <f>_xll.qlInterestRateIndexFixingDate(AA307,S307)</f>
        <v>47106</v>
      </c>
      <c r="S307" s="106">
        <f>_xll.qlCalendarAdvance(Calendar,SettlementDate,N307,"mf",TRUE,Trigger)</f>
        <v>47108</v>
      </c>
      <c r="T307" s="106">
        <f>_xll.qlInterestRateIndexMaturity(AA307,S307)</f>
        <v>52222</v>
      </c>
      <c r="U307" s="97">
        <f>_xll.qlIndexFixing(AA307,R307,TRUE,_xll.ohTrigger(Trigger,Trigger6M,InterestRatesTrigger))</f>
        <v>1.9012877334880635E-2</v>
      </c>
      <c r="V307" s="97">
        <f>_xll.qlQuoteValue(P307,_xll.ohTrigger(Trigger,Trigger6M,InterestRatesTrigger))</f>
        <v>1.9E-2</v>
      </c>
      <c r="W307" s="94" t="b">
        <f t="shared" si="25"/>
        <v>1</v>
      </c>
      <c r="X307" s="153">
        <f t="shared" si="26"/>
        <v>0.12877334880635055</v>
      </c>
      <c r="Y307" s="50" t="b">
        <f>ABS(X307/10000)&lt;=ABS('General Settings'!$D$32)</f>
        <v>0</v>
      </c>
      <c r="AA307" s="50" t="str">
        <f>_xll.qlSwapIndex(,,O307,SettlementDays,Currency,Calendar,FixedLegTenor,FixedLegBDC,FixedLegDayCounter,Index6M,DiscountingCurve,Permanent,Trigger,ObjectOverwrite)</f>
        <v>obj_0071f#0000</v>
      </c>
      <c r="AB307" s="50" t="str">
        <f>_xll.qlVanillaSwapFromSwapIndex(,AA307,R307)</f>
        <v>obj_007ae#0000</v>
      </c>
    </row>
    <row r="308" spans="13:28" x14ac:dyDescent="0.2">
      <c r="M308" s="94" t="s">
        <v>155</v>
      </c>
      <c r="N308" s="94" t="s">
        <v>113</v>
      </c>
      <c r="O308" s="94" t="s">
        <v>88</v>
      </c>
      <c r="P308" s="94" t="str">
        <f t="shared" si="24"/>
        <v>EUR13F15Y_Quote</v>
      </c>
      <c r="Q308" s="122"/>
      <c r="R308" s="106">
        <f>_xll.qlInterestRateIndexFixingDate(AA308,S308)</f>
        <v>47106</v>
      </c>
      <c r="S308" s="106">
        <f>_xll.qlCalendarAdvance(Calendar,SettlementDate,N308,"mf",TRUE,Trigger)</f>
        <v>47108</v>
      </c>
      <c r="T308" s="106">
        <f>_xll.qlInterestRateIndexMaturity(AA308,S308)</f>
        <v>52586</v>
      </c>
      <c r="U308" s="97">
        <f>_xll.qlIndexFixing(AA308,R308,TRUE,_xll.ohTrigger(Trigger,Trigger6M,InterestRatesTrigger))</f>
        <v>1.8783064687145041E-2</v>
      </c>
      <c r="V308" s="97">
        <f>_xll.qlQuoteValue(P308,_xll.ohTrigger(Trigger,Trigger6M,InterestRatesTrigger))</f>
        <v>1.8759999999999999E-2</v>
      </c>
      <c r="W308" s="94" t="b">
        <f t="shared" si="25"/>
        <v>1</v>
      </c>
      <c r="X308" s="153">
        <f t="shared" si="26"/>
        <v>0.23064687145041979</v>
      </c>
      <c r="Y308" s="50" t="b">
        <f>ABS(X308/10000)&lt;=ABS('General Settings'!$D$32)</f>
        <v>0</v>
      </c>
      <c r="AA308" s="50" t="str">
        <f>_xll.qlSwapIndex(,,O308,SettlementDays,Currency,Calendar,FixedLegTenor,FixedLegBDC,FixedLegDayCounter,Index6M,DiscountingCurve,Permanent,Trigger,ObjectOverwrite)</f>
        <v>obj_005c5#0000</v>
      </c>
      <c r="AB308" s="50" t="str">
        <f>_xll.qlVanillaSwapFromSwapIndex(,AA308,R308)</f>
        <v>obj_0076b#0000</v>
      </c>
    </row>
    <row r="309" spans="13:28" x14ac:dyDescent="0.2">
      <c r="M309" s="94" t="s">
        <v>155</v>
      </c>
      <c r="N309" s="94" t="s">
        <v>113</v>
      </c>
      <c r="O309" s="94" t="s">
        <v>89</v>
      </c>
      <c r="P309" s="94" t="str">
        <f t="shared" si="24"/>
        <v>EUR13F20Y_Quote</v>
      </c>
      <c r="Q309" s="122"/>
      <c r="R309" s="106">
        <f>_xll.qlInterestRateIndexFixingDate(AA309,S309)</f>
        <v>47106</v>
      </c>
      <c r="S309" s="106">
        <f>_xll.qlCalendarAdvance(Calendar,SettlementDate,N309,"mf",TRUE,Trigger)</f>
        <v>47108</v>
      </c>
      <c r="T309" s="106">
        <f>_xll.qlInterestRateIndexMaturity(AA309,S309)</f>
        <v>54413</v>
      </c>
      <c r="U309" s="97">
        <f>_xll.qlIndexFixing(AA309,R309,TRUE,_xll.ohTrigger(Trigger,Trigger6M,InterestRatesTrigger))</f>
        <v>1.8005051365446844E-2</v>
      </c>
      <c r="V309" s="97">
        <f>_xll.qlQuoteValue(P309,_xll.ohTrigger(Trigger,Trigger6M,InterestRatesTrigger))</f>
        <v>1.8000000000000002E-2</v>
      </c>
      <c r="W309" s="94" t="b">
        <f t="shared" si="25"/>
        <v>1</v>
      </c>
      <c r="X309" s="153">
        <f t="shared" si="26"/>
        <v>5.0513654468418989E-2</v>
      </c>
      <c r="Y309" s="50" t="b">
        <f>ABS(X309/10000)&lt;=ABS('General Settings'!$D$32)</f>
        <v>0</v>
      </c>
      <c r="AA309" s="50" t="str">
        <f>_xll.qlSwapIndex(,,O309,SettlementDays,Currency,Calendar,FixedLegTenor,FixedLegBDC,FixedLegDayCounter,Index6M,DiscountingCurve,Permanent,Trigger,ObjectOverwrite)</f>
        <v>obj_0059d#0000</v>
      </c>
      <c r="AB309" s="50" t="str">
        <f>_xll.qlVanillaSwapFromSwapIndex(,AA309,R309)</f>
        <v>obj_007ee#0000</v>
      </c>
    </row>
    <row r="310" spans="13:28" x14ac:dyDescent="0.2">
      <c r="M310" s="94" t="s">
        <v>155</v>
      </c>
      <c r="N310" s="94" t="s">
        <v>113</v>
      </c>
      <c r="O310" s="94" t="s">
        <v>90</v>
      </c>
      <c r="P310" s="94" t="str">
        <f t="shared" si="24"/>
        <v>EUR13F25Y_Quote</v>
      </c>
      <c r="Q310" s="122"/>
      <c r="R310" s="106">
        <f>_xll.qlInterestRateIndexFixingDate(AA310,S310)</f>
        <v>47106</v>
      </c>
      <c r="S310" s="106">
        <f>_xll.qlCalendarAdvance(Calendar,SettlementDate,N310,"mf",TRUE,Trigger)</f>
        <v>47108</v>
      </c>
      <c r="T310" s="106">
        <f>_xll.qlInterestRateIndexMaturity(AA310,S310)</f>
        <v>56240</v>
      </c>
      <c r="U310" s="97">
        <f>_xll.qlIndexFixing(AA310,R310,TRUE,_xll.ohTrigger(Trigger,Trigger6M,InterestRatesTrigger))</f>
        <v>1.7566558289074264E-2</v>
      </c>
      <c r="V310" s="97">
        <f>_xll.qlQuoteValue(P310,_xll.ohTrigger(Trigger,Trigger6M,InterestRatesTrigger))</f>
        <v>1.7559999999999999E-2</v>
      </c>
      <c r="W310" s="94" t="b">
        <f t="shared" si="25"/>
        <v>1</v>
      </c>
      <c r="X310" s="153">
        <f t="shared" si="26"/>
        <v>6.5582890742647837E-2</v>
      </c>
      <c r="Y310" s="50" t="b">
        <f>ABS(X310/10000)&lt;=ABS('General Settings'!$D$32)</f>
        <v>0</v>
      </c>
      <c r="AA310" s="50" t="str">
        <f>_xll.qlSwapIndex(,,O310,SettlementDays,Currency,Calendar,FixedLegTenor,FixedLegBDC,FixedLegDayCounter,Index6M,DiscountingCurve,Permanent,Trigger,ObjectOverwrite)</f>
        <v>obj_00684#0000</v>
      </c>
      <c r="AB310" s="50" t="str">
        <f>_xll.qlVanillaSwapFromSwapIndex(,AA310,R310)</f>
        <v>obj_00789#0000</v>
      </c>
    </row>
    <row r="311" spans="13:28" x14ac:dyDescent="0.2">
      <c r="M311" s="197" t="s">
        <v>155</v>
      </c>
      <c r="N311" s="197" t="s">
        <v>113</v>
      </c>
      <c r="O311" s="197" t="s">
        <v>92</v>
      </c>
      <c r="P311" s="197" t="str">
        <f t="shared" si="24"/>
        <v>EUR13F30Y_Quote</v>
      </c>
      <c r="Q311" s="162"/>
      <c r="R311" s="198">
        <f>_xll.qlInterestRateIndexFixingDate(AA311,S311)</f>
        <v>47106</v>
      </c>
      <c r="S311" s="198">
        <f>_xll.qlCalendarAdvance(Calendar,SettlementDate,N311,"mf",TRUE,Trigger)</f>
        <v>47108</v>
      </c>
      <c r="T311" s="198">
        <f>_xll.qlInterestRateIndexMaturity(AA311,S311)</f>
        <v>58067</v>
      </c>
      <c r="U311" s="199">
        <f>_xll.qlIndexFixing(AA311,R311,TRUE,_xll.ohTrigger(Trigger,Trigger6M,InterestRatesTrigger))</f>
        <v>1.6974202071108307E-2</v>
      </c>
      <c r="V311" s="199">
        <f>_xll.qlQuoteValue(P311,_xll.ohTrigger(Trigger,Trigger6M,InterestRatesTrigger))</f>
        <v>1.6979999999999999E-2</v>
      </c>
      <c r="W311" s="197" t="b">
        <f t="shared" si="25"/>
        <v>1</v>
      </c>
      <c r="X311" s="200">
        <f t="shared" si="26"/>
        <v>-5.7979288916910898E-2</v>
      </c>
      <c r="Y311" s="161" t="b">
        <f>ABS(X311/10000)&lt;=ABS('General Settings'!$D$32)</f>
        <v>0</v>
      </c>
      <c r="AA311" s="50" t="str">
        <f>_xll.qlSwapIndex(,,O311,SettlementDays,Currency,Calendar,FixedLegTenor,FixedLegBDC,FixedLegDayCounter,Index6M,DiscountingCurve,Permanent,Trigger,ObjectOverwrite)</f>
        <v>obj_005c4#0000</v>
      </c>
      <c r="AB311" s="50" t="str">
        <f>_xll.qlVanillaSwapFromSwapIndex(,AA311,R311)</f>
        <v>obj_00793#0000</v>
      </c>
    </row>
    <row r="312" spans="13:28" x14ac:dyDescent="0.2">
      <c r="M312" s="201" t="s">
        <v>155</v>
      </c>
      <c r="N312" s="201" t="s">
        <v>114</v>
      </c>
      <c r="O312" s="201" t="s">
        <v>33</v>
      </c>
      <c r="P312" s="201" t="str">
        <f t="shared" si="24"/>
        <v>EUR14F1Y_Quote</v>
      </c>
      <c r="Q312" s="166"/>
      <c r="R312" s="202">
        <f>_xll.qlInterestRateIndexFixingDate(AA312,S312)</f>
        <v>47471</v>
      </c>
      <c r="S312" s="202">
        <f>_xll.qlCalendarAdvance(Calendar,SettlementDate,N312,"mf",TRUE,Trigger)</f>
        <v>47473</v>
      </c>
      <c r="T312" s="202">
        <f>_xll.qlInterestRateIndexMaturity(AA312,S312)</f>
        <v>47840</v>
      </c>
      <c r="U312" s="203">
        <f>_xll.qlIndexFixing(AA312,R312,TRUE,_xll.ohTrigger(Trigger,Trigger6M,InterestRatesTrigger))</f>
        <v>2.2321891234535568E-2</v>
      </c>
      <c r="V312" s="203">
        <f>_xll.qlQuoteValue(P312,_xll.ohTrigger(Trigger,Trigger6M,InterestRatesTrigger))</f>
        <v>2.2330000000000003E-2</v>
      </c>
      <c r="W312" s="201" t="b">
        <f t="shared" si="25"/>
        <v>1</v>
      </c>
      <c r="X312" s="204">
        <f t="shared" si="26"/>
        <v>-8.1087654644346197E-2</v>
      </c>
      <c r="Y312" s="149" t="b">
        <f>ABS(X312/10000)&lt;=ABS('General Settings'!$D$32)</f>
        <v>0</v>
      </c>
      <c r="AA312" s="50" t="str">
        <f>_xll.qlSwapIndex(,,O312,SettlementDays,Currency,Calendar,FixedLegTenor,FixedLegBDC,FixedLegDayCounter,Index6M,DiscountingCurve,Permanent,Trigger,ObjectOverwrite)</f>
        <v>obj_0073f#0000</v>
      </c>
      <c r="AB312" s="50" t="str">
        <f>_xll.qlVanillaSwapFromSwapIndex(,AA312,R312)</f>
        <v>obj_00798#0000</v>
      </c>
    </row>
    <row r="313" spans="13:28" x14ac:dyDescent="0.2">
      <c r="M313" s="94" t="s">
        <v>155</v>
      </c>
      <c r="N313" s="94" t="s">
        <v>114</v>
      </c>
      <c r="O313" s="94" t="s">
        <v>78</v>
      </c>
      <c r="P313" s="94" t="str">
        <f t="shared" si="24"/>
        <v>EUR14F2Y_Quote</v>
      </c>
      <c r="Q313" s="122"/>
      <c r="R313" s="106">
        <f>_xll.qlInterestRateIndexFixingDate(AA313,S313)</f>
        <v>47471</v>
      </c>
      <c r="S313" s="106">
        <f>_xll.qlCalendarAdvance(Calendar,SettlementDate,N313,"mf",TRUE,Trigger)</f>
        <v>47473</v>
      </c>
      <c r="T313" s="106">
        <f>_xll.qlInterestRateIndexMaturity(AA313,S313)</f>
        <v>48204</v>
      </c>
      <c r="U313" s="97">
        <f>_xll.qlIndexFixing(AA313,R313,TRUE,_xll.ohTrigger(Trigger,Trigger6M,InterestRatesTrigger))</f>
        <v>2.2147182370384551E-2</v>
      </c>
      <c r="V313" s="97">
        <f>_xll.qlQuoteValue(P313,_xll.ohTrigger(Trigger,Trigger6M,InterestRatesTrigger))</f>
        <v>2.213E-2</v>
      </c>
      <c r="W313" s="94" t="b">
        <f t="shared" si="25"/>
        <v>1</v>
      </c>
      <c r="X313" s="153">
        <f t="shared" si="26"/>
        <v>0.17182370384550422</v>
      </c>
      <c r="Y313" s="50" t="b">
        <f>ABS(X313/10000)&lt;=ABS('General Settings'!$D$32)</f>
        <v>0</v>
      </c>
      <c r="AA313" s="50" t="str">
        <f>_xll.qlSwapIndex(,,O313,SettlementDays,Currency,Calendar,FixedLegTenor,FixedLegBDC,FixedLegDayCounter,Index6M,DiscountingCurve,Permanent,Trigger,ObjectOverwrite)</f>
        <v>obj_005dc#0000</v>
      </c>
      <c r="AB313" s="50" t="str">
        <f>_xll.qlVanillaSwapFromSwapIndex(,AA313,R313)</f>
        <v>obj_00886#0000</v>
      </c>
    </row>
    <row r="314" spans="13:28" x14ac:dyDescent="0.2">
      <c r="M314" s="94" t="s">
        <v>155</v>
      </c>
      <c r="N314" s="94" t="s">
        <v>114</v>
      </c>
      <c r="O314" s="94" t="s">
        <v>79</v>
      </c>
      <c r="P314" s="94" t="str">
        <f t="shared" si="24"/>
        <v>EUR14F3Y_Quote</v>
      </c>
      <c r="Q314" s="122"/>
      <c r="R314" s="106">
        <f>_xll.qlInterestRateIndexFixingDate(AA314,S314)</f>
        <v>47471</v>
      </c>
      <c r="S314" s="106">
        <f>_xll.qlCalendarAdvance(Calendar,SettlementDate,N314,"mf",TRUE,Trigger)</f>
        <v>47473</v>
      </c>
      <c r="T314" s="106">
        <f>_xll.qlInterestRateIndexMaturity(AA314,S314)</f>
        <v>48569</v>
      </c>
      <c r="U314" s="97">
        <f>_xll.qlIndexFixing(AA314,R314,TRUE,_xll.ohTrigger(Trigger,Trigger6M,InterestRatesTrigger))</f>
        <v>2.1938874666726668E-2</v>
      </c>
      <c r="V314" s="97">
        <f>_xll.qlQuoteValue(P314,_xll.ohTrigger(Trigger,Trigger6M,InterestRatesTrigger))</f>
        <v>2.198E-2</v>
      </c>
      <c r="W314" s="94" t="b">
        <f t="shared" si="25"/>
        <v>1</v>
      </c>
      <c r="X314" s="153">
        <f t="shared" si="26"/>
        <v>-0.41125333273332038</v>
      </c>
      <c r="Y314" s="50" t="b">
        <f>ABS(X314/10000)&lt;=ABS('General Settings'!$D$32)</f>
        <v>0</v>
      </c>
      <c r="AA314" s="50" t="str">
        <f>_xll.qlSwapIndex(,,O314,SettlementDays,Currency,Calendar,FixedLegTenor,FixedLegBDC,FixedLegDayCounter,Index6M,DiscountingCurve,Permanent,Trigger,ObjectOverwrite)</f>
        <v>obj_005ac#0000</v>
      </c>
      <c r="AB314" s="50" t="str">
        <f>_xll.qlVanillaSwapFromSwapIndex(,AA314,R314)</f>
        <v>obj_0078d#0000</v>
      </c>
    </row>
    <row r="315" spans="13:28" x14ac:dyDescent="0.2">
      <c r="M315" s="94" t="s">
        <v>155</v>
      </c>
      <c r="N315" s="94" t="s">
        <v>114</v>
      </c>
      <c r="O315" s="94" t="s">
        <v>80</v>
      </c>
      <c r="P315" s="94" t="str">
        <f t="shared" si="24"/>
        <v>EUR14F4Y_Quote</v>
      </c>
      <c r="Q315" s="122"/>
      <c r="R315" s="106">
        <f>_xll.qlInterestRateIndexFixingDate(AA315,S315)</f>
        <v>47471</v>
      </c>
      <c r="S315" s="106">
        <f>_xll.qlCalendarAdvance(Calendar,SettlementDate,N315,"mf",TRUE,Trigger)</f>
        <v>47473</v>
      </c>
      <c r="T315" s="106">
        <f>_xll.qlInterestRateIndexMaturity(AA315,S315)</f>
        <v>48934</v>
      </c>
      <c r="U315" s="97">
        <f>_xll.qlIndexFixing(AA315,R315,TRUE,_xll.ohTrigger(Trigger,Trigger6M,InterestRatesTrigger))</f>
        <v>2.1660439880627567E-2</v>
      </c>
      <c r="V315" s="97">
        <f>_xll.qlQuoteValue(P315,_xll.ohTrigger(Trigger,Trigger6M,InterestRatesTrigger))</f>
        <v>2.1669999999999998E-2</v>
      </c>
      <c r="W315" s="94" t="b">
        <f t="shared" si="25"/>
        <v>1</v>
      </c>
      <c r="X315" s="153">
        <f t="shared" si="26"/>
        <v>-9.5601193724308142E-2</v>
      </c>
      <c r="Y315" s="50" t="b">
        <f>ABS(X315/10000)&lt;=ABS('General Settings'!$D$32)</f>
        <v>0</v>
      </c>
      <c r="AA315" s="50" t="str">
        <f>_xll.qlSwapIndex(,,O315,SettlementDays,Currency,Calendar,FixedLegTenor,FixedLegBDC,FixedLegDayCounter,Index6M,DiscountingCurve,Permanent,Trigger,ObjectOverwrite)</f>
        <v>obj_006bc#0000</v>
      </c>
      <c r="AB315" s="50" t="str">
        <f>_xll.qlVanillaSwapFromSwapIndex(,AA315,R315)</f>
        <v>obj_007fd#0000</v>
      </c>
    </row>
    <row r="316" spans="13:28" x14ac:dyDescent="0.2">
      <c r="M316" s="94" t="s">
        <v>155</v>
      </c>
      <c r="N316" s="94" t="s">
        <v>114</v>
      </c>
      <c r="O316" s="94" t="s">
        <v>81</v>
      </c>
      <c r="P316" s="94" t="str">
        <f t="shared" si="24"/>
        <v>EUR14F5Y_Quote</v>
      </c>
      <c r="Q316" s="122"/>
      <c r="R316" s="106">
        <f>_xll.qlInterestRateIndexFixingDate(AA316,S316)</f>
        <v>47471</v>
      </c>
      <c r="S316" s="106">
        <f>_xll.qlCalendarAdvance(Calendar,SettlementDate,N316,"mf",TRUE,Trigger)</f>
        <v>47473</v>
      </c>
      <c r="T316" s="106">
        <f>_xll.qlInterestRateIndexMaturity(AA316,S316)</f>
        <v>49299</v>
      </c>
      <c r="U316" s="97">
        <f>_xll.qlIndexFixing(AA316,R316,TRUE,_xll.ohTrigger(Trigger,Trigger6M,InterestRatesTrigger))</f>
        <v>2.1346549597642449E-2</v>
      </c>
      <c r="V316" s="97">
        <f>_xll.qlQuoteValue(P316,_xll.ohTrigger(Trigger,Trigger6M,InterestRatesTrigger))</f>
        <v>2.1320000000000002E-2</v>
      </c>
      <c r="W316" s="94" t="b">
        <f t="shared" si="25"/>
        <v>1</v>
      </c>
      <c r="X316" s="153">
        <f t="shared" si="26"/>
        <v>0.2654959764244666</v>
      </c>
      <c r="Y316" s="50" t="b">
        <f>ABS(X316/10000)&lt;=ABS('General Settings'!$D$32)</f>
        <v>0</v>
      </c>
      <c r="AA316" s="50" t="str">
        <f>_xll.qlSwapIndex(,,O316,SettlementDays,Currency,Calendar,FixedLegTenor,FixedLegBDC,FixedLegDayCounter,Index6M,DiscountingCurve,Permanent,Trigger,ObjectOverwrite)</f>
        <v>obj_005a3#0000</v>
      </c>
      <c r="AB316" s="50" t="str">
        <f>_xll.qlVanillaSwapFromSwapIndex(,AA316,R316)</f>
        <v>obj_0079b#0000</v>
      </c>
    </row>
    <row r="317" spans="13:28" x14ac:dyDescent="0.2">
      <c r="M317" s="94" t="s">
        <v>155</v>
      </c>
      <c r="N317" s="94" t="s">
        <v>114</v>
      </c>
      <c r="O317" s="94" t="s">
        <v>82</v>
      </c>
      <c r="P317" s="94" t="str">
        <f t="shared" si="24"/>
        <v>EUR14F6Y_Quote</v>
      </c>
      <c r="Q317" s="122"/>
      <c r="R317" s="106">
        <f>_xll.qlInterestRateIndexFixingDate(AA317,S317)</f>
        <v>47471</v>
      </c>
      <c r="S317" s="106">
        <f>_xll.qlCalendarAdvance(Calendar,SettlementDate,N317,"mf",TRUE,Trigger)</f>
        <v>47473</v>
      </c>
      <c r="T317" s="106">
        <f>_xll.qlInterestRateIndexMaturity(AA317,S317)</f>
        <v>49664</v>
      </c>
      <c r="U317" s="97">
        <f>_xll.qlIndexFixing(AA317,R317,TRUE,_xll.ohTrigger(Trigger,Trigger6M,InterestRatesTrigger))</f>
        <v>2.1003859359479234E-2</v>
      </c>
      <c r="V317" s="97">
        <f>_xll.qlQuoteValue(P317,_xll.ohTrigger(Trigger,Trigger6M,InterestRatesTrigger))</f>
        <v>2.1000000000000001E-2</v>
      </c>
      <c r="W317" s="94" t="b">
        <f t="shared" si="25"/>
        <v>1</v>
      </c>
      <c r="X317" s="153">
        <f t="shared" si="26"/>
        <v>3.8593594792329933E-2</v>
      </c>
      <c r="Y317" s="50" t="b">
        <f>ABS(X317/10000)&lt;=ABS('General Settings'!$D$32)</f>
        <v>0</v>
      </c>
      <c r="AA317" s="50" t="str">
        <f>_xll.qlSwapIndex(,,O317,SettlementDays,Currency,Calendar,FixedLegTenor,FixedLegBDC,FixedLegDayCounter,Index6M,DiscountingCurve,Permanent,Trigger,ObjectOverwrite)</f>
        <v>obj_006fe#0000</v>
      </c>
      <c r="AB317" s="50" t="str">
        <f>_xll.qlVanillaSwapFromSwapIndex(,AA317,R317)</f>
        <v>obj_0080c#0000</v>
      </c>
    </row>
    <row r="318" spans="13:28" x14ac:dyDescent="0.2">
      <c r="M318" s="94" t="s">
        <v>155</v>
      </c>
      <c r="N318" s="94" t="s">
        <v>114</v>
      </c>
      <c r="O318" s="94" t="s">
        <v>83</v>
      </c>
      <c r="P318" s="94" t="str">
        <f t="shared" si="24"/>
        <v>EUR14F7Y_Quote</v>
      </c>
      <c r="Q318" s="122"/>
      <c r="R318" s="106">
        <f>_xll.qlInterestRateIndexFixingDate(AA318,S318)</f>
        <v>47471</v>
      </c>
      <c r="S318" s="106">
        <f>_xll.qlCalendarAdvance(Calendar,SettlementDate,N318,"mf",TRUE,Trigger)</f>
        <v>47473</v>
      </c>
      <c r="T318" s="106">
        <f>_xll.qlInterestRateIndexMaturity(AA318,S318)</f>
        <v>50031</v>
      </c>
      <c r="U318" s="97">
        <f>_xll.qlIndexFixing(AA318,R318,TRUE,_xll.ohTrigger(Trigger,Trigger6M,InterestRatesTrigger))</f>
        <v>2.0643120337172225E-2</v>
      </c>
      <c r="V318" s="97">
        <f>_xll.qlQuoteValue(P318,_xll.ohTrigger(Trigger,Trigger6M,InterestRatesTrigger))</f>
        <v>2.0649999999999998E-2</v>
      </c>
      <c r="W318" s="94" t="b">
        <f t="shared" si="25"/>
        <v>1</v>
      </c>
      <c r="X318" s="153">
        <f t="shared" si="26"/>
        <v>-6.8796628277731364E-2</v>
      </c>
      <c r="Y318" s="50" t="b">
        <f>ABS(X318/10000)&lt;=ABS('General Settings'!$D$32)</f>
        <v>0</v>
      </c>
      <c r="AA318" s="50" t="str">
        <f>_xll.qlSwapIndex(,,O318,SettlementDays,Currency,Calendar,FixedLegTenor,FixedLegBDC,FixedLegDayCounter,Index6M,DiscountingCurve,Permanent,Trigger,ObjectOverwrite)</f>
        <v>obj_0073a#0000</v>
      </c>
      <c r="AB318" s="50" t="str">
        <f>_xll.qlVanillaSwapFromSwapIndex(,AA318,R318)</f>
        <v>obj_008b6#0000</v>
      </c>
    </row>
    <row r="319" spans="13:28" x14ac:dyDescent="0.2">
      <c r="M319" s="94" t="s">
        <v>155</v>
      </c>
      <c r="N319" s="94" t="s">
        <v>114</v>
      </c>
      <c r="O319" s="94" t="s">
        <v>84</v>
      </c>
      <c r="P319" s="94" t="str">
        <f t="shared" si="24"/>
        <v>EUR14F8Y_Quote</v>
      </c>
      <c r="Q319" s="122"/>
      <c r="R319" s="106">
        <f>_xll.qlInterestRateIndexFixingDate(AA319,S319)</f>
        <v>47471</v>
      </c>
      <c r="S319" s="106">
        <f>_xll.qlCalendarAdvance(Calendar,SettlementDate,N319,"mf",TRUE,Trigger)</f>
        <v>47473</v>
      </c>
      <c r="T319" s="106">
        <f>_xll.qlInterestRateIndexMaturity(AA319,S319)</f>
        <v>50395</v>
      </c>
      <c r="U319" s="97">
        <f>_xll.qlIndexFixing(AA319,R319,TRUE,_xll.ohTrigger(Trigger,Trigger6M,InterestRatesTrigger))</f>
        <v>2.0267110346329054E-2</v>
      </c>
      <c r="V319" s="97">
        <f>_xll.qlQuoteValue(P319,_xll.ohTrigger(Trigger,Trigger6M,InterestRatesTrigger))</f>
        <v>2.0279999999999999E-2</v>
      </c>
      <c r="W319" s="94" t="b">
        <f t="shared" si="25"/>
        <v>1</v>
      </c>
      <c r="X319" s="153">
        <f t="shared" si="26"/>
        <v>-0.128896536709458</v>
      </c>
      <c r="Y319" s="50" t="b">
        <f>ABS(X319/10000)&lt;=ABS('General Settings'!$D$32)</f>
        <v>0</v>
      </c>
      <c r="AA319" s="50" t="str">
        <f>_xll.qlSwapIndex(,,O319,SettlementDays,Currency,Calendar,FixedLegTenor,FixedLegBDC,FixedLegDayCounter,Index6M,DiscountingCurve,Permanent,Trigger,ObjectOverwrite)</f>
        <v>obj_0074c#0000</v>
      </c>
      <c r="AB319" s="50" t="str">
        <f>_xll.qlVanillaSwapFromSwapIndex(,AA319,R319)</f>
        <v>obj_007be#0000</v>
      </c>
    </row>
    <row r="320" spans="13:28" x14ac:dyDescent="0.2">
      <c r="M320" s="94" t="s">
        <v>155</v>
      </c>
      <c r="N320" s="94" t="s">
        <v>114</v>
      </c>
      <c r="O320" s="94" t="s">
        <v>85</v>
      </c>
      <c r="P320" s="94" t="str">
        <f t="shared" si="24"/>
        <v>EUR14F9Y_Quote</v>
      </c>
      <c r="Q320" s="122"/>
      <c r="R320" s="106">
        <f>_xll.qlInterestRateIndexFixingDate(AA320,S320)</f>
        <v>47471</v>
      </c>
      <c r="S320" s="106">
        <f>_xll.qlCalendarAdvance(Calendar,SettlementDate,N320,"mf",TRUE,Trigger)</f>
        <v>47473</v>
      </c>
      <c r="T320" s="106">
        <f>_xll.qlInterestRateIndexMaturity(AA320,S320)</f>
        <v>50760</v>
      </c>
      <c r="U320" s="97">
        <f>_xll.qlIndexFixing(AA320,R320,TRUE,_xll.ohTrigger(Trigger,Trigger6M,InterestRatesTrigger))</f>
        <v>1.9897672876143295E-2</v>
      </c>
      <c r="V320" s="97">
        <f>_xll.qlQuoteValue(P320,_xll.ohTrigger(Trigger,Trigger6M,InterestRatesTrigger))</f>
        <v>1.9890000000000001E-2</v>
      </c>
      <c r="W320" s="94" t="b">
        <f t="shared" si="25"/>
        <v>1</v>
      </c>
      <c r="X320" s="153">
        <f t="shared" si="26"/>
        <v>7.6728761432935666E-2</v>
      </c>
      <c r="Y320" s="50" t="b">
        <f>ABS(X320/10000)&lt;=ABS('General Settings'!$D$32)</f>
        <v>0</v>
      </c>
      <c r="AA320" s="50" t="str">
        <f>_xll.qlSwapIndex(,,O320,SettlementDays,Currency,Calendar,FixedLegTenor,FixedLegBDC,FixedLegDayCounter,Index6M,DiscountingCurve,Permanent,Trigger,ObjectOverwrite)</f>
        <v>obj_00704#0000</v>
      </c>
      <c r="AB320" s="50" t="str">
        <f>_xll.qlVanillaSwapFromSwapIndex(,AA320,R320)</f>
        <v>obj_00826#0000</v>
      </c>
    </row>
    <row r="321" spans="13:28" x14ac:dyDescent="0.2">
      <c r="M321" s="94" t="s">
        <v>155</v>
      </c>
      <c r="N321" s="94" t="s">
        <v>114</v>
      </c>
      <c r="O321" s="94" t="s">
        <v>86</v>
      </c>
      <c r="P321" s="94" t="str">
        <f t="shared" si="24"/>
        <v>EUR14F10Y_Quote</v>
      </c>
      <c r="Q321" s="122"/>
      <c r="R321" s="106">
        <f>_xll.qlInterestRateIndexFixingDate(AA321,S321)</f>
        <v>47471</v>
      </c>
      <c r="S321" s="106">
        <f>_xll.qlCalendarAdvance(Calendar,SettlementDate,N321,"mf",TRUE,Trigger)</f>
        <v>47473</v>
      </c>
      <c r="T321" s="106">
        <f>_xll.qlInterestRateIndexMaturity(AA321,S321)</f>
        <v>51125</v>
      </c>
      <c r="U321" s="97">
        <f>_xll.qlIndexFixing(AA321,R321,TRUE,_xll.ohTrigger(Trigger,Trigger6M,InterestRatesTrigger))</f>
        <v>1.9550405946714245E-2</v>
      </c>
      <c r="V321" s="97">
        <f>_xll.qlQuoteValue(P321,_xll.ohTrigger(Trigger,Trigger6M,InterestRatesTrigger))</f>
        <v>1.9539999999999998E-2</v>
      </c>
      <c r="W321" s="94" t="b">
        <f t="shared" si="25"/>
        <v>1</v>
      </c>
      <c r="X321" s="153">
        <f t="shared" si="26"/>
        <v>0.10405946714246717</v>
      </c>
      <c r="Y321" s="50" t="b">
        <f>ABS(X321/10000)&lt;=ABS('General Settings'!$D$32)</f>
        <v>0</v>
      </c>
      <c r="AA321" s="50" t="str">
        <f>_xll.qlSwapIndex(,,O321,SettlementDays,Currency,Calendar,FixedLegTenor,FixedLegBDC,FixedLegDayCounter,Index6M,DiscountingCurve,Permanent,Trigger,ObjectOverwrite)</f>
        <v>obj_005d8#0000</v>
      </c>
      <c r="AB321" s="50" t="str">
        <f>_xll.qlVanillaSwapFromSwapIndex(,AA321,R321)</f>
        <v>obj_00877#0000</v>
      </c>
    </row>
    <row r="322" spans="13:28" x14ac:dyDescent="0.2">
      <c r="M322" s="94" t="s">
        <v>155</v>
      </c>
      <c r="N322" s="94" t="s">
        <v>114</v>
      </c>
      <c r="O322" s="94" t="s">
        <v>112</v>
      </c>
      <c r="P322" s="94" t="str">
        <f t="shared" si="24"/>
        <v>EUR14F11Y_Quote</v>
      </c>
      <c r="Q322" s="122"/>
      <c r="R322" s="106">
        <f>_xll.qlInterestRateIndexFixingDate(AA322,S322)</f>
        <v>47471</v>
      </c>
      <c r="S322" s="106">
        <f>_xll.qlCalendarAdvance(Calendar,SettlementDate,N322,"mf",TRUE,Trigger)</f>
        <v>47473</v>
      </c>
      <c r="T322" s="106">
        <f>_xll.qlInterestRateIndexMaturity(AA322,S322)</f>
        <v>51491</v>
      </c>
      <c r="U322" s="97">
        <f>_xll.qlIndexFixing(AA322,R322,TRUE,_xll.ohTrigger(Trigger,Trigger6M,InterestRatesTrigger))</f>
        <v>1.9242093382791155E-2</v>
      </c>
      <c r="V322" s="97">
        <f>_xll.qlQuoteValue(P322,_xll.ohTrigger(Trigger,Trigger6M,InterestRatesTrigger))</f>
        <v>1.9230000000000001E-2</v>
      </c>
      <c r="W322" s="94" t="b">
        <f t="shared" si="25"/>
        <v>1</v>
      </c>
      <c r="X322" s="153">
        <f t="shared" si="26"/>
        <v>0.12093382791154156</v>
      </c>
      <c r="Y322" s="50" t="b">
        <f>ABS(X322/10000)&lt;=ABS('General Settings'!$D$32)</f>
        <v>0</v>
      </c>
      <c r="AA322" s="50" t="str">
        <f>_xll.qlSwapIndex(,,O322,SettlementDays,Currency,Calendar,FixedLegTenor,FixedLegBDC,FixedLegDayCounter,Index6M,DiscountingCurve,Permanent,Trigger,ObjectOverwrite)</f>
        <v>obj_005e2#0000</v>
      </c>
      <c r="AB322" s="50" t="str">
        <f>_xll.qlVanillaSwapFromSwapIndex(,AA322,R322)</f>
        <v>obj_0088d#0000</v>
      </c>
    </row>
    <row r="323" spans="13:28" x14ac:dyDescent="0.2">
      <c r="M323" s="94" t="s">
        <v>155</v>
      </c>
      <c r="N323" s="94" t="s">
        <v>114</v>
      </c>
      <c r="O323" s="94" t="s">
        <v>87</v>
      </c>
      <c r="P323" s="94" t="str">
        <f t="shared" si="24"/>
        <v>EUR14F12Y_Quote</v>
      </c>
      <c r="Q323" s="122"/>
      <c r="R323" s="106">
        <f>_xll.qlInterestRateIndexFixingDate(AA323,S323)</f>
        <v>47471</v>
      </c>
      <c r="S323" s="106">
        <f>_xll.qlCalendarAdvance(Calendar,SettlementDate,N323,"mf",TRUE,Trigger)</f>
        <v>47473</v>
      </c>
      <c r="T323" s="106">
        <f>_xll.qlInterestRateIndexMaturity(AA323,S323)</f>
        <v>51858</v>
      </c>
      <c r="U323" s="97">
        <f>_xll.qlIndexFixing(AA323,R323,TRUE,_xll.ohTrigger(Trigger,Trigger6M,InterestRatesTrigger))</f>
        <v>1.8961991280658987E-2</v>
      </c>
      <c r="V323" s="97">
        <f>_xll.qlQuoteValue(P323,_xll.ohTrigger(Trigger,Trigger6M,InterestRatesTrigger))</f>
        <v>1.8950000000000002E-2</v>
      </c>
      <c r="W323" s="94" t="b">
        <f t="shared" si="25"/>
        <v>1</v>
      </c>
      <c r="X323" s="153">
        <f t="shared" si="26"/>
        <v>0.11991280658985026</v>
      </c>
      <c r="Y323" s="50" t="b">
        <f>ABS(X323/10000)&lt;=ABS('General Settings'!$D$32)</f>
        <v>0</v>
      </c>
      <c r="AA323" s="50" t="str">
        <f>_xll.qlSwapIndex(,,O323,SettlementDays,Currency,Calendar,FixedLegTenor,FixedLegBDC,FixedLegDayCounter,Index6M,DiscountingCurve,Permanent,Trigger,ObjectOverwrite)</f>
        <v>obj_00736#0000</v>
      </c>
      <c r="AB323" s="50" t="str">
        <f>_xll.qlVanillaSwapFromSwapIndex(,AA323,R323)</f>
        <v>obj_00799#0000</v>
      </c>
    </row>
    <row r="324" spans="13:28" x14ac:dyDescent="0.2">
      <c r="M324" s="94" t="s">
        <v>155</v>
      </c>
      <c r="N324" s="94" t="s">
        <v>114</v>
      </c>
      <c r="O324" s="94" t="s">
        <v>113</v>
      </c>
      <c r="P324" s="94" t="str">
        <f t="shared" si="24"/>
        <v>EUR14F13Y_Quote</v>
      </c>
      <c r="Q324" s="122"/>
      <c r="R324" s="106">
        <f>_xll.qlInterestRateIndexFixingDate(AA324,S324)</f>
        <v>47471</v>
      </c>
      <c r="S324" s="106">
        <f>_xll.qlCalendarAdvance(Calendar,SettlementDate,N324,"mf",TRUE,Trigger)</f>
        <v>47473</v>
      </c>
      <c r="T324" s="106">
        <f>_xll.qlInterestRateIndexMaturity(AA324,S324)</f>
        <v>52222</v>
      </c>
      <c r="U324" s="97">
        <f>_xll.qlIndexFixing(AA324,R324,TRUE,_xll.ohTrigger(Trigger,Trigger6M,InterestRatesTrigger))</f>
        <v>1.8708100115727645E-2</v>
      </c>
      <c r="V324" s="97">
        <f>_xll.qlQuoteValue(P324,_xll.ohTrigger(Trigger,Trigger6M,InterestRatesTrigger))</f>
        <v>1.8699999999999998E-2</v>
      </c>
      <c r="W324" s="94" t="b">
        <f t="shared" si="25"/>
        <v>1</v>
      </c>
      <c r="X324" s="153">
        <f t="shared" si="26"/>
        <v>8.100115727646684E-2</v>
      </c>
      <c r="Y324" s="50" t="b">
        <f>ABS(X324/10000)&lt;=ABS('General Settings'!$D$32)</f>
        <v>0</v>
      </c>
      <c r="AA324" s="50" t="str">
        <f>_xll.qlSwapIndex(,,O324,SettlementDays,Currency,Calendar,FixedLegTenor,FixedLegBDC,FixedLegDayCounter,Index6M,DiscountingCurve,Permanent,Trigger,ObjectOverwrite)</f>
        <v>obj_00729#0000</v>
      </c>
      <c r="AB324" s="50" t="str">
        <f>_xll.qlVanillaSwapFromSwapIndex(,AA324,R324)</f>
        <v>obj_007a6#0000</v>
      </c>
    </row>
    <row r="325" spans="13:28" x14ac:dyDescent="0.2">
      <c r="M325" s="94" t="s">
        <v>155</v>
      </c>
      <c r="N325" s="94" t="s">
        <v>114</v>
      </c>
      <c r="O325" s="94" t="s">
        <v>114</v>
      </c>
      <c r="P325" s="94" t="str">
        <f t="shared" si="24"/>
        <v>EUR14F14Y_Quote</v>
      </c>
      <c r="Q325" s="122"/>
      <c r="R325" s="106">
        <f>_xll.qlInterestRateIndexFixingDate(AA325,S325)</f>
        <v>47471</v>
      </c>
      <c r="S325" s="106">
        <f>_xll.qlCalendarAdvance(Calendar,SettlementDate,N325,"mf",TRUE,Trigger)</f>
        <v>47473</v>
      </c>
      <c r="T325" s="106">
        <f>_xll.qlInterestRateIndexMaturity(AA325,S325)</f>
        <v>52586</v>
      </c>
      <c r="U325" s="97">
        <f>_xll.qlIndexFixing(AA325,R325,TRUE,_xll.ohTrigger(Trigger,Trigger6M,InterestRatesTrigger))</f>
        <v>1.8478940708894769E-2</v>
      </c>
      <c r="V325" s="97">
        <f>_xll.qlQuoteValue(P325,_xll.ohTrigger(Trigger,Trigger6M,InterestRatesTrigger))</f>
        <v>1.8450000000000001E-2</v>
      </c>
      <c r="W325" s="94" t="b">
        <f t="shared" si="25"/>
        <v>1</v>
      </c>
      <c r="X325" s="153">
        <f t="shared" si="26"/>
        <v>0.28940708894767408</v>
      </c>
      <c r="Y325" s="50" t="b">
        <f>ABS(X325/10000)&lt;=ABS('General Settings'!$D$32)</f>
        <v>0</v>
      </c>
      <c r="AA325" s="50" t="str">
        <f>_xll.qlSwapIndex(,,O325,SettlementDays,Currency,Calendar,FixedLegTenor,FixedLegBDC,FixedLegDayCounter,Index6M,DiscountingCurve,Permanent,Trigger,ObjectOverwrite)</f>
        <v>obj_00720#0000</v>
      </c>
      <c r="AB325" s="50" t="str">
        <f>_xll.qlVanillaSwapFromSwapIndex(,AA325,R325)</f>
        <v>obj_008a5#0000</v>
      </c>
    </row>
    <row r="326" spans="13:28" x14ac:dyDescent="0.2">
      <c r="M326" s="94" t="s">
        <v>155</v>
      </c>
      <c r="N326" s="94" t="s">
        <v>114</v>
      </c>
      <c r="O326" s="94" t="s">
        <v>88</v>
      </c>
      <c r="P326" s="94" t="str">
        <f t="shared" si="24"/>
        <v>EUR14F15Y_Quote</v>
      </c>
      <c r="Q326" s="122"/>
      <c r="R326" s="106">
        <f>_xll.qlInterestRateIndexFixingDate(AA326,S326)</f>
        <v>47471</v>
      </c>
      <c r="S326" s="106">
        <f>_xll.qlCalendarAdvance(Calendar,SettlementDate,N326,"mf",TRUE,Trigger)</f>
        <v>47473</v>
      </c>
      <c r="T326" s="106">
        <f>_xll.qlInterestRateIndexMaturity(AA326,S326)</f>
        <v>52952</v>
      </c>
      <c r="U326" s="97">
        <f>_xll.qlIndexFixing(AA326,R326,TRUE,_xll.ohTrigger(Trigger,Trigger6M,InterestRatesTrigger))</f>
        <v>1.8278133895760246E-2</v>
      </c>
      <c r="V326" s="97">
        <f>_xll.qlQuoteValue(P326,_xll.ohTrigger(Trigger,Trigger6M,InterestRatesTrigger))</f>
        <v>1.8260000000000002E-2</v>
      </c>
      <c r="W326" s="94" t="b">
        <f t="shared" si="25"/>
        <v>1</v>
      </c>
      <c r="X326" s="153">
        <f t="shared" si="26"/>
        <v>0.18133895760243796</v>
      </c>
      <c r="Y326" s="50" t="b">
        <f>ABS(X326/10000)&lt;=ABS('General Settings'!$D$32)</f>
        <v>0</v>
      </c>
      <c r="AA326" s="50" t="str">
        <f>_xll.qlSwapIndex(,,O326,SettlementDays,Currency,Calendar,FixedLegTenor,FixedLegBDC,FixedLegDayCounter,Index6M,DiscountingCurve,Permanent,Trigger,ObjectOverwrite)</f>
        <v>obj_0071d#0000</v>
      </c>
      <c r="AB326" s="50" t="str">
        <f>_xll.qlVanillaSwapFromSwapIndex(,AA326,R326)</f>
        <v>obj_00816#0000</v>
      </c>
    </row>
    <row r="327" spans="13:28" x14ac:dyDescent="0.2">
      <c r="M327" s="94" t="s">
        <v>155</v>
      </c>
      <c r="N327" s="94" t="s">
        <v>114</v>
      </c>
      <c r="O327" s="94" t="s">
        <v>89</v>
      </c>
      <c r="P327" s="94" t="str">
        <f t="shared" si="24"/>
        <v>EUR14F20Y_Quote</v>
      </c>
      <c r="Q327" s="122"/>
      <c r="R327" s="106">
        <f>_xll.qlInterestRateIndexFixingDate(AA327,S327)</f>
        <v>47471</v>
      </c>
      <c r="S327" s="106">
        <f>_xll.qlCalendarAdvance(Calendar,SettlementDate,N327,"mf",TRUE,Trigger)</f>
        <v>47473</v>
      </c>
      <c r="T327" s="106">
        <f>_xll.qlInterestRateIndexMaturity(AA327,S327)</f>
        <v>54778</v>
      </c>
      <c r="U327" s="97">
        <f>_xll.qlIndexFixing(AA327,R327,TRUE,_xll.ohTrigger(Trigger,Trigger6M,InterestRatesTrigger))</f>
        <v>1.7628387123881636E-2</v>
      </c>
      <c r="V327" s="97">
        <f>_xll.qlQuoteValue(P327,_xll.ohTrigger(Trigger,Trigger6M,InterestRatesTrigger))</f>
        <v>1.762E-2</v>
      </c>
      <c r="W327" s="94" t="b">
        <f t="shared" si="25"/>
        <v>1</v>
      </c>
      <c r="X327" s="153">
        <f t="shared" si="26"/>
        <v>8.3871238816361771E-2</v>
      </c>
      <c r="Y327" s="50" t="b">
        <f>ABS(X327/10000)&lt;=ABS('General Settings'!$D$32)</f>
        <v>0</v>
      </c>
      <c r="AA327" s="50" t="str">
        <f>_xll.qlSwapIndex(,,O327,SettlementDays,Currency,Calendar,FixedLegTenor,FixedLegBDC,FixedLegDayCounter,Index6M,DiscountingCurve,Permanent,Trigger,ObjectOverwrite)</f>
        <v>obj_006a1#0000</v>
      </c>
      <c r="AB327" s="50" t="str">
        <f>_xll.qlVanillaSwapFromSwapIndex(,AA327,R327)</f>
        <v>obj_007ab#0000</v>
      </c>
    </row>
    <row r="328" spans="13:28" x14ac:dyDescent="0.2">
      <c r="M328" s="94" t="s">
        <v>155</v>
      </c>
      <c r="N328" s="94" t="s">
        <v>114</v>
      </c>
      <c r="O328" s="94" t="s">
        <v>90</v>
      </c>
      <c r="P328" s="94" t="str">
        <f t="shared" si="24"/>
        <v>EUR14F25Y_Quote</v>
      </c>
      <c r="Q328" s="122"/>
      <c r="R328" s="106">
        <f>_xll.qlInterestRateIndexFixingDate(AA328,S328)</f>
        <v>47471</v>
      </c>
      <c r="S328" s="106">
        <f>_xll.qlCalendarAdvance(Calendar,SettlementDate,N328,"mf",TRUE,Trigger)</f>
        <v>47473</v>
      </c>
      <c r="T328" s="106">
        <f>_xll.qlInterestRateIndexMaturity(AA328,S328)</f>
        <v>56604</v>
      </c>
      <c r="U328" s="97">
        <f>_xll.qlIndexFixing(AA328,R328,TRUE,_xll.ohTrigger(Trigger,Trigger6M,InterestRatesTrigger))</f>
        <v>1.7224207510468031E-2</v>
      </c>
      <c r="V328" s="97">
        <f>_xll.qlQuoteValue(P328,_xll.ohTrigger(Trigger,Trigger6M,InterestRatesTrigger))</f>
        <v>1.721E-2</v>
      </c>
      <c r="W328" s="94" t="b">
        <f t="shared" si="25"/>
        <v>1</v>
      </c>
      <c r="X328" s="153">
        <f t="shared" si="26"/>
        <v>0.14207510468031148</v>
      </c>
      <c r="Y328" s="50" t="b">
        <f>ABS(X328/10000)&lt;=ABS('General Settings'!$D$32)</f>
        <v>0</v>
      </c>
      <c r="AA328" s="50" t="str">
        <f>_xll.qlSwapIndex(,,O328,SettlementDays,Currency,Calendar,FixedLegTenor,FixedLegBDC,FixedLegDayCounter,Index6M,DiscountingCurve,Permanent,Trigger,ObjectOverwrite)</f>
        <v>obj_00640#0000</v>
      </c>
      <c r="AB328" s="50" t="str">
        <f>_xll.qlVanillaSwapFromSwapIndex(,AA328,R328)</f>
        <v>obj_007d6#0000</v>
      </c>
    </row>
    <row r="329" spans="13:28" x14ac:dyDescent="0.2">
      <c r="M329" s="197" t="s">
        <v>155</v>
      </c>
      <c r="N329" s="197" t="s">
        <v>114</v>
      </c>
      <c r="O329" s="197" t="s">
        <v>92</v>
      </c>
      <c r="P329" s="197" t="str">
        <f t="shared" si="24"/>
        <v>EUR14F30Y_Quote</v>
      </c>
      <c r="Q329" s="162"/>
      <c r="R329" s="198">
        <f>_xll.qlInterestRateIndexFixingDate(AA329,S329)</f>
        <v>47471</v>
      </c>
      <c r="S329" s="198">
        <f>_xll.qlCalendarAdvance(Calendar,SettlementDate,N329,"mf",TRUE,Trigger)</f>
        <v>47473</v>
      </c>
      <c r="T329" s="198">
        <f>_xll.qlInterestRateIndexMaturity(AA329,S329)</f>
        <v>58431</v>
      </c>
      <c r="U329" s="199">
        <f>_xll.qlIndexFixing(AA329,R329,TRUE,_xll.ohTrigger(Trigger,Trigger6M,InterestRatesTrigger))</f>
        <v>1.6593215747621765E-2</v>
      </c>
      <c r="V329" s="199">
        <f>_xll.qlQuoteValue(P329,_xll.ohTrigger(Trigger,Trigger6M,InterestRatesTrigger))</f>
        <v>1.66E-2</v>
      </c>
      <c r="W329" s="197" t="b">
        <f t="shared" si="25"/>
        <v>1</v>
      </c>
      <c r="X329" s="200">
        <f t="shared" si="26"/>
        <v>-6.7842523782356279E-2</v>
      </c>
      <c r="Y329" s="161" t="b">
        <f>ABS(X329/10000)&lt;=ABS('General Settings'!$D$32)</f>
        <v>0</v>
      </c>
      <c r="AA329" s="50" t="str">
        <f>_xll.qlSwapIndex(,,O329,SettlementDays,Currency,Calendar,FixedLegTenor,FixedLegBDC,FixedLegDayCounter,Index6M,DiscountingCurve,Permanent,Trigger,ObjectOverwrite)</f>
        <v>obj_006a2#0000</v>
      </c>
      <c r="AB329" s="50" t="str">
        <f>_xll.qlVanillaSwapFromSwapIndex(,AA329,R329)</f>
        <v>obj_00899#0000</v>
      </c>
    </row>
    <row r="330" spans="13:28" x14ac:dyDescent="0.2">
      <c r="M330" s="201" t="s">
        <v>155</v>
      </c>
      <c r="N330" s="201" t="s">
        <v>88</v>
      </c>
      <c r="O330" s="201" t="s">
        <v>33</v>
      </c>
      <c r="P330" s="201" t="str">
        <f t="shared" si="24"/>
        <v>EUR15F1Y_Quote</v>
      </c>
      <c r="Q330" s="166"/>
      <c r="R330" s="202">
        <f>_xll.qlInterestRateIndexFixingDate(AA330,S330)</f>
        <v>47836</v>
      </c>
      <c r="S330" s="202">
        <f>_xll.qlCalendarAdvance(Calendar,SettlementDate,N330,"mf",TRUE,Trigger)</f>
        <v>47840</v>
      </c>
      <c r="T330" s="202">
        <f>_xll.qlInterestRateIndexMaturity(AA330,S330)</f>
        <v>48205</v>
      </c>
      <c r="U330" s="203">
        <f>_xll.qlIndexFixing(AA330,R330,TRUE,_xll.ohTrigger(Trigger,Trigger6M,InterestRatesTrigger))</f>
        <v>2.1966458110194542E-2</v>
      </c>
      <c r="V330" s="203">
        <f>_xll.qlQuoteValue(P330,_xll.ohTrigger(Trigger,Trigger6M,InterestRatesTrigger))</f>
        <v>2.1920000000000002E-2</v>
      </c>
      <c r="W330" s="201" t="b">
        <f t="shared" si="25"/>
        <v>1</v>
      </c>
      <c r="X330" s="204">
        <f t="shared" si="26"/>
        <v>0.46458110194540214</v>
      </c>
      <c r="Y330" s="149" t="b">
        <f>ABS(X330/10000)&lt;=ABS('General Settings'!$D$32)</f>
        <v>0</v>
      </c>
      <c r="AA330" s="50" t="str">
        <f>_xll.qlSwapIndex(,,O330,SettlementDays,Currency,Calendar,FixedLegTenor,FixedLegBDC,FixedLegDayCounter,Index6M,DiscountingCurve,Permanent,Trigger,ObjectOverwrite)</f>
        <v>obj_005bd#0000</v>
      </c>
      <c r="AB330" s="50" t="str">
        <f>_xll.qlVanillaSwapFromSwapIndex(,AA330,R330)</f>
        <v>obj_007ca#0000</v>
      </c>
    </row>
    <row r="331" spans="13:28" x14ac:dyDescent="0.2">
      <c r="M331" s="94" t="s">
        <v>155</v>
      </c>
      <c r="N331" s="94" t="s">
        <v>88</v>
      </c>
      <c r="O331" s="94" t="s">
        <v>78</v>
      </c>
      <c r="P331" s="94" t="str">
        <f t="shared" si="24"/>
        <v>EUR15F2Y_Quote</v>
      </c>
      <c r="Q331" s="122"/>
      <c r="R331" s="106">
        <f>_xll.qlInterestRateIndexFixingDate(AA331,S331)</f>
        <v>47836</v>
      </c>
      <c r="S331" s="106">
        <f>_xll.qlCalendarAdvance(Calendar,SettlementDate,N331,"mf",TRUE,Trigger)</f>
        <v>47840</v>
      </c>
      <c r="T331" s="106">
        <f>_xll.qlInterestRateIndexMaturity(AA331,S331)</f>
        <v>48571</v>
      </c>
      <c r="U331" s="97">
        <f>_xll.qlIndexFixing(AA331,R331,TRUE,_xll.ohTrigger(Trigger,Trigger6M,InterestRatesTrigger))</f>
        <v>2.1737839975285351E-2</v>
      </c>
      <c r="V331" s="97">
        <f>_xll.qlQuoteValue(P331,_xll.ohTrigger(Trigger,Trigger6M,InterestRatesTrigger))</f>
        <v>2.1789999999999997E-2</v>
      </c>
      <c r="W331" s="94" t="b">
        <f t="shared" si="25"/>
        <v>1</v>
      </c>
      <c r="X331" s="153">
        <f t="shared" si="26"/>
        <v>-0.52160024714646003</v>
      </c>
      <c r="Y331" s="50" t="b">
        <f>ABS(X331/10000)&lt;=ABS('General Settings'!$D$32)</f>
        <v>0</v>
      </c>
      <c r="AA331" s="50" t="str">
        <f>_xll.qlSwapIndex(,,O331,SettlementDays,Currency,Calendar,FixedLegTenor,FixedLegBDC,FixedLegDayCounter,Index6M,DiscountingCurve,Permanent,Trigger,ObjectOverwrite)</f>
        <v>obj_00688#0000</v>
      </c>
      <c r="AB331" s="50" t="str">
        <f>_xll.qlVanillaSwapFromSwapIndex(,AA331,R331)</f>
        <v>obj_007ec#0000</v>
      </c>
    </row>
    <row r="332" spans="13:28" x14ac:dyDescent="0.2">
      <c r="M332" s="94" t="s">
        <v>155</v>
      </c>
      <c r="N332" s="94" t="s">
        <v>88</v>
      </c>
      <c r="O332" s="94" t="s">
        <v>79</v>
      </c>
      <c r="P332" s="94" t="str">
        <f t="shared" si="24"/>
        <v>EUR15F3Y_Quote</v>
      </c>
      <c r="Q332" s="122"/>
      <c r="R332" s="106">
        <f>_xll.qlInterestRateIndexFixingDate(AA332,S332)</f>
        <v>47836</v>
      </c>
      <c r="S332" s="106">
        <f>_xll.qlCalendarAdvance(Calendar,SettlementDate,N332,"mf",TRUE,Trigger)</f>
        <v>47840</v>
      </c>
      <c r="T332" s="106">
        <f>_xll.qlInterestRateIndexMaturity(AA332,S332)</f>
        <v>48936</v>
      </c>
      <c r="U332" s="97">
        <f>_xll.qlIndexFixing(AA332,R332,TRUE,_xll.ohTrigger(Trigger,Trigger6M,InterestRatesTrigger))</f>
        <v>2.1427067995310519E-2</v>
      </c>
      <c r="V332" s="97">
        <f>_xll.qlQuoteValue(P332,_xll.ohTrigger(Trigger,Trigger6M,InterestRatesTrigger))</f>
        <v>2.1440000000000001E-2</v>
      </c>
      <c r="W332" s="94" t="b">
        <f t="shared" si="25"/>
        <v>1</v>
      </c>
      <c r="X332" s="153">
        <f t="shared" si="26"/>
        <v>-0.12932004689481663</v>
      </c>
      <c r="Y332" s="50" t="b">
        <f>ABS(X332/10000)&lt;=ABS('General Settings'!$D$32)</f>
        <v>0</v>
      </c>
      <c r="AA332" s="50" t="str">
        <f>_xll.qlSwapIndex(,,O332,SettlementDays,Currency,Calendar,FixedLegTenor,FixedLegBDC,FixedLegDayCounter,Index6M,DiscountingCurve,Permanent,Trigger,ObjectOverwrite)</f>
        <v>obj_006ae#0000</v>
      </c>
      <c r="AB332" s="50" t="str">
        <f>_xll.qlVanillaSwapFromSwapIndex(,AA332,R332)</f>
        <v>obj_007db#0000</v>
      </c>
    </row>
    <row r="333" spans="13:28" x14ac:dyDescent="0.2">
      <c r="M333" s="94" t="s">
        <v>155</v>
      </c>
      <c r="N333" s="94" t="s">
        <v>88</v>
      </c>
      <c r="O333" s="94" t="s">
        <v>80</v>
      </c>
      <c r="P333" s="94" t="str">
        <f t="shared" si="24"/>
        <v>EUR15F4Y_Quote</v>
      </c>
      <c r="Q333" s="122"/>
      <c r="R333" s="106">
        <f>_xll.qlInterestRateIndexFixingDate(AA333,S333)</f>
        <v>47836</v>
      </c>
      <c r="S333" s="106">
        <f>_xll.qlCalendarAdvance(Calendar,SettlementDate,N333,"mf",TRUE,Trigger)</f>
        <v>47840</v>
      </c>
      <c r="T333" s="106">
        <f>_xll.qlInterestRateIndexMaturity(AA333,S333)</f>
        <v>49305</v>
      </c>
      <c r="U333" s="97">
        <f>_xll.qlIndexFixing(AA333,R333,TRUE,_xll.ohTrigger(Trigger,Trigger6M,InterestRatesTrigger))</f>
        <v>2.1082032912780657E-2</v>
      </c>
      <c r="V333" s="97">
        <f>_xll.qlQuoteValue(P333,_xll.ohTrigger(Trigger,Trigger6M,InterestRatesTrigger))</f>
        <v>2.1059999999999999E-2</v>
      </c>
      <c r="W333" s="94" t="b">
        <f t="shared" si="25"/>
        <v>1</v>
      </c>
      <c r="X333" s="153">
        <f t="shared" si="26"/>
        <v>0.22032912780658304</v>
      </c>
      <c r="Y333" s="50" t="b">
        <f>ABS(X333/10000)&lt;=ABS('General Settings'!$D$32)</f>
        <v>0</v>
      </c>
      <c r="AA333" s="50" t="str">
        <f>_xll.qlSwapIndex(,,O333,SettlementDays,Currency,Calendar,FixedLegTenor,FixedLegBDC,FixedLegDayCounter,Index6M,DiscountingCurve,Permanent,Trigger,ObjectOverwrite)</f>
        <v>obj_006f4#0000</v>
      </c>
      <c r="AB333" s="50" t="str">
        <f>_xll.qlVanillaSwapFromSwapIndex(,AA333,R333)</f>
        <v>obj_0089f#0000</v>
      </c>
    </row>
    <row r="334" spans="13:28" x14ac:dyDescent="0.2">
      <c r="M334" s="94" t="s">
        <v>155</v>
      </c>
      <c r="N334" s="94" t="s">
        <v>88</v>
      </c>
      <c r="O334" s="94" t="s">
        <v>81</v>
      </c>
      <c r="P334" s="94" t="str">
        <f t="shared" ref="P334:P397" si="27">Currency&amp;SUBSTITUTE(N334,"Y","F")&amp;O334&amp;QuoteSuffix</f>
        <v>EUR15F5Y_Quote</v>
      </c>
      <c r="Q334" s="122"/>
      <c r="R334" s="106">
        <f>_xll.qlInterestRateIndexFixingDate(AA334,S334)</f>
        <v>47836</v>
      </c>
      <c r="S334" s="106">
        <f>_xll.qlCalendarAdvance(Calendar,SettlementDate,N334,"mf",TRUE,Trigger)</f>
        <v>47840</v>
      </c>
      <c r="T334" s="106">
        <f>_xll.qlInterestRateIndexMaturity(AA334,S334)</f>
        <v>49667</v>
      </c>
      <c r="U334" s="97">
        <f>_xll.qlIndexFixing(AA334,R334,TRUE,_xll.ohTrigger(Trigger,Trigger6M,InterestRatesTrigger))</f>
        <v>2.0718762363027013E-2</v>
      </c>
      <c r="V334" s="97">
        <f>_xll.qlQuoteValue(P334,_xll.ohTrigger(Trigger,Trigger6M,InterestRatesTrigger))</f>
        <v>2.0710000000000003E-2</v>
      </c>
      <c r="W334" s="94" t="b">
        <f t="shared" si="25"/>
        <v>1</v>
      </c>
      <c r="X334" s="153">
        <f t="shared" si="26"/>
        <v>8.7623630270101949E-2</v>
      </c>
      <c r="Y334" s="50" t="b">
        <f>ABS(X334/10000)&lt;=ABS('General Settings'!$D$32)</f>
        <v>0</v>
      </c>
      <c r="AA334" s="50" t="str">
        <f>_xll.qlSwapIndex(,,O334,SettlementDays,Currency,Calendar,FixedLegTenor,FixedLegBDC,FixedLegDayCounter,Index6M,DiscountingCurve,Permanent,Trigger,ObjectOverwrite)</f>
        <v>obj_006d6#0000</v>
      </c>
      <c r="AB334" s="50" t="str">
        <f>_xll.qlVanillaSwapFromSwapIndex(,AA334,R334)</f>
        <v>obj_00825#0000</v>
      </c>
    </row>
    <row r="335" spans="13:28" x14ac:dyDescent="0.2">
      <c r="M335" s="94" t="s">
        <v>155</v>
      </c>
      <c r="N335" s="94" t="s">
        <v>88</v>
      </c>
      <c r="O335" s="94" t="s">
        <v>82</v>
      </c>
      <c r="P335" s="94" t="str">
        <f t="shared" si="27"/>
        <v>EUR15F6Y_Quote</v>
      </c>
      <c r="Q335" s="122"/>
      <c r="R335" s="106">
        <f>_xll.qlInterestRateIndexFixingDate(AA335,S335)</f>
        <v>47836</v>
      </c>
      <c r="S335" s="106">
        <f>_xll.qlCalendarAdvance(Calendar,SettlementDate,N335,"mf",TRUE,Trigger)</f>
        <v>47840</v>
      </c>
      <c r="T335" s="106">
        <f>_xll.qlInterestRateIndexMaturity(AA335,S335)</f>
        <v>50032</v>
      </c>
      <c r="U335" s="97">
        <f>_xll.qlIndexFixing(AA335,R335,TRUE,_xll.ohTrigger(Trigger,Trigger6M,InterestRatesTrigger))</f>
        <v>2.0340250963565221E-2</v>
      </c>
      <c r="V335" s="97">
        <f>_xll.qlQuoteValue(P335,_xll.ohTrigger(Trigger,Trigger6M,InterestRatesTrigger))</f>
        <v>2.035E-2</v>
      </c>
      <c r="W335" s="94" t="b">
        <f t="shared" ref="W335:W398" si="28">NOT(ISERROR(V335))</f>
        <v>1</v>
      </c>
      <c r="X335" s="153">
        <f t="shared" ref="X335:X398" si="29">(U335-V335)*10000</f>
        <v>-9.749036434778674E-2</v>
      </c>
      <c r="Y335" s="50" t="b">
        <f>ABS(X335/10000)&lt;=ABS('General Settings'!$D$32)</f>
        <v>0</v>
      </c>
      <c r="AA335" s="50" t="str">
        <f>_xll.qlSwapIndex(,,O335,SettlementDays,Currency,Calendar,FixedLegTenor,FixedLegBDC,FixedLegDayCounter,Index6M,DiscountingCurve,Permanent,Trigger,ObjectOverwrite)</f>
        <v>obj_0075d#0000</v>
      </c>
      <c r="AB335" s="50" t="str">
        <f>_xll.qlVanillaSwapFromSwapIndex(,AA335,R335)</f>
        <v>obj_0087c#0000</v>
      </c>
    </row>
    <row r="336" spans="13:28" x14ac:dyDescent="0.2">
      <c r="M336" s="94" t="s">
        <v>155</v>
      </c>
      <c r="N336" s="94" t="s">
        <v>88</v>
      </c>
      <c r="O336" s="94" t="s">
        <v>83</v>
      </c>
      <c r="P336" s="94" t="str">
        <f t="shared" si="27"/>
        <v>EUR15F7Y_Quote</v>
      </c>
      <c r="Q336" s="122"/>
      <c r="R336" s="106">
        <f>_xll.qlInterestRateIndexFixingDate(AA336,S336)</f>
        <v>47836</v>
      </c>
      <c r="S336" s="106">
        <f>_xll.qlCalendarAdvance(Calendar,SettlementDate,N336,"mf",TRUE,Trigger)</f>
        <v>47840</v>
      </c>
      <c r="T336" s="106">
        <f>_xll.qlInterestRateIndexMaturity(AA336,S336)</f>
        <v>50397</v>
      </c>
      <c r="U336" s="97">
        <f>_xll.qlIndexFixing(AA336,R336,TRUE,_xll.ohTrigger(Trigger,Trigger6M,InterestRatesTrigger))</f>
        <v>1.9945379943058568E-2</v>
      </c>
      <c r="V336" s="97">
        <f>_xll.qlQuoteValue(P336,_xll.ohTrigger(Trigger,Trigger6M,InterestRatesTrigger))</f>
        <v>1.9959999999999999E-2</v>
      </c>
      <c r="W336" s="94" t="b">
        <f t="shared" si="28"/>
        <v>1</v>
      </c>
      <c r="X336" s="153">
        <f t="shared" si="29"/>
        <v>-0.14620056941430648</v>
      </c>
      <c r="Y336" s="50" t="b">
        <f>ABS(X336/10000)&lt;=ABS('General Settings'!$D$32)</f>
        <v>0</v>
      </c>
      <c r="AA336" s="50" t="str">
        <f>_xll.qlSwapIndex(,,O336,SettlementDays,Currency,Calendar,FixedLegTenor,FixedLegBDC,FixedLegDayCounter,Index6M,DiscountingCurve,Permanent,Trigger,ObjectOverwrite)</f>
        <v>obj_006d5#0000</v>
      </c>
      <c r="AB336" s="50" t="str">
        <f>_xll.qlVanillaSwapFromSwapIndex(,AA336,R336)</f>
        <v>obj_00864#0000</v>
      </c>
    </row>
    <row r="337" spans="13:28" x14ac:dyDescent="0.2">
      <c r="M337" s="94" t="s">
        <v>155</v>
      </c>
      <c r="N337" s="94" t="s">
        <v>88</v>
      </c>
      <c r="O337" s="94" t="s">
        <v>84</v>
      </c>
      <c r="P337" s="94" t="str">
        <f t="shared" si="27"/>
        <v>EUR15F8Y_Quote</v>
      </c>
      <c r="Q337" s="122"/>
      <c r="R337" s="106">
        <f>_xll.qlInterestRateIndexFixingDate(AA337,S337)</f>
        <v>47836</v>
      </c>
      <c r="S337" s="106">
        <f>_xll.qlCalendarAdvance(Calendar,SettlementDate,N337,"mf",TRUE,Trigger)</f>
        <v>47840</v>
      </c>
      <c r="T337" s="106">
        <f>_xll.qlInterestRateIndexMaturity(AA337,S337)</f>
        <v>50762</v>
      </c>
      <c r="U337" s="97">
        <f>_xll.qlIndexFixing(AA337,R337,TRUE,_xll.ohTrigger(Trigger,Trigger6M,InterestRatesTrigger))</f>
        <v>1.9562900159659998E-2</v>
      </c>
      <c r="V337" s="97">
        <f>_xll.qlQuoteValue(P337,_xll.ohTrigger(Trigger,Trigger6M,InterestRatesTrigger))</f>
        <v>1.9560000000000001E-2</v>
      </c>
      <c r="W337" s="94" t="b">
        <f t="shared" si="28"/>
        <v>1</v>
      </c>
      <c r="X337" s="153">
        <f t="shared" si="29"/>
        <v>2.9001596599971535E-2</v>
      </c>
      <c r="Y337" s="50" t="b">
        <f>ABS(X337/10000)&lt;=ABS('General Settings'!$D$32)</f>
        <v>0</v>
      </c>
      <c r="AA337" s="50" t="str">
        <f>_xll.qlSwapIndex(,,O337,SettlementDays,Currency,Calendar,FixedLegTenor,FixedLegBDC,FixedLegDayCounter,Index6M,DiscountingCurve,Permanent,Trigger,ObjectOverwrite)</f>
        <v>obj_00735#0000</v>
      </c>
      <c r="AB337" s="50" t="str">
        <f>_xll.qlVanillaSwapFromSwapIndex(,AA337,R337)</f>
        <v>obj_00861#0000</v>
      </c>
    </row>
    <row r="338" spans="13:28" x14ac:dyDescent="0.2">
      <c r="M338" s="94" t="s">
        <v>155</v>
      </c>
      <c r="N338" s="94" t="s">
        <v>88</v>
      </c>
      <c r="O338" s="94" t="s">
        <v>85</v>
      </c>
      <c r="P338" s="94" t="str">
        <f t="shared" si="27"/>
        <v>EUR15F9Y_Quote</v>
      </c>
      <c r="Q338" s="122"/>
      <c r="R338" s="106">
        <f>_xll.qlInterestRateIndexFixingDate(AA338,S338)</f>
        <v>47836</v>
      </c>
      <c r="S338" s="106">
        <f>_xll.qlCalendarAdvance(Calendar,SettlementDate,N338,"mf",TRUE,Trigger)</f>
        <v>47840</v>
      </c>
      <c r="T338" s="106">
        <f>_xll.qlInterestRateIndexMaturity(AA338,S338)</f>
        <v>51127</v>
      </c>
      <c r="U338" s="97">
        <f>_xll.qlIndexFixing(AA338,R338,TRUE,_xll.ohTrigger(Trigger,Trigger6M,InterestRatesTrigger))</f>
        <v>1.9207605880939435E-2</v>
      </c>
      <c r="V338" s="97">
        <f>_xll.qlQuoteValue(P338,_xll.ohTrigger(Trigger,Trigger6M,InterestRatesTrigger))</f>
        <v>1.9199999999999998E-2</v>
      </c>
      <c r="W338" s="94" t="b">
        <f t="shared" si="28"/>
        <v>1</v>
      </c>
      <c r="X338" s="153">
        <f t="shared" si="29"/>
        <v>7.6058809394367877E-2</v>
      </c>
      <c r="Y338" s="50" t="b">
        <f>ABS(X338/10000)&lt;=ABS('General Settings'!$D$32)</f>
        <v>0</v>
      </c>
      <c r="AA338" s="50" t="str">
        <f>_xll.qlSwapIndex(,,O338,SettlementDays,Currency,Calendar,FixedLegTenor,FixedLegBDC,FixedLegDayCounter,Index6M,DiscountingCurve,Permanent,Trigger,ObjectOverwrite)</f>
        <v>obj_006b5#0000</v>
      </c>
      <c r="AB338" s="50" t="str">
        <f>_xll.qlVanillaSwapFromSwapIndex(,AA338,R338)</f>
        <v>obj_0079d#0000</v>
      </c>
    </row>
    <row r="339" spans="13:28" x14ac:dyDescent="0.2">
      <c r="M339" s="94" t="s">
        <v>155</v>
      </c>
      <c r="N339" s="94" t="s">
        <v>88</v>
      </c>
      <c r="O339" s="94" t="s">
        <v>86</v>
      </c>
      <c r="P339" s="94" t="str">
        <f t="shared" si="27"/>
        <v>EUR15F10Y_Quote</v>
      </c>
      <c r="Q339" s="122"/>
      <c r="R339" s="106">
        <f>_xll.qlInterestRateIndexFixingDate(AA339,S339)</f>
        <v>47836</v>
      </c>
      <c r="S339" s="106">
        <f>_xll.qlCalendarAdvance(Calendar,SettlementDate,N339,"mf",TRUE,Trigger)</f>
        <v>47840</v>
      </c>
      <c r="T339" s="106">
        <f>_xll.qlInterestRateIndexMaturity(AA339,S339)</f>
        <v>51494</v>
      </c>
      <c r="U339" s="97">
        <f>_xll.qlIndexFixing(AA339,R339,TRUE,_xll.ohTrigger(Trigger,Trigger6M,InterestRatesTrigger))</f>
        <v>1.8895907536493901E-2</v>
      </c>
      <c r="V339" s="97">
        <f>_xll.qlQuoteValue(P339,_xll.ohTrigger(Trigger,Trigger6M,InterestRatesTrigger))</f>
        <v>1.8890000000000001E-2</v>
      </c>
      <c r="W339" s="94" t="b">
        <f t="shared" si="28"/>
        <v>1</v>
      </c>
      <c r="X339" s="153">
        <f t="shared" si="29"/>
        <v>5.9075364939008279E-2</v>
      </c>
      <c r="Y339" s="50" t="b">
        <f>ABS(X339/10000)&lt;=ABS('General Settings'!$D$32)</f>
        <v>0</v>
      </c>
      <c r="AA339" s="50" t="str">
        <f>_xll.qlSwapIndex(,,O339,SettlementDays,Currency,Calendar,FixedLegTenor,FixedLegBDC,FixedLegDayCounter,Index6M,DiscountingCurve,Permanent,Trigger,ObjectOverwrite)</f>
        <v>obj_00585#0000</v>
      </c>
      <c r="AB339" s="50" t="str">
        <f>_xll.qlVanillaSwapFromSwapIndex(,AA339,R339)</f>
        <v>obj_0087e#0000</v>
      </c>
    </row>
    <row r="340" spans="13:28" x14ac:dyDescent="0.2">
      <c r="M340" s="94" t="s">
        <v>155</v>
      </c>
      <c r="N340" s="94" t="s">
        <v>88</v>
      </c>
      <c r="O340" s="94" t="s">
        <v>112</v>
      </c>
      <c r="P340" s="94" t="str">
        <f t="shared" si="27"/>
        <v>EUR15F11Y_Quote</v>
      </c>
      <c r="Q340" s="122"/>
      <c r="R340" s="106">
        <f>_xll.qlInterestRateIndexFixingDate(AA340,S340)</f>
        <v>47836</v>
      </c>
      <c r="S340" s="106">
        <f>_xll.qlCalendarAdvance(Calendar,SettlementDate,N340,"mf",TRUE,Trigger)</f>
        <v>47840</v>
      </c>
      <c r="T340" s="106">
        <f>_xll.qlInterestRateIndexMaturity(AA340,S340)</f>
        <v>51858</v>
      </c>
      <c r="U340" s="97">
        <f>_xll.qlIndexFixing(AA340,R340,TRUE,_xll.ohTrigger(Trigger,Trigger6M,InterestRatesTrigger))</f>
        <v>1.8618560175974831E-2</v>
      </c>
      <c r="V340" s="97">
        <f>_xll.qlQuoteValue(P340,_xll.ohTrigger(Trigger,Trigger6M,InterestRatesTrigger))</f>
        <v>1.8610000000000002E-2</v>
      </c>
      <c r="W340" s="94" t="b">
        <f t="shared" si="28"/>
        <v>1</v>
      </c>
      <c r="X340" s="153">
        <f t="shared" si="29"/>
        <v>8.5601759748296646E-2</v>
      </c>
      <c r="Y340" s="50" t="b">
        <f>ABS(X340/10000)&lt;=ABS('General Settings'!$D$32)</f>
        <v>0</v>
      </c>
      <c r="AA340" s="50" t="str">
        <f>_xll.qlSwapIndex(,,O340,SettlementDays,Currency,Calendar,FixedLegTenor,FixedLegBDC,FixedLegDayCounter,Index6M,DiscountingCurve,Permanent,Trigger,ObjectOverwrite)</f>
        <v>obj_00722#0000</v>
      </c>
      <c r="AB340" s="50" t="str">
        <f>_xll.qlVanillaSwapFromSwapIndex(,AA340,R340)</f>
        <v>obj_007ba#0000</v>
      </c>
    </row>
    <row r="341" spans="13:28" x14ac:dyDescent="0.2">
      <c r="M341" s="94" t="s">
        <v>155</v>
      </c>
      <c r="N341" s="94" t="s">
        <v>88</v>
      </c>
      <c r="O341" s="94" t="s">
        <v>87</v>
      </c>
      <c r="P341" s="94" t="str">
        <f t="shared" si="27"/>
        <v>EUR15F12Y_Quote</v>
      </c>
      <c r="Q341" s="122"/>
      <c r="R341" s="106">
        <f>_xll.qlInterestRateIndexFixingDate(AA341,S341)</f>
        <v>47836</v>
      </c>
      <c r="S341" s="106">
        <f>_xll.qlCalendarAdvance(Calendar,SettlementDate,N341,"mf",TRUE,Trigger)</f>
        <v>47840</v>
      </c>
      <c r="T341" s="106">
        <f>_xll.qlInterestRateIndexMaturity(AA341,S341)</f>
        <v>52223</v>
      </c>
      <c r="U341" s="97">
        <f>_xll.qlIndexFixing(AA341,R341,TRUE,_xll.ohTrigger(Trigger,Trigger6M,InterestRatesTrigger))</f>
        <v>1.8366089837281996E-2</v>
      </c>
      <c r="V341" s="97">
        <f>_xll.qlQuoteValue(P341,_xll.ohTrigger(Trigger,Trigger6M,InterestRatesTrigger))</f>
        <v>1.8349999999999998E-2</v>
      </c>
      <c r="W341" s="94" t="b">
        <f t="shared" si="28"/>
        <v>1</v>
      </c>
      <c r="X341" s="153">
        <f t="shared" si="29"/>
        <v>0.16089837281997588</v>
      </c>
      <c r="Y341" s="50" t="b">
        <f>ABS(X341/10000)&lt;=ABS('General Settings'!$D$32)</f>
        <v>0</v>
      </c>
      <c r="AA341" s="50" t="str">
        <f>_xll.qlSwapIndex(,,O341,SettlementDays,Currency,Calendar,FixedLegTenor,FixedLegBDC,FixedLegDayCounter,Index6M,DiscountingCurve,Permanent,Trigger,ObjectOverwrite)</f>
        <v>obj_0063b#0000</v>
      </c>
      <c r="AB341" s="50" t="str">
        <f>_xll.qlVanillaSwapFromSwapIndex(,AA341,R341)</f>
        <v>obj_00774#0000</v>
      </c>
    </row>
    <row r="342" spans="13:28" x14ac:dyDescent="0.2">
      <c r="M342" s="94" t="s">
        <v>155</v>
      </c>
      <c r="N342" s="94" t="s">
        <v>88</v>
      </c>
      <c r="O342" s="94" t="s">
        <v>113</v>
      </c>
      <c r="P342" s="94" t="str">
        <f t="shared" si="27"/>
        <v>EUR15F13Y_Quote</v>
      </c>
      <c r="Q342" s="122"/>
      <c r="R342" s="106">
        <f>_xll.qlInterestRateIndexFixingDate(AA342,S342)</f>
        <v>47836</v>
      </c>
      <c r="S342" s="106">
        <f>_xll.qlCalendarAdvance(Calendar,SettlementDate,N342,"mf",TRUE,Trigger)</f>
        <v>47840</v>
      </c>
      <c r="T342" s="106">
        <f>_xll.qlInterestRateIndexMaturity(AA342,S342)</f>
        <v>52588</v>
      </c>
      <c r="U342" s="97">
        <f>_xll.qlIndexFixing(AA342,R342,TRUE,_xll.ohTrigger(Trigger,Trigger6M,InterestRatesTrigger))</f>
        <v>1.8140035425189799E-2</v>
      </c>
      <c r="V342" s="97">
        <f>_xll.qlQuoteValue(P342,_xll.ohTrigger(Trigger,Trigger6M,InterestRatesTrigger))</f>
        <v>1.8110000000000001E-2</v>
      </c>
      <c r="W342" s="94" t="b">
        <f t="shared" si="28"/>
        <v>1</v>
      </c>
      <c r="X342" s="153">
        <f t="shared" si="29"/>
        <v>0.30035425189797738</v>
      </c>
      <c r="Y342" s="50" t="b">
        <f>ABS(X342/10000)&lt;=ABS('General Settings'!$D$32)</f>
        <v>0</v>
      </c>
      <c r="AA342" s="50" t="str">
        <f>_xll.qlSwapIndex(,,O342,SettlementDays,Currency,Calendar,FixedLegTenor,FixedLegBDC,FixedLegDayCounter,Index6M,DiscountingCurve,Permanent,Trigger,ObjectOverwrite)</f>
        <v>obj_0062c#0000</v>
      </c>
      <c r="AB342" s="50" t="str">
        <f>_xll.qlVanillaSwapFromSwapIndex(,AA342,R342)</f>
        <v>obj_00862#0000</v>
      </c>
    </row>
    <row r="343" spans="13:28" x14ac:dyDescent="0.2">
      <c r="M343" s="94" t="s">
        <v>155</v>
      </c>
      <c r="N343" s="94" t="s">
        <v>88</v>
      </c>
      <c r="O343" s="94" t="s">
        <v>114</v>
      </c>
      <c r="P343" s="94" t="str">
        <f t="shared" si="27"/>
        <v>EUR15F14Y_Quote</v>
      </c>
      <c r="Q343" s="122"/>
      <c r="R343" s="106">
        <f>_xll.qlInterestRateIndexFixingDate(AA343,S343)</f>
        <v>47836</v>
      </c>
      <c r="S343" s="106">
        <f>_xll.qlCalendarAdvance(Calendar,SettlementDate,N343,"mf",TRUE,Trigger)</f>
        <v>47840</v>
      </c>
      <c r="T343" s="106">
        <f>_xll.qlInterestRateIndexMaturity(AA343,S343)</f>
        <v>52954</v>
      </c>
      <c r="U343" s="97">
        <f>_xll.qlIndexFixing(AA343,R343,TRUE,_xll.ohTrigger(Trigger,Trigger6M,InterestRatesTrigger))</f>
        <v>1.7944625960801763E-2</v>
      </c>
      <c r="V343" s="97">
        <f>_xll.qlQuoteValue(P343,_xll.ohTrigger(Trigger,Trigger6M,InterestRatesTrigger))</f>
        <v>1.7929999999999998E-2</v>
      </c>
      <c r="W343" s="94" t="b">
        <f t="shared" si="28"/>
        <v>1</v>
      </c>
      <c r="X343" s="153">
        <f t="shared" si="29"/>
        <v>0.14625960801765286</v>
      </c>
      <c r="Y343" s="50" t="b">
        <f>ABS(X343/10000)&lt;=ABS('General Settings'!$D$32)</f>
        <v>0</v>
      </c>
      <c r="AA343" s="50" t="str">
        <f>_xll.qlSwapIndex(,,O343,SettlementDays,Currency,Calendar,FixedLegTenor,FixedLegBDC,FixedLegDayCounter,Index6M,DiscountingCurve,Permanent,Trigger,ObjectOverwrite)</f>
        <v>obj_0061a#0000</v>
      </c>
      <c r="AB343" s="50" t="str">
        <f>_xll.qlVanillaSwapFromSwapIndex(,AA343,R343)</f>
        <v>obj_00788#0000</v>
      </c>
    </row>
    <row r="344" spans="13:28" x14ac:dyDescent="0.2">
      <c r="M344" s="94" t="s">
        <v>155</v>
      </c>
      <c r="N344" s="94" t="s">
        <v>88</v>
      </c>
      <c r="O344" s="94" t="s">
        <v>88</v>
      </c>
      <c r="P344" s="94" t="str">
        <f t="shared" si="27"/>
        <v>EUR15F15Y_Quote</v>
      </c>
      <c r="Q344" s="122"/>
      <c r="R344" s="106">
        <f>_xll.qlInterestRateIndexFixingDate(AA344,S344)</f>
        <v>47836</v>
      </c>
      <c r="S344" s="106">
        <f>_xll.qlCalendarAdvance(Calendar,SettlementDate,N344,"mf",TRUE,Trigger)</f>
        <v>47840</v>
      </c>
      <c r="T344" s="106">
        <f>_xll.qlInterestRateIndexMaturity(AA344,S344)</f>
        <v>53323</v>
      </c>
      <c r="U344" s="97">
        <f>_xll.qlIndexFixing(AA344,R344,TRUE,_xll.ohTrigger(Trigger,Trigger6M,InterestRatesTrigger))</f>
        <v>1.7774693620830454E-2</v>
      </c>
      <c r="V344" s="97">
        <f>_xll.qlQuoteValue(P344,_xll.ohTrigger(Trigger,Trigger6M,InterestRatesTrigger))</f>
        <v>1.7769999999999998E-2</v>
      </c>
      <c r="W344" s="94" t="b">
        <f t="shared" si="28"/>
        <v>1</v>
      </c>
      <c r="X344" s="153">
        <f t="shared" si="29"/>
        <v>4.6936208304565463E-2</v>
      </c>
      <c r="Y344" s="50" t="b">
        <f>ABS(X344/10000)&lt;=ABS('General Settings'!$D$32)</f>
        <v>0</v>
      </c>
      <c r="AA344" s="50" t="str">
        <f>_xll.qlSwapIndex(,,O344,SettlementDays,Currency,Calendar,FixedLegTenor,FixedLegBDC,FixedLegDayCounter,Index6M,DiscountingCurve,Permanent,Trigger,ObjectOverwrite)</f>
        <v>obj_005f3#0000</v>
      </c>
      <c r="AB344" s="50" t="str">
        <f>_xll.qlVanillaSwapFromSwapIndex(,AA344,R344)</f>
        <v>obj_00821#0000</v>
      </c>
    </row>
    <row r="345" spans="13:28" x14ac:dyDescent="0.2">
      <c r="M345" s="94" t="s">
        <v>155</v>
      </c>
      <c r="N345" s="94" t="s">
        <v>88</v>
      </c>
      <c r="O345" s="94" t="s">
        <v>89</v>
      </c>
      <c r="P345" s="94" t="str">
        <f t="shared" si="27"/>
        <v>EUR15F20Y_Quote</v>
      </c>
      <c r="Q345" s="122"/>
      <c r="R345" s="106">
        <f>_xll.qlInterestRateIndexFixingDate(AA345,S345)</f>
        <v>47836</v>
      </c>
      <c r="S345" s="106">
        <f>_xll.qlCalendarAdvance(Calendar,SettlementDate,N345,"mf",TRUE,Trigger)</f>
        <v>47840</v>
      </c>
      <c r="T345" s="106">
        <f>_xll.qlInterestRateIndexMaturity(AA345,S345)</f>
        <v>55145</v>
      </c>
      <c r="U345" s="97">
        <f>_xll.qlIndexFixing(AA345,R345,TRUE,_xll.ohTrigger(Trigger,Trigger6M,InterestRatesTrigger))</f>
        <v>1.7256035527313411E-2</v>
      </c>
      <c r="V345" s="97">
        <f>_xll.qlQuoteValue(P345,_xll.ohTrigger(Trigger,Trigger6M,InterestRatesTrigger))</f>
        <v>1.7250000000000001E-2</v>
      </c>
      <c r="W345" s="94" t="b">
        <f t="shared" si="28"/>
        <v>1</v>
      </c>
      <c r="X345" s="153">
        <f t="shared" si="29"/>
        <v>6.0355273134096721E-2</v>
      </c>
      <c r="Y345" s="50" t="b">
        <f>ABS(X345/10000)&lt;=ABS('General Settings'!$D$32)</f>
        <v>0</v>
      </c>
      <c r="AA345" s="50" t="str">
        <f>_xll.qlSwapIndex(,,O345,SettlementDays,Currency,Calendar,FixedLegTenor,FixedLegBDC,FixedLegDayCounter,Index6M,DiscountingCurve,Permanent,Trigger,ObjectOverwrite)</f>
        <v>obj_005f2#0000</v>
      </c>
      <c r="AB345" s="50" t="str">
        <f>_xll.qlVanillaSwapFromSwapIndex(,AA345,R345)</f>
        <v>obj_0076e#0000</v>
      </c>
    </row>
    <row r="346" spans="13:28" x14ac:dyDescent="0.2">
      <c r="M346" s="94" t="s">
        <v>155</v>
      </c>
      <c r="N346" s="94" t="s">
        <v>88</v>
      </c>
      <c r="O346" s="94" t="s">
        <v>90</v>
      </c>
      <c r="P346" s="94" t="str">
        <f t="shared" si="27"/>
        <v>EUR15F25Y_Quote</v>
      </c>
      <c r="Q346" s="122"/>
      <c r="R346" s="106">
        <f>_xll.qlInterestRateIndexFixingDate(AA346,S346)</f>
        <v>47836</v>
      </c>
      <c r="S346" s="106">
        <f>_xll.qlCalendarAdvance(Calendar,SettlementDate,N346,"mf",TRUE,Trigger)</f>
        <v>47840</v>
      </c>
      <c r="T346" s="106">
        <f>_xll.qlInterestRateIndexMaturity(AA346,S346)</f>
        <v>56971</v>
      </c>
      <c r="U346" s="97">
        <f>_xll.qlIndexFixing(AA346,R346,TRUE,_xll.ohTrigger(Trigger,Trigger6M,InterestRatesTrigger))</f>
        <v>1.6861076034775047E-2</v>
      </c>
      <c r="V346" s="97">
        <f>_xll.qlQuoteValue(P346,_xll.ohTrigger(Trigger,Trigger6M,InterestRatesTrigger))</f>
        <v>1.685E-2</v>
      </c>
      <c r="W346" s="94" t="b">
        <f t="shared" si="28"/>
        <v>1</v>
      </c>
      <c r="X346" s="153">
        <f t="shared" si="29"/>
        <v>0.11076034775046179</v>
      </c>
      <c r="Y346" s="50" t="b">
        <f>ABS(X346/10000)&lt;=ABS('General Settings'!$D$32)</f>
        <v>0</v>
      </c>
      <c r="AA346" s="50" t="str">
        <f>_xll.qlSwapIndex(,,O346,SettlementDays,Currency,Calendar,FixedLegTenor,FixedLegBDC,FixedLegDayCounter,Index6M,DiscountingCurve,Permanent,Trigger,ObjectOverwrite)</f>
        <v>obj_0074b#0000</v>
      </c>
      <c r="AB346" s="50" t="str">
        <f>_xll.qlVanillaSwapFromSwapIndex(,AA346,R346)</f>
        <v>obj_008b4#0000</v>
      </c>
    </row>
    <row r="347" spans="13:28" x14ac:dyDescent="0.2">
      <c r="M347" s="206" t="s">
        <v>155</v>
      </c>
      <c r="N347" s="206" t="s">
        <v>88</v>
      </c>
      <c r="O347" s="206" t="s">
        <v>92</v>
      </c>
      <c r="P347" s="206" t="str">
        <f t="shared" si="27"/>
        <v>EUR15F30Y_Quote</v>
      </c>
      <c r="Q347" s="205"/>
      <c r="R347" s="207">
        <f>_xll.qlInterestRateIndexFixingDate(AA347,S347)</f>
        <v>47836</v>
      </c>
      <c r="S347" s="207">
        <f>_xll.qlCalendarAdvance(Calendar,SettlementDate,N347,"mf",TRUE,Trigger)</f>
        <v>47840</v>
      </c>
      <c r="T347" s="207">
        <f>_xll.qlInterestRateIndexMaturity(AA347,S347)</f>
        <v>58798</v>
      </c>
      <c r="U347" s="208">
        <f>_xll.qlIndexFixing(AA347,R347,TRUE,_xll.ohTrigger(Trigger,Trigger6M,InterestRatesTrigger))</f>
        <v>1.6209999999928969E-2</v>
      </c>
      <c r="V347" s="208">
        <f>_xll.qlQuoteValue(P347,_xll.ohTrigger(Trigger,Trigger6M,InterestRatesTrigger))</f>
        <v>1.6209999999999999E-2</v>
      </c>
      <c r="W347" s="206" t="b">
        <f t="shared" si="28"/>
        <v>1</v>
      </c>
      <c r="X347" s="209">
        <f t="shared" si="29"/>
        <v>-7.1029987447346343E-10</v>
      </c>
      <c r="Y347" s="161" t="b">
        <f>ABS(X347/10000)&lt;=ABS('General Settings'!$D$32)</f>
        <v>0</v>
      </c>
      <c r="AA347" s="50" t="str">
        <f>_xll.qlSwapIndex(,,O347,SettlementDays,Currency,Calendar,FixedLegTenor,FixedLegBDC,FixedLegDayCounter,Index6M,DiscountingCurve,Permanent,Trigger,ObjectOverwrite)</f>
        <v>obj_005b5#0000</v>
      </c>
      <c r="AB347" s="50" t="str">
        <f>_xll.qlVanillaSwapFromSwapIndex(,AA347,R347)</f>
        <v>obj_0082e#0000</v>
      </c>
    </row>
    <row r="348" spans="13:28" x14ac:dyDescent="0.2">
      <c r="M348" s="201" t="s">
        <v>155</v>
      </c>
      <c r="N348" s="201" t="s">
        <v>89</v>
      </c>
      <c r="O348" s="201" t="s">
        <v>33</v>
      </c>
      <c r="P348" s="201" t="str">
        <f t="shared" si="27"/>
        <v>EUR20F1Y_Quote</v>
      </c>
      <c r="Q348" s="166"/>
      <c r="R348" s="202">
        <f>_xll.qlInterestRateIndexFixingDate(AA348,S348)</f>
        <v>49662</v>
      </c>
      <c r="S348" s="202">
        <f>_xll.qlCalendarAdvance(Calendar,SettlementDate,N348,"mf",TRUE,Trigger)</f>
        <v>49664</v>
      </c>
      <c r="T348" s="202">
        <f>_xll.qlInterestRateIndexMaturity(AA348,S348)</f>
        <v>50031</v>
      </c>
      <c r="U348" s="203">
        <f>_xll.qlIndexFixing(AA348,R348,TRUE,_xll.ohTrigger(Trigger,Trigger6M,InterestRatesTrigger))</f>
        <v>1.8335143833758175E-2</v>
      </c>
      <c r="V348" s="203">
        <f>_xll.qlQuoteValue(P348,_xll.ohTrigger(Trigger,Trigger6M,InterestRatesTrigger))</f>
        <v>1.8450000000000001E-2</v>
      </c>
      <c r="W348" s="201" t="b">
        <f t="shared" si="28"/>
        <v>1</v>
      </c>
      <c r="X348" s="204">
        <f t="shared" si="29"/>
        <v>-1.1485616624182584</v>
      </c>
      <c r="Y348" s="149" t="b">
        <f>ABS(X348/10000)&lt;=ABS('General Settings'!$D$32)</f>
        <v>0</v>
      </c>
      <c r="AA348" s="50" t="str">
        <f>_xll.qlSwapIndex(,,O348,SettlementDays,Currency,Calendar,FixedLegTenor,FixedLegBDC,FixedLegDayCounter,Index6M,DiscountingCurve,Permanent,Trigger,ObjectOverwrite)</f>
        <v>obj_006f0#0000</v>
      </c>
      <c r="AB348" s="50" t="str">
        <f>_xll.qlVanillaSwapFromSwapIndex(,AA348,R348)</f>
        <v>obj_0085f#0000</v>
      </c>
    </row>
    <row r="349" spans="13:28" x14ac:dyDescent="0.2">
      <c r="M349" s="94" t="s">
        <v>155</v>
      </c>
      <c r="N349" s="94" t="s">
        <v>89</v>
      </c>
      <c r="O349" s="94" t="s">
        <v>78</v>
      </c>
      <c r="P349" s="94" t="str">
        <f t="shared" si="27"/>
        <v>EUR20F2Y_Quote</v>
      </c>
      <c r="Q349" s="122"/>
      <c r="R349" s="106">
        <f>_xll.qlInterestRateIndexFixingDate(AA349,S349)</f>
        <v>49662</v>
      </c>
      <c r="S349" s="106">
        <f>_xll.qlCalendarAdvance(Calendar,SettlementDate,N349,"mf",TRUE,Trigger)</f>
        <v>49664</v>
      </c>
      <c r="T349" s="106">
        <f>_xll.qlInterestRateIndexMaturity(AA349,S349)</f>
        <v>50395</v>
      </c>
      <c r="U349" s="97">
        <f>_xll.qlIndexFixing(AA349,R349,TRUE,_xll.ohTrigger(Trigger,Trigger6M,InterestRatesTrigger))</f>
        <v>1.7883990397743726E-2</v>
      </c>
      <c r="V349" s="97">
        <f>_xll.qlQuoteValue(P349,_xll.ohTrigger(Trigger,Trigger6M,InterestRatesTrigger))</f>
        <v>1.796E-2</v>
      </c>
      <c r="W349" s="94" t="b">
        <f t="shared" si="28"/>
        <v>1</v>
      </c>
      <c r="X349" s="153">
        <f t="shared" si="29"/>
        <v>-0.76009602256274511</v>
      </c>
      <c r="Y349" s="50" t="b">
        <f>ABS(X349/10000)&lt;=ABS('General Settings'!$D$32)</f>
        <v>0</v>
      </c>
      <c r="AA349" s="50" t="str">
        <f>_xll.qlSwapIndex(,,O349,SettlementDays,Currency,Calendar,FixedLegTenor,FixedLegBDC,FixedLegDayCounter,Index6M,DiscountingCurve,Permanent,Trigger,ObjectOverwrite)</f>
        <v>obj_00677#0000</v>
      </c>
      <c r="AB349" s="50" t="str">
        <f>_xll.qlVanillaSwapFromSwapIndex(,AA349,R349)</f>
        <v>obj_007cb#0000</v>
      </c>
    </row>
    <row r="350" spans="13:28" x14ac:dyDescent="0.2">
      <c r="M350" s="94" t="s">
        <v>155</v>
      </c>
      <c r="N350" s="94" t="s">
        <v>89</v>
      </c>
      <c r="O350" s="94" t="s">
        <v>79</v>
      </c>
      <c r="P350" s="94" t="str">
        <f t="shared" si="27"/>
        <v>EUR20F3Y_Quote</v>
      </c>
      <c r="Q350" s="122"/>
      <c r="R350" s="106">
        <f>_xll.qlInterestRateIndexFixingDate(AA350,S350)</f>
        <v>49662</v>
      </c>
      <c r="S350" s="106">
        <f>_xll.qlCalendarAdvance(Calendar,SettlementDate,N350,"mf",TRUE,Trigger)</f>
        <v>49664</v>
      </c>
      <c r="T350" s="106">
        <f>_xll.qlInterestRateIndexMaturity(AA350,S350)</f>
        <v>50760</v>
      </c>
      <c r="U350" s="97">
        <f>_xll.qlIndexFixing(AA350,R350,TRUE,_xll.ohTrigger(Trigger,Trigger6M,InterestRatesTrigger))</f>
        <v>1.7492865635111123E-2</v>
      </c>
      <c r="V350" s="97">
        <f>_xll.qlQuoteValue(P350,_xll.ohTrigger(Trigger,Trigger6M,InterestRatesTrigger))</f>
        <v>1.7500000000000002E-2</v>
      </c>
      <c r="W350" s="94" t="b">
        <f t="shared" si="28"/>
        <v>1</v>
      </c>
      <c r="X350" s="153">
        <f t="shared" si="29"/>
        <v>-7.1343648888784472E-2</v>
      </c>
      <c r="Y350" s="50" t="b">
        <f>ABS(X350/10000)&lt;=ABS('General Settings'!$D$32)</f>
        <v>0</v>
      </c>
      <c r="AA350" s="50" t="str">
        <f>_xll.qlSwapIndex(,,O350,SettlementDays,Currency,Calendar,FixedLegTenor,FixedLegBDC,FixedLegDayCounter,Index6M,DiscountingCurve,Permanent,Trigger,ObjectOverwrite)</f>
        <v>obj_006e1#0000</v>
      </c>
      <c r="AB350" s="50" t="str">
        <f>_xll.qlVanillaSwapFromSwapIndex(,AA350,R350)</f>
        <v>obj_00860#0000</v>
      </c>
    </row>
    <row r="351" spans="13:28" x14ac:dyDescent="0.2">
      <c r="M351" s="94" t="s">
        <v>155</v>
      </c>
      <c r="N351" s="94" t="s">
        <v>89</v>
      </c>
      <c r="O351" s="94" t="s">
        <v>80</v>
      </c>
      <c r="P351" s="94" t="str">
        <f t="shared" si="27"/>
        <v>EUR20F4Y_Quote</v>
      </c>
      <c r="Q351" s="122"/>
      <c r="R351" s="106">
        <f>_xll.qlInterestRateIndexFixingDate(AA351,S351)</f>
        <v>49662</v>
      </c>
      <c r="S351" s="106">
        <f>_xll.qlCalendarAdvance(Calendar,SettlementDate,N351,"mf",TRUE,Trigger)</f>
        <v>49664</v>
      </c>
      <c r="T351" s="106">
        <f>_xll.qlInterestRateIndexMaturity(AA351,S351)</f>
        <v>51125</v>
      </c>
      <c r="U351" s="97">
        <f>_xll.qlIndexFixing(AA351,R351,TRUE,_xll.ohTrigger(Trigger,Trigger6M,InterestRatesTrigger))</f>
        <v>1.7161879673673438E-2</v>
      </c>
      <c r="V351" s="97">
        <f>_xll.qlQuoteValue(P351,_xll.ohTrigger(Trigger,Trigger6M,InterestRatesTrigger))</f>
        <v>1.7150000000000002E-2</v>
      </c>
      <c r="W351" s="94" t="b">
        <f t="shared" si="28"/>
        <v>1</v>
      </c>
      <c r="X351" s="153">
        <f t="shared" si="29"/>
        <v>0.11879673673435842</v>
      </c>
      <c r="Y351" s="50" t="b">
        <f>ABS(X351/10000)&lt;=ABS('General Settings'!$D$32)</f>
        <v>0</v>
      </c>
      <c r="AA351" s="50" t="str">
        <f>_xll.qlSwapIndex(,,O351,SettlementDays,Currency,Calendar,FixedLegTenor,FixedLegBDC,FixedLegDayCounter,Index6M,DiscountingCurve,Permanent,Trigger,ObjectOverwrite)</f>
        <v>obj_00642#0000</v>
      </c>
      <c r="AB351" s="50" t="str">
        <f>_xll.qlVanillaSwapFromSwapIndex(,AA351,R351)</f>
        <v>obj_00853#0000</v>
      </c>
    </row>
    <row r="352" spans="13:28" x14ac:dyDescent="0.2">
      <c r="M352" s="94" t="s">
        <v>155</v>
      </c>
      <c r="N352" s="94" t="s">
        <v>89</v>
      </c>
      <c r="O352" s="94" t="s">
        <v>81</v>
      </c>
      <c r="P352" s="94" t="str">
        <f t="shared" si="27"/>
        <v>EUR20F5Y_Quote</v>
      </c>
      <c r="Q352" s="122"/>
      <c r="R352" s="106">
        <f>_xll.qlInterestRateIndexFixingDate(AA352,S352)</f>
        <v>49662</v>
      </c>
      <c r="S352" s="106">
        <f>_xll.qlCalendarAdvance(Calendar,SettlementDate,N352,"mf",TRUE,Trigger)</f>
        <v>49664</v>
      </c>
      <c r="T352" s="106">
        <f>_xll.qlInterestRateIndexMaturity(AA352,S352)</f>
        <v>51491</v>
      </c>
      <c r="U352" s="97">
        <f>_xll.qlIndexFixing(AA352,R352,TRUE,_xll.ohTrigger(Trigger,Trigger6M,InterestRatesTrigger))</f>
        <v>1.6908075932435901E-2</v>
      </c>
      <c r="V352" s="97">
        <f>_xll.qlQuoteValue(P352,_xll.ohTrigger(Trigger,Trigger6M,InterestRatesTrigger))</f>
        <v>1.6899999999999998E-2</v>
      </c>
      <c r="W352" s="94" t="b">
        <f t="shared" si="28"/>
        <v>1</v>
      </c>
      <c r="X352" s="153">
        <f t="shared" si="29"/>
        <v>8.0759324359025442E-2</v>
      </c>
      <c r="Y352" s="50" t="b">
        <f>ABS(X352/10000)&lt;=ABS('General Settings'!$D$32)</f>
        <v>0</v>
      </c>
      <c r="AA352" s="50" t="str">
        <f>_xll.qlSwapIndex(,,O352,SettlementDays,Currency,Calendar,FixedLegTenor,FixedLegBDC,FixedLegDayCounter,Index6M,DiscountingCurve,Permanent,Trigger,ObjectOverwrite)</f>
        <v>obj_00746#0000</v>
      </c>
      <c r="AB352" s="50" t="str">
        <f>_xll.qlVanillaSwapFromSwapIndex(,AA352,R352)</f>
        <v>obj_007de#0000</v>
      </c>
    </row>
    <row r="353" spans="13:28" x14ac:dyDescent="0.2">
      <c r="M353" s="94" t="s">
        <v>155</v>
      </c>
      <c r="N353" s="94" t="s">
        <v>89</v>
      </c>
      <c r="O353" s="94" t="s">
        <v>82</v>
      </c>
      <c r="P353" s="94" t="str">
        <f t="shared" si="27"/>
        <v>EUR20F6Y_Quote</v>
      </c>
      <c r="Q353" s="122"/>
      <c r="R353" s="106">
        <f>_xll.qlInterestRateIndexFixingDate(AA353,S353)</f>
        <v>49662</v>
      </c>
      <c r="S353" s="106">
        <f>_xll.qlCalendarAdvance(Calendar,SettlementDate,N353,"mf",TRUE,Trigger)</f>
        <v>49664</v>
      </c>
      <c r="T353" s="106">
        <f>_xll.qlInterestRateIndexMaturity(AA353,S353)</f>
        <v>51858</v>
      </c>
      <c r="U353" s="97">
        <f>_xll.qlIndexFixing(AA353,R353,TRUE,_xll.ohTrigger(Trigger,Trigger6M,InterestRatesTrigger))</f>
        <v>1.6692676007404875E-2</v>
      </c>
      <c r="V353" s="97">
        <f>_xll.qlQuoteValue(P353,_xll.ohTrigger(Trigger,Trigger6M,InterestRatesTrigger))</f>
        <v>1.668E-2</v>
      </c>
      <c r="W353" s="94" t="b">
        <f t="shared" si="28"/>
        <v>1</v>
      </c>
      <c r="X353" s="153">
        <f t="shared" si="29"/>
        <v>0.12676007404874984</v>
      </c>
      <c r="Y353" s="50" t="b">
        <f>ABS(X353/10000)&lt;=ABS('General Settings'!$D$32)</f>
        <v>0</v>
      </c>
      <c r="AA353" s="50" t="str">
        <f>_xll.qlSwapIndex(,,O353,SettlementDays,Currency,Calendar,FixedLegTenor,FixedLegBDC,FixedLegDayCounter,Index6M,DiscountingCurve,Permanent,Trigger,ObjectOverwrite)</f>
        <v>obj_0072b#0000</v>
      </c>
      <c r="AB353" s="50" t="str">
        <f>_xll.qlVanillaSwapFromSwapIndex(,AA353,R353)</f>
        <v>obj_007f2#0000</v>
      </c>
    </row>
    <row r="354" spans="13:28" x14ac:dyDescent="0.2">
      <c r="M354" s="94" t="s">
        <v>155</v>
      </c>
      <c r="N354" s="94" t="s">
        <v>89</v>
      </c>
      <c r="O354" s="94" t="s">
        <v>83</v>
      </c>
      <c r="P354" s="94" t="str">
        <f t="shared" si="27"/>
        <v>EUR20F7Y_Quote</v>
      </c>
      <c r="Q354" s="122"/>
      <c r="R354" s="106">
        <f>_xll.qlInterestRateIndexFixingDate(AA354,S354)</f>
        <v>49662</v>
      </c>
      <c r="S354" s="106">
        <f>_xll.qlCalendarAdvance(Calendar,SettlementDate,N354,"mf",TRUE,Trigger)</f>
        <v>49664</v>
      </c>
      <c r="T354" s="106">
        <f>_xll.qlInterestRateIndexMaturity(AA354,S354)</f>
        <v>52222</v>
      </c>
      <c r="U354" s="97">
        <f>_xll.qlIndexFixing(AA354,R354,TRUE,_xll.ohTrigger(Trigger,Trigger6M,InterestRatesTrigger))</f>
        <v>1.6503700282838481E-2</v>
      </c>
      <c r="V354" s="97">
        <f>_xll.qlQuoteValue(P354,_xll.ohTrigger(Trigger,Trigger6M,InterestRatesTrigger))</f>
        <v>1.6490000000000001E-2</v>
      </c>
      <c r="W354" s="94" t="b">
        <f t="shared" si="28"/>
        <v>1</v>
      </c>
      <c r="X354" s="153">
        <f t="shared" si="29"/>
        <v>0.13700282838480238</v>
      </c>
      <c r="Y354" s="50" t="b">
        <f>ABS(X354/10000)&lt;=ABS('General Settings'!$D$32)</f>
        <v>0</v>
      </c>
      <c r="AA354" s="50" t="str">
        <f>_xll.qlSwapIndex(,,O354,SettlementDays,Currency,Calendar,FixedLegTenor,FixedLegBDC,FixedLegDayCounter,Index6M,DiscountingCurve,Permanent,Trigger,ObjectOverwrite)</f>
        <v>obj_005ea#0000</v>
      </c>
      <c r="AB354" s="50" t="str">
        <f>_xll.qlVanillaSwapFromSwapIndex(,AA354,R354)</f>
        <v>obj_008a2#0000</v>
      </c>
    </row>
    <row r="355" spans="13:28" x14ac:dyDescent="0.2">
      <c r="M355" s="94" t="s">
        <v>155</v>
      </c>
      <c r="N355" s="94" t="s">
        <v>89</v>
      </c>
      <c r="O355" s="94" t="s">
        <v>84</v>
      </c>
      <c r="P355" s="94" t="str">
        <f t="shared" si="27"/>
        <v>EUR20F8Y_Quote</v>
      </c>
      <c r="Q355" s="122"/>
      <c r="R355" s="106">
        <f>_xll.qlInterestRateIndexFixingDate(AA355,S355)</f>
        <v>49662</v>
      </c>
      <c r="S355" s="106">
        <f>_xll.qlCalendarAdvance(Calendar,SettlementDate,N355,"mf",TRUE,Trigger)</f>
        <v>49664</v>
      </c>
      <c r="T355" s="106">
        <f>_xll.qlInterestRateIndexMaturity(AA355,S355)</f>
        <v>52586</v>
      </c>
      <c r="U355" s="97">
        <f>_xll.qlIndexFixing(AA355,R355,TRUE,_xll.ohTrigger(Trigger,Trigger6M,InterestRatesTrigger))</f>
        <v>1.6341133510012495E-2</v>
      </c>
      <c r="V355" s="97">
        <f>_xll.qlQuoteValue(P355,_xll.ohTrigger(Trigger,Trigger6M,InterestRatesTrigger))</f>
        <v>1.6299999999999999E-2</v>
      </c>
      <c r="W355" s="94" t="b">
        <f t="shared" si="28"/>
        <v>1</v>
      </c>
      <c r="X355" s="153">
        <f t="shared" si="29"/>
        <v>0.41133510012496266</v>
      </c>
      <c r="Y355" s="50" t="b">
        <f>ABS(X355/10000)&lt;=ABS('General Settings'!$D$32)</f>
        <v>0</v>
      </c>
      <c r="AA355" s="50" t="str">
        <f>_xll.qlSwapIndex(,,O355,SettlementDays,Currency,Calendar,FixedLegTenor,FixedLegBDC,FixedLegDayCounter,Index6M,DiscountingCurve,Permanent,Trigger,ObjectOverwrite)</f>
        <v>obj_00619#0000</v>
      </c>
      <c r="AB355" s="50" t="str">
        <f>_xll.qlVanillaSwapFromSwapIndex(,AA355,R355)</f>
        <v>obj_00888#0000</v>
      </c>
    </row>
    <row r="356" spans="13:28" x14ac:dyDescent="0.2">
      <c r="M356" s="94" t="s">
        <v>155</v>
      </c>
      <c r="N356" s="94" t="s">
        <v>89</v>
      </c>
      <c r="O356" s="94" t="s">
        <v>85</v>
      </c>
      <c r="P356" s="94" t="str">
        <f t="shared" si="27"/>
        <v>EUR20F9Y_Quote</v>
      </c>
      <c r="Q356" s="122"/>
      <c r="R356" s="106">
        <f>_xll.qlInterestRateIndexFixingDate(AA356,S356)</f>
        <v>49662</v>
      </c>
      <c r="S356" s="106">
        <f>_xll.qlCalendarAdvance(Calendar,SettlementDate,N356,"mf",TRUE,Trigger)</f>
        <v>49664</v>
      </c>
      <c r="T356" s="106">
        <f>_xll.qlInterestRateIndexMaturity(AA356,S356)</f>
        <v>52952</v>
      </c>
      <c r="U356" s="97">
        <f>_xll.qlIndexFixing(AA356,R356,TRUE,_xll.ohTrigger(Trigger,Trigger6M,InterestRatesTrigger))</f>
        <v>1.6211748683918538E-2</v>
      </c>
      <c r="V356" s="97">
        <f>_xll.qlQuoteValue(P356,_xll.ohTrigger(Trigger,Trigger6M,InterestRatesTrigger))</f>
        <v>1.619E-2</v>
      </c>
      <c r="W356" s="94" t="b">
        <f t="shared" si="28"/>
        <v>1</v>
      </c>
      <c r="X356" s="153">
        <f t="shared" si="29"/>
        <v>0.21748683918538375</v>
      </c>
      <c r="Y356" s="50" t="b">
        <f>ABS(X356/10000)&lt;=ABS('General Settings'!$D$32)</f>
        <v>0</v>
      </c>
      <c r="AA356" s="50" t="str">
        <f>_xll.qlSwapIndex(,,O356,SettlementDays,Currency,Calendar,FixedLegTenor,FixedLegBDC,FixedLegDayCounter,Index6M,DiscountingCurve,Permanent,Trigger,ObjectOverwrite)</f>
        <v>obj_00597#0000</v>
      </c>
      <c r="AB356" s="50" t="str">
        <f>_xll.qlVanillaSwapFromSwapIndex(,AA356,R356)</f>
        <v>obj_007ea#0000</v>
      </c>
    </row>
    <row r="357" spans="13:28" x14ac:dyDescent="0.2">
      <c r="M357" s="94" t="s">
        <v>155</v>
      </c>
      <c r="N357" s="94" t="s">
        <v>89</v>
      </c>
      <c r="O357" s="94" t="s">
        <v>86</v>
      </c>
      <c r="P357" s="94" t="str">
        <f t="shared" si="27"/>
        <v>EUR20F10Y_Quote</v>
      </c>
      <c r="Q357" s="122"/>
      <c r="R357" s="106">
        <f>_xll.qlInterestRateIndexFixingDate(AA357,S357)</f>
        <v>49662</v>
      </c>
      <c r="S357" s="106">
        <f>_xll.qlCalendarAdvance(Calendar,SettlementDate,N357,"mf",TRUE,Trigger)</f>
        <v>49664</v>
      </c>
      <c r="T357" s="106">
        <f>_xll.qlInterestRateIndexMaturity(AA357,S357)</f>
        <v>53317</v>
      </c>
      <c r="U357" s="97">
        <f>_xll.qlIndexFixing(AA357,R357,TRUE,_xll.ohTrigger(Trigger,Trigger6M,InterestRatesTrigger))</f>
        <v>1.6110126029865644E-2</v>
      </c>
      <c r="V357" s="97">
        <f>_xll.qlQuoteValue(P357,_xll.ohTrigger(Trigger,Trigger6M,InterestRatesTrigger))</f>
        <v>1.61E-2</v>
      </c>
      <c r="W357" s="94" t="b">
        <f t="shared" si="28"/>
        <v>1</v>
      </c>
      <c r="X357" s="153">
        <f t="shared" si="29"/>
        <v>0.10126029865643871</v>
      </c>
      <c r="Y357" s="50" t="b">
        <f>ABS(X357/10000)&lt;=ABS('General Settings'!$D$32)</f>
        <v>0</v>
      </c>
      <c r="AA357" s="50" t="str">
        <f>_xll.qlSwapIndex(,,O357,SettlementDays,Currency,Calendar,FixedLegTenor,FixedLegBDC,FixedLegDayCounter,Index6M,DiscountingCurve,Permanent,Trigger,ObjectOverwrite)</f>
        <v>obj_005bc#0000</v>
      </c>
      <c r="AB357" s="50" t="str">
        <f>_xll.qlVanillaSwapFromSwapIndex(,AA357,R357)</f>
        <v>obj_00785#0000</v>
      </c>
    </row>
    <row r="358" spans="13:28" x14ac:dyDescent="0.2">
      <c r="M358" s="94" t="s">
        <v>155</v>
      </c>
      <c r="N358" s="94" t="s">
        <v>89</v>
      </c>
      <c r="O358" s="94" t="s">
        <v>112</v>
      </c>
      <c r="P358" s="94" t="str">
        <f t="shared" si="27"/>
        <v>EUR20F11Y_Quote</v>
      </c>
      <c r="Q358" s="122"/>
      <c r="R358" s="106">
        <f>_xll.qlInterestRateIndexFixingDate(AA358,S358)</f>
        <v>49662</v>
      </c>
      <c r="S358" s="106">
        <f>_xll.qlCalendarAdvance(Calendar,SettlementDate,N358,"mf",TRUE,Trigger)</f>
        <v>49664</v>
      </c>
      <c r="T358" s="106">
        <f>_xll.qlInterestRateIndexMaturity(AA358,S358)</f>
        <v>53682</v>
      </c>
      <c r="U358" s="97">
        <f>_xll.qlIndexFixing(AA358,R358,TRUE,_xll.ohTrigger(Trigger,Trigger6M,InterestRatesTrigger))</f>
        <v>1.6038330393329192E-2</v>
      </c>
      <c r="V358" s="97">
        <f>_xll.qlQuoteValue(P358,_xll.ohTrigger(Trigger,Trigger6M,InterestRatesTrigger))</f>
        <v>1.6029999999999999E-2</v>
      </c>
      <c r="W358" s="94" t="b">
        <f t="shared" si="28"/>
        <v>1</v>
      </c>
      <c r="X358" s="153">
        <f t="shared" si="29"/>
        <v>8.3303933291929699E-2</v>
      </c>
      <c r="Y358" s="50" t="b">
        <f>ABS(X358/10000)&lt;=ABS('General Settings'!$D$32)</f>
        <v>0</v>
      </c>
      <c r="AA358" s="50" t="str">
        <f>_xll.qlSwapIndex(,,O358,SettlementDays,Currency,Calendar,FixedLegTenor,FixedLegBDC,FixedLegDayCounter,Index6M,DiscountingCurve,Permanent,Trigger,ObjectOverwrite)</f>
        <v>obj_00584#0000</v>
      </c>
      <c r="AB358" s="50" t="str">
        <f>_xll.qlVanillaSwapFromSwapIndex(,AA358,R358)</f>
        <v>obj_00773#0000</v>
      </c>
    </row>
    <row r="359" spans="13:28" x14ac:dyDescent="0.2">
      <c r="M359" s="94" t="s">
        <v>155</v>
      </c>
      <c r="N359" s="94" t="s">
        <v>89</v>
      </c>
      <c r="O359" s="94" t="s">
        <v>87</v>
      </c>
      <c r="P359" s="94" t="str">
        <f t="shared" si="27"/>
        <v>EUR20F12Y_Quote</v>
      </c>
      <c r="Q359" s="122"/>
      <c r="R359" s="106">
        <f>_xll.qlInterestRateIndexFixingDate(AA359,S359)</f>
        <v>49662</v>
      </c>
      <c r="S359" s="106">
        <f>_xll.qlCalendarAdvance(Calendar,SettlementDate,N359,"mf",TRUE,Trigger)</f>
        <v>49664</v>
      </c>
      <c r="T359" s="106">
        <f>_xll.qlInterestRateIndexMaturity(AA359,S359)</f>
        <v>54049</v>
      </c>
      <c r="U359" s="97">
        <f>_xll.qlIndexFixing(AA359,R359,TRUE,_xll.ohTrigger(Trigger,Trigger6M,InterestRatesTrigger))</f>
        <v>1.5986153776422644E-2</v>
      </c>
      <c r="V359" s="97">
        <f>_xll.qlQuoteValue(P359,_xll.ohTrigger(Trigger,Trigger6M,InterestRatesTrigger))</f>
        <v>1.5980000000000001E-2</v>
      </c>
      <c r="W359" s="94" t="b">
        <f t="shared" si="28"/>
        <v>1</v>
      </c>
      <c r="X359" s="153">
        <f t="shared" si="29"/>
        <v>6.1537764226432534E-2</v>
      </c>
      <c r="Y359" s="50" t="b">
        <f>ABS(X359/10000)&lt;=ABS('General Settings'!$D$32)</f>
        <v>0</v>
      </c>
      <c r="AA359" s="50" t="str">
        <f>_xll.qlSwapIndex(,,O359,SettlementDays,Currency,Calendar,FixedLegTenor,FixedLegBDC,FixedLegDayCounter,Index6M,DiscountingCurve,Permanent,Trigger,ObjectOverwrite)</f>
        <v>obj_00593#0000</v>
      </c>
      <c r="AB359" s="50" t="str">
        <f>_xll.qlVanillaSwapFromSwapIndex(,AA359,R359)</f>
        <v>obj_007b8#0000</v>
      </c>
    </row>
    <row r="360" spans="13:28" x14ac:dyDescent="0.2">
      <c r="M360" s="94" t="s">
        <v>155</v>
      </c>
      <c r="N360" s="94" t="s">
        <v>89</v>
      </c>
      <c r="O360" s="94" t="s">
        <v>113</v>
      </c>
      <c r="P360" s="94" t="str">
        <f t="shared" si="27"/>
        <v>EUR20F13Y_Quote</v>
      </c>
      <c r="Q360" s="122"/>
      <c r="R360" s="106">
        <f>_xll.qlInterestRateIndexFixingDate(AA360,S360)</f>
        <v>49662</v>
      </c>
      <c r="S360" s="106">
        <f>_xll.qlCalendarAdvance(Calendar,SettlementDate,N360,"mf",TRUE,Trigger)</f>
        <v>49664</v>
      </c>
      <c r="T360" s="106">
        <f>_xll.qlInterestRateIndexMaturity(AA360,S360)</f>
        <v>54413</v>
      </c>
      <c r="U360" s="97">
        <f>_xll.qlIndexFixing(AA360,R360,TRUE,_xll.ohTrigger(Trigger,Trigger6M,InterestRatesTrigger))</f>
        <v>1.5951526093950154E-2</v>
      </c>
      <c r="V360" s="97">
        <f>_xll.qlQuoteValue(P360,_xll.ohTrigger(Trigger,Trigger6M,InterestRatesTrigger))</f>
        <v>1.5939999999999999E-2</v>
      </c>
      <c r="W360" s="94" t="b">
        <f t="shared" si="28"/>
        <v>1</v>
      </c>
      <c r="X360" s="153">
        <f t="shared" si="29"/>
        <v>0.11526093950154498</v>
      </c>
      <c r="Y360" s="50" t="b">
        <f>ABS(X360/10000)&lt;=ABS('General Settings'!$D$32)</f>
        <v>0</v>
      </c>
      <c r="AA360" s="50" t="str">
        <f>_xll.qlSwapIndex(,,O360,SettlementDays,Currency,Calendar,FixedLegTenor,FixedLegBDC,FixedLegDayCounter,Index6M,DiscountingCurve,Permanent,Trigger,ObjectOverwrite)</f>
        <v>obj_005a2#0000</v>
      </c>
      <c r="AB360" s="50" t="str">
        <f>_xll.qlVanillaSwapFromSwapIndex(,AA360,R360)</f>
        <v>obj_00779#0000</v>
      </c>
    </row>
    <row r="361" spans="13:28" x14ac:dyDescent="0.2">
      <c r="M361" s="94" t="s">
        <v>155</v>
      </c>
      <c r="N361" s="94" t="s">
        <v>89</v>
      </c>
      <c r="O361" s="94" t="s">
        <v>114</v>
      </c>
      <c r="P361" s="94" t="str">
        <f t="shared" si="27"/>
        <v>EUR20F14Y_Quote</v>
      </c>
      <c r="Q361" s="122"/>
      <c r="R361" s="106">
        <f>_xll.qlInterestRateIndexFixingDate(AA361,S361)</f>
        <v>49662</v>
      </c>
      <c r="S361" s="106">
        <f>_xll.qlCalendarAdvance(Calendar,SettlementDate,N361,"mf",TRUE,Trigger)</f>
        <v>49664</v>
      </c>
      <c r="T361" s="106">
        <f>_xll.qlInterestRateIndexMaturity(AA361,S361)</f>
        <v>54778</v>
      </c>
      <c r="U361" s="97">
        <f>_xll.qlIndexFixing(AA361,R361,TRUE,_xll.ohTrigger(Trigger,Trigger6M,InterestRatesTrigger))</f>
        <v>1.5922954257060529E-2</v>
      </c>
      <c r="V361" s="97">
        <f>_xll.qlQuoteValue(P361,_xll.ohTrigger(Trigger,Trigger6M,InterestRatesTrigger))</f>
        <v>1.5910000000000001E-2</v>
      </c>
      <c r="W361" s="94" t="b">
        <f t="shared" si="28"/>
        <v>1</v>
      </c>
      <c r="X361" s="153">
        <f t="shared" si="29"/>
        <v>0.12954257060528163</v>
      </c>
      <c r="Y361" s="50" t="b">
        <f>ABS(X361/10000)&lt;=ABS('General Settings'!$D$32)</f>
        <v>0</v>
      </c>
      <c r="AA361" s="50" t="str">
        <f>_xll.qlSwapIndex(,,O361,SettlementDays,Currency,Calendar,FixedLegTenor,FixedLegBDC,FixedLegDayCounter,Index6M,DiscountingCurve,Permanent,Trigger,ObjectOverwrite)</f>
        <v>obj_005d4#0000</v>
      </c>
      <c r="AB361" s="50" t="str">
        <f>_xll.qlVanillaSwapFromSwapIndex(,AA361,R361)</f>
        <v>obj_00857#0000</v>
      </c>
    </row>
    <row r="362" spans="13:28" x14ac:dyDescent="0.2">
      <c r="M362" s="94" t="s">
        <v>155</v>
      </c>
      <c r="N362" s="94" t="s">
        <v>89</v>
      </c>
      <c r="O362" s="94" t="s">
        <v>88</v>
      </c>
      <c r="P362" s="94" t="str">
        <f t="shared" si="27"/>
        <v>EUR20F15Y_Quote</v>
      </c>
      <c r="Q362" s="122"/>
      <c r="R362" s="106">
        <f>_xll.qlInterestRateIndexFixingDate(AA362,S362)</f>
        <v>49662</v>
      </c>
      <c r="S362" s="106">
        <f>_xll.qlCalendarAdvance(Calendar,SettlementDate,N362,"mf",TRUE,Trigger)</f>
        <v>49664</v>
      </c>
      <c r="T362" s="106">
        <f>_xll.qlInterestRateIndexMaturity(AA362,S362)</f>
        <v>55143</v>
      </c>
      <c r="U362" s="97">
        <f>_xll.qlIndexFixing(AA362,R362,TRUE,_xll.ohTrigger(Trigger,Trigger6M,InterestRatesTrigger))</f>
        <v>1.5900465492546274E-2</v>
      </c>
      <c r="V362" s="97">
        <f>_xll.qlQuoteValue(P362,_xll.ohTrigger(Trigger,Trigger6M,InterestRatesTrigger))</f>
        <v>1.5890000000000001E-2</v>
      </c>
      <c r="W362" s="94" t="b">
        <f t="shared" si="28"/>
        <v>1</v>
      </c>
      <c r="X362" s="153">
        <f t="shared" si="29"/>
        <v>0.10465492546272298</v>
      </c>
      <c r="Y362" s="50" t="b">
        <f>ABS(X362/10000)&lt;=ABS('General Settings'!$D$32)</f>
        <v>0</v>
      </c>
      <c r="AA362" s="50" t="str">
        <f>_xll.qlSwapIndex(,,O362,SettlementDays,Currency,Calendar,FixedLegTenor,FixedLegBDC,FixedLegDayCounter,Index6M,DiscountingCurve,Permanent,Trigger,ObjectOverwrite)</f>
        <v>obj_005d0#0000</v>
      </c>
      <c r="AB362" s="50" t="str">
        <f>_xll.qlVanillaSwapFromSwapIndex(,AA362,R362)</f>
        <v>obj_007a3#0000</v>
      </c>
    </row>
    <row r="363" spans="13:28" x14ac:dyDescent="0.2">
      <c r="M363" s="94" t="s">
        <v>155</v>
      </c>
      <c r="N363" s="94" t="s">
        <v>89</v>
      </c>
      <c r="O363" s="94" t="s">
        <v>89</v>
      </c>
      <c r="P363" s="94" t="str">
        <f t="shared" si="27"/>
        <v>EUR20F20Y_Quote</v>
      </c>
      <c r="Q363" s="122"/>
      <c r="R363" s="106">
        <f>_xll.qlInterestRateIndexFixingDate(AA363,S363)</f>
        <v>49662</v>
      </c>
      <c r="S363" s="106">
        <f>_xll.qlCalendarAdvance(Calendar,SettlementDate,N363,"mf",TRUE,Trigger)</f>
        <v>49664</v>
      </c>
      <c r="T363" s="106">
        <f>_xll.qlInterestRateIndexMaturity(AA363,S363)</f>
        <v>56969</v>
      </c>
      <c r="U363" s="97">
        <f>_xll.qlIndexFixing(AA363,R363,TRUE,_xll.ohTrigger(Trigger,Trigger6M,InterestRatesTrigger))</f>
        <v>1.5687934108606787E-2</v>
      </c>
      <c r="V363" s="97">
        <f>_xll.qlQuoteValue(P363,_xll.ohTrigger(Trigger,Trigger6M,InterestRatesTrigger))</f>
        <v>1.5679999999999999E-2</v>
      </c>
      <c r="W363" s="94" t="b">
        <f t="shared" si="28"/>
        <v>1</v>
      </c>
      <c r="X363" s="153">
        <f t="shared" si="29"/>
        <v>7.9341086067878652E-2</v>
      </c>
      <c r="Y363" s="50" t="b">
        <f>ABS(X363/10000)&lt;=ABS('General Settings'!$D$32)</f>
        <v>0</v>
      </c>
      <c r="AA363" s="50" t="str">
        <f>_xll.qlSwapIndex(,,O363,SettlementDays,Currency,Calendar,FixedLegTenor,FixedLegBDC,FixedLegDayCounter,Index6M,DiscountingCurve,Permanent,Trigger,ObjectOverwrite)</f>
        <v>obj_00742#0000</v>
      </c>
      <c r="AB363" s="50" t="str">
        <f>_xll.qlVanillaSwapFromSwapIndex(,AA363,R363)</f>
        <v>obj_00794#0000</v>
      </c>
    </row>
    <row r="364" spans="13:28" x14ac:dyDescent="0.2">
      <c r="M364" s="94" t="s">
        <v>155</v>
      </c>
      <c r="N364" s="94" t="s">
        <v>89</v>
      </c>
      <c r="O364" s="94" t="s">
        <v>90</v>
      </c>
      <c r="P364" s="94" t="str">
        <f t="shared" si="27"/>
        <v>EUR20F25Y_Quote</v>
      </c>
      <c r="Q364" s="122"/>
      <c r="R364" s="106">
        <f>_xll.qlInterestRateIndexFixingDate(AA364,S364)</f>
        <v>49662</v>
      </c>
      <c r="S364" s="106">
        <f>_xll.qlCalendarAdvance(Calendar,SettlementDate,N364,"mf",TRUE,Trigger)</f>
        <v>49664</v>
      </c>
      <c r="T364" s="106">
        <f>_xll.qlInterestRateIndexMaturity(AA364,S364)</f>
        <v>58796</v>
      </c>
      <c r="U364" s="97">
        <f>_xll.qlIndexFixing(AA364,R364,TRUE,_xll.ohTrigger(Trigger,Trigger6M,InterestRatesTrigger))</f>
        <v>1.5075922173354154E-2</v>
      </c>
      <c r="V364" s="97">
        <f>_xll.qlQuoteValue(P364,_xll.ohTrigger(Trigger,Trigger6M,InterestRatesTrigger))</f>
        <v>1.508E-2</v>
      </c>
      <c r="W364" s="94" t="b">
        <f t="shared" si="28"/>
        <v>1</v>
      </c>
      <c r="X364" s="153">
        <f t="shared" si="29"/>
        <v>-4.0778266458454254E-2</v>
      </c>
      <c r="Y364" s="50" t="b">
        <f>ABS(X364/10000)&lt;=ABS('General Settings'!$D$32)</f>
        <v>0</v>
      </c>
      <c r="AA364" s="50" t="str">
        <f>_xll.qlSwapIndex(,,O364,SettlementDays,Currency,Calendar,FixedLegTenor,FixedLegBDC,FixedLegDayCounter,Index6M,DiscountingCurve,Permanent,Trigger,ObjectOverwrite)</f>
        <v>obj_005f4#0000</v>
      </c>
      <c r="AB364" s="50" t="str">
        <f>_xll.qlVanillaSwapFromSwapIndex(,AA364,R364)</f>
        <v>obj_00775#0000</v>
      </c>
    </row>
    <row r="365" spans="13:28" x14ac:dyDescent="0.2">
      <c r="M365" s="197" t="s">
        <v>155</v>
      </c>
      <c r="N365" s="197" t="s">
        <v>89</v>
      </c>
      <c r="O365" s="197" t="s">
        <v>92</v>
      </c>
      <c r="P365" s="197" t="str">
        <f t="shared" si="27"/>
        <v>EUR20F30Y_Quote</v>
      </c>
      <c r="Q365" s="162"/>
      <c r="R365" s="198">
        <f>_xll.qlInterestRateIndexFixingDate(AA365,S365)</f>
        <v>49662</v>
      </c>
      <c r="S365" s="198">
        <f>_xll.qlCalendarAdvance(Calendar,SettlementDate,N365,"mf",TRUE,Trigger)</f>
        <v>49664</v>
      </c>
      <c r="T365" s="198">
        <f>_xll.qlInterestRateIndexMaturity(AA365,S365)</f>
        <v>60622</v>
      </c>
      <c r="U365" s="199">
        <f>_xll.qlIndexFixing(AA365,R365,TRUE,_xll.ohTrigger(Trigger,Trigger6M,InterestRatesTrigger))</f>
        <v>1.4640611636454848E-2</v>
      </c>
      <c r="V365" s="199">
        <f>_xll.qlQuoteValue(P365,_xll.ohTrigger(Trigger,Trigger6M,InterestRatesTrigger))</f>
        <v>1.4630000000000001E-2</v>
      </c>
      <c r="W365" s="197" t="b">
        <f t="shared" si="28"/>
        <v>1</v>
      </c>
      <c r="X365" s="200">
        <f t="shared" si="29"/>
        <v>0.10611636454847806</v>
      </c>
      <c r="Y365" s="161" t="b">
        <f>ABS(X365/10000)&lt;=ABS('General Settings'!$D$32)</f>
        <v>0</v>
      </c>
      <c r="AA365" s="50" t="str">
        <f>_xll.qlSwapIndex(,,O365,SettlementDays,Currency,Calendar,FixedLegTenor,FixedLegBDC,FixedLegDayCounter,Index6M,DiscountingCurve,Permanent,Trigger,ObjectOverwrite)</f>
        <v>obj_006c9#0000</v>
      </c>
      <c r="AB365" s="50" t="str">
        <f>_xll.qlVanillaSwapFromSwapIndex(,AA365,R365)</f>
        <v>obj_00827#0000</v>
      </c>
    </row>
    <row r="366" spans="13:28" x14ac:dyDescent="0.2">
      <c r="M366" s="201" t="s">
        <v>155</v>
      </c>
      <c r="N366" s="201" t="s">
        <v>90</v>
      </c>
      <c r="O366" s="201" t="s">
        <v>33</v>
      </c>
      <c r="P366" s="201" t="str">
        <f t="shared" si="27"/>
        <v>EUR25F1Y_Quote</v>
      </c>
      <c r="Q366" s="166"/>
      <c r="R366" s="202">
        <f>_xll.qlInterestRateIndexFixingDate(AA366,S366)</f>
        <v>51489</v>
      </c>
      <c r="S366" s="202">
        <f>_xll.qlCalendarAdvance(Calendar,SettlementDate,N366,"mf",TRUE,Trigger)</f>
        <v>51491</v>
      </c>
      <c r="T366" s="202">
        <f>_xll.qlInterestRateIndexMaturity(AA366,S366)</f>
        <v>51858</v>
      </c>
      <c r="U366" s="203">
        <f>_xll.qlIndexFixing(AA366,R366,TRUE,_xll.ohTrigger(Trigger,Trigger6M,InterestRatesTrigger))</f>
        <v>1.5571001325578074E-2</v>
      </c>
      <c r="V366" s="203">
        <f>_xll.qlQuoteValue(P366,_xll.ohTrigger(Trigger,Trigger6M,InterestRatesTrigger))</f>
        <v>1.5560000000000001E-2</v>
      </c>
      <c r="W366" s="201" t="b">
        <f t="shared" si="28"/>
        <v>1</v>
      </c>
      <c r="X366" s="204">
        <f t="shared" si="29"/>
        <v>0.11001325578073248</v>
      </c>
      <c r="Y366" s="149" t="b">
        <f>ABS(X366/10000)&lt;=ABS('General Settings'!$D$32)</f>
        <v>0</v>
      </c>
      <c r="AA366" s="50" t="str">
        <f>_xll.qlSwapIndex(,,O366,SettlementDays,Currency,Calendar,FixedLegTenor,FixedLegBDC,FixedLegDayCounter,Index6M,DiscountingCurve,Permanent,Trigger,ObjectOverwrite)</f>
        <v>obj_00586#0000</v>
      </c>
      <c r="AB366" s="50" t="str">
        <f>_xll.qlVanillaSwapFromSwapIndex(,AA366,R366)</f>
        <v>obj_0079a#0000</v>
      </c>
    </row>
    <row r="367" spans="13:28" x14ac:dyDescent="0.2">
      <c r="M367" s="94" t="s">
        <v>155</v>
      </c>
      <c r="N367" s="94" t="s">
        <v>90</v>
      </c>
      <c r="O367" s="94" t="s">
        <v>78</v>
      </c>
      <c r="P367" s="94" t="str">
        <f t="shared" si="27"/>
        <v>EUR25F2Y_Quote</v>
      </c>
      <c r="Q367" s="122"/>
      <c r="R367" s="106">
        <f>_xll.qlInterestRateIndexFixingDate(AA367,S367)</f>
        <v>51489</v>
      </c>
      <c r="S367" s="106">
        <f>_xll.qlCalendarAdvance(Calendar,SettlementDate,N367,"mf",TRUE,Trigger)</f>
        <v>51491</v>
      </c>
      <c r="T367" s="106">
        <f>_xll.qlInterestRateIndexMaturity(AA367,S367)</f>
        <v>52222</v>
      </c>
      <c r="U367" s="97">
        <f>_xll.qlIndexFixing(AA367,R367,TRUE,_xll.ohTrigger(Trigger,Trigger6M,InterestRatesTrigger))</f>
        <v>1.5438777103290894E-2</v>
      </c>
      <c r="V367" s="97">
        <f>_xll.qlQuoteValue(P367,_xll.ohTrigger(Trigger,Trigger6M,InterestRatesTrigger))</f>
        <v>1.541E-2</v>
      </c>
      <c r="W367" s="94" t="b">
        <f t="shared" si="28"/>
        <v>1</v>
      </c>
      <c r="X367" s="153">
        <f t="shared" si="29"/>
        <v>0.28777103290893863</v>
      </c>
      <c r="Y367" s="50" t="b">
        <f>ABS(X367/10000)&lt;=ABS('General Settings'!$D$32)</f>
        <v>0</v>
      </c>
      <c r="AA367" s="50" t="str">
        <f>_xll.qlSwapIndex(,,O367,SettlementDays,Currency,Calendar,FixedLegTenor,FixedLegBDC,FixedLegDayCounter,Index6M,DiscountingCurve,Permanent,Trigger,ObjectOverwrite)</f>
        <v>obj_00598#0000</v>
      </c>
      <c r="AB367" s="50" t="str">
        <f>_xll.qlVanillaSwapFromSwapIndex(,AA367,R367)</f>
        <v>obj_0084f#0000</v>
      </c>
    </row>
    <row r="368" spans="13:28" x14ac:dyDescent="0.2">
      <c r="M368" s="94" t="s">
        <v>155</v>
      </c>
      <c r="N368" s="94" t="s">
        <v>90</v>
      </c>
      <c r="O368" s="94" t="s">
        <v>79</v>
      </c>
      <c r="P368" s="94" t="str">
        <f t="shared" si="27"/>
        <v>EUR25F3Y_Quote</v>
      </c>
      <c r="Q368" s="122"/>
      <c r="R368" s="106">
        <f>_xll.qlInterestRateIndexFixingDate(AA368,S368)</f>
        <v>51489</v>
      </c>
      <c r="S368" s="106">
        <f>_xll.qlCalendarAdvance(Calendar,SettlementDate,N368,"mf",TRUE,Trigger)</f>
        <v>51491</v>
      </c>
      <c r="T368" s="106">
        <f>_xll.qlInterestRateIndexMaturity(AA368,S368)</f>
        <v>52586</v>
      </c>
      <c r="U368" s="97">
        <f>_xll.qlIndexFixing(AA368,R368,TRUE,_xll.ohTrigger(Trigger,Trigger6M,InterestRatesTrigger))</f>
        <v>1.5337185908916948E-2</v>
      </c>
      <c r="V368" s="97">
        <f>_xll.qlQuoteValue(P368,_xll.ohTrigger(Trigger,Trigger6M,InterestRatesTrigger))</f>
        <v>1.524E-2</v>
      </c>
      <c r="W368" s="94" t="b">
        <f t="shared" si="28"/>
        <v>1</v>
      </c>
      <c r="X368" s="153">
        <f t="shared" si="29"/>
        <v>0.97185908916948283</v>
      </c>
      <c r="Y368" s="50" t="b">
        <f>ABS(X368/10000)&lt;=ABS('General Settings'!$D$32)</f>
        <v>0</v>
      </c>
      <c r="AA368" s="50" t="str">
        <f>_xll.qlSwapIndex(,,O368,SettlementDays,Currency,Calendar,FixedLegTenor,FixedLegBDC,FixedLegDayCounter,Index6M,DiscountingCurve,Permanent,Trigger,ObjectOverwrite)</f>
        <v>obj_00599#0000</v>
      </c>
      <c r="AB368" s="50" t="str">
        <f>_xll.qlVanillaSwapFromSwapIndex(,AA368,R368)</f>
        <v>obj_007b0#0000</v>
      </c>
    </row>
    <row r="369" spans="13:28" x14ac:dyDescent="0.2">
      <c r="M369" s="94" t="s">
        <v>155</v>
      </c>
      <c r="N369" s="94" t="s">
        <v>90</v>
      </c>
      <c r="O369" s="94" t="s">
        <v>80</v>
      </c>
      <c r="P369" s="94" t="str">
        <f t="shared" si="27"/>
        <v>EUR25F4Y_Quote</v>
      </c>
      <c r="Q369" s="122"/>
      <c r="R369" s="106">
        <f>_xll.qlInterestRateIndexFixingDate(AA369,S369)</f>
        <v>51489</v>
      </c>
      <c r="S369" s="106">
        <f>_xll.qlCalendarAdvance(Calendar,SettlementDate,N369,"mf",TRUE,Trigger)</f>
        <v>51491</v>
      </c>
      <c r="T369" s="106">
        <f>_xll.qlInterestRateIndexMaturity(AA369,S369)</f>
        <v>52952</v>
      </c>
      <c r="U369" s="97">
        <f>_xll.qlIndexFixing(AA369,R369,TRUE,_xll.ohTrigger(Trigger,Trigger6M,InterestRatesTrigger))</f>
        <v>1.5280254959764853E-2</v>
      </c>
      <c r="V369" s="97">
        <f>_xll.qlQuoteValue(P369,_xll.ohTrigger(Trigger,Trigger6M,InterestRatesTrigger))</f>
        <v>1.524E-2</v>
      </c>
      <c r="W369" s="94" t="b">
        <f t="shared" si="28"/>
        <v>1</v>
      </c>
      <c r="X369" s="153">
        <f t="shared" si="29"/>
        <v>0.40254959764852649</v>
      </c>
      <c r="Y369" s="50" t="b">
        <f>ABS(X369/10000)&lt;=ABS('General Settings'!$D$32)</f>
        <v>0</v>
      </c>
      <c r="AA369" s="50" t="str">
        <f>_xll.qlSwapIndex(,,O369,SettlementDays,Currency,Calendar,FixedLegTenor,FixedLegBDC,FixedLegDayCounter,Index6M,DiscountingCurve,Permanent,Trigger,ObjectOverwrite)</f>
        <v>obj_00596#0000</v>
      </c>
      <c r="AB369" s="50" t="str">
        <f>_xll.qlVanillaSwapFromSwapIndex(,AA369,R369)</f>
        <v>obj_00811#0000</v>
      </c>
    </row>
    <row r="370" spans="13:28" x14ac:dyDescent="0.2">
      <c r="M370" s="94" t="s">
        <v>155</v>
      </c>
      <c r="N370" s="94" t="s">
        <v>90</v>
      </c>
      <c r="O370" s="94" t="s">
        <v>81</v>
      </c>
      <c r="P370" s="94" t="str">
        <f t="shared" si="27"/>
        <v>EUR25F5Y_Quote</v>
      </c>
      <c r="Q370" s="122"/>
      <c r="R370" s="106">
        <f>_xll.qlInterestRateIndexFixingDate(AA370,S370)</f>
        <v>51489</v>
      </c>
      <c r="S370" s="106">
        <f>_xll.qlCalendarAdvance(Calendar,SettlementDate,N370,"mf",TRUE,Trigger)</f>
        <v>51491</v>
      </c>
      <c r="T370" s="106">
        <f>_xll.qlInterestRateIndexMaturity(AA370,S370)</f>
        <v>53317</v>
      </c>
      <c r="U370" s="97">
        <f>_xll.qlIndexFixing(AA370,R370,TRUE,_xll.ohTrigger(Trigger,Trigger6M,InterestRatesTrigger))</f>
        <v>1.5249999999005549E-2</v>
      </c>
      <c r="V370" s="97">
        <f>_xll.qlQuoteValue(P370,_xll.ohTrigger(Trigger,Trigger6M,InterestRatesTrigger))</f>
        <v>1.524E-2</v>
      </c>
      <c r="W370" s="94" t="b">
        <f t="shared" si="28"/>
        <v>1</v>
      </c>
      <c r="X370" s="153">
        <f t="shared" si="29"/>
        <v>9.9999990055485433E-2</v>
      </c>
      <c r="Y370" s="50" t="b">
        <f>ABS(X370/10000)&lt;=ABS('General Settings'!$D$32)</f>
        <v>0</v>
      </c>
      <c r="AA370" s="50" t="str">
        <f>_xll.qlSwapIndex(,,O370,SettlementDays,Currency,Calendar,FixedLegTenor,FixedLegBDC,FixedLegDayCounter,Index6M,DiscountingCurve,Permanent,Trigger,ObjectOverwrite)</f>
        <v>obj_00693#0000</v>
      </c>
      <c r="AB370" s="50" t="str">
        <f>_xll.qlVanillaSwapFromSwapIndex(,AA370,R370)</f>
        <v>obj_00819#0000</v>
      </c>
    </row>
    <row r="371" spans="13:28" x14ac:dyDescent="0.2">
      <c r="M371" s="94" t="s">
        <v>155</v>
      </c>
      <c r="N371" s="94" t="s">
        <v>90</v>
      </c>
      <c r="O371" s="94" t="s">
        <v>82</v>
      </c>
      <c r="P371" s="94" t="str">
        <f t="shared" si="27"/>
        <v>EUR25F6Y_Quote</v>
      </c>
      <c r="Q371" s="122"/>
      <c r="R371" s="106">
        <f>_xll.qlInterestRateIndexFixingDate(AA371,S371)</f>
        <v>51489</v>
      </c>
      <c r="S371" s="106">
        <f>_xll.qlCalendarAdvance(Calendar,SettlementDate,N371,"mf",TRUE,Trigger)</f>
        <v>51491</v>
      </c>
      <c r="T371" s="106">
        <f>_xll.qlInterestRateIndexMaturity(AA371,S371)</f>
        <v>53682</v>
      </c>
      <c r="U371" s="97">
        <f>_xll.qlIndexFixing(AA371,R371,TRUE,_xll.ohTrigger(Trigger,Trigger6M,InterestRatesTrigger))</f>
        <v>1.5251404576663644E-2</v>
      </c>
      <c r="V371" s="97">
        <f>_xll.qlQuoteValue(P371,_xll.ohTrigger(Trigger,Trigger6M,InterestRatesTrigger))</f>
        <v>1.524E-2</v>
      </c>
      <c r="W371" s="94" t="b">
        <f t="shared" si="28"/>
        <v>1</v>
      </c>
      <c r="X371" s="153">
        <f t="shared" si="29"/>
        <v>0.11404576663643501</v>
      </c>
      <c r="Y371" s="50" t="b">
        <f>ABS(X371/10000)&lt;=ABS('General Settings'!$D$32)</f>
        <v>0</v>
      </c>
      <c r="AA371" s="50" t="str">
        <f>_xll.qlSwapIndex(,,O371,SettlementDays,Currency,Calendar,FixedLegTenor,FixedLegBDC,FixedLegDayCounter,Index6M,DiscountingCurve,Permanent,Trigger,ObjectOverwrite)</f>
        <v>obj_006f2#0000</v>
      </c>
      <c r="AB371" s="50" t="str">
        <f>_xll.qlVanillaSwapFromSwapIndex(,AA371,R371)</f>
        <v>obj_007a5#0000</v>
      </c>
    </row>
    <row r="372" spans="13:28" x14ac:dyDescent="0.2">
      <c r="M372" s="94" t="s">
        <v>155</v>
      </c>
      <c r="N372" s="94" t="s">
        <v>90</v>
      </c>
      <c r="O372" s="94" t="s">
        <v>83</v>
      </c>
      <c r="P372" s="94" t="str">
        <f t="shared" si="27"/>
        <v>EUR25F7Y_Quote</v>
      </c>
      <c r="Q372" s="122"/>
      <c r="R372" s="106">
        <f>_xll.qlInterestRateIndexFixingDate(AA372,S372)</f>
        <v>51489</v>
      </c>
      <c r="S372" s="106">
        <f>_xll.qlCalendarAdvance(Calendar,SettlementDate,N372,"mf",TRUE,Trigger)</f>
        <v>51491</v>
      </c>
      <c r="T372" s="106">
        <f>_xll.qlInterestRateIndexMaturity(AA372,S372)</f>
        <v>54049</v>
      </c>
      <c r="U372" s="97">
        <f>_xll.qlIndexFixing(AA372,R372,TRUE,_xll.ohTrigger(Trigger,Trigger6M,InterestRatesTrigger))</f>
        <v>1.5266522364779746E-2</v>
      </c>
      <c r="V372" s="97">
        <f>_xll.qlQuoteValue(P372,_xll.ohTrigger(Trigger,Trigger6M,InterestRatesTrigger))</f>
        <v>1.5260000000000001E-2</v>
      </c>
      <c r="W372" s="94" t="b">
        <f t="shared" si="28"/>
        <v>1</v>
      </c>
      <c r="X372" s="153">
        <f t="shared" si="29"/>
        <v>6.5223647797447298E-2</v>
      </c>
      <c r="Y372" s="50" t="b">
        <f>ABS(X372/10000)&lt;=ABS('General Settings'!$D$32)</f>
        <v>0</v>
      </c>
      <c r="AA372" s="50" t="str">
        <f>_xll.qlSwapIndex(,,O372,SettlementDays,Currency,Calendar,FixedLegTenor,FixedLegBDC,FixedLegDayCounter,Index6M,DiscountingCurve,Permanent,Trigger,ObjectOverwrite)</f>
        <v>obj_006b8#0000</v>
      </c>
      <c r="AB372" s="50" t="str">
        <f>_xll.qlVanillaSwapFromSwapIndex(,AA372,R372)</f>
        <v>obj_00829#0000</v>
      </c>
    </row>
    <row r="373" spans="13:28" x14ac:dyDescent="0.2">
      <c r="M373" s="94" t="s">
        <v>155</v>
      </c>
      <c r="N373" s="94" t="s">
        <v>90</v>
      </c>
      <c r="O373" s="94" t="s">
        <v>84</v>
      </c>
      <c r="P373" s="94" t="str">
        <f t="shared" si="27"/>
        <v>EUR25F8Y_Quote</v>
      </c>
      <c r="Q373" s="122"/>
      <c r="R373" s="106">
        <f>_xll.qlInterestRateIndexFixingDate(AA373,S373)</f>
        <v>51489</v>
      </c>
      <c r="S373" s="106">
        <f>_xll.qlCalendarAdvance(Calendar,SettlementDate,N373,"mf",TRUE,Trigger)</f>
        <v>51491</v>
      </c>
      <c r="T373" s="106">
        <f>_xll.qlInterestRateIndexMaturity(AA373,S373)</f>
        <v>54413</v>
      </c>
      <c r="U373" s="97">
        <f>_xll.qlIndexFixing(AA373,R373,TRUE,_xll.ohTrigger(Trigger,Trigger6M,InterestRatesTrigger))</f>
        <v>1.5292940906898653E-2</v>
      </c>
      <c r="V373" s="97">
        <f>_xll.qlQuoteValue(P373,_xll.ohTrigger(Trigger,Trigger6M,InterestRatesTrigger))</f>
        <v>1.528E-2</v>
      </c>
      <c r="W373" s="94" t="b">
        <f t="shared" si="28"/>
        <v>1</v>
      </c>
      <c r="X373" s="153">
        <f t="shared" si="29"/>
        <v>0.12940906898652876</v>
      </c>
      <c r="Y373" s="50" t="b">
        <f>ABS(X373/10000)&lt;=ABS('General Settings'!$D$32)</f>
        <v>0</v>
      </c>
      <c r="AA373" s="50" t="str">
        <f>_xll.qlSwapIndex(,,O373,SettlementDays,Currency,Calendar,FixedLegTenor,FixedLegBDC,FixedLegDayCounter,Index6M,DiscountingCurve,Permanent,Trigger,ObjectOverwrite)</f>
        <v>obj_00714#0000</v>
      </c>
      <c r="AB373" s="50" t="str">
        <f>_xll.qlVanillaSwapFromSwapIndex(,AA373,R373)</f>
        <v>obj_007da#0000</v>
      </c>
    </row>
    <row r="374" spans="13:28" x14ac:dyDescent="0.2">
      <c r="M374" s="94" t="s">
        <v>155</v>
      </c>
      <c r="N374" s="94" t="s">
        <v>90</v>
      </c>
      <c r="O374" s="94" t="s">
        <v>85</v>
      </c>
      <c r="P374" s="94" t="str">
        <f t="shared" si="27"/>
        <v>EUR25F9Y_Quote</v>
      </c>
      <c r="Q374" s="122"/>
      <c r="R374" s="106">
        <f>_xll.qlInterestRateIndexFixingDate(AA374,S374)</f>
        <v>51489</v>
      </c>
      <c r="S374" s="106">
        <f>_xll.qlCalendarAdvance(Calendar,SettlementDate,N374,"mf",TRUE,Trigger)</f>
        <v>51491</v>
      </c>
      <c r="T374" s="106">
        <f>_xll.qlInterestRateIndexMaturity(AA374,S374)</f>
        <v>54778</v>
      </c>
      <c r="U374" s="97">
        <f>_xll.qlIndexFixing(AA374,R374,TRUE,_xll.ohTrigger(Trigger,Trigger6M,InterestRatesTrigger))</f>
        <v>1.5315656500737795E-2</v>
      </c>
      <c r="V374" s="97">
        <f>_xll.qlQuoteValue(P374,_xll.ohTrigger(Trigger,Trigger6M,InterestRatesTrigger))</f>
        <v>1.5309999999999999E-2</v>
      </c>
      <c r="W374" s="94" t="b">
        <f t="shared" si="28"/>
        <v>1</v>
      </c>
      <c r="X374" s="153">
        <f t="shared" si="29"/>
        <v>5.6565007377964299E-2</v>
      </c>
      <c r="Y374" s="50" t="b">
        <f>ABS(X374/10000)&lt;=ABS('General Settings'!$D$32)</f>
        <v>0</v>
      </c>
      <c r="AA374" s="50" t="str">
        <f>_xll.qlSwapIndex(,,O374,SettlementDays,Currency,Calendar,FixedLegTenor,FixedLegBDC,FixedLegDayCounter,Index6M,DiscountingCurve,Permanent,Trigger,ObjectOverwrite)</f>
        <v>obj_00700#0000</v>
      </c>
      <c r="AB374" s="50" t="str">
        <f>_xll.qlVanillaSwapFromSwapIndex(,AA374,R374)</f>
        <v>obj_0082a#0000</v>
      </c>
    </row>
    <row r="375" spans="13:28" x14ac:dyDescent="0.2">
      <c r="M375" s="94" t="s">
        <v>155</v>
      </c>
      <c r="N375" s="94" t="s">
        <v>90</v>
      </c>
      <c r="O375" s="94" t="s">
        <v>86</v>
      </c>
      <c r="P375" s="94" t="str">
        <f t="shared" si="27"/>
        <v>EUR25F10Y_Quote</v>
      </c>
      <c r="Q375" s="122"/>
      <c r="R375" s="106">
        <f>_xll.qlInterestRateIndexFixingDate(AA375,S375)</f>
        <v>51489</v>
      </c>
      <c r="S375" s="106">
        <f>_xll.qlCalendarAdvance(Calendar,SettlementDate,N375,"mf",TRUE,Trigger)</f>
        <v>51491</v>
      </c>
      <c r="T375" s="106">
        <f>_xll.qlInterestRateIndexMaturity(AA375,S375)</f>
        <v>55143</v>
      </c>
      <c r="U375" s="97">
        <f>_xll.qlIndexFixing(AA375,R375,TRUE,_xll.ohTrigger(Trigger,Trigger6M,InterestRatesTrigger))</f>
        <v>1.5337338396244373E-2</v>
      </c>
      <c r="V375" s="97">
        <f>_xll.qlQuoteValue(P375,_xll.ohTrigger(Trigger,Trigger6M,InterestRatesTrigger))</f>
        <v>1.533E-2</v>
      </c>
      <c r="W375" s="94" t="b">
        <f t="shared" si="28"/>
        <v>1</v>
      </c>
      <c r="X375" s="153">
        <f t="shared" si="29"/>
        <v>7.3383962443732131E-2</v>
      </c>
      <c r="Y375" s="50" t="b">
        <f>ABS(X375/10000)&lt;=ABS('General Settings'!$D$32)</f>
        <v>0</v>
      </c>
      <c r="AA375" s="50" t="str">
        <f>_xll.qlSwapIndex(,,O375,SettlementDays,Currency,Calendar,FixedLegTenor,FixedLegBDC,FixedLegDayCounter,Index6M,DiscountingCurve,Permanent,Trigger,ObjectOverwrite)</f>
        <v>obj_0063a#0000</v>
      </c>
      <c r="AB375" s="50" t="str">
        <f>_xll.qlVanillaSwapFromSwapIndex(,AA375,R375)</f>
        <v>obj_0085c#0000</v>
      </c>
    </row>
    <row r="376" spans="13:28" x14ac:dyDescent="0.2">
      <c r="M376" s="94" t="s">
        <v>155</v>
      </c>
      <c r="N376" s="94" t="s">
        <v>90</v>
      </c>
      <c r="O376" s="94" t="s">
        <v>112</v>
      </c>
      <c r="P376" s="94" t="str">
        <f t="shared" si="27"/>
        <v>EUR25F11Y_Quote</v>
      </c>
      <c r="Q376" s="122"/>
      <c r="R376" s="106">
        <f>_xll.qlInterestRateIndexFixingDate(AA376,S376)</f>
        <v>51489</v>
      </c>
      <c r="S376" s="106">
        <f>_xll.qlCalendarAdvance(Calendar,SettlementDate,N376,"mf",TRUE,Trigger)</f>
        <v>51491</v>
      </c>
      <c r="T376" s="106">
        <f>_xll.qlInterestRateIndexMaturity(AA376,S376)</f>
        <v>55508</v>
      </c>
      <c r="U376" s="97">
        <f>_xll.qlIndexFixing(AA376,R376,TRUE,_xll.ohTrigger(Trigger,Trigger6M,InterestRatesTrigger))</f>
        <v>1.53542677792645E-2</v>
      </c>
      <c r="V376" s="97">
        <f>_xll.qlQuoteValue(P376,_xll.ohTrigger(Trigger,Trigger6M,InterestRatesTrigger))</f>
        <v>1.5339999999999999E-2</v>
      </c>
      <c r="W376" s="94" t="b">
        <f t="shared" si="28"/>
        <v>1</v>
      </c>
      <c r="X376" s="153">
        <f t="shared" si="29"/>
        <v>0.14267779264500249</v>
      </c>
      <c r="Y376" s="50" t="b">
        <f>ABS(X376/10000)&lt;=ABS('General Settings'!$D$32)</f>
        <v>0</v>
      </c>
      <c r="AA376" s="50" t="str">
        <f>_xll.qlSwapIndex(,,O376,SettlementDays,Currency,Calendar,FixedLegTenor,FixedLegBDC,FixedLegDayCounter,Index6M,DiscountingCurve,Permanent,Trigger,ObjectOverwrite)</f>
        <v>obj_0059b#0000</v>
      </c>
      <c r="AB376" s="50" t="str">
        <f>_xll.qlVanillaSwapFromSwapIndex(,AA376,R376)</f>
        <v>obj_007c4#0000</v>
      </c>
    </row>
    <row r="377" spans="13:28" x14ac:dyDescent="0.2">
      <c r="M377" s="94" t="s">
        <v>155</v>
      </c>
      <c r="N377" s="94" t="s">
        <v>90</v>
      </c>
      <c r="O377" s="94" t="s">
        <v>87</v>
      </c>
      <c r="P377" s="94" t="str">
        <f t="shared" si="27"/>
        <v>EUR25F12Y_Quote</v>
      </c>
      <c r="Q377" s="122"/>
      <c r="R377" s="106">
        <f>_xll.qlInterestRateIndexFixingDate(AA377,S377)</f>
        <v>51489</v>
      </c>
      <c r="S377" s="106">
        <f>_xll.qlCalendarAdvance(Calendar,SettlementDate,N377,"mf",TRUE,Trigger)</f>
        <v>51491</v>
      </c>
      <c r="T377" s="106">
        <f>_xll.qlInterestRateIndexMaturity(AA377,S377)</f>
        <v>55876</v>
      </c>
      <c r="U377" s="97">
        <f>_xll.qlIndexFixing(AA377,R377,TRUE,_xll.ohTrigger(Trigger,Trigger6M,InterestRatesTrigger))</f>
        <v>1.536103134750055E-2</v>
      </c>
      <c r="V377" s="97">
        <f>_xll.qlQuoteValue(P377,_xll.ohTrigger(Trigger,Trigger6M,InterestRatesTrigger))</f>
        <v>1.5349999999999999E-2</v>
      </c>
      <c r="W377" s="94" t="b">
        <f t="shared" si="28"/>
        <v>1</v>
      </c>
      <c r="X377" s="153">
        <f t="shared" si="29"/>
        <v>0.11031347500550792</v>
      </c>
      <c r="Y377" s="50" t="b">
        <f>ABS(X377/10000)&lt;=ABS('General Settings'!$D$32)</f>
        <v>0</v>
      </c>
      <c r="AA377" s="50" t="str">
        <f>_xll.qlSwapIndex(,,O377,SettlementDays,Currency,Calendar,FixedLegTenor,FixedLegBDC,FixedLegDayCounter,Index6M,DiscountingCurve,Permanent,Trigger,ObjectOverwrite)</f>
        <v>obj_00710#0000</v>
      </c>
      <c r="AB377" s="50" t="str">
        <f>_xll.qlVanillaSwapFromSwapIndex(,AA377,R377)</f>
        <v>obj_00803#0000</v>
      </c>
    </row>
    <row r="378" spans="13:28" x14ac:dyDescent="0.2">
      <c r="M378" s="94" t="s">
        <v>155</v>
      </c>
      <c r="N378" s="94" t="s">
        <v>90</v>
      </c>
      <c r="O378" s="94" t="s">
        <v>113</v>
      </c>
      <c r="P378" s="94" t="str">
        <f t="shared" si="27"/>
        <v>EUR25F13Y_Quote</v>
      </c>
      <c r="Q378" s="122"/>
      <c r="R378" s="106">
        <f>_xll.qlInterestRateIndexFixingDate(AA378,S378)</f>
        <v>51489</v>
      </c>
      <c r="S378" s="106">
        <f>_xll.qlCalendarAdvance(Calendar,SettlementDate,N378,"mf",TRUE,Trigger)</f>
        <v>51491</v>
      </c>
      <c r="T378" s="106">
        <f>_xll.qlInterestRateIndexMaturity(AA378,S378)</f>
        <v>56240</v>
      </c>
      <c r="U378" s="97">
        <f>_xll.qlIndexFixing(AA378,R378,TRUE,_xll.ohTrigger(Trigger,Trigger6M,InterestRatesTrigger))</f>
        <v>1.5342871255585071E-2</v>
      </c>
      <c r="V378" s="97">
        <f>_xll.qlQuoteValue(P378,_xll.ohTrigger(Trigger,Trigger6M,InterestRatesTrigger))</f>
        <v>1.533E-2</v>
      </c>
      <c r="W378" s="94" t="b">
        <f t="shared" si="28"/>
        <v>1</v>
      </c>
      <c r="X378" s="153">
        <f t="shared" si="29"/>
        <v>0.12871255585071573</v>
      </c>
      <c r="Y378" s="50" t="b">
        <f>ABS(X378/10000)&lt;=ABS('General Settings'!$D$32)</f>
        <v>0</v>
      </c>
      <c r="AA378" s="50" t="str">
        <f>_xll.qlSwapIndex(,,O378,SettlementDays,Currency,Calendar,FixedLegTenor,FixedLegBDC,FixedLegDayCounter,Index6M,DiscountingCurve,Permanent,Trigger,ObjectOverwrite)</f>
        <v>obj_0070e#0000</v>
      </c>
      <c r="AB378" s="50" t="str">
        <f>_xll.qlVanillaSwapFromSwapIndex(,AA378,R378)</f>
        <v>obj_0082b#0000</v>
      </c>
    </row>
    <row r="379" spans="13:28" x14ac:dyDescent="0.2">
      <c r="M379" s="94" t="s">
        <v>155</v>
      </c>
      <c r="N379" s="94" t="s">
        <v>90</v>
      </c>
      <c r="O379" s="94" t="s">
        <v>114</v>
      </c>
      <c r="P379" s="94" t="str">
        <f t="shared" si="27"/>
        <v>EUR25F14Y_Quote</v>
      </c>
      <c r="Q379" s="122"/>
      <c r="R379" s="106">
        <f>_xll.qlInterestRateIndexFixingDate(AA379,S379)</f>
        <v>51489</v>
      </c>
      <c r="S379" s="106">
        <f>_xll.qlCalendarAdvance(Calendar,SettlementDate,N379,"mf",TRUE,Trigger)</f>
        <v>51491</v>
      </c>
      <c r="T379" s="106">
        <f>_xll.qlInterestRateIndexMaturity(AA379,S379)</f>
        <v>56604</v>
      </c>
      <c r="U379" s="97">
        <f>_xll.qlIndexFixing(AA379,R379,TRUE,_xll.ohTrigger(Trigger,Trigger6M,InterestRatesTrigger))</f>
        <v>1.5296754333831911E-2</v>
      </c>
      <c r="V379" s="97">
        <f>_xll.qlQuoteValue(P379,_xll.ohTrigger(Trigger,Trigger6M,InterestRatesTrigger))</f>
        <v>1.528E-2</v>
      </c>
      <c r="W379" s="94" t="b">
        <f t="shared" si="28"/>
        <v>1</v>
      </c>
      <c r="X379" s="153">
        <f t="shared" si="29"/>
        <v>0.167543338319108</v>
      </c>
      <c r="Y379" s="50" t="b">
        <f>ABS(X379/10000)&lt;=ABS('General Settings'!$D$32)</f>
        <v>0</v>
      </c>
      <c r="AA379" s="50" t="str">
        <f>_xll.qlSwapIndex(,,O379,SettlementDays,Currency,Calendar,FixedLegTenor,FixedLegBDC,FixedLegDayCounter,Index6M,DiscountingCurve,Permanent,Trigger,ObjectOverwrite)</f>
        <v>obj_0069a#0000</v>
      </c>
      <c r="AB379" s="50" t="str">
        <f>_xll.qlVanillaSwapFromSwapIndex(,AA379,R379)</f>
        <v>obj_00791#0000</v>
      </c>
    </row>
    <row r="380" spans="13:28" x14ac:dyDescent="0.2">
      <c r="M380" s="94" t="s">
        <v>155</v>
      </c>
      <c r="N380" s="94" t="s">
        <v>90</v>
      </c>
      <c r="O380" s="94" t="s">
        <v>88</v>
      </c>
      <c r="P380" s="94" t="str">
        <f t="shared" si="27"/>
        <v>EUR25F15Y_Quote</v>
      </c>
      <c r="Q380" s="122"/>
      <c r="R380" s="106">
        <f>_xll.qlInterestRateIndexFixingDate(AA380,S380)</f>
        <v>51489</v>
      </c>
      <c r="S380" s="106">
        <f>_xll.qlCalendarAdvance(Calendar,SettlementDate,N380,"mf",TRUE,Trigger)</f>
        <v>51491</v>
      </c>
      <c r="T380" s="106">
        <f>_xll.qlInterestRateIndexMaturity(AA380,S380)</f>
        <v>56969</v>
      </c>
      <c r="U380" s="97">
        <f>_xll.qlIndexFixing(AA380,R380,TRUE,_xll.ohTrigger(Trigger,Trigger6M,InterestRatesTrigger))</f>
        <v>1.5216734429434796E-2</v>
      </c>
      <c r="V380" s="97">
        <f>_xll.qlQuoteValue(P380,_xll.ohTrigger(Trigger,Trigger6M,InterestRatesTrigger))</f>
        <v>1.521E-2</v>
      </c>
      <c r="W380" s="94" t="b">
        <f t="shared" si="28"/>
        <v>1</v>
      </c>
      <c r="X380" s="153">
        <f t="shared" si="29"/>
        <v>6.7344294347963102E-2</v>
      </c>
      <c r="Y380" s="50" t="b">
        <f>ABS(X380/10000)&lt;=ABS('General Settings'!$D$32)</f>
        <v>0</v>
      </c>
      <c r="AA380" s="50" t="str">
        <f>_xll.qlSwapIndex(,,O380,SettlementDays,Currency,Calendar,FixedLegTenor,FixedLegBDC,FixedLegDayCounter,Index6M,DiscountingCurve,Permanent,Trigger,ObjectOverwrite)</f>
        <v>obj_00671#0000</v>
      </c>
      <c r="AB380" s="50" t="str">
        <f>_xll.qlVanillaSwapFromSwapIndex(,AA380,R380)</f>
        <v>obj_0084b#0000</v>
      </c>
    </row>
    <row r="381" spans="13:28" x14ac:dyDescent="0.2">
      <c r="M381" s="94" t="s">
        <v>155</v>
      </c>
      <c r="N381" s="94" t="s">
        <v>90</v>
      </c>
      <c r="O381" s="94" t="s">
        <v>89</v>
      </c>
      <c r="P381" s="94" t="str">
        <f t="shared" si="27"/>
        <v>EUR25F20Y_Quote</v>
      </c>
      <c r="Q381" s="122"/>
      <c r="R381" s="106">
        <f>_xll.qlInterestRateIndexFixingDate(AA381,S381)</f>
        <v>51489</v>
      </c>
      <c r="S381" s="106">
        <f>_xll.qlCalendarAdvance(Calendar,SettlementDate,N381,"mf",TRUE,Trigger)</f>
        <v>51491</v>
      </c>
      <c r="T381" s="106">
        <f>_xll.qlInterestRateIndexMaturity(AA381,S381)</f>
        <v>58796</v>
      </c>
      <c r="U381" s="97">
        <f>_xll.qlIndexFixing(AA381,R381,TRUE,_xll.ohTrigger(Trigger,Trigger6M,InterestRatesTrigger))</f>
        <v>1.4527180040380613E-2</v>
      </c>
      <c r="V381" s="97">
        <f>_xll.qlQuoteValue(P381,_xll.ohTrigger(Trigger,Trigger6M,InterestRatesTrigger))</f>
        <v>1.4539999999999999E-2</v>
      </c>
      <c r="W381" s="94" t="b">
        <f t="shared" si="28"/>
        <v>1</v>
      </c>
      <c r="X381" s="153">
        <f t="shared" si="29"/>
        <v>-0.12819959619386409</v>
      </c>
      <c r="Y381" s="50" t="b">
        <f>ABS(X381/10000)&lt;=ABS('General Settings'!$D$32)</f>
        <v>0</v>
      </c>
      <c r="AA381" s="50" t="str">
        <f>_xll.qlSwapIndex(,,O381,SettlementDays,Currency,Calendar,FixedLegTenor,FixedLegBDC,FixedLegDayCounter,Index6M,DiscountingCurve,Permanent,Trigger,ObjectOverwrite)</f>
        <v>obj_00762#0000</v>
      </c>
      <c r="AB381" s="50" t="str">
        <f>_xll.qlVanillaSwapFromSwapIndex(,AA381,R381)</f>
        <v>obj_007f6#0000</v>
      </c>
    </row>
    <row r="382" spans="13:28" x14ac:dyDescent="0.2">
      <c r="M382" s="94" t="s">
        <v>155</v>
      </c>
      <c r="N382" s="94" t="s">
        <v>90</v>
      </c>
      <c r="O382" s="94" t="s">
        <v>90</v>
      </c>
      <c r="P382" s="94" t="str">
        <f t="shared" si="27"/>
        <v>EUR25F25Y_Quote</v>
      </c>
      <c r="Q382" s="122"/>
      <c r="R382" s="106">
        <f>_xll.qlInterestRateIndexFixingDate(AA382,S382)</f>
        <v>51489</v>
      </c>
      <c r="S382" s="106">
        <f>_xll.qlCalendarAdvance(Calendar,SettlementDate,N382,"mf",TRUE,Trigger)</f>
        <v>51491</v>
      </c>
      <c r="T382" s="106">
        <f>_xll.qlInterestRateIndexMaturity(AA382,S382)</f>
        <v>60622</v>
      </c>
      <c r="U382" s="97">
        <f>_xll.qlIndexFixing(AA382,R382,TRUE,_xll.ohTrigger(Trigger,Trigger6M,InterestRatesTrigger))</f>
        <v>1.4080262412287652E-2</v>
      </c>
      <c r="V382" s="97">
        <f>_xll.qlQuoteValue(P382,_xll.ohTrigger(Trigger,Trigger6M,InterestRatesTrigger))</f>
        <v>1.4070000000000001E-2</v>
      </c>
      <c r="W382" s="94" t="b">
        <f t="shared" si="28"/>
        <v>1</v>
      </c>
      <c r="X382" s="153">
        <f t="shared" si="29"/>
        <v>0.10262412287650666</v>
      </c>
      <c r="Y382" s="50" t="b">
        <f>ABS(X382/10000)&lt;=ABS('General Settings'!$D$32)</f>
        <v>0</v>
      </c>
      <c r="AA382" s="50" t="str">
        <f>_xll.qlSwapIndex(,,O382,SettlementDays,Currency,Calendar,FixedLegTenor,FixedLegBDC,FixedLegDayCounter,Index6M,DiscountingCurve,Permanent,Trigger,ObjectOverwrite)</f>
        <v>obj_00595#0000</v>
      </c>
      <c r="AB382" s="50" t="str">
        <f>_xll.qlVanillaSwapFromSwapIndex(,AA382,R382)</f>
        <v>obj_007c6#0000</v>
      </c>
    </row>
    <row r="383" spans="13:28" x14ac:dyDescent="0.2">
      <c r="M383" s="206" t="s">
        <v>155</v>
      </c>
      <c r="N383" s="206" t="s">
        <v>90</v>
      </c>
      <c r="O383" s="206" t="s">
        <v>92</v>
      </c>
      <c r="P383" s="206" t="str">
        <f t="shared" si="27"/>
        <v>EUR25F30Y_Quote</v>
      </c>
      <c r="Q383" s="205"/>
      <c r="R383" s="207">
        <f>_xll.qlInterestRateIndexFixingDate(AA383,S383)</f>
        <v>51489</v>
      </c>
      <c r="S383" s="207">
        <f>_xll.qlCalendarAdvance(Calendar,SettlementDate,N383,"mf",TRUE,Trigger)</f>
        <v>51491</v>
      </c>
      <c r="T383" s="207">
        <f>_xll.qlInterestRateIndexMaturity(AA383,S383)</f>
        <v>62449</v>
      </c>
      <c r="U383" s="208">
        <f>_xll.qlIndexFixing(AA383,R383,TRUE,_xll.ohTrigger(Trigger,Trigger6M,InterestRatesTrigger))</f>
        <v>1.3940000000890268E-2</v>
      </c>
      <c r="V383" s="208">
        <f>_xll.qlQuoteValue(P383,_xll.ohTrigger(Trigger,Trigger6M,InterestRatesTrigger))</f>
        <v>1.3940000000000001E-2</v>
      </c>
      <c r="W383" s="206" t="b">
        <f t="shared" si="28"/>
        <v>1</v>
      </c>
      <c r="X383" s="209">
        <f t="shared" si="29"/>
        <v>8.9026702676520131E-9</v>
      </c>
      <c r="Y383" s="161" t="b">
        <f>ABS(X383/10000)&lt;=ABS('General Settings'!$D$32)</f>
        <v>0</v>
      </c>
      <c r="AA383" s="50" t="str">
        <f>_xll.qlSwapIndex(,,O383,SettlementDays,Currency,Calendar,FixedLegTenor,FixedLegBDC,FixedLegDayCounter,Index6M,DiscountingCurve,Permanent,Trigger,ObjectOverwrite)</f>
        <v>obj_006ab#0000</v>
      </c>
      <c r="AB383" s="50" t="str">
        <f>_xll.qlVanillaSwapFromSwapIndex(,AA383,R383)</f>
        <v>obj_007ed#0000</v>
      </c>
    </row>
    <row r="384" spans="13:28" x14ac:dyDescent="0.2">
      <c r="M384" s="94" t="s">
        <v>155</v>
      </c>
      <c r="N384" s="94" t="s">
        <v>92</v>
      </c>
      <c r="O384" s="94" t="s">
        <v>33</v>
      </c>
      <c r="P384" s="94" t="str">
        <f t="shared" si="27"/>
        <v>EUR30F1Y_Quote</v>
      </c>
      <c r="Q384" s="122"/>
      <c r="R384" s="106">
        <f>_xll.qlInterestRateIndexFixingDate(AA384,S384)</f>
        <v>53315</v>
      </c>
      <c r="S384" s="106">
        <f>_xll.qlCalendarAdvance(Calendar,SettlementDate,N384,"mf",TRUE,Trigger)</f>
        <v>53317</v>
      </c>
      <c r="T384" s="106">
        <f>_xll.qlInterestRateIndexMaturity(AA384,S384)</f>
        <v>53682</v>
      </c>
      <c r="U384" s="97">
        <f>_xll.qlIndexFixing(AA384,R384,TRUE,_xll.ohTrigger(Trigger,Trigger6M,InterestRatesTrigger))</f>
        <v>1.5258744355410678E-2</v>
      </c>
      <c r="V384" s="97">
        <f>_xll.qlQuoteValue(P384,_xll.ohTrigger(Trigger,Trigger6M,InterestRatesTrigger))</f>
        <v>1.525E-2</v>
      </c>
      <c r="W384" s="94" t="b">
        <f t="shared" si="28"/>
        <v>1</v>
      </c>
      <c r="X384" s="153">
        <f t="shared" si="29"/>
        <v>8.7443554106780841E-2</v>
      </c>
      <c r="Y384" s="50" t="b">
        <f>ABS(X384/10000)&lt;=ABS('General Settings'!$D$32)</f>
        <v>0</v>
      </c>
      <c r="AA384" s="50" t="str">
        <f>_xll.qlSwapIndex(,,O384,SettlementDays,Currency,Calendar,FixedLegTenor,FixedLegBDC,FixedLegDayCounter,Index6M,DiscountingCurve,Permanent,Trigger,ObjectOverwrite)</f>
        <v>obj_00633#0000</v>
      </c>
      <c r="AB384" s="50" t="str">
        <f>_xll.qlVanillaSwapFromSwapIndex(,AA384,R384)</f>
        <v>obj_007e2#0000</v>
      </c>
    </row>
    <row r="385" spans="13:28" x14ac:dyDescent="0.2">
      <c r="M385" s="94" t="s">
        <v>155</v>
      </c>
      <c r="N385" s="94" t="s">
        <v>92</v>
      </c>
      <c r="O385" s="94" t="s">
        <v>78</v>
      </c>
      <c r="P385" s="94" t="str">
        <f t="shared" si="27"/>
        <v>EUR30F2Y_Quote</v>
      </c>
      <c r="Q385" s="122"/>
      <c r="R385" s="106">
        <f>_xll.qlInterestRateIndexFixingDate(AA385,S385)</f>
        <v>53315</v>
      </c>
      <c r="S385" s="106">
        <f>_xll.qlCalendarAdvance(Calendar,SettlementDate,N385,"mf",TRUE,Trigger)</f>
        <v>53317</v>
      </c>
      <c r="T385" s="106">
        <f>_xll.qlInterestRateIndexMaturity(AA385,S385)</f>
        <v>54049</v>
      </c>
      <c r="U385" s="97">
        <f>_xll.qlIndexFixing(AA385,R385,TRUE,_xll.ohTrigger(Trigger,Trigger6M,InterestRatesTrigger))</f>
        <v>1.5309896506508099E-2</v>
      </c>
      <c r="V385" s="97">
        <f>_xll.qlQuoteValue(P385,_xll.ohTrigger(Trigger,Trigger6M,InterestRatesTrigger))</f>
        <v>1.5309999999999999E-2</v>
      </c>
      <c r="W385" s="94" t="b">
        <f t="shared" si="28"/>
        <v>1</v>
      </c>
      <c r="X385" s="153">
        <f t="shared" si="29"/>
        <v>-1.0349349189968382E-3</v>
      </c>
      <c r="Y385" s="50" t="b">
        <f>ABS(X385/10000)&lt;=ABS('General Settings'!$D$32)</f>
        <v>0</v>
      </c>
      <c r="AA385" s="50" t="str">
        <f>_xll.qlSwapIndex(,,O385,SettlementDays,Currency,Calendar,FixedLegTenor,FixedLegBDC,FixedLegDayCounter,Index6M,DiscountingCurve,Permanent,Trigger,ObjectOverwrite)</f>
        <v>obj_006e0#0000</v>
      </c>
      <c r="AB385" s="50" t="str">
        <f>_xll.qlVanillaSwapFromSwapIndex(,AA385,R385)</f>
        <v>obj_007bd#0000</v>
      </c>
    </row>
    <row r="386" spans="13:28" x14ac:dyDescent="0.2">
      <c r="M386" s="94" t="s">
        <v>155</v>
      </c>
      <c r="N386" s="94" t="s">
        <v>92</v>
      </c>
      <c r="O386" s="94" t="s">
        <v>79</v>
      </c>
      <c r="P386" s="94" t="str">
        <f t="shared" si="27"/>
        <v>EUR30F3Y_Quote</v>
      </c>
      <c r="Q386" s="122"/>
      <c r="R386" s="106">
        <f>_xll.qlInterestRateIndexFixingDate(AA386,S386)</f>
        <v>53315</v>
      </c>
      <c r="S386" s="106">
        <f>_xll.qlCalendarAdvance(Calendar,SettlementDate,N386,"mf",TRUE,Trigger)</f>
        <v>53317</v>
      </c>
      <c r="T386" s="106">
        <f>_xll.qlInterestRateIndexMaturity(AA386,S386)</f>
        <v>54413</v>
      </c>
      <c r="U386" s="97">
        <f>_xll.qlIndexFixing(AA386,R386,TRUE,_xll.ohTrigger(Trigger,Trigger6M,InterestRatesTrigger))</f>
        <v>1.5368861262093393E-2</v>
      </c>
      <c r="V386" s="97">
        <f>_xll.qlQuoteValue(P386,_xll.ohTrigger(Trigger,Trigger6M,InterestRatesTrigger))</f>
        <v>1.536E-2</v>
      </c>
      <c r="W386" s="94" t="b">
        <f t="shared" si="28"/>
        <v>1</v>
      </c>
      <c r="X386" s="153">
        <f t="shared" si="29"/>
        <v>8.8612620933927605E-2</v>
      </c>
      <c r="Y386" s="50" t="b">
        <f>ABS(X386/10000)&lt;=ABS('General Settings'!$D$32)</f>
        <v>0</v>
      </c>
      <c r="AA386" s="50" t="str">
        <f>_xll.qlSwapIndex(,,O386,SettlementDays,Currency,Calendar,FixedLegTenor,FixedLegBDC,FixedLegDayCounter,Index6M,DiscountingCurve,Permanent,Trigger,ObjectOverwrite)</f>
        <v>obj_005b4#0000</v>
      </c>
      <c r="AB386" s="50" t="str">
        <f>_xll.qlVanillaSwapFromSwapIndex(,AA386,R386)</f>
        <v>obj_00833#0000</v>
      </c>
    </row>
    <row r="387" spans="13:28" x14ac:dyDescent="0.2">
      <c r="M387" s="94" t="s">
        <v>155</v>
      </c>
      <c r="N387" s="94" t="s">
        <v>92</v>
      </c>
      <c r="O387" s="94" t="s">
        <v>80</v>
      </c>
      <c r="P387" s="94" t="str">
        <f t="shared" si="27"/>
        <v>EUR30F4Y_Quote</v>
      </c>
      <c r="Q387" s="122"/>
      <c r="R387" s="106">
        <f>_xll.qlInterestRateIndexFixingDate(AA387,S387)</f>
        <v>53315</v>
      </c>
      <c r="S387" s="106">
        <f>_xll.qlCalendarAdvance(Calendar,SettlementDate,N387,"mf",TRUE,Trigger)</f>
        <v>53317</v>
      </c>
      <c r="T387" s="106">
        <f>_xll.qlInterestRateIndexMaturity(AA387,S387)</f>
        <v>54778</v>
      </c>
      <c r="U387" s="97">
        <f>_xll.qlIndexFixing(AA387,R387,TRUE,_xll.ohTrigger(Trigger,Trigger6M,InterestRatesTrigger))</f>
        <v>1.5403369679019306E-2</v>
      </c>
      <c r="V387" s="97">
        <f>_xll.qlQuoteValue(P387,_xll.ohTrigger(Trigger,Trigger6M,InterestRatesTrigger))</f>
        <v>1.54E-2</v>
      </c>
      <c r="W387" s="94" t="b">
        <f t="shared" si="28"/>
        <v>1</v>
      </c>
      <c r="X387" s="153">
        <f t="shared" si="29"/>
        <v>3.3696790193056547E-2</v>
      </c>
      <c r="Y387" s="50" t="b">
        <f>ABS(X387/10000)&lt;=ABS('General Settings'!$D$32)</f>
        <v>0</v>
      </c>
      <c r="AA387" s="50" t="str">
        <f>_xll.qlSwapIndex(,,O387,SettlementDays,Currency,Calendar,FixedLegTenor,FixedLegBDC,FixedLegDayCounter,Index6M,DiscountingCurve,Permanent,Trigger,ObjectOverwrite)</f>
        <v>obj_005d1#0000</v>
      </c>
      <c r="AB387" s="50" t="str">
        <f>_xll.qlVanillaSwapFromSwapIndex(,AA387,R387)</f>
        <v>obj_007e0#0000</v>
      </c>
    </row>
    <row r="388" spans="13:28" x14ac:dyDescent="0.2">
      <c r="M388" s="94" t="s">
        <v>155</v>
      </c>
      <c r="N388" s="94" t="s">
        <v>92</v>
      </c>
      <c r="O388" s="94" t="s">
        <v>81</v>
      </c>
      <c r="P388" s="94" t="str">
        <f t="shared" si="27"/>
        <v>EUR30F5Y_Quote</v>
      </c>
      <c r="Q388" s="122"/>
      <c r="R388" s="106">
        <f>_xll.qlInterestRateIndexFixingDate(AA388,S388)</f>
        <v>53315</v>
      </c>
      <c r="S388" s="106">
        <f>_xll.qlCalendarAdvance(Calendar,SettlementDate,N388,"mf",TRUE,Trigger)</f>
        <v>53317</v>
      </c>
      <c r="T388" s="106">
        <f>_xll.qlInterestRateIndexMaturity(AA388,S388)</f>
        <v>55143</v>
      </c>
      <c r="U388" s="97">
        <f>_xll.qlIndexFixing(AA388,R388,TRUE,_xll.ohTrigger(Trigger,Trigger6M,InterestRatesTrigger))</f>
        <v>1.5431378504430089E-2</v>
      </c>
      <c r="V388" s="97">
        <f>_xll.qlQuoteValue(P388,_xll.ohTrigger(Trigger,Trigger6M,InterestRatesTrigger))</f>
        <v>1.542E-2</v>
      </c>
      <c r="W388" s="94" t="b">
        <f t="shared" si="28"/>
        <v>1</v>
      </c>
      <c r="X388" s="153">
        <f t="shared" si="29"/>
        <v>0.11378504430089101</v>
      </c>
      <c r="Y388" s="50" t="b">
        <f>ABS(X388/10000)&lt;=ABS('General Settings'!$D$32)</f>
        <v>0</v>
      </c>
      <c r="AA388" s="50" t="str">
        <f>_xll.qlSwapIndex(,,O388,SettlementDays,Currency,Calendar,FixedLegTenor,FixedLegBDC,FixedLegDayCounter,Index6M,DiscountingCurve,Permanent,Trigger,ObjectOverwrite)</f>
        <v>obj_0066a#0000</v>
      </c>
      <c r="AB388" s="50" t="str">
        <f>_xll.qlVanillaSwapFromSwapIndex(,AA388,R388)</f>
        <v>obj_0083e#0000</v>
      </c>
    </row>
    <row r="389" spans="13:28" x14ac:dyDescent="0.2">
      <c r="M389" s="94" t="s">
        <v>155</v>
      </c>
      <c r="N389" s="94" t="s">
        <v>92</v>
      </c>
      <c r="O389" s="94" t="s">
        <v>82</v>
      </c>
      <c r="P389" s="94" t="str">
        <f t="shared" si="27"/>
        <v>EUR30F6Y_Quote</v>
      </c>
      <c r="Q389" s="122"/>
      <c r="R389" s="106">
        <f>_xll.qlInterestRateIndexFixingDate(AA389,S389)</f>
        <v>53315</v>
      </c>
      <c r="S389" s="106">
        <f>_xll.qlCalendarAdvance(Calendar,SettlementDate,N389,"mf",TRUE,Trigger)</f>
        <v>53317</v>
      </c>
      <c r="T389" s="106">
        <f>_xll.qlInterestRateIndexMaturity(AA389,S389)</f>
        <v>55508</v>
      </c>
      <c r="U389" s="97">
        <f>_xll.qlIndexFixing(AA389,R389,TRUE,_xll.ohTrigger(Trigger,Trigger6M,InterestRatesTrigger))</f>
        <v>1.5448520253417631E-2</v>
      </c>
      <c r="V389" s="97">
        <f>_xll.qlQuoteValue(P389,_xll.ohTrigger(Trigger,Trigger6M,InterestRatesTrigger))</f>
        <v>1.5429999999999999E-2</v>
      </c>
      <c r="W389" s="94" t="b">
        <f t="shared" si="28"/>
        <v>1</v>
      </c>
      <c r="X389" s="153">
        <f t="shared" si="29"/>
        <v>0.18520253417631666</v>
      </c>
      <c r="Y389" s="50" t="b">
        <f>ABS(X389/10000)&lt;=ABS('General Settings'!$D$32)</f>
        <v>0</v>
      </c>
      <c r="AA389" s="50" t="str">
        <f>_xll.qlSwapIndex(,,O389,SettlementDays,Currency,Calendar,FixedLegTenor,FixedLegBDC,FixedLegDayCounter,Index6M,DiscountingCurve,Permanent,Trigger,ObjectOverwrite)</f>
        <v>obj_005f0#0000</v>
      </c>
      <c r="AB389" s="50" t="str">
        <f>_xll.qlVanillaSwapFromSwapIndex(,AA389,R389)</f>
        <v>obj_007d1#0000</v>
      </c>
    </row>
    <row r="390" spans="13:28" x14ac:dyDescent="0.2">
      <c r="M390" s="94" t="s">
        <v>155</v>
      </c>
      <c r="N390" s="94" t="s">
        <v>92</v>
      </c>
      <c r="O390" s="94" t="s">
        <v>83</v>
      </c>
      <c r="P390" s="94" t="str">
        <f t="shared" si="27"/>
        <v>EUR30F7Y_Quote</v>
      </c>
      <c r="Q390" s="122"/>
      <c r="R390" s="106">
        <f>_xll.qlInterestRateIndexFixingDate(AA390,S390)</f>
        <v>53315</v>
      </c>
      <c r="S390" s="106">
        <f>_xll.qlCalendarAdvance(Calendar,SettlementDate,N390,"mf",TRUE,Trigger)</f>
        <v>53317</v>
      </c>
      <c r="T390" s="106">
        <f>_xll.qlInterestRateIndexMaturity(AA390,S390)</f>
        <v>55876</v>
      </c>
      <c r="U390" s="97">
        <f>_xll.qlIndexFixing(AA390,R390,TRUE,_xll.ohTrigger(Trigger,Trigger6M,InterestRatesTrigger))</f>
        <v>1.5447630343507584E-2</v>
      </c>
      <c r="V390" s="97">
        <f>_xll.qlQuoteValue(P390,_xll.ohTrigger(Trigger,Trigger6M,InterestRatesTrigger))</f>
        <v>1.5429999999999999E-2</v>
      </c>
      <c r="W390" s="94" t="b">
        <f t="shared" si="28"/>
        <v>1</v>
      </c>
      <c r="X390" s="153">
        <f t="shared" si="29"/>
        <v>0.17630343507584606</v>
      </c>
      <c r="Y390" s="50" t="b">
        <f>ABS(X390/10000)&lt;=ABS('General Settings'!$D$32)</f>
        <v>0</v>
      </c>
      <c r="AA390" s="50" t="str">
        <f>_xll.qlSwapIndex(,,O390,SettlementDays,Currency,Calendar,FixedLegTenor,FixedLegBDC,FixedLegDayCounter,Index6M,DiscountingCurve,Permanent,Trigger,ObjectOverwrite)</f>
        <v>obj_0058d#0000</v>
      </c>
      <c r="AB390" s="50" t="str">
        <f>_xll.qlVanillaSwapFromSwapIndex(,AA390,R390)</f>
        <v>obj_00815#0000</v>
      </c>
    </row>
    <row r="391" spans="13:28" x14ac:dyDescent="0.2">
      <c r="M391" s="94" t="s">
        <v>155</v>
      </c>
      <c r="N391" s="94" t="s">
        <v>92</v>
      </c>
      <c r="O391" s="94" t="s">
        <v>84</v>
      </c>
      <c r="P391" s="94" t="str">
        <f t="shared" si="27"/>
        <v>EUR30F8Y_Quote</v>
      </c>
      <c r="Q391" s="122"/>
      <c r="R391" s="106">
        <f>_xll.qlInterestRateIndexFixingDate(AA391,S391)</f>
        <v>53315</v>
      </c>
      <c r="S391" s="106">
        <f>_xll.qlCalendarAdvance(Calendar,SettlementDate,N391,"mf",TRUE,Trigger)</f>
        <v>53317</v>
      </c>
      <c r="T391" s="106">
        <f>_xll.qlInterestRateIndexMaturity(AA391,S391)</f>
        <v>56240</v>
      </c>
      <c r="U391" s="97">
        <f>_xll.qlIndexFixing(AA391,R391,TRUE,_xll.ohTrigger(Trigger,Trigger6M,InterestRatesTrigger))</f>
        <v>1.5406742396000452E-2</v>
      </c>
      <c r="V391" s="97">
        <f>_xll.qlQuoteValue(P391,_xll.ohTrigger(Trigger,Trigger6M,InterestRatesTrigger))</f>
        <v>1.5389999999999999E-2</v>
      </c>
      <c r="W391" s="94" t="b">
        <f t="shared" si="28"/>
        <v>1</v>
      </c>
      <c r="X391" s="153">
        <f t="shared" si="29"/>
        <v>0.16742396000453061</v>
      </c>
      <c r="Y391" s="50" t="b">
        <f>ABS(X391/10000)&lt;=ABS('General Settings'!$D$32)</f>
        <v>0</v>
      </c>
      <c r="AA391" s="50" t="str">
        <f>_xll.qlSwapIndex(,,O391,SettlementDays,Currency,Calendar,FixedLegTenor,FixedLegBDC,FixedLegDayCounter,Index6M,DiscountingCurve,Permanent,Trigger,ObjectOverwrite)</f>
        <v>obj_00669#0000</v>
      </c>
      <c r="AB391" s="50" t="str">
        <f>_xll.qlVanillaSwapFromSwapIndex(,AA391,R391)</f>
        <v>obj_00776#0000</v>
      </c>
    </row>
    <row r="392" spans="13:28" x14ac:dyDescent="0.2">
      <c r="M392" s="94" t="s">
        <v>155</v>
      </c>
      <c r="N392" s="94" t="s">
        <v>92</v>
      </c>
      <c r="O392" s="94" t="s">
        <v>85</v>
      </c>
      <c r="P392" s="94" t="str">
        <f t="shared" si="27"/>
        <v>EUR30F9Y_Quote</v>
      </c>
      <c r="Q392" s="122"/>
      <c r="R392" s="106">
        <f>_xll.qlInterestRateIndexFixingDate(AA392,S392)</f>
        <v>53315</v>
      </c>
      <c r="S392" s="106">
        <f>_xll.qlCalendarAdvance(Calendar,SettlementDate,N392,"mf",TRUE,Trigger)</f>
        <v>53317</v>
      </c>
      <c r="T392" s="106">
        <f>_xll.qlInterestRateIndexMaturity(AA392,S392)</f>
        <v>56604</v>
      </c>
      <c r="U392" s="97">
        <f>_xll.qlIndexFixing(AA392,R392,TRUE,_xll.ohTrigger(Trigger,Trigger6M,InterestRatesTrigger))</f>
        <v>1.5325552073288591E-2</v>
      </c>
      <c r="V392" s="97">
        <f>_xll.qlQuoteValue(P392,_xll.ohTrigger(Trigger,Trigger6M,InterestRatesTrigger))</f>
        <v>1.5309999999999999E-2</v>
      </c>
      <c r="W392" s="94" t="b">
        <f t="shared" si="28"/>
        <v>1</v>
      </c>
      <c r="X392" s="153">
        <f t="shared" si="29"/>
        <v>0.15552073288592483</v>
      </c>
      <c r="Y392" s="50" t="b">
        <f>ABS(X392/10000)&lt;=ABS('General Settings'!$D$32)</f>
        <v>0</v>
      </c>
      <c r="AA392" s="50" t="str">
        <f>_xll.qlSwapIndex(,,O392,SettlementDays,Currency,Calendar,FixedLegTenor,FixedLegBDC,FixedLegDayCounter,Index6M,DiscountingCurve,Permanent,Trigger,ObjectOverwrite)</f>
        <v>obj_006fc#0000</v>
      </c>
      <c r="AB392" s="50" t="str">
        <f>_xll.qlVanillaSwapFromSwapIndex(,AA392,R392)</f>
        <v>obj_007ef#0000</v>
      </c>
    </row>
    <row r="393" spans="13:28" x14ac:dyDescent="0.2">
      <c r="M393" s="94" t="s">
        <v>155</v>
      </c>
      <c r="N393" s="94" t="s">
        <v>92</v>
      </c>
      <c r="O393" s="94" t="s">
        <v>86</v>
      </c>
      <c r="P393" s="94" t="str">
        <f t="shared" si="27"/>
        <v>EUR30F10Y_Quote</v>
      </c>
      <c r="Q393" s="122"/>
      <c r="R393" s="106">
        <f>_xll.qlInterestRateIndexFixingDate(AA393,S393)</f>
        <v>53315</v>
      </c>
      <c r="S393" s="106">
        <f>_xll.qlCalendarAdvance(Calendar,SettlementDate,N393,"mf",TRUE,Trigger)</f>
        <v>53317</v>
      </c>
      <c r="T393" s="106">
        <f>_xll.qlInterestRateIndexMaturity(AA393,S393)</f>
        <v>56969</v>
      </c>
      <c r="U393" s="97">
        <f>_xll.qlIndexFixing(AA393,R393,TRUE,_xll.ohTrigger(Trigger,Trigger6M,InterestRatesTrigger))</f>
        <v>1.5198162818400869E-2</v>
      </c>
      <c r="V393" s="97">
        <f>_xll.qlQuoteValue(P393,_xll.ohTrigger(Trigger,Trigger6M,InterestRatesTrigger))</f>
        <v>1.5190000000000002E-2</v>
      </c>
      <c r="W393" s="94" t="b">
        <f t="shared" si="28"/>
        <v>1</v>
      </c>
      <c r="X393" s="153">
        <f t="shared" si="29"/>
        <v>8.1628184008669669E-2</v>
      </c>
      <c r="Y393" s="50" t="b">
        <f>ABS(X393/10000)&lt;=ABS('General Settings'!$D$32)</f>
        <v>0</v>
      </c>
      <c r="AA393" s="50" t="str">
        <f>_xll.qlSwapIndex(,,O393,SettlementDays,Currency,Calendar,FixedLegTenor,FixedLegBDC,FixedLegDayCounter,Index6M,DiscountingCurve,Permanent,Trigger,ObjectOverwrite)</f>
        <v>obj_006a9#0000</v>
      </c>
      <c r="AB393" s="50" t="str">
        <f>_xll.qlVanillaSwapFromSwapIndex(,AA393,R393)</f>
        <v>obj_0086d#0000</v>
      </c>
    </row>
    <row r="394" spans="13:28" x14ac:dyDescent="0.2">
      <c r="M394" s="94" t="s">
        <v>155</v>
      </c>
      <c r="N394" s="94" t="s">
        <v>92</v>
      </c>
      <c r="O394" s="94" t="s">
        <v>112</v>
      </c>
      <c r="P394" s="94" t="str">
        <f t="shared" si="27"/>
        <v>EUR30F11Y_Quote</v>
      </c>
      <c r="Q394" s="122"/>
      <c r="R394" s="106">
        <f>_xll.qlInterestRateIndexFixingDate(AA394,S394)</f>
        <v>53315</v>
      </c>
      <c r="S394" s="106">
        <f>_xll.qlCalendarAdvance(Calendar,SettlementDate,N394,"mf",TRUE,Trigger)</f>
        <v>53317</v>
      </c>
      <c r="T394" s="106">
        <f>_xll.qlInterestRateIndexMaturity(AA394,S394)</f>
        <v>57335</v>
      </c>
      <c r="U394" s="97">
        <f>_xll.qlIndexFixing(AA394,R394,TRUE,_xll.ohTrigger(Trigger,Trigger6M,InterestRatesTrigger))</f>
        <v>1.5028346542880924E-2</v>
      </c>
      <c r="V394" s="97">
        <f>_xll.qlQuoteValue(P394,_xll.ohTrigger(Trigger,Trigger6M,InterestRatesTrigger))</f>
        <v>1.5030000000000002E-2</v>
      </c>
      <c r="W394" s="94" t="b">
        <f t="shared" si="28"/>
        <v>1</v>
      </c>
      <c r="X394" s="153">
        <f t="shared" si="29"/>
        <v>-1.6534571190777309E-2</v>
      </c>
      <c r="Y394" s="50" t="b">
        <f>ABS(X394/10000)&lt;=ABS('General Settings'!$D$32)</f>
        <v>0</v>
      </c>
      <c r="AA394" s="50" t="str">
        <f>_xll.qlSwapIndex(,,O394,SettlementDays,Currency,Calendar,FixedLegTenor,FixedLegBDC,FixedLegDayCounter,Index6M,DiscountingCurve,Permanent,Trigger,ObjectOverwrite)</f>
        <v>obj_00701#0000</v>
      </c>
      <c r="AB394" s="50" t="str">
        <f>_xll.qlVanillaSwapFromSwapIndex(,AA394,R394)</f>
        <v>obj_007e4#0000</v>
      </c>
    </row>
    <row r="395" spans="13:28" x14ac:dyDescent="0.2">
      <c r="M395" s="94" t="s">
        <v>155</v>
      </c>
      <c r="N395" s="94" t="s">
        <v>92</v>
      </c>
      <c r="O395" s="94" t="s">
        <v>87</v>
      </c>
      <c r="P395" s="94" t="str">
        <f t="shared" si="27"/>
        <v>EUR30F12Y_Quote</v>
      </c>
      <c r="Q395" s="122"/>
      <c r="R395" s="106">
        <f>_xll.qlInterestRateIndexFixingDate(AA395,S395)</f>
        <v>53315</v>
      </c>
      <c r="S395" s="106">
        <f>_xll.qlCalendarAdvance(Calendar,SettlementDate,N395,"mf",TRUE,Trigger)</f>
        <v>53317</v>
      </c>
      <c r="T395" s="106">
        <f>_xll.qlInterestRateIndexMaturity(AA395,S395)</f>
        <v>57700</v>
      </c>
      <c r="U395" s="97">
        <f>_xll.qlIndexFixing(AA395,R395,TRUE,_xll.ohTrigger(Trigger,Trigger6M,InterestRatesTrigger))</f>
        <v>1.4829218150485036E-2</v>
      </c>
      <c r="V395" s="97">
        <f>_xll.qlQuoteValue(P395,_xll.ohTrigger(Trigger,Trigger6M,InterestRatesTrigger))</f>
        <v>1.4839999999999999E-2</v>
      </c>
      <c r="W395" s="94" t="b">
        <f t="shared" si="28"/>
        <v>1</v>
      </c>
      <c r="X395" s="153">
        <f t="shared" si="29"/>
        <v>-0.10781849514963221</v>
      </c>
      <c r="Y395" s="50" t="b">
        <f>ABS(X395/10000)&lt;=ABS('General Settings'!$D$32)</f>
        <v>0</v>
      </c>
      <c r="AA395" s="50" t="str">
        <f>_xll.qlSwapIndex(,,O395,SettlementDays,Currency,Calendar,FixedLegTenor,FixedLegBDC,FixedLegDayCounter,Index6M,DiscountingCurve,Permanent,Trigger,ObjectOverwrite)</f>
        <v>obj_00589#0000</v>
      </c>
      <c r="AB395" s="50" t="str">
        <f>_xll.qlVanillaSwapFromSwapIndex(,AA395,R395)</f>
        <v>obj_0086c#0000</v>
      </c>
    </row>
    <row r="396" spans="13:28" x14ac:dyDescent="0.2">
      <c r="M396" s="94" t="s">
        <v>155</v>
      </c>
      <c r="N396" s="94" t="s">
        <v>92</v>
      </c>
      <c r="O396" s="94" t="s">
        <v>113</v>
      </c>
      <c r="P396" s="94" t="str">
        <f t="shared" si="27"/>
        <v>EUR30F13Y_Quote</v>
      </c>
      <c r="Q396" s="122"/>
      <c r="R396" s="106">
        <f>_xll.qlInterestRateIndexFixingDate(AA396,S396)</f>
        <v>53315</v>
      </c>
      <c r="S396" s="106">
        <f>_xll.qlCalendarAdvance(Calendar,SettlementDate,N396,"mf",TRUE,Trigger)</f>
        <v>53317</v>
      </c>
      <c r="T396" s="106">
        <f>_xll.qlInterestRateIndexMaturity(AA396,S396)</f>
        <v>58067</v>
      </c>
      <c r="U396" s="97">
        <f>_xll.qlIndexFixing(AA396,R396,TRUE,_xll.ohTrigger(Trigger,Trigger6M,InterestRatesTrigger))</f>
        <v>1.4622071388342362E-2</v>
      </c>
      <c r="V396" s="97">
        <f>_xll.qlQuoteValue(P396,_xll.ohTrigger(Trigger,Trigger6M,InterestRatesTrigger))</f>
        <v>1.464E-2</v>
      </c>
      <c r="W396" s="94" t="b">
        <f t="shared" si="28"/>
        <v>1</v>
      </c>
      <c r="X396" s="153">
        <f t="shared" si="29"/>
        <v>-0.17928611657638122</v>
      </c>
      <c r="Y396" s="50" t="b">
        <f>ABS(X396/10000)&lt;=ABS('General Settings'!$D$32)</f>
        <v>0</v>
      </c>
      <c r="AA396" s="50" t="str">
        <f>_xll.qlSwapIndex(,,O396,SettlementDays,Currency,Calendar,FixedLegTenor,FixedLegBDC,FixedLegDayCounter,Index6M,DiscountingCurve,Permanent,Trigger,ObjectOverwrite)</f>
        <v>obj_00733#0000</v>
      </c>
      <c r="AB396" s="50" t="str">
        <f>_xll.qlVanillaSwapFromSwapIndex(,AA396,R396)</f>
        <v>obj_0087b#0000</v>
      </c>
    </row>
    <row r="397" spans="13:28" x14ac:dyDescent="0.2">
      <c r="M397" s="94" t="s">
        <v>155</v>
      </c>
      <c r="N397" s="94" t="s">
        <v>92</v>
      </c>
      <c r="O397" s="94" t="s">
        <v>114</v>
      </c>
      <c r="P397" s="94" t="str">
        <f t="shared" si="27"/>
        <v>EUR30F14Y_Quote</v>
      </c>
      <c r="Q397" s="122"/>
      <c r="R397" s="106">
        <f>_xll.qlInterestRateIndexFixingDate(AA397,S397)</f>
        <v>53315</v>
      </c>
      <c r="S397" s="106">
        <f>_xll.qlCalendarAdvance(Calendar,SettlementDate,N397,"mf",TRUE,Trigger)</f>
        <v>53317</v>
      </c>
      <c r="T397" s="106">
        <f>_xll.qlInterestRateIndexMaturity(AA397,S397)</f>
        <v>58431</v>
      </c>
      <c r="U397" s="97">
        <f>_xll.qlIndexFixing(AA397,R397,TRUE,_xll.ohTrigger(Trigger,Trigger6M,InterestRatesTrigger))</f>
        <v>1.4424662122736779E-2</v>
      </c>
      <c r="V397" s="97">
        <f>_xll.qlQuoteValue(P397,_xll.ohTrigger(Trigger,Trigger6M,InterestRatesTrigger))</f>
        <v>1.444E-2</v>
      </c>
      <c r="W397" s="94" t="b">
        <f t="shared" si="28"/>
        <v>1</v>
      </c>
      <c r="X397" s="153">
        <f t="shared" si="29"/>
        <v>-0.15337877263221084</v>
      </c>
      <c r="Y397" s="50" t="b">
        <f>ABS(X397/10000)&lt;=ABS('General Settings'!$D$32)</f>
        <v>0</v>
      </c>
      <c r="AA397" s="50" t="str">
        <f>_xll.qlSwapIndex(,,O397,SettlementDays,Currency,Calendar,FixedLegTenor,FixedLegBDC,FixedLegDayCounter,Index6M,DiscountingCurve,Permanent,Trigger,ObjectOverwrite)</f>
        <v>obj_0070f#0000</v>
      </c>
      <c r="AB397" s="50" t="str">
        <f>_xll.qlVanillaSwapFromSwapIndex(,AA397,R397)</f>
        <v>obj_007f1#0000</v>
      </c>
    </row>
    <row r="398" spans="13:28" x14ac:dyDescent="0.2">
      <c r="M398" s="94" t="s">
        <v>155</v>
      </c>
      <c r="N398" s="94" t="s">
        <v>92</v>
      </c>
      <c r="O398" s="94" t="s">
        <v>88</v>
      </c>
      <c r="P398" s="94" t="str">
        <f t="shared" ref="P398:P401" si="30">Currency&amp;SUBSTITUTE(N398,"Y","F")&amp;O398&amp;QuoteSuffix</f>
        <v>EUR30F15Y_Quote</v>
      </c>
      <c r="Q398" s="122"/>
      <c r="R398" s="106">
        <f>_xll.qlInterestRateIndexFixingDate(AA398,S398)</f>
        <v>53315</v>
      </c>
      <c r="S398" s="106">
        <f>_xll.qlCalendarAdvance(Calendar,SettlementDate,N398,"mf",TRUE,Trigger)</f>
        <v>53317</v>
      </c>
      <c r="T398" s="106">
        <f>_xll.qlInterestRateIndexMaturity(AA398,S398)</f>
        <v>58796</v>
      </c>
      <c r="U398" s="97">
        <f>_xll.qlIndexFixing(AA398,R398,TRUE,_xll.ohTrigger(Trigger,Trigger6M,InterestRatesTrigger))</f>
        <v>1.4249063826857309E-2</v>
      </c>
      <c r="V398" s="97">
        <f>_xll.qlQuoteValue(P398,_xll.ohTrigger(Trigger,Trigger6M,InterestRatesTrigger))</f>
        <v>1.427E-2</v>
      </c>
      <c r="W398" s="94" t="b">
        <f t="shared" si="28"/>
        <v>1</v>
      </c>
      <c r="X398" s="153">
        <f t="shared" si="29"/>
        <v>-0.20936173142690334</v>
      </c>
      <c r="Y398" s="50" t="b">
        <f>ABS(X398/10000)&lt;=ABS('General Settings'!$D$32)</f>
        <v>0</v>
      </c>
      <c r="AA398" s="50" t="str">
        <f>_xll.qlSwapIndex(,,O398,SettlementDays,Currency,Calendar,FixedLegTenor,FixedLegBDC,FixedLegDayCounter,Index6M,DiscountingCurve,Permanent,Trigger,ObjectOverwrite)</f>
        <v>obj_00758#0000</v>
      </c>
      <c r="AB398" s="50" t="str">
        <f>_xll.qlVanillaSwapFromSwapIndex(,AA398,R398)</f>
        <v>obj_00874#0000</v>
      </c>
    </row>
    <row r="399" spans="13:28" x14ac:dyDescent="0.2">
      <c r="M399" s="94" t="s">
        <v>155</v>
      </c>
      <c r="N399" s="94" t="s">
        <v>92</v>
      </c>
      <c r="O399" s="94" t="s">
        <v>89</v>
      </c>
      <c r="P399" s="94" t="str">
        <f t="shared" si="30"/>
        <v>EUR30F20Y_Quote</v>
      </c>
      <c r="Q399" s="122"/>
      <c r="R399" s="106">
        <f>_xll.qlInterestRateIndexFixingDate(AA399,S399)</f>
        <v>53315</v>
      </c>
      <c r="S399" s="106">
        <f>_xll.qlCalendarAdvance(Calendar,SettlementDate,N399,"mf",TRUE,Trigger)</f>
        <v>53317</v>
      </c>
      <c r="T399" s="106">
        <f>_xll.qlInterestRateIndexMaturity(AA399,S399)</f>
        <v>60622</v>
      </c>
      <c r="U399" s="97">
        <f>_xll.qlIndexFixing(AA399,R399,TRUE,_xll.ohTrigger(Trigger,Trigger6M,InterestRatesTrigger))</f>
        <v>1.3732315121694542E-2</v>
      </c>
      <c r="V399" s="97">
        <f>_xll.qlQuoteValue(P399,_xll.ohTrigger(Trigger,Trigger6M,InterestRatesTrigger))</f>
        <v>1.372E-2</v>
      </c>
      <c r="W399" s="94" t="b">
        <f t="shared" ref="W399:W401" si="31">NOT(ISERROR(V399))</f>
        <v>1</v>
      </c>
      <c r="X399" s="153">
        <f t="shared" ref="X399:X401" si="32">(U399-V399)*10000</f>
        <v>0.12315121694542186</v>
      </c>
      <c r="Y399" s="50" t="b">
        <f>ABS(X399/10000)&lt;=ABS('General Settings'!$D$32)</f>
        <v>0</v>
      </c>
      <c r="AA399" s="50" t="str">
        <f>_xll.qlSwapIndex(,,O399,SettlementDays,Currency,Calendar,FixedLegTenor,FixedLegBDC,FixedLegDayCounter,Index6M,DiscountingCurve,Permanent,Trigger,ObjectOverwrite)</f>
        <v>obj_00691#0000</v>
      </c>
      <c r="AB399" s="50" t="str">
        <f>_xll.qlVanillaSwapFromSwapIndex(,AA399,R399)</f>
        <v>obj_00895#0000</v>
      </c>
    </row>
    <row r="400" spans="13:28" x14ac:dyDescent="0.2">
      <c r="M400" s="94" t="s">
        <v>155</v>
      </c>
      <c r="N400" s="94" t="s">
        <v>92</v>
      </c>
      <c r="O400" s="94" t="s">
        <v>90</v>
      </c>
      <c r="P400" s="94" t="str">
        <f t="shared" si="30"/>
        <v>EUR30F25Y_Quote</v>
      </c>
      <c r="Q400" s="122"/>
      <c r="R400" s="106">
        <f>_xll.qlInterestRateIndexFixingDate(AA400,S400)</f>
        <v>53315</v>
      </c>
      <c r="S400" s="106">
        <f>_xll.qlCalendarAdvance(Calendar,SettlementDate,N400,"mf",TRUE,Trigger)</f>
        <v>53317</v>
      </c>
      <c r="T400" s="106">
        <f>_xll.qlInterestRateIndexMaturity(AA400,S400)</f>
        <v>62449</v>
      </c>
      <c r="U400" s="97">
        <f>_xll.qlIndexFixing(AA400,R400,TRUE,_xll.ohTrigger(Trigger,Trigger6M,InterestRatesTrigger))</f>
        <v>1.3618888368226856E-2</v>
      </c>
      <c r="V400" s="97">
        <f>_xll.qlQuoteValue(P400,_xll.ohTrigger(Trigger,Trigger6M,InterestRatesTrigger))</f>
        <v>1.362E-2</v>
      </c>
      <c r="W400" s="94" t="b">
        <f t="shared" si="31"/>
        <v>1</v>
      </c>
      <c r="X400" s="153">
        <f t="shared" si="32"/>
        <v>-1.1116317731440367E-2</v>
      </c>
      <c r="Y400" s="50" t="b">
        <f>ABS(X400/10000)&lt;=ABS('General Settings'!$D$32)</f>
        <v>0</v>
      </c>
      <c r="AA400" s="50" t="str">
        <f>_xll.qlSwapIndex(,,O400,SettlementDays,Currency,Calendar,FixedLegTenor,FixedLegBDC,FixedLegDayCounter,Index6M,DiscountingCurve,Permanent,Trigger,ObjectOverwrite)</f>
        <v>obj_00647#0000</v>
      </c>
      <c r="AB400" s="50" t="str">
        <f>_xll.qlVanillaSwapFromSwapIndex(,AA400,R400)</f>
        <v>obj_007fb#0000</v>
      </c>
    </row>
    <row r="401" spans="13:28" x14ac:dyDescent="0.2">
      <c r="M401" s="95" t="s">
        <v>155</v>
      </c>
      <c r="N401" s="95" t="s">
        <v>92</v>
      </c>
      <c r="O401" s="95" t="s">
        <v>92</v>
      </c>
      <c r="P401" s="95" t="str">
        <f t="shared" si="30"/>
        <v>EUR30F30Y_Quote</v>
      </c>
      <c r="Q401" s="124"/>
      <c r="R401" s="107">
        <f>_xll.qlInterestRateIndexFixingDate(AA401,S401)</f>
        <v>53315</v>
      </c>
      <c r="S401" s="107">
        <f>_xll.qlCalendarAdvance(Calendar,SettlementDate,N401,"mf",TRUE,Trigger)</f>
        <v>53317</v>
      </c>
      <c r="T401" s="107">
        <f>_xll.qlInterestRateIndexMaturity(AA401,S401)</f>
        <v>64276</v>
      </c>
      <c r="U401" s="98">
        <f>_xll.qlIndexFixing(AA401,R401,TRUE,_xll.ohTrigger(Trigger,Trigger6M,InterestRatesTrigger))</f>
        <v>1.3652024215547155E-2</v>
      </c>
      <c r="V401" s="98">
        <f>_xll.qlQuoteValue(P401,_xll.ohTrigger(Trigger,Trigger6M,InterestRatesTrigger))</f>
        <v>1.3639999999999999E-2</v>
      </c>
      <c r="W401" s="95" t="b">
        <f t="shared" si="31"/>
        <v>1</v>
      </c>
      <c r="X401" s="196">
        <f t="shared" si="32"/>
        <v>0.12024215547155881</v>
      </c>
      <c r="Y401" s="51" t="b">
        <f>ABS(X401/10000)&lt;=ABS('General Settings'!$D$32)</f>
        <v>0</v>
      </c>
      <c r="AA401" s="51" t="str">
        <f>_xll.qlSwapIndex(,,O401,SettlementDays,Currency,Calendar,FixedLegTenor,FixedLegBDC,FixedLegDayCounter,Index6M,DiscountingCurve,Permanent,Trigger,ObjectOverwrite)</f>
        <v>obj_0064c#0000</v>
      </c>
      <c r="AB401" s="51" t="str">
        <f>_xll.qlVanillaSwapFromSwapIndex(,AA401,R401)</f>
        <v>obj_0076f#0000</v>
      </c>
    </row>
    <row r="402" spans="13:28" x14ac:dyDescent="0.2">
      <c r="W402" s="62"/>
      <c r="X402" s="63"/>
    </row>
    <row r="403" spans="13:28" x14ac:dyDescent="0.2">
      <c r="W403" s="62"/>
      <c r="X403" s="63"/>
    </row>
    <row r="404" spans="13:28" x14ac:dyDescent="0.2">
      <c r="W404" s="62"/>
      <c r="X404" s="63"/>
    </row>
    <row r="405" spans="13:28" x14ac:dyDescent="0.2">
      <c r="W405" s="62"/>
      <c r="X405" s="63"/>
    </row>
    <row r="406" spans="13:28" x14ac:dyDescent="0.2">
      <c r="W406" s="62"/>
      <c r="X406" s="63"/>
    </row>
    <row r="407" spans="13:28" x14ac:dyDescent="0.2">
      <c r="W407" s="62"/>
      <c r="X407" s="63"/>
    </row>
    <row r="408" spans="13:28" x14ac:dyDescent="0.2">
      <c r="W408" s="62"/>
      <c r="X408" s="63"/>
    </row>
    <row r="409" spans="13:28" x14ac:dyDescent="0.2">
      <c r="W409" s="62"/>
      <c r="X409" s="63"/>
    </row>
    <row r="410" spans="13:28" x14ac:dyDescent="0.2">
      <c r="W410" s="62"/>
      <c r="X410" s="63"/>
    </row>
    <row r="411" spans="13:28" x14ac:dyDescent="0.2">
      <c r="W411" s="62"/>
      <c r="X411" s="63"/>
    </row>
    <row r="412" spans="13:28" x14ac:dyDescent="0.2">
      <c r="W412" s="62"/>
      <c r="X412" s="63"/>
    </row>
    <row r="413" spans="13:28" x14ac:dyDescent="0.2">
      <c r="W413" s="62"/>
      <c r="X413" s="63"/>
    </row>
    <row r="414" spans="13:28" x14ac:dyDescent="0.2">
      <c r="W414" s="62"/>
      <c r="X414" s="63"/>
    </row>
    <row r="415" spans="13:28" x14ac:dyDescent="0.2">
      <c r="W415" s="62"/>
      <c r="X415" s="63"/>
    </row>
    <row r="416" spans="13:28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8">
    <cfRule type="cellIs" dxfId="3" priority="5" operator="equal">
      <formula>FALSE</formula>
    </cfRule>
  </conditionalFormatting>
  <conditionalFormatting sqref="Y23:Y40">
    <cfRule type="cellIs" dxfId="2" priority="4" operator="equal">
      <formula>FALSE</formula>
    </cfRule>
  </conditionalFormatting>
  <conditionalFormatting sqref="Y79:Y401">
    <cfRule type="cellIs" dxfId="1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42725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4.6995120963670532E-4</v>
      </c>
      <c r="H3" s="53">
        <f>IF(G3&gt;=0,ROUNDDOWN(G3*10,2)/10,ROUNDUP(G3*10,2)/10)</f>
        <v>0</v>
      </c>
      <c r="I3" s="82">
        <f>MAX(_xll.ohPack(Data!$M$4:INDEX(Fwd1Y,MATCH(E3+1,SettlementDates,1),1)))</f>
        <v>8.3286008863235638E-4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43090</v>
      </c>
      <c r="F4" s="77">
        <f t="shared" si="1"/>
        <v>3</v>
      </c>
      <c r="G4" s="83">
        <f>MIN(_xll.ohPack(Data!$M$4:INDEX(Fwd1Y,MATCH(E4+1,SettlementDates,1),1)))</f>
        <v>4.6995120963670532E-4</v>
      </c>
      <c r="H4" s="54">
        <f t="shared" ref="H4:H16" si="4">IF(G4&gt;=0,ROUNDDOWN(G4*10,2)/10,ROUNDUP(G4*10,2)/10)</f>
        <v>0</v>
      </c>
      <c r="I4" s="83">
        <f>MAX(_xll.ohPack(Data!$M$4:INDEX(Fwd1Y,MATCH(E4+1,SettlementDates,1),1)))</f>
        <v>3.0892788567925054E-3</v>
      </c>
      <c r="J4" s="54">
        <f t="shared" si="2"/>
        <v>4.0000000000000001E-3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44186</v>
      </c>
      <c r="F5" s="77">
        <f t="shared" si="1"/>
        <v>6</v>
      </c>
      <c r="G5" s="83">
        <f>MIN(_xll.ohPack(Data!$M$4:INDEX(Fwd1Y,MATCH(E5+1,SettlementDates,1),1)))</f>
        <v>4.6995120963670532E-4</v>
      </c>
      <c r="H5" s="54">
        <f t="shared" si="4"/>
        <v>0</v>
      </c>
      <c r="I5" s="83">
        <f>MAX(_xll.ohPack(Data!$M$4:INDEX(Fwd1Y,MATCH(E5+1,SettlementDates,1),1)))</f>
        <v>1.2337841677105705E-2</v>
      </c>
      <c r="J5" s="54">
        <f t="shared" si="2"/>
        <v>1.4999999999999999E-2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46012</v>
      </c>
      <c r="F6" s="77">
        <f t="shared" si="1"/>
        <v>6</v>
      </c>
      <c r="G6" s="83">
        <f>MIN(_xll.ohPack(Data!$M$4:INDEX(Fwd1Y,MATCH(E6+1,SettlementDates,1),1)))</f>
        <v>4.6995120963670532E-4</v>
      </c>
      <c r="H6" s="54">
        <f t="shared" si="4"/>
        <v>0</v>
      </c>
      <c r="I6" s="83">
        <f>MAX(_xll.ohPack(Data!$M$4:INDEX(Fwd1Y,MATCH(E6+1,SettlementDates,1),1)))</f>
        <v>2.1313035523988163E-2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49664</v>
      </c>
      <c r="F7" s="77">
        <f t="shared" si="1"/>
        <v>12</v>
      </c>
      <c r="G7" s="83">
        <f>MIN(_xll.ohPack(Data!$M$4:INDEX(Fwd1Y,MATCH(E7+1,SettlementDates,1),1)))</f>
        <v>4.6995120963670532E-4</v>
      </c>
      <c r="H7" s="54">
        <f t="shared" si="4"/>
        <v>0</v>
      </c>
      <c r="I7" s="83">
        <f>MAX(_xll.ohPack(Data!$M$4:INDEX(Fwd1Y,MATCH(E7+1,SettlementDates,1),1)))</f>
        <v>2.2494569278028276E-2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53317</v>
      </c>
      <c r="F8" s="77">
        <f t="shared" si="1"/>
        <v>36</v>
      </c>
      <c r="G8" s="83">
        <f>MIN(_xll.ohPack(Data!$M$4:INDEX(Fwd1Y,MATCH(E8+1,SettlementDates,1),1)))</f>
        <v>4.6995120963670532E-4</v>
      </c>
      <c r="H8" s="54">
        <f t="shared" si="4"/>
        <v>0</v>
      </c>
      <c r="I8" s="83">
        <f>MAX(_xll.ohPack(Data!$M$4:INDEX(Fwd1Y,MATCH(E8+1,SettlementDates,1),1)))</f>
        <v>2.2494569278028276E-2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64274</v>
      </c>
      <c r="F9" s="77">
        <f t="shared" si="1"/>
        <v>60</v>
      </c>
      <c r="G9" s="84">
        <f>MIN(_xll.ohPack(Data!$M$4:INDEX(Fwd1Y,MATCH(E9+1,SettlementDates,1),1)))</f>
        <v>4.6995120963670532E-4</v>
      </c>
      <c r="H9" s="55">
        <f t="shared" si="4"/>
        <v>0</v>
      </c>
      <c r="I9" s="84">
        <f>MAX(_xll.ohPack(Data!$M$4:INDEX(Fwd1Y,MATCH(E9+1,SettlementDates,1),1)))</f>
        <v>2.2494569278028276E-2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42725</v>
      </c>
      <c r="F10" s="78">
        <f t="shared" si="1"/>
        <v>1</v>
      </c>
      <c r="G10" s="83">
        <f>MIN(_xll.ohPack(Data!$Q$4:INDEX(ONFwd1Y,MATCH(E10+1,SettlementDates,1),1)))</f>
        <v>4.174067960871497E-4</v>
      </c>
      <c r="H10" s="53">
        <f t="shared" si="4"/>
        <v>0</v>
      </c>
      <c r="I10" s="82">
        <f>MAX(_xll.ohPack(Data!$Q$4:INDEX(ONFwd1Y,MATCH(E10+1,SettlementDates,1),1)))</f>
        <v>8.779068649844568E-4</v>
      </c>
      <c r="J10" s="53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43090</v>
      </c>
      <c r="F11" s="77">
        <f t="shared" si="1"/>
        <v>3</v>
      </c>
      <c r="G11" s="83">
        <f>MIN(_xll.ohPack(Data!$Q$4:INDEX(ONFwd1Y,MATCH(E11+1,SettlementDates,1),1)))</f>
        <v>2.5232633974248131E-4</v>
      </c>
      <c r="H11" s="54">
        <f t="shared" si="4"/>
        <v>0</v>
      </c>
      <c r="I11" s="83">
        <f>MAX(_xll.ohPack(Data!$Q$4:INDEX(ONFwd1Y,MATCH(E11+1,SettlementDates,1),1)))</f>
        <v>1.6476366444795332E-3</v>
      </c>
      <c r="J11" s="54">
        <f t="shared" si="2"/>
        <v>2E-3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44186</v>
      </c>
      <c r="F12" s="77">
        <f t="shared" si="1"/>
        <v>6</v>
      </c>
      <c r="G12" s="83">
        <f>MIN(_xll.ohPack(Data!$Q$4:INDEX(ONFwd1Y,MATCH(E12+1,SettlementDates,1),1)))</f>
        <v>2.5232633974248131E-4</v>
      </c>
      <c r="H12" s="54">
        <f t="shared" si="4"/>
        <v>0</v>
      </c>
      <c r="I12" s="83">
        <f>MAX(_xll.ohPack(Data!$Q$4:INDEX(ONFwd1Y,MATCH(E12+1,SettlementDates,1),1)))</f>
        <v>1.0936420389295876E-2</v>
      </c>
      <c r="J12" s="54">
        <f t="shared" si="2"/>
        <v>1.4999999999999999E-2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46012</v>
      </c>
      <c r="F13" s="77">
        <f t="shared" si="1"/>
        <v>6</v>
      </c>
      <c r="G13" s="83">
        <f>MIN(_xll.ohPack(Data!$Q$4:INDEX(ONFwd1Y,MATCH(E13+1,SettlementDates,1),1)))</f>
        <v>2.5232633974248131E-4</v>
      </c>
      <c r="H13" s="54">
        <f t="shared" si="4"/>
        <v>0</v>
      </c>
      <c r="I13" s="83">
        <f>MAX(_xll.ohPack(Data!$Q$4:INDEX(ONFwd1Y,MATCH(E13+1,SettlementDates,1),1)))</f>
        <v>2.0553073686500056E-2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49664</v>
      </c>
      <c r="F14" s="77">
        <f t="shared" si="1"/>
        <v>12</v>
      </c>
      <c r="G14" s="83">
        <f>MIN(_xll.ohPack(Data!$Q$4:INDEX(ONFwd1Y,MATCH(E14+1,SettlementDates,1),1)))</f>
        <v>2.5232633974248131E-4</v>
      </c>
      <c r="H14" s="54">
        <f t="shared" si="4"/>
        <v>0</v>
      </c>
      <c r="I14" s="83">
        <f>MAX(_xll.ohPack(Data!$Q$4:INDEX(ONFwd1Y,MATCH(E14+1,SettlementDates,1),1)))</f>
        <v>2.2251547660285809E-2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53317</v>
      </c>
      <c r="F15" s="77">
        <f t="shared" si="1"/>
        <v>36</v>
      </c>
      <c r="G15" s="83">
        <f>MIN(_xll.ohPack(Data!$Q$4:INDEX(ONFwd1Y,MATCH(E15+1,SettlementDates,1),1)))</f>
        <v>2.5232633974248131E-4</v>
      </c>
      <c r="H15" s="54">
        <f t="shared" si="4"/>
        <v>0</v>
      </c>
      <c r="I15" s="83">
        <f>MAX(_xll.ohPack(Data!$Q$4:INDEX(ONFwd1Y,MATCH(E15+1,SettlementDates,1),1)))</f>
        <v>2.2251547660285809E-2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64274</v>
      </c>
      <c r="F16" s="81">
        <f t="shared" si="1"/>
        <v>60</v>
      </c>
      <c r="G16" s="84">
        <f>MIN(_xll.ohPack(Data!$Q$4:INDEX(ONFwd1Y,MATCH(E16+1,SettlementDates,1),1)))</f>
        <v>2.5232633974248131E-4</v>
      </c>
      <c r="H16" s="55">
        <f t="shared" si="4"/>
        <v>0</v>
      </c>
      <c r="I16" s="84">
        <f>MAX(_xll.ohPack(Data!$Q$4:INDEX(ONFwd1Y,MATCH(E16+1,SettlementDates,1),1)))</f>
        <v>2.2251547660285809E-2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143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</row>
    <row r="23" spans="3:27" x14ac:dyDescent="0.2">
      <c r="J23" s="62"/>
      <c r="K23" s="62"/>
      <c r="L23" s="62"/>
      <c r="M23" s="117" t="s">
        <v>146</v>
      </c>
      <c r="N23" s="117" t="s">
        <v>30</v>
      </c>
      <c r="O23" s="117" t="str">
        <f t="shared" ref="O23:O35" si="6">LEFT(N23,LEN(N23)-1)+12&amp;"M"</f>
        <v>13M</v>
      </c>
      <c r="P23" s="117" t="str">
        <f t="shared" ref="P23:P35" si="7">Currency&amp;LEFT(N23,LEN(N23)-1)&amp;"x"&amp;LEFT(O23,LEN(O23)-1)&amp;"F"&amp;QuoteSuffix</f>
        <v>EUR1x13F_Quote</v>
      </c>
      <c r="Q23" s="142"/>
      <c r="R23" s="118">
        <f>_xll.qlInterestRateIndexFixingDate(Index1Y,S23)</f>
        <v>42388</v>
      </c>
      <c r="S23" s="118">
        <f>_xll.qlCalendarAdvance(Calendar,SettlementDate,N23,"mf",TRUE)</f>
        <v>42390</v>
      </c>
      <c r="T23" s="118">
        <f>_xll.qlCalendarAdvance(Calendar,SettlementDate,O23,"mf",TRUE)</f>
        <v>42758</v>
      </c>
      <c r="U23" s="119">
        <f>_xll.qlIndexFixing(Index1Y,R23,TRUE,_xll.ohTrigger(Trigger,Trigger1Y,InterestRatesTrigger))</f>
        <v>5.5999999999993262E-4</v>
      </c>
      <c r="V23" s="119">
        <f>IFERROR(_xll.qlQuoteValue(P23,_xll.ohTrigger(Trigger,Trigger1Y,InterestRatesTrigger)),NA())</f>
        <v>5.5999999999999995E-4</v>
      </c>
      <c r="W23" s="117" t="b">
        <f>NOT(ISERROR(V23))</f>
        <v>1</v>
      </c>
      <c r="X23" s="145">
        <f>(U23-V23)*10000</f>
        <v>-6.7328954911349825E-13</v>
      </c>
      <c r="Y23" s="171" t="b">
        <f>ABS(X23/10000)&lt;=ABS('General Settings'!$D$33)</f>
        <v>1</v>
      </c>
      <c r="AA23" s="62" t="e">
        <f t="array" ref="AA23:AA35">NA()</f>
        <v>#N/A</v>
      </c>
    </row>
    <row r="24" spans="3:27" x14ac:dyDescent="0.2">
      <c r="M24" s="110" t="s">
        <v>146</v>
      </c>
      <c r="N24" s="110" t="s">
        <v>63</v>
      </c>
      <c r="O24" s="110" t="str">
        <f t="shared" si="6"/>
        <v>14M</v>
      </c>
      <c r="P24" s="110" t="str">
        <f t="shared" si="7"/>
        <v>EUR2x14F_Quote</v>
      </c>
      <c r="Q24" s="142"/>
      <c r="R24" s="111">
        <f>_xll.qlInterestRateIndexFixingDate(Index1Y,S24)</f>
        <v>42418</v>
      </c>
      <c r="S24" s="111">
        <f>_xll.qlCalendarAdvance(Calendar,SettlementDate,N24,"mf",TRUE)</f>
        <v>42422</v>
      </c>
      <c r="T24" s="111">
        <f>_xll.qlCalendarAdvance(Calendar,SettlementDate,O24,"mf",TRUE)</f>
        <v>42787</v>
      </c>
      <c r="U24" s="112">
        <f>_xll.qlIndexFixing(Index1Y,R24,TRUE,_xll.ohTrigger(Trigger,Trigger1Y,InterestRatesTrigger))</f>
        <v>5.1000000041920518E-4</v>
      </c>
      <c r="V24" s="112">
        <f>IFERROR(_xll.qlQuoteValue(P24,_xll.ohTrigger(Trigger,Trigger1Y,InterestRatesTrigger)),NA())</f>
        <v>5.1000000000000004E-4</v>
      </c>
      <c r="W24" s="110" t="b">
        <f t="shared" ref="W24:W35" si="8">NOT(ISERROR(V24))</f>
        <v>1</v>
      </c>
      <c r="X24" s="146">
        <f t="shared" ref="X24:X35" si="9">(U24-V24)*10000</f>
        <v>4.1920514368826156E-9</v>
      </c>
      <c r="Y24" s="171" t="b">
        <f>ABS(X24/10000)&lt;=ABS('General Settings'!$D$33)</f>
        <v>1</v>
      </c>
      <c r="AA24" s="62" t="e">
        <v>#N/A</v>
      </c>
    </row>
    <row r="25" spans="3:27" x14ac:dyDescent="0.2">
      <c r="M25" s="110" t="s">
        <v>146</v>
      </c>
      <c r="N25" s="110" t="s">
        <v>31</v>
      </c>
      <c r="O25" s="110" t="str">
        <f t="shared" si="6"/>
        <v>15M</v>
      </c>
      <c r="P25" s="110" t="str">
        <f t="shared" si="7"/>
        <v>EUR3x15F_Quote</v>
      </c>
      <c r="Q25" s="142"/>
      <c r="R25" s="111">
        <f>_xll.qlInterestRateIndexFixingDate(Index1Y,S25)</f>
        <v>42446</v>
      </c>
      <c r="S25" s="111">
        <f>_xll.qlCalendarAdvance(Calendar,SettlementDate,N25,"mf",TRUE)</f>
        <v>42450</v>
      </c>
      <c r="T25" s="111">
        <f>_xll.qlCalendarAdvance(Calendar,SettlementDate,O25,"mf",TRUE)</f>
        <v>42815</v>
      </c>
      <c r="U25" s="112">
        <f>_xll.qlIndexFixing(Index1Y,R25,TRUE,_xll.ohTrigger(Trigger,Trigger1Y,InterestRatesTrigger))</f>
        <v>4.7999999999985955E-4</v>
      </c>
      <c r="V25" s="112">
        <f>IFERROR(_xll.qlQuoteValue(P25,_xll.ohTrigger(Trigger,Trigger1Y,InterestRatesTrigger)),NA())</f>
        <v>4.8000000000000001E-4</v>
      </c>
      <c r="W25" s="110" t="b">
        <f t="shared" si="8"/>
        <v>1</v>
      </c>
      <c r="X25" s="146">
        <f t="shared" si="9"/>
        <v>-1.404583914454971E-12</v>
      </c>
      <c r="Y25" s="171" t="b">
        <f>ABS(X25/10000)&lt;=ABS('General Settings'!$D$33)</f>
        <v>1</v>
      </c>
      <c r="AA25" s="62" t="e">
        <v>#N/A</v>
      </c>
    </row>
    <row r="26" spans="3:27" x14ac:dyDescent="0.2">
      <c r="M26" s="110" t="s">
        <v>146</v>
      </c>
      <c r="N26" s="110" t="s">
        <v>64</v>
      </c>
      <c r="O26" s="110" t="str">
        <f t="shared" si="6"/>
        <v>16M</v>
      </c>
      <c r="P26" s="110" t="str">
        <f t="shared" si="7"/>
        <v>EUR4x16F_Quote</v>
      </c>
      <c r="Q26" s="142"/>
      <c r="R26" s="111">
        <f>_xll.qlInterestRateIndexFixingDate(Index1Y,S26)</f>
        <v>42479</v>
      </c>
      <c r="S26" s="111">
        <f>_xll.qlCalendarAdvance(Calendar,SettlementDate,N26,"mf",TRUE)</f>
        <v>42481</v>
      </c>
      <c r="T26" s="111">
        <f>_xll.qlCalendarAdvance(Calendar,SettlementDate,O26,"mf",TRUE)</f>
        <v>42846</v>
      </c>
      <c r="U26" s="112">
        <f>_xll.qlIndexFixing(Index1Y,R26,TRUE,_xll.ohTrigger(Trigger,Trigger1Y,InterestRatesTrigger))</f>
        <v>4.8000000021754843E-4</v>
      </c>
      <c r="V26" s="112">
        <f>IFERROR(_xll.qlQuoteValue(P26,_xll.ohTrigger(Trigger,Trigger1Y,InterestRatesTrigger)),NA())</f>
        <v>4.8000000000000001E-4</v>
      </c>
      <c r="W26" s="110" t="b">
        <f t="shared" si="8"/>
        <v>1</v>
      </c>
      <c r="X26" s="146">
        <f t="shared" si="9"/>
        <v>2.1754841851573392E-9</v>
      </c>
      <c r="Y26" s="171" t="b">
        <f>ABS(X26/10000)&lt;=ABS('General Settings'!$D$33)</f>
        <v>1</v>
      </c>
      <c r="AA26" s="62" t="e">
        <v>#N/A</v>
      </c>
    </row>
    <row r="27" spans="3:27" x14ac:dyDescent="0.2">
      <c r="M27" s="110" t="s">
        <v>146</v>
      </c>
      <c r="N27" s="110" t="s">
        <v>65</v>
      </c>
      <c r="O27" s="110" t="str">
        <f t="shared" si="6"/>
        <v>17M</v>
      </c>
      <c r="P27" s="110" t="str">
        <f t="shared" si="7"/>
        <v>EUR5x17F_Quote</v>
      </c>
      <c r="Q27" s="142"/>
      <c r="R27" s="111">
        <f>_xll.qlInterestRateIndexFixingDate(Index1Y,S27)</f>
        <v>42509</v>
      </c>
      <c r="S27" s="111">
        <f>_xll.qlCalendarAdvance(Calendar,SettlementDate,N27,"mf",TRUE)</f>
        <v>42513</v>
      </c>
      <c r="T27" s="111">
        <f>_xll.qlCalendarAdvance(Calendar,SettlementDate,O27,"mf",TRUE)</f>
        <v>42877</v>
      </c>
      <c r="U27" s="112">
        <f>_xll.qlIndexFixing(Index1Y,R27,TRUE,_xll.ohTrigger(Trigger,Trigger1Y,InterestRatesTrigger))</f>
        <v>4.8000000000073559E-4</v>
      </c>
      <c r="V27" s="112">
        <f>IFERROR(_xll.qlQuoteValue(P27,_xll.ohTrigger(Trigger,Trigger1Y,InterestRatesTrigger)),NA())</f>
        <v>4.8000000000000001E-4</v>
      </c>
      <c r="W27" s="110" t="b">
        <f t="shared" si="8"/>
        <v>1</v>
      </c>
      <c r="X27" s="146">
        <f t="shared" si="9"/>
        <v>7.3557696392279048E-12</v>
      </c>
      <c r="Y27" s="171" t="b">
        <f>ABS(X27/10000)&lt;=ABS('General Settings'!$D$33)</f>
        <v>1</v>
      </c>
      <c r="AA27" s="62" t="e">
        <v>#N/A</v>
      </c>
    </row>
    <row r="28" spans="3:27" x14ac:dyDescent="0.2">
      <c r="M28" s="110" t="s">
        <v>146</v>
      </c>
      <c r="N28" s="110" t="s">
        <v>32</v>
      </c>
      <c r="O28" s="110" t="str">
        <f t="shared" si="6"/>
        <v>18M</v>
      </c>
      <c r="P28" s="110" t="str">
        <f t="shared" si="7"/>
        <v>EUR6x18F_Quote</v>
      </c>
      <c r="Q28" s="142"/>
      <c r="R28" s="111">
        <f>_xll.qlInterestRateIndexFixingDate(Index1Y,S28)</f>
        <v>42538</v>
      </c>
      <c r="S28" s="111">
        <f>_xll.qlCalendarAdvance(Calendar,SettlementDate,N28,"mf",TRUE)</f>
        <v>42542</v>
      </c>
      <c r="T28" s="111">
        <f>_xll.qlCalendarAdvance(Calendar,SettlementDate,O28,"mf",TRUE)</f>
        <v>42907</v>
      </c>
      <c r="U28" s="112">
        <f>_xll.qlIndexFixing(Index1Y,R28,TRUE,_xll.ohTrigger(Trigger,Trigger1Y,InterestRatesTrigger))</f>
        <v>4.7999999999985955E-4</v>
      </c>
      <c r="V28" s="112">
        <f>IFERROR(_xll.qlQuoteValue(P28,_xll.ohTrigger(Trigger,Trigger1Y,InterestRatesTrigger)),NA())</f>
        <v>4.8000000000000001E-4</v>
      </c>
      <c r="W28" s="110" t="b">
        <f t="shared" si="8"/>
        <v>1</v>
      </c>
      <c r="X28" s="146">
        <f t="shared" si="9"/>
        <v>-1.404583914454971E-12</v>
      </c>
      <c r="Y28" s="171" t="b">
        <f>ABS(X28/10000)&lt;=ABS('General Settings'!$D$33)</f>
        <v>1</v>
      </c>
      <c r="AA28" s="62" t="e">
        <v>#N/A</v>
      </c>
    </row>
    <row r="29" spans="3:27" x14ac:dyDescent="0.2">
      <c r="M29" s="110" t="s">
        <v>146</v>
      </c>
      <c r="N29" s="110" t="s">
        <v>66</v>
      </c>
      <c r="O29" s="110" t="str">
        <f t="shared" si="6"/>
        <v>19M</v>
      </c>
      <c r="P29" s="110" t="str">
        <f t="shared" si="7"/>
        <v>EUR7x19F_Quote</v>
      </c>
      <c r="Q29" s="142"/>
      <c r="R29" s="111">
        <f>_xll.qlInterestRateIndexFixingDate(Index1Y,S29)</f>
        <v>42570</v>
      </c>
      <c r="S29" s="111">
        <f>_xll.qlCalendarAdvance(Calendar,SettlementDate,N29,"mf",TRUE)</f>
        <v>42572</v>
      </c>
      <c r="T29" s="111">
        <f>_xll.qlCalendarAdvance(Calendar,SettlementDate,O29,"mf",TRUE)</f>
        <v>42937</v>
      </c>
      <c r="U29" s="112">
        <f>_xll.qlIndexFixing(Index1Y,R29,TRUE,_xll.ohTrigger(Trigger,Trigger1Y,InterestRatesTrigger))</f>
        <v>5.1999999919988499E-4</v>
      </c>
      <c r="V29" s="112">
        <f>IFERROR(_xll.qlQuoteValue(P29,_xll.ohTrigger(Trigger,Trigger1Y,InterestRatesTrigger)),NA())</f>
        <v>5.2000000000000006E-4</v>
      </c>
      <c r="W29" s="110" t="b">
        <f t="shared" si="8"/>
        <v>1</v>
      </c>
      <c r="X29" s="146">
        <f t="shared" si="9"/>
        <v>-8.0011507402194537E-9</v>
      </c>
      <c r="Y29" s="171" t="b">
        <f>ABS(X29/10000)&lt;=ABS('General Settings'!$D$33)</f>
        <v>1</v>
      </c>
      <c r="AA29" s="62" t="e">
        <v>#N/A</v>
      </c>
    </row>
    <row r="30" spans="3:27" x14ac:dyDescent="0.2">
      <c r="M30" s="110" t="s">
        <v>146</v>
      </c>
      <c r="N30" s="110" t="s">
        <v>67</v>
      </c>
      <c r="O30" s="110" t="str">
        <f t="shared" si="6"/>
        <v>20M</v>
      </c>
      <c r="P30" s="110" t="str">
        <f t="shared" si="7"/>
        <v>EUR8x20F_Quote</v>
      </c>
      <c r="Q30" s="142"/>
      <c r="R30" s="111">
        <f>_xll.qlInterestRateIndexFixingDate(Index1Y,S30)</f>
        <v>42600</v>
      </c>
      <c r="S30" s="111">
        <f>_xll.qlCalendarAdvance(Calendar,SettlementDate,N30,"mf",TRUE)</f>
        <v>42604</v>
      </c>
      <c r="T30" s="111">
        <f>_xll.qlCalendarAdvance(Calendar,SettlementDate,O30,"mf",TRUE)</f>
        <v>42968</v>
      </c>
      <c r="U30" s="112">
        <f>_xll.qlIndexFixing(Index1Y,R30,TRUE,_xll.ohTrigger(Trigger,Trigger1Y,InterestRatesTrigger))</f>
        <v>5.6000000002053192E-4</v>
      </c>
      <c r="V30" s="112">
        <f>IFERROR(_xll.qlQuoteValue(P30,_xll.ohTrigger(Trigger,Trigger1Y,InterestRatesTrigger)),NA())</f>
        <v>5.5999999999999995E-4</v>
      </c>
      <c r="W30" s="110" t="b">
        <f t="shared" si="8"/>
        <v>1</v>
      </c>
      <c r="X30" s="146">
        <f t="shared" si="9"/>
        <v>2.0531970221226992E-10</v>
      </c>
      <c r="Y30" s="171" t="b">
        <f>ABS(X30/10000)&lt;=ABS('General Settings'!$D$33)</f>
        <v>1</v>
      </c>
      <c r="AA30" s="62" t="e">
        <v>#N/A</v>
      </c>
    </row>
    <row r="31" spans="3:27" x14ac:dyDescent="0.2">
      <c r="M31" s="110" t="s">
        <v>146</v>
      </c>
      <c r="N31" s="110" t="s">
        <v>68</v>
      </c>
      <c r="O31" s="110" t="str">
        <f t="shared" si="6"/>
        <v>21M</v>
      </c>
      <c r="P31" s="110" t="str">
        <f t="shared" si="7"/>
        <v>EUR9x21F_Quote</v>
      </c>
      <c r="Q31" s="142"/>
      <c r="R31" s="111">
        <f>_xll.qlInterestRateIndexFixingDate(Index1Y,S31)</f>
        <v>42632</v>
      </c>
      <c r="S31" s="111">
        <f>_xll.qlCalendarAdvance(Calendar,SettlementDate,N31,"mf",TRUE)</f>
        <v>42634</v>
      </c>
      <c r="T31" s="111">
        <f>_xll.qlCalendarAdvance(Calendar,SettlementDate,O31,"mf",TRUE)</f>
        <v>42999</v>
      </c>
      <c r="U31" s="112">
        <f>_xll.qlIndexFixing(Index1Y,R31,TRUE,_xll.ohTrigger(Trigger,Trigger1Y,InterestRatesTrigger))</f>
        <v>5.9999999999933165E-4</v>
      </c>
      <c r="V31" s="112">
        <f>IFERROR(_xll.qlQuoteValue(P31,_xll.ohTrigger(Trigger,Trigger1Y,InterestRatesTrigger)),NA())</f>
        <v>5.9999999999999995E-4</v>
      </c>
      <c r="W31" s="110" t="b">
        <f t="shared" si="8"/>
        <v>1</v>
      </c>
      <c r="X31" s="146">
        <f t="shared" si="9"/>
        <v>-6.6830221912006493E-12</v>
      </c>
      <c r="Y31" s="171" t="b">
        <f>ABS(X31/10000)&lt;=ABS('General Settings'!$D$33)</f>
        <v>1</v>
      </c>
      <c r="AA31" s="62" t="e">
        <v>#N/A</v>
      </c>
    </row>
    <row r="32" spans="3:27" x14ac:dyDescent="0.2">
      <c r="M32" s="110" t="s">
        <v>146</v>
      </c>
      <c r="N32" s="110" t="s">
        <v>69</v>
      </c>
      <c r="O32" s="110" t="str">
        <f t="shared" si="6"/>
        <v>22M</v>
      </c>
      <c r="P32" s="110" t="str">
        <f t="shared" si="7"/>
        <v>EUR10x22F_Quote</v>
      </c>
      <c r="Q32" s="142"/>
      <c r="R32" s="111">
        <f>_xll.qlInterestRateIndexFixingDate(Index1Y,S32)</f>
        <v>42662</v>
      </c>
      <c r="S32" s="111">
        <f>_xll.qlCalendarAdvance(Calendar,SettlementDate,N32,"mf",TRUE)</f>
        <v>42664</v>
      </c>
      <c r="T32" s="111">
        <f>_xll.qlCalendarAdvance(Calendar,SettlementDate,O32,"mf",TRUE)</f>
        <v>43031</v>
      </c>
      <c r="U32" s="112">
        <f>_xll.qlIndexFixing(Index1Y,R32,TRUE,_xll.ohTrigger(Trigger,Trigger1Y,InterestRatesTrigger))</f>
        <v>6.8000000000197189E-4</v>
      </c>
      <c r="V32" s="112">
        <f>IFERROR(_xll.qlQuoteValue(P32,_xll.ohTrigger(Trigger,Trigger1Y,InterestRatesTrigger)),NA())</f>
        <v>6.8000000000000005E-4</v>
      </c>
      <c r="W32" s="110" t="b">
        <f t="shared" si="8"/>
        <v>1</v>
      </c>
      <c r="X32" s="146">
        <f t="shared" si="9"/>
        <v>1.9718384910993869E-11</v>
      </c>
      <c r="Y32" s="171" t="b">
        <f>ABS(X32/10000)&lt;=ABS('General Settings'!$D$33)</f>
        <v>1</v>
      </c>
      <c r="AA32" s="62" t="e">
        <v>#N/A</v>
      </c>
    </row>
    <row r="33" spans="13:27" x14ac:dyDescent="0.2">
      <c r="M33" s="110" t="s">
        <v>146</v>
      </c>
      <c r="N33" s="110" t="s">
        <v>70</v>
      </c>
      <c r="O33" s="110" t="str">
        <f t="shared" si="6"/>
        <v>23M</v>
      </c>
      <c r="P33" s="110" t="str">
        <f t="shared" si="7"/>
        <v>EUR11x23F_Quote</v>
      </c>
      <c r="Q33" s="142"/>
      <c r="R33" s="111">
        <f>_xll.qlInterestRateIndexFixingDate(Index1Y,S33)</f>
        <v>42691</v>
      </c>
      <c r="S33" s="111">
        <f>_xll.qlCalendarAdvance(Calendar,SettlementDate,N33,"mf",TRUE)</f>
        <v>42695</v>
      </c>
      <c r="T33" s="111">
        <f>_xll.qlCalendarAdvance(Calendar,SettlementDate,O33,"mf",TRUE)</f>
        <v>43060</v>
      </c>
      <c r="U33" s="112">
        <f>_xll.qlIndexFixing(Index1Y,R33,TRUE,_xll.ohTrigger(Trigger,Trigger1Y,InterestRatesTrigger))</f>
        <v>7.6000000013835172E-4</v>
      </c>
      <c r="V33" s="112">
        <f>IFERROR(_xll.qlQuoteValue(P33,_xll.ohTrigger(Trigger,Trigger1Y,InterestRatesTrigger)),NA())</f>
        <v>7.6000000000000015E-4</v>
      </c>
      <c r="W33" s="110" t="b">
        <f t="shared" si="8"/>
        <v>1</v>
      </c>
      <c r="X33" s="146">
        <f t="shared" si="9"/>
        <v>1.3835156978392327E-9</v>
      </c>
      <c r="Y33" s="171" t="b">
        <f>ABS(X33/10000)&lt;=ABS('General Settings'!$D$33)</f>
        <v>1</v>
      </c>
      <c r="AA33" s="62" t="e">
        <v>#N/A</v>
      </c>
    </row>
    <row r="34" spans="13:27" x14ac:dyDescent="0.2">
      <c r="M34" s="110" t="s">
        <v>146</v>
      </c>
      <c r="N34" s="110" t="s">
        <v>102</v>
      </c>
      <c r="O34" s="110" t="str">
        <f t="shared" si="6"/>
        <v>24M</v>
      </c>
      <c r="P34" s="110" t="str">
        <f t="shared" si="7"/>
        <v>EUR12x24F_Quote</v>
      </c>
      <c r="Q34" s="142"/>
      <c r="R34" s="111">
        <f>_xll.qlInterestRateIndexFixingDate(Index1Y,S34)</f>
        <v>42723</v>
      </c>
      <c r="S34" s="111">
        <f>_xll.qlCalendarAdvance(Calendar,SettlementDate,N34,"mf",TRUE)</f>
        <v>42725</v>
      </c>
      <c r="T34" s="111">
        <f>_xll.qlCalendarAdvance(Calendar,SettlementDate,O34,"mf",TRUE)</f>
        <v>43090</v>
      </c>
      <c r="U34" s="112">
        <f>_xll.qlIndexFixing(Index1Y,R34,TRUE,_xll.ohTrigger(Trigger,Trigger1Y,InterestRatesTrigger))</f>
        <v>8.3999999997747064E-4</v>
      </c>
      <c r="V34" s="112">
        <f>IFERROR(_xll.qlQuoteValue(P34,_xll.ohTrigger(Trigger,Trigger1Y,InterestRatesTrigger)),NA())</f>
        <v>8.4000000000000014E-4</v>
      </c>
      <c r="W34" s="110" t="b">
        <f t="shared" si="8"/>
        <v>1</v>
      </c>
      <c r="X34" s="146">
        <f t="shared" si="9"/>
        <v>-2.2529504303814285E-10</v>
      </c>
      <c r="Y34" s="171" t="b">
        <f>ABS(X34/10000)&lt;=ABS('General Settings'!$D$33)</f>
        <v>1</v>
      </c>
      <c r="AA34" s="62" t="e">
        <v>#N/A</v>
      </c>
    </row>
    <row r="35" spans="13:27" x14ac:dyDescent="0.2">
      <c r="M35" s="114" t="s">
        <v>146</v>
      </c>
      <c r="N35" s="114" t="s">
        <v>103</v>
      </c>
      <c r="O35" s="114" t="str">
        <f t="shared" si="6"/>
        <v>36M</v>
      </c>
      <c r="P35" s="114" t="str">
        <f t="shared" si="7"/>
        <v>EUR24x36F_Quote</v>
      </c>
      <c r="Q35" s="143"/>
      <c r="R35" s="115">
        <f>_xll.qlInterestRateIndexFixingDate(Index1Y,S35)</f>
        <v>43088</v>
      </c>
      <c r="S35" s="115">
        <f>_xll.qlCalendarAdvance(Calendar,SettlementDate,N35,"mf",TRUE)</f>
        <v>43090</v>
      </c>
      <c r="T35" s="115">
        <f>_xll.qlCalendarAdvance(Calendar,SettlementDate,O35,"mf",TRUE)</f>
        <v>43455</v>
      </c>
      <c r="U35" s="116">
        <f>_xll.qlIndexFixing(Index1Y,R35,TRUE,_xll.ohTrigger(Trigger,Trigger1Y,InterestRatesTrigger))</f>
        <v>3.0623822519170556E-3</v>
      </c>
      <c r="V35" s="116">
        <f>IFERROR(_xll.qlQuoteValue(P35,_xll.ohTrigger(Trigger,Trigger1Y,InterestRatesTrigger)),NA())</f>
        <v>3.0299999999999997E-3</v>
      </c>
      <c r="W35" s="114" t="b">
        <f t="shared" si="8"/>
        <v>1</v>
      </c>
      <c r="X35" s="158">
        <f t="shared" si="9"/>
        <v>0.3238225191705586</v>
      </c>
      <c r="Y35" s="172" t="b">
        <f>ABS(X35/10000)&lt;=ABS('General Settings'!$D$33)</f>
        <v>1</v>
      </c>
      <c r="AA35" s="62" t="e">
        <v>#N/A</v>
      </c>
    </row>
    <row r="36" spans="13:27" x14ac:dyDescent="0.2">
      <c r="W36" s="62"/>
      <c r="X36" s="63"/>
    </row>
    <row r="37" spans="13:27" x14ac:dyDescent="0.2">
      <c r="W37" s="62"/>
      <c r="X37" s="63"/>
    </row>
    <row r="38" spans="13:27" x14ac:dyDescent="0.2">
      <c r="W38" s="62"/>
      <c r="X38" s="63"/>
    </row>
    <row r="39" spans="13:27" x14ac:dyDescent="0.2">
      <c r="W39" s="62"/>
      <c r="X39" s="63"/>
    </row>
    <row r="40" spans="13:27" x14ac:dyDescent="0.2">
      <c r="W40" s="62"/>
      <c r="X40" s="63"/>
    </row>
    <row r="41" spans="13:27" x14ac:dyDescent="0.2">
      <c r="W41" s="62"/>
      <c r="X41" s="63"/>
    </row>
    <row r="42" spans="13:27" x14ac:dyDescent="0.2">
      <c r="W42" s="62"/>
      <c r="X42" s="63"/>
    </row>
    <row r="43" spans="13:27" x14ac:dyDescent="0.2">
      <c r="W43" s="62"/>
      <c r="X43" s="63"/>
    </row>
    <row r="44" spans="13:27" x14ac:dyDescent="0.2">
      <c r="W44" s="62"/>
      <c r="X44" s="63"/>
    </row>
    <row r="45" spans="13:27" x14ac:dyDescent="0.2">
      <c r="W45" s="62"/>
      <c r="X45" s="63"/>
    </row>
    <row r="46" spans="13:27" x14ac:dyDescent="0.2">
      <c r="W46" s="62"/>
      <c r="X46" s="63"/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5">
    <cfRule type="cellIs" dxfId="0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92" t="str">
        <f>Currency&amp;"ON"</f>
        <v>EURON</v>
      </c>
      <c r="J2" s="179" t="s">
        <v>39</v>
      </c>
      <c r="K2" s="180"/>
      <c r="L2" s="180"/>
      <c r="M2" s="181"/>
      <c r="N2" s="179" t="s">
        <v>40</v>
      </c>
      <c r="O2" s="180"/>
      <c r="P2" s="180"/>
      <c r="Q2" s="181"/>
    </row>
    <row r="3" spans="2:17" s="174" customFormat="1" ht="22.5" customHeight="1" thickBot="1" x14ac:dyDescent="0.3">
      <c r="B3" s="173" t="s">
        <v>41</v>
      </c>
      <c r="D3" s="173" t="s">
        <v>44</v>
      </c>
      <c r="E3" s="175" t="s">
        <v>45</v>
      </c>
      <c r="F3" s="195" t="s">
        <v>39</v>
      </c>
      <c r="H3" s="173" t="s">
        <v>44</v>
      </c>
      <c r="I3" s="175" t="s">
        <v>45</v>
      </c>
      <c r="J3" s="187" t="s">
        <v>30</v>
      </c>
      <c r="K3" s="188" t="s">
        <v>31</v>
      </c>
      <c r="L3" s="188" t="s">
        <v>32</v>
      </c>
      <c r="M3" s="189" t="s">
        <v>33</v>
      </c>
      <c r="N3" s="187" t="s">
        <v>30</v>
      </c>
      <c r="O3" s="190" t="s">
        <v>31</v>
      </c>
      <c r="P3" s="190" t="s">
        <v>32</v>
      </c>
      <c r="Q3" s="191" t="s">
        <v>33</v>
      </c>
    </row>
    <row r="4" spans="2:17" x14ac:dyDescent="0.2">
      <c r="B4" s="38"/>
      <c r="D4" s="41">
        <f>EvaluationDate</f>
        <v>42355</v>
      </c>
      <c r="E4" s="176">
        <f>_xll.qlInterestRateIndexValueDate(IndexON,D4)</f>
        <v>42355</v>
      </c>
      <c r="F4" s="193">
        <f>IFERROR(_xll.qlIndexFixing(IndexON,D4,TRUE,_xll.ohTrigger(RecalcTrigger,TriggerON)),NA())</f>
        <v>-2.49999999997641E-3</v>
      </c>
      <c r="H4" s="41">
        <f>EvaluationDate</f>
        <v>42355</v>
      </c>
      <c r="I4" s="176">
        <f>_xll.qlInterestRateIndexValueDate(Index1M,$H4)</f>
        <v>42359</v>
      </c>
      <c r="J4" s="182">
        <f>IFERROR(_xll.qlIndexFixing(Index1M,$H4,TRUE,_xll.ohTrigger(_xll.ohTrigger(RecalcTrigger,Trigger1M),Trigger1M)),NA())</f>
        <v>-1.9799999999982735E-3</v>
      </c>
      <c r="K4" s="44">
        <f>IFERROR(_xll.qlIndexFixing(Index3M,H4,TRUE,_xll.ohTrigger(RecalcTrigger,Trigger3M)),NA())</f>
        <v>-1.2270000000014459E-3</v>
      </c>
      <c r="L4" s="44">
        <f>IFERROR(_xll.qlIndexFixing(Index6M,$H4,TRUE,_xll.ohTrigger(RecalcTrigger,Trigger6M)),NA())</f>
        <v>-3.5299999999945802E-4</v>
      </c>
      <c r="M4" s="183">
        <f>IFERROR(_xll.qlIndexFixing(Index1Y,$H4,TRUE,_xll.ohTrigger(RecalcTrigger,Trigger1Y)),NA())</f>
        <v>5.8999999999750973E-4</v>
      </c>
      <c r="N4" s="182">
        <f>IFERROR(_xll.qlIndexFixing(ONIndex1M,I4,TRUE,_xll.ohTrigger(RecalcTrigger,Trigger1M)),NA())</f>
        <v>-2.0820361235873719E-3</v>
      </c>
      <c r="O4" s="44">
        <f>IFERROR(_xll.qlIndexFixing(ONIndex3M,I4,TRUE,_xll.ohTrigger(RecalcTrigger,Trigger3M)),NA())</f>
        <v>-1.2015335584081299E-3</v>
      </c>
      <c r="P4" s="44">
        <f>IFERROR(_xll.qlIndexFixing(ONIndex6M,I4,TRUE,_xll.ohTrigger(RecalcTrigger,Trigger6M)),NA())</f>
        <v>-1.3248440072999301E-4</v>
      </c>
      <c r="Q4" s="183">
        <f>IFERROR(_xll.qlIndexFixing(ONIndex1Y,I4,TRUE,_xll.ohTrigger(RecalcTrigger,Trigger1Y)),NA())</f>
        <v>8.7790365369322387E-4</v>
      </c>
    </row>
    <row r="5" spans="2:17" x14ac:dyDescent="0.2">
      <c r="B5" s="39" t="s">
        <v>17</v>
      </c>
      <c r="D5" s="42">
        <f>_xll.qlCalendarAdvance(Calendar,$D4,B5,"f",FALSE)</f>
        <v>42356</v>
      </c>
      <c r="E5" s="177">
        <f>_xll.qlInterestRateIndexValueDate(IndexON,D5)</f>
        <v>42356</v>
      </c>
      <c r="F5" s="193">
        <f>IFERROR(_xll.qlIndexFixing(IndexON,D5,TRUE,_xll.ohTrigger(RecalcTrigger,TriggerON)),NA())</f>
        <v>-2.5000000001762501E-3</v>
      </c>
      <c r="H5" s="42">
        <f>_xll.qlCalendarAdvance(Calendar,$H4,B5,"f",FALSE)</f>
        <v>42356</v>
      </c>
      <c r="I5" s="177">
        <f>_xll.qlInterestRateIndexValueDate(Index1M,$H5)</f>
        <v>42360</v>
      </c>
      <c r="J5" s="182">
        <f>IFERROR(_xll.qlIndexFixing(Index1M,$H5,TRUE,_xll.ohTrigger(RecalcTrigger,Trigger1M)),NA())</f>
        <v>-1.9782331163369577E-3</v>
      </c>
      <c r="K5" s="44">
        <f>IFERROR(_xll.qlIndexFixing(Index3M,H5,TRUE,_xll.ohTrigger(RecalcTrigger,Trigger3M)),NA())</f>
        <v>-1.2299411463881024E-3</v>
      </c>
      <c r="L5" s="44">
        <f>IFERROR(_xll.qlIndexFixing(Index6M,$H5,TRUE,_xll.ohTrigger(RecalcTrigger,Trigger6M)),NA())</f>
        <v>-3.558397564006351E-4</v>
      </c>
      <c r="M5" s="183">
        <f>IFERROR(_xll.qlIndexFixing(Index1Y,$H5,TRUE,_xll.ohTrigger(RecalcTrigger,Trigger1Y)),NA())</f>
        <v>5.8911504154061229E-4</v>
      </c>
      <c r="N5" s="182">
        <f>IFERROR(_xll.qlIndexFixing(ONIndex1M,I5,TRUE,_xll.ohTrigger(RecalcTrigger,Trigger1M)),NA())</f>
        <v>-2.0820180616853978E-3</v>
      </c>
      <c r="O5" s="44">
        <f>IFERROR(_xll.qlIndexFixing(ONIndex3M,I5,TRUE,_xll.ohTrigger(RecalcTrigger,Trigger3M)),NA())</f>
        <v>-1.2015275431598305E-3</v>
      </c>
      <c r="P5" s="44">
        <f>IFERROR(_xll.qlIndexFixing(ONIndex6M,I5,TRUE,_xll.ohTrigger(RecalcTrigger,Trigger6M)),NA())</f>
        <v>-1.3248432756851614E-4</v>
      </c>
      <c r="Q5" s="183">
        <f>IFERROR(_xll.qlIndexFixing(ONIndex1Y,I5,TRUE,_xll.ohTrigger(RecalcTrigger,Trigger1Y)),NA())</f>
        <v>8.779068649844568E-4</v>
      </c>
    </row>
    <row r="6" spans="2:17" x14ac:dyDescent="0.2">
      <c r="B6" s="39" t="s">
        <v>17</v>
      </c>
      <c r="D6" s="42">
        <f>_xll.qlCalendarAdvance(Calendar,$D5,B6,"f",FALSE)</f>
        <v>42359</v>
      </c>
      <c r="E6" s="177">
        <f>_xll.qlInterestRateIndexValueDate(IndexON,D6)</f>
        <v>42359</v>
      </c>
      <c r="F6" s="193">
        <f>IFERROR(_xll.qlIndexFixing(IndexON,D6,TRUE,_xll.ohTrigger(RecalcTrigger,TriggerON)),NA())</f>
        <v>-2.4769593395168599E-3</v>
      </c>
      <c r="H6" s="42">
        <f>_xll.qlCalendarAdvance(Calendar,$H5,B6,"f",FALSE)</f>
        <v>42359</v>
      </c>
      <c r="I6" s="177">
        <f>_xll.qlInterestRateIndexValueDate(Index1M,$H6)</f>
        <v>42361</v>
      </c>
      <c r="J6" s="182">
        <f>IFERROR(_xll.qlIndexFixing(Index1M,$H6,TRUE,_xll.ohTrigger(RecalcTrigger,Trigger1M)),NA())</f>
        <v>-1.9821447378122093E-3</v>
      </c>
      <c r="K6" s="44">
        <f>IFERROR(_xll.qlIndexFixing(Index3M,H6,TRUE,_xll.ohTrigger(RecalcTrigger,Trigger3M)),NA())</f>
        <v>-1.233003020635874E-3</v>
      </c>
      <c r="L6" s="44">
        <f>IFERROR(_xll.qlIndexFixing(Index6M,$H6,TRUE,_xll.ohTrigger(RecalcTrigger,Trigger6M)),NA())</f>
        <v>-3.5871322793937916E-4</v>
      </c>
      <c r="M6" s="183">
        <f>IFERROR(_xll.qlIndexFixing(Index1Y,$H6,TRUE,_xll.ohTrigger(RecalcTrigger,Trigger1Y)),NA())</f>
        <v>5.8824062529125906E-4</v>
      </c>
      <c r="N6" s="182">
        <f>IFERROR(_xll.qlIndexFixing(ONIndex1M,I6,TRUE,_xll.ohTrigger(RecalcTrigger,Trigger1M)),NA())</f>
        <v>-1.9879408429401835E-3</v>
      </c>
      <c r="O6" s="44">
        <f>IFERROR(_xll.qlIndexFixing(ONIndex3M,I6,TRUE,_xll.ohTrigger(RecalcTrigger,Trigger3M)),NA())</f>
        <v>-1.201533558488066E-3</v>
      </c>
      <c r="P6" s="44">
        <f>IFERROR(_xll.qlIndexFixing(ONIndex6M,I6,TRUE,_xll.ohTrigger(RecalcTrigger,Trigger6M)),NA())</f>
        <v>-1.3248440069002498E-4</v>
      </c>
      <c r="Q6" s="183">
        <f>IFERROR(_xll.qlIndexFixing(ONIndex1Y,I6,TRUE,_xll.ohTrigger(RecalcTrigger,Trigger1Y)),NA())</f>
        <v>8.7790365369322387E-4</v>
      </c>
    </row>
    <row r="7" spans="2:17" x14ac:dyDescent="0.2">
      <c r="B7" s="39" t="s">
        <v>17</v>
      </c>
      <c r="D7" s="42">
        <f>_xll.qlCalendarAdvance(Calendar,$D6,B7,"f",FALSE)</f>
        <v>42360</v>
      </c>
      <c r="E7" s="177">
        <f>_xll.qlInterestRateIndexValueDate(IndexON,D7)</f>
        <v>42360</v>
      </c>
      <c r="F7" s="193">
        <f>IFERROR(_xll.qlIndexFixing(IndexON,D7,TRUE,_xll.ohTrigger(RecalcTrigger,TriggerON)),NA())</f>
        <v>-2.4216145862965277E-3</v>
      </c>
      <c r="H7" s="42">
        <f>_xll.qlCalendarAdvance(Calendar,$H6,B7,"f",FALSE)</f>
        <v>42360</v>
      </c>
      <c r="I7" s="177">
        <f>_xll.qlInterestRateIndexValueDate(Index1M,$H7)</f>
        <v>42362</v>
      </c>
      <c r="J7" s="182">
        <f>IFERROR(_xll.qlIndexFixing(Index1M,$H7,TRUE,_xll.ohTrigger(RecalcTrigger,Trigger1M)),NA())</f>
        <v>-1.9790345776211915E-3</v>
      </c>
      <c r="K7" s="44">
        <f>IFERROR(_xll.qlIndexFixing(Index3M,H7,TRUE,_xll.ohTrigger(RecalcTrigger,Trigger3M)),NA())</f>
        <v>-1.2361840662860619E-3</v>
      </c>
      <c r="L7" s="44">
        <f>IFERROR(_xll.qlIndexFixing(Index6M,$H7,TRUE,_xll.ohTrigger(RecalcTrigger,Trigger6M)),NA())</f>
        <v>-3.6161967928258437E-4</v>
      </c>
      <c r="M7" s="183">
        <f>IFERROR(_xll.qlIndexFixing(Index1Y,$H7,TRUE,_xll.ohTrigger(RecalcTrigger,Trigger1Y)),NA())</f>
        <v>5.872078606357729E-4</v>
      </c>
      <c r="N7" s="182">
        <f>IFERROR(_xll.qlIndexFixing(ONIndex1M,I7,TRUE,_xll.ohTrigger(RecalcTrigger,Trigger1M)),NA())</f>
        <v>-1.7929096963475999E-3</v>
      </c>
      <c r="O7" s="44">
        <f>IFERROR(_xll.qlIndexFixing(ONIndex3M,I7,TRUE,_xll.ohTrigger(RecalcTrigger,Trigger3M)),NA())</f>
        <v>-1.2015335584480979E-3</v>
      </c>
      <c r="P7" s="44">
        <f>IFERROR(_xll.qlIndexFixing(ONIndex6M,I7,TRUE,_xll.ohTrigger(RecalcTrigger,Trigger6M)),NA())</f>
        <v>-1.3248440076996104E-4</v>
      </c>
      <c r="Q7" s="183">
        <f>IFERROR(_xll.qlIndexFixing(ONIndex1Y,I7,TRUE,_xll.ohTrigger(RecalcTrigger,Trigger1Y)),NA())</f>
        <v>8.7790365369322387E-4</v>
      </c>
    </row>
    <row r="8" spans="2:17" x14ac:dyDescent="0.2">
      <c r="B8" s="39" t="s">
        <v>17</v>
      </c>
      <c r="D8" s="42">
        <f>_xll.qlCalendarAdvance(Calendar,$D7,B8,"f",FALSE)</f>
        <v>42361</v>
      </c>
      <c r="E8" s="177">
        <f>_xll.qlInterestRateIndexValueDate(IndexON,D8)</f>
        <v>42361</v>
      </c>
      <c r="F8" s="193">
        <f>IFERROR(_xll.qlIndexFixing(IndexON,D8,TRUE,_xll.ohTrigger(RecalcTrigger,TriggerON)),NA())</f>
        <v>-2.3590444735255289E-3</v>
      </c>
      <c r="H8" s="42">
        <f>_xll.qlCalendarAdvance(Calendar,$H7,B8,"f",FALSE)</f>
        <v>42361</v>
      </c>
      <c r="I8" s="177">
        <f>_xll.qlInterestRateIndexValueDate(Index1M,$H8)</f>
        <v>42366</v>
      </c>
      <c r="J8" s="182">
        <f>IFERROR(_xll.qlIndexFixing(Index1M,$H8,TRUE,_xll.ohTrigger(RecalcTrigger,Trigger1M)),NA())</f>
        <v>-1.9776242264874493E-3</v>
      </c>
      <c r="K8" s="44">
        <f>IFERROR(_xll.qlIndexFixing(Index3M,H8,TRUE,_xll.ohTrigger(RecalcTrigger,Trigger3M)),NA())</f>
        <v>-1.25323826828172E-3</v>
      </c>
      <c r="L8" s="44">
        <f>IFERROR(_xll.qlIndexFixing(Index6M,$H8,TRUE,_xll.ohTrigger(RecalcTrigger,Trigger6M)),NA())</f>
        <v>-3.7355981127587491E-4</v>
      </c>
      <c r="M8" s="183">
        <f>IFERROR(_xll.qlIndexFixing(Index1Y,$H8,TRUE,_xll.ohTrigger(RecalcTrigger,Trigger1Y)),NA())</f>
        <v>5.8397829122829243E-4</v>
      </c>
      <c r="N8" s="182">
        <f>IFERROR(_xll.qlIndexFixing(ONIndex1M,I8,TRUE,_xll.ohTrigger(RecalcTrigger,Trigger1M)),NA())</f>
        <v>-1.6077212624798776E-3</v>
      </c>
      <c r="O8" s="44">
        <f>IFERROR(_xll.qlIndexFixing(ONIndex3M,I8,TRUE,_xll.ohTrigger(RecalcTrigger,Trigger3M)),NA())</f>
        <v>-1.201533558488066E-3</v>
      </c>
      <c r="P8" s="44">
        <f>IFERROR(_xll.qlIndexFixing(ONIndex6M,I8,TRUE,_xll.ohTrigger(RecalcTrigger,Trigger6M)),NA())</f>
        <v>-1.3248440069002498E-4</v>
      </c>
      <c r="Q8" s="183">
        <f>IFERROR(_xll.qlIndexFixing(ONIndex1Y,I8,TRUE,_xll.ohTrigger(RecalcTrigger,Trigger1Y)),NA())</f>
        <v>8.7790365369322387E-4</v>
      </c>
    </row>
    <row r="9" spans="2:17" x14ac:dyDescent="0.2">
      <c r="B9" s="39" t="s">
        <v>17</v>
      </c>
      <c r="D9" s="42">
        <f>_xll.qlCalendarAdvance(Calendar,$D8,B9,"f",FALSE)</f>
        <v>42362</v>
      </c>
      <c r="E9" s="177">
        <f>_xll.qlInterestRateIndexValueDate(IndexON,D9)</f>
        <v>42362</v>
      </c>
      <c r="F9" s="193">
        <f>IFERROR(_xll.qlIndexFixing(IndexON,D9,TRUE,_xll.ohTrigger(RecalcTrigger,TriggerON)),NA())</f>
        <v>-2.2456528645731222E-3</v>
      </c>
      <c r="H9" s="42">
        <f>_xll.qlCalendarAdvance(Calendar,$H8,B9,"f",FALSE)</f>
        <v>42362</v>
      </c>
      <c r="I9" s="177">
        <f>_xll.qlInterestRateIndexValueDate(Index1M,$H9)</f>
        <v>42367</v>
      </c>
      <c r="J9" s="182">
        <f>IFERROR(_xll.qlIndexFixing(Index1M,$H9,TRUE,_xll.ohTrigger(RecalcTrigger,Trigger1M)),NA())</f>
        <v>-1.9823019499966331E-3</v>
      </c>
      <c r="K9" s="44">
        <f>IFERROR(_xll.qlIndexFixing(Index3M,H9,TRUE,_xll.ohTrigger(RecalcTrigger,Trigger3M)),NA())</f>
        <v>-1.2538106366155478E-3</v>
      </c>
      <c r="L9" s="44">
        <f>IFERROR(_xll.qlIndexFixing(Index6M,$H9,TRUE,_xll.ohTrigger(RecalcTrigger,Trigger6M)),NA())</f>
        <v>-3.7661936688342866E-4</v>
      </c>
      <c r="M9" s="183">
        <f>IFERROR(_xll.qlIndexFixing(Index1Y,$H9,TRUE,_xll.ohTrigger(RecalcTrigger,Trigger1Y)),NA())</f>
        <v>5.8313787563696589E-4</v>
      </c>
      <c r="N9" s="182">
        <f>IFERROR(_xll.qlIndexFixing(ONIndex1M,I9,TRUE,_xll.ohTrigger(RecalcTrigger,Trigger1M)),NA())</f>
        <v>-1.4284974939438033E-3</v>
      </c>
      <c r="O9" s="44">
        <f>IFERROR(_xll.qlIndexFixing(ONIndex3M,I9,TRUE,_xll.ohTrigger(RecalcTrigger,Trigger3M)),NA())</f>
        <v>-3.3753078344300746E-4</v>
      </c>
      <c r="P9" s="44">
        <f>IFERROR(_xll.qlIndexFixing(ONIndex6M,I9,TRUE,_xll.ohTrigger(RecalcTrigger,Trigger6M)),NA())</f>
        <v>7.3152269505882828E-4</v>
      </c>
      <c r="Q9" s="183">
        <f>IFERROR(_xll.qlIndexFixing(ONIndex1Y,I9,TRUE,_xll.ohTrigger(RecalcTrigger,Trigger1Y)),NA())</f>
        <v>8.779068649844568E-4</v>
      </c>
    </row>
    <row r="10" spans="2:17" x14ac:dyDescent="0.2">
      <c r="B10" s="39" t="s">
        <v>17</v>
      </c>
      <c r="D10" s="42">
        <f>_xll.qlCalendarAdvance(Calendar,$D9,B10,"f",FALSE)</f>
        <v>42366</v>
      </c>
      <c r="E10" s="177">
        <f>_xll.qlInterestRateIndexValueDate(IndexON,D10)</f>
        <v>42366</v>
      </c>
      <c r="F10" s="193">
        <f>IFERROR(_xll.qlIndexFixing(IndexON,D10,TRUE,_xll.ohTrigger(RecalcTrigger,TriggerON)),NA())</f>
        <v>-2.2391143560085425E-3</v>
      </c>
      <c r="H10" s="42">
        <f>_xll.qlCalendarAdvance(Calendar,$H9,B10,"f",FALSE)</f>
        <v>42366</v>
      </c>
      <c r="I10" s="177">
        <f>_xll.qlInterestRateIndexValueDate(Index1M,$H10)</f>
        <v>42368</v>
      </c>
      <c r="J10" s="182">
        <f>IFERROR(_xll.qlIndexFixing(Index1M,$H10,TRUE,_xll.ohTrigger(RecalcTrigger,Trigger1M)),NA())</f>
        <v>-1.9886249290759217E-3</v>
      </c>
      <c r="K10" s="44">
        <f>IFERROR(_xll.qlIndexFixing(Index3M,H10,TRUE,_xll.ohTrigger(RecalcTrigger,Trigger3M)),NA())</f>
        <v>-1.2576646227989232E-3</v>
      </c>
      <c r="L10" s="44">
        <f>IFERROR(_xll.qlIndexFixing(Index6M,$H10,TRUE,_xll.ohTrigger(RecalcTrigger,Trigger6M)),NA())</f>
        <v>-3.7970703144243298E-4</v>
      </c>
      <c r="M10" s="183">
        <f>IFERROR(_xll.qlIndexFixing(Index1Y,$H10,TRUE,_xll.ohTrigger(RecalcTrigger,Trigger1Y)),NA())</f>
        <v>5.8229810403716623E-4</v>
      </c>
      <c r="N10" s="182">
        <f>IFERROR(_xll.qlIndexFixing(ONIndex1M,I10,TRUE,_xll.ohTrigger(RecalcTrigger,Trigger1M)),NA())</f>
        <v>-1.6893441952126054E-3</v>
      </c>
      <c r="O10" s="44">
        <f>IFERROR(_xll.qlIndexFixing(ONIndex3M,I10,TRUE,_xll.ohTrigger(RecalcTrigger,Trigger3M)),NA())</f>
        <v>-1.201533558488066E-3</v>
      </c>
      <c r="P10" s="44">
        <f>IFERROR(_xll.qlIndexFixing(ONIndex6M,I10,TRUE,_xll.ohTrigger(RecalcTrigger,Trigger6M)),NA())</f>
        <v>-1.3248440072999301E-4</v>
      </c>
      <c r="Q10" s="183">
        <f>IFERROR(_xll.qlIndexFixing(ONIndex1Y,I10,TRUE,_xll.ohTrigger(RecalcTrigger,Trigger1Y)),NA())</f>
        <v>8.7790365369322387E-4</v>
      </c>
    </row>
    <row r="11" spans="2:17" x14ac:dyDescent="0.2">
      <c r="B11" s="39" t="s">
        <v>17</v>
      </c>
      <c r="D11" s="42">
        <f>_xll.qlCalendarAdvance(Calendar,$D10,B11,"f",FALSE)</f>
        <v>42367</v>
      </c>
      <c r="E11" s="177">
        <f>_xll.qlInterestRateIndexValueDate(IndexON,D11)</f>
        <v>42367</v>
      </c>
      <c r="F11" s="193">
        <f>IFERROR(_xll.qlIndexFixing(IndexON,D11,TRUE,_xll.ohTrigger(RecalcTrigger,TriggerON)),NA())</f>
        <v>-2.2613086669176496E-3</v>
      </c>
      <c r="H11" s="42">
        <f>_xll.qlCalendarAdvance(Calendar,$H10,B11,"f",FALSE)</f>
        <v>42367</v>
      </c>
      <c r="I11" s="177">
        <f>_xll.qlInterestRateIndexValueDate(Index1M,$H11)</f>
        <v>42369</v>
      </c>
      <c r="J11" s="182">
        <f>IFERROR(_xll.qlIndexFixing(Index1M,$H11,TRUE,_xll.ohTrigger(RecalcTrigger,Trigger1M)),NA())</f>
        <v>-2.0017684779509866E-3</v>
      </c>
      <c r="K11" s="44">
        <f>IFERROR(_xll.qlIndexFixing(Index3M,H11,TRUE,_xll.ohTrigger(RecalcTrigger,Trigger3M)),NA())</f>
        <v>-1.2616221840969376E-3</v>
      </c>
      <c r="L11" s="44">
        <f>IFERROR(_xll.qlIndexFixing(Index6M,$H11,TRUE,_xll.ohTrigger(RecalcTrigger,Trigger6M)),NA())</f>
        <v>-3.8106553778230131E-4</v>
      </c>
      <c r="M11" s="183">
        <f>IFERROR(_xll.qlIndexFixing(Index1Y,$H11,TRUE,_xll.ohTrigger(RecalcTrigger,Trigger1Y)),NA())</f>
        <v>5.8148680779290503E-4</v>
      </c>
      <c r="N11" s="182">
        <f>IFERROR(_xll.qlIndexFixing(ONIndex1M,I11,TRUE,_xll.ohTrigger(RecalcTrigger,Trigger1M)),NA())</f>
        <v>-1.8504136425123718E-3</v>
      </c>
      <c r="O11" s="44">
        <f>IFERROR(_xll.qlIndexFixing(ONIndex3M,I11,TRUE,_xll.ohTrigger(RecalcTrigger,Trigger3M)),NA())</f>
        <v>-1.201533558528034E-3</v>
      </c>
      <c r="P11" s="44">
        <f>IFERROR(_xll.qlIndexFixing(ONIndex6M,I11,TRUE,_xll.ohTrigger(RecalcTrigger,Trigger6M)),NA())</f>
        <v>-1.3248440072999301E-4</v>
      </c>
      <c r="Q11" s="183">
        <f>IFERROR(_xll.qlIndexFixing(ONIndex1Y,I11,TRUE,_xll.ohTrigger(RecalcTrigger,Trigger1Y)),NA())</f>
        <v>8.7790365369322387E-4</v>
      </c>
    </row>
    <row r="12" spans="2:17" x14ac:dyDescent="0.2">
      <c r="B12" s="39" t="s">
        <v>17</v>
      </c>
      <c r="D12" s="42">
        <f>_xll.qlCalendarAdvance(Calendar,$D11,B12,"f",FALSE)</f>
        <v>42368</v>
      </c>
      <c r="E12" s="177">
        <f>_xll.qlInterestRateIndexValueDate(IndexON,D12)</f>
        <v>42368</v>
      </c>
      <c r="F12" s="193">
        <f>IFERROR(_xll.qlIndexFixing(IndexON,D12,TRUE,_xll.ohTrigger(RecalcTrigger,TriggerON)),NA())</f>
        <v>-2.2840449434990973E-3</v>
      </c>
      <c r="H12" s="42">
        <f>_xll.qlCalendarAdvance(Calendar,$H11,B12,"f",FALSE)</f>
        <v>42368</v>
      </c>
      <c r="I12" s="177">
        <f>_xll.qlInterestRateIndexValueDate(Index1M,$H12)</f>
        <v>42373</v>
      </c>
      <c r="J12" s="182">
        <f>IFERROR(_xll.qlIndexFixing(Index1M,$H12,TRUE,_xll.ohTrigger(RecalcTrigger,Trigger1M)),NA())</f>
        <v>-2.1116244155484237E-3</v>
      </c>
      <c r="K12" s="44">
        <f>IFERROR(_xll.qlIndexFixing(Index3M,H12,TRUE,_xll.ohTrigger(RecalcTrigger,Trigger3M)),NA())</f>
        <v>-1.3163934191581521E-3</v>
      </c>
      <c r="L12" s="44">
        <f>IFERROR(_xll.qlIndexFixing(Index6M,$H12,TRUE,_xll.ohTrigger(RecalcTrigger,Trigger6M)),NA())</f>
        <v>-4.1273373363476679E-4</v>
      </c>
      <c r="M12" s="183">
        <f>IFERROR(_xll.qlIndexFixing(Index1Y,$H12,TRUE,_xll.ohTrigger(RecalcTrigger,Trigger1Y)),NA())</f>
        <v>5.7805665195275033E-4</v>
      </c>
      <c r="N12" s="182">
        <f>IFERROR(_xll.qlIndexFixing(ONIndex1M,I12,TRUE,_xll.ohTrigger(RecalcTrigger,Trigger1M)),NA())</f>
        <v>-2.0024840462218307E-3</v>
      </c>
      <c r="O12" s="44">
        <f>IFERROR(_xll.qlIndexFixing(ONIndex3M,I12,TRUE,_xll.ohTrigger(RecalcTrigger,Trigger3M)),NA())</f>
        <v>-1.2015335584480979E-3</v>
      </c>
      <c r="P12" s="44">
        <f>IFERROR(_xll.qlIndexFixing(ONIndex6M,I12,TRUE,_xll.ohTrigger(RecalcTrigger,Trigger6M)),NA())</f>
        <v>-1.3248440065005695E-4</v>
      </c>
      <c r="Q12" s="183">
        <f>IFERROR(_xll.qlIndexFixing(ONIndex1Y,I12,TRUE,_xll.ohTrigger(RecalcTrigger,Trigger1Y)),NA())</f>
        <v>8.7790365369322387E-4</v>
      </c>
    </row>
    <row r="13" spans="2:17" x14ac:dyDescent="0.2">
      <c r="B13" s="39" t="s">
        <v>17</v>
      </c>
      <c r="D13" s="42">
        <f>_xll.qlCalendarAdvance(Calendar,$D12,B13,"f",FALSE)</f>
        <v>42369</v>
      </c>
      <c r="E13" s="177">
        <f>_xll.qlInterestRateIndexValueDate(IndexON,D13)</f>
        <v>42369</v>
      </c>
      <c r="F13" s="193">
        <f>IFERROR(_xll.qlIndexFixing(IndexON,D13,TRUE,_xll.ohTrigger(RecalcTrigger,TriggerON)),NA())</f>
        <v>-1.4540631705295404E-3</v>
      </c>
      <c r="H13" s="42">
        <f>_xll.qlCalendarAdvance(Calendar,$H12,B13,"f",FALSE)</f>
        <v>42369</v>
      </c>
      <c r="I13" s="177">
        <f>_xll.qlInterestRateIndexValueDate(Index1M,$H13)</f>
        <v>42374</v>
      </c>
      <c r="J13" s="182">
        <f>IFERROR(_xll.qlIndexFixing(Index1M,$H13,TRUE,_xll.ohTrigger(RecalcTrigger,Trigger1M)),NA())</f>
        <v>-2.1293767428404702E-3</v>
      </c>
      <c r="K13" s="44">
        <f>IFERROR(_xll.qlIndexFixing(Index3M,H13,TRUE,_xll.ohTrigger(RecalcTrigger,Trigger3M)),NA())</f>
        <v>-1.3208219617738487E-3</v>
      </c>
      <c r="L13" s="44">
        <f>IFERROR(_xll.qlIndexFixing(Index6M,$H13,TRUE,_xll.ohTrigger(RecalcTrigger,Trigger6M)),NA())</f>
        <v>-4.1596581371811775E-4</v>
      </c>
      <c r="M13" s="183">
        <f>IFERROR(_xll.qlIndexFixing(Index1Y,$H13,TRUE,_xll.ohTrigger(RecalcTrigger,Trigger1Y)),NA())</f>
        <v>5.7718917090051312E-4</v>
      </c>
      <c r="N13" s="182">
        <f>IFERROR(_xll.qlIndexFixing(ONIndex1M,I13,TRUE,_xll.ohTrigger(RecalcTrigger,Trigger1M)),NA())</f>
        <v>-2.1354807432372169E-3</v>
      </c>
      <c r="O13" s="44">
        <f>IFERROR(_xll.qlIndexFixing(ONIndex3M,I13,TRUE,_xll.ohTrigger(RecalcTrigger,Trigger3M)),NA())</f>
        <v>-1.201533558488066E-3</v>
      </c>
      <c r="P13" s="44">
        <f>IFERROR(_xll.qlIndexFixing(ONIndex6M,I13,TRUE,_xll.ohTrigger(RecalcTrigger,Trigger6M)),NA())</f>
        <v>-1.3248440076996104E-4</v>
      </c>
      <c r="Q13" s="183">
        <f>IFERROR(_xll.qlIndexFixing(ONIndex1Y,I13,TRUE,_xll.ohTrigger(RecalcTrigger,Trigger1Y)),NA())</f>
        <v>8.7790365369322387E-4</v>
      </c>
    </row>
    <row r="14" spans="2:17" x14ac:dyDescent="0.2">
      <c r="B14" s="39" t="s">
        <v>17</v>
      </c>
      <c r="D14" s="42">
        <f>_xll.qlCalendarAdvance(Calendar,$D13,B14,"f",FALSE)</f>
        <v>42373</v>
      </c>
      <c r="E14" s="177">
        <f>_xll.qlInterestRateIndexValueDate(IndexON,D14)</f>
        <v>42373</v>
      </c>
      <c r="F14" s="193">
        <f>IFERROR(_xll.qlIndexFixing(IndexON,D14,TRUE,_xll.ohTrigger(RecalcTrigger,TriggerON)),NA())</f>
        <v>-2.306649027583596E-3</v>
      </c>
      <c r="H14" s="42">
        <f>_xll.qlCalendarAdvance(Calendar,$H13,B14,"f",FALSE)</f>
        <v>42373</v>
      </c>
      <c r="I14" s="177">
        <f>_xll.qlInterestRateIndexValueDate(Index1M,$H14)</f>
        <v>42375</v>
      </c>
      <c r="J14" s="182">
        <f>IFERROR(_xll.qlIndexFixing(Index1M,$H14,TRUE,_xll.ohTrigger(RecalcTrigger,Trigger1M)),NA())</f>
        <v>-2.1503109866584003E-3</v>
      </c>
      <c r="K14" s="44">
        <f>IFERROR(_xll.qlIndexFixing(Index3M,H14,TRUE,_xll.ohTrigger(RecalcTrigger,Trigger3M)),NA())</f>
        <v>-1.3253341628257679E-3</v>
      </c>
      <c r="L14" s="44">
        <f>IFERROR(_xll.qlIndexFixing(Index6M,$H14,TRUE,_xll.ohTrigger(RecalcTrigger,Trigger6M)),NA())</f>
        <v>-4.1922046848908248E-4</v>
      </c>
      <c r="M14" s="183">
        <f>IFERROR(_xll.qlIndexFixing(Index1Y,$H14,TRUE,_xll.ohTrigger(RecalcTrigger,Trigger1Y)),NA())</f>
        <v>5.763116620222746E-4</v>
      </c>
      <c r="N14" s="182">
        <f>IFERROR(_xll.qlIndexFixing(ONIndex1M,I14,TRUE,_xll.ohTrigger(RecalcTrigger,Trigger1M)),NA())</f>
        <v>-2.2875073350725472E-3</v>
      </c>
      <c r="O14" s="44">
        <f>IFERROR(_xll.qlIndexFixing(ONIndex3M,I14,TRUE,_xll.ohTrigger(RecalcTrigger,Trigger3M)),NA())</f>
        <v>-1.2015295482559196E-3</v>
      </c>
      <c r="P14" s="44">
        <f>IFERROR(_xll.qlIndexFixing(ONIndex6M,I14,TRUE,_xll.ohTrigger(RecalcTrigger,Trigger6M)),NA())</f>
        <v>-1.3248435194235242E-4</v>
      </c>
      <c r="Q14" s="183">
        <f>IFERROR(_xll.qlIndexFixing(ONIndex1Y,I14,TRUE,_xll.ohTrigger(RecalcTrigger,Trigger1Y)),NA())</f>
        <v>8.7790579454072315E-4</v>
      </c>
    </row>
    <row r="15" spans="2:17" x14ac:dyDescent="0.2">
      <c r="B15" s="39" t="s">
        <v>17</v>
      </c>
      <c r="D15" s="42">
        <f>_xll.qlCalendarAdvance(Calendar,$D14,B15,"f",FALSE)</f>
        <v>42374</v>
      </c>
      <c r="E15" s="177">
        <f>_xll.qlInterestRateIndexValueDate(IndexON,D15)</f>
        <v>42374</v>
      </c>
      <c r="F15" s="193">
        <f>IFERROR(_xll.qlIndexFixing(IndexON,D15,TRUE,_xll.ohTrigger(RecalcTrigger,TriggerON)),NA())</f>
        <v>-2.2899280854726811E-3</v>
      </c>
      <c r="H15" s="42">
        <f>_xll.qlCalendarAdvance(Calendar,$H14,B15,"f",FALSE)</f>
        <v>42374</v>
      </c>
      <c r="I15" s="177">
        <f>_xll.qlInterestRateIndexValueDate(Index1M,$H15)</f>
        <v>42376</v>
      </c>
      <c r="J15" s="182">
        <f>IFERROR(_xll.qlIndexFixing(Index1M,$H15,TRUE,_xll.ohTrigger(RecalcTrigger,Trigger1M)),NA())</f>
        <v>-2.1549425653186183E-3</v>
      </c>
      <c r="K15" s="44">
        <f>IFERROR(_xll.qlIndexFixing(Index3M,H15,TRUE,_xll.ohTrigger(RecalcTrigger,Trigger3M)),NA())</f>
        <v>-1.3299261154610463E-3</v>
      </c>
      <c r="L15" s="44">
        <f>IFERROR(_xll.qlIndexFixing(Index6M,$H15,TRUE,_xll.ohTrigger(RecalcTrigger,Trigger6M)),NA())</f>
        <v>-4.2249667298710492E-4</v>
      </c>
      <c r="M15" s="183">
        <f>IFERROR(_xll.qlIndexFixing(Index1Y,$H15,TRUE,_xll.ohTrigger(RecalcTrigger,Trigger1Y)),NA())</f>
        <v>5.7525960860686006E-4</v>
      </c>
      <c r="N15" s="182">
        <f>IFERROR(_xll.qlIndexFixing(ONIndex1M,I15,TRUE,_xll.ohTrigger(RecalcTrigger,Trigger1M)),NA())</f>
        <v>-2.2860110546929491E-3</v>
      </c>
      <c r="O15" s="44">
        <f>IFERROR(_xll.qlIndexFixing(ONIndex3M,I15,TRUE,_xll.ohTrigger(RecalcTrigger,Trigger3M)),NA())</f>
        <v>-1.201533558488066E-3</v>
      </c>
      <c r="P15" s="44">
        <f>IFERROR(_xll.qlIndexFixing(ONIndex6M,I15,TRUE,_xll.ohTrigger(RecalcTrigger,Trigger6M)),NA())</f>
        <v>-1.3248440076996104E-4</v>
      </c>
      <c r="Q15" s="183">
        <f>IFERROR(_xll.qlIndexFixing(ONIndex1Y,I15,TRUE,_xll.ohTrigger(RecalcTrigger,Trigger1Y)),NA())</f>
        <v>8.7790365369322387E-4</v>
      </c>
    </row>
    <row r="16" spans="2:17" x14ac:dyDescent="0.2">
      <c r="B16" s="39" t="s">
        <v>17</v>
      </c>
      <c r="D16" s="42">
        <f>_xll.qlCalendarAdvance(Calendar,$D15,B16,"f",FALSE)</f>
        <v>42375</v>
      </c>
      <c r="E16" s="177">
        <f>_xll.qlInterestRateIndexValueDate(IndexON,D16)</f>
        <v>42375</v>
      </c>
      <c r="F16" s="193">
        <f>IFERROR(_xll.qlIndexFixing(IndexON,D16,TRUE,_xll.ohTrigger(RecalcTrigger,TriggerON)),NA())</f>
        <v>-2.2752230416500652E-3</v>
      </c>
      <c r="H16" s="42">
        <f>_xll.qlCalendarAdvance(Calendar,$H15,B16,"f",FALSE)</f>
        <v>42375</v>
      </c>
      <c r="I16" s="177">
        <f>_xll.qlInterestRateIndexValueDate(Index1M,$H16)</f>
        <v>42377</v>
      </c>
      <c r="J16" s="182">
        <f>IFERROR(_xll.qlIndexFixing(Index1M,$H16,TRUE,_xll.ohTrigger(RecalcTrigger,Trigger1M)),NA())</f>
        <v>-2.1555831527148911E-3</v>
      </c>
      <c r="K16" s="44">
        <f>IFERROR(_xll.qlIndexFixing(Index3M,H16,TRUE,_xll.ohTrigger(RecalcTrigger,Trigger3M)),NA())</f>
        <v>-1.3345937449505585E-3</v>
      </c>
      <c r="L16" s="44">
        <f>IFERROR(_xll.qlIndexFixing(Index6M,$H16,TRUE,_xll.ohTrigger(RecalcTrigger,Trigger6M)),NA())</f>
        <v>-4.2579338028304837E-4</v>
      </c>
      <c r="M16" s="183">
        <f>IFERROR(_xll.qlIndexFixing(Index1Y,$H16,TRUE,_xll.ohTrigger(RecalcTrigger,Trigger1Y)),NA())</f>
        <v>5.7443356460618869E-4</v>
      </c>
      <c r="N16" s="182">
        <f>IFERROR(_xll.qlIndexFixing(ONIndex1M,I16,TRUE,_xll.ohTrigger(RecalcTrigger,Trigger1M)),NA())</f>
        <v>-2.2410785751558748E-3</v>
      </c>
      <c r="O16" s="44">
        <f>IFERROR(_xll.qlIndexFixing(ONIndex3M,I16,TRUE,_xll.ohTrigger(RecalcTrigger,Trigger3M)),NA())</f>
        <v>-1.201533558568002E-3</v>
      </c>
      <c r="P16" s="44">
        <f>IFERROR(_xll.qlIndexFixing(ONIndex6M,I16,TRUE,_xll.ohTrigger(RecalcTrigger,Trigger6M)),NA())</f>
        <v>-1.3248440069002498E-4</v>
      </c>
      <c r="Q16" s="183">
        <f>IFERROR(_xll.qlIndexFixing(ONIndex1Y,I16,TRUE,_xll.ohTrigger(RecalcTrigger,Trigger1Y)),NA())</f>
        <v>8.7790365369322387E-4</v>
      </c>
    </row>
    <row r="17" spans="2:17" x14ac:dyDescent="0.2">
      <c r="B17" s="39" t="s">
        <v>17</v>
      </c>
      <c r="D17" s="42">
        <f>_xll.qlCalendarAdvance(Calendar,$D16,B17,"f",FALSE)</f>
        <v>42376</v>
      </c>
      <c r="E17" s="177">
        <f>_xll.qlInterestRateIndexValueDate(IndexON,D17)</f>
        <v>42376</v>
      </c>
      <c r="F17" s="193">
        <f>IFERROR(_xll.qlIndexFixing(IndexON,D17,TRUE,_xll.ohTrigger(RecalcTrigger,TriggerON)),NA())</f>
        <v>-2.2632657206367313E-3</v>
      </c>
      <c r="H17" s="42">
        <f>_xll.qlCalendarAdvance(Calendar,$H16,B17,"f",FALSE)</f>
        <v>42376</v>
      </c>
      <c r="I17" s="177">
        <f>_xll.qlInterestRateIndexValueDate(Index1M,$H17)</f>
        <v>42380</v>
      </c>
      <c r="J17" s="182">
        <f>IFERROR(_xll.qlIndexFixing(Index1M,$H17,TRUE,_xll.ohTrigger(RecalcTrigger,Trigger1M)),NA())</f>
        <v>-2.1571167915862732E-3</v>
      </c>
      <c r="K17" s="44">
        <f>IFERROR(_xll.qlIndexFixing(Index3M,H17,TRUE,_xll.ohTrigger(RecalcTrigger,Trigger3M)),NA())</f>
        <v>-1.3490074291602548E-3</v>
      </c>
      <c r="L17" s="44">
        <f>IFERROR(_xll.qlIndexFixing(Index6M,$H17,TRUE,_xll.ohTrigger(RecalcTrigger,Trigger6M)),NA())</f>
        <v>-4.3579572019168846E-4</v>
      </c>
      <c r="M17" s="183">
        <f>IFERROR(_xll.qlIndexFixing(Index1Y,$H17,TRUE,_xll.ohTrigger(RecalcTrigger,Trigger1Y)),NA())</f>
        <v>5.7171757841671688E-4</v>
      </c>
      <c r="N17" s="182">
        <f>IFERROR(_xll.qlIndexFixing(ONIndex1M,I17,TRUE,_xll.ohTrigger(RecalcTrigger,Trigger1M)),NA())</f>
        <v>-2.1959571538365807E-3</v>
      </c>
      <c r="O17" s="44">
        <f>IFERROR(_xll.qlIndexFixing(ONIndex3M,I17,TRUE,_xll.ohTrigger(RecalcTrigger,Trigger3M)),NA())</f>
        <v>-1.2015335584480979E-3</v>
      </c>
      <c r="P17" s="44">
        <f>IFERROR(_xll.qlIndexFixing(ONIndex6M,I17,TRUE,_xll.ohTrigger(RecalcTrigger,Trigger6M)),NA())</f>
        <v>-1.3248440069002498E-4</v>
      </c>
      <c r="Q17" s="183">
        <f>IFERROR(_xll.qlIndexFixing(ONIndex1Y,I17,TRUE,_xll.ohTrigger(RecalcTrigger,Trigger1Y)),NA())</f>
        <v>8.7790365369322387E-4</v>
      </c>
    </row>
    <row r="18" spans="2:17" x14ac:dyDescent="0.2">
      <c r="B18" s="39" t="s">
        <v>17</v>
      </c>
      <c r="D18" s="42">
        <f>_xll.qlCalendarAdvance(Calendar,$D17,B18,"f",FALSE)</f>
        <v>42377</v>
      </c>
      <c r="E18" s="177">
        <f>_xll.qlInterestRateIndexValueDate(IndexON,D18)</f>
        <v>42377</v>
      </c>
      <c r="F18" s="193">
        <f>IFERROR(_xll.qlIndexFixing(IndexON,D18,TRUE,_xll.ohTrigger(RecalcTrigger,TriggerON)),NA())</f>
        <v>-2.2521551874365997E-3</v>
      </c>
      <c r="H18" s="42">
        <f>_xll.qlCalendarAdvance(Calendar,$H17,B18,"f",FALSE)</f>
        <v>42377</v>
      </c>
      <c r="I18" s="177">
        <f>_xll.qlInterestRateIndexValueDate(Index1M,$H18)</f>
        <v>42381</v>
      </c>
      <c r="J18" s="182">
        <f>IFERROR(_xll.qlIndexFixing(Index1M,$H18,TRUE,_xll.ohTrigger(RecalcTrigger,Trigger1M)),NA())</f>
        <v>-2.1583436866827589E-3</v>
      </c>
      <c r="K18" s="44">
        <f>IFERROR(_xll.qlIndexFixing(Index3M,H18,TRUE,_xll.ohTrigger(RecalcTrigger,Trigger3M)),NA())</f>
        <v>-1.3539336613433118E-3</v>
      </c>
      <c r="L18" s="44">
        <f>IFERROR(_xll.qlIndexFixing(Index6M,$H18,TRUE,_xll.ohTrigger(RecalcTrigger,Trigger6M)),NA())</f>
        <v>-4.3916353008023677E-4</v>
      </c>
      <c r="M18" s="183">
        <f>IFERROR(_xll.qlIndexFixing(Index1Y,$H18,TRUE,_xll.ohTrigger(RecalcTrigger,Trigger1Y)),NA())</f>
        <v>5.7074600848051958E-4</v>
      </c>
      <c r="N18" s="182">
        <f>IFERROR(_xll.qlIndexFixing(ONIndex1M,I18,TRUE,_xll.ohTrigger(RecalcTrigger,Trigger1M)),NA())</f>
        <v>-2.1523251163735324E-3</v>
      </c>
      <c r="O18" s="44">
        <f>IFERROR(_xll.qlIndexFixing(ONIndex3M,I18,TRUE,_xll.ohTrigger(RecalcTrigger,Trigger3M)),NA())</f>
        <v>-1.2015335584480979E-3</v>
      </c>
      <c r="P18" s="44">
        <f>IFERROR(_xll.qlIndexFixing(ONIndex6M,I18,TRUE,_xll.ohTrigger(RecalcTrigger,Trigger6M)),NA())</f>
        <v>-1.3248440076996104E-4</v>
      </c>
      <c r="Q18" s="183">
        <f>IFERROR(_xll.qlIndexFixing(ONIndex1Y,I18,TRUE,_xll.ohTrigger(RecalcTrigger,Trigger1Y)),NA())</f>
        <v>8.7790365369322387E-4</v>
      </c>
    </row>
    <row r="19" spans="2:17" x14ac:dyDescent="0.2">
      <c r="B19" s="39" t="s">
        <v>17</v>
      </c>
      <c r="D19" s="42">
        <f>_xll.qlCalendarAdvance(Calendar,$D18,B19,"f",FALSE)</f>
        <v>42380</v>
      </c>
      <c r="E19" s="177">
        <f>_xll.qlInterestRateIndexValueDate(IndexON,D19)</f>
        <v>42380</v>
      </c>
      <c r="F19" s="193">
        <f>IFERROR(_xll.qlIndexFixing(IndexON,D19,TRUE,_xll.ohTrigger(RecalcTrigger,TriggerON)),NA())</f>
        <v>-2.2565796315943132E-3</v>
      </c>
      <c r="H19" s="42">
        <f>_xll.qlCalendarAdvance(Calendar,$H18,B19,"f",FALSE)</f>
        <v>42380</v>
      </c>
      <c r="I19" s="177">
        <f>_xll.qlInterestRateIndexValueDate(Index1M,$H19)</f>
        <v>42382</v>
      </c>
      <c r="J19" s="182">
        <f>IFERROR(_xll.qlIndexFixing(Index1M,$H19,TRUE,_xll.ohTrigger(RecalcTrigger,Trigger1M)),NA())</f>
        <v>-2.1723545622075562E-3</v>
      </c>
      <c r="K19" s="44">
        <f>IFERROR(_xll.qlIndexFixing(Index3M,H19,TRUE,_xll.ohTrigger(RecalcTrigger,Trigger3M)),NA())</f>
        <v>-1.3589126786815167E-3</v>
      </c>
      <c r="L19" s="44">
        <f>IFERROR(_xll.qlIndexFixing(Index6M,$H19,TRUE,_xll.ohTrigger(RecalcTrigger,Trigger6M)),NA())</f>
        <v>-4.4254627863798789E-4</v>
      </c>
      <c r="M19" s="183">
        <f>IFERROR(_xll.qlIndexFixing(Index1Y,$H19,TRUE,_xll.ohTrigger(RecalcTrigger,Trigger1Y)),NA())</f>
        <v>5.6975296534929679E-4</v>
      </c>
      <c r="N19" s="182">
        <f>IFERROR(_xll.qlIndexFixing(ONIndex1M,I19,TRUE,_xll.ohTrigger(RecalcTrigger,Trigger1M)),NA())</f>
        <v>-2.0784052908995321E-3</v>
      </c>
      <c r="O19" s="44">
        <f>IFERROR(_xll.qlIndexFixing(ONIndex3M,I19,TRUE,_xll.ohTrigger(RecalcTrigger,Trigger3M)),NA())</f>
        <v>-1.2015295482559196E-3</v>
      </c>
      <c r="P19" s="44">
        <f>IFERROR(_xll.qlIndexFixing(ONIndex6M,I19,TRUE,_xll.ohTrigger(RecalcTrigger,Trigger6M)),NA())</f>
        <v>-1.3248435194235242E-4</v>
      </c>
      <c r="Q19" s="183">
        <f>IFERROR(_xll.qlIndexFixing(ONIndex1Y,I19,TRUE,_xll.ohTrigger(RecalcTrigger,Trigger1Y)),NA())</f>
        <v>8.7790579454072315E-4</v>
      </c>
    </row>
    <row r="20" spans="2:17" x14ac:dyDescent="0.2">
      <c r="B20" s="39" t="s">
        <v>17</v>
      </c>
      <c r="D20" s="42">
        <f>_xll.qlCalendarAdvance(Calendar,$D19,B20,"f",FALSE)</f>
        <v>42381</v>
      </c>
      <c r="E20" s="177">
        <f>_xll.qlInterestRateIndexValueDate(IndexON,D20)</f>
        <v>42381</v>
      </c>
      <c r="F20" s="193">
        <f>IFERROR(_xll.qlIndexFixing(IndexON,D20,TRUE,_xll.ohTrigger(RecalcTrigger,TriggerON)),NA())</f>
        <v>-2.2632165350611189E-3</v>
      </c>
      <c r="H20" s="42">
        <f>_xll.qlCalendarAdvance(Calendar,$H19,B20,"f",FALSE)</f>
        <v>42381</v>
      </c>
      <c r="I20" s="177">
        <f>_xll.qlInterestRateIndexValueDate(Index1M,$H20)</f>
        <v>42383</v>
      </c>
      <c r="J20" s="182">
        <f>IFERROR(_xll.qlIndexFixing(Index1M,$H20,TRUE,_xll.ohTrigger(RecalcTrigger,Trigger1M)),NA())</f>
        <v>-2.1716302279053967E-3</v>
      </c>
      <c r="K20" s="44">
        <f>IFERROR(_xll.qlIndexFixing(Index3M,H20,TRUE,_xll.ohTrigger(RecalcTrigger,Trigger3M)),NA())</f>
        <v>-1.3639393992395574E-3</v>
      </c>
      <c r="L20" s="44">
        <f>IFERROR(_xll.qlIndexFixing(Index6M,$H20,TRUE,_xll.ohTrigger(RecalcTrigger,Trigger6M)),NA())</f>
        <v>-4.4594278714320609E-4</v>
      </c>
      <c r="M20" s="183">
        <f>IFERROR(_xll.qlIndexFixing(Index1Y,$H20,TRUE,_xll.ohTrigger(RecalcTrigger,Trigger1Y)),NA())</f>
        <v>5.6832240616654041E-4</v>
      </c>
      <c r="N20" s="182">
        <f>IFERROR(_xll.qlIndexFixing(ONIndex1M,I20,TRUE,_xll.ohTrigger(RecalcTrigger,Trigger1M)),NA())</f>
        <v>-2.0262573487883628E-3</v>
      </c>
      <c r="O20" s="44">
        <f>IFERROR(_xll.qlIndexFixing(ONIndex3M,I20,TRUE,_xll.ohTrigger(RecalcTrigger,Trigger3M)),NA())</f>
        <v>-1.201533558488066E-3</v>
      </c>
      <c r="P20" s="44">
        <f>IFERROR(_xll.qlIndexFixing(ONIndex6M,I20,TRUE,_xll.ohTrigger(RecalcTrigger,Trigger6M)),NA())</f>
        <v>-1.3248440072999301E-4</v>
      </c>
      <c r="Q20" s="183">
        <f>IFERROR(_xll.qlIndexFixing(ONIndex1Y,I20,TRUE,_xll.ohTrigger(RecalcTrigger,Trigger1Y)),NA())</f>
        <v>8.7790365369322387E-4</v>
      </c>
    </row>
    <row r="21" spans="2:17" x14ac:dyDescent="0.2">
      <c r="B21" s="39" t="s">
        <v>17</v>
      </c>
      <c r="D21" s="42">
        <f>_xll.qlCalendarAdvance(Calendar,$D20,B21,"f",FALSE)</f>
        <v>42382</v>
      </c>
      <c r="E21" s="177">
        <f>_xll.qlInterestRateIndexValueDate(IndexON,D21)</f>
        <v>42382</v>
      </c>
      <c r="F21" s="193">
        <f>IFERROR(_xll.qlIndexFixing(IndexON,D21,TRUE,_xll.ohTrigger(RecalcTrigger,TriggerON)),NA())</f>
        <v>-2.2700491407023904E-3</v>
      </c>
      <c r="H21" s="42">
        <f>_xll.qlCalendarAdvance(Calendar,$H20,B21,"f",FALSE)</f>
        <v>42382</v>
      </c>
      <c r="I21" s="177">
        <f>_xll.qlInterestRateIndexValueDate(Index1M,$H21)</f>
        <v>42384</v>
      </c>
      <c r="J21" s="182">
        <f>IFERROR(_xll.qlIndexFixing(Index1M,$H21,TRUE,_xll.ohTrigger(RecalcTrigger,Trigger1M)),NA())</f>
        <v>-2.1722659607234787E-3</v>
      </c>
      <c r="K21" s="44">
        <f>IFERROR(_xll.qlIndexFixing(Index3M,H21,TRUE,_xll.ohTrigger(RecalcTrigger,Trigger3M)),NA())</f>
        <v>-1.3690085732181573E-3</v>
      </c>
      <c r="L21" s="44">
        <f>IFERROR(_xll.qlIndexFixing(Index6M,$H21,TRUE,_xll.ohTrigger(RecalcTrigger,Trigger6M)),NA())</f>
        <v>-4.493518549073319E-4</v>
      </c>
      <c r="M21" s="183">
        <f>IFERROR(_xll.qlIndexFixing(Index1Y,$H21,TRUE,_xll.ohTrigger(RecalcTrigger,Trigger1Y)),NA())</f>
        <v>5.6747747667033692E-4</v>
      </c>
      <c r="N21" s="182">
        <f>IFERROR(_xll.qlIndexFixing(ONIndex1M,I21,TRUE,_xll.ohTrigger(RecalcTrigger,Trigger1M)),NA())</f>
        <v>-2.0152471417222984E-3</v>
      </c>
      <c r="O21" s="44">
        <f>IFERROR(_xll.qlIndexFixing(ONIndex3M,I21,TRUE,_xll.ohTrigger(RecalcTrigger,Trigger3M)),NA())</f>
        <v>-1.2015335584480979E-3</v>
      </c>
      <c r="P21" s="44">
        <f>IFERROR(_xll.qlIndexFixing(ONIndex6M,I21,TRUE,_xll.ohTrigger(RecalcTrigger,Trigger6M)),NA())</f>
        <v>-1.3248440072999301E-4</v>
      </c>
      <c r="Q21" s="183">
        <f>IFERROR(_xll.qlIndexFixing(ONIndex1Y,I21,TRUE,_xll.ohTrigger(RecalcTrigger,Trigger1Y)),NA())</f>
        <v>8.7790365369322387E-4</v>
      </c>
    </row>
    <row r="22" spans="2:17" x14ac:dyDescent="0.2">
      <c r="B22" s="39" t="s">
        <v>17</v>
      </c>
      <c r="D22" s="42">
        <f>_xll.qlCalendarAdvance(Calendar,$D21,B22,"f",FALSE)</f>
        <v>42383</v>
      </c>
      <c r="E22" s="177">
        <f>_xll.qlInterestRateIndexValueDate(IndexON,D22)</f>
        <v>42383</v>
      </c>
      <c r="F22" s="193">
        <f>IFERROR(_xll.qlIndexFixing(IndexON,D22,TRUE,_xll.ohTrigger(RecalcTrigger,TriggerON)),NA())</f>
        <v>-2.2769134056987994E-3</v>
      </c>
      <c r="H22" s="42">
        <f>_xll.qlCalendarAdvance(Calendar,$H21,B22,"f",FALSE)</f>
        <v>42383</v>
      </c>
      <c r="I22" s="177">
        <f>_xll.qlInterestRateIndexValueDate(Index1M,$H22)</f>
        <v>42387</v>
      </c>
      <c r="J22" s="182">
        <f>IFERROR(_xll.qlIndexFixing(Index1M,$H22,TRUE,_xll.ohTrigger(RecalcTrigger,Trigger1M)),NA())</f>
        <v>-2.1992202529977803E-3</v>
      </c>
      <c r="K22" s="44">
        <f>IFERROR(_xll.qlIndexFixing(Index3M,H22,TRUE,_xll.ohTrigger(RecalcTrigger,Trigger3M)),NA())</f>
        <v>-1.3844157997905211E-3</v>
      </c>
      <c r="L22" s="44">
        <f>IFERROR(_xll.qlIndexFixing(Index6M,$H22,TRUE,_xll.ohTrigger(RecalcTrigger,Trigger6M)),NA())</f>
        <v>-4.5964207742734786E-4</v>
      </c>
      <c r="M22" s="183">
        <f>IFERROR(_xll.qlIndexFixing(Index1Y,$H22,TRUE,_xll.ohTrigger(RecalcTrigger,Trigger1Y)),NA())</f>
        <v>5.6440566254590619E-4</v>
      </c>
      <c r="N22" s="182">
        <f>IFERROR(_xll.qlIndexFixing(ONIndex1M,I22,TRUE,_xll.ohTrigger(RecalcTrigger,Trigger1M)),NA())</f>
        <v>-2.0157962841738097E-3</v>
      </c>
      <c r="O22" s="44">
        <f>IFERROR(_xll.qlIndexFixing(ONIndex3M,I22,TRUE,_xll.ohTrigger(RecalcTrigger,Trigger3M)),NA())</f>
        <v>-1.201533558568002E-3</v>
      </c>
      <c r="P22" s="44">
        <f>IFERROR(_xll.qlIndexFixing(ONIndex6M,I22,TRUE,_xll.ohTrigger(RecalcTrigger,Trigger6M)),NA())</f>
        <v>-1.3248440065005695E-4</v>
      </c>
      <c r="Q22" s="183">
        <f>IFERROR(_xll.qlIndexFixing(ONIndex1Y,I22,TRUE,_xll.ohTrigger(RecalcTrigger,Trigger1Y)),NA())</f>
        <v>8.7790365369322387E-4</v>
      </c>
    </row>
    <row r="23" spans="2:17" x14ac:dyDescent="0.2">
      <c r="B23" s="39" t="s">
        <v>17</v>
      </c>
      <c r="D23" s="42">
        <f>_xll.qlCalendarAdvance(Calendar,$D22,B23,"f",FALSE)</f>
        <v>42384</v>
      </c>
      <c r="E23" s="177">
        <f>_xll.qlInterestRateIndexValueDate(IndexON,D23)</f>
        <v>42384</v>
      </c>
      <c r="F23" s="193">
        <f>IFERROR(_xll.qlIndexFixing(IndexON,D23,TRUE,_xll.ohTrigger(RecalcTrigger,TriggerON)),NA())</f>
        <v>-2.2899126895348232E-3</v>
      </c>
      <c r="H23" s="42">
        <f>_xll.qlCalendarAdvance(Calendar,$H22,B23,"f",FALSE)</f>
        <v>42384</v>
      </c>
      <c r="I23" s="177">
        <f>_xll.qlInterestRateIndexValueDate(Index1M,$H23)</f>
        <v>42388</v>
      </c>
      <c r="J23" s="182">
        <f>IFERROR(_xll.qlIndexFixing(Index1M,$H23,TRUE,_xll.ohTrigger(RecalcTrigger,Trigger1M)),NA())</f>
        <v>-2.210057264139146E-3</v>
      </c>
      <c r="K23" s="44">
        <f>IFERROR(_xll.qlIndexFixing(Index3M,H23,TRUE,_xll.ohTrigger(RecalcTrigger,Trigger3M)),NA())</f>
        <v>-1.3895989322838336E-3</v>
      </c>
      <c r="L23" s="44">
        <f>IFERROR(_xll.qlIndexFixing(Index6M,$H23,TRUE,_xll.ohTrigger(RecalcTrigger,Trigger6M)),NA())</f>
        <v>-4.6308893607771817E-4</v>
      </c>
      <c r="M23" s="183">
        <f>IFERROR(_xll.qlIndexFixing(Index1Y,$H23,TRUE,_xll.ohTrigger(RecalcTrigger,Trigger1Y)),NA())</f>
        <v>5.6324756574580893E-4</v>
      </c>
      <c r="N23" s="182">
        <f>IFERROR(_xll.qlIndexFixing(ONIndex1M,I23,TRUE,_xll.ohTrigger(RecalcTrigger,Trigger1M)),NA())</f>
        <v>-2.0272537065046947E-3</v>
      </c>
      <c r="O23" s="44">
        <f>IFERROR(_xll.qlIndexFixing(ONIndex3M,I23,TRUE,_xll.ohTrigger(RecalcTrigger,Trigger3M)),NA())</f>
        <v>-1.2033782434128781E-3</v>
      </c>
      <c r="P23" s="44">
        <f>IFERROR(_xll.qlIndexFixing(ONIndex6M,I23,TRUE,_xll.ohTrigger(RecalcTrigger,Trigger6M)),NA())</f>
        <v>-1.3447054569848405E-4</v>
      </c>
      <c r="Q23" s="183">
        <f>IFERROR(_xll.qlIndexFixing(ONIndex1Y,I23,TRUE,_xll.ohTrigger(RecalcTrigger,Trigger1Y)),NA())</f>
        <v>8.7790365361328782E-4</v>
      </c>
    </row>
    <row r="24" spans="2:17" x14ac:dyDescent="0.2">
      <c r="B24" s="39" t="s">
        <v>17</v>
      </c>
      <c r="D24" s="42">
        <f>_xll.qlCalendarAdvance(Calendar,$D23,B24,"f",FALSE)</f>
        <v>42387</v>
      </c>
      <c r="E24" s="177">
        <f>_xll.qlInterestRateIndexValueDate(IndexON,D24)</f>
        <v>42387</v>
      </c>
      <c r="F24" s="193">
        <f>IFERROR(_xll.qlIndexFixing(IndexON,D24,TRUE,_xll.ohTrigger(RecalcTrigger,TriggerON)),NA())</f>
        <v>-2.3014062129211865E-3</v>
      </c>
      <c r="H24" s="42">
        <f>_xll.qlCalendarAdvance(Calendar,$H23,B24,"f",FALSE)</f>
        <v>42387</v>
      </c>
      <c r="I24" s="177">
        <f>_xll.qlInterestRateIndexValueDate(Index1M,$H24)</f>
        <v>42389</v>
      </c>
      <c r="J24" s="182">
        <f>IFERROR(_xll.qlIndexFixing(Index1M,$H24,TRUE,_xll.ohTrigger(RecalcTrigger,Trigger1M)),NA())</f>
        <v>-2.2296442062120681E-3</v>
      </c>
      <c r="K24" s="44">
        <f>IFERROR(_xll.qlIndexFixing(Index3M,H24,TRUE,_xll.ohTrigger(RecalcTrigger,Trigger3M)),NA())</f>
        <v>-1.3947957513318929E-3</v>
      </c>
      <c r="L24" s="44">
        <f>IFERROR(_xll.qlIndexFixing(Index6M,$H24,TRUE,_xll.ohTrigger(RecalcTrigger,Trigger6M)),NA())</f>
        <v>-4.6654202109190868E-4</v>
      </c>
      <c r="M24" s="183">
        <f>IFERROR(_xll.qlIndexFixing(Index1Y,$H24,TRUE,_xll.ohTrigger(RecalcTrigger,Trigger1Y)),NA())</f>
        <v>5.6205577694613893E-4</v>
      </c>
      <c r="N24" s="182">
        <f>IFERROR(_xll.qlIndexFixing(ONIndex1M,I24,TRUE,_xll.ohTrigger(RecalcTrigger,Trigger1M)),NA())</f>
        <v>-2.0560861052132395E-3</v>
      </c>
      <c r="O24" s="44">
        <f>IFERROR(_xll.qlIndexFixing(ONIndex3M,I24,TRUE,_xll.ohTrigger(RecalcTrigger,Trigger3M)),NA())</f>
        <v>-1.2112062338553997E-3</v>
      </c>
      <c r="P24" s="44">
        <f>IFERROR(_xll.qlIndexFixing(ONIndex6M,I24,TRUE,_xll.ohTrigger(RecalcTrigger,Trigger6M)),NA())</f>
        <v>-1.4289332765038409E-4</v>
      </c>
      <c r="Q24" s="183">
        <f>IFERROR(_xll.qlIndexFixing(ONIndex1Y,I24,TRUE,_xll.ohTrigger(RecalcTrigger,Trigger1Y)),NA())</f>
        <v>8.779057945673685E-4</v>
      </c>
    </row>
    <row r="25" spans="2:17" x14ac:dyDescent="0.2">
      <c r="B25" s="39" t="s">
        <v>17</v>
      </c>
      <c r="D25" s="42">
        <f>_xll.qlCalendarAdvance(Calendar,$D24,B25,"f",FALSE)</f>
        <v>42388</v>
      </c>
      <c r="E25" s="177">
        <f>_xll.qlInterestRateIndexValueDate(IndexON,D25)</f>
        <v>42388</v>
      </c>
      <c r="F25" s="193">
        <f>IFERROR(_xll.qlIndexFixing(IndexON,D25,TRUE,_xll.ohTrigger(RecalcTrigger,TriggerON)),NA())</f>
        <v>-2.3059681396375709E-3</v>
      </c>
      <c r="H25" s="42">
        <f>_xll.qlCalendarAdvance(Calendar,$H24,B25,"f",FALSE)</f>
        <v>42388</v>
      </c>
      <c r="I25" s="177">
        <f>_xll.qlInterestRateIndexValueDate(Index1M,$H25)</f>
        <v>42390</v>
      </c>
      <c r="J25" s="182">
        <f>IFERROR(_xll.qlIndexFixing(Index1M,$H25,TRUE,_xll.ohTrigger(RecalcTrigger,Trigger1M)),NA())</f>
        <v>-2.2363394760115118E-3</v>
      </c>
      <c r="K25" s="44">
        <f>IFERROR(_xll.qlIndexFixing(Index3M,H25,TRUE,_xll.ohTrigger(RecalcTrigger,Trigger3M)),NA())</f>
        <v>-1.4000000000008268E-3</v>
      </c>
      <c r="L25" s="44">
        <f>IFERROR(_xll.qlIndexFixing(Index6M,$H25,TRUE,_xll.ohTrigger(RecalcTrigger,Trigger6M)),NA())</f>
        <v>-4.6999999999996068E-4</v>
      </c>
      <c r="M25" s="183">
        <f>IFERROR(_xll.qlIndexFixing(Index1Y,$H25,TRUE,_xll.ohTrigger(RecalcTrigger,Trigger1Y)),NA())</f>
        <v>5.5999999999993262E-4</v>
      </c>
      <c r="N25" s="182">
        <f>IFERROR(_xll.qlIndexFixing(ONIndex1M,I25,TRUE,_xll.ohTrigger(RecalcTrigger,Trigger1M)),NA())</f>
        <v>-2.0861600664945357E-3</v>
      </c>
      <c r="O25" s="44">
        <f>IFERROR(_xll.qlIndexFixing(ONIndex3M,I25,TRUE,_xll.ohTrigger(RecalcTrigger,Trigger3M)),NA())</f>
        <v>-1.2195252788016475E-3</v>
      </c>
      <c r="P25" s="44">
        <f>IFERROR(_xll.qlIndexFixing(ONIndex6M,I25,TRUE,_xll.ohTrigger(RecalcTrigger,Trigger6M)),NA())</f>
        <v>-1.5182211555941905E-4</v>
      </c>
      <c r="Q25" s="183">
        <f>IFERROR(_xll.qlIndexFixing(ONIndex1Y,I25,TRUE,_xll.ohTrigger(RecalcTrigger,Trigger1Y)),NA())</f>
        <v>8.7790365369322387E-4</v>
      </c>
    </row>
    <row r="26" spans="2:17" x14ac:dyDescent="0.2">
      <c r="B26" s="39" t="s">
        <v>17</v>
      </c>
      <c r="D26" s="42">
        <f>_xll.qlCalendarAdvance(Calendar,$D25,B26,"f",FALSE)</f>
        <v>42389</v>
      </c>
      <c r="E26" s="177">
        <f>_xll.qlInterestRateIndexValueDate(IndexON,D26)</f>
        <v>42389</v>
      </c>
      <c r="F26" s="193">
        <f>IFERROR(_xll.qlIndexFixing(IndexON,D26,TRUE,_xll.ohTrigger(RecalcTrigger,TriggerON)),NA())</f>
        <v>-2.3095774712711403E-3</v>
      </c>
      <c r="H26" s="42">
        <f>_xll.qlCalendarAdvance(Calendar,$H25,B26,"f",FALSE)</f>
        <v>42389</v>
      </c>
      <c r="I26" s="177">
        <f>_xll.qlInterestRateIndexValueDate(Index1M,$H26)</f>
        <v>42391</v>
      </c>
      <c r="J26" s="182">
        <f>IFERROR(_xll.qlIndexFixing(Index1M,$H26,TRUE,_xll.ohTrigger(RecalcTrigger,Trigger1M)),NA())</f>
        <v>-2.2430968097159948E-3</v>
      </c>
      <c r="K26" s="44">
        <f>IFERROR(_xll.qlIndexFixing(Index3M,H26,TRUE,_xll.ohTrigger(RecalcTrigger,Trigger3M)),NA())</f>
        <v>-1.4051859210775695E-3</v>
      </c>
      <c r="L26" s="44">
        <f>IFERROR(_xll.qlIndexFixing(Index6M,$H26,TRUE,_xll.ohTrigger(RecalcTrigger,Trigger6M)),NA())</f>
        <v>-4.734508154720145E-4</v>
      </c>
      <c r="M26" s="183">
        <f>IFERROR(_xll.qlIndexFixing(Index1Y,$H26,TRUE,_xll.ohTrigger(RecalcTrigger,Trigger1Y)),NA())</f>
        <v>5.5913241399827701E-4</v>
      </c>
      <c r="N26" s="182">
        <f>IFERROR(_xll.qlIndexFixing(ONIndex1M,I26,TRUE,_xll.ohTrigger(RecalcTrigger,Trigger1M)),NA())</f>
        <v>-2.101628412738421E-3</v>
      </c>
      <c r="O26" s="44">
        <f>IFERROR(_xll.qlIndexFixing(ONIndex3M,I26,TRUE,_xll.ohTrigger(RecalcTrigger,Trigger3M)),NA())</f>
        <v>-1.2238739639736096E-3</v>
      </c>
      <c r="P26" s="44">
        <f>IFERROR(_xll.qlIndexFixing(ONIndex6M,I26,TRUE,_xll.ohTrigger(RecalcTrigger,Trigger6M)),NA())</f>
        <v>-1.5648426882286515E-4</v>
      </c>
      <c r="Q26" s="183">
        <f>IFERROR(_xll.qlIndexFixing(ONIndex1Y,I26,TRUE,_xll.ohTrigger(RecalcTrigger,Trigger1Y)),NA())</f>
        <v>8.7790365369322387E-4</v>
      </c>
    </row>
    <row r="27" spans="2:17" x14ac:dyDescent="0.2">
      <c r="B27" s="39" t="s">
        <v>17</v>
      </c>
      <c r="D27" s="42">
        <f>_xll.qlCalendarAdvance(Calendar,$D26,B27,"f",FALSE)</f>
        <v>42390</v>
      </c>
      <c r="E27" s="177">
        <f>_xll.qlInterestRateIndexValueDate(IndexON,D27)</f>
        <v>42390</v>
      </c>
      <c r="F27" s="193">
        <f>IFERROR(_xll.qlIndexFixing(IndexON,D27,TRUE,_xll.ohTrigger(RecalcTrigger,TriggerON)),NA())</f>
        <v>-2.3122985700574361E-3</v>
      </c>
      <c r="H27" s="42">
        <f>_xll.qlCalendarAdvance(Calendar,$H26,B27,"f",FALSE)</f>
        <v>42390</v>
      </c>
      <c r="I27" s="177">
        <f>_xll.qlInterestRateIndexValueDate(Index1M,$H27)</f>
        <v>42394</v>
      </c>
      <c r="J27" s="182">
        <f>IFERROR(_xll.qlIndexFixing(Index1M,$H27,TRUE,_xll.ohTrigger(RecalcTrigger,Trigger1M)),NA())</f>
        <v>-2.2715719127785667E-3</v>
      </c>
      <c r="K27" s="44">
        <f>IFERROR(_xll.qlIndexFixing(Index3M,H27,TRUE,_xll.ohTrigger(RecalcTrigger,Trigger3M)),NA())</f>
        <v>-1.4204821962980909E-3</v>
      </c>
      <c r="L27" s="44">
        <f>IFERROR(_xll.qlIndexFixing(Index6M,$H27,TRUE,_xll.ohTrigger(RecalcTrigger,Trigger6M)),NA())</f>
        <v>-4.8368444977528062E-4</v>
      </c>
      <c r="M27" s="183">
        <f>IFERROR(_xll.qlIndexFixing(Index1Y,$H27,TRUE,_xll.ohTrigger(RecalcTrigger,Trigger1Y)),NA())</f>
        <v>5.5553281494281068E-4</v>
      </c>
      <c r="N27" s="182">
        <f>IFERROR(_xll.qlIndexFixing(ONIndex1M,I27,TRUE,_xll.ohTrigger(RecalcTrigger,Trigger1M)),NA())</f>
        <v>-2.1172560205862112E-3</v>
      </c>
      <c r="O27" s="44">
        <f>IFERROR(_xll.qlIndexFixing(ONIndex3M,I27,TRUE,_xll.ohTrigger(RecalcTrigger,Trigger3M)),NA())</f>
        <v>-1.2283072184171573E-3</v>
      </c>
      <c r="P27" s="44">
        <f>IFERROR(_xll.qlIndexFixing(ONIndex6M,I27,TRUE,_xll.ohTrigger(RecalcTrigger,Trigger6M)),NA())</f>
        <v>-1.6123199939155342E-4</v>
      </c>
      <c r="Q27" s="183">
        <f>IFERROR(_xll.qlIndexFixing(ONIndex1Y,I27,TRUE,_xll.ohTrigger(RecalcTrigger,Trigger1Y)),NA())</f>
        <v>8.7790365369322387E-4</v>
      </c>
    </row>
    <row r="28" spans="2:17" x14ac:dyDescent="0.2">
      <c r="B28" s="39" t="s">
        <v>17</v>
      </c>
      <c r="D28" s="42">
        <f>_xll.qlCalendarAdvance(Calendar,$D27,B28,"f",FALSE)</f>
        <v>42391</v>
      </c>
      <c r="E28" s="177">
        <f>_xll.qlInterestRateIndexValueDate(IndexON,D28)</f>
        <v>42391</v>
      </c>
      <c r="F28" s="193">
        <f>IFERROR(_xll.qlIndexFixing(IndexON,D28,TRUE,_xll.ohTrigger(RecalcTrigger,TriggerON)),NA())</f>
        <v>-2.3177008367847307E-3</v>
      </c>
      <c r="H28" s="42">
        <f>_xll.qlCalendarAdvance(Calendar,$H27,B28,"f",FALSE)</f>
        <v>42391</v>
      </c>
      <c r="I28" s="177">
        <f>_xll.qlInterestRateIndexValueDate(Index1M,$H28)</f>
        <v>42395</v>
      </c>
      <c r="J28" s="182">
        <f>IFERROR(_xll.qlIndexFixing(Index1M,$H28,TRUE,_xll.ohTrigger(RecalcTrigger,Trigger1M)),NA())</f>
        <v>-2.2798287496830862E-3</v>
      </c>
      <c r="K28" s="44">
        <f>IFERROR(_xll.qlIndexFixing(Index3M,H28,TRUE,_xll.ohTrigger(RecalcTrigger,Trigger3M)),NA())</f>
        <v>-1.4254853907238805E-3</v>
      </c>
      <c r="L28" s="44">
        <f>IFERROR(_xll.qlIndexFixing(Index6M,$H28,TRUE,_xll.ohTrigger(RecalcTrigger,Trigger6M)),NA())</f>
        <v>-4.8705286617756926E-4</v>
      </c>
      <c r="M28" s="183">
        <f>IFERROR(_xll.qlIndexFixing(Index1Y,$H28,TRUE,_xll.ohTrigger(RecalcTrigger,Trigger1Y)),NA())</f>
        <v>5.5411277582853536E-4</v>
      </c>
      <c r="N28" s="182">
        <f>IFERROR(_xll.qlIndexFixing(ONIndex1M,I28,TRUE,_xll.ohTrigger(RecalcTrigger,Trigger1M)),NA())</f>
        <v>-2.132974169488655E-3</v>
      </c>
      <c r="O28" s="44">
        <f>IFERROR(_xll.qlIndexFixing(ONIndex3M,I28,TRUE,_xll.ohTrigger(RecalcTrigger,Trigger3M)),NA())</f>
        <v>-1.2328049411314268E-3</v>
      </c>
      <c r="P28" s="44">
        <f>IFERROR(_xll.qlIndexFixing(ONIndex6M,I28,TRUE,_xll.ohTrigger(RecalcTrigger,Trigger6M)),NA())</f>
        <v>-1.6604324419411398E-4</v>
      </c>
      <c r="Q28" s="183">
        <f>IFERROR(_xll.qlIndexFixing(ONIndex1Y,I28,TRUE,_xll.ohTrigger(RecalcTrigger,Trigger1Y)),NA())</f>
        <v>8.7790365369322387E-4</v>
      </c>
    </row>
    <row r="29" spans="2:17" x14ac:dyDescent="0.2">
      <c r="B29" s="39" t="s">
        <v>17</v>
      </c>
      <c r="D29" s="42">
        <f>_xll.qlCalendarAdvance(Calendar,$D28,B29,"f",FALSE)</f>
        <v>42394</v>
      </c>
      <c r="E29" s="177">
        <f>_xll.qlInterestRateIndexValueDate(IndexON,D29)</f>
        <v>42394</v>
      </c>
      <c r="F29" s="193">
        <f>IFERROR(_xll.qlIndexFixing(IndexON,D29,TRUE,_xll.ohTrigger(RecalcTrigger,TriggerON)),NA())</f>
        <v>-2.3234805031968619E-3</v>
      </c>
      <c r="H29" s="42">
        <f>_xll.qlCalendarAdvance(Calendar,$H28,B29,"f",FALSE)</f>
        <v>42394</v>
      </c>
      <c r="I29" s="177">
        <f>_xll.qlInterestRateIndexValueDate(Index1M,$H29)</f>
        <v>42396</v>
      </c>
      <c r="J29" s="182">
        <f>IFERROR(_xll.qlIndexFixing(Index1M,$H29,TRUE,_xll.ohTrigger(RecalcTrigger,Trigger1M)),NA())</f>
        <v>-2.2901981182651713E-3</v>
      </c>
      <c r="K29" s="44">
        <f>IFERROR(_xll.qlIndexFixing(Index3M,H29,TRUE,_xll.ohTrigger(RecalcTrigger,Trigger3M)),NA())</f>
        <v>-1.4304371893315193E-3</v>
      </c>
      <c r="L29" s="44">
        <f>IFERROR(_xll.qlIndexFixing(Index6M,$H29,TRUE,_xll.ohTrigger(RecalcTrigger,Trigger6M)),NA())</f>
        <v>-4.9039859578873092E-4</v>
      </c>
      <c r="M29" s="183">
        <f>IFERROR(_xll.qlIndexFixing(Index1Y,$H29,TRUE,_xll.ohTrigger(RecalcTrigger,Trigger1Y)),NA())</f>
        <v>5.5265791288650425E-4</v>
      </c>
      <c r="N29" s="182">
        <f>IFERROR(_xll.qlIndexFixing(ONIndex1M,I29,TRUE,_xll.ohTrigger(RecalcTrigger,Trigger1M)),NA())</f>
        <v>-2.1643556562445099E-3</v>
      </c>
      <c r="O29" s="44">
        <f>IFERROR(_xll.qlIndexFixing(ONIndex3M,I29,TRUE,_xll.ohTrigger(RecalcTrigger,Trigger3M)),NA())</f>
        <v>-1.2419104938565795E-3</v>
      </c>
      <c r="P29" s="44">
        <f>IFERROR(_xll.qlIndexFixing(ONIndex6M,I29,TRUE,_xll.ohTrigger(RecalcTrigger,Trigger6M)),NA())</f>
        <v>-1.7576704379962393E-4</v>
      </c>
      <c r="Q29" s="183">
        <f>IFERROR(_xll.qlIndexFixing(ONIndex1Y,I29,TRUE,_xll.ohTrigger(RecalcTrigger,Trigger1Y)),NA())</f>
        <v>8.7790579454072315E-4</v>
      </c>
    </row>
    <row r="30" spans="2:17" x14ac:dyDescent="0.2">
      <c r="B30" s="39" t="s">
        <v>17</v>
      </c>
      <c r="D30" s="42">
        <f>_xll.qlCalendarAdvance(Calendar,$D29,B30,"f",FALSE)</f>
        <v>42395</v>
      </c>
      <c r="E30" s="177">
        <f>_xll.qlInterestRateIndexValueDate(IndexON,D30)</f>
        <v>42395</v>
      </c>
      <c r="F30" s="193">
        <f>IFERROR(_xll.qlIndexFixing(IndexON,D30,TRUE,_xll.ohTrigger(RecalcTrigger,TriggerON)),NA())</f>
        <v>-2.3265072212330651E-3</v>
      </c>
      <c r="H30" s="42">
        <f>_xll.qlCalendarAdvance(Calendar,$H29,B30,"f",FALSE)</f>
        <v>42395</v>
      </c>
      <c r="I30" s="177">
        <f>_xll.qlInterestRateIndexValueDate(Index1M,$H30)</f>
        <v>42397</v>
      </c>
      <c r="J30" s="182">
        <f>IFERROR(_xll.qlIndexFixing(Index1M,$H30,TRUE,_xll.ohTrigger(RecalcTrigger,Trigger1M)),NA())</f>
        <v>-2.2956160599478526E-3</v>
      </c>
      <c r="K30" s="44">
        <f>IFERROR(_xll.qlIndexFixing(Index3M,H30,TRUE,_xll.ohTrigger(RecalcTrigger,Trigger3M)),NA())</f>
        <v>-1.4353357759162382E-3</v>
      </c>
      <c r="L30" s="44">
        <f>IFERROR(_xll.qlIndexFixing(Index6M,$H30,TRUE,_xll.ohTrigger(RecalcTrigger,Trigger6M)),NA())</f>
        <v>-4.9372104877464982E-4</v>
      </c>
      <c r="M30" s="183">
        <f>IFERROR(_xll.qlIndexFixing(Index1Y,$H30,TRUE,_xll.ohTrigger(RecalcTrigger,Trigger1Y)),NA())</f>
        <v>5.4990065477134519E-4</v>
      </c>
      <c r="N30" s="182">
        <f>IFERROR(_xll.qlIndexFixing(ONIndex1M,I30,TRUE,_xll.ohTrigger(RecalcTrigger,Trigger1M)),NA())</f>
        <v>-2.1953777664984742E-3</v>
      </c>
      <c r="O30" s="44">
        <f>IFERROR(_xll.qlIndexFixing(ONIndex3M,I30,TRUE,_xll.ohTrigger(RecalcTrigger,Trigger3M)),NA())</f>
        <v>-1.2510385027120208E-3</v>
      </c>
      <c r="P30" s="44">
        <f>IFERROR(_xll.qlIndexFixing(ONIndex6M,I30,TRUE,_xll.ohTrigger(RecalcTrigger,Trigger6M)),NA())</f>
        <v>-1.8548209400393034E-4</v>
      </c>
      <c r="Q30" s="183">
        <f>IFERROR(_xll.qlIndexFixing(ONIndex1Y,I30,TRUE,_xll.ohTrigger(RecalcTrigger,Trigger1Y)),NA())</f>
        <v>8.7790365369322387E-4</v>
      </c>
    </row>
    <row r="31" spans="2:17" x14ac:dyDescent="0.2">
      <c r="B31" s="39" t="s">
        <v>17</v>
      </c>
      <c r="D31" s="42">
        <f>_xll.qlCalendarAdvance(Calendar,$D30,B31,"f",FALSE)</f>
        <v>42396</v>
      </c>
      <c r="E31" s="177">
        <f>_xll.qlInterestRateIndexValueDate(IndexON,D31)</f>
        <v>42396</v>
      </c>
      <c r="F31" s="193">
        <f>IFERROR(_xll.qlIndexFixing(IndexON,D31,TRUE,_xll.ohTrigger(RecalcTrigger,TriggerON)),NA())</f>
        <v>-2.3296028873964758E-3</v>
      </c>
      <c r="H31" s="42">
        <f>_xll.qlCalendarAdvance(Calendar,$H30,B31,"f",FALSE)</f>
        <v>42396</v>
      </c>
      <c r="I31" s="177">
        <f>_xll.qlInterestRateIndexValueDate(Index1M,$H31)</f>
        <v>42398</v>
      </c>
      <c r="J31" s="182">
        <f>IFERROR(_xll.qlIndexFixing(Index1M,$H31,TRUE,_xll.ohTrigger(RecalcTrigger,Trigger1M)),NA())</f>
        <v>-2.3008762050693863E-3</v>
      </c>
      <c r="K31" s="44">
        <f>IFERROR(_xll.qlIndexFixing(Index3M,H31,TRUE,_xll.ohTrigger(RecalcTrigger,Trigger3M)),NA())</f>
        <v>-1.4401795690015492E-3</v>
      </c>
      <c r="L31" s="44">
        <f>IFERROR(_xll.qlIndexFixing(Index6M,$H31,TRUE,_xll.ohTrigger(RecalcTrigger,Trigger6M)),NA())</f>
        <v>-4.9701975778652918E-4</v>
      </c>
      <c r="M31" s="183">
        <f>IFERROR(_xll.qlIndexFixing(Index1Y,$H31,TRUE,_xll.ohTrigger(RecalcTrigger,Trigger1Y)),NA())</f>
        <v>5.4833638142027651E-4</v>
      </c>
      <c r="N31" s="182">
        <f>IFERROR(_xll.qlIndexFixing(ONIndex1M,I31,TRUE,_xll.ohTrigger(RecalcTrigger,Trigger1M)),NA())</f>
        <v>-2.2105178139941728E-3</v>
      </c>
      <c r="O31" s="44">
        <f>IFERROR(_xll.qlIndexFixing(ONIndex3M,I31,TRUE,_xll.ohTrigger(RecalcTrigger,Trigger3M)),NA())</f>
        <v>-1.2555570570427221E-3</v>
      </c>
      <c r="P31" s="44">
        <f>IFERROR(_xll.qlIndexFixing(ONIndex6M,I31,TRUE,_xll.ohTrigger(RecalcTrigger,Trigger6M)),NA())</f>
        <v>-1.9027995707077139E-4</v>
      </c>
      <c r="Q31" s="183">
        <f>IFERROR(_xll.qlIndexFixing(ONIndex1Y,I31,TRUE,_xll.ohTrigger(RecalcTrigger,Trigger1Y)),NA())</f>
        <v>8.7790365369322387E-4</v>
      </c>
    </row>
    <row r="32" spans="2:17" x14ac:dyDescent="0.2">
      <c r="B32" s="39" t="s">
        <v>17</v>
      </c>
      <c r="D32" s="42">
        <f>_xll.qlCalendarAdvance(Calendar,$D31,B32,"f",FALSE)</f>
        <v>42397</v>
      </c>
      <c r="E32" s="177">
        <f>_xll.qlInterestRateIndexValueDate(IndexON,D32)</f>
        <v>42397</v>
      </c>
      <c r="F32" s="193">
        <f>IFERROR(_xll.qlIndexFixing(IndexON,D32,TRUE,_xll.ohTrigger(RecalcTrigger,TriggerON)),NA())</f>
        <v>-2.3327557285846012E-3</v>
      </c>
      <c r="H32" s="42">
        <f>_xll.qlCalendarAdvance(Calendar,$H31,B32,"f",FALSE)</f>
        <v>42397</v>
      </c>
      <c r="I32" s="177">
        <f>_xll.qlInterestRateIndexValueDate(Index1M,$H32)</f>
        <v>42401</v>
      </c>
      <c r="J32" s="182">
        <f>IFERROR(_xll.qlIndexFixing(Index1M,$H32,TRUE,_xll.ohTrigger(RecalcTrigger,Trigger1M)),NA())</f>
        <v>-2.3159724163342881E-3</v>
      </c>
      <c r="K32" s="44">
        <f>IFERROR(_xll.qlIndexFixing(Index3M,H32,TRUE,_xll.ohTrigger(RecalcTrigger,Trigger3M)),NA())</f>
        <v>-1.4543698933079251E-3</v>
      </c>
      <c r="L32" s="44">
        <f>IFERROR(_xll.qlIndexFixing(Index6M,$H32,TRUE,_xll.ohTrigger(RecalcTrigger,Trigger6M)),NA())</f>
        <v>-5.0677058475304766E-4</v>
      </c>
      <c r="M32" s="183">
        <f>IFERROR(_xll.qlIndexFixing(Index1Y,$H32,TRUE,_xll.ohTrigger(RecalcTrigger,Trigger1Y)),NA())</f>
        <v>5.4493594696560389E-4</v>
      </c>
      <c r="N32" s="182">
        <f>IFERROR(_xll.qlIndexFixing(ONIndex1M,I32,TRUE,_xll.ohTrigger(RecalcTrigger,Trigger1M)),NA())</f>
        <v>-2.225336080008411E-3</v>
      </c>
      <c r="O32" s="44">
        <f>IFERROR(_xll.qlIndexFixing(ONIndex3M,I32,TRUE,_xll.ohTrigger(RecalcTrigger,Trigger3M)),NA())</f>
        <v>-1.2600194756373639E-3</v>
      </c>
      <c r="P32" s="44">
        <f>IFERROR(_xll.qlIndexFixing(ONIndex6M,I32,TRUE,_xll.ohTrigger(RecalcTrigger,Trigger6M)),NA())</f>
        <v>-1.9500895362511983E-4</v>
      </c>
      <c r="Q32" s="183">
        <f>IFERROR(_xll.qlIndexFixing(ONIndex1Y,I32,TRUE,_xll.ohTrigger(RecalcTrigger,Trigger1Y)),NA())</f>
        <v>8.7790365369322387E-4</v>
      </c>
    </row>
    <row r="33" spans="2:17" x14ac:dyDescent="0.2">
      <c r="B33" s="39" t="s">
        <v>17</v>
      </c>
      <c r="D33" s="42">
        <f>_xll.qlCalendarAdvance(Calendar,$D32,B33,"f",FALSE)</f>
        <v>42398</v>
      </c>
      <c r="E33" s="177">
        <f>_xll.qlInterestRateIndexValueDate(IndexON,D33)</f>
        <v>42398</v>
      </c>
      <c r="F33" s="193">
        <f>IFERROR(_xll.qlIndexFixing(IndexON,D33,TRUE,_xll.ohTrigger(RecalcTrigger,TriggerON)),NA())</f>
        <v>-2.3391779302750493E-3</v>
      </c>
      <c r="H33" s="42">
        <f>_xll.qlCalendarAdvance(Calendar,$H32,B33,"f",FALSE)</f>
        <v>42398</v>
      </c>
      <c r="I33" s="177">
        <f>_xll.qlInterestRateIndexValueDate(Index1M,$H33)</f>
        <v>42402</v>
      </c>
      <c r="J33" s="182">
        <f>IFERROR(_xll.qlIndexFixing(Index1M,$H33,TRUE,_xll.ohTrigger(RecalcTrigger,Trigger1M)),NA())</f>
        <v>-2.3204643347494473E-3</v>
      </c>
      <c r="K33" s="44">
        <f>IFERROR(_xll.qlIndexFixing(Index3M,H33,TRUE,_xll.ohTrigger(RecalcTrigger,Trigger3M)),NA())</f>
        <v>-1.4566341929409532E-3</v>
      </c>
      <c r="L33" s="44">
        <f>IFERROR(_xll.qlIndexFixing(Index6M,$H33,TRUE,_xll.ohTrigger(RecalcTrigger,Trigger6M)),NA())</f>
        <v>-5.0997209405730364E-4</v>
      </c>
      <c r="M33" s="183">
        <f>IFERROR(_xll.qlIndexFixing(Index1Y,$H33,TRUE,_xll.ohTrigger(RecalcTrigger,Trigger1Y)),NA())</f>
        <v>5.4331729003143276E-4</v>
      </c>
      <c r="N33" s="182">
        <f>IFERROR(_xll.qlIndexFixing(ONIndex1M,I33,TRUE,_xll.ohTrigger(RecalcTrigger,Trigger1M)),NA())</f>
        <v>-2.2397638439919376E-3</v>
      </c>
      <c r="O33" s="44">
        <f>IFERROR(_xll.qlIndexFixing(ONIndex3M,I33,TRUE,_xll.ohTrigger(RecalcTrigger,Trigger3M)),NA())</f>
        <v>-1.2644056575750184E-3</v>
      </c>
      <c r="P33" s="44">
        <f>IFERROR(_xll.qlIndexFixing(ONIndex6M,I33,TRUE,_xll.ohTrigger(RecalcTrigger,Trigger6M)),NA())</f>
        <v>-1.996470199161493E-4</v>
      </c>
      <c r="Q33" s="183">
        <f>IFERROR(_xll.qlIndexFixing(ONIndex1Y,I33,TRUE,_xll.ohTrigger(RecalcTrigger,Trigger1Y)),NA())</f>
        <v>8.7790365361328782E-4</v>
      </c>
    </row>
    <row r="34" spans="2:17" x14ac:dyDescent="0.2">
      <c r="B34" s="39" t="s">
        <v>17</v>
      </c>
      <c r="D34" s="42">
        <f>_xll.qlCalendarAdvance(Calendar,$D33,B34,"f",FALSE)</f>
        <v>42401</v>
      </c>
      <c r="E34" s="177">
        <f>_xll.qlInterestRateIndexValueDate(IndexON,D34)</f>
        <v>42401</v>
      </c>
      <c r="F34" s="193">
        <f>IFERROR(_xll.qlIndexFixing(IndexON,D34,TRUE,_xll.ohTrigger(RecalcTrigger,TriggerON)),NA())</f>
        <v>-2.3457033848517383E-3</v>
      </c>
      <c r="H34" s="42">
        <f>_xll.qlCalendarAdvance(Calendar,$H33,B34,"f",FALSE)</f>
        <v>42401</v>
      </c>
      <c r="I34" s="177">
        <f>_xll.qlInterestRateIndexValueDate(Index1M,$H34)</f>
        <v>42403</v>
      </c>
      <c r="J34" s="182">
        <f>IFERROR(_xll.qlIndexFixing(Index1M,$H34,TRUE,_xll.ohTrigger(RecalcTrigger,Trigger1M)),NA())</f>
        <v>-2.324354925569992E-3</v>
      </c>
      <c r="K34" s="44">
        <f>IFERROR(_xll.qlIndexFixing(Index3M,H34,TRUE,_xll.ohTrigger(RecalcTrigger,Trigger3M)),NA())</f>
        <v>-1.4612487810050645E-3</v>
      </c>
      <c r="L34" s="44">
        <f>IFERROR(_xll.qlIndexFixing(Index6M,$H34,TRUE,_xll.ohTrigger(RecalcTrigger,Trigger6M)),NA())</f>
        <v>-5.131493598927886E-4</v>
      </c>
      <c r="M34" s="183">
        <f>IFERROR(_xll.qlIndexFixing(Index1Y,$H34,TRUE,_xll.ohTrigger(RecalcTrigger,Trigger1Y)),NA())</f>
        <v>5.4167907575506779E-4</v>
      </c>
      <c r="N34" s="182">
        <f>IFERROR(_xll.qlIndexFixing(ONIndex1M,I34,TRUE,_xll.ohTrigger(RecalcTrigger,Trigger1M)),NA())</f>
        <v>-2.2669598217950337E-3</v>
      </c>
      <c r="O34" s="44">
        <f>IFERROR(_xll.qlIndexFixing(ONIndex3M,I34,TRUE,_xll.ohTrigger(RecalcTrigger,Trigger3M)),NA())</f>
        <v>-1.2728188963206932E-3</v>
      </c>
      <c r="P34" s="44">
        <f>IFERROR(_xll.qlIndexFixing(ONIndex6M,I34,TRUE,_xll.ohTrigger(RecalcTrigger,Trigger6M)),NA())</f>
        <v>-2.0850961477414387E-4</v>
      </c>
      <c r="Q34" s="183">
        <f>IFERROR(_xll.qlIndexFixing(ONIndex1Y,I34,TRUE,_xll.ohTrigger(RecalcTrigger,Trigger1Y)),NA())</f>
        <v>8.779057945673685E-4</v>
      </c>
    </row>
    <row r="35" spans="2:17" x14ac:dyDescent="0.2">
      <c r="B35" s="39" t="s">
        <v>17</v>
      </c>
      <c r="D35" s="42">
        <f>_xll.qlCalendarAdvance(Calendar,$D34,B35,"f",FALSE)</f>
        <v>42402</v>
      </c>
      <c r="E35" s="177">
        <f>_xll.qlInterestRateIndexValueDate(IndexON,D35)</f>
        <v>42402</v>
      </c>
      <c r="F35" s="193">
        <f>IFERROR(_xll.qlIndexFixing(IndexON,D35,TRUE,_xll.ohTrigger(RecalcTrigger,TriggerON)),NA())</f>
        <v>-2.3489655070640936E-3</v>
      </c>
      <c r="H35" s="42">
        <f>_xll.qlCalendarAdvance(Calendar,$H34,B35,"f",FALSE)</f>
        <v>42402</v>
      </c>
      <c r="I35" s="177">
        <f>_xll.qlInterestRateIndexValueDate(Index1M,$H35)</f>
        <v>42404</v>
      </c>
      <c r="J35" s="182">
        <f>IFERROR(_xll.qlIndexFixing(Index1M,$H35,TRUE,_xll.ohTrigger(RecalcTrigger,Trigger1M)),NA())</f>
        <v>-2.327669969239908E-3</v>
      </c>
      <c r="K35" s="44">
        <f>IFERROR(_xll.qlIndexFixing(Index3M,H35,TRUE,_xll.ohTrigger(RecalcTrigger,Trigger3M)),NA())</f>
        <v>-1.4658041548587519E-3</v>
      </c>
      <c r="L35" s="44">
        <f>IFERROR(_xll.qlIndexFixing(Index6M,$H35,TRUE,_xll.ohTrigger(RecalcTrigger,Trigger6M)),NA())</f>
        <v>-5.1630264980065681E-4</v>
      </c>
      <c r="M35" s="183">
        <f>IFERROR(_xll.qlIndexFixing(Index1Y,$H35,TRUE,_xll.ohTrigger(RecalcTrigger,Trigger1Y)),NA())</f>
        <v>5.3852708359213442E-4</v>
      </c>
      <c r="N35" s="182">
        <f>IFERROR(_xll.qlIndexFixing(ONIndex1M,I35,TRUE,_xll.ohTrigger(RecalcTrigger,Trigger1M)),NA())</f>
        <v>-2.2921954733901018E-3</v>
      </c>
      <c r="O35" s="44">
        <f>IFERROR(_xll.qlIndexFixing(ONIndex3M,I35,TRUE,_xll.ohTrigger(RecalcTrigger,Trigger3M)),NA())</f>
        <v>-1.280786006612189E-3</v>
      </c>
      <c r="P35" s="44">
        <f>IFERROR(_xll.qlIndexFixing(ONIndex6M,I35,TRUE,_xll.ohTrigger(RecalcTrigger,Trigger6M)),NA())</f>
        <v>-2.1684871662319694E-4</v>
      </c>
      <c r="Q35" s="183">
        <f>IFERROR(_xll.qlIndexFixing(ONIndex1Y,I35,TRUE,_xll.ohTrigger(RecalcTrigger,Trigger1Y)),NA())</f>
        <v>8.7790365369322387E-4</v>
      </c>
    </row>
    <row r="36" spans="2:17" x14ac:dyDescent="0.2">
      <c r="B36" s="39" t="s">
        <v>17</v>
      </c>
      <c r="D36" s="42">
        <f>_xll.qlCalendarAdvance(Calendar,$D35,B36,"f",FALSE)</f>
        <v>42403</v>
      </c>
      <c r="E36" s="177">
        <f>_xll.qlInterestRateIndexValueDate(IndexON,D36)</f>
        <v>42403</v>
      </c>
      <c r="F36" s="193">
        <f>IFERROR(_xll.qlIndexFixing(IndexON,D36,TRUE,_xll.ohTrigger(RecalcTrigger,TriggerON)),NA())</f>
        <v>-2.3522141665255347E-3</v>
      </c>
      <c r="H36" s="42">
        <f>_xll.qlCalendarAdvance(Calendar,$H35,B36,"f",FALSE)</f>
        <v>42403</v>
      </c>
      <c r="I36" s="177">
        <f>_xll.qlInterestRateIndexValueDate(Index1M,$H36)</f>
        <v>42405</v>
      </c>
      <c r="J36" s="182">
        <f>IFERROR(_xll.qlIndexFixing(Index1M,$H36,TRUE,_xll.ohTrigger(RecalcTrigger,Trigger1M)),NA())</f>
        <v>-2.3296721870553904E-3</v>
      </c>
      <c r="K36" s="44">
        <f>IFERROR(_xll.qlIndexFixing(Index3M,H36,TRUE,_xll.ohTrigger(RecalcTrigger,Trigger3M)),NA())</f>
        <v>-1.470300362676813E-3</v>
      </c>
      <c r="L36" s="44">
        <f>IFERROR(_xll.qlIndexFixing(Index6M,$H36,TRUE,_xll.ohTrigger(RecalcTrigger,Trigger6M)),NA())</f>
        <v>-5.1943235380452573E-4</v>
      </c>
      <c r="M36" s="183">
        <f>IFERROR(_xll.qlIndexFixing(Index1Y,$H36,TRUE,_xll.ohTrigger(RecalcTrigger,Trigger1Y)),NA())</f>
        <v>5.3760104078834749E-4</v>
      </c>
      <c r="N36" s="182">
        <f>IFERROR(_xll.qlIndexFixing(ONIndex1M,I36,TRUE,_xll.ohTrigger(RecalcTrigger,Trigger1M)),NA())</f>
        <v>-2.3036399221787462E-3</v>
      </c>
      <c r="O36" s="44">
        <f>IFERROR(_xll.qlIndexFixing(ONIndex3M,I36,TRUE,_xll.ohTrigger(RecalcTrigger,Trigger3M)),NA())</f>
        <v>-1.2844894955277297E-3</v>
      </c>
      <c r="P36" s="44">
        <f>IFERROR(_xll.qlIndexFixing(ONIndex6M,I36,TRUE,_xll.ohTrigger(RecalcTrigger,Trigger6M)),NA())</f>
        <v>-2.2070118137040851E-4</v>
      </c>
      <c r="Q36" s="183">
        <f>IFERROR(_xll.qlIndexFixing(ONIndex1Y,I36,TRUE,_xll.ohTrigger(RecalcTrigger,Trigger1Y)),NA())</f>
        <v>8.7790365369322387E-4</v>
      </c>
    </row>
    <row r="37" spans="2:17" x14ac:dyDescent="0.2">
      <c r="B37" s="39" t="s">
        <v>17</v>
      </c>
      <c r="D37" s="42">
        <f>_xll.qlCalendarAdvance(Calendar,$D36,B37,"f",FALSE)</f>
        <v>42404</v>
      </c>
      <c r="E37" s="177">
        <f>_xll.qlInterestRateIndexValueDate(IndexON,D37)</f>
        <v>42404</v>
      </c>
      <c r="F37" s="193">
        <f>IFERROR(_xll.qlIndexFixing(IndexON,D37,TRUE,_xll.ohTrigger(RecalcTrigger,TriggerON)),NA())</f>
        <v>-2.3554375904133451E-3</v>
      </c>
      <c r="H37" s="42">
        <f>_xll.qlCalendarAdvance(Calendar,$H36,B37,"f",FALSE)</f>
        <v>42404</v>
      </c>
      <c r="I37" s="177">
        <f>_xll.qlInterestRateIndexValueDate(Index1M,$H37)</f>
        <v>42408</v>
      </c>
      <c r="J37" s="182">
        <f>IFERROR(_xll.qlIndexFixing(Index1M,$H37,TRUE,_xll.ohTrigger(RecalcTrigger,Trigger1M)),NA())</f>
        <v>-2.3358212509998247E-3</v>
      </c>
      <c r="K37" s="44">
        <f>IFERROR(_xll.qlIndexFixing(Index3M,H37,TRUE,_xll.ohTrigger(RecalcTrigger,Trigger3M)),NA())</f>
        <v>-1.4854237576859084E-3</v>
      </c>
      <c r="L37" s="44">
        <f>IFERROR(_xll.qlIndexFixing(Index6M,$H37,TRUE,_xll.ohTrigger(RecalcTrigger,Trigger6M)),NA())</f>
        <v>-5.286856877640344E-4</v>
      </c>
      <c r="M37" s="183">
        <f>IFERROR(_xll.qlIndexFixing(Index1Y,$H37,TRUE,_xll.ohTrigger(RecalcTrigger,Trigger1Y)),NA())</f>
        <v>5.3327504190110525E-4</v>
      </c>
      <c r="N37" s="182">
        <f>IFERROR(_xll.qlIndexFixing(ONIndex1M,I37,TRUE,_xll.ohTrigger(RecalcTrigger,Trigger1M)),NA())</f>
        <v>-2.3142815470000855E-3</v>
      </c>
      <c r="O37" s="44">
        <f>IFERROR(_xll.qlIndexFixing(ONIndex3M,I37,TRUE,_xll.ohTrigger(RecalcTrigger,Trigger3M)),NA())</f>
        <v>-1.2879961438194698E-3</v>
      </c>
      <c r="P37" s="44">
        <f>IFERROR(_xll.qlIndexFixing(ONIndex6M,I37,TRUE,_xll.ohTrigger(RecalcTrigger,Trigger6M)),NA())</f>
        <v>-2.2433033558755255E-4</v>
      </c>
      <c r="Q37" s="183">
        <f>IFERROR(_xll.qlIndexFixing(ONIndex1Y,I37,TRUE,_xll.ohTrigger(RecalcTrigger,Trigger1Y)),NA())</f>
        <v>8.7790365369322387E-4</v>
      </c>
    </row>
    <row r="38" spans="2:17" x14ac:dyDescent="0.2">
      <c r="B38" s="39" t="s">
        <v>17</v>
      </c>
      <c r="D38" s="42">
        <f>_xll.qlCalendarAdvance(Calendar,$D37,B38,"f",FALSE)</f>
        <v>42405</v>
      </c>
      <c r="E38" s="177">
        <f>_xll.qlInterestRateIndexValueDate(IndexON,D38)</f>
        <v>42405</v>
      </c>
      <c r="F38" s="193">
        <f>IFERROR(_xll.qlIndexFixing(IndexON,D38,TRUE,_xll.ohTrigger(RecalcTrigger,TriggerON)),NA())</f>
        <v>-2.3617259607311425E-3</v>
      </c>
      <c r="H38" s="42">
        <f>_xll.qlCalendarAdvance(Calendar,$H37,B38,"f",FALSE)</f>
        <v>42405</v>
      </c>
      <c r="I38" s="177">
        <f>_xll.qlInterestRateIndexValueDate(Index1M,$H38)</f>
        <v>42409</v>
      </c>
      <c r="J38" s="182">
        <f>IFERROR(_xll.qlIndexFixing(Index1M,$H38,TRUE,_xll.ohTrigger(RecalcTrigger,Trigger1M)),NA())</f>
        <v>-2.3367762353755407E-3</v>
      </c>
      <c r="K38" s="44">
        <f>IFERROR(_xll.qlIndexFixing(Index3M,H38,TRUE,_xll.ohTrigger(RecalcTrigger,Trigger3M)),NA())</f>
        <v>-1.487702803333768E-3</v>
      </c>
      <c r="L38" s="44">
        <f>IFERROR(_xll.qlIndexFixing(Index6M,$H38,TRUE,_xll.ohTrigger(RecalcTrigger,Trigger6M)),NA())</f>
        <v>-5.3172739790559689E-4</v>
      </c>
      <c r="M38" s="183">
        <f>IFERROR(_xll.qlIndexFixing(Index1Y,$H38,TRUE,_xll.ohTrigger(RecalcTrigger,Trigger1Y)),NA())</f>
        <v>5.3156804735320746E-4</v>
      </c>
      <c r="N38" s="182">
        <f>IFERROR(_xll.qlIndexFixing(ONIndex1M,I38,TRUE,_xll.ohTrigger(RecalcTrigger,Trigger1M)),NA())</f>
        <v>-2.3240516273048684E-3</v>
      </c>
      <c r="O38" s="44">
        <f>IFERROR(_xll.qlIndexFixing(ONIndex3M,I38,TRUE,_xll.ohTrigger(RecalcTrigger,Trigger3M)),NA())</f>
        <v>-1.2912858505664815E-3</v>
      </c>
      <c r="P38" s="44">
        <f>IFERROR(_xll.qlIndexFixing(ONIndex6M,I38,TRUE,_xll.ohTrigger(RecalcTrigger,Trigger6M)),NA())</f>
        <v>-2.2771411560373878E-4</v>
      </c>
      <c r="Q38" s="183">
        <f>IFERROR(_xll.qlIndexFixing(ONIndex1Y,I38,TRUE,_xll.ohTrigger(RecalcTrigger,Trigger1Y)),NA())</f>
        <v>8.7790365369322387E-4</v>
      </c>
    </row>
    <row r="39" spans="2:17" x14ac:dyDescent="0.2">
      <c r="B39" s="39" t="s">
        <v>17</v>
      </c>
      <c r="D39" s="42">
        <f>_xll.qlCalendarAdvance(Calendar,$D38,B39,"f",FALSE)</f>
        <v>42408</v>
      </c>
      <c r="E39" s="177">
        <f>_xll.qlInterestRateIndexValueDate(IndexON,D39)</f>
        <v>42408</v>
      </c>
      <c r="F39" s="193">
        <f>IFERROR(_xll.qlIndexFixing(IndexON,D39,TRUE,_xll.ohTrigger(RecalcTrigger,TriggerON)),NA())</f>
        <v>-2.3678434704965667E-3</v>
      </c>
      <c r="H39" s="42">
        <f>_xll.qlCalendarAdvance(Calendar,$H38,B39,"f",FALSE)</f>
        <v>42408</v>
      </c>
      <c r="I39" s="177">
        <f>_xll.qlInterestRateIndexValueDate(Index1M,$H39)</f>
        <v>42410</v>
      </c>
      <c r="J39" s="182">
        <f>IFERROR(_xll.qlIndexFixing(Index1M,$H39,TRUE,_xll.ohTrigger(RecalcTrigger,Trigger1M)),NA())</f>
        <v>-2.337388937275791E-3</v>
      </c>
      <c r="K39" s="44">
        <f>IFERROR(_xll.qlIndexFixing(Index3M,H39,TRUE,_xll.ohTrigger(RecalcTrigger,Trigger3M)),NA())</f>
        <v>-1.4919122098344673E-3</v>
      </c>
      <c r="L39" s="44">
        <f>IFERROR(_xll.qlIndexFixing(Index6M,$H39,TRUE,_xll.ohTrigger(RecalcTrigger,Trigger6M)),NA())</f>
        <v>-5.3474930939652842E-4</v>
      </c>
      <c r="M39" s="183">
        <f>IFERROR(_xll.qlIndexFixing(Index1Y,$H39,TRUE,_xll.ohTrigger(RecalcTrigger,Trigger1Y)),NA())</f>
        <v>5.2985790017633214E-4</v>
      </c>
      <c r="N39" s="182">
        <f>IFERROR(_xll.qlIndexFixing(ONIndex1M,I39,TRUE,_xll.ohTrigger(RecalcTrigger,Trigger1M)),NA())</f>
        <v>-2.3403278235889502E-3</v>
      </c>
      <c r="O39" s="44">
        <f>IFERROR(_xll.qlIndexFixing(ONIndex3M,I39,TRUE,_xll.ohTrigger(RecalcTrigger,Trigger3M)),NA())</f>
        <v>-1.2970369494835765E-3</v>
      </c>
      <c r="P39" s="44">
        <f>IFERROR(_xll.qlIndexFixing(ONIndex6M,I39,TRUE,_xll.ohTrigger(RecalcTrigger,Trigger6M)),NA())</f>
        <v>-2.3355329386465229E-4</v>
      </c>
      <c r="Q39" s="183">
        <f>IFERROR(_xll.qlIndexFixing(ONIndex1Y,I39,TRUE,_xll.ohTrigger(RecalcTrigger,Trigger1Y)),NA())</f>
        <v>8.7790579454072315E-4</v>
      </c>
    </row>
    <row r="40" spans="2:17" x14ac:dyDescent="0.2">
      <c r="B40" s="39" t="s">
        <v>17</v>
      </c>
      <c r="D40" s="42">
        <f>_xll.qlCalendarAdvance(Calendar,$D39,B40,"f",FALSE)</f>
        <v>42409</v>
      </c>
      <c r="E40" s="177">
        <f>_xll.qlInterestRateIndexValueDate(IndexON,D40)</f>
        <v>42409</v>
      </c>
      <c r="F40" s="193">
        <f>IFERROR(_xll.qlIndexFixing(IndexON,D40,TRUE,_xll.ohTrigger(RecalcTrigger,TriggerON)),NA())</f>
        <v>-2.3707641220171993E-3</v>
      </c>
      <c r="H40" s="42">
        <f>_xll.qlCalendarAdvance(Calendar,$H39,B40,"f",FALSE)</f>
        <v>42409</v>
      </c>
      <c r="I40" s="177">
        <f>_xll.qlInterestRateIndexValueDate(Index1M,$H40)</f>
        <v>42411</v>
      </c>
      <c r="J40" s="182">
        <f>IFERROR(_xll.qlIndexFixing(Index1M,$H40,TRUE,_xll.ohTrigger(RecalcTrigger,Trigger1M)),NA())</f>
        <v>-2.3377113312355955E-3</v>
      </c>
      <c r="K40" s="44">
        <f>IFERROR(_xll.qlIndexFixing(Index3M,H40,TRUE,_xll.ohTrigger(RecalcTrigger,Trigger3M)),NA())</f>
        <v>-1.4960677230799746E-3</v>
      </c>
      <c r="L40" s="44">
        <f>IFERROR(_xll.qlIndexFixing(Index6M,$H40,TRUE,_xll.ohTrigger(RecalcTrigger,Trigger6M)),NA())</f>
        <v>-5.3775254711174725E-4</v>
      </c>
      <c r="M40" s="183">
        <f>IFERROR(_xll.qlIndexFixing(Index1Y,$H40,TRUE,_xll.ohTrigger(RecalcTrigger,Trigger1Y)),NA())</f>
        <v>5.2665498012203994E-4</v>
      </c>
      <c r="N40" s="182">
        <f>IFERROR(_xll.qlIndexFixing(ONIndex1M,I40,TRUE,_xll.ohTrigger(RecalcTrigger,Trigger1M)),NA())</f>
        <v>-2.3530420971695776E-3</v>
      </c>
      <c r="O40" s="44">
        <f>IFERROR(_xll.qlIndexFixing(ONIndex3M,I40,TRUE,_xll.ohTrigger(RecalcTrigger,Trigger3M)),NA())</f>
        <v>-1.3018732495639895E-3</v>
      </c>
      <c r="P40" s="44">
        <f>IFERROR(_xll.qlIndexFixing(ONIndex6M,I40,TRUE,_xll.ohTrigger(RecalcTrigger,Trigger6M)),NA())</f>
        <v>-2.383542272754724E-4</v>
      </c>
      <c r="Q40" s="183">
        <f>IFERROR(_xll.qlIndexFixing(ONIndex1Y,I40,TRUE,_xll.ohTrigger(RecalcTrigger,Trigger1Y)),NA())</f>
        <v>8.7790365369322387E-4</v>
      </c>
    </row>
    <row r="41" spans="2:17" x14ac:dyDescent="0.2">
      <c r="B41" s="39" t="s">
        <v>17</v>
      </c>
      <c r="D41" s="42">
        <f>_xll.qlCalendarAdvance(Calendar,$D40,B41,"f",FALSE)</f>
        <v>42410</v>
      </c>
      <c r="E41" s="177">
        <f>_xll.qlInterestRateIndexValueDate(IndexON,D41)</f>
        <v>42410</v>
      </c>
      <c r="F41" s="193">
        <f>IFERROR(_xll.qlIndexFixing(IndexON,D41,TRUE,_xll.ohTrigger(RecalcTrigger,TriggerON)),NA())</f>
        <v>-2.3735889001086363E-3</v>
      </c>
      <c r="H41" s="42">
        <f>_xll.qlCalendarAdvance(Calendar,$H40,B41,"f",FALSE)</f>
        <v>42410</v>
      </c>
      <c r="I41" s="177">
        <f>_xll.qlInterestRateIndexValueDate(Index1M,$H41)</f>
        <v>42412</v>
      </c>
      <c r="J41" s="182">
        <f>IFERROR(_xll.qlIndexFixing(Index1M,$H41,TRUE,_xll.ohTrigger(RecalcTrigger,Trigger1M)),NA())</f>
        <v>-2.3374371688161988E-3</v>
      </c>
      <c r="K41" s="44">
        <f>IFERROR(_xll.qlIndexFixing(Index3M,H41,TRUE,_xll.ohTrigger(RecalcTrigger,Trigger3M)),NA())</f>
        <v>-1.5001710524784606E-3</v>
      </c>
      <c r="L41" s="44">
        <f>IFERROR(_xll.qlIndexFixing(Index6M,$H41,TRUE,_xll.ohTrigger(RecalcTrigger,Trigger6M)),NA())</f>
        <v>-5.4073835839809476E-4</v>
      </c>
      <c r="M41" s="183">
        <f>IFERROR(_xll.qlIndexFixing(Index1Y,$H41,TRUE,_xll.ohTrigger(RecalcTrigger,Trigger1Y)),NA())</f>
        <v>5.2569661729276929E-4</v>
      </c>
      <c r="N41" s="182">
        <f>IFERROR(_xll.qlIndexFixing(ONIndex1M,I41,TRUE,_xll.ohTrigger(RecalcTrigger,Trigger1M)),NA())</f>
        <v>-2.3574236500101264E-3</v>
      </c>
      <c r="O41" s="44">
        <f>IFERROR(_xll.qlIndexFixing(ONIndex3M,I41,TRUE,_xll.ohTrigger(RecalcTrigger,Trigger3M)),NA())</f>
        <v>-1.3037767386903099E-3</v>
      </c>
      <c r="P41" s="44">
        <f>IFERROR(_xll.qlIndexFixing(ONIndex6M,I41,TRUE,_xll.ohTrigger(RecalcTrigger,Trigger6M)),NA())</f>
        <v>-2.4018018593974233E-4</v>
      </c>
      <c r="Q41" s="183">
        <f>IFERROR(_xll.qlIndexFixing(ONIndex1Y,I41,TRUE,_xll.ohTrigger(RecalcTrigger,Trigger1Y)),NA())</f>
        <v>8.7790365369322387E-4</v>
      </c>
    </row>
    <row r="42" spans="2:17" x14ac:dyDescent="0.2">
      <c r="B42" s="39" t="s">
        <v>17</v>
      </c>
      <c r="D42" s="42">
        <f>_xll.qlCalendarAdvance(Calendar,$D41,B42,"f",FALSE)</f>
        <v>42411</v>
      </c>
      <c r="E42" s="177">
        <f>_xll.qlInterestRateIndexValueDate(IndexON,D42)</f>
        <v>42411</v>
      </c>
      <c r="F42" s="193">
        <f>IFERROR(_xll.qlIndexFixing(IndexON,D42,TRUE,_xll.ohTrigger(RecalcTrigger,TriggerON)),NA())</f>
        <v>-2.376306031948161E-3</v>
      </c>
      <c r="H42" s="42">
        <f>_xll.qlCalendarAdvance(Calendar,$H41,B42,"f",FALSE)</f>
        <v>42411</v>
      </c>
      <c r="I42" s="177">
        <f>_xll.qlInterestRateIndexValueDate(Index1M,$H42)</f>
        <v>42415</v>
      </c>
      <c r="J42" s="182">
        <f>IFERROR(_xll.qlIndexFixing(Index1M,$H42,TRUE,_xll.ohTrigger(RecalcTrigger,Trigger1M)),NA())</f>
        <v>-2.337268291036585E-3</v>
      </c>
      <c r="K42" s="44">
        <f>IFERROR(_xll.qlIndexFixing(Index3M,H42,TRUE,_xll.ohTrigger(RecalcTrigger,Trigger3M)),NA())</f>
        <v>-1.5137454079873691E-3</v>
      </c>
      <c r="L42" s="44">
        <f>IFERROR(_xll.qlIndexFixing(Index6M,$H42,TRUE,_xll.ohTrigger(RecalcTrigger,Trigger6M)),NA())</f>
        <v>-5.4960554421249559E-4</v>
      </c>
      <c r="M42" s="183">
        <f>IFERROR(_xll.qlIndexFixing(Index1Y,$H42,TRUE,_xll.ohTrigger(RecalcTrigger,Trigger1Y)),NA())</f>
        <v>5.2134596301072855E-4</v>
      </c>
      <c r="N42" s="182">
        <f>IFERROR(_xll.qlIndexFixing(ONIndex1M,I42,TRUE,_xll.ohTrigger(RecalcTrigger,Trigger1M)),NA())</f>
        <v>-2.3605213363575572E-3</v>
      </c>
      <c r="O42" s="44">
        <f>IFERROR(_xll.qlIndexFixing(ONIndex3M,I42,TRUE,_xll.ohTrigger(RecalcTrigger,Trigger3M)),NA())</f>
        <v>-1.3053426824249925E-3</v>
      </c>
      <c r="P42" s="44">
        <f>IFERROR(_xll.qlIndexFixing(ONIndex6M,I42,TRUE,_xll.ohTrigger(RecalcTrigger,Trigger6M)),NA())</f>
        <v>-2.4162838993646574E-4</v>
      </c>
      <c r="Q42" s="183">
        <f>IFERROR(_xll.qlIndexFixing(ONIndex1Y,I42,TRUE,_xll.ohTrigger(RecalcTrigger,Trigger1Y)),NA())</f>
        <v>8.7790365369322387E-4</v>
      </c>
    </row>
    <row r="43" spans="2:17" x14ac:dyDescent="0.2">
      <c r="B43" s="39" t="s">
        <v>17</v>
      </c>
      <c r="D43" s="42">
        <f>_xll.qlCalendarAdvance(Calendar,$D42,B43,"f",FALSE)</f>
        <v>42412</v>
      </c>
      <c r="E43" s="177">
        <f>_xll.qlInterestRateIndexValueDate(IndexON,D43)</f>
        <v>42412</v>
      </c>
      <c r="F43" s="193">
        <f>IFERROR(_xll.qlIndexFixing(IndexON,D43,TRUE,_xll.ohTrigger(RecalcTrigger,TriggerON)),NA())</f>
        <v>-2.3813068579814356E-3</v>
      </c>
      <c r="H43" s="42">
        <f>_xll.qlCalendarAdvance(Calendar,$H42,B43,"f",FALSE)</f>
        <v>42412</v>
      </c>
      <c r="I43" s="177">
        <f>_xll.qlInterestRateIndexValueDate(Index1M,$H43)</f>
        <v>42416</v>
      </c>
      <c r="J43" s="182">
        <f>IFERROR(_xll.qlIndexFixing(Index1M,$H43,TRUE,_xll.ohTrigger(RecalcTrigger,Trigger1M)),NA())</f>
        <v>-2.3370497360293897E-3</v>
      </c>
      <c r="K43" s="44">
        <f>IFERROR(_xll.qlIndexFixing(Index3M,H43,TRUE,_xll.ohTrigger(RecalcTrigger,Trigger3M)),NA())</f>
        <v>-1.5161050257934683E-3</v>
      </c>
      <c r="L43" s="44">
        <f>IFERROR(_xll.qlIndexFixing(Index6M,$H43,TRUE,_xll.ohTrigger(RecalcTrigger,Trigger6M)),NA())</f>
        <v>-5.5253657266474989E-4</v>
      </c>
      <c r="M43" s="183">
        <f>IFERROR(_xll.qlIndexFixing(Index1Y,$H43,TRUE,_xll.ohTrigger(RecalcTrigger,Trigger1Y)),NA())</f>
        <v>5.1966887810502547E-4</v>
      </c>
      <c r="N43" s="182">
        <f>IFERROR(_xll.qlIndexFixing(ONIndex1M,I43,TRUE,_xll.ohTrigger(RecalcTrigger,Trigger1M)),NA())</f>
        <v>-2.3622664357425549E-3</v>
      </c>
      <c r="O43" s="44">
        <f>IFERROR(_xll.qlIndexFixing(ONIndex3M,I43,TRUE,_xll.ohTrigger(RecalcTrigger,Trigger3M)),NA())</f>
        <v>-1.3065509796472696E-3</v>
      </c>
      <c r="P43" s="44">
        <f>IFERROR(_xll.qlIndexFixing(ONIndex6M,I43,TRUE,_xll.ohTrigger(RecalcTrigger,Trigger6M)),NA())</f>
        <v>-2.4267677591449655E-4</v>
      </c>
      <c r="Q43" s="183">
        <f>IFERROR(_xll.qlIndexFixing(ONIndex1Y,I43,TRUE,_xll.ohTrigger(RecalcTrigger,Trigger1Y)),NA())</f>
        <v>8.7790365369322387E-4</v>
      </c>
    </row>
    <row r="44" spans="2:17" x14ac:dyDescent="0.2">
      <c r="B44" s="39" t="s">
        <v>17</v>
      </c>
      <c r="D44" s="42">
        <f>_xll.qlCalendarAdvance(Calendar,$D43,B44,"f",FALSE)</f>
        <v>42415</v>
      </c>
      <c r="E44" s="177">
        <f>_xll.qlInterestRateIndexValueDate(IndexON,D44)</f>
        <v>42415</v>
      </c>
      <c r="F44" s="193">
        <f>IFERROR(_xll.qlIndexFixing(IndexON,D44,TRUE,_xll.ohTrigger(RecalcTrigger,TriggerON)),NA())</f>
        <v>-2.3858626372552649E-3</v>
      </c>
      <c r="H44" s="42">
        <f>_xll.qlCalendarAdvance(Calendar,$H43,B44,"f",FALSE)</f>
        <v>42415</v>
      </c>
      <c r="I44" s="177">
        <f>_xll.qlInterestRateIndexValueDate(Index1M,$H44)</f>
        <v>42417</v>
      </c>
      <c r="J44" s="182">
        <f>IFERROR(_xll.qlIndexFixing(Index1M,$H44,TRUE,_xll.ohTrigger(RecalcTrigger,Trigger1M)),NA())</f>
        <v>-2.3369313039803942E-3</v>
      </c>
      <c r="K44" s="44">
        <f>IFERROR(_xll.qlIndexFixing(Index3M,H44,TRUE,_xll.ohTrigger(RecalcTrigger,Trigger3M)),NA())</f>
        <v>-1.5199813830868436E-3</v>
      </c>
      <c r="L44" s="44">
        <f>IFERROR(_xll.qlIndexFixing(Index6M,$H44,TRUE,_xll.ohTrigger(RecalcTrigger,Trigger6M)),NA())</f>
        <v>-5.5545824847724257E-4</v>
      </c>
      <c r="M44" s="183">
        <f>IFERROR(_xll.qlIndexFixing(Index1Y,$H44,TRUE,_xll.ohTrigger(RecalcTrigger,Trigger1Y)),NA())</f>
        <v>5.1800618335352713E-4</v>
      </c>
      <c r="N44" s="182">
        <f>IFERROR(_xll.qlIndexFixing(ONIndex1M,I44,TRUE,_xll.ohTrigger(RecalcTrigger,Trigger1M)),NA())</f>
        <v>-2.3608889265958055E-3</v>
      </c>
      <c r="O44" s="44">
        <f>IFERROR(_xll.qlIndexFixing(ONIndex3M,I44,TRUE,_xll.ohTrigger(RecalcTrigger,Trigger3M)),NA())</f>
        <v>-1.3076701664171964E-3</v>
      </c>
      <c r="P44" s="44">
        <f>IFERROR(_xll.qlIndexFixing(ONIndex6M,I44,TRUE,_xll.ohTrigger(RecalcTrigger,Trigger6M)),NA())</f>
        <v>-2.4333033962431472E-4</v>
      </c>
      <c r="Q44" s="183">
        <f>IFERROR(_xll.qlIndexFixing(ONIndex1Y,I44,TRUE,_xll.ohTrigger(RecalcTrigger,Trigger1Y)),NA())</f>
        <v>8.779057945673685E-4</v>
      </c>
    </row>
    <row r="45" spans="2:17" x14ac:dyDescent="0.2">
      <c r="B45" s="39" t="s">
        <v>17</v>
      </c>
      <c r="D45" s="42">
        <f>_xll.qlCalendarAdvance(Calendar,$D44,B45,"f",FALSE)</f>
        <v>42416</v>
      </c>
      <c r="E45" s="177">
        <f>_xll.qlInterestRateIndexValueDate(IndexON,D45)</f>
        <v>42416</v>
      </c>
      <c r="F45" s="193">
        <f>IFERROR(_xll.qlIndexFixing(IndexON,D45,TRUE,_xll.ohTrigger(RecalcTrigger,TriggerON)),NA())</f>
        <v>-2.3878649434561083E-3</v>
      </c>
      <c r="H45" s="42">
        <f>_xll.qlCalendarAdvance(Calendar,$H44,B45,"f",FALSE)</f>
        <v>42416</v>
      </c>
      <c r="I45" s="177">
        <f>_xll.qlInterestRateIndexValueDate(Index1M,$H45)</f>
        <v>42418</v>
      </c>
      <c r="J45" s="182">
        <f>IFERROR(_xll.qlIndexFixing(Index1M,$H45,TRUE,_xll.ohTrigger(RecalcTrigger,Trigger1M)),NA())</f>
        <v>-2.3369911640311034E-3</v>
      </c>
      <c r="K45" s="44">
        <f>IFERROR(_xll.qlIndexFixing(Index3M,H45,TRUE,_xll.ohTrigger(RecalcTrigger,Trigger3M)),NA())</f>
        <v>-1.5238207965673212E-3</v>
      </c>
      <c r="L45" s="44">
        <f>IFERROR(_xll.qlIndexFixing(Index6M,$H45,TRUE,_xll.ohTrigger(RecalcTrigger,Trigger6M)),NA())</f>
        <v>-5.5837255381451618E-4</v>
      </c>
      <c r="M45" s="183">
        <f>IFERROR(_xll.qlIndexFixing(Index1Y,$H45,TRUE,_xll.ohTrigger(RecalcTrigger,Trigger1Y)),NA())</f>
        <v>5.1511550369828676E-4</v>
      </c>
      <c r="N45" s="182">
        <f>IFERROR(_xll.qlIndexFixing(ONIndex1M,I45,TRUE,_xll.ohTrigger(RecalcTrigger,Trigger1M)),NA())</f>
        <v>-2.3546359971016173E-3</v>
      </c>
      <c r="O45" s="44">
        <f>IFERROR(_xll.qlIndexFixing(ONIndex3M,I45,TRUE,_xll.ohTrigger(RecalcTrigger,Trigger3M)),NA())</f>
        <v>-1.3085473467189246E-3</v>
      </c>
      <c r="P45" s="44">
        <f>IFERROR(_xll.qlIndexFixing(ONIndex6M,I45,TRUE,_xll.ohTrigger(RecalcTrigger,Trigger6M)),NA())</f>
        <v>-2.4365759713873558E-4</v>
      </c>
      <c r="Q45" s="183">
        <f>IFERROR(_xll.qlIndexFixing(ONIndex1Y,I45,TRUE,_xll.ohTrigger(RecalcTrigger,Trigger1Y)),NA())</f>
        <v>8.7790365369322387E-4</v>
      </c>
    </row>
    <row r="46" spans="2:17" x14ac:dyDescent="0.2">
      <c r="B46" s="39" t="s">
        <v>17</v>
      </c>
      <c r="D46" s="42">
        <f>_xll.qlCalendarAdvance(Calendar,$D45,B46,"f",FALSE)</f>
        <v>42417</v>
      </c>
      <c r="E46" s="177">
        <f>_xll.qlInterestRateIndexValueDate(IndexON,D46)</f>
        <v>42417</v>
      </c>
      <c r="F46" s="193">
        <f>IFERROR(_xll.qlIndexFixing(IndexON,D46,TRUE,_xll.ohTrigger(RecalcTrigger,TriggerON)),NA())</f>
        <v>-2.3896889655095066E-3</v>
      </c>
      <c r="H46" s="42">
        <f>_xll.qlCalendarAdvance(Calendar,$H45,B46,"f",FALSE)</f>
        <v>42417</v>
      </c>
      <c r="I46" s="177">
        <f>_xll.qlInterestRateIndexValueDate(Index1M,$H46)</f>
        <v>42419</v>
      </c>
      <c r="J46" s="182">
        <f>IFERROR(_xll.qlIndexFixing(Index1M,$H46,TRUE,_xll.ohTrigger(RecalcTrigger,Trigger1M)),NA())</f>
        <v>-2.3405283825192738E-3</v>
      </c>
      <c r="K46" s="44">
        <f>IFERROR(_xll.qlIndexFixing(Index3M,H46,TRUE,_xll.ohTrigger(RecalcTrigger,Trigger3M)),NA())</f>
        <v>-1.5276266368329239E-3</v>
      </c>
      <c r="L46" s="44">
        <f>IFERROR(_xll.qlIndexFixing(Index6M,$H46,TRUE,_xll.ohTrigger(RecalcTrigger,Trigger6M)),NA())</f>
        <v>-5.6128159330644755E-4</v>
      </c>
      <c r="M46" s="183">
        <f>IFERROR(_xll.qlIndexFixing(Index1Y,$H46,TRUE,_xll.ohTrigger(RecalcTrigger,Trigger1Y)),NA())</f>
        <v>5.1412572637095778E-4</v>
      </c>
      <c r="N46" s="182">
        <f>IFERROR(_xll.qlIndexFixing(ONIndex1M,I46,TRUE,_xll.ohTrigger(RecalcTrigger,Trigger1M)),NA())</f>
        <v>-2.350360181440081E-3</v>
      </c>
      <c r="O46" s="44">
        <f>IFERROR(_xll.qlIndexFixing(ONIndex3M,I46,TRUE,_xll.ohTrigger(RecalcTrigger,Trigger3M)),NA())</f>
        <v>-1.3103732622177233E-3</v>
      </c>
      <c r="P46" s="44">
        <f>IFERROR(_xll.qlIndexFixing(ONIndex6M,I46,TRUE,_xll.ohTrigger(RecalcTrigger,Trigger6M)),NA())</f>
        <v>-2.4527445794397806E-4</v>
      </c>
      <c r="Q46" s="183">
        <f>IFERROR(_xll.qlIndexFixing(ONIndex1Y,I46,TRUE,_xll.ohTrigger(RecalcTrigger,Trigger1Y)),NA())</f>
        <v>8.7790365361328782E-4</v>
      </c>
    </row>
    <row r="47" spans="2:17" x14ac:dyDescent="0.2">
      <c r="B47" s="39" t="s">
        <v>17</v>
      </c>
      <c r="D47" s="42">
        <f>_xll.qlCalendarAdvance(Calendar,$D46,B47,"f",FALSE)</f>
        <v>42418</v>
      </c>
      <c r="E47" s="177">
        <f>_xll.qlInterestRateIndexValueDate(IndexON,D47)</f>
        <v>42418</v>
      </c>
      <c r="F47" s="193">
        <f>IFERROR(_xll.qlIndexFixing(IndexON,D47,TRUE,_xll.ohTrigger(RecalcTrigger,TriggerON)),NA())</f>
        <v>-2.3913229306327111E-3</v>
      </c>
      <c r="H47" s="42">
        <f>_xll.qlCalendarAdvance(Calendar,$H46,B47,"f",FALSE)</f>
        <v>42418</v>
      </c>
      <c r="I47" s="177">
        <f>_xll.qlInterestRateIndexValueDate(Index1M,$H47)</f>
        <v>42422</v>
      </c>
      <c r="J47" s="182">
        <f>IFERROR(_xll.qlIndexFixing(Index1M,$H47,TRUE,_xll.ohTrigger(RecalcTrigger,Trigger1M)),NA())</f>
        <v>-2.340699914331076E-3</v>
      </c>
      <c r="K47" s="44">
        <f>IFERROR(_xll.qlIndexFixing(Index3M,H47,TRUE,_xll.ohTrigger(RecalcTrigger,Trigger3M)),NA())</f>
        <v>-1.5400000000007777E-3</v>
      </c>
      <c r="L47" s="44">
        <f>IFERROR(_xll.qlIndexFixing(Index6M,$H47,TRUE,_xll.ohTrigger(RecalcTrigger,Trigger6M)),NA())</f>
        <v>-5.6999999999995704E-4</v>
      </c>
      <c r="M47" s="183">
        <f>IFERROR(_xll.qlIndexFixing(Index1Y,$H47,TRUE,_xll.ohTrigger(RecalcTrigger,Trigger1Y)),NA())</f>
        <v>5.0999999997999369E-4</v>
      </c>
      <c r="N47" s="182">
        <f>IFERROR(_xll.qlIndexFixing(ONIndex1M,I47,TRUE,_xll.ohTrigger(RecalcTrigger,Trigger1M)),NA())</f>
        <v>-2.3461917773781593E-3</v>
      </c>
      <c r="O47" s="44">
        <f>IFERROR(_xll.qlIndexFixing(ONIndex3M,I47,TRUE,_xll.ohTrigger(RecalcTrigger,Trigger3M)),NA())</f>
        <v>-1.3123814204574202E-3</v>
      </c>
      <c r="P47" s="44">
        <f>IFERROR(_xll.qlIndexFixing(ONIndex6M,I47,TRUE,_xll.ohTrigger(RecalcTrigger,Trigger6M)),NA())</f>
        <v>-2.4705222140042338E-4</v>
      </c>
      <c r="Q47" s="183">
        <f>IFERROR(_xll.qlIndexFixing(ONIndex1Y,I47,TRUE,_xll.ohTrigger(RecalcTrigger,Trigger1Y)),NA())</f>
        <v>8.7790365369322387E-4</v>
      </c>
    </row>
    <row r="48" spans="2:17" x14ac:dyDescent="0.2">
      <c r="B48" s="39" t="s">
        <v>17</v>
      </c>
      <c r="D48" s="42">
        <f>_xll.qlCalendarAdvance(Calendar,$D47,B48,"f",FALSE)</f>
        <v>42419</v>
      </c>
      <c r="E48" s="177">
        <f>_xll.qlInterestRateIndexValueDate(IndexON,D48)</f>
        <v>42419</v>
      </c>
      <c r="F48" s="193">
        <f>IFERROR(_xll.qlIndexFixing(IndexON,D48,TRUE,_xll.ohTrigger(RecalcTrigger,TriggerON)),NA())</f>
        <v>-2.3938825543323716E-3</v>
      </c>
      <c r="H48" s="42">
        <f>_xll.qlCalendarAdvance(Calendar,$H47,B48,"f",FALSE)</f>
        <v>42419</v>
      </c>
      <c r="I48" s="177">
        <f>_xll.qlInterestRateIndexValueDate(Index1M,$H48)</f>
        <v>42423</v>
      </c>
      <c r="J48" s="182">
        <f>IFERROR(_xll.qlIndexFixing(Index1M,$H48,TRUE,_xll.ohTrigger(RecalcTrigger,Trigger1M)),NA())</f>
        <v>-2.3428883097711098E-3</v>
      </c>
      <c r="K48" s="44">
        <f>IFERROR(_xll.qlIndexFixing(Index3M,H48,TRUE,_xll.ohTrigger(RecalcTrigger,Trigger3M)),NA())</f>
        <v>-1.5425773031911838E-3</v>
      </c>
      <c r="L48" s="44">
        <f>IFERROR(_xll.qlIndexFixing(Index6M,$H48,TRUE,_xll.ohTrigger(RecalcTrigger,Trigger6M)),NA())</f>
        <v>-5.7290476161273854E-4</v>
      </c>
      <c r="M48" s="183">
        <f>IFERROR(_xll.qlIndexFixing(Index1Y,$H48,TRUE,_xll.ohTrigger(RecalcTrigger,Trigger1Y)),NA())</f>
        <v>5.0847665012258869E-4</v>
      </c>
      <c r="N48" s="182">
        <f>IFERROR(_xll.qlIndexFixing(ONIndex1M,I48,TRUE,_xll.ohTrigger(RecalcTrigger,Trigger1M)),NA())</f>
        <v>-2.3421706048631918E-3</v>
      </c>
      <c r="O48" s="44">
        <f>IFERROR(_xll.qlIndexFixing(ONIndex3M,I48,TRUE,_xll.ohTrigger(RecalcTrigger,Trigger3M)),NA())</f>
        <v>-1.3145842772344096E-3</v>
      </c>
      <c r="P48" s="44">
        <f>IFERROR(_xll.qlIndexFixing(ONIndex6M,I48,TRUE,_xll.ohTrigger(RecalcTrigger,Trigger6M)),NA())</f>
        <v>-2.4900282939555041E-4</v>
      </c>
      <c r="Q48" s="183">
        <f>IFERROR(_xll.qlIndexFixing(ONIndex1Y,I48,TRUE,_xll.ohTrigger(RecalcTrigger,Trigger1Y)),NA())</f>
        <v>8.7790365369322387E-4</v>
      </c>
    </row>
    <row r="49" spans="2:17" x14ac:dyDescent="0.2">
      <c r="B49" s="39" t="s">
        <v>17</v>
      </c>
      <c r="D49" s="42">
        <f>_xll.qlCalendarAdvance(Calendar,$D48,B49,"f",FALSE)</f>
        <v>42422</v>
      </c>
      <c r="E49" s="177">
        <f>_xll.qlInterestRateIndexValueDate(IndexON,D49)</f>
        <v>42422</v>
      </c>
      <c r="F49" s="193">
        <f>IFERROR(_xll.qlIndexFixing(IndexON,D49,TRUE,_xll.ohTrigger(RecalcTrigger,TriggerON)),NA())</f>
        <v>-2.3957991528256173E-3</v>
      </c>
      <c r="H49" s="42">
        <f>_xll.qlCalendarAdvance(Calendar,$H48,B49,"f",FALSE)</f>
        <v>42422</v>
      </c>
      <c r="I49" s="177">
        <f>_xll.qlInterestRateIndexValueDate(Index1M,$H49)</f>
        <v>42424</v>
      </c>
      <c r="J49" s="182">
        <f>IFERROR(_xll.qlIndexFixing(Index1M,$H49,TRUE,_xll.ohTrigger(RecalcTrigger,Trigger1M)),NA())</f>
        <v>-2.3456425907454372E-3</v>
      </c>
      <c r="K49" s="44">
        <f>IFERROR(_xll.qlIndexFixing(Index3M,H49,TRUE,_xll.ohTrigger(RecalcTrigger,Trigger3M)),NA())</f>
        <v>-1.5462320031867094E-3</v>
      </c>
      <c r="L49" s="44">
        <f>IFERROR(_xll.qlIndexFixing(Index6M,$H49,TRUE,_xll.ohTrigger(RecalcTrigger,Trigger6M)),NA())</f>
        <v>-5.7580086632153524E-4</v>
      </c>
      <c r="M49" s="183">
        <f>IFERROR(_xll.qlIndexFixing(Index1Y,$H49,TRUE,_xll.ohTrigger(RecalcTrigger,Trigger1Y)),NA())</f>
        <v>5.0698225795126886E-4</v>
      </c>
      <c r="N49" s="182">
        <f>IFERROR(_xll.qlIndexFixing(ONIndex1M,I49,TRUE,_xll.ohTrigger(RecalcTrigger,Trigger1M)),NA())</f>
        <v>-2.3348029886660626E-3</v>
      </c>
      <c r="O49" s="44">
        <f>IFERROR(_xll.qlIndexFixing(ONIndex3M,I49,TRUE,_xll.ohTrigger(RecalcTrigger,Trigger3M)),NA())</f>
        <v>-1.3196964281503298E-3</v>
      </c>
      <c r="P49" s="44">
        <f>IFERROR(_xll.qlIndexFixing(ONIndex6M,I49,TRUE,_xll.ohTrigger(RecalcTrigger,Trigger6M)),NA())</f>
        <v>-2.5353972711972261E-4</v>
      </c>
      <c r="Q49" s="183">
        <f>IFERROR(_xll.qlIndexFixing(ONIndex1Y,I49,TRUE,_xll.ohTrigger(RecalcTrigger,Trigger1Y)),NA())</f>
        <v>8.7790579454072315E-4</v>
      </c>
    </row>
    <row r="50" spans="2:17" x14ac:dyDescent="0.2">
      <c r="B50" s="39" t="s">
        <v>17</v>
      </c>
      <c r="D50" s="42">
        <f>_xll.qlCalendarAdvance(Calendar,$D49,B50,"f",FALSE)</f>
        <v>42423</v>
      </c>
      <c r="E50" s="177">
        <f>_xll.qlInterestRateIndexValueDate(IndexON,D50)</f>
        <v>42423</v>
      </c>
      <c r="F50" s="193">
        <f>IFERROR(_xll.qlIndexFixing(IndexON,D50,TRUE,_xll.ohTrigger(RecalcTrigger,TriggerON)),NA())</f>
        <v>-2.3967735664154333E-3</v>
      </c>
      <c r="H50" s="42">
        <f>_xll.qlCalendarAdvance(Calendar,$H49,B50,"f",FALSE)</f>
        <v>42423</v>
      </c>
      <c r="I50" s="177">
        <f>_xll.qlInterestRateIndexValueDate(Index1M,$H50)</f>
        <v>42425</v>
      </c>
      <c r="J50" s="182">
        <f>IFERROR(_xll.qlIndexFixing(Index1M,$H50,TRUE,_xll.ohTrigger(RecalcTrigger,Trigger1M)),NA())</f>
        <v>-2.3636047973156367E-3</v>
      </c>
      <c r="K50" s="44">
        <f>IFERROR(_xll.qlIndexFixing(Index3M,H50,TRUE,_xll.ohTrigger(RecalcTrigger,Trigger3M)),NA())</f>
        <v>-1.5498446318118475E-3</v>
      </c>
      <c r="L50" s="44">
        <f>IFERROR(_xll.qlIndexFixing(Index6M,$H50,TRUE,_xll.ohTrigger(RecalcTrigger,Trigger6M)),NA())</f>
        <v>-5.7868751907924198E-4</v>
      </c>
      <c r="M50" s="183">
        <f>IFERROR(_xll.qlIndexFixing(Index1Y,$H50,TRUE,_xll.ohTrigger(RecalcTrigger,Trigger1Y)),NA())</f>
        <v>5.0472132586571632E-4</v>
      </c>
      <c r="N50" s="182">
        <f>IFERROR(_xll.qlIndexFixing(ONIndex1M,I50,TRUE,_xll.ohTrigger(RecalcTrigger,Trigger1M)),NA())</f>
        <v>-2.3283546290997492E-3</v>
      </c>
      <c r="O50" s="44">
        <f>IFERROR(_xll.qlIndexFixing(ONIndex3M,I50,TRUE,_xll.ohTrigger(RecalcTrigger,Trigger3M)),NA())</f>
        <v>-5.3359298323840676E-4</v>
      </c>
      <c r="P50" s="44">
        <f>IFERROR(_xll.qlIndexFixing(ONIndex6M,I50,TRUE,_xll.ohTrigger(RecalcTrigger,Trigger6M)),NA())</f>
        <v>5.332286200587788E-4</v>
      </c>
      <c r="Q50" s="183">
        <f>IFERROR(_xll.qlIndexFixing(ONIndex1Y,I50,TRUE,_xll.ohTrigger(RecalcTrigger,Trigger1Y)),NA())</f>
        <v>8.7790365369322387E-4</v>
      </c>
    </row>
    <row r="51" spans="2:17" x14ac:dyDescent="0.2">
      <c r="B51" s="39" t="s">
        <v>17</v>
      </c>
      <c r="D51" s="42">
        <f>_xll.qlCalendarAdvance(Calendar,$D50,B51,"f",FALSE)</f>
        <v>42424</v>
      </c>
      <c r="E51" s="177">
        <f>_xll.qlInterestRateIndexValueDate(IndexON,D51)</f>
        <v>42424</v>
      </c>
      <c r="F51" s="193">
        <f>IFERROR(_xll.qlIndexFixing(IndexON,D51,TRUE,_xll.ohTrigger(RecalcTrigger,TriggerON)),NA())</f>
        <v>-2.3979793272266292E-3</v>
      </c>
      <c r="H51" s="42">
        <f>_xll.qlCalendarAdvance(Calendar,$H50,B51,"f",FALSE)</f>
        <v>42424</v>
      </c>
      <c r="I51" s="177">
        <f>_xll.qlInterestRateIndexValueDate(Index1M,$H51)</f>
        <v>42426</v>
      </c>
      <c r="J51" s="182">
        <f>IFERROR(_xll.qlIndexFixing(Index1M,$H51,TRUE,_xll.ohTrigger(RecalcTrigger,Trigger1M)),NA())</f>
        <v>-2.3642899979703369E-3</v>
      </c>
      <c r="K51" s="44">
        <f>IFERROR(_xll.qlIndexFixing(Index3M,H51,TRUE,_xll.ohTrigger(RecalcTrigger,Trigger3M)),NA())</f>
        <v>-1.5534163110859645E-3</v>
      </c>
      <c r="L51" s="44">
        <f>IFERROR(_xll.qlIndexFixing(Index6M,$H51,TRUE,_xll.ohTrigger(RecalcTrigger,Trigger6M)),NA())</f>
        <v>-5.8156386328337751E-4</v>
      </c>
      <c r="M51" s="183">
        <f>IFERROR(_xll.qlIndexFixing(Index1Y,$H51,TRUE,_xll.ohTrigger(RecalcTrigger,Trigger1Y)),NA())</f>
        <v>5.0370325194434363E-4</v>
      </c>
      <c r="N51" s="182">
        <f>IFERROR(_xll.qlIndexFixing(ONIndex1M,I51,TRUE,_xll.ohTrigger(RecalcTrigger,Trigger1M)),NA())</f>
        <v>-2.3256669134497088E-3</v>
      </c>
      <c r="O51" s="44">
        <f>IFERROR(_xll.qlIndexFixing(ONIndex3M,I51,TRUE,_xll.ohTrigger(RecalcTrigger,Trigger3M)),NA())</f>
        <v>-1.328954998287557E-3</v>
      </c>
      <c r="P51" s="44">
        <f>IFERROR(_xll.qlIndexFixing(ONIndex6M,I51,TRUE,_xll.ohTrigger(RecalcTrigger,Trigger6M)),NA())</f>
        <v>-2.6176651750198232E-4</v>
      </c>
      <c r="Q51" s="183">
        <f>IFERROR(_xll.qlIndexFixing(ONIndex1Y,I51,TRUE,_xll.ohTrigger(RecalcTrigger,Trigger1Y)),NA())</f>
        <v>8.7790365369322387E-4</v>
      </c>
    </row>
    <row r="52" spans="2:17" x14ac:dyDescent="0.2">
      <c r="B52" s="39" t="s">
        <v>17</v>
      </c>
      <c r="D52" s="42">
        <f>_xll.qlCalendarAdvance(Calendar,$D51,B52,"f",FALSE)</f>
        <v>42425</v>
      </c>
      <c r="E52" s="177">
        <f>_xll.qlInterestRateIndexValueDate(IndexON,D52)</f>
        <v>42425</v>
      </c>
      <c r="F52" s="193">
        <f>IFERROR(_xll.qlIndexFixing(IndexON,D52,TRUE,_xll.ohTrigger(RecalcTrigger,TriggerON)),NA())</f>
        <v>-2.3994316234299262E-3</v>
      </c>
      <c r="H52" s="42">
        <f>_xll.qlCalendarAdvance(Calendar,$H51,B52,"f",FALSE)</f>
        <v>42425</v>
      </c>
      <c r="I52" s="177">
        <f>_xll.qlInterestRateIndexValueDate(Index1M,$H52)</f>
        <v>42429</v>
      </c>
      <c r="J52" s="182">
        <f>IFERROR(_xll.qlIndexFixing(Index1M,$H52,TRUE,_xll.ohTrigger(RecalcTrigger,Trigger1M)),NA())</f>
        <v>-2.3760301315024455E-3</v>
      </c>
      <c r="K52" s="44">
        <f>IFERROR(_xll.qlIndexFixing(Index3M,H52,TRUE,_xll.ohTrigger(RecalcTrigger,Trigger3M)),NA())</f>
        <v>-1.5653944513703496E-3</v>
      </c>
      <c r="L52" s="44">
        <f>IFERROR(_xll.qlIndexFixing(Index6M,$H52,TRUE,_xll.ohTrigger(RecalcTrigger,Trigger6M)),NA())</f>
        <v>-5.9210921360507574E-4</v>
      </c>
      <c r="M52" s="183">
        <f>IFERROR(_xll.qlIndexFixing(Index1Y,$H52,TRUE,_xll.ohTrigger(RecalcTrigger,Trigger1Y)),NA())</f>
        <v>5.002748840603812E-4</v>
      </c>
      <c r="N52" s="182">
        <f>IFERROR(_xll.qlIndexFixing(ONIndex1M,I52,TRUE,_xll.ohTrigger(RecalcTrigger,Trigger1M)),NA())</f>
        <v>-2.3233653491505635E-3</v>
      </c>
      <c r="O52" s="44">
        <f>IFERROR(_xll.qlIndexFixing(ONIndex3M,I52,TRUE,_xll.ohTrigger(RecalcTrigger,Trigger3M)),NA())</f>
        <v>-1.3325876214498322E-3</v>
      </c>
      <c r="P52" s="44">
        <f>IFERROR(_xll.qlIndexFixing(ONIndex6M,I52,TRUE,_xll.ohTrigger(RecalcTrigger,Trigger6M)),NA())</f>
        <v>-2.6500497992021366E-4</v>
      </c>
      <c r="Q52" s="183">
        <f>IFERROR(_xll.qlIndexFixing(ONIndex1Y,I52,TRUE,_xll.ohTrigger(RecalcTrigger,Trigger1Y)),NA())</f>
        <v>8.7790365369322387E-4</v>
      </c>
    </row>
    <row r="53" spans="2:17" x14ac:dyDescent="0.2">
      <c r="B53" s="39" t="s">
        <v>17</v>
      </c>
      <c r="D53" s="42">
        <f>_xll.qlCalendarAdvance(Calendar,$D52,B53,"f",FALSE)</f>
        <v>42426</v>
      </c>
      <c r="E53" s="177">
        <f>_xll.qlInterestRateIndexValueDate(IndexON,D53)</f>
        <v>42426</v>
      </c>
      <c r="F53" s="193">
        <f>IFERROR(_xll.qlIndexFixing(IndexON,D53,TRUE,_xll.ohTrigger(RecalcTrigger,TriggerON)),NA())</f>
        <v>-2.4032178987898334E-3</v>
      </c>
      <c r="H53" s="42">
        <f>_xll.qlCalendarAdvance(Calendar,$H52,B53,"f",FALSE)</f>
        <v>42426</v>
      </c>
      <c r="I53" s="177">
        <f>_xll.qlInterestRateIndexValueDate(Index1M,$H53)</f>
        <v>42430</v>
      </c>
      <c r="J53" s="182">
        <f>IFERROR(_xll.qlIndexFixing(Index1M,$H53,TRUE,_xll.ohTrigger(RecalcTrigger,Trigger1M)),NA())</f>
        <v>-2.3820910762034093E-3</v>
      </c>
      <c r="K53" s="44">
        <f>IFERROR(_xll.qlIndexFixing(Index3M,H53,TRUE,_xll.ohTrigger(RecalcTrigger,Trigger3M)),NA())</f>
        <v>-1.5773507911551069E-3</v>
      </c>
      <c r="L53" s="44">
        <f>IFERROR(_xll.qlIndexFixing(Index6M,$H53,TRUE,_xll.ohTrigger(RecalcTrigger,Trigger6M)),NA())</f>
        <v>-5.9920880801266009E-4</v>
      </c>
      <c r="M53" s="183">
        <f>IFERROR(_xll.qlIndexFixing(Index1Y,$H53,TRUE,_xll.ohTrigger(RecalcTrigger,Trigger1Y)),NA())</f>
        <v>4.9893185628481474E-4</v>
      </c>
      <c r="N53" s="182">
        <f>IFERROR(_xll.qlIndexFixing(ONIndex1M,I53,TRUE,_xll.ohTrigger(RecalcTrigger,Trigger1M)),NA())</f>
        <v>-2.3214897559897807E-3</v>
      </c>
      <c r="O53" s="44">
        <f>IFERROR(_xll.qlIndexFixing(ONIndex3M,I53,TRUE,_xll.ohTrigger(RecalcTrigger,Trigger3M)),NA())</f>
        <v>-1.3365021348832329E-3</v>
      </c>
      <c r="P53" s="44">
        <f>IFERROR(_xll.qlIndexFixing(ONIndex6M,I53,TRUE,_xll.ohTrigger(RecalcTrigger,Trigger6M)),NA())</f>
        <v>-2.6849988240762457E-4</v>
      </c>
      <c r="Q53" s="183">
        <f>IFERROR(_xll.qlIndexFixing(ONIndex1Y,I53,TRUE,_xll.ohTrigger(RecalcTrigger,Trigger1Y)),NA())</f>
        <v>8.7790365369322387E-4</v>
      </c>
    </row>
    <row r="54" spans="2:17" x14ac:dyDescent="0.2">
      <c r="B54" s="39" t="s">
        <v>17</v>
      </c>
      <c r="D54" s="42">
        <f>_xll.qlCalendarAdvance(Calendar,$D53,B54,"f",FALSE)</f>
        <v>42429</v>
      </c>
      <c r="E54" s="177">
        <f>_xll.qlInterestRateIndexValueDate(IndexON,D54)</f>
        <v>42429</v>
      </c>
      <c r="F54" s="193">
        <f>IFERROR(_xll.qlIndexFixing(IndexON,D54,TRUE,_xll.ohTrigger(RecalcTrigger,TriggerON)),NA())</f>
        <v>-1.6160134827902795E-3</v>
      </c>
      <c r="H54" s="42">
        <f>_xll.qlCalendarAdvance(Calendar,$H53,B54,"f",FALSE)</f>
        <v>42429</v>
      </c>
      <c r="I54" s="177">
        <f>_xll.qlInterestRateIndexValueDate(Index1M,$H54)</f>
        <v>42431</v>
      </c>
      <c r="J54" s="182">
        <f>IFERROR(_xll.qlIndexFixing(Index1M,$H54,TRUE,_xll.ohTrigger(RecalcTrigger,Trigger1M)),NA())</f>
        <v>-2.3975600722334826E-3</v>
      </c>
      <c r="K54" s="44">
        <f>IFERROR(_xll.qlIndexFixing(Index3M,H54,TRUE,_xll.ohTrigger(RecalcTrigger,Trigger3M)),NA())</f>
        <v>-1.5806746833213964E-3</v>
      </c>
      <c r="L54" s="44">
        <f>IFERROR(_xll.qlIndexFixing(Index6M,$H54,TRUE,_xll.ohTrigger(RecalcTrigger,Trigger6M)),NA())</f>
        <v>-6.0199024648046804E-4</v>
      </c>
      <c r="M54" s="183">
        <f>IFERROR(_xll.qlIndexFixing(Index1Y,$H54,TRUE,_xll.ohTrigger(RecalcTrigger,Trigger1Y)),NA())</f>
        <v>4.976220030610116E-4</v>
      </c>
      <c r="N54" s="182">
        <f>IFERROR(_xll.qlIndexFixing(ONIndex1M,I54,TRUE,_xll.ohTrigger(RecalcTrigger,Trigger1M)),NA())</f>
        <v>-2.3193426304723985E-3</v>
      </c>
      <c r="O54" s="44">
        <f>IFERROR(_xll.qlIndexFixing(ONIndex3M,I54,TRUE,_xll.ohTrigger(RecalcTrigger,Trigger3M)),NA())</f>
        <v>-1.3453280477238039E-3</v>
      </c>
      <c r="P54" s="44">
        <f>IFERROR(_xll.qlIndexFixing(ONIndex6M,I54,TRUE,_xll.ohTrigger(RecalcTrigger,Trigger6M)),NA())</f>
        <v>-2.7640398620576434E-4</v>
      </c>
      <c r="Q54" s="183">
        <f>IFERROR(_xll.qlIndexFixing(ONIndex1Y,I54,TRUE,_xll.ohTrigger(RecalcTrigger,Trigger1Y)),NA())</f>
        <v>8.7790579454072315E-4</v>
      </c>
    </row>
    <row r="55" spans="2:17" x14ac:dyDescent="0.2">
      <c r="B55" s="39" t="s">
        <v>17</v>
      </c>
      <c r="D55" s="42">
        <f>_xll.qlCalendarAdvance(Calendar,$D54,B55,"f",FALSE)</f>
        <v>42430</v>
      </c>
      <c r="E55" s="177">
        <f>_xll.qlInterestRateIndexValueDate(IndexON,D55)</f>
        <v>42430</v>
      </c>
      <c r="F55" s="193">
        <f>IFERROR(_xll.qlIndexFixing(IndexON,D55,TRUE,_xll.ohTrigger(RecalcTrigger,TriggerON)),NA())</f>
        <v>-2.4109227245405762E-3</v>
      </c>
      <c r="H55" s="42">
        <f>_xll.qlCalendarAdvance(Calendar,$H54,B55,"f",FALSE)</f>
        <v>42430</v>
      </c>
      <c r="I55" s="177">
        <f>_xll.qlInterestRateIndexValueDate(Index1M,$H55)</f>
        <v>42432</v>
      </c>
      <c r="J55" s="182">
        <f>IFERROR(_xll.qlIndexFixing(Index1M,$H55,TRUE,_xll.ohTrigger(RecalcTrigger,Trigger1M)),NA())</f>
        <v>-2.3998941457491207E-3</v>
      </c>
      <c r="K55" s="44">
        <f>IFERROR(_xll.qlIndexFixing(Index3M,H55,TRUE,_xll.ohTrigger(RecalcTrigger,Trigger3M)),NA())</f>
        <v>-1.5839725163558772E-3</v>
      </c>
      <c r="L55" s="44">
        <f>IFERROR(_xll.qlIndexFixing(Index6M,$H55,TRUE,_xll.ohTrigger(RecalcTrigger,Trigger6M)),NA())</f>
        <v>-6.0657633755243419E-4</v>
      </c>
      <c r="M55" s="183">
        <f>IFERROR(_xll.qlIndexFixing(Index1Y,$H55,TRUE,_xll.ohTrigger(RecalcTrigger,Trigger1Y)),NA())</f>
        <v>4.9634602874718719E-4</v>
      </c>
      <c r="N55" s="182">
        <f>IFERROR(_xll.qlIndexFixing(ONIndex1M,I55,TRUE,_xll.ohTrigger(RecalcTrigger,Trigger1M)),NA())</f>
        <v>-2.3190434940767446E-3</v>
      </c>
      <c r="O55" s="44">
        <f>IFERROR(_xll.qlIndexFixing(ONIndex3M,I55,TRUE,_xll.ohTrigger(RecalcTrigger,Trigger3M)),NA())</f>
        <v>-1.3552282089346335E-3</v>
      </c>
      <c r="P55" s="44">
        <f>IFERROR(_xll.qlIndexFixing(ONIndex6M,I55,TRUE,_xll.ohTrigger(RecalcTrigger,Trigger6M)),NA())</f>
        <v>-2.8528273639416568E-4</v>
      </c>
      <c r="Q55" s="183">
        <f>IFERROR(_xll.qlIndexFixing(ONIndex1Y,I55,TRUE,_xll.ohTrigger(RecalcTrigger,Trigger1Y)),NA())</f>
        <v>8.7790365369322387E-4</v>
      </c>
    </row>
    <row r="56" spans="2:17" x14ac:dyDescent="0.2">
      <c r="B56" s="39" t="s">
        <v>17</v>
      </c>
      <c r="D56" s="42">
        <f>_xll.qlCalendarAdvance(Calendar,$D55,B56,"f",FALSE)</f>
        <v>42431</v>
      </c>
      <c r="E56" s="177">
        <f>_xll.qlInterestRateIndexValueDate(IndexON,D56)</f>
        <v>42431</v>
      </c>
      <c r="F56" s="193">
        <f>IFERROR(_xll.qlIndexFixing(IndexON,D56,TRUE,_xll.ohTrigger(RecalcTrigger,TriggerON)),NA())</f>
        <v>-2.4141731864402161E-3</v>
      </c>
      <c r="H56" s="42">
        <f>_xll.qlCalendarAdvance(Calendar,$H55,B56,"f",FALSE)</f>
        <v>42431</v>
      </c>
      <c r="I56" s="177">
        <f>_xll.qlInterestRateIndexValueDate(Index1M,$H56)</f>
        <v>42433</v>
      </c>
      <c r="J56" s="182">
        <f>IFERROR(_xll.qlIndexFixing(Index1M,$H56,TRUE,_xll.ohTrigger(RecalcTrigger,Trigger1M)),NA())</f>
        <v>-2.4024388119371675E-3</v>
      </c>
      <c r="K56" s="44">
        <f>IFERROR(_xll.qlIndexFixing(Index3M,H56,TRUE,_xll.ohTrigger(RecalcTrigger,Trigger3M)),NA())</f>
        <v>-1.5883737585613376E-3</v>
      </c>
      <c r="L56" s="44">
        <f>IFERROR(_xll.qlIndexFixing(Index6M,$H56,TRUE,_xll.ohTrigger(RecalcTrigger,Trigger6M)),NA())</f>
        <v>-6.0840423161834852E-4</v>
      </c>
      <c r="M56" s="183">
        <f>IFERROR(_xll.qlIndexFixing(Index1Y,$H56,TRUE,_xll.ohTrigger(RecalcTrigger,Trigger1Y)),NA())</f>
        <v>4.9482992925083537E-4</v>
      </c>
      <c r="N56" s="182">
        <f>IFERROR(_xll.qlIndexFixing(ONIndex1M,I56,TRUE,_xll.ohTrigger(RecalcTrigger,Trigger1M)),NA())</f>
        <v>-2.3198950559777387E-3</v>
      </c>
      <c r="O56" s="44">
        <f>IFERROR(_xll.qlIndexFixing(ONIndex3M,I56,TRUE,_xll.ohTrigger(RecalcTrigger,Trigger3M)),NA())</f>
        <v>-1.3607390122283292E-3</v>
      </c>
      <c r="P56" s="44">
        <f>IFERROR(_xll.qlIndexFixing(ONIndex6M,I56,TRUE,_xll.ohTrigger(RecalcTrigger,Trigger6M)),NA())</f>
        <v>-2.9023897169633273E-4</v>
      </c>
      <c r="Q56" s="183">
        <f>IFERROR(_xll.qlIndexFixing(ONIndex1Y,I56,TRUE,_xll.ohTrigger(RecalcTrigger,Trigger1Y)),NA())</f>
        <v>8.7790365369322387E-4</v>
      </c>
    </row>
    <row r="57" spans="2:17" x14ac:dyDescent="0.2">
      <c r="B57" s="39" t="s">
        <v>17</v>
      </c>
      <c r="D57" s="42">
        <f>_xll.qlCalendarAdvance(Calendar,$D56,B57,"f",FALSE)</f>
        <v>42432</v>
      </c>
      <c r="E57" s="177">
        <f>_xll.qlInterestRateIndexValueDate(IndexON,D57)</f>
        <v>42432</v>
      </c>
      <c r="F57" s="193">
        <f>IFERROR(_xll.qlIndexFixing(IndexON,D57,TRUE,_xll.ohTrigger(RecalcTrigger,TriggerON)),NA())</f>
        <v>-2.4177765014465891E-3</v>
      </c>
      <c r="H57" s="42">
        <f>_xll.qlCalendarAdvance(Calendar,$H56,B57,"f",FALSE)</f>
        <v>42432</v>
      </c>
      <c r="I57" s="177">
        <f>_xll.qlInterestRateIndexValueDate(Index1M,$H57)</f>
        <v>42436</v>
      </c>
      <c r="J57" s="182">
        <f>IFERROR(_xll.qlIndexFixing(Index1M,$H57,TRUE,_xll.ohTrigger(RecalcTrigger,Trigger1M)),NA())</f>
        <v>-2.4254104752545243E-3</v>
      </c>
      <c r="K57" s="44">
        <f>IFERROR(_xll.qlIndexFixing(Index3M,H57,TRUE,_xll.ohTrigger(RecalcTrigger,Trigger3M)),NA())</f>
        <v>-1.5969249781120644E-3</v>
      </c>
      <c r="L57" s="44">
        <f>IFERROR(_xll.qlIndexFixing(Index6M,$H57,TRUE,_xll.ohTrigger(RecalcTrigger,Trigger6M)),NA())</f>
        <v>-6.1562648485806633E-4</v>
      </c>
      <c r="M57" s="183">
        <f>IFERROR(_xll.qlIndexFixing(Index1Y,$H57,TRUE,_xll.ohTrigger(RecalcTrigger,Trigger1Y)),NA())</f>
        <v>4.9159515538803268E-4</v>
      </c>
      <c r="N57" s="182">
        <f>IFERROR(_xll.qlIndexFixing(ONIndex1M,I57,TRUE,_xll.ohTrigger(RecalcTrigger,Trigger1M)),NA())</f>
        <v>-2.3214115089009724E-3</v>
      </c>
      <c r="O57" s="44">
        <f>IFERROR(_xll.qlIndexFixing(ONIndex3M,I57,TRUE,_xll.ohTrigger(RecalcTrigger,Trigger3M)),NA())</f>
        <v>-1.3666064412509726E-3</v>
      </c>
      <c r="P57" s="44">
        <f>IFERROR(_xll.qlIndexFixing(ONIndex6M,I57,TRUE,_xll.ohTrigger(RecalcTrigger,Trigger6M)),NA())</f>
        <v>-2.9552330035098606E-4</v>
      </c>
      <c r="Q57" s="183">
        <f>IFERROR(_xll.qlIndexFixing(ONIndex1Y,I57,TRUE,_xll.ohTrigger(RecalcTrigger,Trigger1Y)),NA())</f>
        <v>8.7790365361328782E-4</v>
      </c>
    </row>
    <row r="58" spans="2:17" x14ac:dyDescent="0.2">
      <c r="B58" s="39" t="s">
        <v>17</v>
      </c>
      <c r="D58" s="42">
        <f>_xll.qlCalendarAdvance(Calendar,$D57,B58,"f",FALSE)</f>
        <v>42433</v>
      </c>
      <c r="E58" s="177">
        <f>_xll.qlInterestRateIndexValueDate(IndexON,D58)</f>
        <v>42433</v>
      </c>
      <c r="F58" s="193">
        <f>IFERROR(_xll.qlIndexFixing(IndexON,D58,TRUE,_xll.ohTrigger(RecalcTrigger,TriggerON)),NA())</f>
        <v>-2.4262188980150867E-3</v>
      </c>
      <c r="H58" s="42">
        <f>_xll.qlCalendarAdvance(Calendar,$H57,B58,"f",FALSE)</f>
        <v>42433</v>
      </c>
      <c r="I58" s="177">
        <f>_xll.qlInterestRateIndexValueDate(Index1M,$H58)</f>
        <v>42437</v>
      </c>
      <c r="J58" s="182">
        <f>IFERROR(_xll.qlIndexFixing(Index1M,$H58,TRUE,_xll.ohTrigger(RecalcTrigger,Trigger1M)),NA())</f>
        <v>-2.4334941089769243E-3</v>
      </c>
      <c r="K58" s="44">
        <f>IFERROR(_xll.qlIndexFixing(Index3M,H58,TRUE,_xll.ohTrigger(RecalcTrigger,Trigger3M)),NA())</f>
        <v>-1.6001085529114979E-3</v>
      </c>
      <c r="L58" s="44">
        <f>IFERROR(_xll.qlIndexFixing(Index6M,$H58,TRUE,_xll.ohTrigger(RecalcTrigger,Trigger6M)),NA())</f>
        <v>-6.1828983083096094E-4</v>
      </c>
      <c r="M58" s="183">
        <f>IFERROR(_xll.qlIndexFixing(Index1Y,$H58,TRUE,_xll.ohTrigger(RecalcTrigger,Trigger1Y)),NA())</f>
        <v>4.9049928862697056E-4</v>
      </c>
      <c r="N58" s="182">
        <f>IFERROR(_xll.qlIndexFixing(ONIndex1M,I58,TRUE,_xll.ohTrigger(RecalcTrigger,Trigger1M)),NA())</f>
        <v>-2.3236326724340728E-3</v>
      </c>
      <c r="O58" s="44">
        <f>IFERROR(_xll.qlIndexFixing(ONIndex3M,I58,TRUE,_xll.ohTrigger(RecalcTrigger,Trigger3M)),NA())</f>
        <v>-1.3728429520787344E-3</v>
      </c>
      <c r="P58" s="44">
        <f>IFERROR(_xll.qlIndexFixing(ONIndex6M,I58,TRUE,_xll.ohTrigger(RecalcTrigger,Trigger6M)),NA())</f>
        <v>-3.0114766416566852E-4</v>
      </c>
      <c r="Q58" s="183">
        <f>IFERROR(_xll.qlIndexFixing(ONIndex1Y,I58,TRUE,_xll.ohTrigger(RecalcTrigger,Trigger1Y)),NA())</f>
        <v>8.7790365369322387E-4</v>
      </c>
    </row>
    <row r="59" spans="2:17" x14ac:dyDescent="0.2">
      <c r="B59" s="39" t="s">
        <v>17</v>
      </c>
      <c r="D59" s="42">
        <f>_xll.qlCalendarAdvance(Calendar,$D58,B59,"f",FALSE)</f>
        <v>42436</v>
      </c>
      <c r="E59" s="177">
        <f>_xll.qlInterestRateIndexValueDate(IndexON,D59)</f>
        <v>42436</v>
      </c>
      <c r="F59" s="193">
        <f>IFERROR(_xll.qlIndexFixing(IndexON,D59,TRUE,_xll.ohTrigger(RecalcTrigger,TriggerON)),NA())</f>
        <v>-2.4360220572328117E-3</v>
      </c>
      <c r="H59" s="42">
        <f>_xll.qlCalendarAdvance(Calendar,$H58,B59,"f",FALSE)</f>
        <v>42436</v>
      </c>
      <c r="I59" s="177">
        <f>_xll.qlInterestRateIndexValueDate(Index1M,$H59)</f>
        <v>42438</v>
      </c>
      <c r="J59" s="182">
        <f>IFERROR(_xll.qlIndexFixing(Index1M,$H59,TRUE,_xll.ohTrigger(RecalcTrigger,Trigger1M)),NA())</f>
        <v>-2.4502156636950871E-3</v>
      </c>
      <c r="K59" s="44">
        <f>IFERROR(_xll.qlIndexFixing(Index3M,H59,TRUE,_xll.ohTrigger(RecalcTrigger,Trigger3M)),NA())</f>
        <v>-1.6032722809271498E-3</v>
      </c>
      <c r="L59" s="44">
        <f>IFERROR(_xll.qlIndexFixing(Index6M,$H59,TRUE,_xll.ohTrigger(RecalcTrigger,Trigger6M)),NA())</f>
        <v>-6.2092835514152142E-4</v>
      </c>
      <c r="M59" s="183">
        <f>IFERROR(_xll.qlIndexFixing(Index1Y,$H59,TRUE,_xll.ohTrigger(RecalcTrigger,Trigger1Y)),NA())</f>
        <v>4.8944161550353081E-4</v>
      </c>
      <c r="N59" s="182">
        <f>IFERROR(_xll.qlIndexFixing(ONIndex1M,I59,TRUE,_xll.ohTrigger(RecalcTrigger,Trigger1M)),NA())</f>
        <v>-2.3306080470186785E-3</v>
      </c>
      <c r="O59" s="44">
        <f>IFERROR(_xll.qlIndexFixing(ONIndex3M,I59,TRUE,_xll.ohTrigger(RecalcTrigger,Trigger3M)),NA())</f>
        <v>-1.38660318488526E-3</v>
      </c>
      <c r="P59" s="44">
        <f>IFERROR(_xll.qlIndexFixing(ONIndex6M,I59,TRUE,_xll.ohTrigger(RecalcTrigger,Trigger6M)),NA())</f>
        <v>-3.1358928047620083E-4</v>
      </c>
      <c r="Q59" s="183">
        <f>IFERROR(_xll.qlIndexFixing(ONIndex1Y,I59,TRUE,_xll.ohTrigger(RecalcTrigger,Trigger1Y)),NA())</f>
        <v>8.7790579454072315E-4</v>
      </c>
    </row>
    <row r="60" spans="2:17" x14ac:dyDescent="0.2">
      <c r="B60" s="39" t="s">
        <v>17</v>
      </c>
      <c r="D60" s="42">
        <f>_xll.qlCalendarAdvance(Calendar,$D59,B60,"f",FALSE)</f>
        <v>42437</v>
      </c>
      <c r="E60" s="177">
        <f>_xll.qlInterestRateIndexValueDate(IndexON,D60)</f>
        <v>42437</v>
      </c>
      <c r="F60" s="193">
        <f>IFERROR(_xll.qlIndexFixing(IndexON,D60,TRUE,_xll.ohTrigger(RecalcTrigger,TriggerON)),NA())</f>
        <v>-2.4416174611729957E-3</v>
      </c>
      <c r="H60" s="42">
        <f>_xll.qlCalendarAdvance(Calendar,$H59,B60,"f",FALSE)</f>
        <v>42437</v>
      </c>
      <c r="I60" s="177">
        <f>_xll.qlInterestRateIndexValueDate(Index1M,$H60)</f>
        <v>42439</v>
      </c>
      <c r="J60" s="182">
        <f>IFERROR(_xll.qlIndexFixing(Index1M,$H60,TRUE,_xll.ohTrigger(RecalcTrigger,Trigger1M)),NA())</f>
        <v>-2.4542566194754589E-3</v>
      </c>
      <c r="K60" s="44">
        <f>IFERROR(_xll.qlIndexFixing(Index3M,H60,TRUE,_xll.ohTrigger(RecalcTrigger,Trigger3M)),NA())</f>
        <v>-1.6064170962435688E-3</v>
      </c>
      <c r="L60" s="44">
        <f>IFERROR(_xll.qlIndexFixing(Index6M,$H60,TRUE,_xll.ohTrigger(RecalcTrigger,Trigger6M)),NA())</f>
        <v>-6.2518762857043412E-4</v>
      </c>
      <c r="M60" s="183">
        <f>IFERROR(_xll.qlIndexFixing(Index1Y,$H60,TRUE,_xll.ohTrigger(RecalcTrigger,Trigger1Y)),NA())</f>
        <v>4.8842286990299498E-4</v>
      </c>
      <c r="N60" s="182">
        <f>IFERROR(_xll.qlIndexFixing(ONIndex1M,I60,TRUE,_xll.ohTrigger(RecalcTrigger,Trigger1M)),NA())</f>
        <v>-2.340360833370525E-3</v>
      </c>
      <c r="O60" s="44">
        <f>IFERROR(_xll.qlIndexFixing(ONIndex3M,I60,TRUE,_xll.ohTrigger(RecalcTrigger,Trigger3M)),NA())</f>
        <v>-1.4017289306478276E-3</v>
      </c>
      <c r="P60" s="44">
        <f>IFERROR(_xll.qlIndexFixing(ONIndex6M,I60,TRUE,_xll.ohTrigger(RecalcTrigger,Trigger6M)),NA())</f>
        <v>-3.2728431588857632E-4</v>
      </c>
      <c r="Q60" s="183">
        <f>IFERROR(_xll.qlIndexFixing(ONIndex1Y,I60,TRUE,_xll.ohTrigger(RecalcTrigger,Trigger1Y)),NA())</f>
        <v>8.7790365369322387E-4</v>
      </c>
    </row>
    <row r="61" spans="2:17" x14ac:dyDescent="0.2">
      <c r="B61" s="39" t="s">
        <v>17</v>
      </c>
      <c r="D61" s="42">
        <f>_xll.qlCalendarAdvance(Calendar,$D60,B61,"f",FALSE)</f>
        <v>42438</v>
      </c>
      <c r="E61" s="177">
        <f>_xll.qlInterestRateIndexValueDate(IndexON,D61)</f>
        <v>42438</v>
      </c>
      <c r="F61" s="193">
        <f>IFERROR(_xll.qlIndexFixing(IndexON,D61,TRUE,_xll.ohTrigger(RecalcTrigger,TriggerON)),NA())</f>
        <v>-2.4476568477238558E-3</v>
      </c>
      <c r="H61" s="42">
        <f>_xll.qlCalendarAdvance(Calendar,$H60,B61,"f",FALSE)</f>
        <v>42438</v>
      </c>
      <c r="I61" s="177">
        <f>_xll.qlInterestRateIndexValueDate(Index1M,$H61)</f>
        <v>42440</v>
      </c>
      <c r="J61" s="182">
        <f>IFERROR(_xll.qlIndexFixing(Index1M,$H61,TRUE,_xll.ohTrigger(RecalcTrigger,Trigger1M)),NA())</f>
        <v>-2.4584861635717869E-3</v>
      </c>
      <c r="K61" s="44">
        <f>IFERROR(_xll.qlIndexFixing(Index3M,H61,TRUE,_xll.ohTrigger(RecalcTrigger,Trigger3M)),NA())</f>
        <v>-1.6107820013103475E-3</v>
      </c>
      <c r="L61" s="44">
        <f>IFERROR(_xll.qlIndexFixing(Index6M,$H61,TRUE,_xll.ohTrigger(RecalcTrigger,Trigger6M)),NA())</f>
        <v>-6.2693972039397177E-4</v>
      </c>
      <c r="M61" s="183">
        <f>IFERROR(_xll.qlIndexFixing(Index1Y,$H61,TRUE,_xll.ohTrigger(RecalcTrigger,Trigger1Y)),NA())</f>
        <v>4.8774781489168106E-4</v>
      </c>
      <c r="N61" s="182">
        <f>IFERROR(_xll.qlIndexFixing(ONIndex1M,I61,TRUE,_xll.ohTrigger(RecalcTrigger,Trigger1M)),NA())</f>
        <v>-2.34670284980254E-3</v>
      </c>
      <c r="O61" s="44">
        <f>IFERROR(_xll.qlIndexFixing(ONIndex3M,I61,TRUE,_xll.ohTrigger(RecalcTrigger,Trigger3M)),NA())</f>
        <v>-1.4099976888060084E-3</v>
      </c>
      <c r="P61" s="44">
        <f>IFERROR(_xll.qlIndexFixing(ONIndex6M,I61,TRUE,_xll.ohTrigger(RecalcTrigger,Trigger6M)),NA())</f>
        <v>-3.3478798877162319E-4</v>
      </c>
      <c r="Q61" s="183">
        <f>IFERROR(_xll.qlIndexFixing(ONIndex1Y,I61,TRUE,_xll.ohTrigger(RecalcTrigger,Trigger1Y)),NA())</f>
        <v>8.7790365369322387E-4</v>
      </c>
    </row>
    <row r="62" spans="2:17" x14ac:dyDescent="0.2">
      <c r="B62" s="39" t="s">
        <v>17</v>
      </c>
      <c r="D62" s="42">
        <f>_xll.qlCalendarAdvance(Calendar,$D61,B62,"f",FALSE)</f>
        <v>42439</v>
      </c>
      <c r="E62" s="177">
        <f>_xll.qlInterestRateIndexValueDate(IndexON,D62)</f>
        <v>42439</v>
      </c>
      <c r="F62" s="193">
        <f>IFERROR(_xll.qlIndexFixing(IndexON,D62,TRUE,_xll.ohTrigger(RecalcTrigger,TriggerON)),NA())</f>
        <v>-2.454155404776337E-3</v>
      </c>
      <c r="H62" s="42">
        <f>_xll.qlCalendarAdvance(Calendar,$H61,B62,"f",FALSE)</f>
        <v>42439</v>
      </c>
      <c r="I62" s="177">
        <f>_xll.qlInterestRateIndexValueDate(Index1M,$H62)</f>
        <v>42443</v>
      </c>
      <c r="J62" s="182">
        <f>IFERROR(_xll.qlIndexFixing(Index1M,$H62,TRUE,_xll.ohTrigger(RecalcTrigger,Trigger1M)),NA())</f>
        <v>-2.4836807674704304E-3</v>
      </c>
      <c r="K62" s="44">
        <f>IFERROR(_xll.qlIndexFixing(Index3M,H62,TRUE,_xll.ohTrigger(RecalcTrigger,Trigger3M)),NA())</f>
        <v>-1.6188248990483378E-3</v>
      </c>
      <c r="L62" s="44">
        <f>IFERROR(_xll.qlIndexFixing(Index6M,$H62,TRUE,_xll.ohTrigger(RecalcTrigger,Trigger6M)),NA())</f>
        <v>-6.3368944262801648E-4</v>
      </c>
      <c r="M62" s="183">
        <f>IFERROR(_xll.qlIndexFixing(Index1Y,$H62,TRUE,_xll.ohTrigger(RecalcTrigger,Trigger1Y)),NA())</f>
        <v>4.847519881194624E-4</v>
      </c>
      <c r="N62" s="182">
        <f>IFERROR(_xll.qlIndexFixing(ONIndex1M,I62,TRUE,_xll.ohTrigger(RecalcTrigger,Trigger1M)),NA())</f>
        <v>-2.3539884963685864E-3</v>
      </c>
      <c r="O62" s="44">
        <f>IFERROR(_xll.qlIndexFixing(ONIndex3M,I62,TRUE,_xll.ohTrigger(RecalcTrigger,Trigger3M)),NA())</f>
        <v>-1.4187102641471938E-3</v>
      </c>
      <c r="P62" s="44">
        <f>IFERROR(_xll.qlIndexFixing(ONIndex6M,I62,TRUE,_xll.ohTrigger(RecalcTrigger,Trigger6M)),NA())</f>
        <v>-3.4270335001806984E-4</v>
      </c>
      <c r="Q62" s="183">
        <f>IFERROR(_xll.qlIndexFixing(ONIndex1Y,I62,TRUE,_xll.ohTrigger(RecalcTrigger,Trigger1Y)),NA())</f>
        <v>8.7790365369322387E-4</v>
      </c>
    </row>
    <row r="63" spans="2:17" x14ac:dyDescent="0.2">
      <c r="B63" s="39" t="s">
        <v>17</v>
      </c>
      <c r="D63" s="42">
        <f>_xll.qlCalendarAdvance(Calendar,$D62,B63,"f",FALSE)</f>
        <v>42440</v>
      </c>
      <c r="E63" s="177">
        <f>_xll.qlInterestRateIndexValueDate(IndexON,D63)</f>
        <v>42440</v>
      </c>
      <c r="F63" s="193">
        <f>IFERROR(_xll.qlIndexFixing(IndexON,D63,TRUE,_xll.ohTrigger(RecalcTrigger,TriggerON)),NA())</f>
        <v>-2.4687420994151665E-3</v>
      </c>
      <c r="H63" s="42">
        <f>_xll.qlCalendarAdvance(Calendar,$H62,B63,"f",FALSE)</f>
        <v>42440</v>
      </c>
      <c r="I63" s="177">
        <f>_xll.qlInterestRateIndexValueDate(Index1M,$H63)</f>
        <v>42444</v>
      </c>
      <c r="J63" s="182">
        <f>IFERROR(_xll.qlIndexFixing(Index1M,$H63,TRUE,_xll.ohTrigger(RecalcTrigger,Trigger1M)),NA())</f>
        <v>-2.4919037967704913E-3</v>
      </c>
      <c r="K63" s="44">
        <f>IFERROR(_xll.qlIndexFixing(Index3M,H63,TRUE,_xll.ohTrigger(RecalcTrigger,Trigger3M)),NA())</f>
        <v>-1.6218881490081139E-3</v>
      </c>
      <c r="L63" s="44">
        <f>IFERROR(_xll.qlIndexFixing(Index6M,$H63,TRUE,_xll.ohTrigger(RecalcTrigger,Trigger6M)),NA())</f>
        <v>-6.3614265912665562E-4</v>
      </c>
      <c r="M63" s="183">
        <f>IFERROR(_xll.qlIndexFixing(Index1Y,$H63,TRUE,_xll.ohTrigger(RecalcTrigger,Trigger1Y)),NA())</f>
        <v>4.8393903609705022E-4</v>
      </c>
      <c r="N63" s="182">
        <f>IFERROR(_xll.qlIndexFixing(ONIndex1M,I63,TRUE,_xll.ohTrigger(RecalcTrigger,Trigger1M)),NA())</f>
        <v>-2.3622575933357481E-3</v>
      </c>
      <c r="O63" s="44">
        <f>IFERROR(_xll.qlIndexFixing(ONIndex3M,I63,TRUE,_xll.ohTrigger(RecalcTrigger,Trigger3M)),NA())</f>
        <v>-1.4278791127475543E-3</v>
      </c>
      <c r="P63" s="44">
        <f>IFERROR(_xll.qlIndexFixing(ONIndex6M,I63,TRUE,_xll.ohTrigger(RecalcTrigger,Trigger6M)),NA())</f>
        <v>-3.5104234159533121E-4</v>
      </c>
      <c r="Q63" s="183">
        <f>IFERROR(_xll.qlIndexFixing(ONIndex1Y,I63,TRUE,_xll.ohTrigger(RecalcTrigger,Trigger1Y)),NA())</f>
        <v>8.7790365361328782E-4</v>
      </c>
    </row>
    <row r="64" spans="2:17" x14ac:dyDescent="0.2">
      <c r="B64" s="39" t="s">
        <v>17</v>
      </c>
      <c r="D64" s="42">
        <f>_xll.qlCalendarAdvance(Calendar,$D63,B64,"f",FALSE)</f>
        <v>42443</v>
      </c>
      <c r="E64" s="177">
        <f>_xll.qlInterestRateIndexValueDate(IndexON,D64)</f>
        <v>42443</v>
      </c>
      <c r="F64" s="193">
        <f>IFERROR(_xll.qlIndexFixing(IndexON,D64,TRUE,_xll.ohTrigger(RecalcTrigger,TriggerON)),NA())</f>
        <v>-2.4850451047342403E-3</v>
      </c>
      <c r="H64" s="42">
        <f>_xll.qlCalendarAdvance(Calendar,$H63,B64,"f",FALSE)</f>
        <v>42443</v>
      </c>
      <c r="I64" s="177">
        <f>_xll.qlInterestRateIndexValueDate(Index1M,$H64)</f>
        <v>42445</v>
      </c>
      <c r="J64" s="182">
        <f>IFERROR(_xll.qlIndexFixing(Index1M,$H64,TRUE,_xll.ohTrigger(RecalcTrigger,Trigger1M)),NA())</f>
        <v>-2.5057603470339403E-3</v>
      </c>
      <c r="K64" s="44">
        <f>IFERROR(_xll.qlIndexFixing(Index3M,H64,TRUE,_xll.ohTrigger(RecalcTrigger,Trigger3M)),NA())</f>
        <v>-1.6249374829143634E-3</v>
      </c>
      <c r="L64" s="44">
        <f>IFERROR(_xll.qlIndexFixing(Index6M,$H64,TRUE,_xll.ohTrigger(RecalcTrigger,Trigger6M)),NA())</f>
        <v>-6.385583597787785E-4</v>
      </c>
      <c r="M64" s="183">
        <f>IFERROR(_xll.qlIndexFixing(Index1Y,$H64,TRUE,_xll.ohTrigger(RecalcTrigger,Trigger1Y)),NA())</f>
        <v>4.8316950352262034E-4</v>
      </c>
      <c r="N64" s="182">
        <f>IFERROR(_xll.qlIndexFixing(ONIndex1M,I64,TRUE,_xll.ohTrigger(RecalcTrigger,Trigger1M)),NA())</f>
        <v>-2.3822572890219718E-3</v>
      </c>
      <c r="O64" s="44">
        <f>IFERROR(_xll.qlIndexFixing(ONIndex3M,I64,TRUE,_xll.ohTrigger(RecalcTrigger,Trigger3M)),NA())</f>
        <v>-1.4477941770518754E-3</v>
      </c>
      <c r="P64" s="44">
        <f>IFERROR(_xll.qlIndexFixing(ONIndex6M,I64,TRUE,_xll.ohTrigger(RecalcTrigger,Trigger6M)),NA())</f>
        <v>-3.6919175888439071E-4</v>
      </c>
      <c r="Q64" s="183">
        <f>IFERROR(_xll.qlIndexFixing(ONIndex1Y,I64,TRUE,_xll.ohTrigger(RecalcTrigger,Trigger1Y)),NA())</f>
        <v>8.7790579454072315E-4</v>
      </c>
    </row>
    <row r="65" spans="2:17" x14ac:dyDescent="0.2">
      <c r="B65" s="39" t="s">
        <v>17</v>
      </c>
      <c r="D65" s="42">
        <f>_xll.qlCalendarAdvance(Calendar,$D64,B65,"f",FALSE)</f>
        <v>42444</v>
      </c>
      <c r="E65" s="177">
        <f>_xll.qlInterestRateIndexValueDate(IndexON,D65)</f>
        <v>42444</v>
      </c>
      <c r="F65" s="193">
        <f>IFERROR(_xll.qlIndexFixing(IndexON,D65,TRUE,_xll.ohTrigger(RecalcTrigger,TriggerON)),NA())</f>
        <v>-2.4940673386142365E-3</v>
      </c>
      <c r="H65" s="42">
        <f>_xll.qlCalendarAdvance(Calendar,$H64,B65,"f",FALSE)</f>
        <v>42444</v>
      </c>
      <c r="I65" s="177">
        <f>_xll.qlInterestRateIndexValueDate(Index1M,$H65)</f>
        <v>42446</v>
      </c>
      <c r="J65" s="182">
        <f>IFERROR(_xll.qlIndexFixing(Index1M,$H65,TRUE,_xll.ohTrigger(RecalcTrigger,Trigger1M)),NA())</f>
        <v>-2.5105196332946E-3</v>
      </c>
      <c r="K65" s="44">
        <f>IFERROR(_xll.qlIndexFixing(Index3M,H65,TRUE,_xll.ohTrigger(RecalcTrigger,Trigger3M)),NA())</f>
        <v>-1.6279736322358845E-3</v>
      </c>
      <c r="L65" s="44">
        <f>IFERROR(_xll.qlIndexFixing(Index6M,$H65,TRUE,_xll.ohTrigger(RecalcTrigger,Trigger6M)),NA())</f>
        <v>-6.4243855348716252E-4</v>
      </c>
      <c r="M65" s="183">
        <f>IFERROR(_xll.qlIndexFixing(Index1Y,$H65,TRUE,_xll.ohTrigger(RecalcTrigger,Trigger1Y)),NA())</f>
        <v>4.8244415382122182E-4</v>
      </c>
      <c r="N65" s="182">
        <f>IFERROR(_xll.qlIndexFixing(ONIndex1M,I65,TRUE,_xll.ohTrigger(RecalcTrigger,Trigger1M)),NA())</f>
        <v>-2.4057338200744738E-3</v>
      </c>
      <c r="O65" s="44">
        <f>IFERROR(_xll.qlIndexFixing(ONIndex3M,I65,TRUE,_xll.ohTrigger(RecalcTrigger,Trigger3M)),NA())</f>
        <v>-1.469260023965191E-3</v>
      </c>
      <c r="P65" s="44">
        <f>IFERROR(_xll.qlIndexFixing(ONIndex6M,I65,TRUE,_xll.ohTrigger(RecalcTrigger,Trigger6M)),NA())</f>
        <v>-3.8877070942522352E-4</v>
      </c>
      <c r="Q65" s="183">
        <f>IFERROR(_xll.qlIndexFixing(ONIndex1Y,I65,TRUE,_xll.ohTrigger(RecalcTrigger,Trigger1Y)),NA())</f>
        <v>8.7459663599354087E-4</v>
      </c>
    </row>
    <row r="66" spans="2:17" x14ac:dyDescent="0.2">
      <c r="B66" s="39" t="s">
        <v>17</v>
      </c>
      <c r="D66" s="42">
        <f>_xll.qlCalendarAdvance(Calendar,$D65,B66,"f",FALSE)</f>
        <v>42445</v>
      </c>
      <c r="E66" s="177">
        <f>_xll.qlInterestRateIndexValueDate(IndexON,D66)</f>
        <v>42445</v>
      </c>
      <c r="F66" s="193">
        <f>IFERROR(_xll.qlIndexFixing(IndexON,D66,TRUE,_xll.ohTrigger(RecalcTrigger,TriggerON)),NA())</f>
        <v>-2.5035381577032112E-3</v>
      </c>
      <c r="H66" s="42">
        <f>_xll.qlCalendarAdvance(Calendar,$H65,B66,"f",FALSE)</f>
        <v>42445</v>
      </c>
      <c r="I66" s="177">
        <f>_xll.qlInterestRateIndexValueDate(Index1M,$H66)</f>
        <v>42447</v>
      </c>
      <c r="J66" s="182">
        <f>IFERROR(_xll.qlIndexFixing(Index1M,$H66,TRUE,_xll.ohTrigger(RecalcTrigger,Trigger1M)),NA())</f>
        <v>-2.5153187848312155E-3</v>
      </c>
      <c r="K66" s="44">
        <f>IFERROR(_xll.qlIndexFixing(Index3M,H66,TRUE,_xll.ohTrigger(RecalcTrigger,Trigger3M)),NA())</f>
        <v>-1.6328600624007472E-3</v>
      </c>
      <c r="L66" s="44">
        <f>IFERROR(_xll.qlIndexFixing(Index6M,$H66,TRUE,_xll.ohTrigger(RecalcTrigger,Trigger6M)),NA())</f>
        <v>-6.4401429613558962E-4</v>
      </c>
      <c r="M66" s="183">
        <f>IFERROR(_xll.qlIndexFixing(Index1Y,$H66,TRUE,_xll.ohTrigger(RecalcTrigger,Trigger1Y)),NA())</f>
        <v>4.8270870090652394E-4</v>
      </c>
      <c r="N66" s="182">
        <f>IFERROR(_xll.qlIndexFixing(ONIndex1M,I66,TRUE,_xll.ohTrigger(RecalcTrigger,Trigger1M)),NA())</f>
        <v>-2.4181110183807419E-3</v>
      </c>
      <c r="O66" s="44">
        <f>IFERROR(_xll.qlIndexFixing(ONIndex3M,I66,TRUE,_xll.ohTrigger(RecalcTrigger,Trigger3M)),NA())</f>
        <v>-1.4802498385035889E-3</v>
      </c>
      <c r="P66" s="44">
        <f>IFERROR(_xll.qlIndexFixing(ONIndex6M,I66,TRUE,_xll.ohTrigger(RecalcTrigger,Trigger6M)),NA())</f>
        <v>-3.9878157100492473E-4</v>
      </c>
      <c r="Q66" s="183">
        <f>IFERROR(_xll.qlIndexFixing(ONIndex1Y,I66,TRUE,_xll.ohTrigger(RecalcTrigger,Trigger1Y)),NA())</f>
        <v>8.6791329611202173E-4</v>
      </c>
    </row>
    <row r="67" spans="2:17" x14ac:dyDescent="0.2">
      <c r="B67" s="39" t="s">
        <v>17</v>
      </c>
      <c r="D67" s="42">
        <f>_xll.qlCalendarAdvance(Calendar,$D66,B67,"f",FALSE)</f>
        <v>42446</v>
      </c>
      <c r="E67" s="177">
        <f>_xll.qlInterestRateIndexValueDate(IndexON,D67)</f>
        <v>42446</v>
      </c>
      <c r="F67" s="193">
        <f>IFERROR(_xll.qlIndexFixing(IndexON,D67,TRUE,_xll.ohTrigger(RecalcTrigger,TriggerON)),NA())</f>
        <v>-2.5130569500175781E-3</v>
      </c>
      <c r="H67" s="42">
        <f>_xll.qlCalendarAdvance(Calendar,$H66,B67,"f",FALSE)</f>
        <v>42446</v>
      </c>
      <c r="I67" s="177">
        <f>_xll.qlInterestRateIndexValueDate(Index1M,$H67)</f>
        <v>42450</v>
      </c>
      <c r="J67" s="182">
        <f>IFERROR(_xll.qlIndexFixing(Index1M,$H67,TRUE,_xll.ohTrigger(RecalcTrigger,Trigger1M)),NA())</f>
        <v>-2.5356576949305569E-3</v>
      </c>
      <c r="K67" s="44">
        <f>IFERROR(_xll.qlIndexFixing(Index3M,H67,TRUE,_xll.ohTrigger(RecalcTrigger,Trigger3M)),NA())</f>
        <v>-1.6400000000027506E-3</v>
      </c>
      <c r="L67" s="44">
        <f>IFERROR(_xll.qlIndexFixing(Index6M,$H67,TRUE,_xll.ohTrigger(RecalcTrigger,Trigger6M)),NA())</f>
        <v>-6.5000000000013116E-4</v>
      </c>
      <c r="M67" s="183">
        <f>IFERROR(_xll.qlIndexFixing(Index1Y,$H67,TRUE,_xll.ohTrigger(RecalcTrigger,Trigger1Y)),NA())</f>
        <v>4.7999999999985955E-4</v>
      </c>
      <c r="N67" s="182">
        <f>IFERROR(_xll.qlIndexFixing(ONIndex1M,I67,TRUE,_xll.ohTrigger(RecalcTrigger,Trigger1M)),NA())</f>
        <v>-2.430248885811892E-3</v>
      </c>
      <c r="O67" s="44">
        <f>IFERROR(_xll.qlIndexFixing(ONIndex3M,I67,TRUE,_xll.ohTrigger(RecalcTrigger,Trigger3M)),NA())</f>
        <v>-1.4910979966353821E-3</v>
      </c>
      <c r="P67" s="44">
        <f>IFERROR(_xll.qlIndexFixing(ONIndex6M,I67,TRUE,_xll.ohTrigger(RecalcTrigger,Trigger6M)),NA())</f>
        <v>-4.0863773109300894E-4</v>
      </c>
      <c r="Q67" s="183">
        <f>IFERROR(_xll.qlIndexFixing(ONIndex1Y,I67,TRUE,_xll.ohTrigger(RecalcTrigger,Trigger1Y)),NA())</f>
        <v>8.6112960338446953E-4</v>
      </c>
    </row>
    <row r="68" spans="2:17" x14ac:dyDescent="0.2">
      <c r="B68" s="39" t="s">
        <v>17</v>
      </c>
      <c r="D68" s="42">
        <f>_xll.qlCalendarAdvance(Calendar,$D67,B68,"f",FALSE)</f>
        <v>42447</v>
      </c>
      <c r="E68" s="177">
        <f>_xll.qlInterestRateIndexValueDate(IndexON,D68)</f>
        <v>42447</v>
      </c>
      <c r="F68" s="193">
        <f>IFERROR(_xll.qlIndexFixing(IndexON,D68,TRUE,_xll.ohTrigger(RecalcTrigger,TriggerON)),NA())</f>
        <v>-2.5318468531043692E-3</v>
      </c>
      <c r="H68" s="42">
        <f>_xll.qlCalendarAdvance(Calendar,$H67,B68,"f",FALSE)</f>
        <v>42447</v>
      </c>
      <c r="I68" s="177">
        <f>_xll.qlInterestRateIndexValueDate(Index1M,$H68)</f>
        <v>42451</v>
      </c>
      <c r="J68" s="182">
        <f>IFERROR(_xll.qlIndexFixing(Index1M,$H68,TRUE,_xll.ohTrigger(RecalcTrigger,Trigger1M)),NA())</f>
        <v>-2.5414826572043732E-3</v>
      </c>
      <c r="K68" s="44">
        <f>IFERROR(_xll.qlIndexFixing(Index3M,H68,TRUE,_xll.ohTrigger(RecalcTrigger,Trigger3M)),NA())</f>
        <v>-1.6429797989168879E-3</v>
      </c>
      <c r="L68" s="44">
        <f>IFERROR(_xll.qlIndexFixing(Index6M,$H68,TRUE,_xll.ohTrigger(RecalcTrigger,Trigger6M)),NA())</f>
        <v>-6.5214583470679416E-4</v>
      </c>
      <c r="M68" s="183">
        <f>IFERROR(_xll.qlIndexFixing(Index1Y,$H68,TRUE,_xll.ohTrigger(RecalcTrigger,Trigger1Y)),NA())</f>
        <v>4.7951557466209836E-4</v>
      </c>
      <c r="N68" s="182">
        <f>IFERROR(_xll.qlIndexFixing(ONIndex1M,I68,TRUE,_xll.ohTrigger(RecalcTrigger,Trigger1M)),NA())</f>
        <v>-2.4646670345109811E-3</v>
      </c>
      <c r="O68" s="44">
        <f>IFERROR(_xll.qlIndexFixing(ONIndex3M,I68,TRUE,_xll.ohTrigger(RecalcTrigger,Trigger3M)),NA())</f>
        <v>-1.5224240388516108E-3</v>
      </c>
      <c r="P68" s="44">
        <f>IFERROR(_xll.qlIndexFixing(ONIndex6M,I68,TRUE,_xll.ohTrigger(RecalcTrigger,Trigger6M)),NA())</f>
        <v>-4.3691418321678555E-4</v>
      </c>
      <c r="Q68" s="183">
        <f>IFERROR(_xll.qlIndexFixing(ONIndex1Y,I68,TRUE,_xll.ohTrigger(RecalcTrigger,Trigger1Y)),NA())</f>
        <v>8.4014724738779023E-4</v>
      </c>
    </row>
    <row r="69" spans="2:17" x14ac:dyDescent="0.2">
      <c r="B69" s="39" t="s">
        <v>17</v>
      </c>
      <c r="D69" s="42">
        <f>_xll.qlCalendarAdvance(Calendar,$D68,B69,"f",FALSE)</f>
        <v>42450</v>
      </c>
      <c r="E69" s="177">
        <f>_xll.qlInterestRateIndexValueDate(IndexON,D69)</f>
        <v>42450</v>
      </c>
      <c r="F69" s="193">
        <f>IFERROR(_xll.qlIndexFixing(IndexON,D69,TRUE,_xll.ohTrigger(RecalcTrigger,TriggerON)),NA())</f>
        <v>-2.5503843062235632E-3</v>
      </c>
      <c r="H69" s="42">
        <f>_xll.qlCalendarAdvance(Calendar,$H68,B69,"f",FALSE)</f>
        <v>42450</v>
      </c>
      <c r="I69" s="177">
        <f>_xll.qlInterestRateIndexValueDate(Index1M,$H69)</f>
        <v>42452</v>
      </c>
      <c r="J69" s="182">
        <f>IFERROR(_xll.qlIndexFixing(Index1M,$H69,TRUE,_xll.ohTrigger(RecalcTrigger,Trigger1M)),NA())</f>
        <v>-2.5486259150078994E-3</v>
      </c>
      <c r="K69" s="44">
        <f>IFERROR(_xll.qlIndexFixing(Index3M,H69,TRUE,_xll.ohTrigger(RecalcTrigger,Trigger3M)),NA())</f>
        <v>-1.6459479088264783E-3</v>
      </c>
      <c r="L69" s="44">
        <f>IFERROR(_xll.qlIndexFixing(Index6M,$H69,TRUE,_xll.ohTrigger(RecalcTrigger,Trigger6M)),NA())</f>
        <v>-6.5424186480410741E-4</v>
      </c>
      <c r="M69" s="183">
        <f>IFERROR(_xll.qlIndexFixing(Index1Y,$H69,TRUE,_xll.ohTrigger(RecalcTrigger,Trigger1Y)),NA())</f>
        <v>4.7909438629112344E-4</v>
      </c>
      <c r="N69" s="182">
        <f>IFERROR(_xll.qlIndexFixing(ONIndex1M,I69,TRUE,_xll.ohTrigger(RecalcTrigger,Trigger1M)),NA())</f>
        <v>-2.4969045850120608E-3</v>
      </c>
      <c r="O69" s="44">
        <f>IFERROR(_xll.qlIndexFixing(ONIndex3M,I69,TRUE,_xll.ohTrigger(RecalcTrigger,Trigger3M)),NA())</f>
        <v>-1.5523563188102329E-3</v>
      </c>
      <c r="P69" s="44">
        <f>IFERROR(_xll.qlIndexFixing(ONIndex6M,I69,TRUE,_xll.ohTrigger(RecalcTrigger,Trigger6M)),NA())</f>
        <v>-4.6369373001287073E-4</v>
      </c>
      <c r="Q69" s="183">
        <f>IFERROR(_xll.qlIndexFixing(ONIndex1Y,I69,TRUE,_xll.ohTrigger(RecalcTrigger,Trigger1Y)),NA())</f>
        <v>8.1858912136745232E-4</v>
      </c>
    </row>
    <row r="70" spans="2:17" x14ac:dyDescent="0.2">
      <c r="B70" s="39" t="s">
        <v>17</v>
      </c>
      <c r="D70" s="42">
        <f>_xll.qlCalendarAdvance(Calendar,$D69,B70,"f",FALSE)</f>
        <v>42451</v>
      </c>
      <c r="E70" s="177">
        <f>_xll.qlInterestRateIndexValueDate(IndexON,D70)</f>
        <v>42451</v>
      </c>
      <c r="F70" s="193">
        <f>IFERROR(_xll.qlIndexFixing(IndexON,D70,TRUE,_xll.ohTrigger(RecalcTrigger,TriggerON)),NA())</f>
        <v>-2.559471004097702E-3</v>
      </c>
      <c r="H70" s="42">
        <f>_xll.qlCalendarAdvance(Calendar,$H69,B70,"f",FALSE)</f>
        <v>42451</v>
      </c>
      <c r="I70" s="177">
        <f>_xll.qlInterestRateIndexValueDate(Index1M,$H70)</f>
        <v>42453</v>
      </c>
      <c r="J70" s="182">
        <f>IFERROR(_xll.qlIndexFixing(Index1M,$H70,TRUE,_xll.ohTrigger(RecalcTrigger,Trigger1M)),NA())</f>
        <v>-2.5523424272463902E-3</v>
      </c>
      <c r="K70" s="44">
        <f>IFERROR(_xll.qlIndexFixing(Index3M,H70,TRUE,_xll.ohTrigger(RecalcTrigger,Trigger3M)),NA())</f>
        <v>-1.6489026651069967E-3</v>
      </c>
      <c r="L70" s="44">
        <f>IFERROR(_xll.qlIndexFixing(Index6M,$H70,TRUE,_xll.ohTrigger(RecalcTrigger,Trigger6M)),NA())</f>
        <v>-6.5769022340814252E-4</v>
      </c>
      <c r="M70" s="183">
        <f>IFERROR(_xll.qlIndexFixing(Index1Y,$H70,TRUE,_xll.ohTrigger(RecalcTrigger,Trigger1Y)),NA())</f>
        <v>4.7873353697269749E-4</v>
      </c>
      <c r="N70" s="182">
        <f>IFERROR(_xll.qlIndexFixing(ONIndex1M,I70,TRUE,_xll.ohTrigger(RecalcTrigger,Trigger1M)),NA())</f>
        <v>-2.5067943582524066E-3</v>
      </c>
      <c r="O70" s="44">
        <f>IFERROR(_xll.qlIndexFixing(ONIndex3M,I70,TRUE,_xll.ohTrigger(RecalcTrigger,Trigger3M)),NA())</f>
        <v>-1.5617849619964375E-3</v>
      </c>
      <c r="P70" s="44">
        <f>IFERROR(_xll.qlIndexFixing(ONIndex6M,I70,TRUE,_xll.ohTrigger(RecalcTrigger,Trigger6M)),NA())</f>
        <v>-4.7205086431745258E-4</v>
      </c>
      <c r="Q70" s="183">
        <f>IFERROR(_xll.qlIndexFixing(ONIndex1Y,I70,TRUE,_xll.ohTrigger(RecalcTrigger,Trigger1Y)),NA())</f>
        <v>8.1123750085509982E-4</v>
      </c>
    </row>
    <row r="71" spans="2:17" x14ac:dyDescent="0.2">
      <c r="B71" s="39" t="s">
        <v>17</v>
      </c>
      <c r="D71" s="42">
        <f>_xll.qlCalendarAdvance(Calendar,$D70,B71,"f",FALSE)</f>
        <v>42452</v>
      </c>
      <c r="E71" s="177">
        <f>_xll.qlInterestRateIndexValueDate(IndexON,D71)</f>
        <v>42452</v>
      </c>
      <c r="F71" s="193">
        <f>IFERROR(_xll.qlIndexFixing(IndexON,D71,TRUE,_xll.ohTrigger(RecalcTrigger,TriggerON)),NA())</f>
        <v>-2.5684363705069657E-3</v>
      </c>
      <c r="H71" s="42">
        <f>_xll.qlCalendarAdvance(Calendar,$H70,B71,"f",FALSE)</f>
        <v>42452</v>
      </c>
      <c r="I71" s="177">
        <f>_xll.qlInterestRateIndexValueDate(Index1M,$H71)</f>
        <v>42458</v>
      </c>
      <c r="J71" s="182">
        <f>IFERROR(_xll.qlIndexFixing(Index1M,$H71,TRUE,_xll.ohTrigger(RecalcTrigger,Trigger1M)),NA())</f>
        <v>-2.568556779957118E-3</v>
      </c>
      <c r="K71" s="44">
        <f>IFERROR(_xll.qlIndexFixing(Index3M,H71,TRUE,_xll.ohTrigger(RecalcTrigger,Trigger3M)),NA())</f>
        <v>-1.6634228745509405E-3</v>
      </c>
      <c r="L71" s="44">
        <f>IFERROR(_xll.qlIndexFixing(Index6M,$H71,TRUE,_xll.ohTrigger(RecalcTrigger,Trigger6M)),NA())</f>
        <v>-6.6583624570578119E-4</v>
      </c>
      <c r="M71" s="183">
        <f>IFERROR(_xll.qlIndexFixing(Index1Y,$H71,TRUE,_xll.ohTrigger(RecalcTrigger,Trigger1Y)),NA())</f>
        <v>4.7772991985736588E-4</v>
      </c>
      <c r="N71" s="182">
        <f>IFERROR(_xll.qlIndexFixing(ONIndex1M,I71,TRUE,_xll.ohTrigger(RecalcTrigger,Trigger1M)),NA())</f>
        <v>-2.5162811498846693E-3</v>
      </c>
      <c r="O71" s="44">
        <f>IFERROR(_xll.qlIndexFixing(ONIndex3M,I71,TRUE,_xll.ohTrigger(RecalcTrigger,Trigger3M)),NA())</f>
        <v>-1.5709496858962169E-3</v>
      </c>
      <c r="P71" s="44">
        <f>IFERROR(_xll.qlIndexFixing(ONIndex6M,I71,TRUE,_xll.ohTrigger(RecalcTrigger,Trigger6M)),NA())</f>
        <v>-4.8013440675287455E-4</v>
      </c>
      <c r="Q71" s="183">
        <f>IFERROR(_xll.qlIndexFixing(ONIndex1Y,I71,TRUE,_xll.ohTrigger(RecalcTrigger,Trigger1Y)),NA())</f>
        <v>8.0382396834721703E-4</v>
      </c>
    </row>
    <row r="72" spans="2:17" x14ac:dyDescent="0.2">
      <c r="B72" s="39" t="s">
        <v>17</v>
      </c>
      <c r="D72" s="42">
        <f>_xll.qlCalendarAdvance(Calendar,$D71,B72,"f",FALSE)</f>
        <v>42453</v>
      </c>
      <c r="E72" s="177">
        <f>_xll.qlInterestRateIndexValueDate(IndexON,D72)</f>
        <v>42453</v>
      </c>
      <c r="F72" s="193">
        <f>IFERROR(_xll.qlIndexFixing(IndexON,D72,TRUE,_xll.ohTrigger(RecalcTrigger,TriggerON)),NA())</f>
        <v>-2.5942828309348798E-3</v>
      </c>
      <c r="H72" s="42">
        <f>_xll.qlCalendarAdvance(Calendar,$H71,B72,"f",FALSE)</f>
        <v>42453</v>
      </c>
      <c r="I72" s="177">
        <f>_xll.qlInterestRateIndexValueDate(Index1M,$H72)</f>
        <v>42459</v>
      </c>
      <c r="J72" s="182">
        <f>IFERROR(_xll.qlIndexFixing(Index1M,$H72,TRUE,_xll.ohTrigger(RecalcTrigger,Trigger1M)),NA())</f>
        <v>-2.5709630182593202E-3</v>
      </c>
      <c r="K72" s="44">
        <f>IFERROR(_xll.qlIndexFixing(Index3M,H72,TRUE,_xll.ohTrigger(RecalcTrigger,Trigger3M)),NA())</f>
        <v>-1.6662665473551283E-3</v>
      </c>
      <c r="L72" s="44">
        <f>IFERROR(_xll.qlIndexFixing(Index6M,$H72,TRUE,_xll.ohTrigger(RecalcTrigger,Trigger6M)),NA())</f>
        <v>-6.6761746852285063E-4</v>
      </c>
      <c r="M72" s="183">
        <f>IFERROR(_xll.qlIndexFixing(Index1Y,$H72,TRUE,_xll.ohTrigger(RecalcTrigger,Trigger1Y)),NA())</f>
        <v>4.7766782515735394E-4</v>
      </c>
      <c r="N72" s="182">
        <f>IFERROR(_xll.qlIndexFixing(ONIndex1M,I72,TRUE,_xll.ohTrigger(RecalcTrigger,Trigger1M)),NA())</f>
        <v>-2.5337913454714922E-3</v>
      </c>
      <c r="O72" s="44">
        <f>IFERROR(_xll.qlIndexFixing(ONIndex3M,I72,TRUE,_xll.ohTrigger(RecalcTrigger,Trigger3M)),NA())</f>
        <v>-1.5883159820306858E-3</v>
      </c>
      <c r="P72" s="44">
        <f>IFERROR(_xll.qlIndexFixing(ONIndex6M,I72,TRUE,_xll.ohTrigger(RecalcTrigger,Trigger6M)),NA())</f>
        <v>-4.9531453145679194E-4</v>
      </c>
      <c r="Q72" s="183">
        <f>IFERROR(_xll.qlIndexFixing(ONIndex1Y,I72,TRUE,_xll.ohTrigger(RecalcTrigger,Trigger1Y)),NA())</f>
        <v>7.8881628306604057E-4</v>
      </c>
    </row>
    <row r="73" spans="2:17" x14ac:dyDescent="0.2">
      <c r="B73" s="39" t="s">
        <v>17</v>
      </c>
      <c r="D73" s="42">
        <f>_xll.qlCalendarAdvance(Calendar,$D72,B73,"f",FALSE)</f>
        <v>42458</v>
      </c>
      <c r="E73" s="177">
        <f>_xll.qlInterestRateIndexValueDate(IndexON,D73)</f>
        <v>42458</v>
      </c>
      <c r="F73" s="193">
        <f>IFERROR(_xll.qlIndexFixing(IndexON,D73,TRUE,_xll.ohTrigger(RecalcTrigger,TriggerON)),NA())</f>
        <v>-2.6190289000727063E-3</v>
      </c>
      <c r="H73" s="42">
        <f>_xll.qlCalendarAdvance(Calendar,$H72,B73,"f",FALSE)</f>
        <v>42458</v>
      </c>
      <c r="I73" s="177">
        <f>_xll.qlInterestRateIndexValueDate(Index1M,$H73)</f>
        <v>42460</v>
      </c>
      <c r="J73" s="182">
        <f>IFERROR(_xll.qlIndexFixing(Index1M,$H73,TRUE,_xll.ohTrigger(RecalcTrigger,Trigger1M)),NA())</f>
        <v>-2.5731936486370162E-3</v>
      </c>
      <c r="K73" s="44">
        <f>IFERROR(_xll.qlIndexFixing(Index3M,H73,TRUE,_xll.ohTrigger(RecalcTrigger,Trigger3M)),NA())</f>
        <v>-1.667421930407384E-3</v>
      </c>
      <c r="L73" s="44">
        <f>IFERROR(_xll.qlIndexFixing(Index6M,$H73,TRUE,_xll.ohTrigger(RecalcTrigger,Trigger6M)),NA())</f>
        <v>-6.6868701530871171E-4</v>
      </c>
      <c r="M73" s="183">
        <f>IFERROR(_xll.qlIndexFixing(Index1Y,$H73,TRUE,_xll.ohTrigger(RecalcTrigger,Trigger1Y)),NA())</f>
        <v>4.7764457232536526E-4</v>
      </c>
      <c r="N73" s="182">
        <f>IFERROR(_xll.qlIndexFixing(ONIndex1M,I73,TRUE,_xll.ohTrigger(RecalcTrigger,Trigger1M)),NA())</f>
        <v>-2.5497893732007171E-3</v>
      </c>
      <c r="O73" s="44">
        <f>IFERROR(_xll.qlIndexFixing(ONIndex3M,I73,TRUE,_xll.ohTrigger(RecalcTrigger,Trigger3M)),NA())</f>
        <v>-1.6046637350486392E-3</v>
      </c>
      <c r="P73" s="44">
        <f>IFERROR(_xll.qlIndexFixing(ONIndex6M,I73,TRUE,_xll.ohTrigger(RecalcTrigger,Trigger6M)),NA())</f>
        <v>-5.0943543379755596E-4</v>
      </c>
      <c r="Q73" s="183">
        <f>IFERROR(_xll.qlIndexFixing(ONIndex1Y,I73,TRUE,_xll.ohTrigger(RecalcTrigger,Trigger1Y)),NA())</f>
        <v>7.7364681804859003E-4</v>
      </c>
    </row>
    <row r="74" spans="2:17" x14ac:dyDescent="0.2">
      <c r="B74" s="39" t="s">
        <v>17</v>
      </c>
      <c r="D74" s="42">
        <f>_xll.qlCalendarAdvance(Calendar,$D73,B74,"f",FALSE)</f>
        <v>42459</v>
      </c>
      <c r="E74" s="177">
        <f>_xll.qlInterestRateIndexValueDate(IndexON,D74)</f>
        <v>42459</v>
      </c>
      <c r="F74" s="193">
        <f>IFERROR(_xll.qlIndexFixing(IndexON,D74,TRUE,_xll.ohTrigger(RecalcTrigger,TriggerON)),NA())</f>
        <v>-2.6268190928835367E-3</v>
      </c>
      <c r="H74" s="42">
        <f>_xll.qlCalendarAdvance(Calendar,$H73,B74,"f",FALSE)</f>
        <v>42459</v>
      </c>
      <c r="I74" s="177">
        <f>_xll.qlInterestRateIndexValueDate(Index1M,$H74)</f>
        <v>42461</v>
      </c>
      <c r="J74" s="182">
        <f>IFERROR(_xll.qlIndexFixing(Index1M,$H74,TRUE,_xll.ohTrigger(RecalcTrigger,Trigger1M)),NA())</f>
        <v>-2.5736495191152459E-3</v>
      </c>
      <c r="K74" s="44">
        <f>IFERROR(_xll.qlIndexFixing(Index3M,H74,TRUE,_xll.ohTrigger(RecalcTrigger,Trigger3M)),NA())</f>
        <v>-1.670172934403417E-3</v>
      </c>
      <c r="L74" s="44">
        <f>IFERROR(_xll.qlIndexFixing(Index6M,$H74,TRUE,_xll.ohTrigger(RecalcTrigger,Trigger6M)),NA())</f>
        <v>-6.7173348601501674E-4</v>
      </c>
      <c r="M74" s="183">
        <f>IFERROR(_xll.qlIndexFixing(Index1Y,$H74,TRUE,_xll.ohTrigger(RecalcTrigger,Trigger1Y)),NA())</f>
        <v>4.7949292618034459E-4</v>
      </c>
      <c r="N74" s="182">
        <f>IFERROR(_xll.qlIndexFixing(ONIndex1M,I74,TRUE,_xll.ohTrigger(RecalcTrigger,Trigger1M)),NA())</f>
        <v>-2.5569544116033072E-3</v>
      </c>
      <c r="O74" s="44">
        <f>IFERROR(_xll.qlIndexFixing(ONIndex3M,I74,TRUE,_xll.ohTrigger(RecalcTrigger,Trigger3M)),NA())</f>
        <v>-1.6122796214501633E-3</v>
      </c>
      <c r="P74" s="44">
        <f>IFERROR(_xll.qlIndexFixing(ONIndex6M,I74,TRUE,_xll.ohTrigger(RecalcTrigger,Trigger6M)),NA())</f>
        <v>-5.159280984035064E-4</v>
      </c>
      <c r="Q74" s="183">
        <f>IFERROR(_xll.qlIndexFixing(ONIndex1Y,I74,TRUE,_xll.ohTrigger(RecalcTrigger,Trigger1Y)),NA())</f>
        <v>7.6599580094871556E-4</v>
      </c>
    </row>
    <row r="75" spans="2:17" x14ac:dyDescent="0.2">
      <c r="B75" s="39" t="s">
        <v>17</v>
      </c>
      <c r="D75" s="42">
        <f>_xll.qlCalendarAdvance(Calendar,$D74,B75,"f",FALSE)</f>
        <v>42460</v>
      </c>
      <c r="E75" s="177">
        <f>_xll.qlInterestRateIndexValueDate(IndexON,D75)</f>
        <v>42460</v>
      </c>
      <c r="F75" s="193">
        <f>IFERROR(_xll.qlIndexFixing(IndexON,D75,TRUE,_xll.ohTrigger(RecalcTrigger,TriggerON)),NA())</f>
        <v>-2.63439485318262E-3</v>
      </c>
      <c r="H75" s="42">
        <f>_xll.qlCalendarAdvance(Calendar,$H74,B75,"f",FALSE)</f>
        <v>42460</v>
      </c>
      <c r="I75" s="177">
        <f>_xll.qlInterestRateIndexValueDate(Index1M,$H75)</f>
        <v>42464</v>
      </c>
      <c r="J75" s="182">
        <f>IFERROR(_xll.qlIndexFixing(Index1M,$H75,TRUE,_xll.ohTrigger(RecalcTrigger,Trigger1M)),NA())</f>
        <v>-2.5763633437794198E-3</v>
      </c>
      <c r="K75" s="44">
        <f>IFERROR(_xll.qlIndexFixing(Index3M,H75,TRUE,_xll.ohTrigger(RecalcTrigger,Trigger3M)),NA())</f>
        <v>-1.6782947540123576E-3</v>
      </c>
      <c r="L75" s="44">
        <f>IFERROR(_xll.qlIndexFixing(Index6M,$H75,TRUE,_xll.ohTrigger(RecalcTrigger,Trigger6M)),NA())</f>
        <v>-6.7530828383976702E-4</v>
      </c>
      <c r="M75" s="183">
        <f>IFERROR(_xll.qlIndexFixing(Index1Y,$H75,TRUE,_xll.ohTrigger(RecalcTrigger,Trigger1Y)),NA())</f>
        <v>4.778744472265069E-4</v>
      </c>
      <c r="N75" s="182">
        <f>IFERROR(_xll.qlIndexFixing(ONIndex1M,I75,TRUE,_xll.ohTrigger(RecalcTrigger,Trigger1M)),NA())</f>
        <v>-2.5635937303380985E-3</v>
      </c>
      <c r="O75" s="44">
        <f>IFERROR(_xll.qlIndexFixing(ONIndex3M,I75,TRUE,_xll.ohTrigger(RecalcTrigger,Trigger3M)),NA())</f>
        <v>-1.6195398919949255E-3</v>
      </c>
      <c r="P75" s="44">
        <f>IFERROR(_xll.qlIndexFixing(ONIndex6M,I75,TRUE,_xll.ohTrigger(RecalcTrigger,Trigger6M)),NA())</f>
        <v>-5.2205800358695598E-4</v>
      </c>
      <c r="Q75" s="183">
        <f>IFERROR(_xll.qlIndexFixing(ONIndex1Y,I75,TRUE,_xll.ohTrigger(RecalcTrigger,Trigger1Y)),NA())</f>
        <v>7.583117021514596E-4</v>
      </c>
    </row>
    <row r="76" spans="2:17" x14ac:dyDescent="0.2">
      <c r="B76" s="39" t="s">
        <v>17</v>
      </c>
      <c r="D76" s="42">
        <f>_xll.qlCalendarAdvance(Calendar,$D75,B76,"f",FALSE)</f>
        <v>42461</v>
      </c>
      <c r="E76" s="177">
        <f>_xll.qlInterestRateIndexValueDate(IndexON,D76)</f>
        <v>42461</v>
      </c>
      <c r="F76" s="193">
        <f>IFERROR(_xll.qlIndexFixing(IndexON,D76,TRUE,_xll.ohTrigger(RecalcTrigger,TriggerON)),NA())</f>
        <v>-2.6487539233288615E-3</v>
      </c>
      <c r="H76" s="42">
        <f>_xll.qlCalendarAdvance(Calendar,$H75,B76,"f",FALSE)</f>
        <v>42461</v>
      </c>
      <c r="I76" s="177">
        <f>_xll.qlInterestRateIndexValueDate(Index1M,$H76)</f>
        <v>42465</v>
      </c>
      <c r="J76" s="182">
        <f>IFERROR(_xll.qlIndexFixing(Index1M,$H76,TRUE,_xll.ohTrigger(RecalcTrigger,Trigger1M)),NA())</f>
        <v>-2.5764378151604816E-3</v>
      </c>
      <c r="K76" s="44">
        <f>IFERROR(_xll.qlIndexFixing(Index3M,H76,TRUE,_xll.ohTrigger(RecalcTrigger,Trigger3M)),NA())</f>
        <v>-1.6809556504979266E-3</v>
      </c>
      <c r="L76" s="44">
        <f>IFERROR(_xll.qlIndexFixing(Index6M,$H76,TRUE,_xll.ohTrigger(RecalcTrigger,Trigger6M)),NA())</f>
        <v>-6.7688328004513528E-4</v>
      </c>
      <c r="M76" s="183">
        <f>IFERROR(_xll.qlIndexFixing(Index1Y,$H76,TRUE,_xll.ohTrigger(RecalcTrigger,Trigger1Y)),NA())</f>
        <v>4.7799587562545923E-4</v>
      </c>
      <c r="N76" s="182">
        <f>IFERROR(_xll.qlIndexFixing(ONIndex1M,I76,TRUE,_xll.ohTrigger(RecalcTrigger,Trigger1M)),NA())</f>
        <v>-2.5696868732882905E-3</v>
      </c>
      <c r="O76" s="44">
        <f>IFERROR(_xll.qlIndexFixing(ONIndex3M,I76,TRUE,_xll.ohTrigger(RecalcTrigger,Trigger3M)),NA())</f>
        <v>-1.6264292639878164E-3</v>
      </c>
      <c r="P76" s="44">
        <f>IFERROR(_xll.qlIndexFixing(ONIndex6M,I76,TRUE,_xll.ohTrigger(RecalcTrigger,Trigger6M)),NA())</f>
        <v>-5.2781028791581974E-4</v>
      </c>
      <c r="Q76" s="183">
        <f>IFERROR(_xll.qlIndexFixing(ONIndex1Y,I76,TRUE,_xll.ohTrigger(RecalcTrigger,Trigger1Y)),NA())</f>
        <v>7.5059932693299913E-4</v>
      </c>
    </row>
    <row r="77" spans="2:17" x14ac:dyDescent="0.2">
      <c r="B77" s="39" t="s">
        <v>17</v>
      </c>
      <c r="D77" s="42">
        <f>_xll.qlCalendarAdvance(Calendar,$D76,B77,"f",FALSE)</f>
        <v>42464</v>
      </c>
      <c r="E77" s="177">
        <f>_xll.qlInterestRateIndexValueDate(IndexON,D77)</f>
        <v>42464</v>
      </c>
      <c r="F77" s="193">
        <f>IFERROR(_xll.qlIndexFixing(IndexON,D77,TRUE,_xll.ohTrigger(RecalcTrigger,TriggerON)),NA())</f>
        <v>-2.6623208209208826E-3</v>
      </c>
      <c r="H77" s="42">
        <f>_xll.qlCalendarAdvance(Calendar,$H76,B77,"f",FALSE)</f>
        <v>42464</v>
      </c>
      <c r="I77" s="177">
        <f>_xll.qlInterestRateIndexValueDate(Index1M,$H77)</f>
        <v>42466</v>
      </c>
      <c r="J77" s="182">
        <f>IFERROR(_xll.qlIndexFixing(Index1M,$H77,TRUE,_xll.ohTrigger(RecalcTrigger,Trigger1M)),NA())</f>
        <v>-2.5762331247918269E-3</v>
      </c>
      <c r="K77" s="44">
        <f>IFERROR(_xll.qlIndexFixing(Index3M,H77,TRUE,_xll.ohTrigger(RecalcTrigger,Trigger3M)),NA())</f>
        <v>-1.6835922159777138E-3</v>
      </c>
      <c r="L77" s="44">
        <f>IFERROR(_xll.qlIndexFixing(Index6M,$H77,TRUE,_xll.ohTrigger(RecalcTrigger,Trigger6M)),NA())</f>
        <v>-6.7843031300173786E-4</v>
      </c>
      <c r="M77" s="183">
        <f>IFERROR(_xll.qlIndexFixing(Index1Y,$H77,TRUE,_xll.ohTrigger(RecalcTrigger,Trigger1Y)),NA())</f>
        <v>4.7813603162733209E-4</v>
      </c>
      <c r="N77" s="182">
        <f>IFERROR(_xll.qlIndexFixing(ONIndex1M,I77,TRUE,_xll.ohTrigger(RecalcTrigger,Trigger1M)),NA())</f>
        <v>-2.5799318016472839E-3</v>
      </c>
      <c r="O77" s="44">
        <f>IFERROR(_xll.qlIndexFixing(ONIndex3M,I77,TRUE,_xll.ohTrigger(RecalcTrigger,Trigger3M)),NA())</f>
        <v>-1.6388878035078491E-3</v>
      </c>
      <c r="P77" s="44">
        <f>IFERROR(_xll.qlIndexFixing(ONIndex6M,I77,TRUE,_xll.ohTrigger(RecalcTrigger,Trigger6M)),NA())</f>
        <v>-5.3798101059321368E-4</v>
      </c>
      <c r="Q77" s="183">
        <f>IFERROR(_xll.qlIndexFixing(ONIndex1Y,I77,TRUE,_xll.ohTrigger(RecalcTrigger,Trigger1Y)),NA())</f>
        <v>7.3510584752689567E-4</v>
      </c>
    </row>
    <row r="78" spans="2:17" x14ac:dyDescent="0.2">
      <c r="B78" s="39" t="s">
        <v>17</v>
      </c>
      <c r="D78" s="42">
        <f>_xll.qlCalendarAdvance(Calendar,$D77,B78,"f",FALSE)</f>
        <v>42465</v>
      </c>
      <c r="E78" s="177">
        <f>_xll.qlInterestRateIndexValueDate(IndexON,D78)</f>
        <v>42465</v>
      </c>
      <c r="F78" s="193">
        <f>IFERROR(_xll.qlIndexFixing(IndexON,D78,TRUE,_xll.ohTrigger(RecalcTrigger,TriggerON)),NA())</f>
        <v>-2.6686498563766037E-3</v>
      </c>
      <c r="H78" s="42">
        <f>_xll.qlCalendarAdvance(Calendar,$H77,B78,"f",FALSE)</f>
        <v>42465</v>
      </c>
      <c r="I78" s="177">
        <f>_xll.qlInterestRateIndexValueDate(Index1M,$H78)</f>
        <v>42467</v>
      </c>
      <c r="J78" s="182">
        <f>IFERROR(_xll.qlIndexFixing(Index1M,$H78,TRUE,_xll.ohTrigger(RecalcTrigger,Trigger1M)),NA())</f>
        <v>-2.5740650291773692E-3</v>
      </c>
      <c r="K78" s="44">
        <f>IFERROR(_xll.qlIndexFixing(Index3M,H78,TRUE,_xll.ohTrigger(RecalcTrigger,Trigger3M)),NA())</f>
        <v>-1.6862038730507353E-3</v>
      </c>
      <c r="L78" s="44">
        <f>IFERROR(_xll.qlIndexFixing(Index6M,$H78,TRUE,_xll.ohTrigger(RecalcTrigger,Trigger6M)),NA())</f>
        <v>-6.7995161411545449E-4</v>
      </c>
      <c r="M78" s="183">
        <f>IFERROR(_xll.qlIndexFixing(Index1Y,$H78,TRUE,_xll.ohTrigger(RecalcTrigger,Trigger1Y)),NA())</f>
        <v>4.7829141133949729E-4</v>
      </c>
      <c r="N78" s="182">
        <f>IFERROR(_xll.qlIndexFixing(ONIndex1M,I78,TRUE,_xll.ohTrigger(RecalcTrigger,Trigger1M)),NA())</f>
        <v>-2.5881885586720443E-3</v>
      </c>
      <c r="O78" s="44">
        <f>IFERROR(_xll.qlIndexFixing(ONIndex3M,I78,TRUE,_xll.ohTrigger(RecalcTrigger,Trigger3M)),NA())</f>
        <v>-1.6499721081020269E-3</v>
      </c>
      <c r="P78" s="44">
        <f>IFERROR(_xll.qlIndexFixing(ONIndex6M,I78,TRUE,_xll.ohTrigger(RecalcTrigger,Trigger6M)),NA())</f>
        <v>-5.4674599260007284E-4</v>
      </c>
      <c r="Q78" s="183">
        <f>IFERROR(_xll.qlIndexFixing(ONIndex1Y,I78,TRUE,_xll.ohTrigger(RecalcTrigger,Trigger1Y)),NA())</f>
        <v>7.1956316185506353E-4</v>
      </c>
    </row>
    <row r="79" spans="2:17" x14ac:dyDescent="0.2">
      <c r="B79" s="39" t="s">
        <v>17</v>
      </c>
      <c r="D79" s="42">
        <f>_xll.qlCalendarAdvance(Calendar,$D78,B79,"f",FALSE)</f>
        <v>42466</v>
      </c>
      <c r="E79" s="177">
        <f>_xll.qlInterestRateIndexValueDate(IndexON,D79)</f>
        <v>42466</v>
      </c>
      <c r="F79" s="193">
        <f>IFERROR(_xll.qlIndexFixing(IndexON,D79,TRUE,_xll.ohTrigger(RecalcTrigger,TriggerON)),NA())</f>
        <v>-2.6746946341749123E-3</v>
      </c>
      <c r="H79" s="42">
        <f>_xll.qlCalendarAdvance(Calendar,$H78,B79,"f",FALSE)</f>
        <v>42466</v>
      </c>
      <c r="I79" s="177">
        <f>_xll.qlInterestRateIndexValueDate(Index1M,$H79)</f>
        <v>42468</v>
      </c>
      <c r="J79" s="182">
        <f>IFERROR(_xll.qlIndexFixing(Index1M,$H79,TRUE,_xll.ohTrigger(RecalcTrigger,Trigger1M)),NA())</f>
        <v>-2.5742246348767115E-3</v>
      </c>
      <c r="K79" s="44">
        <f>IFERROR(_xll.qlIndexFixing(Index3M,H79,TRUE,_xll.ohTrigger(RecalcTrigger,Trigger3M)),NA())</f>
        <v>-1.6887901164385345E-3</v>
      </c>
      <c r="L79" s="44">
        <f>IFERROR(_xll.qlIndexFixing(Index6M,$H79,TRUE,_xll.ohTrigger(RecalcTrigger,Trigger6M)),NA())</f>
        <v>-6.8277471469597973E-4</v>
      </c>
      <c r="M79" s="183">
        <f>IFERROR(_xll.qlIndexFixing(Index1Y,$H79,TRUE,_xll.ohTrigger(RecalcTrigger,Trigger1Y)),NA())</f>
        <v>4.8023300022272065E-4</v>
      </c>
      <c r="N79" s="182">
        <f>IFERROR(_xll.qlIndexFixing(ONIndex1M,I79,TRUE,_xll.ohTrigger(RecalcTrigger,Trigger1M)),NA())</f>
        <v>-2.5912439767106221E-3</v>
      </c>
      <c r="O79" s="44">
        <f>IFERROR(_xll.qlIndexFixing(ONIndex3M,I79,TRUE,_xll.ohTrigger(RecalcTrigger,Trigger3M)),NA())</f>
        <v>-1.6547777443509659E-3</v>
      </c>
      <c r="P79" s="44">
        <f>IFERROR(_xll.qlIndexFixing(ONIndex6M,I79,TRUE,_xll.ohTrigger(RecalcTrigger,Trigger6M)),NA())</f>
        <v>-5.5038725401246325E-4</v>
      </c>
      <c r="Q79" s="183">
        <f>IFERROR(_xll.qlIndexFixing(ONIndex1Y,I79,TRUE,_xll.ohTrigger(RecalcTrigger,Trigger1Y)),NA())</f>
        <v>7.1178147999617636E-4</v>
      </c>
    </row>
    <row r="80" spans="2:17" x14ac:dyDescent="0.2">
      <c r="B80" s="39" t="s">
        <v>17</v>
      </c>
      <c r="D80" s="42">
        <f>_xll.qlCalendarAdvance(Calendar,$D79,B80,"f",FALSE)</f>
        <v>42467</v>
      </c>
      <c r="E80" s="177">
        <f>_xll.qlInterestRateIndexValueDate(IndexON,D80)</f>
        <v>42467</v>
      </c>
      <c r="F80" s="193">
        <f>IFERROR(_xll.qlIndexFixing(IndexON,D80,TRUE,_xll.ohTrigger(RecalcTrigger,TriggerON)),NA())</f>
        <v>-2.6804435165050933E-3</v>
      </c>
      <c r="H80" s="42">
        <f>_xll.qlCalendarAdvance(Calendar,$H79,B80,"f",FALSE)</f>
        <v>42467</v>
      </c>
      <c r="I80" s="177">
        <f>_xll.qlInterestRateIndexValueDate(Index1M,$H80)</f>
        <v>42471</v>
      </c>
      <c r="J80" s="182">
        <f>IFERROR(_xll.qlIndexFixing(Index1M,$H80,TRUE,_xll.ohTrigger(RecalcTrigger,Trigger1M)),NA())</f>
        <v>-2.5719713706648939E-3</v>
      </c>
      <c r="K80" s="44">
        <f>IFERROR(_xll.qlIndexFixing(Index3M,H80,TRUE,_xll.ohTrigger(RecalcTrigger,Trigger3M)),NA())</f>
        <v>-1.6963923936045618E-3</v>
      </c>
      <c r="L80" s="44">
        <f>IFERROR(_xll.qlIndexFixing(Index6M,$H80,TRUE,_xll.ohTrigger(RecalcTrigger,Trigger6M)),NA())</f>
        <v>-6.8582710511104505E-4</v>
      </c>
      <c r="M80" s="183">
        <f>IFERROR(_xll.qlIndexFixing(Index1Y,$H80,TRUE,_xll.ohTrigger(RecalcTrigger,Trigger1Y)),NA())</f>
        <v>4.7899357420433538E-4</v>
      </c>
      <c r="N80" s="182">
        <f>IFERROR(_xll.qlIndexFixing(ONIndex1M,I80,TRUE,_xll.ohTrigger(RecalcTrigger,Trigger1M)),NA())</f>
        <v>-2.593630480984821E-3</v>
      </c>
      <c r="O80" s="44">
        <f>IFERROR(_xll.qlIndexFixing(ONIndex3M,I80,TRUE,_xll.ohTrigger(RecalcTrigger,Trigger3M)),NA())</f>
        <v>-1.6591207850380485E-3</v>
      </c>
      <c r="P80" s="44">
        <f>IFERROR(_xll.qlIndexFixing(ONIndex6M,I80,TRUE,_xll.ohTrigger(RecalcTrigger,Trigger6M)),NA())</f>
        <v>-5.5356172697695882E-4</v>
      </c>
      <c r="Q80" s="183">
        <f>IFERROR(_xll.qlIndexFixing(ONIndex1Y,I80,TRUE,_xll.ohTrigger(RecalcTrigger,Trigger1Y)),NA())</f>
        <v>7.0400035217410561E-4</v>
      </c>
    </row>
    <row r="81" spans="2:17" x14ac:dyDescent="0.2">
      <c r="B81" s="39" t="s">
        <v>17</v>
      </c>
      <c r="D81" s="42">
        <f>_xll.qlCalendarAdvance(Calendar,$D80,B81,"f",FALSE)</f>
        <v>42468</v>
      </c>
      <c r="E81" s="177">
        <f>_xll.qlInterestRateIndexValueDate(IndexON,D81)</f>
        <v>42468</v>
      </c>
      <c r="F81" s="193">
        <f>IFERROR(_xll.qlIndexFixing(IndexON,D81,TRUE,_xll.ohTrigger(RecalcTrigger,TriggerON)),NA())</f>
        <v>-2.6908766622124602E-3</v>
      </c>
      <c r="H81" s="42">
        <f>_xll.qlCalendarAdvance(Calendar,$H80,B81,"f",FALSE)</f>
        <v>42468</v>
      </c>
      <c r="I81" s="177">
        <f>_xll.qlInterestRateIndexValueDate(Index1M,$H81)</f>
        <v>42472</v>
      </c>
      <c r="J81" s="182">
        <f>IFERROR(_xll.qlIndexFixing(Index1M,$H81,TRUE,_xll.ohTrigger(RecalcTrigger,Trigger1M)),NA())</f>
        <v>-2.5706756619219284E-3</v>
      </c>
      <c r="K81" s="44">
        <f>IFERROR(_xll.qlIndexFixing(Index3M,H81,TRUE,_xll.ohTrigger(RecalcTrigger,Trigger3M)),NA())</f>
        <v>-1.6988733719802696E-3</v>
      </c>
      <c r="L81" s="44">
        <f>IFERROR(_xll.qlIndexFixing(Index6M,$H81,TRUE,_xll.ohTrigger(RecalcTrigger,Trigger6M)),NA())</f>
        <v>-6.8725619495619552E-4</v>
      </c>
      <c r="M81" s="183">
        <f>IFERROR(_xll.qlIndexFixing(Index1Y,$H81,TRUE,_xll.ohTrigger(RecalcTrigger,Trigger1Y)),NA())</f>
        <v>4.7917099884019535E-4</v>
      </c>
      <c r="N81" s="182">
        <f>IFERROR(_xll.qlIndexFixing(ONIndex1M,I81,TRUE,_xll.ohTrigger(RecalcTrigger,Trigger1M)),NA())</f>
        <v>-2.595327614858256E-3</v>
      </c>
      <c r="O81" s="44">
        <f>IFERROR(_xll.qlIndexFixing(ONIndex3M,I81,TRUE,_xll.ohTrigger(RecalcTrigger,Trigger3M)),NA())</f>
        <v>-1.6629859474681652E-3</v>
      </c>
      <c r="P81" s="44">
        <f>IFERROR(_xll.qlIndexFixing(ONIndex6M,I81,TRUE,_xll.ohTrigger(RecalcTrigger,Trigger6M)),NA())</f>
        <v>-5.5625455026131476E-4</v>
      </c>
      <c r="Q81" s="183">
        <f>IFERROR(_xll.qlIndexFixing(ONIndex1Y,I81,TRUE,_xll.ohTrigger(RecalcTrigger,Trigger1Y)),NA())</f>
        <v>6.9622458326534797E-4</v>
      </c>
    </row>
    <row r="82" spans="2:17" x14ac:dyDescent="0.2">
      <c r="B82" s="39" t="s">
        <v>17</v>
      </c>
      <c r="D82" s="42">
        <f>_xll.qlCalendarAdvance(Calendar,$D81,B82,"f",FALSE)</f>
        <v>42471</v>
      </c>
      <c r="E82" s="177">
        <f>_xll.qlInterestRateIndexValueDate(IndexON,D82)</f>
        <v>42471</v>
      </c>
      <c r="F82" s="193">
        <f>IFERROR(_xll.qlIndexFixing(IndexON,D82,TRUE,_xll.ohTrigger(RecalcTrigger,TriggerON)),NA())</f>
        <v>-2.7002473416049E-3</v>
      </c>
      <c r="H82" s="42">
        <f>_xll.qlCalendarAdvance(Calendar,$H81,B82,"f",FALSE)</f>
        <v>42471</v>
      </c>
      <c r="I82" s="177">
        <f>_xll.qlInterestRateIndexValueDate(Index1M,$H82)</f>
        <v>42473</v>
      </c>
      <c r="J82" s="182">
        <f>IFERROR(_xll.qlIndexFixing(Index1M,$H82,TRUE,_xll.ohTrigger(RecalcTrigger,Trigger1M)),NA())</f>
        <v>-2.5693050940147621E-3</v>
      </c>
      <c r="K82" s="44">
        <f>IFERROR(_xll.qlIndexFixing(Index3M,H82,TRUE,_xll.ohTrigger(RecalcTrigger,Trigger3M)),NA())</f>
        <v>-1.7013274921515258E-3</v>
      </c>
      <c r="L82" s="44">
        <f>IFERROR(_xll.qlIndexFixing(Index6M,$H82,TRUE,_xll.ohTrigger(RecalcTrigger,Trigger6M)),NA())</f>
        <v>-6.8867472751187704E-4</v>
      </c>
      <c r="M82" s="183">
        <f>IFERROR(_xll.qlIndexFixing(Index1Y,$H82,TRUE,_xll.ohTrigger(RecalcTrigger,Trigger1Y)),NA())</f>
        <v>4.793417146838486E-4</v>
      </c>
      <c r="N82" s="182">
        <f>IFERROR(_xll.qlIndexFixing(ONIndex1M,I82,TRUE,_xll.ohTrigger(RecalcTrigger,Trigger1M)),NA())</f>
        <v>-2.5963029752107403E-3</v>
      </c>
      <c r="O82" s="44">
        <f>IFERROR(_xll.qlIndexFixing(ONIndex3M,I82,TRUE,_xll.ohTrigger(RecalcTrigger,Trigger3M)),NA())</f>
        <v>-1.6690391921736492E-3</v>
      </c>
      <c r="P82" s="44">
        <f>IFERROR(_xll.qlIndexFixing(ONIndex6M,I82,TRUE,_xll.ohTrigger(RecalcTrigger,Trigger6M)),NA())</f>
        <v>-5.5995952016552053E-4</v>
      </c>
      <c r="Q82" s="183">
        <f>IFERROR(_xll.qlIndexFixing(ONIndex1Y,I82,TRUE,_xll.ohTrigger(RecalcTrigger,Trigger1Y)),NA())</f>
        <v>6.8071622160381651E-4</v>
      </c>
    </row>
    <row r="83" spans="2:17" x14ac:dyDescent="0.2">
      <c r="B83" s="39" t="s">
        <v>17</v>
      </c>
      <c r="D83" s="42">
        <f>_xll.qlCalendarAdvance(Calendar,$D82,B83,"f",FALSE)</f>
        <v>42472</v>
      </c>
      <c r="E83" s="177">
        <f>_xll.qlInterestRateIndexValueDate(IndexON,D83)</f>
        <v>42472</v>
      </c>
      <c r="F83" s="193">
        <f>IFERROR(_xll.qlIndexFixing(IndexON,D83,TRUE,_xll.ohTrigger(RecalcTrigger,TriggerON)),NA())</f>
        <v>-2.7043421839501036E-3</v>
      </c>
      <c r="H83" s="42">
        <f>_xll.qlCalendarAdvance(Calendar,$H82,B83,"f",FALSE)</f>
        <v>42472</v>
      </c>
      <c r="I83" s="177">
        <f>_xll.qlInterestRateIndexValueDate(Index1M,$H83)</f>
        <v>42474</v>
      </c>
      <c r="J83" s="182">
        <f>IFERROR(_xll.qlIndexFixing(Index1M,$H83,TRUE,_xll.ohTrigger(RecalcTrigger,Trigger1M)),NA())</f>
        <v>-2.5669685325695191E-3</v>
      </c>
      <c r="K83" s="44">
        <f>IFERROR(_xll.qlIndexFixing(Index3M,H83,TRUE,_xll.ohTrigger(RecalcTrigger,Trigger3M)),NA())</f>
        <v>-1.7037546815886556E-3</v>
      </c>
      <c r="L83" s="44">
        <f>IFERROR(_xll.qlIndexFixing(Index6M,$H83,TRUE,_xll.ohTrigger(RecalcTrigger,Trigger6M)),NA())</f>
        <v>-6.9008552955580871E-4</v>
      </c>
      <c r="M83" s="183">
        <f>IFERROR(_xll.qlIndexFixing(Index1Y,$H83,TRUE,_xll.ohTrigger(RecalcTrigger,Trigger1Y)),NA())</f>
        <v>4.8218177407516468E-4</v>
      </c>
      <c r="N83" s="182">
        <f>IFERROR(_xll.qlIndexFixing(ONIndex1M,I83,TRUE,_xll.ohTrigger(RecalcTrigger,Trigger1M)),NA())</f>
        <v>-2.5948133203312906E-3</v>
      </c>
      <c r="O83" s="44">
        <f>IFERROR(_xll.qlIndexFixing(ONIndex3M,I83,TRUE,_xll.ohTrigger(RecalcTrigger,Trigger3M)),NA())</f>
        <v>-1.6733621573594704E-3</v>
      </c>
      <c r="P83" s="44">
        <f>IFERROR(_xll.qlIndexFixing(ONIndex6M,I83,TRUE,_xll.ohTrigger(RecalcTrigger,Trigger6M)),NA())</f>
        <v>-5.6191211979417233E-4</v>
      </c>
      <c r="Q83" s="183">
        <f>IFERROR(_xll.qlIndexFixing(ONIndex1Y,I83,TRUE,_xll.ohTrigger(RecalcTrigger,Trigger1Y)),NA())</f>
        <v>6.652711999688421E-4</v>
      </c>
    </row>
    <row r="84" spans="2:17" x14ac:dyDescent="0.2">
      <c r="B84" s="39" t="s">
        <v>17</v>
      </c>
      <c r="D84" s="42">
        <f>_xll.qlCalendarAdvance(Calendar,$D83,B84,"f",FALSE)</f>
        <v>42473</v>
      </c>
      <c r="E84" s="177">
        <f>_xll.qlInterestRateIndexValueDate(IndexON,D84)</f>
        <v>42473</v>
      </c>
      <c r="F84" s="193">
        <f>IFERROR(_xll.qlIndexFixing(IndexON,D84,TRUE,_xll.ohTrigger(RecalcTrigger,TriggerON)),NA())</f>
        <v>-2.708071305321802E-3</v>
      </c>
      <c r="H84" s="42">
        <f>_xll.qlCalendarAdvance(Calendar,$H83,B84,"f",FALSE)</f>
        <v>42473</v>
      </c>
      <c r="I84" s="177">
        <f>_xll.qlInterestRateIndexValueDate(Index1M,$H84)</f>
        <v>42475</v>
      </c>
      <c r="J84" s="182">
        <f>IFERROR(_xll.qlIndexFixing(Index1M,$H84,TRUE,_xll.ohTrigger(RecalcTrigger,Trigger1M)),NA())</f>
        <v>-2.5660722229015414E-3</v>
      </c>
      <c r="K84" s="44">
        <f>IFERROR(_xll.qlIndexFixing(Index3M,H84,TRUE,_xll.ohTrigger(RecalcTrigger,Trigger3M)),NA())</f>
        <v>-1.7061549398770456E-3</v>
      </c>
      <c r="L84" s="44">
        <f>IFERROR(_xll.qlIndexFixing(Index6M,$H84,TRUE,_xll.ohTrigger(RecalcTrigger,Trigger6M)),NA())</f>
        <v>-6.9283941411214019E-4</v>
      </c>
      <c r="M84" s="183">
        <f>IFERROR(_xll.qlIndexFixing(Index1Y,$H84,TRUE,_xll.ohTrigger(RecalcTrigger,Trigger1Y)),NA())</f>
        <v>4.8159920461435853E-4</v>
      </c>
      <c r="N84" s="182">
        <f>IFERROR(_xll.qlIndexFixing(ONIndex1M,I84,TRUE,_xll.ohTrigger(RecalcTrigger,Trigger1M)),NA())</f>
        <v>-2.5927567574512977E-3</v>
      </c>
      <c r="O84" s="44">
        <f>IFERROR(_xll.qlIndexFixing(ONIndex3M,I84,TRUE,_xll.ohTrigger(RecalcTrigger,Trigger3M)),NA())</f>
        <v>-1.6746086857200027E-3</v>
      </c>
      <c r="P84" s="44">
        <f>IFERROR(_xll.qlIndexFixing(ONIndex6M,I84,TRUE,_xll.ohTrigger(RecalcTrigger,Trigger6M)),NA())</f>
        <v>-5.6197377491518097E-4</v>
      </c>
      <c r="Q84" s="183">
        <f>IFERROR(_xll.qlIndexFixing(ONIndex1Y,I84,TRUE,_xll.ohTrigger(RecalcTrigger,Trigger1Y)),NA())</f>
        <v>6.5759430253109485E-4</v>
      </c>
    </row>
    <row r="85" spans="2:17" x14ac:dyDescent="0.2">
      <c r="B85" s="39" t="s">
        <v>17</v>
      </c>
      <c r="D85" s="42">
        <f>_xll.qlCalendarAdvance(Calendar,$D84,B85,"f",FALSE)</f>
        <v>42474</v>
      </c>
      <c r="E85" s="177">
        <f>_xll.qlInterestRateIndexValueDate(IndexON,D85)</f>
        <v>42474</v>
      </c>
      <c r="F85" s="193">
        <f>IFERROR(_xll.qlIndexFixing(IndexON,D85,TRUE,_xll.ohTrigger(RecalcTrigger,TriggerON)),NA())</f>
        <v>-2.7114230683888962E-3</v>
      </c>
      <c r="H85" s="42">
        <f>_xll.qlCalendarAdvance(Calendar,$H84,B85,"f",FALSE)</f>
        <v>42474</v>
      </c>
      <c r="I85" s="177">
        <f>_xll.qlInterestRateIndexValueDate(Index1M,$H85)</f>
        <v>42478</v>
      </c>
      <c r="J85" s="182">
        <f>IFERROR(_xll.qlIndexFixing(Index1M,$H85,TRUE,_xll.ohTrigger(RecalcTrigger,Trigger1M)),NA())</f>
        <v>-2.5625318539739261E-3</v>
      </c>
      <c r="K85" s="44">
        <f>IFERROR(_xll.qlIndexFixing(Index3M,H85,TRUE,_xll.ohTrigger(RecalcTrigger,Trigger3M)),NA())</f>
        <v>-1.713195205602171E-3</v>
      </c>
      <c r="L85" s="44">
        <f>IFERROR(_xll.qlIndexFixing(Index6M,$H85,TRUE,_xll.ohTrigger(RecalcTrigger,Trigger6M)),NA())</f>
        <v>-6.9571094503897025E-4</v>
      </c>
      <c r="M85" s="183">
        <f>IFERROR(_xll.qlIndexFixing(Index1Y,$H85,TRUE,_xll.ohTrigger(RecalcTrigger,Trigger1Y)),NA())</f>
        <v>4.799599037552884E-4</v>
      </c>
      <c r="N85" s="182">
        <f>IFERROR(_xll.qlIndexFixing(ONIndex1M,I85,TRUE,_xll.ohTrigger(RecalcTrigger,Trigger1M)),NA())</f>
        <v>-2.5898880860308893E-3</v>
      </c>
      <c r="O85" s="44">
        <f>IFERROR(_xll.qlIndexFixing(ONIndex3M,I85,TRUE,_xll.ohTrigger(RecalcTrigger,Trigger3M)),NA())</f>
        <v>-1.6752856391333282E-3</v>
      </c>
      <c r="P85" s="44">
        <f>IFERROR(_xll.qlIndexFixing(ONIndex6M,I85,TRUE,_xll.ohTrigger(RecalcTrigger,Trigger6M)),NA())</f>
        <v>-5.6146461248296475E-4</v>
      </c>
      <c r="Q85" s="183">
        <f>IFERROR(_xll.qlIndexFixing(ONIndex1Y,I85,TRUE,_xll.ohTrigger(RecalcTrigger,Trigger1Y)),NA())</f>
        <v>6.4995159462455376E-4</v>
      </c>
    </row>
    <row r="86" spans="2:17" x14ac:dyDescent="0.2">
      <c r="B86" s="39" t="s">
        <v>17</v>
      </c>
      <c r="D86" s="42">
        <f>_xll.qlCalendarAdvance(Calendar,$D85,B86,"f",FALSE)</f>
        <v>42475</v>
      </c>
      <c r="E86" s="177">
        <f>_xll.qlInterestRateIndexValueDate(IndexON,D86)</f>
        <v>42475</v>
      </c>
      <c r="F86" s="193">
        <f>IFERROR(_xll.qlIndexFixing(IndexON,D86,TRUE,_xll.ohTrigger(RecalcTrigger,TriggerON)),NA())</f>
        <v>-2.7167900427604863E-3</v>
      </c>
      <c r="H86" s="42">
        <f>_xll.qlCalendarAdvance(Calendar,$H85,B86,"f",FALSE)</f>
        <v>42475</v>
      </c>
      <c r="I86" s="177">
        <f>_xll.qlInterestRateIndexValueDate(Index1M,$H86)</f>
        <v>42479</v>
      </c>
      <c r="J86" s="182">
        <f>IFERROR(_xll.qlIndexFixing(Index1M,$H86,TRUE,_xll.ohTrigger(RecalcTrigger,Trigger1M)),NA())</f>
        <v>-2.5614481013169765E-3</v>
      </c>
      <c r="K86" s="44">
        <f>IFERROR(_xll.qlIndexFixing(Index3M,H86,TRUE,_xll.ohTrigger(RecalcTrigger,Trigger3M)),NA())</f>
        <v>-1.7154891776531675E-3</v>
      </c>
      <c r="L86" s="44">
        <f>IFERROR(_xll.qlIndexFixing(Index6M,$H86,TRUE,_xll.ohTrigger(RecalcTrigger,Trigger6M)),NA())</f>
        <v>-6.9712847305000768E-4</v>
      </c>
      <c r="M86" s="183">
        <f>IFERROR(_xll.qlIndexFixing(Index1Y,$H86,TRUE,_xll.ohTrigger(RecalcTrigger,Trigger1Y)),NA())</f>
        <v>4.8000890580001169E-4</v>
      </c>
      <c r="N86" s="182">
        <f>IFERROR(_xll.qlIndexFixing(ONIndex1M,I86,TRUE,_xll.ohTrigger(RecalcTrigger,Trigger1M)),NA())</f>
        <v>-2.5863458802222183E-3</v>
      </c>
      <c r="O86" s="44">
        <f>IFERROR(_xll.qlIndexFixing(ONIndex3M,I86,TRUE,_xll.ohTrigger(RecalcTrigger,Trigger3M)),NA())</f>
        <v>-1.6754625493398123E-3</v>
      </c>
      <c r="P86" s="44">
        <f>IFERROR(_xll.qlIndexFixing(ONIndex6M,I86,TRUE,_xll.ohTrigger(RecalcTrigger,Trigger6M)),NA())</f>
        <v>-5.6046901799611248E-4</v>
      </c>
      <c r="Q86" s="183">
        <f>IFERROR(_xll.qlIndexFixing(ONIndex1Y,I86,TRUE,_xll.ohTrigger(RecalcTrigger,Trigger1Y)),NA())</f>
        <v>6.4234788128558762E-4</v>
      </c>
    </row>
    <row r="87" spans="2:17" x14ac:dyDescent="0.2">
      <c r="B87" s="39" t="s">
        <v>17</v>
      </c>
      <c r="D87" s="42">
        <f>_xll.qlCalendarAdvance(Calendar,$D86,B87,"f",FALSE)</f>
        <v>42478</v>
      </c>
      <c r="E87" s="177">
        <f>_xll.qlInterestRateIndexValueDate(IndexON,D87)</f>
        <v>42478</v>
      </c>
      <c r="F87" s="193">
        <f>IFERROR(_xll.qlIndexFixing(IndexON,D87,TRUE,_xll.ohTrigger(RecalcTrigger,TriggerON)),NA())</f>
        <v>-2.7208237857934137E-3</v>
      </c>
      <c r="H87" s="42">
        <f>_xll.qlCalendarAdvance(Calendar,$H86,B87,"f",FALSE)</f>
        <v>42478</v>
      </c>
      <c r="I87" s="177">
        <f>_xll.qlInterestRateIndexValueDate(Index1M,$H87)</f>
        <v>42480</v>
      </c>
      <c r="J87" s="182">
        <f>IFERROR(_xll.qlIndexFixing(Index1M,$H87,TRUE,_xll.ohTrigger(RecalcTrigger,Trigger1M)),NA())</f>
        <v>-2.5605444649339226E-3</v>
      </c>
      <c r="K87" s="44">
        <f>IFERROR(_xll.qlIndexFixing(Index3M,H87,TRUE,_xll.ohTrigger(RecalcTrigger,Trigger3M)),NA())</f>
        <v>-1.7177572983466257E-3</v>
      </c>
      <c r="L87" s="44">
        <f>IFERROR(_xll.qlIndexFixing(Index6M,$H87,TRUE,_xll.ohTrigger(RecalcTrigger,Trigger6M)),NA())</f>
        <v>-6.9855701732282757E-4</v>
      </c>
      <c r="M87" s="183">
        <f>IFERROR(_xll.qlIndexFixing(Index1Y,$H87,TRUE,_xll.ohTrigger(RecalcTrigger,Trigger1Y)),NA())</f>
        <v>4.8002364131867996E-4</v>
      </c>
      <c r="N87" s="182">
        <f>IFERROR(_xll.qlIndexFixing(ONIndex1M,I87,TRUE,_xll.ohTrigger(RecalcTrigger,Trigger1M)),NA())</f>
        <v>-2.5793107857152719E-3</v>
      </c>
      <c r="O87" s="44">
        <f>IFERROR(_xll.qlIndexFixing(ONIndex3M,I87,TRUE,_xll.ohTrigger(RecalcTrigger,Trigger3M)),NA())</f>
        <v>-1.6753534306523932E-3</v>
      </c>
      <c r="P87" s="44">
        <f>IFERROR(_xll.qlIndexFixing(ONIndex6M,I87,TRUE,_xll.ohTrigger(RecalcTrigger,Trigger6M)),NA())</f>
        <v>-5.582884779142816E-4</v>
      </c>
      <c r="Q87" s="183">
        <f>IFERROR(_xll.qlIndexFixing(ONIndex1Y,I87,TRUE,_xll.ohTrigger(RecalcTrigger,Trigger1Y)),NA())</f>
        <v>6.2729555512675006E-4</v>
      </c>
    </row>
    <row r="88" spans="2:17" x14ac:dyDescent="0.2">
      <c r="B88" s="39" t="s">
        <v>17</v>
      </c>
      <c r="D88" s="42">
        <f>_xll.qlCalendarAdvance(Calendar,$D87,B88,"f",FALSE)</f>
        <v>42479</v>
      </c>
      <c r="E88" s="177">
        <f>_xll.qlInterestRateIndexValueDate(IndexON,D88)</f>
        <v>42479</v>
      </c>
      <c r="F88" s="193">
        <f>IFERROR(_xll.qlIndexFixing(IndexON,D88,TRUE,_xll.ohTrigger(RecalcTrigger,TriggerON)),NA())</f>
        <v>-2.7221141934141713E-3</v>
      </c>
      <c r="H88" s="42">
        <f>_xll.qlCalendarAdvance(Calendar,$H87,B88,"f",FALSE)</f>
        <v>42479</v>
      </c>
      <c r="I88" s="177">
        <f>_xll.qlInterestRateIndexValueDate(Index1M,$H88)</f>
        <v>42481</v>
      </c>
      <c r="J88" s="182">
        <f>IFERROR(_xll.qlIndexFixing(Index1M,$H88,TRUE,_xll.ohTrigger(RecalcTrigger,Trigger1M)),NA())</f>
        <v>-2.5608265604548652E-3</v>
      </c>
      <c r="K88" s="44">
        <f>IFERROR(_xll.qlIndexFixing(Index3M,H88,TRUE,_xll.ohTrigger(RecalcTrigger,Trigger3M)),NA())</f>
        <v>-1.7200000000017813E-3</v>
      </c>
      <c r="L88" s="44">
        <f>IFERROR(_xll.qlIndexFixing(Index6M,$H88,TRUE,_xll.ohTrigger(RecalcTrigger,Trigger6M)),NA())</f>
        <v>-7.0000000000021781E-4</v>
      </c>
      <c r="M88" s="183">
        <f>IFERROR(_xll.qlIndexFixing(Index1Y,$H88,TRUE,_xll.ohTrigger(RecalcTrigger,Trigger1Y)),NA())</f>
        <v>4.8000000033274394E-4</v>
      </c>
      <c r="N88" s="182">
        <f>IFERROR(_xll.qlIndexFixing(ONIndex1M,I88,TRUE,_xll.ohTrigger(RecalcTrigger,Trigger1M)),NA())</f>
        <v>-2.5727462083136032E-3</v>
      </c>
      <c r="O88" s="44">
        <f>IFERROR(_xll.qlIndexFixing(ONIndex3M,I88,TRUE,_xll.ohTrigger(RecalcTrigger,Trigger3M)),NA())</f>
        <v>-1.6749779669655851E-3</v>
      </c>
      <c r="P88" s="44">
        <f>IFERROR(_xll.qlIndexFixing(ONIndex6M,I88,TRUE,_xll.ohTrigger(RecalcTrigger,Trigger6M)),NA())</f>
        <v>-5.561389697961161E-4</v>
      </c>
      <c r="Q88" s="183">
        <f>IFERROR(_xll.qlIndexFixing(ONIndex1Y,I88,TRUE,_xll.ohTrigger(RecalcTrigger,Trigger1Y)),NA())</f>
        <v>6.1241907577169741E-4</v>
      </c>
    </row>
    <row r="89" spans="2:17" x14ac:dyDescent="0.2">
      <c r="B89" s="39" t="s">
        <v>17</v>
      </c>
      <c r="D89" s="42">
        <f>_xll.qlCalendarAdvance(Calendar,$D88,B89,"f",FALSE)</f>
        <v>42480</v>
      </c>
      <c r="E89" s="177">
        <f>_xll.qlInterestRateIndexValueDate(IndexON,D89)</f>
        <v>42480</v>
      </c>
      <c r="F89" s="193">
        <f>IFERROR(_xll.qlIndexFixing(IndexON,D89,TRUE,_xll.ohTrigger(RecalcTrigger,TriggerON)),NA())</f>
        <v>-2.7229574173048832E-3</v>
      </c>
      <c r="H89" s="42">
        <f>_xll.qlCalendarAdvance(Calendar,$H88,B89,"f",FALSE)</f>
        <v>42480</v>
      </c>
      <c r="I89" s="177">
        <f>_xll.qlInterestRateIndexValueDate(Index1M,$H89)</f>
        <v>42482</v>
      </c>
      <c r="J89" s="182">
        <f>IFERROR(_xll.qlIndexFixing(Index1M,$H89,TRUE,_xll.ohTrigger(RecalcTrigger,Trigger1M)),NA())</f>
        <v>-2.560021748541301E-3</v>
      </c>
      <c r="K89" s="44">
        <f>IFERROR(_xll.qlIndexFixing(Index3M,H89,TRUE,_xll.ohTrigger(RecalcTrigger,Trigger3M)),NA())</f>
        <v>-1.722217993814132E-3</v>
      </c>
      <c r="L89" s="44">
        <f>IFERROR(_xll.qlIndexFixing(Index6M,$H89,TRUE,_xll.ohTrigger(RecalcTrigger,Trigger6M)),NA())</f>
        <v>-7.0285485367394289E-4</v>
      </c>
      <c r="M89" s="183">
        <f>IFERROR(_xll.qlIndexFixing(Index1Y,$H89,TRUE,_xll.ohTrigger(RecalcTrigger,Trigger1Y)),NA())</f>
        <v>4.8046919655562168E-4</v>
      </c>
      <c r="N89" s="182">
        <f>IFERROR(_xll.qlIndexFixing(ONIndex1M,I89,TRUE,_xll.ohTrigger(RecalcTrigger,Trigger1M)),NA())</f>
        <v>-2.5696978924338865E-3</v>
      </c>
      <c r="O89" s="44">
        <f>IFERROR(_xll.qlIndexFixing(ONIndex3M,I89,TRUE,_xll.ohTrigger(RecalcTrigger,Trigger3M)),NA())</f>
        <v>-1.6746485334451222E-3</v>
      </c>
      <c r="P89" s="44">
        <f>IFERROR(_xll.qlIndexFixing(ONIndex6M,I89,TRUE,_xll.ohTrigger(RecalcTrigger,Trigger6M)),NA())</f>
        <v>-5.5508969313056156E-4</v>
      </c>
      <c r="Q89" s="183">
        <f>IFERROR(_xll.qlIndexFixing(ONIndex1Y,I89,TRUE,_xll.ohTrigger(RecalcTrigger,Trigger1Y)),NA())</f>
        <v>6.0508241161549847E-4</v>
      </c>
    </row>
    <row r="90" spans="2:17" x14ac:dyDescent="0.2">
      <c r="B90" s="39" t="s">
        <v>17</v>
      </c>
      <c r="D90" s="42">
        <f>_xll.qlCalendarAdvance(Calendar,$D89,B90,"f",FALSE)</f>
        <v>42481</v>
      </c>
      <c r="E90" s="177">
        <f>_xll.qlInterestRateIndexValueDate(IndexON,D90)</f>
        <v>42481</v>
      </c>
      <c r="F90" s="193">
        <f>IFERROR(_xll.qlIndexFixing(IndexON,D90,TRUE,_xll.ohTrigger(RecalcTrigger,TriggerON)),NA())</f>
        <v>-2.7233418197747383E-3</v>
      </c>
      <c r="H90" s="42">
        <f>_xll.qlCalendarAdvance(Calendar,$H89,B90,"f",FALSE)</f>
        <v>42481</v>
      </c>
      <c r="I90" s="177">
        <f>_xll.qlInterestRateIndexValueDate(Index1M,$H90)</f>
        <v>42485</v>
      </c>
      <c r="J90" s="182">
        <f>IFERROR(_xll.qlIndexFixing(Index1M,$H90,TRUE,_xll.ohTrigger(RecalcTrigger,Trigger1M)),NA())</f>
        <v>-2.5598154068213752E-3</v>
      </c>
      <c r="K90" s="44">
        <f>IFERROR(_xll.qlIndexFixing(Index3M,H90,TRUE,_xll.ohTrigger(RecalcTrigger,Trigger3M)),NA())</f>
        <v>-1.7287405859662381E-3</v>
      </c>
      <c r="L90" s="44">
        <f>IFERROR(_xll.qlIndexFixing(Index6M,$H90,TRUE,_xll.ohTrigger(RecalcTrigger,Trigger6M)),NA())</f>
        <v>-7.0594000789517232E-4</v>
      </c>
      <c r="M90" s="183">
        <f>IFERROR(_xll.qlIndexFixing(Index1Y,$H90,TRUE,_xll.ohTrigger(RecalcTrigger,Trigger1Y)),NA())</f>
        <v>4.7943222811621425E-4</v>
      </c>
      <c r="N90" s="182">
        <f>IFERROR(_xll.qlIndexFixing(ONIndex1M,I90,TRUE,_xll.ohTrigger(RecalcTrigger,Trigger1M)),NA())</f>
        <v>-2.5668113656163172E-3</v>
      </c>
      <c r="O90" s="44">
        <f>IFERROR(_xll.qlIndexFixing(ONIndex3M,I90,TRUE,_xll.ohTrigger(RecalcTrigger,Trigger3M)),NA())</f>
        <v>-1.6742383176637787E-3</v>
      </c>
      <c r="P90" s="44">
        <f>IFERROR(_xll.qlIndexFixing(ONIndex6M,I90,TRUE,_xll.ohTrigger(RecalcTrigger,Trigger6M)),NA())</f>
        <v>-5.5406271814550934E-4</v>
      </c>
      <c r="Q90" s="183">
        <f>IFERROR(_xll.qlIndexFixing(ONIndex1Y,I90,TRUE,_xll.ohTrigger(RecalcTrigger,Trigger1Y)),NA())</f>
        <v>5.9781357264476753E-4</v>
      </c>
    </row>
    <row r="91" spans="2:17" x14ac:dyDescent="0.2">
      <c r="B91" s="39" t="s">
        <v>17</v>
      </c>
      <c r="D91" s="42">
        <f>_xll.qlCalendarAdvance(Calendar,$D90,B91,"f",FALSE)</f>
        <v>42482</v>
      </c>
      <c r="E91" s="177">
        <f>_xll.qlInterestRateIndexValueDate(IndexON,D91)</f>
        <v>42482</v>
      </c>
      <c r="F91" s="193">
        <f>IFERROR(_xll.qlIndexFixing(IndexON,D91,TRUE,_xll.ohTrigger(RecalcTrigger,TriggerON)),NA())</f>
        <v>-2.7225024426202893E-3</v>
      </c>
      <c r="H91" s="42">
        <f>_xll.qlCalendarAdvance(Calendar,$H90,B91,"f",FALSE)</f>
        <v>42482</v>
      </c>
      <c r="I91" s="177">
        <f>_xll.qlInterestRateIndexValueDate(Index1M,$H91)</f>
        <v>42486</v>
      </c>
      <c r="J91" s="182">
        <f>IFERROR(_xll.qlIndexFixing(Index1M,$H91,TRUE,_xll.ohTrigger(RecalcTrigger,Trigger1M)),NA())</f>
        <v>-2.5604935516923E-3</v>
      </c>
      <c r="K91" s="44">
        <f>IFERROR(_xll.qlIndexFixing(Index3M,H91,TRUE,_xll.ohTrigger(RecalcTrigger,Trigger3M)),NA())</f>
        <v>-1.7308771187235445E-3</v>
      </c>
      <c r="L91" s="44">
        <f>IFERROR(_xll.qlIndexFixing(Index6M,$H91,TRUE,_xll.ohTrigger(RecalcTrigger,Trigger6M)),NA())</f>
        <v>-7.0746337429693879E-4</v>
      </c>
      <c r="M91" s="183">
        <f>IFERROR(_xll.qlIndexFixing(Index1Y,$H91,TRUE,_xll.ohTrigger(RecalcTrigger,Trigger1Y)),NA())</f>
        <v>4.7918194135700582E-4</v>
      </c>
      <c r="N91" s="182">
        <f>IFERROR(_xll.qlIndexFixing(ONIndex1M,I91,TRUE,_xll.ohTrigger(RecalcTrigger,Trigger1M)),NA())</f>
        <v>-2.5640972014429053E-3</v>
      </c>
      <c r="O91" s="44">
        <f>IFERROR(_xll.qlIndexFixing(ONIndex3M,I91,TRUE,_xll.ohTrigger(RecalcTrigger,Trigger3M)),NA())</f>
        <v>-1.673748586048518E-3</v>
      </c>
      <c r="P91" s="44">
        <f>IFERROR(_xll.qlIndexFixing(ONIndex6M,I91,TRUE,_xll.ohTrigger(RecalcTrigger,Trigger6M)),NA())</f>
        <v>-5.5306254919784692E-4</v>
      </c>
      <c r="Q91" s="183">
        <f>IFERROR(_xll.qlIndexFixing(ONIndex1Y,I91,TRUE,_xll.ohTrigger(RecalcTrigger,Trigger1Y)),NA())</f>
        <v>5.9061736381593732E-4</v>
      </c>
    </row>
    <row r="92" spans="2:17" x14ac:dyDescent="0.2">
      <c r="B92" s="39" t="s">
        <v>17</v>
      </c>
      <c r="D92" s="42">
        <f>_xll.qlCalendarAdvance(Calendar,$D91,B92,"f",FALSE)</f>
        <v>42485</v>
      </c>
      <c r="E92" s="177">
        <f>_xll.qlInterestRateIndexValueDate(IndexON,D92)</f>
        <v>42485</v>
      </c>
      <c r="F92" s="193">
        <f>IFERROR(_xll.qlIndexFixing(IndexON,D92,TRUE,_xll.ohTrigger(RecalcTrigger,TriggerON)),NA())</f>
        <v>-2.7200584632680602E-3</v>
      </c>
      <c r="H92" s="42">
        <f>_xll.qlCalendarAdvance(Calendar,$H91,B92,"f",FALSE)</f>
        <v>42485</v>
      </c>
      <c r="I92" s="177">
        <f>_xll.qlInterestRateIndexValueDate(Index1M,$H92)</f>
        <v>42487</v>
      </c>
      <c r="J92" s="182">
        <f>IFERROR(_xll.qlIndexFixing(Index1M,$H92,TRUE,_xll.ohTrigger(RecalcTrigger,Trigger1M)),NA())</f>
        <v>-2.5614382390659607E-3</v>
      </c>
      <c r="K92" s="44">
        <f>IFERROR(_xll.qlIndexFixing(Index3M,H92,TRUE,_xll.ohTrigger(RecalcTrigger,Trigger3M)),NA())</f>
        <v>-1.7329979300861156E-3</v>
      </c>
      <c r="L92" s="44">
        <f>IFERROR(_xll.qlIndexFixing(Index6M,$H92,TRUE,_xll.ohTrigger(RecalcTrigger,Trigger6M)),NA())</f>
        <v>-7.0900021200649048E-4</v>
      </c>
      <c r="M92" s="183">
        <f>IFERROR(_xll.qlIndexFixing(Index1Y,$H92,TRUE,_xll.ohTrigger(RecalcTrigger,Trigger1Y)),NA())</f>
        <v>4.7889500729737024E-4</v>
      </c>
      <c r="N92" s="182">
        <f>IFERROR(_xll.qlIndexFixing(ONIndex1M,I92,TRUE,_xll.ohTrigger(RecalcTrigger,Trigger1M)),NA())</f>
        <v>-2.5592780914784896E-3</v>
      </c>
      <c r="O92" s="44">
        <f>IFERROR(_xll.qlIndexFixing(ONIndex3M,I92,TRUE,_xll.ohTrigger(RecalcTrigger,Trigger3M)),NA())</f>
        <v>-1.6725026315089764E-3</v>
      </c>
      <c r="P92" s="44">
        <f>IFERROR(_xll.qlIndexFixing(ONIndex6M,I92,TRUE,_xll.ohTrigger(RecalcTrigger,Trigger6M)),NA())</f>
        <v>-5.511732399021696E-4</v>
      </c>
      <c r="Q92" s="183">
        <f>IFERROR(_xll.qlIndexFixing(ONIndex1Y,I92,TRUE,_xll.ohTrigger(RecalcTrigger,Trigger1Y)),NA())</f>
        <v>5.7649199507459059E-4</v>
      </c>
    </row>
    <row r="93" spans="2:17" x14ac:dyDescent="0.2">
      <c r="B93" s="39" t="s">
        <v>17</v>
      </c>
      <c r="D93" s="42">
        <f>_xll.qlCalendarAdvance(Calendar,$D92,B93,"f",FALSE)</f>
        <v>42486</v>
      </c>
      <c r="E93" s="177">
        <f>_xll.qlInterestRateIndexValueDate(IndexON,D93)</f>
        <v>42486</v>
      </c>
      <c r="F93" s="193">
        <f>IFERROR(_xll.qlIndexFixing(IndexON,D93,TRUE,_xll.ohTrigger(RecalcTrigger,TriggerON)),NA())</f>
        <v>-2.7179741947502833E-3</v>
      </c>
      <c r="H93" s="42">
        <f>_xll.qlCalendarAdvance(Calendar,$H92,B93,"f",FALSE)</f>
        <v>42486</v>
      </c>
      <c r="I93" s="177">
        <f>_xll.qlInterestRateIndexValueDate(Index1M,$H93)</f>
        <v>42488</v>
      </c>
      <c r="J93" s="182">
        <f>IFERROR(_xll.qlIndexFixing(Index1M,$H93,TRUE,_xll.ohTrigger(RecalcTrigger,Trigger1M)),NA())</f>
        <v>-2.5655849130780395E-3</v>
      </c>
      <c r="K93" s="44">
        <f>IFERROR(_xll.qlIndexFixing(Index3M,H93,TRUE,_xll.ohTrigger(RecalcTrigger,Trigger3M)),NA())</f>
        <v>-1.7351049136100321E-3</v>
      </c>
      <c r="L93" s="44">
        <f>IFERROR(_xll.qlIndexFixing(Index6M,$H93,TRUE,_xll.ohTrigger(RecalcTrigger,Trigger6M)),NA())</f>
        <v>-7.1054952165995687E-4</v>
      </c>
      <c r="M93" s="183">
        <f>IFERROR(_xll.qlIndexFixing(Index1Y,$H93,TRUE,_xll.ohTrigger(RecalcTrigger,Trigger1Y)),NA())</f>
        <v>4.7857480331699843E-4</v>
      </c>
      <c r="N93" s="182">
        <f>IFERROR(_xll.qlIndexFixing(ONIndex1M,I93,TRUE,_xll.ohTrigger(RecalcTrigger,Trigger1M)),NA())</f>
        <v>-2.5551756527031344E-3</v>
      </c>
      <c r="O93" s="44">
        <f>IFERROR(_xll.qlIndexFixing(ONIndex3M,I93,TRUE,_xll.ohTrigger(RecalcTrigger,Trigger3M)),NA())</f>
        <v>-1.671019828708431E-3</v>
      </c>
      <c r="P93" s="44">
        <f>IFERROR(_xll.qlIndexFixing(ONIndex6M,I93,TRUE,_xll.ohTrigger(RecalcTrigger,Trigger6M)),NA())</f>
        <v>-5.494200106870295E-4</v>
      </c>
      <c r="Q93" s="183">
        <f>IFERROR(_xll.qlIndexFixing(ONIndex1Y,I93,TRUE,_xll.ohTrigger(RecalcTrigger,Trigger1Y)),NA())</f>
        <v>5.6265493144636025E-4</v>
      </c>
    </row>
    <row r="94" spans="2:17" x14ac:dyDescent="0.2">
      <c r="B94" s="39" t="s">
        <v>17</v>
      </c>
      <c r="D94" s="42">
        <f>_xll.qlCalendarAdvance(Calendar,$D93,B94,"f",FALSE)</f>
        <v>42487</v>
      </c>
      <c r="E94" s="177">
        <f>_xll.qlInterestRateIndexValueDate(IndexON,D94)</f>
        <v>42487</v>
      </c>
      <c r="F94" s="193">
        <f>IFERROR(_xll.qlIndexFixing(IndexON,D94,TRUE,_xll.ohTrigger(RecalcTrigger,TriggerON)),NA())</f>
        <v>-2.7154616207614168E-3</v>
      </c>
      <c r="H94" s="42">
        <f>_xll.qlCalendarAdvance(Calendar,$H93,B94,"f",FALSE)</f>
        <v>42487</v>
      </c>
      <c r="I94" s="177">
        <f>_xll.qlInterestRateIndexValueDate(Index1M,$H94)</f>
        <v>42489</v>
      </c>
      <c r="J94" s="182">
        <f>IFERROR(_xll.qlIndexFixing(Index1M,$H94,TRUE,_xll.ohTrigger(RecalcTrigger,Trigger1M)),NA())</f>
        <v>-2.5672542251790886E-3</v>
      </c>
      <c r="K94" s="44">
        <f>IFERROR(_xll.qlIndexFixing(Index3M,H94,TRUE,_xll.ohTrigger(RecalcTrigger,Trigger3M)),NA())</f>
        <v>-1.7371999808598274E-3</v>
      </c>
      <c r="L94" s="44">
        <f>IFERROR(_xll.qlIndexFixing(Index6M,$H94,TRUE,_xll.ohTrigger(RecalcTrigger,Trigger6M)),NA())</f>
        <v>-7.1349056060186365E-4</v>
      </c>
      <c r="M94" s="183">
        <f>IFERROR(_xll.qlIndexFixing(Index1Y,$H94,TRUE,_xll.ohTrigger(RecalcTrigger,Trigger1Y)),NA())</f>
        <v>4.7826620943954273E-4</v>
      </c>
      <c r="N94" s="182">
        <f>IFERROR(_xll.qlIndexFixing(ONIndex1M,I94,TRUE,_xll.ohTrigger(RecalcTrigger,Trigger1M)),NA())</f>
        <v>-2.55348191235516E-3</v>
      </c>
      <c r="O94" s="44">
        <f>IFERROR(_xll.qlIndexFixing(ONIndex3M,I94,TRUE,_xll.ohTrigger(RecalcTrigger,Trigger3M)),NA())</f>
        <v>-1.6701515137285128E-3</v>
      </c>
      <c r="P94" s="44">
        <f>IFERROR(_xll.qlIndexFixing(ONIndex6M,I94,TRUE,_xll.ohTrigger(RecalcTrigger,Trigger6M)),NA())</f>
        <v>-5.4862143024525523E-4</v>
      </c>
      <c r="Q94" s="183">
        <f>IFERROR(_xll.qlIndexFixing(ONIndex1Y,I94,TRUE,_xll.ohTrigger(RecalcTrigger,Trigger1Y)),NA())</f>
        <v>5.5589394951205406E-4</v>
      </c>
    </row>
    <row r="95" spans="2:17" x14ac:dyDescent="0.2">
      <c r="B95" s="39" t="s">
        <v>17</v>
      </c>
      <c r="D95" s="42">
        <f>_xll.qlCalendarAdvance(Calendar,$D94,B95,"f",FALSE)</f>
        <v>42488</v>
      </c>
      <c r="E95" s="177">
        <f>_xll.qlInterestRateIndexValueDate(IndexON,D95)</f>
        <v>42488</v>
      </c>
      <c r="F95" s="193">
        <f>IFERROR(_xll.qlIndexFixing(IndexON,D95,TRUE,_xll.ohTrigger(RecalcTrigger,TriggerON)),NA())</f>
        <v>-2.712916506202312E-3</v>
      </c>
      <c r="H95" s="42">
        <f>_xll.qlCalendarAdvance(Calendar,$H94,B95,"f",FALSE)</f>
        <v>42488</v>
      </c>
      <c r="I95" s="177">
        <f>_xll.qlInterestRateIndexValueDate(Index1M,$H95)</f>
        <v>42492</v>
      </c>
      <c r="J95" s="182">
        <f>IFERROR(_xll.qlIndexFixing(Index1M,$H95,TRUE,_xll.ohTrigger(RecalcTrigger,Trigger1M)),NA())</f>
        <v>-2.5717468497989519E-3</v>
      </c>
      <c r="K95" s="44">
        <f>IFERROR(_xll.qlIndexFixing(Index3M,H95,TRUE,_xll.ohTrigger(RecalcTrigger,Trigger3M)),NA())</f>
        <v>-1.7446823680514806E-3</v>
      </c>
      <c r="L95" s="44">
        <f>IFERROR(_xll.qlIndexFixing(Index6M,$H95,TRUE,_xll.ohTrigger(RecalcTrigger,Trigger6M)),NA())</f>
        <v>-7.1752597760116582E-4</v>
      </c>
      <c r="M95" s="183">
        <f>IFERROR(_xll.qlIndexFixing(Index1Y,$H95,TRUE,_xll.ohTrigger(RecalcTrigger,Trigger1Y)),NA())</f>
        <v>4.7702948148003945E-4</v>
      </c>
      <c r="N95" s="182">
        <f>IFERROR(_xll.qlIndexFixing(ONIndex1M,I95,TRUE,_xll.ohTrigger(RecalcTrigger,Trigger1M)),NA())</f>
        <v>-2.5520239785814525E-3</v>
      </c>
      <c r="O95" s="44">
        <f>IFERROR(_xll.qlIndexFixing(ONIndex3M,I95,TRUE,_xll.ohTrigger(RecalcTrigger,Trigger3M)),NA())</f>
        <v>-1.669211281396521E-3</v>
      </c>
      <c r="P95" s="44">
        <f>IFERROR(_xll.qlIndexFixing(ONIndex6M,I95,TRUE,_xll.ohTrigger(RecalcTrigger,Trigger6M)),NA())</f>
        <v>-5.4787667914446558E-4</v>
      </c>
      <c r="Q95" s="183">
        <f>IFERROR(_xll.qlIndexFixing(ONIndex1Y,I95,TRUE,_xll.ohTrigger(RecalcTrigger,Trigger1Y)),NA())</f>
        <v>5.4923442817766954E-4</v>
      </c>
    </row>
    <row r="96" spans="2:17" x14ac:dyDescent="0.2">
      <c r="B96" s="39" t="s">
        <v>17</v>
      </c>
      <c r="D96" s="42">
        <f>_xll.qlCalendarAdvance(Calendar,$D95,B96,"f",FALSE)</f>
        <v>42489</v>
      </c>
      <c r="E96" s="177">
        <f>_xll.qlInterestRateIndexValueDate(IndexON,D96)</f>
        <v>42489</v>
      </c>
      <c r="F96" s="193">
        <f>IFERROR(_xll.qlIndexFixing(IndexON,D96,TRUE,_xll.ohTrigger(RecalcTrigger,TriggerON)),NA())</f>
        <v>-2.7080592252781699E-3</v>
      </c>
      <c r="H96" s="42">
        <f>_xll.qlCalendarAdvance(Calendar,$H95,B96,"f",FALSE)</f>
        <v>42489</v>
      </c>
      <c r="I96" s="177">
        <f>_xll.qlInterestRateIndexValueDate(Index1M,$H96)</f>
        <v>42493</v>
      </c>
      <c r="J96" s="182">
        <f>IFERROR(_xll.qlIndexFixing(Index1M,$H96,TRUE,_xll.ohTrigger(RecalcTrigger,Trigger1M)),NA())</f>
        <v>-2.5742169146458055E-3</v>
      </c>
      <c r="K96" s="44">
        <f>IFERROR(_xll.qlIndexFixing(Index3M,H96,TRUE,_xll.ohTrigger(RecalcTrigger,Trigger3M)),NA())</f>
        <v>-1.7467152707337594E-3</v>
      </c>
      <c r="L96" s="44">
        <f>IFERROR(_xll.qlIndexFixing(Index6M,$H96,TRUE,_xll.ohTrigger(RecalcTrigger,Trigger6M)),NA())</f>
        <v>-7.1911410100460222E-4</v>
      </c>
      <c r="M96" s="183">
        <f>IFERROR(_xll.qlIndexFixing(Index1Y,$H96,TRUE,_xll.ohTrigger(RecalcTrigger,Trigger1Y)),NA())</f>
        <v>4.7659423427343469E-4</v>
      </c>
      <c r="N96" s="182">
        <f>IFERROR(_xll.qlIndexFixing(ONIndex1M,I96,TRUE,_xll.ohTrigger(RecalcTrigger,Trigger1M)),NA())</f>
        <v>-2.5508124254436382E-3</v>
      </c>
      <c r="O96" s="44">
        <f>IFERROR(_xll.qlIndexFixing(ONIndex3M,I96,TRUE,_xll.ohTrigger(RecalcTrigger,Trigger3M)),NA())</f>
        <v>-1.6682003980994509E-3</v>
      </c>
      <c r="P96" s="44">
        <f>IFERROR(_xll.qlIndexFixing(ONIndex6M,I96,TRUE,_xll.ohTrigger(RecalcTrigger,Trigger6M)),NA())</f>
        <v>-5.4719026158167594E-4</v>
      </c>
      <c r="Q96" s="183">
        <f>IFERROR(_xll.qlIndexFixing(ONIndex1Y,I96,TRUE,_xll.ohTrigger(RecalcTrigger,Trigger1Y)),NA())</f>
        <v>5.4268117255951154E-4</v>
      </c>
    </row>
    <row r="97" spans="2:17" x14ac:dyDescent="0.2">
      <c r="B97" s="39" t="s">
        <v>17</v>
      </c>
      <c r="D97" s="42">
        <f>_xll.qlCalendarAdvance(Calendar,$D96,B97,"f",FALSE)</f>
        <v>42492</v>
      </c>
      <c r="E97" s="177">
        <f>_xll.qlInterestRateIndexValueDate(IndexON,D97)</f>
        <v>42492</v>
      </c>
      <c r="F97" s="193">
        <f>IFERROR(_xll.qlIndexFixing(IndexON,D97,TRUE,_xll.ohTrigger(RecalcTrigger,TriggerON)),NA())</f>
        <v>-2.7035283523479947E-3</v>
      </c>
      <c r="H97" s="42">
        <f>_xll.qlCalendarAdvance(Calendar,$H96,B97,"f",FALSE)</f>
        <v>42492</v>
      </c>
      <c r="I97" s="177">
        <f>_xll.qlInterestRateIndexValueDate(Index1M,$H97)</f>
        <v>42494</v>
      </c>
      <c r="J97" s="182">
        <f>IFERROR(_xll.qlIndexFixing(Index1M,$H97,TRUE,_xll.ohTrigger(RecalcTrigger,Trigger1M)),NA())</f>
        <v>-2.5808833171742603E-3</v>
      </c>
      <c r="K97" s="44">
        <f>IFERROR(_xll.qlIndexFixing(Index3M,H97,TRUE,_xll.ohTrigger(RecalcTrigger,Trigger3M)),NA())</f>
        <v>-1.7487473240485054E-3</v>
      </c>
      <c r="L97" s="44">
        <f>IFERROR(_xll.qlIndexFixing(Index6M,$H97,TRUE,_xll.ohTrigger(RecalcTrigger,Trigger6M)),NA())</f>
        <v>-7.20706974738168E-4</v>
      </c>
      <c r="M97" s="183">
        <f>IFERROR(_xll.qlIndexFixing(Index1Y,$H97,TRUE,_xll.ohTrigger(RecalcTrigger,Trigger1Y)),NA())</f>
        <v>4.7614636881890385E-4</v>
      </c>
      <c r="N97" s="182">
        <f>IFERROR(_xll.qlIndexFixing(ONIndex1M,I97,TRUE,_xll.ohTrigger(RecalcTrigger,Trigger1M)),NA())</f>
        <v>-2.5492454059428127E-3</v>
      </c>
      <c r="O97" s="44">
        <f>IFERROR(_xll.qlIndexFixing(ONIndex3M,I97,TRUE,_xll.ohTrigger(RecalcTrigger,Trigger3M)),NA())</f>
        <v>-1.6659417510034302E-3</v>
      </c>
      <c r="P97" s="44">
        <f>IFERROR(_xll.qlIndexFixing(ONIndex6M,I97,TRUE,_xll.ohTrigger(RecalcTrigger,Trigger6M)),NA())</f>
        <v>-5.4603356261839764E-4</v>
      </c>
      <c r="Q97" s="183">
        <f>IFERROR(_xll.qlIndexFixing(ONIndex1Y,I97,TRUE,_xll.ohTrigger(RecalcTrigger,Trigger1Y)),NA())</f>
        <v>5.2995368573505175E-4</v>
      </c>
    </row>
    <row r="98" spans="2:17" x14ac:dyDescent="0.2">
      <c r="B98" s="39" t="s">
        <v>17</v>
      </c>
      <c r="D98" s="42">
        <f>_xll.qlCalendarAdvance(Calendar,$D97,B98,"f",FALSE)</f>
        <v>42493</v>
      </c>
      <c r="E98" s="177">
        <f>_xll.qlInterestRateIndexValueDate(IndexON,D98)</f>
        <v>42493</v>
      </c>
      <c r="F98" s="193">
        <f>IFERROR(_xll.qlIndexFixing(IndexON,D98,TRUE,_xll.ohTrigger(RecalcTrigger,TriggerON)),NA())</f>
        <v>-2.7014117359858147E-3</v>
      </c>
      <c r="H98" s="42">
        <f>_xll.qlCalendarAdvance(Calendar,$H97,B98,"f",FALSE)</f>
        <v>42493</v>
      </c>
      <c r="I98" s="177">
        <f>_xll.qlInterestRateIndexValueDate(Index1M,$H98)</f>
        <v>42495</v>
      </c>
      <c r="J98" s="182">
        <f>IFERROR(_xll.qlIndexFixing(Index1M,$H98,TRUE,_xll.ohTrigger(RecalcTrigger,Trigger1M)),NA())</f>
        <v>-2.5818034737962181E-3</v>
      </c>
      <c r="K98" s="44">
        <f>IFERROR(_xll.qlIndexFixing(Index3M,H98,TRUE,_xll.ohTrigger(RecalcTrigger,Trigger3M)),NA())</f>
        <v>-1.7507805572081687E-3</v>
      </c>
      <c r="L98" s="44">
        <f>IFERROR(_xll.qlIndexFixing(Index6M,$H98,TRUE,_xll.ohTrigger(RecalcTrigger,Trigger6M)),NA())</f>
        <v>-7.2357854013397227E-4</v>
      </c>
      <c r="M98" s="183">
        <f>IFERROR(_xll.qlIndexFixing(Index1Y,$H98,TRUE,_xll.ohTrigger(RecalcTrigger,Trigger1Y)),NA())</f>
        <v>4.7568939162002775E-4</v>
      </c>
      <c r="N98" s="182">
        <f>IFERROR(_xll.qlIndexFixing(ONIndex1M,I98,TRUE,_xll.ohTrigger(RecalcTrigger,Trigger1M)),NA())</f>
        <v>-2.5486414989650541E-3</v>
      </c>
      <c r="O98" s="44">
        <f>IFERROR(_xll.qlIndexFixing(ONIndex3M,I98,TRUE,_xll.ohTrigger(RecalcTrigger,Trigger3M)),NA())</f>
        <v>-1.6634756835998132E-3</v>
      </c>
      <c r="P98" s="44">
        <f>IFERROR(_xll.qlIndexFixing(ONIndex6M,I98,TRUE,_xll.ohTrigger(RecalcTrigger,Trigger6M)),NA())</f>
        <v>-5.4511800425594004E-4</v>
      </c>
      <c r="Q98" s="183">
        <f>IFERROR(_xll.qlIndexFixing(ONIndex1Y,I98,TRUE,_xll.ohTrigger(RecalcTrigger,Trigger1Y)),NA())</f>
        <v>5.1762690837620084E-4</v>
      </c>
    </row>
    <row r="99" spans="2:17" x14ac:dyDescent="0.2">
      <c r="B99" s="39" t="s">
        <v>17</v>
      </c>
      <c r="D99" s="42">
        <f>_xll.qlCalendarAdvance(Calendar,$D98,B99,"f",FALSE)</f>
        <v>42494</v>
      </c>
      <c r="E99" s="177">
        <f>_xll.qlInterestRateIndexValueDate(IndexON,D99)</f>
        <v>42494</v>
      </c>
      <c r="F99" s="193">
        <f>IFERROR(_xll.qlIndexFixing(IndexON,D99,TRUE,_xll.ohTrigger(RecalcTrigger,TriggerON)),NA())</f>
        <v>-2.6994002265467998E-3</v>
      </c>
      <c r="H99" s="42">
        <f>_xll.qlCalendarAdvance(Calendar,$H98,B99,"f",FALSE)</f>
        <v>42494</v>
      </c>
      <c r="I99" s="177">
        <f>_xll.qlInterestRateIndexValueDate(Index1M,$H99)</f>
        <v>42496</v>
      </c>
      <c r="J99" s="182">
        <f>IFERROR(_xll.qlIndexFixing(Index1M,$H99,TRUE,_xll.ohTrigger(RecalcTrigger,Trigger1M)),NA())</f>
        <v>-2.5828214858471658E-3</v>
      </c>
      <c r="K99" s="44">
        <f>IFERROR(_xll.qlIndexFixing(Index3M,H99,TRUE,_xll.ohTrigger(RecalcTrigger,Trigger3M)),NA())</f>
        <v>-1.7549692977179812E-3</v>
      </c>
      <c r="L99" s="44">
        <f>IFERROR(_xll.qlIndexFixing(Index6M,$H99,TRUE,_xll.ohTrigger(RecalcTrigger,Trigger6M)),NA())</f>
        <v>-7.2453309155895136E-4</v>
      </c>
      <c r="M99" s="183">
        <f>IFERROR(_xll.qlIndexFixing(Index1Y,$H99,TRUE,_xll.ohTrigger(RecalcTrigger,Trigger1Y)),NA())</f>
        <v>4.746208393907497E-4</v>
      </c>
      <c r="N99" s="182">
        <f>IFERROR(_xll.qlIndexFixing(ONIndex1M,I99,TRUE,_xll.ohTrigger(RecalcTrigger,Trigger1M)),NA())</f>
        <v>-2.5488204586521235E-3</v>
      </c>
      <c r="O99" s="44">
        <f>IFERROR(_xll.qlIndexFixing(ONIndex3M,I99,TRUE,_xll.ohTrigger(RecalcTrigger,Trigger3M)),NA())</f>
        <v>-1.662130541721929E-3</v>
      </c>
      <c r="P99" s="44">
        <f>IFERROR(_xll.qlIndexFixing(ONIndex6M,I99,TRUE,_xll.ohTrigger(RecalcTrigger,Trigger6M)),NA())</f>
        <v>-5.4479081290192966E-4</v>
      </c>
      <c r="Q99" s="183">
        <f>IFERROR(_xll.qlIndexFixing(ONIndex1Y,I99,TRUE,_xll.ohTrigger(RecalcTrigger,Trigger1Y)),NA())</f>
        <v>5.1167705736432367E-4</v>
      </c>
    </row>
    <row r="100" spans="2:17" x14ac:dyDescent="0.2">
      <c r="B100" s="39" t="s">
        <v>17</v>
      </c>
      <c r="D100" s="42">
        <f>_xll.qlCalendarAdvance(Calendar,$D99,B100,"f",FALSE)</f>
        <v>42495</v>
      </c>
      <c r="E100" s="177">
        <f>_xll.qlInterestRateIndexValueDate(IndexON,D100)</f>
        <v>42495</v>
      </c>
      <c r="F100" s="193">
        <f>IFERROR(_xll.qlIndexFixing(IndexON,D100,TRUE,_xll.ohTrigger(RecalcTrigger,TriggerON)),NA())</f>
        <v>-2.6975002936158177E-3</v>
      </c>
      <c r="H100" s="42">
        <f>_xll.qlCalendarAdvance(Calendar,$H99,B100,"f",FALSE)</f>
        <v>42495</v>
      </c>
      <c r="I100" s="177">
        <f>_xll.qlInterestRateIndexValueDate(Index1M,$H100)</f>
        <v>42499</v>
      </c>
      <c r="J100" s="182">
        <f>IFERROR(_xll.qlIndexFixing(Index1M,$H100,TRUE,_xll.ohTrigger(RecalcTrigger,Trigger1M)),NA())</f>
        <v>-2.5930168819255166E-3</v>
      </c>
      <c r="K100" s="44">
        <f>IFERROR(_xll.qlIndexFixing(Index3M,H100,TRUE,_xll.ohTrigger(RecalcTrigger,Trigger3M)),NA())</f>
        <v>-1.758966495821649E-3</v>
      </c>
      <c r="L100" s="44">
        <f>IFERROR(_xll.qlIndexFixing(Index6M,$H100,TRUE,_xll.ohTrigger(RecalcTrigger,Trigger6M)),NA())</f>
        <v>-7.2869754398487694E-4</v>
      </c>
      <c r="M100" s="183">
        <f>IFERROR(_xll.qlIndexFixing(Index1Y,$H100,TRUE,_xll.ohTrigger(RecalcTrigger,Trigger1Y)),NA())</f>
        <v>4.7384114096043963E-4</v>
      </c>
      <c r="N100" s="182">
        <f>IFERROR(_xll.qlIndexFixing(ONIndex1M,I100,TRUE,_xll.ohTrigger(RecalcTrigger,Trigger1M)),NA())</f>
        <v>-2.5493092428252595E-3</v>
      </c>
      <c r="O100" s="44">
        <f>IFERROR(_xll.qlIndexFixing(ONIndex3M,I100,TRUE,_xll.ohTrigger(RecalcTrigger,Trigger3M)),NA())</f>
        <v>-1.6607223472808741E-3</v>
      </c>
      <c r="P100" s="44">
        <f>IFERROR(_xll.qlIndexFixing(ONIndex6M,I100,TRUE,_xll.ohTrigger(RecalcTrigger,Trigger6M)),NA())</f>
        <v>-5.4454897862932228E-4</v>
      </c>
      <c r="Q100" s="183">
        <f>IFERROR(_xll.qlIndexFixing(ONIndex1Y,I100,TRUE,_xll.ohTrigger(RecalcTrigger,Trigger1Y)),NA())</f>
        <v>5.0586230244675789E-4</v>
      </c>
    </row>
    <row r="101" spans="2:17" x14ac:dyDescent="0.2">
      <c r="B101" s="39" t="s">
        <v>17</v>
      </c>
      <c r="D101" s="42">
        <f>_xll.qlCalendarAdvance(Calendar,$D100,B101,"f",FALSE)</f>
        <v>42496</v>
      </c>
      <c r="E101" s="177">
        <f>_xll.qlInterestRateIndexValueDate(IndexON,D101)</f>
        <v>42496</v>
      </c>
      <c r="F101" s="193">
        <f>IFERROR(_xll.qlIndexFixing(IndexON,D101,TRUE,_xll.ohTrigger(RecalcTrigger,TriggerON)),NA())</f>
        <v>-2.6940845330747365E-3</v>
      </c>
      <c r="H101" s="42">
        <f>_xll.qlCalendarAdvance(Calendar,$H100,B101,"f",FALSE)</f>
        <v>42496</v>
      </c>
      <c r="I101" s="177">
        <f>_xll.qlInterestRateIndexValueDate(Index1M,$H101)</f>
        <v>42500</v>
      </c>
      <c r="J101" s="182">
        <f>IFERROR(_xll.qlIndexFixing(Index1M,$H101,TRUE,_xll.ohTrigger(RecalcTrigger,Trigger1M)),NA())</f>
        <v>-2.5967206067736212E-3</v>
      </c>
      <c r="K101" s="44">
        <f>IFERROR(_xll.qlIndexFixing(Index3M,H101,TRUE,_xll.ohTrigger(RecalcTrigger,Trigger3M)),NA())</f>
        <v>-1.7610366896923259E-3</v>
      </c>
      <c r="L101" s="44">
        <f>IFERROR(_xll.qlIndexFixing(Index6M,$H101,TRUE,_xll.ohTrigger(RecalcTrigger,Trigger6M)),NA())</f>
        <v>-7.3029139272503976E-4</v>
      </c>
      <c r="M101" s="183">
        <f>IFERROR(_xll.qlIndexFixing(Index1Y,$H101,TRUE,_xll.ohTrigger(RecalcTrigger,Trigger1Y)),NA())</f>
        <v>4.7339184810217939E-4</v>
      </c>
      <c r="N101" s="182">
        <f>IFERROR(_xll.qlIndexFixing(ONIndex1M,I101,TRUE,_xll.ohTrigger(RecalcTrigger,Trigger1M)),NA())</f>
        <v>-2.5501184254261844E-3</v>
      </c>
      <c r="O101" s="44">
        <f>IFERROR(_xll.qlIndexFixing(ONIndex3M,I101,TRUE,_xll.ohTrigger(RecalcTrigger,Trigger3M)),NA())</f>
        <v>-1.65925236694342E-3</v>
      </c>
      <c r="P101" s="44">
        <f>IFERROR(_xll.qlIndexFixing(ONIndex6M,I101,TRUE,_xll.ohTrigger(RecalcTrigger,Trigger6M)),NA())</f>
        <v>-5.4439700519548495E-4</v>
      </c>
      <c r="Q101" s="183">
        <f>IFERROR(_xll.qlIndexFixing(ONIndex1Y,I101,TRUE,_xll.ohTrigger(RecalcTrigger,Trigger1Y)),NA())</f>
        <v>5.0018744873980836E-4</v>
      </c>
    </row>
    <row r="102" spans="2:17" x14ac:dyDescent="0.2">
      <c r="B102" s="39" t="s">
        <v>17</v>
      </c>
      <c r="D102" s="42">
        <f>_xll.qlCalendarAdvance(Calendar,$D101,B102,"f",FALSE)</f>
        <v>42499</v>
      </c>
      <c r="E102" s="177">
        <f>_xll.qlInterestRateIndexValueDate(IndexON,D102)</f>
        <v>42499</v>
      </c>
      <c r="F102" s="193">
        <f>IFERROR(_xll.qlIndexFixing(IndexON,D102,TRUE,_xll.ohTrigger(RecalcTrigger,TriggerON)),NA())</f>
        <v>-2.691145708677567E-3</v>
      </c>
      <c r="H102" s="42">
        <f>_xll.qlCalendarAdvance(Calendar,$H101,B102,"f",FALSE)</f>
        <v>42499</v>
      </c>
      <c r="I102" s="177">
        <f>_xll.qlInterestRateIndexValueDate(Index1M,$H102)</f>
        <v>42501</v>
      </c>
      <c r="J102" s="182">
        <f>IFERROR(_xll.qlIndexFixing(Index1M,$H102,TRUE,_xll.ohTrigger(RecalcTrigger,Trigger1M)),NA())</f>
        <v>-2.6049856506657225E-3</v>
      </c>
      <c r="K102" s="44">
        <f>IFERROR(_xll.qlIndexFixing(Index3M,H102,TRUE,_xll.ohTrigger(RecalcTrigger,Trigger3M)),NA())</f>
        <v>-1.7631206126730256E-3</v>
      </c>
      <c r="L102" s="44">
        <f>IFERROR(_xll.qlIndexFixing(Index6M,$H102,TRUE,_xll.ohTrigger(RecalcTrigger,Trigger6M)),NA())</f>
        <v>-7.3188048657241882E-4</v>
      </c>
      <c r="M102" s="183">
        <f>IFERROR(_xll.qlIndexFixing(Index1Y,$H102,TRUE,_xll.ohTrigger(RecalcTrigger,Trigger1Y)),NA())</f>
        <v>4.7295486982593078E-4</v>
      </c>
      <c r="N102" s="182">
        <f>IFERROR(_xll.qlIndexFixing(ONIndex1M,I102,TRUE,_xll.ohTrigger(RecalcTrigger,Trigger1M)),NA())</f>
        <v>-2.5528395523632952E-3</v>
      </c>
      <c r="O102" s="44">
        <f>IFERROR(_xll.qlIndexFixing(ONIndex3M,I102,TRUE,_xll.ohTrigger(RecalcTrigger,Trigger3M)),NA())</f>
        <v>-1.656105165963595E-3</v>
      </c>
      <c r="P102" s="44">
        <f>IFERROR(_xll.qlIndexFixing(ONIndex6M,I102,TRUE,_xll.ohTrigger(RecalcTrigger,Trigger6M)),NA())</f>
        <v>-5.4441429159446386E-4</v>
      </c>
      <c r="Q102" s="183">
        <f>IFERROR(_xll.qlIndexFixing(ONIndex1Y,I102,TRUE,_xll.ohTrigger(RecalcTrigger,Trigger1Y)),NA())</f>
        <v>4.8932876915763757E-4</v>
      </c>
    </row>
    <row r="103" spans="2:17" x14ac:dyDescent="0.2">
      <c r="B103" s="39" t="s">
        <v>17</v>
      </c>
      <c r="D103" s="42">
        <f>_xll.qlCalendarAdvance(Calendar,$D102,B103,"f",FALSE)</f>
        <v>42500</v>
      </c>
      <c r="E103" s="177">
        <f>_xll.qlInterestRateIndexValueDate(IndexON,D103)</f>
        <v>42500</v>
      </c>
      <c r="F103" s="193">
        <f>IFERROR(_xll.qlIndexFixing(IndexON,D103,TRUE,_xll.ohTrigger(RecalcTrigger,TriggerON)),NA())</f>
        <v>-2.6899006950653614E-3</v>
      </c>
      <c r="H103" s="42">
        <f>_xll.qlCalendarAdvance(Calendar,$H102,B103,"f",FALSE)</f>
        <v>42500</v>
      </c>
      <c r="I103" s="177">
        <f>_xll.qlInterestRateIndexValueDate(Index1M,$H103)</f>
        <v>42502</v>
      </c>
      <c r="J103" s="182">
        <f>IFERROR(_xll.qlIndexFixing(Index1M,$H103,TRUE,_xll.ohTrigger(RecalcTrigger,Trigger1M)),NA())</f>
        <v>-2.6067439978459672E-3</v>
      </c>
      <c r="K103" s="44">
        <f>IFERROR(_xll.qlIndexFixing(Index3M,H103,TRUE,_xll.ohTrigger(RecalcTrigger,Trigger3M)),NA())</f>
        <v>-1.7652204186438657E-3</v>
      </c>
      <c r="L103" s="44">
        <f>IFERROR(_xll.qlIndexFixing(Index6M,$H103,TRUE,_xll.ohTrigger(RecalcTrigger,Trigger6M)),NA())</f>
        <v>-7.3453481038781589E-4</v>
      </c>
      <c r="M103" s="183">
        <f>IFERROR(_xll.qlIndexFixing(Index1Y,$H103,TRUE,_xll.ohTrigger(RecalcTrigger,Trigger1Y)),NA())</f>
        <v>4.7253384173792087E-4</v>
      </c>
      <c r="N103" s="182">
        <f>IFERROR(_xll.qlIndexFixing(ONIndex1M,I103,TRUE,_xll.ohTrigger(RecalcTrigger,Trigger1M)),NA())</f>
        <v>-2.5567706197415774E-3</v>
      </c>
      <c r="O103" s="44">
        <f>IFERROR(_xll.qlIndexFixing(ONIndex3M,I103,TRUE,_xll.ohTrigger(RecalcTrigger,Trigger3M)),NA())</f>
        <v>-1.6527799130106047E-3</v>
      </c>
      <c r="P103" s="44">
        <f>IFERROR(_xll.qlIndexFixing(ONIndex6M,I103,TRUE,_xll.ohTrigger(RecalcTrigger,Trigger6M)),NA())</f>
        <v>-5.4477780051076508E-4</v>
      </c>
      <c r="Q103" s="183">
        <f>IFERROR(_xll.qlIndexFixing(ONIndex1Y,I103,TRUE,_xll.ohTrigger(RecalcTrigger,Trigger1Y)),NA())</f>
        <v>4.7898314754490912E-4</v>
      </c>
    </row>
    <row r="104" spans="2:17" x14ac:dyDescent="0.2">
      <c r="B104" s="39" t="s">
        <v>17</v>
      </c>
      <c r="D104" s="42">
        <f>_xll.qlCalendarAdvance(Calendar,$D103,B104,"f",FALSE)</f>
        <v>42501</v>
      </c>
      <c r="E104" s="177">
        <f>_xll.qlInterestRateIndexValueDate(IndexON,D104)</f>
        <v>42501</v>
      </c>
      <c r="F104" s="193">
        <f>IFERROR(_xll.qlIndexFixing(IndexON,D104,TRUE,_xll.ohTrigger(RecalcTrigger,TriggerON)),NA())</f>
        <v>-2.6888060729124419E-3</v>
      </c>
      <c r="H104" s="42">
        <f>_xll.qlCalendarAdvance(Calendar,$H103,B104,"f",FALSE)</f>
        <v>42501</v>
      </c>
      <c r="I104" s="177">
        <f>_xll.qlInterestRateIndexValueDate(Index1M,$H104)</f>
        <v>42503</v>
      </c>
      <c r="J104" s="182">
        <f>IFERROR(_xll.qlIndexFixing(Index1M,$H104,TRUE,_xll.ohTrigger(RecalcTrigger,Trigger1M)),NA())</f>
        <v>-2.6085891075789923E-3</v>
      </c>
      <c r="K104" s="44">
        <f>IFERROR(_xll.qlIndexFixing(Index3M,H104,TRUE,_xll.ohTrigger(RecalcTrigger,Trigger3M)),NA())</f>
        <v>-1.7691802608842092E-3</v>
      </c>
      <c r="L104" s="44">
        <f>IFERROR(_xll.qlIndexFixing(Index6M,$H104,TRUE,_xll.ohTrigger(RecalcTrigger,Trigger6M)),NA())</f>
        <v>-7.3556369463746241E-4</v>
      </c>
      <c r="M104" s="183">
        <f>IFERROR(_xll.qlIndexFixing(Index1Y,$H104,TRUE,_xll.ohTrigger(RecalcTrigger,Trigger1Y)),NA())</f>
        <v>4.7151643936084795E-4</v>
      </c>
      <c r="N104" s="182">
        <f>IFERROR(_xll.qlIndexFixing(ONIndex1M,I104,TRUE,_xll.ohTrigger(RecalcTrigger,Trigger1M)),NA())</f>
        <v>-2.5593404040469281E-3</v>
      </c>
      <c r="O104" s="44">
        <f>IFERROR(_xll.qlIndexFixing(ONIndex3M,I104,TRUE,_xll.ohTrigger(RecalcTrigger,Trigger3M)),NA())</f>
        <v>-1.6510199985164675E-3</v>
      </c>
      <c r="P104" s="44">
        <f>IFERROR(_xll.qlIndexFixing(ONIndex6M,I104,TRUE,_xll.ohTrigger(RecalcTrigger,Trigger6M)),NA())</f>
        <v>-5.4514269126837434E-4</v>
      </c>
      <c r="Q104" s="183">
        <f>IFERROR(_xll.qlIndexFixing(ONIndex1Y,I104,TRUE,_xll.ohTrigger(RecalcTrigger,Trigger1Y)),NA())</f>
        <v>4.7407987599612511E-4</v>
      </c>
    </row>
    <row r="105" spans="2:17" x14ac:dyDescent="0.2">
      <c r="B105" s="39" t="s">
        <v>17</v>
      </c>
      <c r="D105" s="42">
        <f>_xll.qlCalendarAdvance(Calendar,$D104,B105,"f",FALSE)</f>
        <v>42502</v>
      </c>
      <c r="E105" s="177">
        <f>_xll.qlInterestRateIndexValueDate(IndexON,D105)</f>
        <v>42502</v>
      </c>
      <c r="F105" s="193">
        <f>IFERROR(_xll.qlIndexFixing(IndexON,D105,TRUE,_xll.ohTrigger(RecalcTrigger,TriggerON)),NA())</f>
        <v>-2.6878683112041557E-3</v>
      </c>
      <c r="H105" s="42">
        <f>_xll.qlCalendarAdvance(Calendar,$H104,B105,"f",FALSE)</f>
        <v>42502</v>
      </c>
      <c r="I105" s="177">
        <f>_xll.qlInterestRateIndexValueDate(Index1M,$H105)</f>
        <v>42506</v>
      </c>
      <c r="J105" s="182">
        <f>IFERROR(_xll.qlIndexFixing(Index1M,$H105,TRUE,_xll.ohTrigger(RecalcTrigger,Trigger1M)),NA())</f>
        <v>-2.6213353986300151E-3</v>
      </c>
      <c r="K105" s="44">
        <f>IFERROR(_xll.qlIndexFixing(Index3M,H105,TRUE,_xll.ohTrigger(RecalcTrigger,Trigger3M)),NA())</f>
        <v>-1.7738221733150192E-3</v>
      </c>
      <c r="L105" s="44">
        <f>IFERROR(_xll.qlIndexFixing(Index6M,$H105,TRUE,_xll.ohTrigger(RecalcTrigger,Trigger6M)),NA())</f>
        <v>-7.3970092702763839E-4</v>
      </c>
      <c r="M105" s="183">
        <f>IFERROR(_xll.qlIndexFixing(Index1Y,$H105,TRUE,_xll.ohTrigger(RecalcTrigger,Trigger1Y)),NA())</f>
        <v>4.7108258894392802E-4</v>
      </c>
      <c r="N105" s="182">
        <f>IFERROR(_xll.qlIndexFixing(ONIndex1M,I105,TRUE,_xll.ohTrigger(RecalcTrigger,Trigger1M)),NA())</f>
        <v>-2.5622940306702091E-3</v>
      </c>
      <c r="O105" s="44">
        <f>IFERROR(_xll.qlIndexFixing(ONIndex3M,I105,TRUE,_xll.ohTrigger(RecalcTrigger,Trigger3M)),NA())</f>
        <v>-1.6492058965678069E-3</v>
      </c>
      <c r="P105" s="44">
        <f>IFERROR(_xll.qlIndexFixing(ONIndex6M,I105,TRUE,_xll.ohTrigger(RecalcTrigger,Trigger6M)),NA())</f>
        <v>-5.4562446640815665E-4</v>
      </c>
      <c r="Q105" s="183">
        <f>IFERROR(_xll.qlIndexFixing(ONIndex1Y,I105,TRUE,_xll.ohTrigger(RecalcTrigger,Trigger1Y)),NA())</f>
        <v>4.6934533603604223E-4</v>
      </c>
    </row>
    <row r="106" spans="2:17" x14ac:dyDescent="0.2">
      <c r="B106" s="39" t="s">
        <v>17</v>
      </c>
      <c r="D106" s="42">
        <f>_xll.qlCalendarAdvance(Calendar,$D105,B106,"f",FALSE)</f>
        <v>42503</v>
      </c>
      <c r="E106" s="177">
        <f>_xll.qlInterestRateIndexValueDate(IndexON,D106)</f>
        <v>42503</v>
      </c>
      <c r="F106" s="193">
        <f>IFERROR(_xll.qlIndexFixing(IndexON,D106,TRUE,_xll.ohTrigger(RecalcTrigger,TriggerON)),NA())</f>
        <v>-2.6865279538856868E-3</v>
      </c>
      <c r="H106" s="42">
        <f>_xll.qlCalendarAdvance(Calendar,$H105,B106,"f",FALSE)</f>
        <v>42503</v>
      </c>
      <c r="I106" s="177">
        <f>_xll.qlInterestRateIndexValueDate(Index1M,$H106)</f>
        <v>42507</v>
      </c>
      <c r="J106" s="182">
        <f>IFERROR(_xll.qlIndexFixing(Index1M,$H106,TRUE,_xll.ohTrigger(RecalcTrigger,Trigger1M)),NA())</f>
        <v>-2.6257182011109551E-3</v>
      </c>
      <c r="K106" s="44">
        <f>IFERROR(_xll.qlIndexFixing(Index3M,H106,TRUE,_xll.ohTrigger(RecalcTrigger,Trigger3M)),NA())</f>
        <v>-1.7760343257340909E-3</v>
      </c>
      <c r="L106" s="44">
        <f>IFERROR(_xll.qlIndexFixing(Index6M,$H106,TRUE,_xll.ohTrigger(RecalcTrigger,Trigger6M)),NA())</f>
        <v>-7.4122877394640178E-4</v>
      </c>
      <c r="M106" s="183">
        <f>IFERROR(_xll.qlIndexFixing(Index1Y,$H106,TRUE,_xll.ohTrigger(RecalcTrigger,Trigger1Y)),NA())</f>
        <v>4.7079649145346256E-4</v>
      </c>
      <c r="N106" s="182">
        <f>IFERROR(_xll.qlIndexFixing(ONIndex1M,I106,TRUE,_xll.ohTrigger(RecalcTrigger,Trigger1M)),NA())</f>
        <v>-2.5656420734732066E-3</v>
      </c>
      <c r="O106" s="44">
        <f>IFERROR(_xll.qlIndexFixing(ONIndex3M,I106,TRUE,_xll.ohTrigger(RecalcTrigger,Trigger3M)),NA())</f>
        <v>-1.6473388734716821E-3</v>
      </c>
      <c r="P106" s="44">
        <f>IFERROR(_xll.qlIndexFixing(ONIndex6M,I106,TRUE,_xll.ohTrigger(RecalcTrigger,Trigger6M)),NA())</f>
        <v>-5.4622763032696753E-4</v>
      </c>
      <c r="Q106" s="183">
        <f>IFERROR(_xll.qlIndexFixing(ONIndex1Y,I106,TRUE,_xll.ohTrigger(RecalcTrigger,Trigger1Y)),NA())</f>
        <v>4.6478433286090137E-4</v>
      </c>
    </row>
    <row r="107" spans="2:17" x14ac:dyDescent="0.2">
      <c r="B107" s="39" t="s">
        <v>17</v>
      </c>
      <c r="D107" s="42">
        <f>_xll.qlCalendarAdvance(Calendar,$D106,B107,"f",FALSE)</f>
        <v>42506</v>
      </c>
      <c r="E107" s="177">
        <f>_xll.qlInterestRateIndexValueDate(IndexON,D107)</f>
        <v>42506</v>
      </c>
      <c r="F107" s="193">
        <f>IFERROR(_xll.qlIndexFixing(IndexON,D107,TRUE,_xll.ohTrigger(RecalcTrigger,TriggerON)),NA())</f>
        <v>-2.6858152541597846E-3</v>
      </c>
      <c r="H107" s="42">
        <f>_xll.qlCalendarAdvance(Calendar,$H106,B107,"f",FALSE)</f>
        <v>42506</v>
      </c>
      <c r="I107" s="177">
        <f>_xll.qlInterestRateIndexValueDate(Index1M,$H107)</f>
        <v>42508</v>
      </c>
      <c r="J107" s="182">
        <f>IFERROR(_xll.qlIndexFixing(Index1M,$H107,TRUE,_xll.ohTrigger(RecalcTrigger,Trigger1M)),NA())</f>
        <v>-2.6344843485016545E-3</v>
      </c>
      <c r="K107" s="44">
        <f>IFERROR(_xll.qlIndexFixing(Index3M,H107,TRUE,_xll.ohTrigger(RecalcTrigger,Trigger3M)),NA())</f>
        <v>-1.7782756584052901E-3</v>
      </c>
      <c r="L107" s="44">
        <f>IFERROR(_xll.qlIndexFixing(Index6M,$H107,TRUE,_xll.ohTrigger(RecalcTrigger,Trigger6M)),NA())</f>
        <v>-7.427406305563055E-4</v>
      </c>
      <c r="M107" s="183">
        <f>IFERROR(_xll.qlIndexFixing(Index1Y,$H107,TRUE,_xll.ohTrigger(RecalcTrigger,Trigger1Y)),NA())</f>
        <v>4.7054854513946162E-4</v>
      </c>
      <c r="N107" s="182">
        <f>IFERROR(_xll.qlIndexFixing(ONIndex1M,I107,TRUE,_xll.ohTrigger(RecalcTrigger,Trigger1M)),NA())</f>
        <v>-2.5736873497050894E-3</v>
      </c>
      <c r="O107" s="44">
        <f>IFERROR(_xll.qlIndexFixing(ONIndex3M,I107,TRUE,_xll.ohTrigger(RecalcTrigger,Trigger3M)),NA())</f>
        <v>-1.6434272530840843E-3</v>
      </c>
      <c r="P107" s="44">
        <f>IFERROR(_xll.qlIndexFixing(ONIndex6M,I107,TRUE,_xll.ohTrigger(RecalcTrigger,Trigger6M)),NA())</f>
        <v>-5.4786027220199429E-4</v>
      </c>
      <c r="Q107" s="183">
        <f>IFERROR(_xll.qlIndexFixing(ONIndex1Y,I107,TRUE,_xll.ohTrigger(RecalcTrigger,Trigger1Y)),NA())</f>
        <v>4.5626538595300303E-4</v>
      </c>
    </row>
    <row r="108" spans="2:17" x14ac:dyDescent="0.2">
      <c r="B108" s="39" t="s">
        <v>17</v>
      </c>
      <c r="D108" s="42">
        <f>_xll.qlCalendarAdvance(Calendar,$D107,B108,"f",FALSE)</f>
        <v>42507</v>
      </c>
      <c r="E108" s="177">
        <f>_xll.qlInterestRateIndexValueDate(IndexON,D108)</f>
        <v>42507</v>
      </c>
      <c r="F108" s="193">
        <f>IFERROR(_xll.qlIndexFixing(IndexON,D108,TRUE,_xll.ohTrigger(RecalcTrigger,TriggerON)),NA())</f>
        <v>-2.685758833251839E-3</v>
      </c>
      <c r="H108" s="42">
        <f>_xll.qlCalendarAdvance(Calendar,$H107,B108,"f",FALSE)</f>
        <v>42507</v>
      </c>
      <c r="I108" s="177">
        <f>_xll.qlInterestRateIndexValueDate(Index1M,$H108)</f>
        <v>42509</v>
      </c>
      <c r="J108" s="182">
        <f>IFERROR(_xll.qlIndexFixing(Index1M,$H108,TRUE,_xll.ohTrigger(RecalcTrigger,Trigger1M)),NA())</f>
        <v>-2.6367590630230198E-3</v>
      </c>
      <c r="K108" s="44">
        <f>IFERROR(_xll.qlIndexFixing(Index3M,H108,TRUE,_xll.ohTrigger(RecalcTrigger,Trigger3M)),NA())</f>
        <v>-1.7805484498698856E-3</v>
      </c>
      <c r="L108" s="44">
        <f>IFERROR(_xll.qlIndexFixing(Index6M,$H108,TRUE,_xll.ohTrigger(RecalcTrigger,Trigger6M)),NA())</f>
        <v>-7.4500369847885922E-4</v>
      </c>
      <c r="M108" s="183">
        <f>IFERROR(_xll.qlIndexFixing(Index1Y,$H108,TRUE,_xll.ohTrigger(RecalcTrigger,Trigger1Y)),NA())</f>
        <v>4.7034251473423197E-4</v>
      </c>
      <c r="N108" s="182">
        <f>IFERROR(_xll.qlIndexFixing(ONIndex1M,I108,TRUE,_xll.ohTrigger(RecalcTrigger,Trigger1M)),NA())</f>
        <v>-2.5831116104502172E-3</v>
      </c>
      <c r="O108" s="44">
        <f>IFERROR(_xll.qlIndexFixing(ONIndex3M,I108,TRUE,_xll.ohTrigger(RecalcTrigger,Trigger3M)),NA())</f>
        <v>-1.6394219603466098E-3</v>
      </c>
      <c r="P108" s="44">
        <f>IFERROR(_xll.qlIndexFixing(ONIndex6M,I108,TRUE,_xll.ohTrigger(RecalcTrigger,Trigger6M)),NA())</f>
        <v>-5.4994075065817327E-4</v>
      </c>
      <c r="Q108" s="183">
        <f>IFERROR(_xll.qlIndexFixing(ONIndex1Y,I108,TRUE,_xll.ohTrigger(RecalcTrigger,Trigger1Y)),NA())</f>
        <v>4.483717889769423E-4</v>
      </c>
    </row>
    <row r="109" spans="2:17" x14ac:dyDescent="0.2">
      <c r="B109" s="39" t="s">
        <v>17</v>
      </c>
      <c r="D109" s="42">
        <f>_xll.qlCalendarAdvance(Calendar,$D108,B109,"f",FALSE)</f>
        <v>42508</v>
      </c>
      <c r="E109" s="177">
        <f>_xll.qlInterestRateIndexValueDate(IndexON,D109)</f>
        <v>42508</v>
      </c>
      <c r="F109" s="193">
        <f>IFERROR(_xll.qlIndexFixing(IndexON,D109,TRUE,_xll.ohTrigger(RecalcTrigger,TriggerON)),NA())</f>
        <v>-2.6858980878596839E-3</v>
      </c>
      <c r="H109" s="42">
        <f>_xll.qlCalendarAdvance(Calendar,$H108,B109,"f",FALSE)</f>
        <v>42508</v>
      </c>
      <c r="I109" s="177">
        <f>_xll.qlInterestRateIndexValueDate(Index1M,$H109)</f>
        <v>42510</v>
      </c>
      <c r="J109" s="182">
        <f>IFERROR(_xll.qlIndexFixing(Index1M,$H109,TRUE,_xll.ohTrigger(RecalcTrigger,Trigger1M)),NA())</f>
        <v>-2.6390719675558364E-3</v>
      </c>
      <c r="K109" s="44">
        <f>IFERROR(_xll.qlIndexFixing(Index3M,H109,TRUE,_xll.ohTrigger(RecalcTrigger,Trigger3M)),NA())</f>
        <v>-1.7845169712242151E-3</v>
      </c>
      <c r="L109" s="44">
        <f>IFERROR(_xll.qlIndexFixing(Index6M,$H109,TRUE,_xll.ohTrigger(RecalcTrigger,Trigger6M)),NA())</f>
        <v>-7.4607929573739721E-4</v>
      </c>
      <c r="M109" s="183">
        <f>IFERROR(_xll.qlIndexFixing(Index1Y,$H109,TRUE,_xll.ohTrigger(RecalcTrigger,Trigger1Y)),NA())</f>
        <v>4.6995120963670532E-4</v>
      </c>
      <c r="N109" s="182">
        <f>IFERROR(_xll.qlIndexFixing(ONIndex1M,I109,TRUE,_xll.ohTrigger(RecalcTrigger,Trigger1M)),NA())</f>
        <v>-2.588116651351946E-3</v>
      </c>
      <c r="O109" s="44">
        <f>IFERROR(_xll.qlIndexFixing(ONIndex3M,I109,TRUE,_xll.ohTrigger(RecalcTrigger,Trigger3M)),NA())</f>
        <v>-1.6376425437325537E-3</v>
      </c>
      <c r="P109" s="44">
        <f>IFERROR(_xll.qlIndexFixing(ONIndex6M,I109,TRUE,_xll.ohTrigger(RecalcTrigger,Trigger6M)),NA())</f>
        <v>-5.5119724240881851E-4</v>
      </c>
      <c r="Q109" s="183">
        <f>IFERROR(_xll.qlIndexFixing(ONIndex1Y,I109,TRUE,_xll.ohTrigger(RecalcTrigger,Trigger1Y)),NA())</f>
        <v>4.4475054559178773E-4</v>
      </c>
    </row>
    <row r="110" spans="2:17" x14ac:dyDescent="0.2">
      <c r="B110" s="39" t="s">
        <v>17</v>
      </c>
      <c r="D110" s="42">
        <f>_xll.qlCalendarAdvance(Calendar,$D109,B110,"f",FALSE)</f>
        <v>42509</v>
      </c>
      <c r="E110" s="177">
        <f>_xll.qlInterestRateIndexValueDate(IndexON,D110)</f>
        <v>42509</v>
      </c>
      <c r="F110" s="193">
        <f>IFERROR(_xll.qlIndexFixing(IndexON,D110,TRUE,_xll.ohTrigger(RecalcTrigger,TriggerON)),NA())</f>
        <v>-2.6862394873683471E-3</v>
      </c>
      <c r="H110" s="42">
        <f>_xll.qlCalendarAdvance(Calendar,$H109,B110,"f",FALSE)</f>
        <v>42509</v>
      </c>
      <c r="I110" s="177">
        <f>_xll.qlInterestRateIndexValueDate(Index1M,$H110)</f>
        <v>42513</v>
      </c>
      <c r="J110" s="182">
        <f>IFERROR(_xll.qlIndexFixing(Index1M,$H110,TRUE,_xll.ohTrigger(RecalcTrigger,Trigger1M)),NA())</f>
        <v>-2.6524146522161956E-3</v>
      </c>
      <c r="K110" s="44">
        <f>IFERROR(_xll.qlIndexFixing(Index3M,H110,TRUE,_xll.ohTrigger(RecalcTrigger,Trigger3M)),NA())</f>
        <v>-1.7900000023192723E-3</v>
      </c>
      <c r="L110" s="44">
        <f>IFERROR(_xll.qlIndexFixing(Index6M,$H110,TRUE,_xll.ohTrigger(RecalcTrigger,Trigger6M)),NA())</f>
        <v>-7.5000000055534268E-4</v>
      </c>
      <c r="M110" s="183">
        <f>IFERROR(_xll.qlIndexFixing(Index1Y,$H110,TRUE,_xll.ohTrigger(RecalcTrigger,Trigger1Y)),NA())</f>
        <v>4.7000000007825184E-4</v>
      </c>
      <c r="N110" s="182">
        <f>IFERROR(_xll.qlIndexFixing(ONIndex1M,I110,TRUE,_xll.ohTrigger(RecalcTrigger,Trigger1M)),NA())</f>
        <v>-2.5930947498054024E-3</v>
      </c>
      <c r="O110" s="44">
        <f>IFERROR(_xll.qlIndexFixing(ONIndex3M,I110,TRUE,_xll.ohTrigger(RecalcTrigger,Trigger3M)),NA())</f>
        <v>-1.6361588357360901E-3</v>
      </c>
      <c r="P110" s="44">
        <f>IFERROR(_xll.qlIndexFixing(ONIndex6M,I110,TRUE,_xll.ohTrigger(RecalcTrigger,Trigger6M)),NA())</f>
        <v>-5.5258047589656911E-4</v>
      </c>
      <c r="Q110" s="183">
        <f>IFERROR(_xll.qlIndexFixing(ONIndex1Y,I110,TRUE,_xll.ohTrigger(RecalcTrigger,Trigger1Y)),NA())</f>
        <v>4.41331669289724E-4</v>
      </c>
    </row>
    <row r="111" spans="2:17" x14ac:dyDescent="0.2">
      <c r="B111" s="39" t="s">
        <v>17</v>
      </c>
      <c r="D111" s="42">
        <f>_xll.qlCalendarAdvance(Calendar,$D110,B111,"f",FALSE)</f>
        <v>42510</v>
      </c>
      <c r="E111" s="177">
        <f>_xll.qlInterestRateIndexValueDate(IndexON,D111)</f>
        <v>42510</v>
      </c>
      <c r="F111" s="193">
        <f>IFERROR(_xll.qlIndexFixing(IndexON,D111,TRUE,_xll.ohTrigger(RecalcTrigger,TriggerON)),NA())</f>
        <v>-2.6876083834581621E-3</v>
      </c>
      <c r="H111" s="42">
        <f>_xll.qlCalendarAdvance(Calendar,$H110,B111,"f",FALSE)</f>
        <v>42510</v>
      </c>
      <c r="I111" s="177">
        <f>_xll.qlInterestRateIndexValueDate(Index1M,$H111)</f>
        <v>42514</v>
      </c>
      <c r="J111" s="182">
        <f>IFERROR(_xll.qlIndexFixing(Index1M,$H111,TRUE,_xll.ohTrigger(RecalcTrigger,Trigger1M)),NA())</f>
        <v>-2.6567821160970685E-3</v>
      </c>
      <c r="K111" s="44">
        <f>IFERROR(_xll.qlIndexFixing(Index3M,H111,TRUE,_xll.ohTrigger(RecalcTrigger,Trigger3M)),NA())</f>
        <v>-1.7924615099704586E-3</v>
      </c>
      <c r="L111" s="44">
        <f>IFERROR(_xll.qlIndexFixing(Index6M,$H111,TRUE,_xll.ohTrigger(RecalcTrigger,Trigger6M)),NA())</f>
        <v>-7.5138350651470377E-4</v>
      </c>
      <c r="M111" s="183">
        <f>IFERROR(_xll.qlIndexFixing(Index1Y,$H111,TRUE,_xll.ohTrigger(RecalcTrigger,Trigger1Y)),NA())</f>
        <v>4.7001718100955959E-4</v>
      </c>
      <c r="N111" s="182">
        <f>IFERROR(_xll.qlIndexFixing(ONIndex1M,I111,TRUE,_xll.ohTrigger(RecalcTrigger,Trigger1M)),NA())</f>
        <v>-2.5980443597672931E-3</v>
      </c>
      <c r="O111" s="44">
        <f>IFERROR(_xll.qlIndexFixing(ONIndex3M,I111,TRUE,_xll.ohTrigger(RecalcTrigger,Trigger3M)),NA())</f>
        <v>-1.6349806284843282E-3</v>
      </c>
      <c r="P111" s="44">
        <f>IFERROR(_xll.qlIndexFixing(ONIndex6M,I111,TRUE,_xll.ohTrigger(RecalcTrigger,Trigger6M)),NA())</f>
        <v>-5.5409441323206465E-4</v>
      </c>
      <c r="Q111" s="183">
        <f>IFERROR(_xll.qlIndexFixing(ONIndex1Y,I111,TRUE,_xll.ohTrigger(RecalcTrigger,Trigger1Y)),NA())</f>
        <v>4.3811996526699204E-4</v>
      </c>
    </row>
    <row r="112" spans="2:17" x14ac:dyDescent="0.2">
      <c r="B112" s="39" t="s">
        <v>17</v>
      </c>
      <c r="D112" s="42">
        <f>_xll.qlCalendarAdvance(Calendar,$D111,B112,"f",FALSE)</f>
        <v>42513</v>
      </c>
      <c r="E112" s="177">
        <f>_xll.qlInterestRateIndexValueDate(IndexON,D112)</f>
        <v>42513</v>
      </c>
      <c r="F112" s="193">
        <f>IFERROR(_xll.qlIndexFixing(IndexON,D112,TRUE,_xll.ohTrigger(RecalcTrigger,TriggerON)),NA())</f>
        <v>-2.6897559170757646E-3</v>
      </c>
      <c r="H112" s="42">
        <f>_xll.qlCalendarAdvance(Calendar,$H111,B112,"f",FALSE)</f>
        <v>42513</v>
      </c>
      <c r="I112" s="177">
        <f>_xll.qlInterestRateIndexValueDate(Index1M,$H112)</f>
        <v>42515</v>
      </c>
      <c r="J112" s="182">
        <f>IFERROR(_xll.qlIndexFixing(Index1M,$H112,TRUE,_xll.ohTrigger(RecalcTrigger,Trigger1M)),NA())</f>
        <v>-2.6650001639907184E-3</v>
      </c>
      <c r="K112" s="44">
        <f>IFERROR(_xll.qlIndexFixing(Index3M,H112,TRUE,_xll.ohTrigger(RecalcTrigger,Trigger3M)),NA())</f>
        <v>-1.7949600950019412E-3</v>
      </c>
      <c r="L112" s="44">
        <f>IFERROR(_xll.qlIndexFixing(Index6M,$H112,TRUE,_xll.ohTrigger(RecalcTrigger,Trigger6M)),NA())</f>
        <v>-7.52743404591894E-4</v>
      </c>
      <c r="M112" s="183">
        <f>IFERROR(_xll.qlIndexFixing(Index1Y,$H112,TRUE,_xll.ohTrigger(RecalcTrigger,Trigger1Y)),NA())</f>
        <v>4.7006472538544796E-4</v>
      </c>
      <c r="N112" s="182">
        <f>IFERROR(_xll.qlIndexFixing(ONIndex1M,I112,TRUE,_xll.ohTrigger(RecalcTrigger,Trigger1M)),NA())</f>
        <v>-2.607821996480908E-3</v>
      </c>
      <c r="O112" s="44">
        <f>IFERROR(_xll.qlIndexFixing(ONIndex3M,I112,TRUE,_xll.ohTrigger(RecalcTrigger,Trigger3M)),NA())</f>
        <v>-1.6336840974551237E-3</v>
      </c>
      <c r="P112" s="44">
        <f>IFERROR(_xll.qlIndexFixing(ONIndex6M,I112,TRUE,_xll.ohTrigger(RecalcTrigger,Trigger6M)),NA())</f>
        <v>-5.5757691517221986E-4</v>
      </c>
      <c r="Q112" s="183">
        <f>IFERROR(_xll.qlIndexFixing(ONIndex1Y,I112,TRUE,_xll.ohTrigger(RecalcTrigger,Trigger1Y)),NA())</f>
        <v>4.3241167611896003E-4</v>
      </c>
    </row>
    <row r="113" spans="2:17" x14ac:dyDescent="0.2">
      <c r="B113" s="39" t="s">
        <v>17</v>
      </c>
      <c r="D113" s="42">
        <f>_xll.qlCalendarAdvance(Calendar,$D112,B113,"f",FALSE)</f>
        <v>42514</v>
      </c>
      <c r="E113" s="177">
        <f>_xll.qlInterestRateIndexValueDate(IndexON,D113)</f>
        <v>42514</v>
      </c>
      <c r="F113" s="193">
        <f>IFERROR(_xll.qlIndexFixing(IndexON,D113,TRUE,_xll.ohTrigger(RecalcTrigger,TriggerON)),NA())</f>
        <v>-2.6912050783467478E-3</v>
      </c>
      <c r="H113" s="42">
        <f>_xll.qlCalendarAdvance(Calendar,$H112,B113,"f",FALSE)</f>
        <v>42514</v>
      </c>
      <c r="I113" s="177">
        <f>_xll.qlInterestRateIndexValueDate(Index1M,$H113)</f>
        <v>42516</v>
      </c>
      <c r="J113" s="182">
        <f>IFERROR(_xll.qlIndexFixing(Index1M,$H113,TRUE,_xll.ohTrigger(RecalcTrigger,Trigger1M)),NA())</f>
        <v>-2.6672664206131569E-3</v>
      </c>
      <c r="K113" s="44">
        <f>IFERROR(_xll.qlIndexFixing(Index3M,H113,TRUE,_xll.ohTrigger(RecalcTrigger,Trigger3M)),NA())</f>
        <v>-1.79749199600862E-3</v>
      </c>
      <c r="L113" s="44">
        <f>IFERROR(_xll.qlIndexFixing(Index6M,$H113,TRUE,_xll.ohTrigger(RecalcTrigger,Trigger6M)),NA())</f>
        <v>-7.545086860835927E-4</v>
      </c>
      <c r="M113" s="183">
        <f>IFERROR(_xll.qlIndexFixing(Index1Y,$H113,TRUE,_xll.ohTrigger(RecalcTrigger,Trigger1Y)),NA())</f>
        <v>4.7014195767045366E-4</v>
      </c>
      <c r="N113" s="182">
        <f>IFERROR(_xll.qlIndexFixing(ONIndex1M,I113,TRUE,_xll.ohTrigger(RecalcTrigger,Trigger1M)),NA())</f>
        <v>-2.6175269929540335E-3</v>
      </c>
      <c r="O113" s="44">
        <f>IFERROR(_xll.qlIndexFixing(ONIndex3M,I113,TRUE,_xll.ohTrigger(RecalcTrigger,Trigger3M)),NA())</f>
        <v>-1.6335186517446587E-3</v>
      </c>
      <c r="P113" s="44">
        <f>IFERROR(_xll.qlIndexFixing(ONIndex6M,I113,TRUE,_xll.ohTrigger(RecalcTrigger,Trigger6M)),NA())</f>
        <v>-5.6153644566236949E-4</v>
      </c>
      <c r="Q113" s="183">
        <f>IFERROR(_xll.qlIndexFixing(ONIndex1Y,I113,TRUE,_xll.ohTrigger(RecalcTrigger,Trigger1Y)),NA())</f>
        <v>4.2744097301650186E-4</v>
      </c>
    </row>
    <row r="114" spans="2:17" x14ac:dyDescent="0.2">
      <c r="B114" s="39" t="s">
        <v>17</v>
      </c>
      <c r="D114" s="42">
        <f>_xll.qlCalendarAdvance(Calendar,$D113,B114,"f",FALSE)</f>
        <v>42515</v>
      </c>
      <c r="E114" s="177">
        <f>_xll.qlInterestRateIndexValueDate(IndexON,D114)</f>
        <v>42515</v>
      </c>
      <c r="F114" s="193">
        <f>IFERROR(_xll.qlIndexFixing(IndexON,D114,TRUE,_xll.ohTrigger(RecalcTrigger,TriggerON)),NA())</f>
        <v>-2.6928951994698025E-3</v>
      </c>
      <c r="H114" s="42">
        <f>_xll.qlCalendarAdvance(Calendar,$H113,B114,"f",FALSE)</f>
        <v>42515</v>
      </c>
      <c r="I114" s="177">
        <f>_xll.qlInterestRateIndexValueDate(Index1M,$H114)</f>
        <v>42517</v>
      </c>
      <c r="J114" s="182">
        <f>IFERROR(_xll.qlIndexFixing(Index1M,$H114,TRUE,_xll.ohTrigger(RecalcTrigger,Trigger1M)),NA())</f>
        <v>-2.6695186556736244E-3</v>
      </c>
      <c r="K114" s="44">
        <f>IFERROR(_xll.qlIndexFixing(Index3M,H114,TRUE,_xll.ohTrigger(RecalcTrigger,Trigger3M)),NA())</f>
        <v>-1.8015853662611352E-3</v>
      </c>
      <c r="L114" s="44">
        <f>IFERROR(_xll.qlIndexFixing(Index6M,$H114,TRUE,_xll.ohTrigger(RecalcTrigger,Trigger6M)),NA())</f>
        <v>-7.5559316944937384E-4</v>
      </c>
      <c r="M114" s="183">
        <f>IFERROR(_xll.qlIndexFixing(Index1Y,$H114,TRUE,_xll.ohTrigger(RecalcTrigger,Trigger1Y)),NA())</f>
        <v>4.7034529765407435E-4</v>
      </c>
      <c r="N114" s="182">
        <f>IFERROR(_xll.qlIndexFixing(ONIndex1M,I114,TRUE,_xll.ohTrigger(RecalcTrigger,Trigger1M)),NA())</f>
        <v>-2.6223109692091739E-3</v>
      </c>
      <c r="O114" s="44">
        <f>IFERROR(_xll.qlIndexFixing(ONIndex3M,I114,TRUE,_xll.ohTrigger(RecalcTrigger,Trigger3M)),NA())</f>
        <v>-1.6340148315618919E-3</v>
      </c>
      <c r="P114" s="44">
        <f>IFERROR(_xll.qlIndexFixing(ONIndex6M,I114,TRUE,_xll.ohTrigger(RecalcTrigger,Trigger6M)),NA())</f>
        <v>-5.6376333537500045E-4</v>
      </c>
      <c r="Q114" s="183">
        <f>IFERROR(_xll.qlIndexFixing(ONIndex1Y,I114,TRUE,_xll.ohTrigger(RecalcTrigger,Trigger1Y)),NA())</f>
        <v>4.2533720641557693E-4</v>
      </c>
    </row>
    <row r="115" spans="2:17" x14ac:dyDescent="0.2">
      <c r="B115" s="39" t="s">
        <v>17</v>
      </c>
      <c r="D115" s="42">
        <f>_xll.qlCalendarAdvance(Calendar,$D114,B115,"f",FALSE)</f>
        <v>42516</v>
      </c>
      <c r="E115" s="177">
        <f>_xll.qlInterestRateIndexValueDate(IndexON,D115)</f>
        <v>42516</v>
      </c>
      <c r="F115" s="193">
        <f>IFERROR(_xll.qlIndexFixing(IndexON,D115,TRUE,_xll.ohTrigger(RecalcTrigger,TriggerON)),NA())</f>
        <v>-2.6948327496700841E-3</v>
      </c>
      <c r="H115" s="42">
        <f>_xll.qlCalendarAdvance(Calendar,$H114,B115,"f",FALSE)</f>
        <v>42516</v>
      </c>
      <c r="I115" s="177">
        <f>_xll.qlInterestRateIndexValueDate(Index1M,$H115)</f>
        <v>42520</v>
      </c>
      <c r="J115" s="182">
        <f>IFERROR(_xll.qlIndexFixing(Index1M,$H115,TRUE,_xll.ohTrigger(RecalcTrigger,Trigger1M)),NA())</f>
        <v>-2.6816140929021974E-3</v>
      </c>
      <c r="K115" s="44">
        <f>IFERROR(_xll.qlIndexFixing(Index3M,H115,TRUE,_xll.ohTrigger(RecalcTrigger,Trigger3M)),NA())</f>
        <v>-1.8078735631945331E-3</v>
      </c>
      <c r="L115" s="44">
        <f>IFERROR(_xll.qlIndexFixing(Index6M,$H115,TRUE,_xll.ohTrigger(RecalcTrigger,Trigger6M)),NA())</f>
        <v>-7.5918516571554556E-4</v>
      </c>
      <c r="M115" s="183">
        <f>IFERROR(_xll.qlIndexFixing(Index1Y,$H115,TRUE,_xll.ohTrigger(RecalcTrigger,Trigger1Y)),NA())</f>
        <v>4.7073372855151841E-4</v>
      </c>
      <c r="N115" s="182">
        <f>IFERROR(_xll.qlIndexFixing(ONIndex1M,I115,TRUE,_xll.ohTrigger(RecalcTrigger,Trigger1M)),NA())</f>
        <v>-2.6270571803532761E-3</v>
      </c>
      <c r="O115" s="44">
        <f>IFERROR(_xll.qlIndexFixing(ONIndex3M,I115,TRUE,_xll.ohTrigger(RecalcTrigger,Trigger3M)),NA())</f>
        <v>-1.6348752654060661E-3</v>
      </c>
      <c r="P115" s="44">
        <f>IFERROR(_xll.qlIndexFixing(ONIndex6M,I115,TRUE,_xll.ohTrigger(RecalcTrigger,Trigger6M)),NA())</f>
        <v>-5.6614470203886214E-4</v>
      </c>
      <c r="Q115" s="183">
        <f>IFERROR(_xll.qlIndexFixing(ONIndex1Y,I115,TRUE,_xll.ohTrigger(RecalcTrigger,Trigger1Y)),NA())</f>
        <v>4.2346944239213258E-4</v>
      </c>
    </row>
    <row r="116" spans="2:17" x14ac:dyDescent="0.2">
      <c r="B116" s="39" t="s">
        <v>17</v>
      </c>
      <c r="D116" s="42">
        <f>_xll.qlCalendarAdvance(Calendar,$D115,B116,"f",FALSE)</f>
        <v>42517</v>
      </c>
      <c r="E116" s="177">
        <f>_xll.qlInterestRateIndexValueDate(IndexON,D116)</f>
        <v>42517</v>
      </c>
      <c r="F116" s="193">
        <f>IFERROR(_xll.qlIndexFixing(IndexON,D116,TRUE,_xll.ohTrigger(RecalcTrigger,TriggerON)),NA())</f>
        <v>-2.6995447159938735E-3</v>
      </c>
      <c r="H116" s="42">
        <f>_xll.qlCalendarAdvance(Calendar,$H115,B116,"f",FALSE)</f>
        <v>42517</v>
      </c>
      <c r="I116" s="177">
        <f>_xll.qlInterestRateIndexValueDate(Index1M,$H116)</f>
        <v>42521</v>
      </c>
      <c r="J116" s="182">
        <f>IFERROR(_xll.qlIndexFixing(Index1M,$H116,TRUE,_xll.ohTrigger(RecalcTrigger,Trigger1M)),NA())</f>
        <v>-2.6837698430113299E-3</v>
      </c>
      <c r="K116" s="44">
        <f>IFERROR(_xll.qlIndexFixing(Index3M,H116,TRUE,_xll.ohTrigger(RecalcTrigger,Trigger3M)),NA())</f>
        <v>-1.8105116545194897E-3</v>
      </c>
      <c r="L116" s="44">
        <f>IFERROR(_xll.qlIndexFixing(Index6M,$H116,TRUE,_xll.ohTrigger(RecalcTrigger,Trigger6M)),NA())</f>
        <v>-7.6026639924766629E-4</v>
      </c>
      <c r="M116" s="183">
        <f>IFERROR(_xll.qlIndexFixing(Index1Y,$H116,TRUE,_xll.ohTrigger(RecalcTrigger,Trigger1Y)),NA())</f>
        <v>4.7094874070776222E-4</v>
      </c>
      <c r="N116" s="182">
        <f>IFERROR(_xll.qlIndexFixing(ONIndex1M,I116,TRUE,_xll.ohTrigger(RecalcTrigger,Trigger1M)),NA())</f>
        <v>-2.6317640804229825E-3</v>
      </c>
      <c r="O116" s="44">
        <f>IFERROR(_xll.qlIndexFixing(ONIndex3M,I116,TRUE,_xll.ohTrigger(RecalcTrigger,Trigger3M)),NA())</f>
        <v>-1.6361097453643225E-3</v>
      </c>
      <c r="P116" s="44">
        <f>IFERROR(_xll.qlIndexFixing(ONIndex6M,I116,TRUE,_xll.ohTrigger(RecalcTrigger,Trigger6M)),NA())</f>
        <v>-5.6868450784453017E-4</v>
      </c>
      <c r="Q116" s="183">
        <f>IFERROR(_xll.qlIndexFixing(ONIndex1Y,I116,TRUE,_xll.ohTrigger(RecalcTrigger,Trigger1Y)),NA())</f>
        <v>4.2184248614240971E-4</v>
      </c>
    </row>
    <row r="117" spans="2:17" x14ac:dyDescent="0.2">
      <c r="B117" s="39" t="s">
        <v>17</v>
      </c>
      <c r="D117" s="42">
        <f>_xll.qlCalendarAdvance(Calendar,$D116,B117,"f",FALSE)</f>
        <v>42520</v>
      </c>
      <c r="E117" s="177">
        <f>_xll.qlInterestRateIndexValueDate(IndexON,D117)</f>
        <v>42520</v>
      </c>
      <c r="F117" s="193">
        <f>IFERROR(_xll.qlIndexFixing(IndexON,D117,TRUE,_xll.ohTrigger(RecalcTrigger,TriggerON)),NA())</f>
        <v>-2.7051866245475509E-3</v>
      </c>
      <c r="H117" s="42">
        <f>_xll.qlCalendarAdvance(Calendar,$H116,B117,"f",FALSE)</f>
        <v>42520</v>
      </c>
      <c r="I117" s="177">
        <f>_xll.qlInterestRateIndexValueDate(Index1M,$H117)</f>
        <v>42522</v>
      </c>
      <c r="J117" s="182">
        <f>IFERROR(_xll.qlIndexFixing(Index1M,$H117,TRUE,_xll.ohTrigger(RecalcTrigger,Trigger1M)),NA())</f>
        <v>-2.6876076887392131E-3</v>
      </c>
      <c r="K117" s="44">
        <f>IFERROR(_xll.qlIndexFixing(Index3M,H117,TRUE,_xll.ohTrigger(RecalcTrigger,Trigger3M)),NA())</f>
        <v>-1.8131581123076205E-3</v>
      </c>
      <c r="L117" s="44">
        <f>IFERROR(_xll.qlIndexFixing(Index6M,$H117,TRUE,_xll.ohTrigger(RecalcTrigger,Trigger6M)),NA())</f>
        <v>-7.6147679789062019E-4</v>
      </c>
      <c r="M117" s="183">
        <f>IFERROR(_xll.qlIndexFixing(Index1Y,$H117,TRUE,_xll.ohTrigger(RecalcTrigger,Trigger1Y)),NA())</f>
        <v>4.7118907157223187E-4</v>
      </c>
      <c r="N117" s="182">
        <f>IFERROR(_xll.qlIndexFixing(ONIndex1M,I117,TRUE,_xll.ohTrigger(RecalcTrigger,Trigger1M)),NA())</f>
        <v>-2.6410197379833633E-3</v>
      </c>
      <c r="O117" s="44">
        <f>IFERROR(_xll.qlIndexFixing(ONIndex3M,I117,TRUE,_xll.ohTrigger(RecalcTrigger,Trigger3M)),NA())</f>
        <v>-1.6398670170847396E-3</v>
      </c>
      <c r="P117" s="44">
        <f>IFERROR(_xll.qlIndexFixing(ONIndex6M,I117,TRUE,_xll.ohTrigger(RecalcTrigger,Trigger6M)),NA())</f>
        <v>-5.7431114448114329E-4</v>
      </c>
      <c r="Q117" s="183">
        <f>IFERROR(_xll.qlIndexFixing(ONIndex1Y,I117,TRUE,_xll.ohTrigger(RecalcTrigger,Trigger1Y)),NA())</f>
        <v>4.194157802395182E-4</v>
      </c>
    </row>
    <row r="118" spans="2:17" x14ac:dyDescent="0.2">
      <c r="B118" s="39" t="s">
        <v>17</v>
      </c>
      <c r="D118" s="42">
        <f>_xll.qlCalendarAdvance(Calendar,$D117,B118,"f",FALSE)</f>
        <v>42521</v>
      </c>
      <c r="E118" s="177">
        <f>_xll.qlInterestRateIndexValueDate(IndexON,D118)</f>
        <v>42521</v>
      </c>
      <c r="F118" s="193">
        <f>IFERROR(_xll.qlIndexFixing(IndexON,D118,TRUE,_xll.ohTrigger(RecalcTrigger,TriggerON)),NA())</f>
        <v>-2.7084583575121002E-3</v>
      </c>
      <c r="H118" s="42">
        <f>_xll.qlCalendarAdvance(Calendar,$H117,B118,"f",FALSE)</f>
        <v>42521</v>
      </c>
      <c r="I118" s="177">
        <f>_xll.qlInterestRateIndexValueDate(Index1M,$H118)</f>
        <v>42523</v>
      </c>
      <c r="J118" s="182">
        <f>IFERROR(_xll.qlIndexFixing(Index1M,$H118,TRUE,_xll.ohTrigger(RecalcTrigger,Trigger1M)),NA())</f>
        <v>-2.6944886142211966E-3</v>
      </c>
      <c r="K118" s="44">
        <f>IFERROR(_xll.qlIndexFixing(Index3M,H118,TRUE,_xll.ohTrigger(RecalcTrigger,Trigger3M)),NA())</f>
        <v>-1.8158083814674047E-3</v>
      </c>
      <c r="L118" s="44">
        <f>IFERROR(_xll.qlIndexFixing(Index6M,$H118,TRUE,_xll.ohTrigger(RecalcTrigger,Trigger6M)),NA())</f>
        <v>-7.6266172106615544E-4</v>
      </c>
      <c r="M118" s="183">
        <f>IFERROR(_xll.qlIndexFixing(Index1Y,$H118,TRUE,_xll.ohTrigger(RecalcTrigger,Trigger1Y)),NA())</f>
        <v>4.7145394027826843E-4</v>
      </c>
      <c r="N118" s="182">
        <f>IFERROR(_xll.qlIndexFixing(ONIndex1M,I118,TRUE,_xll.ohTrigger(RecalcTrigger,Trigger1M)),NA())</f>
        <v>-2.6501676479728786E-3</v>
      </c>
      <c r="O118" s="44">
        <f>IFERROR(_xll.qlIndexFixing(ONIndex3M,I118,TRUE,_xll.ohTrigger(RecalcTrigger,Trigger3M)),NA())</f>
        <v>-1.6449839712784353E-3</v>
      </c>
      <c r="P118" s="44">
        <f>IFERROR(_xll.qlIndexFixing(ONIndex6M,I118,TRUE,_xll.ohTrigger(RecalcTrigger,Trigger6M)),NA())</f>
        <v>-5.8050736573722617E-4</v>
      </c>
      <c r="Q118" s="183">
        <f>IFERROR(_xll.qlIndexFixing(ONIndex1Y,I118,TRUE,_xll.ohTrigger(RecalcTrigger,Trigger1Y)),NA())</f>
        <v>4.1783884032753349E-4</v>
      </c>
    </row>
    <row r="119" spans="2:17" x14ac:dyDescent="0.2">
      <c r="B119" s="39" t="s">
        <v>17</v>
      </c>
      <c r="D119" s="42">
        <f>_xll.qlCalendarAdvance(Calendar,$D118,B119,"f",FALSE)</f>
        <v>42522</v>
      </c>
      <c r="E119" s="177">
        <f>_xll.qlInterestRateIndexValueDate(IndexON,D119)</f>
        <v>42522</v>
      </c>
      <c r="F119" s="193">
        <f>IFERROR(_xll.qlIndexFixing(IndexON,D119,TRUE,_xll.ohTrigger(RecalcTrigger,TriggerON)),NA())</f>
        <v>-2.7120163346250337E-3</v>
      </c>
      <c r="H119" s="42">
        <f>_xll.qlCalendarAdvance(Calendar,$H118,B119,"f",FALSE)</f>
        <v>42522</v>
      </c>
      <c r="I119" s="177">
        <f>_xll.qlInterestRateIndexValueDate(Index1M,$H119)</f>
        <v>42524</v>
      </c>
      <c r="J119" s="182">
        <f>IFERROR(_xll.qlIndexFixing(Index1M,$H119,TRUE,_xll.ohTrigger(RecalcTrigger,Trigger1M)),NA())</f>
        <v>-2.6965316991556959E-3</v>
      </c>
      <c r="K119" s="44">
        <f>IFERROR(_xll.qlIndexFixing(Index3M,H119,TRUE,_xll.ohTrigger(RecalcTrigger,Trigger3M)),NA())</f>
        <v>-1.8197822895080855E-3</v>
      </c>
      <c r="L119" s="44">
        <f>IFERROR(_xll.qlIndexFixing(Index6M,$H119,TRUE,_xll.ohTrigger(RecalcTrigger,Trigger6M)),NA())</f>
        <v>-7.639700972472866E-4</v>
      </c>
      <c r="M119" s="183">
        <f>IFERROR(_xll.qlIndexFixing(Index1Y,$H119,TRUE,_xll.ohTrigger(RecalcTrigger,Trigger1Y)),NA())</f>
        <v>4.721027760828022E-4</v>
      </c>
      <c r="N119" s="182">
        <f>IFERROR(_xll.qlIndexFixing(ONIndex1M,I119,TRUE,_xll.ohTrigger(RecalcTrigger,Trigger1M)),NA())</f>
        <v>-2.6546548012218452E-3</v>
      </c>
      <c r="O119" s="44">
        <f>IFERROR(_xll.qlIndexFixing(ONIndex3M,I119,TRUE,_xll.ohTrigger(RecalcTrigger,Trigger3M)),NA())</f>
        <v>-1.6482355651126213E-3</v>
      </c>
      <c r="P119" s="44">
        <f>IFERROR(_xll.qlIndexFixing(ONIndex6M,I119,TRUE,_xll.ohTrigger(RecalcTrigger,Trigger6M)),NA())</f>
        <v>-5.8389879987075233E-4</v>
      </c>
      <c r="Q119" s="183">
        <f>IFERROR(_xll.qlIndexFixing(ONIndex1Y,I119,TRUE,_xll.ohTrigger(RecalcTrigger,Trigger1Y)),NA())</f>
        <v>4.1748799913143841E-4</v>
      </c>
    </row>
    <row r="120" spans="2:17" x14ac:dyDescent="0.2">
      <c r="B120" s="39" t="s">
        <v>17</v>
      </c>
      <c r="D120" s="42">
        <f>_xll.qlCalendarAdvance(Calendar,$D119,B120,"f",FALSE)</f>
        <v>42523</v>
      </c>
      <c r="E120" s="177">
        <f>_xll.qlInterestRateIndexValueDate(IndexON,D120)</f>
        <v>42523</v>
      </c>
      <c r="F120" s="193">
        <f>IFERROR(_xll.qlIndexFixing(IndexON,D120,TRUE,_xll.ohTrigger(RecalcTrigger,TriggerON)),NA())</f>
        <v>-2.7158670250715389E-3</v>
      </c>
      <c r="H120" s="42">
        <f>_xll.qlCalendarAdvance(Calendar,$H119,B120,"f",FALSE)</f>
        <v>42523</v>
      </c>
      <c r="I120" s="177">
        <f>_xll.qlInterestRateIndexValueDate(Index1M,$H120)</f>
        <v>42527</v>
      </c>
      <c r="J120" s="182">
        <f>IFERROR(_xll.qlIndexFixing(Index1M,$H120,TRUE,_xll.ohTrigger(RecalcTrigger,Trigger1M)),NA())</f>
        <v>-2.7053321394889807E-3</v>
      </c>
      <c r="K120" s="44">
        <f>IFERROR(_xll.qlIndexFixing(Index3M,H120,TRUE,_xll.ohTrigger(RecalcTrigger,Trigger3M)),NA())</f>
        <v>-1.8263525016118027E-3</v>
      </c>
      <c r="L120" s="44">
        <f>IFERROR(_xll.qlIndexFixing(Index6M,$H120,TRUE,_xll.ohTrigger(RecalcTrigger,Trigger6M)),NA())</f>
        <v>-7.6714252583228967E-4</v>
      </c>
      <c r="M120" s="183">
        <f>IFERROR(_xll.qlIndexFixing(Index1Y,$H120,TRUE,_xll.ohTrigger(RecalcTrigger,Trigger1Y)),NA())</f>
        <v>4.7274264949519749E-4</v>
      </c>
      <c r="N120" s="182">
        <f>IFERROR(_xll.qlIndexFixing(ONIndex1M,I120,TRUE,_xll.ohTrigger(RecalcTrigger,Trigger1M)),NA())</f>
        <v>-2.6590933668568795E-3</v>
      </c>
      <c r="O120" s="44">
        <f>IFERROR(_xll.qlIndexFixing(ONIndex3M,I120,TRUE,_xll.ohTrigger(RecalcTrigger,Trigger3M)),NA())</f>
        <v>-1.6519199582232247E-3</v>
      </c>
      <c r="P120" s="44">
        <f>IFERROR(_xll.qlIndexFixing(ONIndex6M,I120,TRUE,_xll.ohTrigger(RecalcTrigger,Trigger6M)),NA())</f>
        <v>-5.8747244608969851E-4</v>
      </c>
      <c r="Q120" s="183">
        <f>IFERROR(_xll.qlIndexFixing(ONIndex1Y,I120,TRUE,_xll.ohTrigger(RecalcTrigger,Trigger1Y)),NA())</f>
        <v>4.174067960871497E-4</v>
      </c>
    </row>
    <row r="121" spans="2:17" x14ac:dyDescent="0.2">
      <c r="B121" s="39" t="s">
        <v>17</v>
      </c>
      <c r="D121" s="42">
        <f>_xll.qlCalendarAdvance(Calendar,$D120,B121,"f",FALSE)</f>
        <v>42524</v>
      </c>
      <c r="E121" s="177">
        <f>_xll.qlInterestRateIndexValueDate(IndexON,D121)</f>
        <v>42524</v>
      </c>
      <c r="F121" s="193">
        <f>IFERROR(_xll.qlIndexFixing(IndexON,D121,TRUE,_xll.ohTrigger(RecalcTrigger,TriggerON)),NA())</f>
        <v>-2.7245558422439586E-3</v>
      </c>
      <c r="H121" s="42">
        <f>_xll.qlCalendarAdvance(Calendar,$H120,B121,"f",FALSE)</f>
        <v>42524</v>
      </c>
      <c r="I121" s="177">
        <f>_xll.qlInterestRateIndexValueDate(Index1M,$H121)</f>
        <v>42528</v>
      </c>
      <c r="J121" s="182">
        <f>IFERROR(_xll.qlIndexFixing(Index1M,$H121,TRUE,_xll.ohTrigger(RecalcTrigger,Trigger1M)),NA())</f>
        <v>-2.7085495867895659E-3</v>
      </c>
      <c r="K121" s="44">
        <f>IFERROR(_xll.qlIndexFixing(Index3M,H121,TRUE,_xll.ohTrigger(RecalcTrigger,Trigger3M)),NA())</f>
        <v>-1.8289495328861821E-3</v>
      </c>
      <c r="L121" s="44">
        <f>IFERROR(_xll.qlIndexFixing(Index6M,$H121,TRUE,_xll.ohTrigger(RecalcTrigger,Trigger6M)),NA())</f>
        <v>-7.6819686635406375E-4</v>
      </c>
      <c r="M121" s="183">
        <f>IFERROR(_xll.qlIndexFixing(Index1Y,$H121,TRUE,_xll.ohTrigger(RecalcTrigger,Trigger1Y)),NA())</f>
        <v>4.7311796771553564E-4</v>
      </c>
      <c r="N121" s="182">
        <f>IFERROR(_xll.qlIndexFixing(ONIndex1M,I121,TRUE,_xll.ohTrigger(RecalcTrigger,Trigger1M)),NA())</f>
        <v>-2.6634817987947201E-3</v>
      </c>
      <c r="O121" s="44">
        <f>IFERROR(_xll.qlIndexFixing(ONIndex3M,I121,TRUE,_xll.ohTrigger(RecalcTrigger,Trigger3M)),NA())</f>
        <v>-1.656046943097067E-3</v>
      </c>
      <c r="P121" s="44">
        <f>IFERROR(_xll.qlIndexFixing(ONIndex6M,I121,TRUE,_xll.ohTrigger(RecalcTrigger,Trigger6M)),NA())</f>
        <v>-5.912322666645764E-4</v>
      </c>
      <c r="Q121" s="183">
        <f>IFERROR(_xll.qlIndexFixing(ONIndex1Y,I121,TRUE,_xll.ohTrigger(RecalcTrigger,Trigger1Y)),NA())</f>
        <v>4.1760003639090826E-4</v>
      </c>
    </row>
    <row r="122" spans="2:17" x14ac:dyDescent="0.2">
      <c r="B122" s="39" t="s">
        <v>17</v>
      </c>
      <c r="D122" s="42">
        <f>_xll.qlCalendarAdvance(Calendar,$D121,B122,"f",FALSE)</f>
        <v>42527</v>
      </c>
      <c r="E122" s="177">
        <f>_xll.qlInterestRateIndexValueDate(IndexON,D122)</f>
        <v>42527</v>
      </c>
      <c r="F122" s="193">
        <f>IFERROR(_xll.qlIndexFixing(IndexON,D122,TRUE,_xll.ohTrigger(RecalcTrigger,TriggerON)),NA())</f>
        <v>-2.7343263024182107E-3</v>
      </c>
      <c r="H122" s="42">
        <f>_xll.qlCalendarAdvance(Calendar,$H121,B122,"f",FALSE)</f>
        <v>42527</v>
      </c>
      <c r="I122" s="177">
        <f>_xll.qlInterestRateIndexValueDate(Index1M,$H122)</f>
        <v>42529</v>
      </c>
      <c r="J122" s="182">
        <f>IFERROR(_xll.qlIndexFixing(Index1M,$H122,TRUE,_xll.ohTrigger(RecalcTrigger,Trigger1M)),NA())</f>
        <v>-2.7116461198528619E-3</v>
      </c>
      <c r="K122" s="44">
        <f>IFERROR(_xll.qlIndexFixing(Index3M,H122,TRUE,_xll.ohTrigger(RecalcTrigger,Trigger3M)),NA())</f>
        <v>-1.8315206639672673E-3</v>
      </c>
      <c r="L122" s="44">
        <f>IFERROR(_xll.qlIndexFixing(Index6M,$H122,TRUE,_xll.ohTrigger(RecalcTrigger,Trigger6M)),NA())</f>
        <v>-7.6922436498537894E-4</v>
      </c>
      <c r="M122" s="183">
        <f>IFERROR(_xll.qlIndexFixing(Index1Y,$H122,TRUE,_xll.ohTrigger(RecalcTrigger,Trigger1Y)),NA())</f>
        <v>4.7351282255805681E-4</v>
      </c>
      <c r="N122" s="182">
        <f>IFERROR(_xll.qlIndexFixing(ONIndex1M,I122,TRUE,_xll.ohTrigger(RecalcTrigger,Trigger1M)),NA())</f>
        <v>-2.6720639865018825E-3</v>
      </c>
      <c r="O122" s="44">
        <f>IFERROR(_xll.qlIndexFixing(ONIndex3M,I122,TRUE,_xll.ohTrigger(RecalcTrigger,Trigger3M)),NA())</f>
        <v>-1.6658174702710582E-3</v>
      </c>
      <c r="P122" s="44">
        <f>IFERROR(_xll.qlIndexFixing(ONIndex6M,I122,TRUE,_xll.ohTrigger(RecalcTrigger,Trigger6M)),NA())</f>
        <v>-5.9939130188535472E-4</v>
      </c>
      <c r="Q122" s="183">
        <f>IFERROR(_xll.qlIndexFixing(ONIndex1Y,I122,TRUE,_xll.ohTrigger(RecalcTrigger,Trigger1Y)),NA())</f>
        <v>4.1892584087044327E-4</v>
      </c>
    </row>
    <row r="123" spans="2:17" x14ac:dyDescent="0.2">
      <c r="B123" s="39" t="s">
        <v>17</v>
      </c>
      <c r="D123" s="42">
        <f>_xll.qlCalendarAdvance(Calendar,$D122,B123,"f",FALSE)</f>
        <v>42528</v>
      </c>
      <c r="E123" s="177">
        <f>_xll.qlInterestRateIndexValueDate(IndexON,D123)</f>
        <v>42528</v>
      </c>
      <c r="F123" s="193">
        <f>IFERROR(_xll.qlIndexFixing(IndexON,D123,TRUE,_xll.ohTrigger(RecalcTrigger,TriggerON)),NA())</f>
        <v>-2.7397375965909632E-3</v>
      </c>
      <c r="H123" s="42">
        <f>_xll.qlCalendarAdvance(Calendar,$H122,B123,"f",FALSE)</f>
        <v>42528</v>
      </c>
      <c r="I123" s="177">
        <f>_xll.qlInterestRateIndexValueDate(Index1M,$H123)</f>
        <v>42530</v>
      </c>
      <c r="J123" s="182">
        <f>IFERROR(_xll.qlIndexFixing(Index1M,$H123,TRUE,_xll.ohTrigger(RecalcTrigger,Trigger1M)),NA())</f>
        <v>-2.7167132107518144E-3</v>
      </c>
      <c r="K123" s="44">
        <f>IFERROR(_xll.qlIndexFixing(Index3M,H123,TRUE,_xll.ohTrigger(RecalcTrigger,Trigger3M)),NA())</f>
        <v>-1.8340605460988374E-3</v>
      </c>
      <c r="L123" s="44">
        <f>IFERROR(_xll.qlIndexFixing(Index6M,$H123,TRUE,_xll.ohTrigger(RecalcTrigger,Trigger6M)),NA())</f>
        <v>-7.7022475184157415E-4</v>
      </c>
      <c r="M123" s="183">
        <f>IFERROR(_xll.qlIndexFixing(Index1Y,$H123,TRUE,_xll.ohTrigger(RecalcTrigger,Trigger1Y)),NA())</f>
        <v>4.7392632781483209E-4</v>
      </c>
      <c r="N123" s="182">
        <f>IFERROR(_xll.qlIndexFixing(ONIndex1M,I123,TRUE,_xll.ohTrigger(RecalcTrigger,Trigger1M)),NA())</f>
        <v>-2.6805032677090779E-3</v>
      </c>
      <c r="O123" s="44">
        <f>IFERROR(_xll.qlIndexFixing(ONIndex3M,I123,TRUE,_xll.ohTrigger(RecalcTrigger,Trigger3M)),NA())</f>
        <v>-1.6771766408485433E-3</v>
      </c>
      <c r="P123" s="44">
        <f>IFERROR(_xll.qlIndexFixing(ONIndex6M,I123,TRUE,_xll.ohTrigger(RecalcTrigger,Trigger6M)),NA())</f>
        <v>-6.0821253581533341E-4</v>
      </c>
      <c r="Q123" s="183">
        <f>IFERROR(_xll.qlIndexFixing(ONIndex1Y,I123,TRUE,_xll.ohTrigger(RecalcTrigger,Trigger1Y)),NA())</f>
        <v>4.2121353221347135E-4</v>
      </c>
    </row>
    <row r="124" spans="2:17" x14ac:dyDescent="0.2">
      <c r="B124" s="39" t="s">
        <v>17</v>
      </c>
      <c r="D124" s="42">
        <f>_xll.qlCalendarAdvance(Calendar,$D123,B124,"f",FALSE)</f>
        <v>42529</v>
      </c>
      <c r="E124" s="177">
        <f>_xll.qlInterestRateIndexValueDate(IndexON,D124)</f>
        <v>42529</v>
      </c>
      <c r="F124" s="193">
        <f>IFERROR(_xll.qlIndexFixing(IndexON,D124,TRUE,_xll.ohTrigger(RecalcTrigger,TriggerON)),NA())</f>
        <v>-2.7454155825523685E-3</v>
      </c>
      <c r="H124" s="42">
        <f>_xll.qlCalendarAdvance(Calendar,$H123,B124,"f",FALSE)</f>
        <v>42529</v>
      </c>
      <c r="I124" s="177">
        <f>_xll.qlInterestRateIndexValueDate(Index1M,$H124)</f>
        <v>42531</v>
      </c>
      <c r="J124" s="182">
        <f>IFERROR(_xll.qlIndexFixing(Index1M,$H124,TRUE,_xll.ohTrigger(RecalcTrigger,Trigger1M)),NA())</f>
        <v>-2.7184504656929676E-3</v>
      </c>
      <c r="K124" s="44">
        <f>IFERROR(_xll.qlIndexFixing(Index3M,H124,TRUE,_xll.ohTrigger(RecalcTrigger,Trigger3M)),NA())</f>
        <v>-1.8376273631102971E-3</v>
      </c>
      <c r="L124" s="44">
        <f>IFERROR(_xll.qlIndexFixing(Index6M,$H124,TRUE,_xll.ohTrigger(RecalcTrigger,Trigger6M)),NA())</f>
        <v>-7.7115721298054299E-4</v>
      </c>
      <c r="M124" s="183">
        <f>IFERROR(_xll.qlIndexFixing(Index1Y,$H124,TRUE,_xll.ohTrigger(RecalcTrigger,Trigger1Y)),NA())</f>
        <v>4.749611188398365E-4</v>
      </c>
      <c r="N124" s="182">
        <f>IFERROR(_xll.qlIndexFixing(ONIndex1M,I124,TRUE,_xll.ohTrigger(RecalcTrigger,Trigger1M)),NA())</f>
        <v>-2.6846178397121889E-3</v>
      </c>
      <c r="O124" s="44">
        <f>IFERROR(_xll.qlIndexFixing(ONIndex3M,I124,TRUE,_xll.ohTrigger(RecalcTrigger,Trigger3M)),NA())</f>
        <v>-1.6836634658856653E-3</v>
      </c>
      <c r="P124" s="44">
        <f>IFERROR(_xll.qlIndexFixing(ONIndex6M,I124,TRUE,_xll.ohTrigger(RecalcTrigger,Trigger6M)),NA())</f>
        <v>-6.1296266070876015E-4</v>
      </c>
      <c r="Q124" s="183">
        <f>IFERROR(_xll.qlIndexFixing(ONIndex1Y,I124,TRUE,_xll.ohTrigger(RecalcTrigger,Trigger1Y)),NA())</f>
        <v>4.2285106528261451E-4</v>
      </c>
    </row>
    <row r="125" spans="2:17" x14ac:dyDescent="0.2">
      <c r="B125" s="39" t="s">
        <v>17</v>
      </c>
      <c r="D125" s="42">
        <f>_xll.qlCalendarAdvance(Calendar,$D124,B125,"f",FALSE)</f>
        <v>42530</v>
      </c>
      <c r="E125" s="177">
        <f>_xll.qlInterestRateIndexValueDate(IndexON,D125)</f>
        <v>42530</v>
      </c>
      <c r="F125" s="193">
        <f>IFERROR(_xll.qlIndexFixing(IndexON,D125,TRUE,_xll.ohTrigger(RecalcTrigger,TriggerON)),NA())</f>
        <v>-2.751104420513073E-3</v>
      </c>
      <c r="H125" s="42">
        <f>_xll.qlCalendarAdvance(Calendar,$H124,B125,"f",FALSE)</f>
        <v>42530</v>
      </c>
      <c r="I125" s="177">
        <f>_xll.qlInterestRateIndexValueDate(Index1M,$H125)</f>
        <v>42534</v>
      </c>
      <c r="J125" s="182">
        <f>IFERROR(_xll.qlIndexFixing(Index1M,$H125,TRUE,_xll.ohTrigger(RecalcTrigger,Trigger1M)),NA())</f>
        <v>-2.7251324778911901E-3</v>
      </c>
      <c r="K125" s="44">
        <f>IFERROR(_xll.qlIndexFixing(Index3M,H125,TRUE,_xll.ohTrigger(RecalcTrigger,Trigger3M)),NA())</f>
        <v>-1.843796641603429E-3</v>
      </c>
      <c r="L125" s="44">
        <f>IFERROR(_xll.qlIndexFixing(Index6M,$H125,TRUE,_xll.ohTrigger(RecalcTrigger,Trigger6M)),NA())</f>
        <v>-7.7394936234530915E-4</v>
      </c>
      <c r="M125" s="183">
        <f>IFERROR(_xll.qlIndexFixing(Index1Y,$H125,TRUE,_xll.ohTrigger(RecalcTrigger,Trigger1Y)),NA())</f>
        <v>4.7574860207114523E-4</v>
      </c>
      <c r="N125" s="182">
        <f>IFERROR(_xll.qlIndexFixing(ONIndex1M,I125,TRUE,_xll.ohTrigger(RecalcTrigger,Trigger1M)),NA())</f>
        <v>-2.6886730016384419E-3</v>
      </c>
      <c r="O125" s="44">
        <f>IFERROR(_xll.qlIndexFixing(ONIndex3M,I125,TRUE,_xll.ohTrigger(RecalcTrigger,Trigger3M)),NA())</f>
        <v>-1.6906516355685852E-3</v>
      </c>
      <c r="P125" s="44">
        <f>IFERROR(_xll.qlIndexFixing(ONIndex6M,I125,TRUE,_xll.ohTrigger(RecalcTrigger,Trigger6M)),NA())</f>
        <v>-6.1792273282179622E-4</v>
      </c>
      <c r="Q125" s="183">
        <f>IFERROR(_xll.qlIndexFixing(ONIndex1Y,I125,TRUE,_xll.ohTrigger(RecalcTrigger,Trigger1Y)),NA())</f>
        <v>4.2479187207788982E-4</v>
      </c>
    </row>
    <row r="126" spans="2:17" x14ac:dyDescent="0.2">
      <c r="B126" s="39" t="s">
        <v>17</v>
      </c>
      <c r="D126" s="42">
        <f>_xll.qlCalendarAdvance(Calendar,$D125,B126,"f",FALSE)</f>
        <v>42531</v>
      </c>
      <c r="E126" s="177">
        <f>_xll.qlInterestRateIndexValueDate(IndexON,D126)</f>
        <v>42531</v>
      </c>
      <c r="F126" s="193">
        <f>IFERROR(_xll.qlIndexFixing(IndexON,D126,TRUE,_xll.ohTrigger(RecalcTrigger,TriggerON)),NA())</f>
        <v>-2.7622713094332951E-3</v>
      </c>
      <c r="H126" s="42">
        <f>_xll.qlCalendarAdvance(Calendar,$H125,B126,"f",FALSE)</f>
        <v>42531</v>
      </c>
      <c r="I126" s="177">
        <f>_xll.qlInterestRateIndexValueDate(Index1M,$H126)</f>
        <v>42535</v>
      </c>
      <c r="J126" s="182">
        <f>IFERROR(_xll.qlIndexFixing(Index1M,$H126,TRUE,_xll.ohTrigger(RecalcTrigger,Trigger1M)),NA())</f>
        <v>-2.7273931566740295E-3</v>
      </c>
      <c r="K126" s="44">
        <f>IFERROR(_xll.qlIndexFixing(Index3M,H126,TRUE,_xll.ohTrigger(RecalcTrigger,Trigger3M)),NA())</f>
        <v>-1.8460960792676191E-3</v>
      </c>
      <c r="L126" s="44">
        <f>IFERROR(_xll.qlIndexFixing(Index6M,$H126,TRUE,_xll.ohTrigger(RecalcTrigger,Trigger6M)),NA())</f>
        <v>-7.748097205787089E-4</v>
      </c>
      <c r="M126" s="183">
        <f>IFERROR(_xll.qlIndexFixing(Index1Y,$H126,TRUE,_xll.ohTrigger(RecalcTrigger,Trigger1Y)),NA())</f>
        <v>4.7624153952725905E-4</v>
      </c>
      <c r="N126" s="182">
        <f>IFERROR(_xll.qlIndexFixing(ONIndex1M,I126,TRUE,_xll.ohTrigger(RecalcTrigger,Trigger1M)),NA())</f>
        <v>-2.6926672071247992E-3</v>
      </c>
      <c r="O126" s="44">
        <f>IFERROR(_xll.qlIndexFixing(ONIndex3M,I126,TRUE,_xll.ohTrigger(RecalcTrigger,Trigger3M)),NA())</f>
        <v>-1.6981509419444762E-3</v>
      </c>
      <c r="P126" s="44">
        <f>IFERROR(_xll.qlIndexFixing(ONIndex6M,I126,TRUE,_xll.ohTrigger(RecalcTrigger,Trigger6M)),NA())</f>
        <v>-6.2309671442495329E-4</v>
      </c>
      <c r="Q126" s="183">
        <f>IFERROR(_xll.qlIndexFixing(ONIndex1Y,I126,TRUE,_xll.ohTrigger(RecalcTrigger,Trigger1Y)),NA())</f>
        <v>4.2704075779553818E-4</v>
      </c>
    </row>
    <row r="127" spans="2:17" x14ac:dyDescent="0.2">
      <c r="B127" s="39" t="s">
        <v>17</v>
      </c>
      <c r="D127" s="42">
        <f>_xll.qlCalendarAdvance(Calendar,$D126,B127,"f",FALSE)</f>
        <v>42534</v>
      </c>
      <c r="E127" s="177">
        <f>_xll.qlInterestRateIndexValueDate(IndexON,D127)</f>
        <v>42534</v>
      </c>
      <c r="F127" s="193">
        <f>IFERROR(_xll.qlIndexFixing(IndexON,D127,TRUE,_xll.ohTrigger(RecalcTrigger,TriggerON)),NA())</f>
        <v>-2.7732788837786515E-3</v>
      </c>
      <c r="H127" s="42">
        <f>_xll.qlCalendarAdvance(Calendar,$H126,B127,"f",FALSE)</f>
        <v>42534</v>
      </c>
      <c r="I127" s="177">
        <f>_xll.qlInterestRateIndexValueDate(Index1M,$H127)</f>
        <v>42536</v>
      </c>
      <c r="J127" s="182">
        <f>IFERROR(_xll.qlIndexFixing(Index1M,$H127,TRUE,_xll.ohTrigger(RecalcTrigger,Trigger1M)),NA())</f>
        <v>-2.7294955898535811E-3</v>
      </c>
      <c r="K127" s="44">
        <f>IFERROR(_xll.qlIndexFixing(Index3M,H127,TRUE,_xll.ohTrigger(RecalcTrigger,Trigger3M)),NA())</f>
        <v>-1.8483297944304551E-3</v>
      </c>
      <c r="L127" s="44">
        <f>IFERROR(_xll.qlIndexFixing(Index6M,$H127,TRUE,_xll.ohTrigger(RecalcTrigger,Trigger6M)),NA())</f>
        <v>-7.7564109484213055E-4</v>
      </c>
      <c r="M127" s="183">
        <f>IFERROR(_xll.qlIndexFixing(Index1Y,$H127,TRUE,_xll.ohTrigger(RecalcTrigger,Trigger1Y)),NA())</f>
        <v>4.7674749409777297E-4</v>
      </c>
      <c r="N127" s="182">
        <f>IFERROR(_xll.qlIndexFixing(ONIndex1M,I127,TRUE,_xll.ohTrigger(RecalcTrigger,Trigger1M)),NA())</f>
        <v>-2.7004244433781466E-3</v>
      </c>
      <c r="O127" s="44">
        <f>IFERROR(_xll.qlIndexFixing(ONIndex3M,I127,TRUE,_xll.ohTrigger(RecalcTrigger,Trigger3M)),NA())</f>
        <v>-1.7148941356825986E-3</v>
      </c>
      <c r="P127" s="44">
        <f>IFERROR(_xll.qlIndexFixing(ONIndex6M,I127,TRUE,_xll.ohTrigger(RecalcTrigger,Trigger6M)),NA())</f>
        <v>-6.3417640329799241E-4</v>
      </c>
      <c r="Q127" s="183">
        <f>IFERROR(_xll.qlIndexFixing(ONIndex1Y,I127,TRUE,_xll.ohTrigger(RecalcTrigger,Trigger1Y)),NA())</f>
        <v>4.3259000413797821E-4</v>
      </c>
    </row>
    <row r="128" spans="2:17" x14ac:dyDescent="0.2">
      <c r="B128" s="39" t="s">
        <v>17</v>
      </c>
      <c r="D128" s="42">
        <f>_xll.qlCalendarAdvance(Calendar,$D127,B128,"f",FALSE)</f>
        <v>42535</v>
      </c>
      <c r="E128" s="177">
        <f>_xll.qlInterestRateIndexValueDate(IndexON,D128)</f>
        <v>42535</v>
      </c>
      <c r="F128" s="193">
        <f>IFERROR(_xll.qlIndexFixing(IndexON,D128,TRUE,_xll.ohTrigger(RecalcTrigger,TriggerON)),NA())</f>
        <v>-2.7786651641203974E-3</v>
      </c>
      <c r="H128" s="42">
        <f>_xll.qlCalendarAdvance(Calendar,$H127,B128,"f",FALSE)</f>
        <v>42535</v>
      </c>
      <c r="I128" s="177">
        <f>_xll.qlInterestRateIndexValueDate(Index1M,$H128)</f>
        <v>42537</v>
      </c>
      <c r="J128" s="182">
        <f>IFERROR(_xll.qlIndexFixing(Index1M,$H128,TRUE,_xll.ohTrigger(RecalcTrigger,Trigger1M)),NA())</f>
        <v>-2.7322481854497038E-3</v>
      </c>
      <c r="K128" s="44">
        <f>IFERROR(_xll.qlIndexFixing(Index3M,H128,TRUE,_xll.ohTrigger(RecalcTrigger,Trigger3M)),NA())</f>
        <v>-1.8504916446610252E-3</v>
      </c>
      <c r="L128" s="44">
        <f>IFERROR(_xll.qlIndexFixing(Index6M,$H128,TRUE,_xll.ohTrigger(RecalcTrigger,Trigger6M)),NA())</f>
        <v>-7.7644313095571907E-4</v>
      </c>
      <c r="M128" s="183">
        <f>IFERROR(_xll.qlIndexFixing(Index1Y,$H128,TRUE,_xll.ohTrigger(RecalcTrigger,Trigger1Y)),NA())</f>
        <v>4.7726547422297593E-4</v>
      </c>
      <c r="N128" s="182">
        <f>IFERROR(_xll.qlIndexFixing(ONIndex1M,I128,TRUE,_xll.ohTrigger(RecalcTrigger,Trigger1M)),NA())</f>
        <v>-2.7080035443249884E-3</v>
      </c>
      <c r="O128" s="44">
        <f>IFERROR(_xll.qlIndexFixing(ONIndex3M,I128,TRUE,_xll.ohTrigger(RecalcTrigger,Trigger3M)),NA())</f>
        <v>-1.7334553782788475E-3</v>
      </c>
      <c r="P128" s="44">
        <f>IFERROR(_xll.qlIndexFixing(ONIndex6M,I128,TRUE,_xll.ohTrigger(RecalcTrigger,Trigger6M)),NA())</f>
        <v>-6.4601097971017651E-4</v>
      </c>
      <c r="Q128" s="183">
        <f>IFERROR(_xll.qlIndexFixing(ONIndex1Y,I128,TRUE,_xll.ohTrigger(RecalcTrigger,Trigger1Y)),NA())</f>
        <v>4.3921319133666259E-4</v>
      </c>
    </row>
    <row r="129" spans="2:17" x14ac:dyDescent="0.2">
      <c r="B129" s="39" t="s">
        <v>17</v>
      </c>
      <c r="D129" s="42">
        <f>_xll.qlCalendarAdvance(Calendar,$D128,B129,"f",FALSE)</f>
        <v>42536</v>
      </c>
      <c r="E129" s="177">
        <f>_xll.qlInterestRateIndexValueDate(IndexON,D129)</f>
        <v>42536</v>
      </c>
      <c r="F129" s="193">
        <f>IFERROR(_xll.qlIndexFixing(IndexON,D129,TRUE,_xll.ohTrigger(RecalcTrigger,TriggerON)),NA())</f>
        <v>-2.7839836651200045E-3</v>
      </c>
      <c r="H129" s="42">
        <f>_xll.qlCalendarAdvance(Calendar,$H128,B129,"f",FALSE)</f>
        <v>42536</v>
      </c>
      <c r="I129" s="177">
        <f>_xll.qlInterestRateIndexValueDate(Index1M,$H129)</f>
        <v>42538</v>
      </c>
      <c r="J129" s="182">
        <f>IFERROR(_xll.qlIndexFixing(Index1M,$H129,TRUE,_xll.ohTrigger(RecalcTrigger,Trigger1M)),NA())</f>
        <v>-2.7335454371141803E-3</v>
      </c>
      <c r="K129" s="44">
        <f>IFERROR(_xll.qlIndexFixing(Index3M,H129,TRUE,_xll.ohTrigger(RecalcTrigger,Trigger3M)),NA())</f>
        <v>-1.8533583747482984E-3</v>
      </c>
      <c r="L129" s="44">
        <f>IFERROR(_xll.qlIndexFixing(Index6M,$H129,TRUE,_xll.ohTrigger(RecalcTrigger,Trigger6M)),NA())</f>
        <v>-7.7707354729446255E-4</v>
      </c>
      <c r="M129" s="183">
        <f>IFERROR(_xll.qlIndexFixing(Index1Y,$H129,TRUE,_xll.ohTrigger(RecalcTrigger,Trigger1Y)),NA())</f>
        <v>4.7862186456579004E-4</v>
      </c>
      <c r="N129" s="182">
        <f>IFERROR(_xll.qlIndexFixing(ONIndex1M,I129,TRUE,_xll.ohTrigger(RecalcTrigger,Trigger1M)),NA())</f>
        <v>-2.7116564238838237E-3</v>
      </c>
      <c r="O129" s="44">
        <f>IFERROR(_xll.qlIndexFixing(ONIndex3M,I129,TRUE,_xll.ohTrigger(RecalcTrigger,Trigger3M)),NA())</f>
        <v>-1.7435153486555777E-3</v>
      </c>
      <c r="P129" s="44">
        <f>IFERROR(_xll.qlIndexFixing(ONIndex6M,I129,TRUE,_xll.ohTrigger(RecalcTrigger,Trigger6M)),NA())</f>
        <v>-6.5225289901160721E-4</v>
      </c>
      <c r="Q129" s="183">
        <f>IFERROR(_xll.qlIndexFixing(ONIndex1Y,I129,TRUE,_xll.ohTrigger(RecalcTrigger,Trigger1Y)),NA())</f>
        <v>4.411407890980712E-4</v>
      </c>
    </row>
    <row r="130" spans="2:17" x14ac:dyDescent="0.2">
      <c r="B130" s="39" t="s">
        <v>17</v>
      </c>
      <c r="D130" s="42">
        <f>_xll.qlCalendarAdvance(Calendar,$D129,B130,"f",FALSE)</f>
        <v>42537</v>
      </c>
      <c r="E130" s="177">
        <f>_xll.qlInterestRateIndexValueDate(IndexON,D130)</f>
        <v>42537</v>
      </c>
      <c r="F130" s="193">
        <f>IFERROR(_xll.qlIndexFixing(IndexON,D130,TRUE,_xll.ohTrigger(RecalcTrigger,TriggerON)),NA())</f>
        <v>-2.7892319639954977E-3</v>
      </c>
      <c r="H130" s="42">
        <f>_xll.qlCalendarAdvance(Calendar,$H129,B130,"f",FALSE)</f>
        <v>42537</v>
      </c>
      <c r="I130" s="177">
        <f>_xll.qlInterestRateIndexValueDate(Index1M,$H130)</f>
        <v>42541</v>
      </c>
      <c r="J130" s="182">
        <f>IFERROR(_xll.qlIndexFixing(Index1M,$H130,TRUE,_xll.ohTrigger(RecalcTrigger,Trigger1M)),NA())</f>
        <v>-2.7374372567510186E-3</v>
      </c>
      <c r="K130" s="44">
        <f>IFERROR(_xll.qlIndexFixing(Index3M,H130,TRUE,_xll.ohTrigger(RecalcTrigger,Trigger3M)),NA())</f>
        <v>-1.8582935792919805E-3</v>
      </c>
      <c r="L130" s="44">
        <f>IFERROR(_xll.qlIndexFixing(Index6M,$H130,TRUE,_xll.ohTrigger(RecalcTrigger,Trigger6M)),NA())</f>
        <v>-7.7935038882273372E-4</v>
      </c>
      <c r="M130" s="183">
        <f>IFERROR(_xll.qlIndexFixing(Index1Y,$H130,TRUE,_xll.ohTrigger(RecalcTrigger,Trigger1Y)),NA())</f>
        <v>4.7943729228688608E-4</v>
      </c>
      <c r="N130" s="182">
        <f>IFERROR(_xll.qlIndexFixing(ONIndex1M,I130,TRUE,_xll.ohTrigger(RecalcTrigger,Trigger1M)),NA())</f>
        <v>-2.715171724334553E-3</v>
      </c>
      <c r="O130" s="44">
        <f>IFERROR(_xll.qlIndexFixing(ONIndex3M,I130,TRUE,_xll.ohTrigger(RecalcTrigger,Trigger3M)),NA())</f>
        <v>-1.7534295280530188E-3</v>
      </c>
      <c r="P130" s="44">
        <f>IFERROR(_xll.qlIndexFixing(ONIndex6M,I130,TRUE,_xll.ohTrigger(RecalcTrigger,Trigger6M)),NA())</f>
        <v>-6.5842463353504854E-4</v>
      </c>
      <c r="Q130" s="183">
        <f>IFERROR(_xll.qlIndexFixing(ONIndex1Y,I130,TRUE,_xll.ohTrigger(RecalcTrigger,Trigger1Y)),NA())</f>
        <v>4.4125890325652506E-4</v>
      </c>
    </row>
    <row r="131" spans="2:17" x14ac:dyDescent="0.2">
      <c r="B131" s="39" t="s">
        <v>17</v>
      </c>
      <c r="D131" s="42">
        <f>_xll.qlCalendarAdvance(Calendar,$D130,B131,"f",FALSE)</f>
        <v>42538</v>
      </c>
      <c r="E131" s="177">
        <f>_xll.qlInterestRateIndexValueDate(IndexON,D131)</f>
        <v>42538</v>
      </c>
      <c r="F131" s="193">
        <f>IFERROR(_xll.qlIndexFixing(IndexON,D131,TRUE,_xll.ohTrigger(RecalcTrigger,TriggerON)),NA())</f>
        <v>-2.7994606716896797E-3</v>
      </c>
      <c r="H131" s="42">
        <f>_xll.qlCalendarAdvance(Calendar,$H130,B131,"f",FALSE)</f>
        <v>42538</v>
      </c>
      <c r="I131" s="177">
        <f>_xll.qlInterestRateIndexValueDate(Index1M,$H131)</f>
        <v>42542</v>
      </c>
      <c r="J131" s="182">
        <f>IFERROR(_xll.qlIndexFixing(Index1M,$H131,TRUE,_xll.ohTrigger(RecalcTrigger,Trigger1M)),NA())</f>
        <v>-2.738471314680968E-3</v>
      </c>
      <c r="K131" s="44">
        <f>IFERROR(_xll.qlIndexFixing(Index3M,H131,TRUE,_xll.ohTrigger(RecalcTrigger,Trigger3M)),NA())</f>
        <v>-1.8600000000058427E-3</v>
      </c>
      <c r="L131" s="44">
        <f>IFERROR(_xll.qlIndexFixing(Index6M,$H131,TRUE,_xll.ohTrigger(RecalcTrigger,Trigger6M)),NA())</f>
        <v>-7.8000000000026139E-4</v>
      </c>
      <c r="M131" s="183">
        <f>IFERROR(_xll.qlIndexFixing(Index1Y,$H131,TRUE,_xll.ohTrigger(RecalcTrigger,Trigger1Y)),NA())</f>
        <v>4.7999999999985955E-4</v>
      </c>
      <c r="N131" s="182">
        <f>IFERROR(_xll.qlIndexFixing(ONIndex1M,I131,TRUE,_xll.ohTrigger(RecalcTrigger,Trigger1M)),NA())</f>
        <v>-2.7185329498324862E-3</v>
      </c>
      <c r="O131" s="44">
        <f>IFERROR(_xll.qlIndexFixing(ONIndex3M,I131,TRUE,_xll.ohTrigger(RecalcTrigger,Trigger3M)),NA())</f>
        <v>-1.7630488395203869E-3</v>
      </c>
      <c r="P131" s="44">
        <f>IFERROR(_xll.qlIndexFixing(ONIndex6M,I131,TRUE,_xll.ohTrigger(RecalcTrigger,Trigger6M)),NA())</f>
        <v>-6.6446180469803551E-4</v>
      </c>
      <c r="Q131" s="183">
        <f>IFERROR(_xll.qlIndexFixing(ONIndex1Y,I131,TRUE,_xll.ohTrigger(RecalcTrigger,Trigger1Y)),NA())</f>
        <v>4.4139563076583954E-4</v>
      </c>
    </row>
    <row r="132" spans="2:17" x14ac:dyDescent="0.2">
      <c r="B132" s="39" t="s">
        <v>17</v>
      </c>
      <c r="D132" s="42">
        <f>_xll.qlCalendarAdvance(Calendar,$D131,B132,"f",FALSE)</f>
        <v>42541</v>
      </c>
      <c r="E132" s="177">
        <f>_xll.qlInterestRateIndexValueDate(IndexON,D132)</f>
        <v>42541</v>
      </c>
      <c r="F132" s="193">
        <f>IFERROR(_xll.qlIndexFixing(IndexON,D132,TRUE,_xll.ohTrigger(RecalcTrigger,TriggerON)),NA())</f>
        <v>-2.8094746850149122E-3</v>
      </c>
      <c r="H132" s="42">
        <f>_xll.qlCalendarAdvance(Calendar,$H131,B132,"f",FALSE)</f>
        <v>42541</v>
      </c>
      <c r="I132" s="177">
        <f>_xll.qlInterestRateIndexValueDate(Index1M,$H132)</f>
        <v>42543</v>
      </c>
      <c r="J132" s="182">
        <f>IFERROR(_xll.qlIndexFixing(Index1M,$H132,TRUE,_xll.ohTrigger(RecalcTrigger,Trigger1M)),NA())</f>
        <v>-2.739309847163085E-3</v>
      </c>
      <c r="K132" s="44">
        <f>IFERROR(_xll.qlIndexFixing(Index3M,H132,TRUE,_xll.ohTrigger(RecalcTrigger,Trigger3M)),NA())</f>
        <v>-1.8615970974114725E-3</v>
      </c>
      <c r="L132" s="44">
        <f>IFERROR(_xll.qlIndexFixing(Index6M,$H132,TRUE,_xll.ohTrigger(RecalcTrigger,Trigger6M)),NA())</f>
        <v>-7.8061820113360593E-4</v>
      </c>
      <c r="M132" s="183">
        <f>IFERROR(_xll.qlIndexFixing(Index1Y,$H132,TRUE,_xll.ohTrigger(RecalcTrigger,Trigger1Y)),NA())</f>
        <v>4.8061121864443354E-4</v>
      </c>
      <c r="N132" s="182">
        <f>IFERROR(_xll.qlIndexFixing(ONIndex1M,I132,TRUE,_xll.ohTrigger(RecalcTrigger,Trigger1M)),NA())</f>
        <v>-2.7247047566447691E-3</v>
      </c>
      <c r="O132" s="44">
        <f>IFERROR(_xll.qlIndexFixing(ONIndex3M,I132,TRUE,_xll.ohTrigger(RecalcTrigger,Trigger3M)),NA())</f>
        <v>-1.7812521729876352E-3</v>
      </c>
      <c r="P132" s="44">
        <f>IFERROR(_xll.qlIndexFixing(ONIndex6M,I132,TRUE,_xll.ohTrigger(RecalcTrigger,Trigger6M)),NA())</f>
        <v>-6.7606633295635987E-4</v>
      </c>
      <c r="Q132" s="183">
        <f>IFERROR(_xll.qlIndexFixing(ONIndex1Y,I132,TRUE,_xll.ohTrigger(RecalcTrigger,Trigger1Y)),NA())</f>
        <v>4.4172803287167994E-4</v>
      </c>
    </row>
    <row r="133" spans="2:17" x14ac:dyDescent="0.2">
      <c r="B133" s="39" t="s">
        <v>17</v>
      </c>
      <c r="D133" s="42">
        <f>_xll.qlCalendarAdvance(Calendar,$D132,B133,"f",FALSE)</f>
        <v>42542</v>
      </c>
      <c r="E133" s="177">
        <f>_xll.qlInterestRateIndexValueDate(IndexON,D133)</f>
        <v>42542</v>
      </c>
      <c r="F133" s="193">
        <f>IFERROR(_xll.qlIndexFixing(IndexON,D133,TRUE,_xll.ohTrigger(RecalcTrigger,TriggerON)),NA())</f>
        <v>-2.8143356334187075E-3</v>
      </c>
      <c r="H133" s="42">
        <f>_xll.qlCalendarAdvance(Calendar,$H132,B133,"f",FALSE)</f>
        <v>42542</v>
      </c>
      <c r="I133" s="177">
        <f>_xll.qlInterestRateIndexValueDate(Index1M,$H133)</f>
        <v>42544</v>
      </c>
      <c r="J133" s="182">
        <f>IFERROR(_xll.qlIndexFixing(Index1M,$H133,TRUE,_xll.ohTrigger(RecalcTrigger,Trigger1M)),NA())</f>
        <v>-2.7394233245200961E-3</v>
      </c>
      <c r="K133" s="44">
        <f>IFERROR(_xll.qlIndexFixing(Index3M,H133,TRUE,_xll.ohTrigger(RecalcTrigger,Trigger3M)),NA())</f>
        <v>-1.8630868956023719E-3</v>
      </c>
      <c r="L133" s="44">
        <f>IFERROR(_xll.qlIndexFixing(Index6M,$H133,TRUE,_xll.ohTrigger(RecalcTrigger,Trigger6M)),NA())</f>
        <v>-7.8120609803525819E-4</v>
      </c>
      <c r="M133" s="183">
        <f>IFERROR(_xll.qlIndexFixing(Index1Y,$H133,TRUE,_xll.ohTrigger(RecalcTrigger,Trigger1Y)),NA())</f>
        <v>4.8131073419435639E-4</v>
      </c>
      <c r="N133" s="182">
        <f>IFERROR(_xll.qlIndexFixing(ONIndex1M,I133,TRUE,_xll.ohTrigger(RecalcTrigger,Trigger1M)),NA())</f>
        <v>-2.7303713475745894E-3</v>
      </c>
      <c r="O133" s="44">
        <f>IFERROR(_xll.qlIndexFixing(ONIndex3M,I133,TRUE,_xll.ohTrigger(RecalcTrigger,Trigger3M)),NA())</f>
        <v>-1.7984030735807011E-3</v>
      </c>
      <c r="P133" s="44">
        <f>IFERROR(_xll.qlIndexFixing(ONIndex6M,I133,TRUE,_xll.ohTrigger(RecalcTrigger,Trigger6M)),NA())</f>
        <v>-6.8718485653818107E-4</v>
      </c>
      <c r="Q133" s="183">
        <f>IFERROR(_xll.qlIndexFixing(ONIndex1Y,I133,TRUE,_xll.ohTrigger(RecalcTrigger,Trigger1Y)),NA())</f>
        <v>4.4211411747596685E-4</v>
      </c>
    </row>
    <row r="134" spans="2:17" x14ac:dyDescent="0.2">
      <c r="B134" s="39" t="s">
        <v>17</v>
      </c>
      <c r="D134" s="42">
        <f>_xll.qlCalendarAdvance(Calendar,$D133,B134,"f",FALSE)</f>
        <v>42543</v>
      </c>
      <c r="E134" s="177">
        <f>_xll.qlInterestRateIndexValueDate(IndexON,D134)</f>
        <v>42543</v>
      </c>
      <c r="F134" s="193">
        <f>IFERROR(_xll.qlIndexFixing(IndexON,D134,TRUE,_xll.ohTrigger(RecalcTrigger,TriggerON)),NA())</f>
        <v>-2.8191118436460272E-3</v>
      </c>
      <c r="H134" s="42">
        <f>_xll.qlCalendarAdvance(Calendar,$H133,B134,"f",FALSE)</f>
        <v>42543</v>
      </c>
      <c r="I134" s="177">
        <f>_xll.qlInterestRateIndexValueDate(Index1M,$H134)</f>
        <v>42545</v>
      </c>
      <c r="J134" s="182">
        <f>IFERROR(_xll.qlIndexFixing(Index1M,$H134,TRUE,_xll.ohTrigger(RecalcTrigger,Trigger1M)),NA())</f>
        <v>-2.7401178995220452E-3</v>
      </c>
      <c r="K134" s="44">
        <f>IFERROR(_xll.qlIndexFixing(Index3M,H134,TRUE,_xll.ohTrigger(RecalcTrigger,Trigger3M)),NA())</f>
        <v>-1.8650170994560786E-3</v>
      </c>
      <c r="L134" s="44">
        <f>IFERROR(_xll.qlIndexFixing(Index6M,$H134,TRUE,_xll.ohTrigger(RecalcTrigger,Trigger6M)),NA())</f>
        <v>-7.8155019308580711E-4</v>
      </c>
      <c r="M134" s="183">
        <f>IFERROR(_xll.qlIndexFixing(Index1Y,$H134,TRUE,_xll.ohTrigger(RecalcTrigger,Trigger1Y)),NA())</f>
        <v>4.8367053012965768E-4</v>
      </c>
      <c r="N134" s="182">
        <f>IFERROR(_xll.qlIndexFixing(ONIndex1M,I134,TRUE,_xll.ohTrigger(RecalcTrigger,Trigger1M)),NA())</f>
        <v>-2.7329128818776027E-3</v>
      </c>
      <c r="O134" s="44">
        <f>IFERROR(_xll.qlIndexFixing(ONIndex3M,I134,TRUE,_xll.ohTrigger(RecalcTrigger,Trigger3M)),NA())</f>
        <v>-1.8064172952270141E-3</v>
      </c>
      <c r="P134" s="44">
        <f>IFERROR(_xll.qlIndexFixing(ONIndex6M,I134,TRUE,_xll.ohTrigger(RecalcTrigger,Trigger6M)),NA())</f>
        <v>-6.9248921177322842E-4</v>
      </c>
      <c r="Q134" s="183">
        <f>IFERROR(_xll.qlIndexFixing(ONIndex1Y,I134,TRUE,_xll.ohTrigger(RecalcTrigger,Trigger1Y)),NA())</f>
        <v>4.4233299463236619E-4</v>
      </c>
    </row>
    <row r="135" spans="2:17" x14ac:dyDescent="0.2">
      <c r="B135" s="39" t="s">
        <v>17</v>
      </c>
      <c r="D135" s="42">
        <f>_xll.qlCalendarAdvance(Calendar,$D134,B135,"f",FALSE)</f>
        <v>42544</v>
      </c>
      <c r="E135" s="177">
        <f>_xll.qlInterestRateIndexValueDate(IndexON,D135)</f>
        <v>42544</v>
      </c>
      <c r="F135" s="193">
        <f>IFERROR(_xll.qlIndexFixing(IndexON,D135,TRUE,_xll.ohTrigger(RecalcTrigger,TriggerON)),NA())</f>
        <v>-2.8238008932346403E-3</v>
      </c>
      <c r="H135" s="42">
        <f>_xll.qlCalendarAdvance(Calendar,$H134,B135,"f",FALSE)</f>
        <v>42544</v>
      </c>
      <c r="I135" s="177">
        <f>_xll.qlInterestRateIndexValueDate(Index1M,$H135)</f>
        <v>42548</v>
      </c>
      <c r="J135" s="182">
        <f>IFERROR(_xll.qlIndexFixing(Index1M,$H135,TRUE,_xll.ohTrigger(RecalcTrigger,Trigger1M)),NA())</f>
        <v>-2.7409382568142071E-3</v>
      </c>
      <c r="K135" s="44">
        <f>IFERROR(_xll.qlIndexFixing(Index3M,H135,TRUE,_xll.ohTrigger(RecalcTrigger,Trigger3M)),NA())</f>
        <v>-1.8680525402604421E-3</v>
      </c>
      <c r="L135" s="44">
        <f>IFERROR(_xll.qlIndexFixing(Index6M,$H135,TRUE,_xll.ohTrigger(RecalcTrigger,Trigger6M)),NA())</f>
        <v>-7.8328384962636456E-4</v>
      </c>
      <c r="M135" s="183">
        <f>IFERROR(_xll.qlIndexFixing(Index1Y,$H135,TRUE,_xll.ohTrigger(RecalcTrigger,Trigger1Y)),NA())</f>
        <v>4.8491282667881009E-4</v>
      </c>
      <c r="N135" s="182">
        <f>IFERROR(_xll.qlIndexFixing(ONIndex1M,I135,TRUE,_xll.ohTrigger(RecalcTrigger,Trigger1M)),NA())</f>
        <v>-2.7352806144875785E-3</v>
      </c>
      <c r="O135" s="44">
        <f>IFERROR(_xll.qlIndexFixing(ONIndex3M,I135,TRUE,_xll.ohTrigger(RecalcTrigger,Trigger3M)),NA())</f>
        <v>-1.8140843484593105E-3</v>
      </c>
      <c r="P135" s="44">
        <f>IFERROR(_xll.qlIndexFixing(ONIndex6M,I135,TRUE,_xll.ohTrigger(RecalcTrigger,Trigger6M)),NA())</f>
        <v>-6.9763500420538804E-4</v>
      </c>
      <c r="Q135" s="183">
        <f>IFERROR(_xll.qlIndexFixing(ONIndex1Y,I135,TRUE,_xll.ohTrigger(RecalcTrigger,Trigger1Y)),NA())</f>
        <v>4.4256611831272608E-4</v>
      </c>
    </row>
    <row r="136" spans="2:17" x14ac:dyDescent="0.2">
      <c r="B136" s="39" t="s">
        <v>17</v>
      </c>
      <c r="D136" s="42">
        <f>_xll.qlCalendarAdvance(Calendar,$D135,B136,"f",FALSE)</f>
        <v>42545</v>
      </c>
      <c r="E136" s="177">
        <f>_xll.qlInterestRateIndexValueDate(IndexON,D136)</f>
        <v>42545</v>
      </c>
      <c r="F136" s="193">
        <f>IFERROR(_xll.qlIndexFixing(IndexON,D136,TRUE,_xll.ohTrigger(RecalcTrigger,TriggerON)),NA())</f>
        <v>-2.8328540511246558E-3</v>
      </c>
      <c r="H136" s="42">
        <f>_xll.qlCalendarAdvance(Calendar,$H135,B136,"f",FALSE)</f>
        <v>42545</v>
      </c>
      <c r="I136" s="177">
        <f>_xll.qlInterestRateIndexValueDate(Index1M,$H136)</f>
        <v>42549</v>
      </c>
      <c r="J136" s="182">
        <f>IFERROR(_xll.qlIndexFixing(Index1M,$H136,TRUE,_xll.ohTrigger(RecalcTrigger,Trigger1M)),NA())</f>
        <v>-2.7408372661117397E-3</v>
      </c>
      <c r="K136" s="44">
        <f>IFERROR(_xll.qlIndexFixing(Index3M,H136,TRUE,_xll.ohTrigger(RecalcTrigger,Trigger3M)),NA())</f>
        <v>-1.8690663718851812E-3</v>
      </c>
      <c r="L136" s="44">
        <f>IFERROR(_xll.qlIndexFixing(Index6M,$H136,TRUE,_xll.ohTrigger(RecalcTrigger,Trigger6M)),NA())</f>
        <v>-7.8374238960481101E-4</v>
      </c>
      <c r="M136" s="183">
        <f>IFERROR(_xll.qlIndexFixing(Index1Y,$H136,TRUE,_xll.ohTrigger(RecalcTrigger,Trigger1Y)),NA())</f>
        <v>4.859943637563503E-4</v>
      </c>
      <c r="N136" s="182">
        <f>IFERROR(_xll.qlIndexFixing(ONIndex1M,I136,TRUE,_xll.ohTrigger(RecalcTrigger,Trigger1M)),NA())</f>
        <v>-2.7374712576744287E-3</v>
      </c>
      <c r="O136" s="44">
        <f>IFERROR(_xll.qlIndexFixing(ONIndex3M,I136,TRUE,_xll.ohTrigger(RecalcTrigger,Trigger3M)),NA())</f>
        <v>-1.8213955168500107E-3</v>
      </c>
      <c r="P136" s="44">
        <f>IFERROR(_xll.qlIndexFixing(ONIndex6M,I136,TRUE,_xll.ohTrigger(RecalcTrigger,Trigger6M)),NA())</f>
        <v>-7.02618233874297E-4</v>
      </c>
      <c r="Q136" s="183">
        <f>IFERROR(_xll.qlIndexFixing(ONIndex1Y,I136,TRUE,_xll.ohTrigger(RecalcTrigger,Trigger1Y)),NA())</f>
        <v>4.4281276093904864E-4</v>
      </c>
    </row>
    <row r="137" spans="2:17" x14ac:dyDescent="0.2">
      <c r="B137" s="39" t="s">
        <v>17</v>
      </c>
      <c r="D137" s="42">
        <f>_xll.qlCalendarAdvance(Calendar,$D136,B137,"f",FALSE)</f>
        <v>42548</v>
      </c>
      <c r="E137" s="177">
        <f>_xll.qlInterestRateIndexValueDate(IndexON,D137)</f>
        <v>42548</v>
      </c>
      <c r="F137" s="193">
        <f>IFERROR(_xll.qlIndexFixing(IndexON,D137,TRUE,_xll.ohTrigger(RecalcTrigger,TriggerON)),NA())</f>
        <v>-2.841637030881472E-3</v>
      </c>
      <c r="H137" s="42">
        <f>_xll.qlCalendarAdvance(Calendar,$H136,B137,"f",FALSE)</f>
        <v>42548</v>
      </c>
      <c r="I137" s="177">
        <f>_xll.qlInterestRateIndexValueDate(Index1M,$H137)</f>
        <v>42550</v>
      </c>
      <c r="J137" s="182">
        <f>IFERROR(_xll.qlIndexFixing(Index1M,$H137,TRUE,_xll.ohTrigger(RecalcTrigger,Trigger1M)),NA())</f>
        <v>-2.7406240598084608E-3</v>
      </c>
      <c r="K137" s="44">
        <f>IFERROR(_xll.qlIndexFixing(Index3M,H137,TRUE,_xll.ohTrigger(RecalcTrigger,Trigger3M)),NA())</f>
        <v>-1.869997873290322E-3</v>
      </c>
      <c r="L137" s="44">
        <f>IFERROR(_xll.qlIndexFixing(Index6M,$H137,TRUE,_xll.ohTrigger(RecalcTrigger,Trigger6M)),NA())</f>
        <v>-7.8417969865389307E-4</v>
      </c>
      <c r="M137" s="183">
        <f>IFERROR(_xll.qlIndexFixing(Index1Y,$H137,TRUE,_xll.ohTrigger(RecalcTrigger,Trigger1Y)),NA())</f>
        <v>4.871402053837398E-4</v>
      </c>
      <c r="N137" s="182">
        <f>IFERROR(_xll.qlIndexFixing(ONIndex1M,I137,TRUE,_xll.ohTrigger(RecalcTrigger,Trigger1M)),NA())</f>
        <v>-2.7412249336178363E-3</v>
      </c>
      <c r="O137" s="44">
        <f>IFERROR(_xll.qlIndexFixing(ONIndex3M,I137,TRUE,_xll.ohTrigger(RecalcTrigger,Trigger3M)),NA())</f>
        <v>-1.8347786349037776E-3</v>
      </c>
      <c r="P137" s="44">
        <f>IFERROR(_xll.qlIndexFixing(ONIndex6M,I137,TRUE,_xll.ohTrigger(RecalcTrigger,Trigger6M)),NA())</f>
        <v>-7.1202140948578574E-4</v>
      </c>
      <c r="Q137" s="183">
        <f>IFERROR(_xll.qlIndexFixing(ONIndex1Y,I137,TRUE,_xll.ohTrigger(RecalcTrigger,Trigger1Y)),NA())</f>
        <v>4.433480161125658E-4</v>
      </c>
    </row>
    <row r="138" spans="2:17" x14ac:dyDescent="0.2">
      <c r="B138" s="39" t="s">
        <v>17</v>
      </c>
      <c r="D138" s="42">
        <f>_xll.qlCalendarAdvance(Calendar,$D137,B138,"f",FALSE)</f>
        <v>42549</v>
      </c>
      <c r="E138" s="177">
        <f>_xll.qlInterestRateIndexValueDate(IndexON,D138)</f>
        <v>42549</v>
      </c>
      <c r="F138" s="193">
        <f>IFERROR(_xll.qlIndexFixing(IndexON,D138,TRUE,_xll.ohTrigger(RecalcTrigger,TriggerON)),NA())</f>
        <v>-2.845853936865872E-3</v>
      </c>
      <c r="H138" s="42">
        <f>_xll.qlCalendarAdvance(Calendar,$H137,B138,"f",FALSE)</f>
        <v>42549</v>
      </c>
      <c r="I138" s="177">
        <f>_xll.qlInterestRateIndexValueDate(Index1M,$H138)</f>
        <v>42551</v>
      </c>
      <c r="J138" s="182">
        <f>IFERROR(_xll.qlIndexFixing(Index1M,$H138,TRUE,_xll.ohTrigger(RecalcTrigger,Trigger1M)),NA())</f>
        <v>-2.7408291413669088E-3</v>
      </c>
      <c r="K138" s="44">
        <f>IFERROR(_xll.qlIndexFixing(Index3M,H138,TRUE,_xll.ohTrigger(RecalcTrigger,Trigger3M)),NA())</f>
        <v>-1.8708515845737273E-3</v>
      </c>
      <c r="L138" s="44">
        <f>IFERROR(_xll.qlIndexFixing(Index6M,$H138,TRUE,_xll.ohTrigger(RecalcTrigger,Trigger6M)),NA())</f>
        <v>-7.845973927952443E-4</v>
      </c>
      <c r="M138" s="183">
        <f>IFERROR(_xll.qlIndexFixing(Index1Y,$H138,TRUE,_xll.ohTrigger(RecalcTrigger,Trigger1Y)),NA())</f>
        <v>4.8834624924183666E-4</v>
      </c>
      <c r="N138" s="182">
        <f>IFERROR(_xll.qlIndexFixing(ONIndex1M,I138,TRUE,_xll.ohTrigger(RecalcTrigger,Trigger1M)),NA())</f>
        <v>-2.744397180070024E-3</v>
      </c>
      <c r="O138" s="44">
        <f>IFERROR(_xll.qlIndexFixing(ONIndex3M,I138,TRUE,_xll.ohTrigger(RecalcTrigger,Trigger3M)),NA())</f>
        <v>-1.8469070040927349E-3</v>
      </c>
      <c r="P138" s="44">
        <f>IFERROR(_xll.qlIndexFixing(ONIndex6M,I138,TRUE,_xll.ohTrigger(RecalcTrigger,Trigger6M)),NA())</f>
        <v>-7.2084552674933633E-4</v>
      </c>
      <c r="Q138" s="183">
        <f>IFERROR(_xll.qlIndexFixing(ONIndex1Y,I138,TRUE,_xll.ohTrigger(RecalcTrigger,Trigger1Y)),NA())</f>
        <v>4.4391996446790927E-4</v>
      </c>
    </row>
    <row r="139" spans="2:17" x14ac:dyDescent="0.2">
      <c r="B139" s="39" t="s">
        <v>17</v>
      </c>
      <c r="D139" s="42">
        <f>_xll.qlCalendarAdvance(Calendar,$D138,B139,"f",FALSE)</f>
        <v>42550</v>
      </c>
      <c r="E139" s="177">
        <f>_xll.qlInterestRateIndexValueDate(IndexON,D139)</f>
        <v>42550</v>
      </c>
      <c r="F139" s="193">
        <f>IFERROR(_xll.qlIndexFixing(IndexON,D139,TRUE,_xll.ohTrigger(RecalcTrigger,TriggerON)),NA())</f>
        <v>-2.8499691461192356E-3</v>
      </c>
      <c r="H139" s="42">
        <f>_xll.qlCalendarAdvance(Calendar,$H138,B139,"f",FALSE)</f>
        <v>42550</v>
      </c>
      <c r="I139" s="177">
        <f>_xll.qlInterestRateIndexValueDate(Index1M,$H139)</f>
        <v>42552</v>
      </c>
      <c r="J139" s="182">
        <f>IFERROR(_xll.qlIndexFixing(Index1M,$H139,TRUE,_xll.ohTrigger(RecalcTrigger,Trigger1M)),NA())</f>
        <v>-2.7394275789174951E-3</v>
      </c>
      <c r="K139" s="44">
        <f>IFERROR(_xll.qlIndexFixing(Index3M,H139,TRUE,_xll.ohTrigger(RecalcTrigger,Trigger3M)),NA())</f>
        <v>-1.8720941573047627E-3</v>
      </c>
      <c r="L139" s="44">
        <f>IFERROR(_xll.qlIndexFixing(Index6M,$H139,TRUE,_xll.ohTrigger(RecalcTrigger,Trigger6M)),NA())</f>
        <v>-7.718921233001697E-4</v>
      </c>
      <c r="M139" s="183">
        <f>IFERROR(_xll.qlIndexFixing(Index1Y,$H139,TRUE,_xll.ohTrigger(RecalcTrigger,Trigger1Y)),NA())</f>
        <v>4.9201788878855152E-4</v>
      </c>
      <c r="N139" s="182">
        <f>IFERROR(_xll.qlIndexFixing(ONIndex1M,I139,TRUE,_xll.ohTrigger(RecalcTrigger,Trigger1M)),NA())</f>
        <v>-2.7456530590308503E-3</v>
      </c>
      <c r="O139" s="44">
        <f>IFERROR(_xll.qlIndexFixing(ONIndex3M,I139,TRUE,_xll.ohTrigger(RecalcTrigger,Trigger3M)),NA())</f>
        <v>-1.8523079956267452E-3</v>
      </c>
      <c r="P139" s="44">
        <f>IFERROR(_xll.qlIndexFixing(ONIndex6M,I139,TRUE,_xll.ohTrigger(RecalcTrigger,Trigger6M)),NA())</f>
        <v>-7.2495594415578068E-4</v>
      </c>
      <c r="Q139" s="183">
        <f>IFERROR(_xll.qlIndexFixing(ONIndex1Y,I139,TRUE,_xll.ohTrigger(RecalcTrigger,Trigger1Y)),NA())</f>
        <v>4.4422328487669915E-4</v>
      </c>
    </row>
    <row r="140" spans="2:17" x14ac:dyDescent="0.2">
      <c r="B140" s="39" t="s">
        <v>17</v>
      </c>
      <c r="D140" s="42">
        <f>_xll.qlCalendarAdvance(Calendar,$D139,B140,"f",FALSE)</f>
        <v>42551</v>
      </c>
      <c r="E140" s="177">
        <f>_xll.qlInterestRateIndexValueDate(IndexON,D140)</f>
        <v>42551</v>
      </c>
      <c r="F140" s="193">
        <f>IFERROR(_xll.qlIndexFixing(IndexON,D140,TRUE,_xll.ohTrigger(RecalcTrigger,TriggerON)),NA())</f>
        <v>-2.8539802361793321E-3</v>
      </c>
      <c r="H140" s="42">
        <f>_xll.qlCalendarAdvance(Calendar,$H139,B140,"f",FALSE)</f>
        <v>42551</v>
      </c>
      <c r="I140" s="177">
        <f>_xll.qlInterestRateIndexValueDate(Index1M,$H140)</f>
        <v>42555</v>
      </c>
      <c r="J140" s="182">
        <f>IFERROR(_xll.qlIndexFixing(Index1M,$H140,TRUE,_xll.ohTrigger(RecalcTrigger,Trigger1M)),NA())</f>
        <v>-2.7379524775345177E-3</v>
      </c>
      <c r="K140" s="44">
        <f>IFERROR(_xll.qlIndexFixing(Index3M,H140,TRUE,_xll.ohTrigger(RecalcTrigger,Trigger3M)),NA())</f>
        <v>-1.8735831165595446E-3</v>
      </c>
      <c r="L140" s="44">
        <f>IFERROR(_xll.qlIndexFixing(Index6M,$H140,TRUE,_xll.ohTrigger(RecalcTrigger,Trigger6M)),NA())</f>
        <v>-7.7298864639836588E-4</v>
      </c>
      <c r="M140" s="183">
        <f>IFERROR(_xll.qlIndexFixing(Index1Y,$H140,TRUE,_xll.ohTrigger(RecalcTrigger,Trigger1Y)),NA())</f>
        <v>4.9368936435931102E-4</v>
      </c>
      <c r="N140" s="182">
        <f>IFERROR(_xll.qlIndexFixing(ONIndex1M,I140,TRUE,_xll.ohTrigger(RecalcTrigger,Trigger1M)),NA())</f>
        <v>-2.7467121218283097E-3</v>
      </c>
      <c r="O140" s="44">
        <f>IFERROR(_xll.qlIndexFixing(ONIndex3M,I140,TRUE,_xll.ohTrigger(RecalcTrigger,Trigger3M)),NA())</f>
        <v>-1.8573008014755032E-3</v>
      </c>
      <c r="P140" s="44">
        <f>IFERROR(_xll.qlIndexFixing(ONIndex6M,I140,TRUE,_xll.ohTrigger(RecalcTrigger,Trigger6M)),NA())</f>
        <v>-7.2887979943647707E-4</v>
      </c>
      <c r="Q140" s="183">
        <f>IFERROR(_xll.qlIndexFixing(ONIndex1Y,I140,TRUE,_xll.ohTrigger(RecalcTrigger,Trigger1Y)),NA())</f>
        <v>4.445357574844877E-4</v>
      </c>
    </row>
    <row r="141" spans="2:17" x14ac:dyDescent="0.2">
      <c r="B141" s="39" t="s">
        <v>17</v>
      </c>
      <c r="D141" s="42">
        <f>_xll.qlCalendarAdvance(Calendar,$D140,B141,"f",FALSE)</f>
        <v>42552</v>
      </c>
      <c r="E141" s="177">
        <f>_xll.qlInterestRateIndexValueDate(IndexON,D141)</f>
        <v>42552</v>
      </c>
      <c r="F141" s="193">
        <f>IFERROR(_xll.qlIndexFixing(IndexON,D141,TRUE,_xll.ohTrigger(RecalcTrigger,TriggerON)),NA())</f>
        <v>-2.8616204910747456E-3</v>
      </c>
      <c r="H141" s="42">
        <f>_xll.qlCalendarAdvance(Calendar,$H140,B141,"f",FALSE)</f>
        <v>42552</v>
      </c>
      <c r="I141" s="177">
        <f>_xll.qlInterestRateIndexValueDate(Index1M,$H141)</f>
        <v>42556</v>
      </c>
      <c r="J141" s="182">
        <f>IFERROR(_xll.qlIndexFixing(Index1M,$H141,TRUE,_xll.ohTrigger(RecalcTrigger,Trigger1M)),NA())</f>
        <v>-2.73740476415664E-3</v>
      </c>
      <c r="K141" s="44">
        <f>IFERROR(_xll.qlIndexFixing(Index3M,H141,TRUE,_xll.ohTrigger(RecalcTrigger,Trigger3M)),NA())</f>
        <v>-1.874119764822329E-3</v>
      </c>
      <c r="L141" s="44">
        <f>IFERROR(_xll.qlIndexFixing(Index6M,$H141,TRUE,_xll.ohTrigger(RecalcTrigger,Trigger6M)),NA())</f>
        <v>-7.7334475653604835E-4</v>
      </c>
      <c r="M141" s="183">
        <f>IFERROR(_xll.qlIndexFixing(Index1Y,$H141,TRUE,_xll.ohTrigger(RecalcTrigger,Trigger1Y)),NA())</f>
        <v>4.9513384830524639E-4</v>
      </c>
      <c r="N141" s="182">
        <f>IFERROR(_xll.qlIndexFixing(ONIndex1M,I141,TRUE,_xll.ohTrigger(RecalcTrigger,Trigger1M)),NA())</f>
        <v>-2.7475710804525377E-3</v>
      </c>
      <c r="O141" s="44">
        <f>IFERROR(_xll.qlIndexFixing(ONIndex3M,I141,TRUE,_xll.ohTrigger(RecalcTrigger,Trigger3M)),NA())</f>
        <v>-1.8618767049316531E-3</v>
      </c>
      <c r="P141" s="44">
        <f>IFERROR(_xll.qlIndexFixing(ONIndex6M,I141,TRUE,_xll.ohTrigger(RecalcTrigger,Trigger6M)),NA())</f>
        <v>-7.3261309263106256E-4</v>
      </c>
      <c r="Q141" s="183">
        <f>IFERROR(_xll.qlIndexFixing(ONIndex1Y,I141,TRUE,_xll.ohTrigger(RecalcTrigger,Trigger1Y)),NA())</f>
        <v>4.4485665463334101E-4</v>
      </c>
    </row>
    <row r="142" spans="2:17" x14ac:dyDescent="0.2">
      <c r="B142" s="39" t="s">
        <v>17</v>
      </c>
      <c r="D142" s="42">
        <f>_xll.qlCalendarAdvance(Calendar,$D141,B142,"f",FALSE)</f>
        <v>42555</v>
      </c>
      <c r="E142" s="177">
        <f>_xll.qlInterestRateIndexValueDate(IndexON,D142)</f>
        <v>42555</v>
      </c>
      <c r="F142" s="193">
        <f>IFERROR(_xll.qlIndexFixing(IndexON,D142,TRUE,_xll.ohTrigger(RecalcTrigger,TriggerON)),NA())</f>
        <v>-2.8689349492871941E-3</v>
      </c>
      <c r="H142" s="42">
        <f>_xll.qlCalendarAdvance(Calendar,$H141,B142,"f",FALSE)</f>
        <v>42555</v>
      </c>
      <c r="I142" s="177">
        <f>_xll.qlInterestRateIndexValueDate(Index1M,$H142)</f>
        <v>42557</v>
      </c>
      <c r="J142" s="182">
        <f>IFERROR(_xll.qlIndexFixing(Index1M,$H142,TRUE,_xll.ohTrigger(RecalcTrigger,Trigger1M)),NA())</f>
        <v>-2.7364473780363855E-3</v>
      </c>
      <c r="K142" s="44">
        <f>IFERROR(_xll.qlIndexFixing(Index3M,H142,TRUE,_xll.ohTrigger(RecalcTrigger,Trigger3M)),NA())</f>
        <v>-1.8746081352312247E-3</v>
      </c>
      <c r="L142" s="44">
        <f>IFERROR(_xll.qlIndexFixing(Index6M,$H142,TRUE,_xll.ohTrigger(RecalcTrigger,Trigger6M)),NA())</f>
        <v>-7.7369242141358738E-4</v>
      </c>
      <c r="M142" s="183">
        <f>IFERROR(_xll.qlIndexFixing(Index1Y,$H142,TRUE,_xll.ohTrigger(RecalcTrigger,Trigger1Y)),NA())</f>
        <v>4.9661329876459263E-4</v>
      </c>
      <c r="N142" s="182">
        <f>IFERROR(_xll.qlIndexFixing(ONIndex1M,I142,TRUE,_xll.ohTrigger(RecalcTrigger,Trigger1M)),NA())</f>
        <v>-2.7485845598995695E-3</v>
      </c>
      <c r="O142" s="44">
        <f>IFERROR(_xll.qlIndexFixing(ONIndex3M,I142,TRUE,_xll.ohTrigger(RecalcTrigger,Trigger3M)),NA())</f>
        <v>-1.869585543685659E-3</v>
      </c>
      <c r="P142" s="44">
        <f>IFERROR(_xll.qlIndexFixing(ONIndex6M,I142,TRUE,_xll.ohTrigger(RecalcTrigger,Trigger6M)),NA())</f>
        <v>-7.3942295406581593E-4</v>
      </c>
      <c r="Q142" s="183">
        <f>IFERROR(_xll.qlIndexFixing(ONIndex1Y,I142,TRUE,_xll.ohTrigger(RecalcTrigger,Trigger1Y)),NA())</f>
        <v>4.4552344296455715E-4</v>
      </c>
    </row>
    <row r="143" spans="2:17" x14ac:dyDescent="0.2">
      <c r="B143" s="39" t="s">
        <v>17</v>
      </c>
      <c r="D143" s="42">
        <f>_xll.qlCalendarAdvance(Calendar,$D142,B143,"f",FALSE)</f>
        <v>42556</v>
      </c>
      <c r="E143" s="177">
        <f>_xll.qlInterestRateIndexValueDate(IndexON,D143)</f>
        <v>42556</v>
      </c>
      <c r="F143" s="193">
        <f>IFERROR(_xll.qlIndexFixing(IndexON,D143,TRUE,_xll.ohTrigger(RecalcTrigger,TriggerON)),NA())</f>
        <v>-2.8723891026505299E-3</v>
      </c>
      <c r="H143" s="42">
        <f>_xll.qlCalendarAdvance(Calendar,$H142,B143,"f",FALSE)</f>
        <v>42556</v>
      </c>
      <c r="I143" s="177">
        <f>_xll.qlInterestRateIndexValueDate(Index1M,$H143)</f>
        <v>42558</v>
      </c>
      <c r="J143" s="182">
        <f>IFERROR(_xll.qlIndexFixing(Index1M,$H143,TRUE,_xll.ohTrigger(RecalcTrigger,Trigger1M)),NA())</f>
        <v>-2.7361474809299569E-3</v>
      </c>
      <c r="K143" s="44">
        <f>IFERROR(_xll.qlIndexFixing(Index3M,H143,TRUE,_xll.ohTrigger(RecalcTrigger,Trigger3M)),NA())</f>
        <v>-1.8750535251148947E-3</v>
      </c>
      <c r="L143" s="44">
        <f>IFERROR(_xll.qlIndexFixing(Index6M,$H143,TRUE,_xll.ohTrigger(RecalcTrigger,Trigger6M)),NA())</f>
        <v>-7.7426641685998752E-4</v>
      </c>
      <c r="M143" s="183">
        <f>IFERROR(_xll.qlIndexFixing(Index1Y,$H143,TRUE,_xll.ohTrigger(RecalcTrigger,Trigger1Y)),NA())</f>
        <v>4.9812340612889869E-4</v>
      </c>
      <c r="N143" s="182">
        <f>IFERROR(_xll.qlIndexFixing(ONIndex1M,I143,TRUE,_xll.ohTrigger(RecalcTrigger,Trigger1M)),NA())</f>
        <v>-2.7489401190150531E-3</v>
      </c>
      <c r="O143" s="44">
        <f>IFERROR(_xll.qlIndexFixing(ONIndex3M,I143,TRUE,_xll.ohTrigger(RecalcTrigger,Trigger3M)),NA())</f>
        <v>-1.8758369586846513E-3</v>
      </c>
      <c r="P143" s="44">
        <f>IFERROR(_xll.qlIndexFixing(ONIndex6M,I143,TRUE,_xll.ohTrigger(RecalcTrigger,Trigger6M)),NA())</f>
        <v>-7.4556064721953419E-4</v>
      </c>
      <c r="Q143" s="183">
        <f>IFERROR(_xll.qlIndexFixing(ONIndex1Y,I143,TRUE,_xll.ohTrigger(RecalcTrigger,Trigger1Y)),NA())</f>
        <v>4.4620993252308949E-4</v>
      </c>
    </row>
    <row r="144" spans="2:17" x14ac:dyDescent="0.2">
      <c r="B144" s="39" t="s">
        <v>17</v>
      </c>
      <c r="D144" s="42">
        <f>_xll.qlCalendarAdvance(Calendar,$D143,B144,"f",FALSE)</f>
        <v>42557</v>
      </c>
      <c r="E144" s="177">
        <f>_xll.qlInterestRateIndexValueDate(IndexON,D144)</f>
        <v>42557</v>
      </c>
      <c r="F144" s="193">
        <f>IFERROR(_xll.qlIndexFixing(IndexON,D144,TRUE,_xll.ohTrigger(RecalcTrigger,TriggerON)),NA())</f>
        <v>-2.8757246006883008E-3</v>
      </c>
      <c r="H144" s="42">
        <f>_xll.qlCalendarAdvance(Calendar,$H143,B144,"f",FALSE)</f>
        <v>42557</v>
      </c>
      <c r="I144" s="177">
        <f>_xll.qlInterestRateIndexValueDate(Index1M,$H144)</f>
        <v>42559</v>
      </c>
      <c r="J144" s="182">
        <f>IFERROR(_xll.qlIndexFixing(Index1M,$H144,TRUE,_xll.ohTrigger(RecalcTrigger,Trigger1M)),NA())</f>
        <v>-2.7357998577321086E-3</v>
      </c>
      <c r="K144" s="44">
        <f>IFERROR(_xll.qlIndexFixing(Index3M,H144,TRUE,_xll.ohTrigger(RecalcTrigger,Trigger3M)),NA())</f>
        <v>-1.8759906228634792E-3</v>
      </c>
      <c r="L144" s="44">
        <f>IFERROR(_xll.qlIndexFixing(Index6M,$H144,TRUE,_xll.ohTrigger(RecalcTrigger,Trigger6M)),NA())</f>
        <v>-7.7449314608564739E-4</v>
      </c>
      <c r="M144" s="183">
        <f>IFERROR(_xll.qlIndexFixing(Index1Y,$H144,TRUE,_xll.ohTrigger(RecalcTrigger,Trigger1Y)),NA())</f>
        <v>5.0248233746529036E-4</v>
      </c>
      <c r="N144" s="182">
        <f>IFERROR(_xll.qlIndexFixing(ONIndex1M,I144,TRUE,_xll.ohTrigger(RecalcTrigger,Trigger1M)),NA())</f>
        <v>-2.7487492404620895E-3</v>
      </c>
      <c r="O144" s="44">
        <f>IFERROR(_xll.qlIndexFixing(ONIndex3M,I144,TRUE,_xll.ohTrigger(RecalcTrigger,Trigger3M)),NA())</f>
        <v>-1.8781975982484767E-3</v>
      </c>
      <c r="P144" s="44">
        <f>IFERROR(_xll.qlIndexFixing(ONIndex6M,I144,TRUE,_xll.ohTrigger(RecalcTrigger,Trigger6M)),NA())</f>
        <v>-7.4828113173719402E-4</v>
      </c>
      <c r="Q144" s="183">
        <f>IFERROR(_xll.qlIndexFixing(ONIndex1Y,I144,TRUE,_xll.ohTrigger(RecalcTrigger,Trigger1Y)),NA())</f>
        <v>4.4656203550985651E-4</v>
      </c>
    </row>
    <row r="145" spans="2:17" x14ac:dyDescent="0.2">
      <c r="B145" s="39" t="s">
        <v>17</v>
      </c>
      <c r="D145" s="42">
        <f>_xll.qlCalendarAdvance(Calendar,$D144,B145,"f",FALSE)</f>
        <v>42558</v>
      </c>
      <c r="E145" s="177">
        <f>_xll.qlInterestRateIndexValueDate(IndexON,D145)</f>
        <v>42558</v>
      </c>
      <c r="F145" s="193">
        <f>IFERROR(_xll.qlIndexFixing(IndexON,D145,TRUE,_xll.ohTrigger(RecalcTrigger,TriggerON)),NA())</f>
        <v>-2.8789390207384358E-3</v>
      </c>
      <c r="H145" s="42">
        <f>_xll.qlCalendarAdvance(Calendar,$H144,B145,"f",FALSE)</f>
        <v>42558</v>
      </c>
      <c r="I145" s="177">
        <f>_xll.qlInterestRateIndexValueDate(Index1M,$H145)</f>
        <v>42562</v>
      </c>
      <c r="J145" s="182">
        <f>IFERROR(_xll.qlIndexFixing(Index1M,$H145,TRUE,_xll.ohTrigger(RecalcTrigger,Trigger1M)),NA())</f>
        <v>-2.7345756751806505E-3</v>
      </c>
      <c r="K145" s="44">
        <f>IFERROR(_xll.qlIndexFixing(Index3M,H145,TRUE,_xll.ohTrigger(RecalcTrigger,Trigger3M)),NA())</f>
        <v>-1.8765150122557678E-3</v>
      </c>
      <c r="L145" s="44">
        <f>IFERROR(_xll.qlIndexFixing(Index6M,$H145,TRUE,_xll.ohTrigger(RecalcTrigger,Trigger6M)),NA())</f>
        <v>-7.7536885192560593E-4</v>
      </c>
      <c r="M145" s="183">
        <f>IFERROR(_xll.qlIndexFixing(Index1Y,$H145,TRUE,_xll.ohTrigger(RecalcTrigger,Trigger1Y)),NA())</f>
        <v>5.0438317572056165E-4</v>
      </c>
      <c r="N145" s="182">
        <f>IFERROR(_xll.qlIndexFixing(ONIndex1M,I145,TRUE,_xll.ohTrigger(RecalcTrigger,Trigger1M)),NA())</f>
        <v>-2.7483385312354613E-3</v>
      </c>
      <c r="O145" s="44">
        <f>IFERROR(_xll.qlIndexFixing(ONIndex3M,I145,TRUE,_xll.ohTrigger(RecalcTrigger,Trigger3M)),NA())</f>
        <v>-1.8800890350156862E-3</v>
      </c>
      <c r="P145" s="44">
        <f>IFERROR(_xll.qlIndexFixing(ONIndex6M,I145,TRUE,_xll.ohTrigger(RecalcTrigger,Trigger6M)),NA())</f>
        <v>-7.5078705504605381E-4</v>
      </c>
      <c r="Q145" s="183">
        <f>IFERROR(_xll.qlIndexFixing(ONIndex1Y,I145,TRUE,_xll.ohTrigger(RecalcTrigger,Trigger1Y)),NA())</f>
        <v>4.4691819637066033E-4</v>
      </c>
    </row>
    <row r="146" spans="2:17" x14ac:dyDescent="0.2">
      <c r="B146" s="39" t="s">
        <v>17</v>
      </c>
      <c r="D146" s="42">
        <f>_xll.qlCalendarAdvance(Calendar,$D145,B146,"f",FALSE)</f>
        <v>42559</v>
      </c>
      <c r="E146" s="177">
        <f>_xll.qlInterestRateIndexValueDate(IndexON,D146)</f>
        <v>42559</v>
      </c>
      <c r="F146" s="193">
        <f>IFERROR(_xll.qlIndexFixing(IndexON,D146,TRUE,_xll.ohTrigger(RecalcTrigger,TriggerON)),NA())</f>
        <v>-2.8849290351962154E-3</v>
      </c>
      <c r="H146" s="42">
        <f>_xll.qlCalendarAdvance(Calendar,$H145,B146,"f",FALSE)</f>
        <v>42559</v>
      </c>
      <c r="I146" s="177">
        <f>_xll.qlInterestRateIndexValueDate(Index1M,$H146)</f>
        <v>42563</v>
      </c>
      <c r="J146" s="182">
        <f>IFERROR(_xll.qlIndexFixing(Index1M,$H146,TRUE,_xll.ohTrigger(RecalcTrigger,Trigger1M)),NA())</f>
        <v>-2.7343265629543195E-3</v>
      </c>
      <c r="K146" s="44">
        <f>IFERROR(_xll.qlIndexFixing(Index3M,H146,TRUE,_xll.ohTrigger(RecalcTrigger,Trigger3M)),NA())</f>
        <v>-1.8768287457258405E-3</v>
      </c>
      <c r="L146" s="44">
        <f>IFERROR(_xll.qlIndexFixing(Index6M,$H146,TRUE,_xll.ohTrigger(RecalcTrigger,Trigger6M)),NA())</f>
        <v>-7.7570512923573422E-4</v>
      </c>
      <c r="M146" s="183">
        <f>IFERROR(_xll.qlIndexFixing(Index1Y,$H146,TRUE,_xll.ohTrigger(RecalcTrigger,Trigger1Y)),NA())</f>
        <v>5.0598088671551867E-4</v>
      </c>
      <c r="N146" s="182">
        <f>IFERROR(_xll.qlIndexFixing(ONIndex1M,I146,TRUE,_xll.ohTrigger(RecalcTrigger,Trigger1M)),NA())</f>
        <v>-2.7477047032853363E-3</v>
      </c>
      <c r="O146" s="44">
        <f>IFERROR(_xll.qlIndexFixing(ONIndex3M,I146,TRUE,_xll.ohTrigger(RecalcTrigger,Trigger3M)),NA())</f>
        <v>-1.8815025515195316E-3</v>
      </c>
      <c r="P146" s="44">
        <f>IFERROR(_xll.qlIndexFixing(ONIndex6M,I146,TRUE,_xll.ohTrigger(RecalcTrigger,Trigger6M)),NA())</f>
        <v>-7.5307441682603837E-4</v>
      </c>
      <c r="Q146" s="183">
        <f>IFERROR(_xll.qlIndexFixing(ONIndex1Y,I146,TRUE,_xll.ohTrigger(RecalcTrigger,Trigger1Y)),NA())</f>
        <v>4.4727768736763096E-4</v>
      </c>
    </row>
    <row r="147" spans="2:17" x14ac:dyDescent="0.2">
      <c r="B147" s="39" t="s">
        <v>17</v>
      </c>
      <c r="D147" s="42">
        <f>_xll.qlCalendarAdvance(Calendar,$D146,B147,"f",FALSE)</f>
        <v>42562</v>
      </c>
      <c r="E147" s="177">
        <f>_xll.qlInterestRateIndexValueDate(IndexON,D147)</f>
        <v>42562</v>
      </c>
      <c r="F147" s="193">
        <f>IFERROR(_xll.qlIndexFixing(IndexON,D147,TRUE,_xll.ohTrigger(RecalcTrigger,TriggerON)),NA())</f>
        <v>-2.8905374683008134E-3</v>
      </c>
      <c r="H147" s="42">
        <f>_xll.qlCalendarAdvance(Calendar,$H146,B147,"f",FALSE)</f>
        <v>42562</v>
      </c>
      <c r="I147" s="177">
        <f>_xll.qlInterestRateIndexValueDate(Index1M,$H147)</f>
        <v>42564</v>
      </c>
      <c r="J147" s="182">
        <f>IFERROR(_xll.qlIndexFixing(Index1M,$H147,TRUE,_xll.ohTrigger(RecalcTrigger,Trigger1M)),NA())</f>
        <v>-2.7350808778954646E-3</v>
      </c>
      <c r="K147" s="44">
        <f>IFERROR(_xll.qlIndexFixing(Index3M,H147,TRUE,_xll.ohTrigger(RecalcTrigger,Trigger3M)),NA())</f>
        <v>-1.8771335544136957E-3</v>
      </c>
      <c r="L147" s="44">
        <f>IFERROR(_xll.qlIndexFixing(Index6M,$H147,TRUE,_xll.ohTrigger(RecalcTrigger,Trigger6M)),NA())</f>
        <v>-7.7604633126888316E-4</v>
      </c>
      <c r="M147" s="183">
        <f>IFERROR(_xll.qlIndexFixing(Index1Y,$H147,TRUE,_xll.ohTrigger(RecalcTrigger,Trigger1Y)),NA())</f>
        <v>5.0758277488612219E-4</v>
      </c>
      <c r="N147" s="182">
        <f>IFERROR(_xll.qlIndexFixing(ONIndex1M,I147,TRUE,_xll.ohTrigger(RecalcTrigger,Trigger1M)),NA())</f>
        <v>-2.7456559385941048E-3</v>
      </c>
      <c r="O147" s="44">
        <f>IFERROR(_xll.qlIndexFixing(ONIndex3M,I147,TRUE,_xll.ohTrigger(RecalcTrigger,Trigger3M)),NA())</f>
        <v>-1.8826830888407642E-3</v>
      </c>
      <c r="P147" s="44">
        <f>IFERROR(_xll.qlIndexFixing(ONIndex6M,I147,TRUE,_xll.ohTrigger(RecalcTrigger,Trigger6M)),NA())</f>
        <v>-7.5689901201325682E-4</v>
      </c>
      <c r="Q147" s="183">
        <f>IFERROR(_xll.qlIndexFixing(ONIndex1Y,I147,TRUE,_xll.ohTrigger(RecalcTrigger,Trigger1Y)),NA())</f>
        <v>4.480046883337252E-4</v>
      </c>
    </row>
    <row r="148" spans="2:17" x14ac:dyDescent="0.2">
      <c r="B148" s="39" t="s">
        <v>17</v>
      </c>
      <c r="D148" s="42">
        <f>_xll.qlCalendarAdvance(Calendar,$D147,B148,"f",FALSE)</f>
        <v>42563</v>
      </c>
      <c r="E148" s="177">
        <f>_xll.qlInterestRateIndexValueDate(IndexON,D148)</f>
        <v>42563</v>
      </c>
      <c r="F148" s="193">
        <f>IFERROR(_xll.qlIndexFixing(IndexON,D148,TRUE,_xll.ohTrigger(RecalcTrigger,TriggerON)),NA())</f>
        <v>-2.8931101588813846E-3</v>
      </c>
      <c r="H148" s="42">
        <f>_xll.qlCalendarAdvance(Calendar,$H147,B148,"f",FALSE)</f>
        <v>42563</v>
      </c>
      <c r="I148" s="177">
        <f>_xll.qlInterestRateIndexValueDate(Index1M,$H148)</f>
        <v>42565</v>
      </c>
      <c r="J148" s="182">
        <f>IFERROR(_xll.qlIndexFixing(Index1M,$H148,TRUE,_xll.ohTrigger(RecalcTrigger,Trigger1M)),NA())</f>
        <v>-2.7346874535821852E-3</v>
      </c>
      <c r="K148" s="44">
        <f>IFERROR(_xll.qlIndexFixing(Index3M,H148,TRUE,_xll.ohTrigger(RecalcTrigger,Trigger3M)),NA())</f>
        <v>-1.8774354929039928E-3</v>
      </c>
      <c r="L148" s="44">
        <f>IFERROR(_xll.qlIndexFixing(Index6M,$H148,TRUE,_xll.ohTrigger(RecalcTrigger,Trigger6M)),NA())</f>
        <v>-7.7686923124680384E-4</v>
      </c>
      <c r="M148" s="183">
        <f>IFERROR(_xll.qlIndexFixing(Index1Y,$H148,TRUE,_xll.ohTrigger(RecalcTrigger,Trigger1Y)),NA())</f>
        <v>5.0918432325467616E-4</v>
      </c>
      <c r="N148" s="182">
        <f>IFERROR(_xll.qlIndexFixing(ONIndex1M,I148,TRUE,_xll.ohTrigger(RecalcTrigger,Trigger1M)),NA())</f>
        <v>-2.7428724489686473E-3</v>
      </c>
      <c r="O148" s="44">
        <f>IFERROR(_xll.qlIndexFixing(ONIndex3M,I148,TRUE,_xll.ohTrigger(RecalcTrigger,Trigger3M)),NA())</f>
        <v>-1.8822030838316905E-3</v>
      </c>
      <c r="P148" s="44">
        <f>IFERROR(_xll.qlIndexFixing(ONIndex6M,I148,TRUE,_xll.ohTrigger(RecalcTrigger,Trigger6M)),NA())</f>
        <v>-7.5995825320696042E-4</v>
      </c>
      <c r="Q148" s="183">
        <f>IFERROR(_xll.qlIndexFixing(ONIndex1Y,I148,TRUE,_xll.ohTrigger(RecalcTrigger,Trigger1Y)),NA())</f>
        <v>4.4873439700054973E-4</v>
      </c>
    </row>
    <row r="149" spans="2:17" x14ac:dyDescent="0.2">
      <c r="B149" s="39" t="s">
        <v>17</v>
      </c>
      <c r="D149" s="42">
        <f>_xll.qlCalendarAdvance(Calendar,$D148,B149,"f",FALSE)</f>
        <v>42564</v>
      </c>
      <c r="E149" s="177">
        <f>_xll.qlInterestRateIndexValueDate(IndexON,D149)</f>
        <v>42564</v>
      </c>
      <c r="F149" s="193">
        <f>IFERROR(_xll.qlIndexFixing(IndexON,D149,TRUE,_xll.ohTrigger(RecalcTrigger,TriggerON)),NA())</f>
        <v>-2.8955472352221179E-3</v>
      </c>
      <c r="H149" s="42">
        <f>_xll.qlCalendarAdvance(Calendar,$H148,B149,"f",FALSE)</f>
        <v>42564</v>
      </c>
      <c r="I149" s="177">
        <f>_xll.qlInterestRateIndexValueDate(Index1M,$H149)</f>
        <v>42566</v>
      </c>
      <c r="J149" s="182">
        <f>IFERROR(_xll.qlIndexFixing(Index1M,$H149,TRUE,_xll.ohTrigger(RecalcTrigger,Trigger1M)),NA())</f>
        <v>-2.7342884117933794E-3</v>
      </c>
      <c r="K149" s="44">
        <f>IFERROR(_xll.qlIndexFixing(Index3M,H149,TRUE,_xll.ohTrigger(RecalcTrigger,Trigger3M)),NA())</f>
        <v>-1.8784575385131087E-3</v>
      </c>
      <c r="L149" s="44">
        <f>IFERROR(_xll.qlIndexFixing(Index6M,$H149,TRUE,_xll.ohTrigger(RecalcTrigger,Trigger6M)),NA())</f>
        <v>-7.7699947724987829E-4</v>
      </c>
      <c r="M149" s="183">
        <f>IFERROR(_xll.qlIndexFixing(Index1Y,$H149,TRUE,_xll.ohTrigger(RecalcTrigger,Trigger1Y)),NA())</f>
        <v>5.1358226402008699E-4</v>
      </c>
      <c r="N149" s="182">
        <f>IFERROR(_xll.qlIndexFixing(ONIndex1M,I149,TRUE,_xll.ohTrigger(RecalcTrigger,Trigger1M)),NA())</f>
        <v>-2.7410737107302907E-3</v>
      </c>
      <c r="O149" s="44">
        <f>IFERROR(_xll.qlIndexFixing(ONIndex3M,I149,TRUE,_xll.ohTrigger(RecalcTrigger,Trigger3M)),NA())</f>
        <v>-1.8810962494875128E-3</v>
      </c>
      <c r="P149" s="44">
        <f>IFERROR(_xll.qlIndexFixing(ONIndex6M,I149,TRUE,_xll.ohTrigger(RecalcTrigger,Trigger6M)),NA())</f>
        <v>-7.6109281001546236E-4</v>
      </c>
      <c r="Q149" s="183">
        <f>IFERROR(_xll.qlIndexFixing(ONIndex1Y,I149,TRUE,_xll.ohTrigger(RecalcTrigger,Trigger1Y)),NA())</f>
        <v>4.4909962197081654E-4</v>
      </c>
    </row>
    <row r="150" spans="2:17" x14ac:dyDescent="0.2">
      <c r="B150" s="39" t="s">
        <v>17</v>
      </c>
      <c r="D150" s="42">
        <f>_xll.qlCalendarAdvance(Calendar,$D149,B150,"f",FALSE)</f>
        <v>42565</v>
      </c>
      <c r="E150" s="177">
        <f>_xll.qlInterestRateIndexValueDate(IndexON,D150)</f>
        <v>42565</v>
      </c>
      <c r="F150" s="193">
        <f>IFERROR(_xll.qlIndexFixing(IndexON,D150,TRUE,_xll.ohTrigger(RecalcTrigger,TriggerON)),NA())</f>
        <v>-2.8978462752204948E-3</v>
      </c>
      <c r="H150" s="42">
        <f>_xll.qlCalendarAdvance(Calendar,$H149,B150,"f",FALSE)</f>
        <v>42565</v>
      </c>
      <c r="I150" s="177">
        <f>_xll.qlInterestRateIndexValueDate(Index1M,$H150)</f>
        <v>42569</v>
      </c>
      <c r="J150" s="182">
        <f>IFERROR(_xll.qlIndexFixing(Index1M,$H150,TRUE,_xll.ohTrigger(RecalcTrigger,Trigger1M)),NA())</f>
        <v>-2.7356765125992914E-3</v>
      </c>
      <c r="K150" s="44">
        <f>IFERROR(_xll.qlIndexFixing(Index3M,H150,TRUE,_xll.ohTrigger(RecalcTrigger,Trigger3M)),NA())</f>
        <v>-1.8787394229566204E-3</v>
      </c>
      <c r="L150" s="44">
        <f>IFERROR(_xll.qlIndexFixing(Index6M,$H150,TRUE,_xll.ohTrigger(RecalcTrigger,Trigger6M)),NA())</f>
        <v>-7.7789822438838869E-4</v>
      </c>
      <c r="M150" s="183">
        <f>IFERROR(_xll.qlIndexFixing(Index1Y,$H150,TRUE,_xll.ohTrigger(RecalcTrigger,Trigger1Y)),NA())</f>
        <v>5.1549574220181654E-4</v>
      </c>
      <c r="N150" s="182">
        <f>IFERROR(_xll.qlIndexFixing(ONIndex1M,I150,TRUE,_xll.ohTrigger(RecalcTrigger,Trigger1M)),NA())</f>
        <v>-2.7390321270681639E-3</v>
      </c>
      <c r="O150" s="44">
        <f>IFERROR(_xll.qlIndexFixing(ONIndex3M,I150,TRUE,_xll.ohTrigger(RecalcTrigger,Trigger3M)),NA())</f>
        <v>-1.879459194396027E-3</v>
      </c>
      <c r="P150" s="44">
        <f>IFERROR(_xll.qlIndexFixing(ONIndex6M,I150,TRUE,_xll.ohTrigger(RecalcTrigger,Trigger6M)),NA())</f>
        <v>-7.6198480609246388E-4</v>
      </c>
      <c r="Q150" s="183">
        <f>IFERROR(_xll.qlIndexFixing(ONIndex1Y,I150,TRUE,_xll.ohTrigger(RecalcTrigger,Trigger1Y)),NA())</f>
        <v>4.4946381041022221E-4</v>
      </c>
    </row>
    <row r="151" spans="2:17" x14ac:dyDescent="0.2">
      <c r="B151" s="39" t="s">
        <v>17</v>
      </c>
      <c r="D151" s="42">
        <f>_xll.qlCalendarAdvance(Calendar,$D150,B151,"f",FALSE)</f>
        <v>42566</v>
      </c>
      <c r="E151" s="177">
        <f>_xll.qlInterestRateIndexValueDate(IndexON,D151)</f>
        <v>42566</v>
      </c>
      <c r="F151" s="193">
        <f>IFERROR(_xll.qlIndexFixing(IndexON,D151,TRUE,_xll.ohTrigger(RecalcTrigger,TriggerON)),NA())</f>
        <v>-2.9019487270920408E-3</v>
      </c>
      <c r="H151" s="42">
        <f>_xll.qlCalendarAdvance(Calendar,$H150,B151,"f",FALSE)</f>
        <v>42566</v>
      </c>
      <c r="I151" s="177">
        <f>_xll.qlInterestRateIndexValueDate(Index1M,$H151)</f>
        <v>42570</v>
      </c>
      <c r="J151" s="182">
        <f>IFERROR(_xll.qlIndexFixing(Index1M,$H151,TRUE,_xll.ohTrigger(RecalcTrigger,Trigger1M)),NA())</f>
        <v>-2.7365391899610955E-3</v>
      </c>
      <c r="K151" s="44">
        <f>IFERROR(_xll.qlIndexFixing(Index3M,H151,TRUE,_xll.ohTrigger(RecalcTrigger,Trigger3M)),NA())</f>
        <v>-1.8791216155824287E-3</v>
      </c>
      <c r="L151" s="44">
        <f>IFERROR(_xll.qlIndexFixing(Index6M,$H151,TRUE,_xll.ohTrigger(RecalcTrigger,Trigger6M)),NA())</f>
        <v>-7.7831259499838723E-4</v>
      </c>
      <c r="M151" s="183">
        <f>IFERROR(_xll.qlIndexFixing(Index1Y,$H151,TRUE,_xll.ohTrigger(RecalcTrigger,Trigger1Y)),NA())</f>
        <v>5.1702679994355548E-4</v>
      </c>
      <c r="N151" s="182">
        <f>IFERROR(_xll.qlIndexFixing(ONIndex1M,I151,TRUE,_xll.ohTrigger(RecalcTrigger,Trigger1M)),NA())</f>
        <v>-2.7368179508657775E-3</v>
      </c>
      <c r="O151" s="44">
        <f>IFERROR(_xll.qlIndexFixing(ONIndex3M,I151,TRUE,_xll.ohTrigger(RecalcTrigger,Trigger3M)),NA())</f>
        <v>-1.8773868390686843E-3</v>
      </c>
      <c r="P151" s="44">
        <f>IFERROR(_xll.qlIndexFixing(ONIndex6M,I151,TRUE,_xll.ohTrigger(RecalcTrigger,Trigger6M)),NA())</f>
        <v>-7.6266799375890315E-4</v>
      </c>
      <c r="Q151" s="183">
        <f>IFERROR(_xll.qlIndexFixing(ONIndex1Y,I151,TRUE,_xll.ohTrigger(RecalcTrigger,Trigger1Y)),NA())</f>
        <v>4.4982623466083282E-4</v>
      </c>
    </row>
    <row r="152" spans="2:17" x14ac:dyDescent="0.2">
      <c r="B152" s="39" t="s">
        <v>17</v>
      </c>
      <c r="D152" s="42">
        <f>_xll.qlCalendarAdvance(Calendar,$D151,B152,"f",FALSE)</f>
        <v>42569</v>
      </c>
      <c r="E152" s="177">
        <f>_xll.qlInterestRateIndexValueDate(IndexON,D152)</f>
        <v>42569</v>
      </c>
      <c r="F152" s="193">
        <f>IFERROR(_xll.qlIndexFixing(IndexON,D152,TRUE,_xll.ohTrigger(RecalcTrigger,TriggerON)),NA())</f>
        <v>-2.9056136160710011E-3</v>
      </c>
      <c r="H152" s="42">
        <f>_xll.qlCalendarAdvance(Calendar,$H151,B152,"f",FALSE)</f>
        <v>42569</v>
      </c>
      <c r="I152" s="177">
        <f>_xll.qlInterestRateIndexValueDate(Index1M,$H152)</f>
        <v>42571</v>
      </c>
      <c r="J152" s="182">
        <f>IFERROR(_xll.qlIndexFixing(Index1M,$H152,TRUE,_xll.ohTrigger(RecalcTrigger,Trigger1M)),NA())</f>
        <v>-2.7403822968768473E-3</v>
      </c>
      <c r="K152" s="44">
        <f>IFERROR(_xll.qlIndexFixing(Index3M,H152,TRUE,_xll.ohTrigger(RecalcTrigger,Trigger3M)),NA())</f>
        <v>-1.8795395373148668E-3</v>
      </c>
      <c r="L152" s="44">
        <f>IFERROR(_xll.qlIndexFixing(Index6M,$H152,TRUE,_xll.ohTrigger(RecalcTrigger,Trigger6M)),NA())</f>
        <v>-7.7874670572423196E-4</v>
      </c>
      <c r="M152" s="183">
        <f>IFERROR(_xll.qlIndexFixing(Index1Y,$H152,TRUE,_xll.ohTrigger(RecalcTrigger,Trigger1Y)),NA())</f>
        <v>5.1852979385020291E-4</v>
      </c>
      <c r="N152" s="182">
        <f>IFERROR(_xll.qlIndexFixing(ONIndex1M,I152,TRUE,_xll.ohTrigger(RecalcTrigger,Trigger1M)),NA())</f>
        <v>-2.7328776959434364E-3</v>
      </c>
      <c r="O152" s="44">
        <f>IFERROR(_xll.qlIndexFixing(ONIndex3M,I152,TRUE,_xll.ohTrigger(RecalcTrigger,Trigger3M)),NA())</f>
        <v>-1.8732887992145564E-3</v>
      </c>
      <c r="P152" s="44">
        <f>IFERROR(_xll.qlIndexFixing(ONIndex6M,I152,TRUE,_xll.ohTrigger(RecalcTrigger,Trigger6M)),NA())</f>
        <v>-7.6388170654251297E-4</v>
      </c>
      <c r="Q152" s="183">
        <f>IFERROR(_xll.qlIndexFixing(ONIndex1Y,I152,TRUE,_xll.ohTrigger(RecalcTrigger,Trigger1Y)),NA())</f>
        <v>4.5054212709949581E-4</v>
      </c>
    </row>
    <row r="153" spans="2:17" x14ac:dyDescent="0.2">
      <c r="B153" s="39" t="s">
        <v>17</v>
      </c>
      <c r="D153" s="42">
        <f>_xll.qlCalendarAdvance(Calendar,$D152,B153,"f",FALSE)</f>
        <v>42570</v>
      </c>
      <c r="E153" s="177">
        <f>_xll.qlInterestRateIndexValueDate(IndexON,D153)</f>
        <v>42570</v>
      </c>
      <c r="F153" s="193">
        <f>IFERROR(_xll.qlIndexFixing(IndexON,D153,TRUE,_xll.ohTrigger(RecalcTrigger,TriggerON)),NA())</f>
        <v>-2.9071861333074267E-3</v>
      </c>
      <c r="H153" s="42">
        <f>_xll.qlCalendarAdvance(Calendar,$H152,B153,"f",FALSE)</f>
        <v>42570</v>
      </c>
      <c r="I153" s="177">
        <f>_xll.qlInterestRateIndexValueDate(Index1M,$H153)</f>
        <v>42572</v>
      </c>
      <c r="J153" s="182">
        <f>IFERROR(_xll.qlIndexFixing(Index1M,$H153,TRUE,_xll.ohTrigger(RecalcTrigger,Trigger1M)),NA())</f>
        <v>-2.740445340148473E-3</v>
      </c>
      <c r="K153" s="44">
        <f>IFERROR(_xll.qlIndexFixing(Index3M,H153,TRUE,_xll.ohTrigger(RecalcTrigger,Trigger3M)),NA())</f>
        <v>-1.8800000000024112E-3</v>
      </c>
      <c r="L153" s="44">
        <f>IFERROR(_xll.qlIndexFixing(Index6M,$H153,TRUE,_xll.ohTrigger(RecalcTrigger,Trigger6M)),NA())</f>
        <v>-7.800000000005114E-4</v>
      </c>
      <c r="M153" s="183">
        <f>IFERROR(_xll.qlIndexFixing(Index1Y,$H153,TRUE,_xll.ohTrigger(RecalcTrigger,Trigger1Y)),NA())</f>
        <v>5.1999999955904973E-4</v>
      </c>
      <c r="N153" s="182">
        <f>IFERROR(_xll.qlIndexFixing(ONIndex1M,I153,TRUE,_xll.ohTrigger(RecalcTrigger,Trigger1M)),NA())</f>
        <v>-2.7296582834868133E-3</v>
      </c>
      <c r="O153" s="44">
        <f>IFERROR(_xll.qlIndexFixing(ONIndex3M,I153,TRUE,_xll.ohTrigger(RecalcTrigger,Trigger3M)),NA())</f>
        <v>-1.8694865410129324E-3</v>
      </c>
      <c r="P153" s="44">
        <f>IFERROR(_xll.qlIndexFixing(ONIndex6M,I153,TRUE,_xll.ohTrigger(RecalcTrigger,Trigger6M)),NA())</f>
        <v>-7.6502358795860204E-4</v>
      </c>
      <c r="Q153" s="183">
        <f>IFERROR(_xll.qlIndexFixing(ONIndex1Y,I153,TRUE,_xll.ohTrigger(RecalcTrigger,Trigger1Y)),NA())</f>
        <v>4.5124373333926826E-4</v>
      </c>
    </row>
    <row r="154" spans="2:17" x14ac:dyDescent="0.2">
      <c r="B154" s="39" t="s">
        <v>17</v>
      </c>
      <c r="D154" s="42">
        <f>_xll.qlCalendarAdvance(Calendar,$D153,B154,"f",FALSE)</f>
        <v>42571</v>
      </c>
      <c r="E154" s="177">
        <f>_xll.qlInterestRateIndexValueDate(IndexON,D154)</f>
        <v>42571</v>
      </c>
      <c r="F154" s="193">
        <f>IFERROR(_xll.qlIndexFixing(IndexON,D154,TRUE,_xll.ohTrigger(RecalcTrigger,TriggerON)),NA())</f>
        <v>-2.90860607802923E-3</v>
      </c>
      <c r="H154" s="42">
        <f>_xll.qlCalendarAdvance(Calendar,$H153,B154,"f",FALSE)</f>
        <v>42571</v>
      </c>
      <c r="I154" s="177">
        <f>_xll.qlInterestRateIndexValueDate(Index1M,$H154)</f>
        <v>42573</v>
      </c>
      <c r="J154" s="182">
        <f>IFERROR(_xll.qlIndexFixing(Index1M,$H154,TRUE,_xll.ohTrigger(RecalcTrigger,Trigger1M)),NA())</f>
        <v>-2.7405831873651386E-3</v>
      </c>
      <c r="K154" s="44">
        <f>IFERROR(_xll.qlIndexFixing(Index3M,H154,TRUE,_xll.ohTrigger(RecalcTrigger,Trigger3M)),NA())</f>
        <v>-1.8814906629272931E-3</v>
      </c>
      <c r="L154" s="44">
        <f>IFERROR(_xll.qlIndexFixing(Index6M,$H154,TRUE,_xll.ohTrigger(RecalcTrigger,Trigger6M)),NA())</f>
        <v>-7.8009533916999717E-4</v>
      </c>
      <c r="M154" s="183">
        <f>IFERROR(_xll.qlIndexFixing(Index1Y,$H154,TRUE,_xll.ohTrigger(RecalcTrigger,Trigger1Y)),NA())</f>
        <v>5.2389185755688863E-4</v>
      </c>
      <c r="N154" s="182">
        <f>IFERROR(_xll.qlIndexFixing(ONIndex1M,I154,TRUE,_xll.ohTrigger(RecalcTrigger,Trigger1M)),NA())</f>
        <v>-2.7283902782659908E-3</v>
      </c>
      <c r="O154" s="44">
        <f>IFERROR(_xll.qlIndexFixing(ONIndex3M,I154,TRUE,_xll.ohTrigger(RecalcTrigger,Trigger3M)),NA())</f>
        <v>-1.8677259462629436E-3</v>
      </c>
      <c r="P154" s="44">
        <f>IFERROR(_xll.qlIndexFixing(ONIndex6M,I154,TRUE,_xll.ohTrigger(RecalcTrigger,Trigger6M)),NA())</f>
        <v>-7.6555676669975981E-4</v>
      </c>
      <c r="Q154" s="183">
        <f>IFERROR(_xll.qlIndexFixing(ONIndex1Y,I154,TRUE,_xll.ohTrigger(RecalcTrigger,Trigger1Y)),NA())</f>
        <v>4.5158641961862145E-4</v>
      </c>
    </row>
    <row r="155" spans="2:17" x14ac:dyDescent="0.2">
      <c r="B155" s="39" t="s">
        <v>17</v>
      </c>
      <c r="D155" s="42">
        <f>_xll.qlCalendarAdvance(Calendar,$D154,B155,"f",FALSE)</f>
        <v>42572</v>
      </c>
      <c r="E155" s="177">
        <f>_xll.qlInterestRateIndexValueDate(IndexON,D155)</f>
        <v>42572</v>
      </c>
      <c r="F155" s="193">
        <f>IFERROR(_xll.qlIndexFixing(IndexON,D155,TRUE,_xll.ohTrigger(RecalcTrigger,TriggerON)),NA())</f>
        <v>-2.909871027614308E-3</v>
      </c>
      <c r="H155" s="42">
        <f>_xll.qlCalendarAdvance(Calendar,$H154,B155,"f",FALSE)</f>
        <v>42572</v>
      </c>
      <c r="I155" s="177">
        <f>_xll.qlInterestRateIndexValueDate(Index1M,$H155)</f>
        <v>42576</v>
      </c>
      <c r="J155" s="182">
        <f>IFERROR(_xll.qlIndexFixing(Index1M,$H155,TRUE,_xll.ohTrigger(RecalcTrigger,Trigger1M)),NA())</f>
        <v>-2.7469784190667637E-3</v>
      </c>
      <c r="K155" s="44">
        <f>IFERROR(_xll.qlIndexFixing(Index3M,H155,TRUE,_xll.ohTrigger(RecalcTrigger,Trigger3M)),NA())</f>
        <v>-1.8823138267208973E-3</v>
      </c>
      <c r="L155" s="44">
        <f>IFERROR(_xll.qlIndexFixing(Index6M,$H155,TRUE,_xll.ohTrigger(RecalcTrigger,Trigger6M)),NA())</f>
        <v>-7.8127579442313275E-4</v>
      </c>
      <c r="M155" s="183">
        <f>IFERROR(_xll.qlIndexFixing(Index1Y,$H155,TRUE,_xll.ohTrigger(RecalcTrigger,Trigger1Y)),NA())</f>
        <v>5.2569679326496758E-4</v>
      </c>
      <c r="N155" s="182">
        <f>IFERROR(_xll.qlIndexFixing(ONIndex1M,I155,TRUE,_xll.ohTrigger(RecalcTrigger,Trigger1M)),NA())</f>
        <v>-2.7273409573158602E-3</v>
      </c>
      <c r="O155" s="44">
        <f>IFERROR(_xll.qlIndexFixing(ONIndex3M,I155,TRUE,_xll.ohTrigger(RecalcTrigger,Trigger3M)),NA())</f>
        <v>-1.8660569553574646E-3</v>
      </c>
      <c r="P155" s="44">
        <f>IFERROR(_xll.qlIndexFixing(ONIndex6M,I155,TRUE,_xll.ohTrigger(RecalcTrigger,Trigger6M)),NA())</f>
        <v>-7.6606812525525925E-4</v>
      </c>
      <c r="Q155" s="183">
        <f>IFERROR(_xll.qlIndexFixing(ONIndex1Y,I155,TRUE,_xll.ohTrigger(RecalcTrigger,Trigger1Y)),NA())</f>
        <v>4.5192297504215162E-4</v>
      </c>
    </row>
    <row r="156" spans="2:17" x14ac:dyDescent="0.2">
      <c r="B156" s="39" t="s">
        <v>17</v>
      </c>
      <c r="D156" s="42">
        <f>_xll.qlCalendarAdvance(Calendar,$D155,B156,"f",FALSE)</f>
        <v>42573</v>
      </c>
      <c r="E156" s="177">
        <f>_xll.qlInterestRateIndexValueDate(IndexON,D156)</f>
        <v>42573</v>
      </c>
      <c r="F156" s="193">
        <f>IFERROR(_xll.qlIndexFixing(IndexON,D156,TRUE,_xll.ohTrigger(RecalcTrigger,TriggerON)),NA())</f>
        <v>-2.9118486098989038E-3</v>
      </c>
      <c r="H156" s="42">
        <f>_xll.qlCalendarAdvance(Calendar,$H155,B156,"f",FALSE)</f>
        <v>42573</v>
      </c>
      <c r="I156" s="177">
        <f>_xll.qlInterestRateIndexValueDate(Index1M,$H156)</f>
        <v>42577</v>
      </c>
      <c r="J156" s="182">
        <f>IFERROR(_xll.qlIndexFixing(Index1M,$H156,TRUE,_xll.ohTrigger(RecalcTrigger,Trigger1M)),NA())</f>
        <v>-2.7495868614050181E-3</v>
      </c>
      <c r="K156" s="44">
        <f>IFERROR(_xll.qlIndexFixing(Index3M,H156,TRUE,_xll.ohTrigger(RecalcTrigger,Trigger3M)),NA())</f>
        <v>-1.8830030956519589E-3</v>
      </c>
      <c r="L156" s="44">
        <f>IFERROR(_xll.qlIndexFixing(Index6M,$H156,TRUE,_xll.ohTrigger(RecalcTrigger,Trigger6M)),NA())</f>
        <v>-7.8185516455478573E-4</v>
      </c>
      <c r="M156" s="183">
        <f>IFERROR(_xll.qlIndexFixing(Index1Y,$H156,TRUE,_xll.ohTrigger(RecalcTrigger,Trigger1Y)),NA())</f>
        <v>5.2708647209418424E-4</v>
      </c>
      <c r="N156" s="182">
        <f>IFERROR(_xll.qlIndexFixing(ONIndex1M,I156,TRUE,_xll.ohTrigger(RecalcTrigger,Trigger1M)),NA())</f>
        <v>-2.726515280069286E-3</v>
      </c>
      <c r="O156" s="44">
        <f>IFERROR(_xll.qlIndexFixing(ONIndex3M,I156,TRUE,_xll.ohTrigger(RecalcTrigger,Trigger3M)),NA())</f>
        <v>-1.8644824745317479E-3</v>
      </c>
      <c r="P156" s="44">
        <f>IFERROR(_xll.qlIndexFixing(ONIndex6M,I156,TRUE,_xll.ohTrigger(RecalcTrigger,Trigger6M)),NA())</f>
        <v>-7.6655789795765372E-4</v>
      </c>
      <c r="Q156" s="183">
        <f>IFERROR(_xll.qlIndexFixing(ONIndex1Y,I156,TRUE,_xll.ohTrigger(RecalcTrigger,Trigger1Y)),NA())</f>
        <v>4.5225267179205275E-4</v>
      </c>
    </row>
    <row r="157" spans="2:17" x14ac:dyDescent="0.2">
      <c r="B157" s="39" t="s">
        <v>17</v>
      </c>
      <c r="D157" s="42">
        <f>_xll.qlCalendarAdvance(Calendar,$D156,B157,"f",FALSE)</f>
        <v>42576</v>
      </c>
      <c r="E157" s="177">
        <f>_xll.qlInterestRateIndexValueDate(IndexON,D157)</f>
        <v>42576</v>
      </c>
      <c r="F157" s="193">
        <f>IFERROR(_xll.qlIndexFixing(IndexON,D157,TRUE,_xll.ohTrigger(RecalcTrigger,TriggerON)),NA())</f>
        <v>-2.9133324205465883E-3</v>
      </c>
      <c r="H157" s="42">
        <f>_xll.qlCalendarAdvance(Calendar,$H156,B157,"f",FALSE)</f>
        <v>42576</v>
      </c>
      <c r="I157" s="177">
        <f>_xll.qlInterestRateIndexValueDate(Index1M,$H157)</f>
        <v>42578</v>
      </c>
      <c r="J157" s="182">
        <f>IFERROR(_xll.qlIndexFixing(Index1M,$H157,TRUE,_xll.ohTrigger(RecalcTrigger,Trigger1M)),NA())</f>
        <v>-2.7566627887187778E-3</v>
      </c>
      <c r="K157" s="44">
        <f>IFERROR(_xll.qlIndexFixing(Index3M,H157,TRUE,_xll.ohTrigger(RecalcTrigger,Trigger3M)),NA())</f>
        <v>-1.8837330953496061E-3</v>
      </c>
      <c r="L157" s="44">
        <f>IFERROR(_xll.qlIndexFixing(Index6M,$H157,TRUE,_xll.ohTrigger(RecalcTrigger,Trigger6M)),NA())</f>
        <v>-7.8245617603949608E-4</v>
      </c>
      <c r="M157" s="183">
        <f>IFERROR(_xll.qlIndexFixing(Index1Y,$H157,TRUE,_xll.ohTrigger(RecalcTrigger,Trigger1Y)),NA())</f>
        <v>5.2846260239649775E-4</v>
      </c>
      <c r="N157" s="182">
        <f>IFERROR(_xll.qlIndexFixing(ONIndex1M,I157,TRUE,_xll.ohTrigger(RecalcTrigger,Trigger1M)),NA())</f>
        <v>-2.7256135682840466E-3</v>
      </c>
      <c r="O157" s="44">
        <f>IFERROR(_xll.qlIndexFixing(ONIndex3M,I157,TRUE,_xll.ohTrigger(RecalcTrigger,Trigger3M)),NA())</f>
        <v>-1.8616534493176573E-3</v>
      </c>
      <c r="P157" s="44">
        <f>IFERROR(_xll.qlIndexFixing(ONIndex6M,I157,TRUE,_xll.ohTrigger(RecalcTrigger,Trigger6M)),NA())</f>
        <v>-7.6746502323921106E-4</v>
      </c>
      <c r="Q157" s="183">
        <f>IFERROR(_xll.qlIndexFixing(ONIndex1Y,I157,TRUE,_xll.ohTrigger(RecalcTrigger,Trigger1Y)),NA())</f>
        <v>4.5288613408800416E-4</v>
      </c>
    </row>
    <row r="158" spans="2:17" x14ac:dyDescent="0.2">
      <c r="B158" s="39" t="s">
        <v>17</v>
      </c>
      <c r="D158" s="42">
        <f>_xll.qlCalendarAdvance(Calendar,$D157,B158,"f",FALSE)</f>
        <v>42577</v>
      </c>
      <c r="E158" s="177">
        <f>_xll.qlInterestRateIndexValueDate(IndexON,D158)</f>
        <v>42577</v>
      </c>
      <c r="F158" s="193">
        <f>IFERROR(_xll.qlIndexFixing(IndexON,D158,TRUE,_xll.ohTrigger(RecalcTrigger,TriggerON)),NA())</f>
        <v>-2.9137860541572635E-3</v>
      </c>
      <c r="H158" s="42">
        <f>_xll.qlCalendarAdvance(Calendar,$H157,B158,"f",FALSE)</f>
        <v>42577</v>
      </c>
      <c r="I158" s="177">
        <f>_xll.qlInterestRateIndexValueDate(Index1M,$H158)</f>
        <v>42579</v>
      </c>
      <c r="J158" s="182">
        <f>IFERROR(_xll.qlIndexFixing(Index1M,$H158,TRUE,_xll.ohTrigger(RecalcTrigger,Trigger1M)),NA())</f>
        <v>-2.757599987382453E-3</v>
      </c>
      <c r="K158" s="44">
        <f>IFERROR(_xll.qlIndexFixing(Index3M,H158,TRUE,_xll.ohTrigger(RecalcTrigger,Trigger3M)),NA())</f>
        <v>-1.8845019537917364E-3</v>
      </c>
      <c r="L158" s="44">
        <f>IFERROR(_xll.qlIndexFixing(Index6M,$H158,TRUE,_xll.ohTrigger(RecalcTrigger,Trigger6M)),NA())</f>
        <v>-7.8418049964868602E-4</v>
      </c>
      <c r="M158" s="183">
        <f>IFERROR(_xll.qlIndexFixing(Index1Y,$H158,TRUE,_xll.ohTrigger(RecalcTrigger,Trigger1Y)),NA())</f>
        <v>5.2982531973448297E-4</v>
      </c>
      <c r="N158" s="182">
        <f>IFERROR(_xll.qlIndexFixing(ONIndex1M,I158,TRUE,_xll.ohTrigger(RecalcTrigger,Trigger1M)),NA())</f>
        <v>-2.7255482064081349E-3</v>
      </c>
      <c r="O158" s="44">
        <f>IFERROR(_xll.qlIndexFixing(ONIndex3M,I158,TRUE,_xll.ohTrigger(RecalcTrigger,Trigger3M)),NA())</f>
        <v>-1.8591877725748773E-3</v>
      </c>
      <c r="P158" s="44">
        <f>IFERROR(_xll.qlIndexFixing(ONIndex6M,I158,TRUE,_xll.ohTrigger(RecalcTrigger,Trigger6M)),NA())</f>
        <v>-7.6830580701514606E-4</v>
      </c>
      <c r="Q158" s="183">
        <f>IFERROR(_xll.qlIndexFixing(ONIndex1Y,I158,TRUE,_xll.ohTrigger(RecalcTrigger,Trigger1Y)),NA())</f>
        <v>4.5348831697822334E-4</v>
      </c>
    </row>
    <row r="159" spans="2:17" x14ac:dyDescent="0.2">
      <c r="B159" s="39" t="s">
        <v>17</v>
      </c>
      <c r="D159" s="42">
        <f>_xll.qlCalendarAdvance(Calendar,$D158,B159,"f",FALSE)</f>
        <v>42578</v>
      </c>
      <c r="E159" s="177">
        <f>_xll.qlInterestRateIndexValueDate(IndexON,D159)</f>
        <v>42578</v>
      </c>
      <c r="F159" s="193">
        <f>IFERROR(_xll.qlIndexFixing(IndexON,D159,TRUE,_xll.ohTrigger(RecalcTrigger,TriggerON)),NA())</f>
        <v>-2.9141009754463099E-3</v>
      </c>
      <c r="H159" s="42">
        <f>_xll.qlCalendarAdvance(Calendar,$H158,B159,"f",FALSE)</f>
        <v>42578</v>
      </c>
      <c r="I159" s="177">
        <f>_xll.qlInterestRateIndexValueDate(Index1M,$H159)</f>
        <v>42580</v>
      </c>
      <c r="J159" s="182">
        <f>IFERROR(_xll.qlIndexFixing(Index1M,$H159,TRUE,_xll.ohTrigger(RecalcTrigger,Trigger1M)),NA())</f>
        <v>-2.7630447588711249E-3</v>
      </c>
      <c r="K159" s="44">
        <f>IFERROR(_xll.qlIndexFixing(Index3M,H159,TRUE,_xll.ohTrigger(RecalcTrigger,Trigger3M)),NA())</f>
        <v>-1.886477464029989E-3</v>
      </c>
      <c r="L159" s="44">
        <f>IFERROR(_xll.qlIndexFixing(Index6M,$H159,TRUE,_xll.ohTrigger(RecalcTrigger,Trigger6M)),NA())</f>
        <v>-7.8484947426589317E-4</v>
      </c>
      <c r="M159" s="183">
        <f>IFERROR(_xll.qlIndexFixing(Index1Y,$H159,TRUE,_xll.ohTrigger(RecalcTrigger,Trigger1Y)),NA())</f>
        <v>5.3339376046062249E-4</v>
      </c>
      <c r="N159" s="182">
        <f>IFERROR(_xll.qlIndexFixing(ONIndex1M,I159,TRUE,_xll.ohTrigger(RecalcTrigger,Trigger1M)),NA())</f>
        <v>-2.7259151453673525E-3</v>
      </c>
      <c r="O159" s="44">
        <f>IFERROR(_xll.qlIndexFixing(ONIndex3M,I159,TRUE,_xll.ohTrigger(RecalcTrigger,Trigger3M)),NA())</f>
        <v>-1.8581294325992204E-3</v>
      </c>
      <c r="P159" s="44">
        <f>IFERROR(_xll.qlIndexFixing(ONIndex6M,I159,TRUE,_xll.ohTrigger(RecalcTrigger,Trigger6M)),NA())</f>
        <v>-7.6869115900546348E-4</v>
      </c>
      <c r="Q159" s="183">
        <f>IFERROR(_xll.qlIndexFixing(ONIndex1Y,I159,TRUE,_xll.ohTrigger(RecalcTrigger,Trigger1Y)),NA())</f>
        <v>4.5377280405212161E-4</v>
      </c>
    </row>
    <row r="160" spans="2:17" x14ac:dyDescent="0.2">
      <c r="B160" s="39" t="s">
        <v>17</v>
      </c>
      <c r="D160" s="42">
        <f>_xll.qlCalendarAdvance(Calendar,$D159,B160,"f",FALSE)</f>
        <v>42579</v>
      </c>
      <c r="E160" s="177">
        <f>_xll.qlInterestRateIndexValueDate(IndexON,D160)</f>
        <v>42579</v>
      </c>
      <c r="F160" s="193">
        <f>IFERROR(_xll.qlIndexFixing(IndexON,D160,TRUE,_xll.ohTrigger(RecalcTrigger,TriggerON)),NA())</f>
        <v>-2.9143991369418032E-3</v>
      </c>
      <c r="H160" s="42">
        <f>_xll.qlCalendarAdvance(Calendar,$H159,B160,"f",FALSE)</f>
        <v>42579</v>
      </c>
      <c r="I160" s="177">
        <f>_xll.qlInterestRateIndexValueDate(Index1M,$H160)</f>
        <v>42583</v>
      </c>
      <c r="J160" s="182">
        <f>IFERROR(_xll.qlIndexFixing(Index1M,$H160,TRUE,_xll.ohTrigger(RecalcTrigger,Trigger1M)),NA())</f>
        <v>-2.769132809606925E-3</v>
      </c>
      <c r="K160" s="44">
        <f>IFERROR(_xll.qlIndexFixing(Index3M,H160,TRUE,_xll.ohTrigger(RecalcTrigger,Trigger3M)),NA())</f>
        <v>-1.8879270354013721E-3</v>
      </c>
      <c r="L160" s="44">
        <f>IFERROR(_xll.qlIndexFixing(Index6M,$H160,TRUE,_xll.ohTrigger(RecalcTrigger,Trigger6M)),NA())</f>
        <v>-7.8572879429610238E-4</v>
      </c>
      <c r="M160" s="183">
        <f>IFERROR(_xll.qlIndexFixing(Index1Y,$H160,TRUE,_xll.ohTrigger(RecalcTrigger,Trigger1Y)),NA())</f>
        <v>5.3514488882042176E-4</v>
      </c>
      <c r="N160" s="182">
        <f>IFERROR(_xll.qlIndexFixing(ONIndex1M,I160,TRUE,_xll.ohTrigger(RecalcTrigger,Trigger1M)),NA())</f>
        <v>-2.7265354869454583E-3</v>
      </c>
      <c r="O160" s="44">
        <f>IFERROR(_xll.qlIndexFixing(ONIndex3M,I160,TRUE,_xll.ohTrigger(RecalcTrigger,Trigger3M)),NA())</f>
        <v>-1.8571830390357036E-3</v>
      </c>
      <c r="P160" s="44">
        <f>IFERROR(_xll.qlIndexFixing(ONIndex6M,I160,TRUE,_xll.ohTrigger(RecalcTrigger,Trigger6M)),NA())</f>
        <v>-7.6905632850010619E-4</v>
      </c>
      <c r="Q160" s="183">
        <f>IFERROR(_xll.qlIndexFixing(ONIndex1Y,I160,TRUE,_xll.ohTrigger(RecalcTrigger,Trigger1Y)),NA())</f>
        <v>4.5404606578536288E-4</v>
      </c>
    </row>
    <row r="161" spans="2:17" x14ac:dyDescent="0.2">
      <c r="B161" s="39" t="s">
        <v>17</v>
      </c>
      <c r="D161" s="42">
        <f>_xll.qlCalendarAdvance(Calendar,$D160,B161,"f",FALSE)</f>
        <v>42580</v>
      </c>
      <c r="E161" s="177">
        <f>_xll.qlInterestRateIndexValueDate(IndexON,D161)</f>
        <v>42580</v>
      </c>
      <c r="F161" s="193">
        <f>IFERROR(_xll.qlIndexFixing(IndexON,D161,TRUE,_xll.ohTrigger(RecalcTrigger,TriggerON)),NA())</f>
        <v>-2.9150221987972458E-3</v>
      </c>
      <c r="H161" s="42">
        <f>_xll.qlCalendarAdvance(Calendar,$H160,B161,"f",FALSE)</f>
        <v>42580</v>
      </c>
      <c r="I161" s="177">
        <f>_xll.qlInterestRateIndexValueDate(Index1M,$H161)</f>
        <v>42584</v>
      </c>
      <c r="J161" s="182">
        <f>IFERROR(_xll.qlIndexFixing(Index1M,$H161,TRUE,_xll.ohTrigger(RecalcTrigger,Trigger1M)),NA())</f>
        <v>-2.7728835213042795E-3</v>
      </c>
      <c r="K161" s="44">
        <f>IFERROR(_xll.qlIndexFixing(Index3M,H161,TRUE,_xll.ohTrigger(RecalcTrigger,Trigger3M)),NA())</f>
        <v>-1.8888606080874858E-3</v>
      </c>
      <c r="L161" s="44">
        <f>IFERROR(_xll.qlIndexFixing(Index6M,$H161,TRUE,_xll.ohTrigger(RecalcTrigger,Trigger6M)),NA())</f>
        <v>-7.8642514308625432E-4</v>
      </c>
      <c r="M161" s="183">
        <f>IFERROR(_xll.qlIndexFixing(Index1Y,$H161,TRUE,_xll.ohTrigger(RecalcTrigger,Trigger1Y)),NA())</f>
        <v>5.3644269290139082E-4</v>
      </c>
      <c r="N161" s="182">
        <f>IFERROR(_xll.qlIndexFixing(ONIndex1M,I161,TRUE,_xll.ohTrigger(RecalcTrigger,Trigger1M)),NA())</f>
        <v>-2.727414190735189E-3</v>
      </c>
      <c r="O161" s="44">
        <f>IFERROR(_xll.qlIndexFixing(ONIndex3M,I161,TRUE,_xll.ohTrigger(RecalcTrigger,Trigger3M)),NA())</f>
        <v>-1.8563514981195794E-3</v>
      </c>
      <c r="P161" s="44">
        <f>IFERROR(_xll.qlIndexFixing(ONIndex6M,I161,TRUE,_xll.ohTrigger(RecalcTrigger,Trigger6M)),NA())</f>
        <v>-7.6940154991156362E-4</v>
      </c>
      <c r="Q161" s="183">
        <f>IFERROR(_xll.qlIndexFixing(ONIndex1Y,I161,TRUE,_xll.ohTrigger(RecalcTrigger,Trigger1Y)),NA())</f>
        <v>4.5430737444007718E-4</v>
      </c>
    </row>
    <row r="162" spans="2:17" x14ac:dyDescent="0.2">
      <c r="B162" s="39" t="s">
        <v>17</v>
      </c>
      <c r="D162" s="42">
        <f>_xll.qlCalendarAdvance(Calendar,$D161,B162,"f",FALSE)</f>
        <v>42583</v>
      </c>
      <c r="E162" s="177">
        <f>_xll.qlInterestRateIndexValueDate(IndexON,D162)</f>
        <v>42583</v>
      </c>
      <c r="F162" s="193">
        <f>IFERROR(_xll.qlIndexFixing(IndexON,D162,TRUE,_xll.ohTrigger(RecalcTrigger,TriggerON)),NA())</f>
        <v>-2.9157472083163327E-3</v>
      </c>
      <c r="H162" s="42">
        <f>_xll.qlCalendarAdvance(Calendar,$H161,B162,"f",FALSE)</f>
        <v>42583</v>
      </c>
      <c r="I162" s="177">
        <f>_xll.qlInterestRateIndexValueDate(Index1M,$H162)</f>
        <v>42585</v>
      </c>
      <c r="J162" s="182">
        <f>IFERROR(_xll.qlIndexFixing(Index1M,$H162,TRUE,_xll.ohTrigger(RecalcTrigger,Trigger1M)),NA())</f>
        <v>-2.7810943459251969E-3</v>
      </c>
      <c r="K162" s="44">
        <f>IFERROR(_xll.qlIndexFixing(Index3M,H162,TRUE,_xll.ohTrigger(RecalcTrigger,Trigger3M)),NA())</f>
        <v>-1.8898209079067146E-3</v>
      </c>
      <c r="L162" s="44">
        <f>IFERROR(_xll.qlIndexFixing(Index6M,$H162,TRUE,_xll.ohTrigger(RecalcTrigger,Trigger6M)),NA())</f>
        <v>-7.8713144620355126E-4</v>
      </c>
      <c r="M162" s="183">
        <f>IFERROR(_xll.qlIndexFixing(Index1Y,$H162,TRUE,_xll.ohTrigger(RecalcTrigger,Trigger1Y)),NA())</f>
        <v>5.3772796826916959E-4</v>
      </c>
      <c r="N162" s="182">
        <f>IFERROR(_xll.qlIndexFixing(ONIndex1M,I162,TRUE,_xll.ohTrigger(RecalcTrigger,Trigger1M)),NA())</f>
        <v>-2.7300369012639436E-3</v>
      </c>
      <c r="O162" s="44">
        <f>IFERROR(_xll.qlIndexFixing(ONIndex3M,I162,TRUE,_xll.ohTrigger(RecalcTrigger,Trigger3M)),NA())</f>
        <v>-1.8550762283631173E-3</v>
      </c>
      <c r="P162" s="44">
        <f>IFERROR(_xll.qlIndexFixing(ONIndex6M,I162,TRUE,_xll.ohTrigger(RecalcTrigger,Trigger6M)),NA())</f>
        <v>-7.7002502122613947E-4</v>
      </c>
      <c r="Q162" s="183">
        <f>IFERROR(_xll.qlIndexFixing(ONIndex1Y,I162,TRUE,_xll.ohTrigger(RecalcTrigger,Trigger1Y)),NA())</f>
        <v>4.5478708412538538E-4</v>
      </c>
    </row>
    <row r="163" spans="2:17" x14ac:dyDescent="0.2">
      <c r="B163" s="39" t="s">
        <v>17</v>
      </c>
      <c r="D163" s="42">
        <f>_xll.qlCalendarAdvance(Calendar,$D162,B163,"f",FALSE)</f>
        <v>42584</v>
      </c>
      <c r="E163" s="177">
        <f>_xll.qlInterestRateIndexValueDate(IndexON,D163)</f>
        <v>42584</v>
      </c>
      <c r="F163" s="193">
        <f>IFERROR(_xll.qlIndexFixing(IndexON,D163,TRUE,_xll.ohTrigger(RecalcTrigger,TriggerON)),NA())</f>
        <v>-2.9161274791311698E-3</v>
      </c>
      <c r="H163" s="42">
        <f>_xll.qlCalendarAdvance(Calendar,$H162,B163,"f",FALSE)</f>
        <v>42584</v>
      </c>
      <c r="I163" s="177">
        <f>_xll.qlInterestRateIndexValueDate(Index1M,$H163)</f>
        <v>42586</v>
      </c>
      <c r="J163" s="182">
        <f>IFERROR(_xll.qlIndexFixing(Index1M,$H163,TRUE,_xll.ohTrigger(RecalcTrigger,Trigger1M)),NA())</f>
        <v>-2.7828203865415402E-3</v>
      </c>
      <c r="K163" s="44">
        <f>IFERROR(_xll.qlIndexFixing(Index3M,H163,TRUE,_xll.ohTrigger(RecalcTrigger,Trigger3M)),NA())</f>
        <v>-1.89080576301505E-3</v>
      </c>
      <c r="L163" s="44">
        <f>IFERROR(_xll.qlIndexFixing(Index6M,$H163,TRUE,_xll.ohTrigger(RecalcTrigger,Trigger6M)),NA())</f>
        <v>-7.8907702320498265E-4</v>
      </c>
      <c r="M163" s="183">
        <f>IFERROR(_xll.qlIndexFixing(Index1Y,$H163,TRUE,_xll.ohTrigger(RecalcTrigger,Trigger1Y)),NA())</f>
        <v>5.3900087411192779E-4</v>
      </c>
      <c r="N163" s="182">
        <f>IFERROR(_xll.qlIndexFixing(ONIndex1M,I163,TRUE,_xll.ohTrigger(RecalcTrigger,Trigger1M)),NA())</f>
        <v>-2.7336118236220841E-3</v>
      </c>
      <c r="O163" s="44">
        <f>IFERROR(_xll.qlIndexFixing(ONIndex3M,I163,TRUE,_xll.ohTrigger(RecalcTrigger,Trigger3M)),NA())</f>
        <v>-1.8542319792791417E-3</v>
      </c>
      <c r="P163" s="44">
        <f>IFERROR(_xll.qlIndexFixing(ONIndex6M,I163,TRUE,_xll.ohTrigger(RecalcTrigger,Trigger6M)),NA())</f>
        <v>-7.7058763226389715E-4</v>
      </c>
      <c r="Q163" s="183">
        <f>IFERROR(_xll.qlIndexFixing(ONIndex1Y,I163,TRUE,_xll.ohTrigger(RecalcTrigger,Trigger1Y)),NA())</f>
        <v>4.5521852359620141E-4</v>
      </c>
    </row>
    <row r="164" spans="2:17" x14ac:dyDescent="0.2">
      <c r="B164" s="39" t="s">
        <v>17</v>
      </c>
      <c r="D164" s="42">
        <f>_xll.qlCalendarAdvance(Calendar,$D163,B164,"f",FALSE)</f>
        <v>42585</v>
      </c>
      <c r="E164" s="177">
        <f>_xll.qlInterestRateIndexValueDate(IndexON,D164)</f>
        <v>42585</v>
      </c>
      <c r="F164" s="193">
        <f>IFERROR(_xll.qlIndexFixing(IndexON,D164,TRUE,_xll.ohTrigger(RecalcTrigger,TriggerON)),NA())</f>
        <v>-2.9165268099395902E-3</v>
      </c>
      <c r="H164" s="42">
        <f>_xll.qlCalendarAdvance(Calendar,$H163,B164,"f",FALSE)</f>
        <v>42585</v>
      </c>
      <c r="I164" s="177">
        <f>_xll.qlInterestRateIndexValueDate(Index1M,$H164)</f>
        <v>42587</v>
      </c>
      <c r="J164" s="182">
        <f>IFERROR(_xll.qlIndexFixing(Index1M,$H164,TRUE,_xll.ohTrigger(RecalcTrigger,Trigger1M)),NA())</f>
        <v>-2.7846287799486581E-3</v>
      </c>
      <c r="K164" s="44">
        <f>IFERROR(_xll.qlIndexFixing(Index3M,H164,TRUE,_xll.ohTrigger(RecalcTrigger,Trigger3M)),NA())</f>
        <v>-1.8930460035495257E-3</v>
      </c>
      <c r="L164" s="44">
        <f>IFERROR(_xll.qlIndexFixing(Index6M,$H164,TRUE,_xll.ohTrigger(RecalcTrigger,Trigger6M)),NA())</f>
        <v>-7.8918506378213135E-4</v>
      </c>
      <c r="M164" s="183">
        <f>IFERROR(_xll.qlIndexFixing(Index1Y,$H164,TRUE,_xll.ohTrigger(RecalcTrigger,Trigger1Y)),NA())</f>
        <v>5.4226841798980601E-4</v>
      </c>
      <c r="N164" s="182">
        <f>IFERROR(_xll.qlIndexFixing(ONIndex1M,I164,TRUE,_xll.ohTrigger(RecalcTrigger,Trigger1M)),NA())</f>
        <v>-2.7358567350788121E-3</v>
      </c>
      <c r="O164" s="44">
        <f>IFERROR(_xll.qlIndexFixing(ONIndex3M,I164,TRUE,_xll.ohTrigger(RecalcTrigger,Trigger3M)),NA())</f>
        <v>-1.8540182911719327E-3</v>
      </c>
      <c r="P164" s="44">
        <f>IFERROR(_xll.qlIndexFixing(ONIndex6M,I164,TRUE,_xll.ohTrigger(RecalcTrigger,Trigger6M)),NA())</f>
        <v>-7.7083662173293988E-4</v>
      </c>
      <c r="Q164" s="183">
        <f>IFERROR(_xll.qlIndexFixing(ONIndex1Y,I164,TRUE,_xll.ohTrigger(RecalcTrigger,Trigger1Y)),NA())</f>
        <v>4.5540915055042319E-4</v>
      </c>
    </row>
    <row r="165" spans="2:17" x14ac:dyDescent="0.2">
      <c r="B165" s="39" t="s">
        <v>17</v>
      </c>
      <c r="D165" s="42">
        <f>_xll.qlCalendarAdvance(Calendar,$D164,B165,"f",FALSE)</f>
        <v>42586</v>
      </c>
      <c r="E165" s="177">
        <f>_xll.qlInterestRateIndexValueDate(IndexON,D165)</f>
        <v>42586</v>
      </c>
      <c r="F165" s="193">
        <f>IFERROR(_xll.qlIndexFixing(IndexON,D165,TRUE,_xll.ohTrigger(RecalcTrigger,TriggerON)),NA())</f>
        <v>-2.9169460797584534E-3</v>
      </c>
      <c r="H165" s="42">
        <f>_xll.qlCalendarAdvance(Calendar,$H164,B165,"f",FALSE)</f>
        <v>42586</v>
      </c>
      <c r="I165" s="177">
        <f>_xll.qlInterestRateIndexValueDate(Index1M,$H165)</f>
        <v>42590</v>
      </c>
      <c r="J165" s="182">
        <f>IFERROR(_xll.qlIndexFixing(Index1M,$H165,TRUE,_xll.ohTrigger(RecalcTrigger,Trigger1M)),NA())</f>
        <v>-2.7967223184057685E-3</v>
      </c>
      <c r="K165" s="44">
        <f>IFERROR(_xll.qlIndexFixing(Index3M,H165,TRUE,_xll.ohTrigger(RecalcTrigger,Trigger3M)),NA())</f>
        <v>-1.8949458003484404E-3</v>
      </c>
      <c r="L165" s="44">
        <f>IFERROR(_xll.qlIndexFixing(Index6M,$H165,TRUE,_xll.ohTrigger(RecalcTrigger,Trigger6M)),NA())</f>
        <v>-7.9075040247863929E-4</v>
      </c>
      <c r="M165" s="183">
        <f>IFERROR(_xll.qlIndexFixing(Index1Y,$H165,TRUE,_xll.ohTrigger(RecalcTrigger,Trigger1Y)),NA())</f>
        <v>5.4397210411886033E-4</v>
      </c>
      <c r="N165" s="182">
        <f>IFERROR(_xll.qlIndexFixing(ONIndex1M,I165,TRUE,_xll.ohTrigger(RecalcTrigger,Trigger1M)),NA())</f>
        <v>-2.7383897673827207E-3</v>
      </c>
      <c r="O165" s="44">
        <f>IFERROR(_xll.qlIndexFixing(ONIndex3M,I165,TRUE,_xll.ohTrigger(RecalcTrigger,Trigger3M)),NA())</f>
        <v>-1.8539368917647181E-3</v>
      </c>
      <c r="P165" s="44">
        <f>IFERROR(_xll.qlIndexFixing(ONIndex6M,I165,TRUE,_xll.ohTrigger(RecalcTrigger,Trigger6M)),NA())</f>
        <v>-7.7106706695584393E-4</v>
      </c>
      <c r="Q165" s="183">
        <f>IFERROR(_xll.qlIndexFixing(ONIndex1Y,I165,TRUE,_xll.ohTrigger(RecalcTrigger,Trigger1Y)),NA())</f>
        <v>4.5558345799889821E-4</v>
      </c>
    </row>
    <row r="166" spans="2:17" x14ac:dyDescent="0.2">
      <c r="B166" s="39" t="s">
        <v>17</v>
      </c>
      <c r="D166" s="42">
        <f>_xll.qlCalendarAdvance(Calendar,$D165,B166,"f",FALSE)</f>
        <v>42587</v>
      </c>
      <c r="E166" s="177">
        <f>_xll.qlInterestRateIndexValueDate(IndexON,D166)</f>
        <v>42587</v>
      </c>
      <c r="F166" s="193">
        <f>IFERROR(_xll.qlIndexFixing(IndexON,D166,TRUE,_xll.ohTrigger(RecalcTrigger,TriggerON)),NA())</f>
        <v>-2.9178318309108775E-3</v>
      </c>
      <c r="H166" s="42">
        <f>_xll.qlCalendarAdvance(Calendar,$H165,B166,"f",FALSE)</f>
        <v>42587</v>
      </c>
      <c r="I166" s="177">
        <f>_xll.qlInterestRateIndexValueDate(Index1M,$H166)</f>
        <v>42591</v>
      </c>
      <c r="J166" s="182">
        <f>IFERROR(_xll.qlIndexFixing(Index1M,$H166,TRUE,_xll.ohTrigger(RecalcTrigger,Trigger1M)),NA())</f>
        <v>-2.8007409484744825E-3</v>
      </c>
      <c r="K166" s="44">
        <f>IFERROR(_xll.qlIndexFixing(Index3M,H166,TRUE,_xll.ohTrigger(RecalcTrigger,Trigger3M)),NA())</f>
        <v>-1.8960193551482804E-3</v>
      </c>
      <c r="L166" s="44">
        <f>IFERROR(_xll.qlIndexFixing(Index6M,$H166,TRUE,_xll.ohTrigger(RecalcTrigger,Trigger6M)),NA())</f>
        <v>-7.9147903190304378E-4</v>
      </c>
      <c r="M166" s="183">
        <f>IFERROR(_xll.qlIndexFixing(Index1Y,$H166,TRUE,_xll.ohTrigger(RecalcTrigger,Trigger1Y)),NA())</f>
        <v>5.451856682835265E-4</v>
      </c>
      <c r="N166" s="182">
        <f>IFERROR(_xll.qlIndexFixing(ONIndex1M,I166,TRUE,_xll.ohTrigger(RecalcTrigger,Trigger1M)),NA())</f>
        <v>-2.7412158801265463E-3</v>
      </c>
      <c r="O166" s="44">
        <f>IFERROR(_xll.qlIndexFixing(ONIndex3M,I166,TRUE,_xll.ohTrigger(RecalcTrigger,Trigger3M)),NA())</f>
        <v>-1.8539906873726864E-3</v>
      </c>
      <c r="P166" s="44">
        <f>IFERROR(_xll.qlIndexFixing(ONIndex6M,I166,TRUE,_xll.ohTrigger(RecalcTrigger,Trigger6M)),NA())</f>
        <v>-7.7127920166564223E-4</v>
      </c>
      <c r="Q166" s="183">
        <f>IFERROR(_xll.qlIndexFixing(ONIndex1Y,I166,TRUE,_xll.ohTrigger(RecalcTrigger,Trigger1Y)),NA())</f>
        <v>4.5574071796394833E-4</v>
      </c>
    </row>
    <row r="167" spans="2:17" x14ac:dyDescent="0.2">
      <c r="B167" s="39" t="s">
        <v>17</v>
      </c>
      <c r="D167" s="42">
        <f>_xll.qlCalendarAdvance(Calendar,$D166,B167,"f",FALSE)</f>
        <v>42590</v>
      </c>
      <c r="E167" s="177">
        <f>_xll.qlInterestRateIndexValueDate(IndexON,D167)</f>
        <v>42590</v>
      </c>
      <c r="F167" s="193">
        <f>IFERROR(_xll.qlIndexFixing(IndexON,D167,TRUE,_xll.ohTrigger(RecalcTrigger,TriggerON)),NA())</f>
        <v>-2.9188401386281981E-3</v>
      </c>
      <c r="H167" s="42">
        <f>_xll.qlCalendarAdvance(Calendar,$H166,B167,"f",FALSE)</f>
        <v>42590</v>
      </c>
      <c r="I167" s="177">
        <f>_xll.qlInterestRateIndexValueDate(Index1M,$H167)</f>
        <v>42592</v>
      </c>
      <c r="J167" s="182">
        <f>IFERROR(_xll.qlIndexFixing(Index1M,$H167,TRUE,_xll.ohTrigger(RecalcTrigger,Trigger1M)),NA())</f>
        <v>-2.8080328168797212E-3</v>
      </c>
      <c r="K167" s="44">
        <f>IFERROR(_xll.qlIndexFixing(Index3M,H167,TRUE,_xll.ohTrigger(RecalcTrigger,Trigger3M)),NA())</f>
        <v>-1.897103534726569E-3</v>
      </c>
      <c r="L167" s="44">
        <f>IFERROR(_xll.qlIndexFixing(Index6M,$H167,TRUE,_xll.ohTrigger(RecalcTrigger,Trigger6M)),NA())</f>
        <v>-7.9220496569090823E-4</v>
      </c>
      <c r="M167" s="183">
        <f>IFERROR(_xll.qlIndexFixing(Index1Y,$H167,TRUE,_xll.ohTrigger(RecalcTrigger,Trigger1Y)),NA())</f>
        <v>5.4638788892743986E-4</v>
      </c>
      <c r="N167" s="182">
        <f>IFERROR(_xll.qlIndexFixing(ONIndex1M,I167,TRUE,_xll.ohTrigger(RecalcTrigger,Trigger1M)),NA())</f>
        <v>-2.7478488654608668E-3</v>
      </c>
      <c r="O167" s="44">
        <f>IFERROR(_xll.qlIndexFixing(ONIndex3M,I167,TRUE,_xll.ohTrigger(RecalcTrigger,Trigger3M)),NA())</f>
        <v>-1.8545539042458259E-3</v>
      </c>
      <c r="P167" s="44">
        <f>IFERROR(_xll.qlIndexFixing(ONIndex6M,I167,TRUE,_xll.ohTrigger(RecalcTrigger,Trigger6M)),NA())</f>
        <v>-7.7164195201540053E-4</v>
      </c>
      <c r="Q167" s="183">
        <f>IFERROR(_xll.qlIndexFixing(ONIndex1Y,I167,TRUE,_xll.ohTrigger(RecalcTrigger,Trigger1Y)),NA())</f>
        <v>4.5599535195783858E-4</v>
      </c>
    </row>
    <row r="168" spans="2:17" x14ac:dyDescent="0.2">
      <c r="B168" s="39" t="s">
        <v>17</v>
      </c>
      <c r="D168" s="42">
        <f>_xll.qlCalendarAdvance(Calendar,$D167,B168,"f",FALSE)</f>
        <v>42591</v>
      </c>
      <c r="E168" s="177">
        <f>_xll.qlInterestRateIndexValueDate(IndexON,D168)</f>
        <v>42591</v>
      </c>
      <c r="F168" s="193">
        <f>IFERROR(_xll.qlIndexFixing(IndexON,D168,TRUE,_xll.ohTrigger(RecalcTrigger,TriggerON)),NA())</f>
        <v>-2.9193722948672729E-3</v>
      </c>
      <c r="H168" s="42">
        <f>_xll.qlCalendarAdvance(Calendar,$H167,B168,"f",FALSE)</f>
        <v>42591</v>
      </c>
      <c r="I168" s="177">
        <f>_xll.qlInterestRateIndexValueDate(Index1M,$H168)</f>
        <v>42593</v>
      </c>
      <c r="J168" s="182">
        <f>IFERROR(_xll.qlIndexFixing(Index1M,$H168,TRUE,_xll.ohTrigger(RecalcTrigger,Trigger1M)),NA())</f>
        <v>-2.810230538582148E-3</v>
      </c>
      <c r="K168" s="44">
        <f>IFERROR(_xll.qlIndexFixing(Index3M,H168,TRUE,_xll.ohTrigger(RecalcTrigger,Trigger3M)),NA())</f>
        <v>-1.8981958674265135E-3</v>
      </c>
      <c r="L168" s="44">
        <f>IFERROR(_xll.qlIndexFixing(Index6M,$H168,TRUE,_xll.ohTrigger(RecalcTrigger,Trigger6M)),NA())</f>
        <v>-7.9409725676244714E-4</v>
      </c>
      <c r="M168" s="183">
        <f>IFERROR(_xll.qlIndexFixing(Index1Y,$H168,TRUE,_xll.ohTrigger(RecalcTrigger,Trigger1Y)),NA())</f>
        <v>5.4757894886458343E-4</v>
      </c>
      <c r="N168" s="182">
        <f>IFERROR(_xll.qlIndexFixing(ONIndex1M,I168,TRUE,_xll.ohTrigger(RecalcTrigger,Trigger1M)),NA())</f>
        <v>-2.7555503320719765E-3</v>
      </c>
      <c r="O168" s="44">
        <f>IFERROR(_xll.qlIndexFixing(ONIndex3M,I168,TRUE,_xll.ohTrigger(RecalcTrigger,Trigger3M)),NA())</f>
        <v>-1.855615938746169E-3</v>
      </c>
      <c r="P168" s="44">
        <f>IFERROR(_xll.qlIndexFixing(ONIndex6M,I168,TRUE,_xll.ohTrigger(RecalcTrigger,Trigger6M)),NA())</f>
        <v>-7.7194931511037623E-4</v>
      </c>
      <c r="Q168" s="183">
        <f>IFERROR(_xll.qlIndexFixing(ONIndex1Y,I168,TRUE,_xll.ohTrigger(RecalcTrigger,Trigger1Y)),NA())</f>
        <v>4.5618472839237256E-4</v>
      </c>
    </row>
    <row r="169" spans="2:17" x14ac:dyDescent="0.2">
      <c r="B169" s="39" t="s">
        <v>17</v>
      </c>
      <c r="D169" s="42">
        <f>_xll.qlCalendarAdvance(Calendar,$D168,B169,"f",FALSE)</f>
        <v>42592</v>
      </c>
      <c r="E169" s="177">
        <f>_xll.qlInterestRateIndexValueDate(IndexON,D169)</f>
        <v>42592</v>
      </c>
      <c r="F169" s="193">
        <f>IFERROR(_xll.qlIndexFixing(IndexON,D169,TRUE,_xll.ohTrigger(RecalcTrigger,TriggerON)),NA())</f>
        <v>-2.9199296662962837E-3</v>
      </c>
      <c r="H169" s="42">
        <f>_xll.qlCalendarAdvance(Calendar,$H168,B169,"f",FALSE)</f>
        <v>42592</v>
      </c>
      <c r="I169" s="177">
        <f>_xll.qlInterestRateIndexValueDate(Index1M,$H169)</f>
        <v>42594</v>
      </c>
      <c r="J169" s="182">
        <f>IFERROR(_xll.qlIndexFixing(Index1M,$H169,TRUE,_xll.ohTrigger(RecalcTrigger,Trigger1M)),NA())</f>
        <v>-2.8124782334713124E-3</v>
      </c>
      <c r="K169" s="44">
        <f>IFERROR(_xll.qlIndexFixing(Index3M,H169,TRUE,_xll.ohTrigger(RecalcTrigger,Trigger3M)),NA())</f>
        <v>-1.9004740154070427E-3</v>
      </c>
      <c r="L169" s="44">
        <f>IFERROR(_xll.qlIndexFixing(Index6M,$H169,TRUE,_xll.ohTrigger(RecalcTrigger,Trigger6M)),NA())</f>
        <v>-7.9422229917633749E-4</v>
      </c>
      <c r="M169" s="183">
        <f>IFERROR(_xll.qlIndexFixing(Index1Y,$H169,TRUE,_xll.ohTrigger(RecalcTrigger,Trigger1Y)),NA())</f>
        <v>5.5056992435191748E-4</v>
      </c>
      <c r="N169" s="182">
        <f>IFERROR(_xll.qlIndexFixing(ONIndex1M,I169,TRUE,_xll.ohTrigger(RecalcTrigger,Trigger1M)),NA())</f>
        <v>-2.7599162439839731E-3</v>
      </c>
      <c r="O169" s="44">
        <f>IFERROR(_xll.qlIndexFixing(ONIndex3M,I169,TRUE,_xll.ohTrigger(RecalcTrigger,Trigger3M)),NA())</f>
        <v>-1.856389299401684E-3</v>
      </c>
      <c r="P169" s="44">
        <f>IFERROR(_xll.qlIndexFixing(ONIndex6M,I169,TRUE,_xll.ohTrigger(RecalcTrigger,Trigger6M)),NA())</f>
        <v>-7.7207340700713445E-4</v>
      </c>
      <c r="Q169" s="183">
        <f>IFERROR(_xll.qlIndexFixing(ONIndex1Y,I169,TRUE,_xll.ohTrigger(RecalcTrigger,Trigger1Y)),NA())</f>
        <v>4.5624583479231262E-4</v>
      </c>
    </row>
    <row r="170" spans="2:17" x14ac:dyDescent="0.2">
      <c r="B170" s="39" t="s">
        <v>17</v>
      </c>
      <c r="D170" s="42">
        <f>_xll.qlCalendarAdvance(Calendar,$D169,B170,"f",FALSE)</f>
        <v>42593</v>
      </c>
      <c r="E170" s="177">
        <f>_xll.qlInterestRateIndexValueDate(IndexON,D170)</f>
        <v>42593</v>
      </c>
      <c r="F170" s="193">
        <f>IFERROR(_xll.qlIndexFixing(IndexON,D170,TRUE,_xll.ohTrigger(RecalcTrigger,TriggerON)),NA())</f>
        <v>-2.9205131324117062E-3</v>
      </c>
      <c r="H170" s="42">
        <f>_xll.qlCalendarAdvance(Calendar,$H169,B170,"f",FALSE)</f>
        <v>42593</v>
      </c>
      <c r="I170" s="177">
        <f>_xll.qlInterestRateIndexValueDate(Index1M,$H170)</f>
        <v>42597</v>
      </c>
      <c r="J170" s="182">
        <f>IFERROR(_xll.qlIndexFixing(Index1M,$H170,TRUE,_xll.ohTrigger(RecalcTrigger,Trigger1M)),NA())</f>
        <v>-2.823299491969617E-3</v>
      </c>
      <c r="K170" s="44">
        <f>IFERROR(_xll.qlIndexFixing(Index3M,H170,TRUE,_xll.ohTrigger(RecalcTrigger,Trigger3M)),NA())</f>
        <v>-1.9025957972556887E-3</v>
      </c>
      <c r="L170" s="44">
        <f>IFERROR(_xll.qlIndexFixing(Index6M,$H170,TRUE,_xll.ohTrigger(RecalcTrigger,Trigger6M)),NA())</f>
        <v>-7.9572751123724794E-4</v>
      </c>
      <c r="M170" s="183">
        <f>IFERROR(_xll.qlIndexFixing(Index1Y,$H170,TRUE,_xll.ohTrigger(RecalcTrigger,Trigger1Y)),NA())</f>
        <v>5.522353559421463E-4</v>
      </c>
      <c r="N170" s="182">
        <f>IFERROR(_xll.qlIndexFixing(ONIndex1M,I170,TRUE,_xll.ohTrigger(RecalcTrigger,Trigger1M)),NA())</f>
        <v>-2.7646049949714424E-3</v>
      </c>
      <c r="O170" s="44">
        <f>IFERROR(_xll.qlIndexFixing(ONIndex3M,I170,TRUE,_xll.ohTrigger(RecalcTrigger,Trigger3M)),NA())</f>
        <v>-1.8573152909651114E-3</v>
      </c>
      <c r="P170" s="44">
        <f>IFERROR(_xll.qlIndexFixing(ONIndex6M,I170,TRUE,_xll.ohTrigger(RecalcTrigger,Trigger6M)),NA())</f>
        <v>-7.7218059230776959E-4</v>
      </c>
      <c r="Q170" s="183">
        <f>IFERROR(_xll.qlIndexFixing(ONIndex1Y,I170,TRUE,_xll.ohTrigger(RecalcTrigger,Trigger1Y)),NA())</f>
        <v>4.5628552720167193E-4</v>
      </c>
    </row>
    <row r="171" spans="2:17" x14ac:dyDescent="0.2">
      <c r="B171" s="39" t="s">
        <v>17</v>
      </c>
      <c r="D171" s="42">
        <f>_xll.qlCalendarAdvance(Calendar,$D170,B171,"f",FALSE)</f>
        <v>42594</v>
      </c>
      <c r="E171" s="177">
        <f>_xll.qlInterestRateIndexValueDate(IndexON,D171)</f>
        <v>42594</v>
      </c>
      <c r="F171" s="193">
        <f>IFERROR(_xll.qlIndexFixing(IndexON,D171,TRUE,_xll.ohTrigger(RecalcTrigger,TriggerON)),NA())</f>
        <v>-2.9217477300758077E-3</v>
      </c>
      <c r="H171" s="42">
        <f>_xll.qlCalendarAdvance(Calendar,$H170,B171,"f",FALSE)</f>
        <v>42594</v>
      </c>
      <c r="I171" s="177">
        <f>_xll.qlInterestRateIndexValueDate(Index1M,$H171)</f>
        <v>42598</v>
      </c>
      <c r="J171" s="182">
        <f>IFERROR(_xll.qlIndexFixing(Index1M,$H171,TRUE,_xll.ohTrigger(RecalcTrigger,Trigger1M)),NA())</f>
        <v>-2.8266026910619343E-3</v>
      </c>
      <c r="K171" s="44">
        <f>IFERROR(_xll.qlIndexFixing(Index3M,H171,TRUE,_xll.ohTrigger(RecalcTrigger,Trigger3M)),NA())</f>
        <v>-1.9036903216685314E-3</v>
      </c>
      <c r="L171" s="44">
        <f>IFERROR(_xll.qlIndexFixing(Index6M,$H171,TRUE,_xll.ohTrigger(RecalcTrigger,Trigger6M)),NA())</f>
        <v>-7.9639698278674933E-4</v>
      </c>
      <c r="M171" s="183">
        <f>IFERROR(_xll.qlIndexFixing(Index1Y,$H171,TRUE,_xll.ohTrigger(RecalcTrigger,Trigger1Y)),NA())</f>
        <v>5.5337347267571532E-4</v>
      </c>
      <c r="N171" s="182">
        <f>IFERROR(_xll.qlIndexFixing(ONIndex1M,I171,TRUE,_xll.ohTrigger(RecalcTrigger,Trigger1M)),NA())</f>
        <v>-2.7696215447869932E-3</v>
      </c>
      <c r="O171" s="44">
        <f>IFERROR(_xll.qlIndexFixing(ONIndex3M,I171,TRUE,_xll.ohTrigger(RecalcTrigger,Trigger3M)),NA())</f>
        <v>-1.8583968198315759E-3</v>
      </c>
      <c r="P171" s="44">
        <f>IFERROR(_xll.qlIndexFixing(ONIndex6M,I171,TRUE,_xll.ohTrigger(RecalcTrigger,Trigger6M)),NA())</f>
        <v>-7.7227110486521866E-4</v>
      </c>
      <c r="Q171" s="183">
        <f>IFERROR(_xll.qlIndexFixing(ONIndex1Y,I171,TRUE,_xll.ohTrigger(RecalcTrigger,Trigger1Y)),NA())</f>
        <v>4.5630307780264445E-4</v>
      </c>
    </row>
    <row r="172" spans="2:17" x14ac:dyDescent="0.2">
      <c r="B172" s="39" t="s">
        <v>17</v>
      </c>
      <c r="D172" s="42">
        <f>_xll.qlCalendarAdvance(Calendar,$D171,B172,"f",FALSE)</f>
        <v>42597</v>
      </c>
      <c r="E172" s="177">
        <f>_xll.qlInterestRateIndexValueDate(IndexON,D172)</f>
        <v>42597</v>
      </c>
      <c r="F172" s="193">
        <f>IFERROR(_xll.qlIndexFixing(IndexON,D172,TRUE,_xll.ohTrigger(RecalcTrigger,TriggerON)),NA())</f>
        <v>-2.9231255295503189E-3</v>
      </c>
      <c r="H172" s="42">
        <f>_xll.qlCalendarAdvance(Calendar,$H171,B172,"f",FALSE)</f>
        <v>42597</v>
      </c>
      <c r="I172" s="177">
        <f>_xll.qlInterestRateIndexValueDate(Index1M,$H172)</f>
        <v>42599</v>
      </c>
      <c r="J172" s="182">
        <f>IFERROR(_xll.qlIndexFixing(Index1M,$H172,TRUE,_xll.ohTrigger(RecalcTrigger,Trigger1M)),NA())</f>
        <v>-2.8311151047777372E-3</v>
      </c>
      <c r="K172" s="44">
        <f>IFERROR(_xll.qlIndexFixing(Index3M,H172,TRUE,_xll.ohTrigger(RecalcTrigger,Trigger3M)),NA())</f>
        <v>-1.9047772698395663E-3</v>
      </c>
      <c r="L172" s="44">
        <f>IFERROR(_xll.qlIndexFixing(Index6M,$H172,TRUE,_xll.ohTrigger(RecalcTrigger,Trigger6M)),NA())</f>
        <v>-7.9705014581628146E-4</v>
      </c>
      <c r="M172" s="183">
        <f>IFERROR(_xll.qlIndexFixing(Index1Y,$H172,TRUE,_xll.ohTrigger(RecalcTrigger,Trigger1Y)),NA())</f>
        <v>5.5450159646056919E-4</v>
      </c>
      <c r="N172" s="182">
        <f>IFERROR(_xll.qlIndexFixing(ONIndex1M,I172,TRUE,_xll.ohTrigger(RecalcTrigger,Trigger1M)),NA())</f>
        <v>-2.7807506261101622E-3</v>
      </c>
      <c r="O172" s="44">
        <f>IFERROR(_xll.qlIndexFixing(ONIndex3M,I172,TRUE,_xll.ohTrigger(RecalcTrigger,Trigger3M)),NA())</f>
        <v>-1.8610832439547309E-3</v>
      </c>
      <c r="P172" s="44">
        <f>IFERROR(_xll.qlIndexFixing(ONIndex6M,I172,TRUE,_xll.ohTrigger(RecalcTrigger,Trigger6M)),NA())</f>
        <v>-7.7239606703916053E-4</v>
      </c>
      <c r="Q172" s="183">
        <f>IFERROR(_xll.qlIndexFixing(ONIndex1Y,I172,TRUE,_xll.ohTrigger(RecalcTrigger,Trigger1Y)),NA())</f>
        <v>4.5626131246478963E-4</v>
      </c>
    </row>
    <row r="173" spans="2:17" x14ac:dyDescent="0.2">
      <c r="B173" s="39" t="s">
        <v>17</v>
      </c>
      <c r="D173" s="42">
        <f>_xll.qlCalendarAdvance(Calendar,$D172,B173,"f",FALSE)</f>
        <v>42598</v>
      </c>
      <c r="E173" s="177">
        <f>_xll.qlInterestRateIndexValueDate(IndexON,D173)</f>
        <v>42598</v>
      </c>
      <c r="F173" s="193">
        <f>IFERROR(_xll.qlIndexFixing(IndexON,D173,TRUE,_xll.ohTrigger(RecalcTrigger,TriggerON)),NA())</f>
        <v>-2.9238526587871405E-3</v>
      </c>
      <c r="H173" s="42">
        <f>_xll.qlCalendarAdvance(Calendar,$H172,B173,"f",FALSE)</f>
        <v>42598</v>
      </c>
      <c r="I173" s="177">
        <f>_xll.qlInterestRateIndexValueDate(Index1M,$H173)</f>
        <v>42600</v>
      </c>
      <c r="J173" s="182">
        <f>IFERROR(_xll.qlIndexFixing(Index1M,$H173,TRUE,_xll.ohTrigger(RecalcTrigger,Trigger1M)),NA())</f>
        <v>-2.833215303267439E-3</v>
      </c>
      <c r="K173" s="44">
        <f>IFERROR(_xll.qlIndexFixing(Index3M,H173,TRUE,_xll.ohTrigger(RecalcTrigger,Trigger3M)),NA())</f>
        <v>-1.9058538703061686E-3</v>
      </c>
      <c r="L173" s="44">
        <f>IFERROR(_xll.qlIndexFixing(Index6M,$H173,TRUE,_xll.ohTrigger(RecalcTrigger,Trigger6M)),NA())</f>
        <v>-7.9860221066290415E-4</v>
      </c>
      <c r="M173" s="183">
        <f>IFERROR(_xll.qlIndexFixing(Index1Y,$H173,TRUE,_xll.ohTrigger(RecalcTrigger,Trigger1Y)),NA())</f>
        <v>5.5561993373562878E-4</v>
      </c>
      <c r="N173" s="182">
        <f>IFERROR(_xll.qlIndexFixing(ONIndex1M,I173,TRUE,_xll.ohTrigger(RecalcTrigger,Trigger1M)),NA())</f>
        <v>-2.7929639213386537E-3</v>
      </c>
      <c r="O173" s="44">
        <f>IFERROR(_xll.qlIndexFixing(ONIndex3M,I173,TRUE,_xll.ohTrigger(RecalcTrigger,Trigger3M)),NA())</f>
        <v>-1.864300031630961E-3</v>
      </c>
      <c r="P173" s="44">
        <f>IFERROR(_xll.qlIndexFixing(ONIndex6M,I173,TRUE,_xll.ohTrigger(RecalcTrigger,Trigger6M)),NA())</f>
        <v>-7.7247624073351062E-4</v>
      </c>
      <c r="Q173" s="183">
        <f>IFERROR(_xll.qlIndexFixing(ONIndex1Y,I173,TRUE,_xll.ohTrigger(RecalcTrigger,Trigger1Y)),NA())</f>
        <v>4.5613730696558719E-4</v>
      </c>
    </row>
    <row r="174" spans="2:17" x14ac:dyDescent="0.2">
      <c r="B174" s="39" t="s">
        <v>17</v>
      </c>
      <c r="D174" s="42">
        <f>_xll.qlCalendarAdvance(Calendar,$D173,B174,"f",FALSE)</f>
        <v>42599</v>
      </c>
      <c r="E174" s="177">
        <f>_xll.qlInterestRateIndexValueDate(IndexON,D174)</f>
        <v>42599</v>
      </c>
      <c r="F174" s="193">
        <f>IFERROR(_xll.qlIndexFixing(IndexON,D174,TRUE,_xll.ohTrigger(RecalcTrigger,TriggerON)),NA())</f>
        <v>-2.9246111585701229E-3</v>
      </c>
      <c r="H174" s="42">
        <f>_xll.qlCalendarAdvance(Calendar,$H173,B174,"f",FALSE)</f>
        <v>42599</v>
      </c>
      <c r="I174" s="177">
        <f>_xll.qlInterestRateIndexValueDate(Index1M,$H174)</f>
        <v>42601</v>
      </c>
      <c r="J174" s="182">
        <f>IFERROR(_xll.qlIndexFixing(Index1M,$H174,TRUE,_xll.ohTrigger(RecalcTrigger,Trigger1M)),NA())</f>
        <v>-2.8352885278214481E-3</v>
      </c>
      <c r="K174" s="44">
        <f>IFERROR(_xll.qlIndexFixing(Index3M,H174,TRUE,_xll.ohTrigger(RecalcTrigger,Trigger3M)),NA())</f>
        <v>-1.9079385868526824E-3</v>
      </c>
      <c r="L174" s="44">
        <f>IFERROR(_xll.qlIndexFixing(Index6M,$H174,TRUE,_xll.ohTrigger(RecalcTrigger,Trigger6M)),NA())</f>
        <v>-7.9874625443279951E-4</v>
      </c>
      <c r="M174" s="183">
        <f>IFERROR(_xll.qlIndexFixing(Index1Y,$H174,TRUE,_xll.ohTrigger(RecalcTrigger,Trigger1Y)),NA())</f>
        <v>5.5836043315891438E-4</v>
      </c>
      <c r="N174" s="182">
        <f>IFERROR(_xll.qlIndexFixing(ONIndex1M,I174,TRUE,_xll.ohTrigger(RecalcTrigger,Trigger1M)),NA())</f>
        <v>-2.7990845438674583E-3</v>
      </c>
      <c r="O174" s="44">
        <f>IFERROR(_xll.qlIndexFixing(ONIndex3M,I174,TRUE,_xll.ohTrigger(RecalcTrigger,Trigger3M)),NA())</f>
        <v>-1.8659832721779068E-3</v>
      </c>
      <c r="P174" s="44">
        <f>IFERROR(_xll.qlIndexFixing(ONIndex6M,I174,TRUE,_xll.ohTrigger(RecalcTrigger,Trigger6M)),NA())</f>
        <v>-7.7251786407828149E-4</v>
      </c>
      <c r="Q174" s="183">
        <f>IFERROR(_xll.qlIndexFixing(ONIndex1Y,I174,TRUE,_xll.ohTrigger(RecalcTrigger,Trigger1Y)),NA())</f>
        <v>4.5603323213683211E-4</v>
      </c>
    </row>
    <row r="175" spans="2:17" x14ac:dyDescent="0.2">
      <c r="B175" s="39" t="s">
        <v>17</v>
      </c>
      <c r="D175" s="42">
        <f>_xll.qlCalendarAdvance(Calendar,$D174,B175,"f",FALSE)</f>
        <v>42600</v>
      </c>
      <c r="E175" s="177">
        <f>_xll.qlInterestRateIndexValueDate(IndexON,D175)</f>
        <v>42600</v>
      </c>
      <c r="F175" s="193">
        <f>IFERROR(_xll.qlIndexFixing(IndexON,D175,TRUE,_xll.ohTrigger(RecalcTrigger,TriggerON)),NA())</f>
        <v>-2.9254019084357097E-3</v>
      </c>
      <c r="H175" s="42">
        <f>_xll.qlCalendarAdvance(Calendar,$H174,B175,"f",FALSE)</f>
        <v>42600</v>
      </c>
      <c r="I175" s="177">
        <f>_xll.qlInterestRateIndexValueDate(Index1M,$H175)</f>
        <v>42604</v>
      </c>
      <c r="J175" s="182">
        <f>IFERROR(_xll.qlIndexFixing(Index1M,$H175,TRUE,_xll.ohTrigger(RecalcTrigger,Trigger1M)),NA())</f>
        <v>-2.8416569065155138E-3</v>
      </c>
      <c r="K175" s="44">
        <f>IFERROR(_xll.qlIndexFixing(Index3M,H175,TRUE,_xll.ohTrigger(RecalcTrigger,Trigger3M)),NA())</f>
        <v>-1.9099999999848828E-3</v>
      </c>
      <c r="L175" s="44">
        <f>IFERROR(_xll.qlIndexFixing(Index6M,$H175,TRUE,_xll.ohTrigger(RecalcTrigger,Trigger6M)),NA())</f>
        <v>-8.000000006829598E-4</v>
      </c>
      <c r="M175" s="183">
        <f>IFERROR(_xll.qlIndexFixing(Index1Y,$H175,TRUE,_xll.ohTrigger(RecalcTrigger,Trigger1Y)),NA())</f>
        <v>5.6000000001856095E-4</v>
      </c>
      <c r="N175" s="182">
        <f>IFERROR(_xll.qlIndexFixing(ONIndex1M,I175,TRUE,_xll.ohTrigger(RecalcTrigger,Trigger1M)),NA())</f>
        <v>-2.8049443730893131E-3</v>
      </c>
      <c r="O175" s="44">
        <f>IFERROR(_xll.qlIndexFixing(ONIndex3M,I175,TRUE,_xll.ohTrigger(RecalcTrigger,Trigger3M)),NA())</f>
        <v>-1.8676166659981064E-3</v>
      </c>
      <c r="P175" s="44">
        <f>IFERROR(_xll.qlIndexFixing(ONIndex6M,I175,TRUE,_xll.ohTrigger(RecalcTrigger,Trigger6M)),NA())</f>
        <v>-7.7257564230048814E-4</v>
      </c>
      <c r="Q175" s="183">
        <f>IFERROR(_xll.qlIndexFixing(ONIndex1Y,I175,TRUE,_xll.ohTrigger(RecalcTrigger,Trigger1Y)),NA())</f>
        <v>4.5590264883266229E-4</v>
      </c>
    </row>
    <row r="176" spans="2:17" x14ac:dyDescent="0.2">
      <c r="B176" s="39" t="s">
        <v>17</v>
      </c>
      <c r="D176" s="42">
        <f>_xll.qlCalendarAdvance(Calendar,$D175,B176,"f",FALSE)</f>
        <v>42601</v>
      </c>
      <c r="E176" s="177">
        <f>_xll.qlInterestRateIndexValueDate(IndexON,D176)</f>
        <v>42601</v>
      </c>
      <c r="F176" s="193">
        <f>IFERROR(_xll.qlIndexFixing(IndexON,D176,TRUE,_xll.ohTrigger(RecalcTrigger,TriggerON)),NA())</f>
        <v>-2.927071505283152E-3</v>
      </c>
      <c r="H176" s="42">
        <f>_xll.qlCalendarAdvance(Calendar,$H175,B176,"f",FALSE)</f>
        <v>42601</v>
      </c>
      <c r="I176" s="177">
        <f>_xll.qlInterestRateIndexValueDate(Index1M,$H176)</f>
        <v>42605</v>
      </c>
      <c r="J176" s="182">
        <f>IFERROR(_xll.qlIndexFixing(Index1M,$H176,TRUE,_xll.ohTrigger(RecalcTrigger,Trigger1M)),NA())</f>
        <v>-2.8431767805730912E-3</v>
      </c>
      <c r="K176" s="44">
        <f>IFERROR(_xll.qlIndexFixing(Index3M,H176,TRUE,_xll.ohTrigger(RecalcTrigger,Trigger3M)),NA())</f>
        <v>-1.9109831216385341E-3</v>
      </c>
      <c r="L176" s="44">
        <f>IFERROR(_xll.qlIndexFixing(Index6M,$H176,TRUE,_xll.ohTrigger(RecalcTrigger,Trigger6M)),NA())</f>
        <v>-8.0051330750413846E-4</v>
      </c>
      <c r="M176" s="183">
        <f>IFERROR(_xll.qlIndexFixing(Index1Y,$H176,TRUE,_xll.ohTrigger(RecalcTrigger,Trigger1Y)),NA())</f>
        <v>5.6107497144090347E-4</v>
      </c>
      <c r="N176" s="182">
        <f>IFERROR(_xll.qlIndexFixing(ONIndex1M,I176,TRUE,_xll.ohTrigger(RecalcTrigger,Trigger1M)),NA())</f>
        <v>-2.8105385147192408E-3</v>
      </c>
      <c r="O176" s="44">
        <f>IFERROR(_xll.qlIndexFixing(ONIndex3M,I176,TRUE,_xll.ohTrigger(RecalcTrigger,Trigger3M)),NA())</f>
        <v>-1.8691995682873497E-3</v>
      </c>
      <c r="P176" s="44">
        <f>IFERROR(_xll.qlIndexFixing(ONIndex6M,I176,TRUE,_xll.ohTrigger(RecalcTrigger,Trigger6M)),NA())</f>
        <v>-7.7265031013240559E-4</v>
      </c>
      <c r="Q176" s="183">
        <f>IFERROR(_xll.qlIndexFixing(ONIndex1Y,I176,TRUE,_xll.ohTrigger(RecalcTrigger,Trigger1Y)),NA())</f>
        <v>4.5574482947507988E-4</v>
      </c>
    </row>
    <row r="177" spans="2:17" x14ac:dyDescent="0.2">
      <c r="B177" s="39" t="s">
        <v>17</v>
      </c>
      <c r="D177" s="42">
        <f>_xll.qlCalendarAdvance(Calendar,$D176,B177,"f",FALSE)</f>
        <v>42604</v>
      </c>
      <c r="E177" s="177">
        <f>_xll.qlInterestRateIndexValueDate(IndexON,D177)</f>
        <v>42604</v>
      </c>
      <c r="F177" s="193">
        <f>IFERROR(_xll.qlIndexFixing(IndexON,D177,TRUE,_xll.ohTrigger(RecalcTrigger,TriggerON)),NA())</f>
        <v>-2.9289049947767154E-3</v>
      </c>
      <c r="H177" s="42">
        <f>_xll.qlCalendarAdvance(Calendar,$H176,B177,"f",FALSE)</f>
        <v>42604</v>
      </c>
      <c r="I177" s="177">
        <f>_xll.qlInterestRateIndexValueDate(Index1M,$H177)</f>
        <v>42606</v>
      </c>
      <c r="J177" s="182">
        <f>IFERROR(_xll.qlIndexFixing(Index1M,$H177,TRUE,_xll.ohTrigger(RecalcTrigger,Trigger1M)),NA())</f>
        <v>-2.843645185399298E-3</v>
      </c>
      <c r="K177" s="44">
        <f>IFERROR(_xll.qlIndexFixing(Index3M,H177,TRUE,_xll.ohTrigger(RecalcTrigger,Trigger3M)),NA())</f>
        <v>-1.9119423657148785E-3</v>
      </c>
      <c r="L177" s="44">
        <f>IFERROR(_xll.qlIndexFixing(Index6M,$H177,TRUE,_xll.ohTrigger(RecalcTrigger,Trigger6M)),NA())</f>
        <v>-8.009976285804259E-4</v>
      </c>
      <c r="M177" s="183">
        <f>IFERROR(_xll.qlIndexFixing(Index1Y,$H177,TRUE,_xll.ohTrigger(RecalcTrigger,Trigger1Y)),NA())</f>
        <v>5.6214551119199683E-4</v>
      </c>
      <c r="N177" s="182">
        <f>IFERROR(_xll.qlIndexFixing(ONIndex1M,I177,TRUE,_xll.ohTrigger(RecalcTrigger,Trigger1M)),NA())</f>
        <v>-2.8207945975822213E-3</v>
      </c>
      <c r="O177" s="44">
        <f>IFERROR(_xll.qlIndexFixing(ONIndex3M,I177,TRUE,_xll.ohTrigger(RecalcTrigger,Trigger3M)),NA())</f>
        <v>-1.8721841069169187E-3</v>
      </c>
      <c r="P177" s="44">
        <f>IFERROR(_xll.qlIndexFixing(ONIndex6M,I177,TRUE,_xll.ohTrigger(RecalcTrigger,Trigger6M)),NA())</f>
        <v>-7.7285795887060971E-4</v>
      </c>
      <c r="Q177" s="183">
        <f>IFERROR(_xll.qlIndexFixing(ONIndex1Y,I177,TRUE,_xll.ohTrigger(RecalcTrigger,Trigger1Y)),NA())</f>
        <v>4.5533534044572832E-4</v>
      </c>
    </row>
    <row r="178" spans="2:17" x14ac:dyDescent="0.2">
      <c r="B178" s="39" t="s">
        <v>17</v>
      </c>
      <c r="D178" s="42">
        <f>_xll.qlCalendarAdvance(Calendar,$D177,B178,"f",FALSE)</f>
        <v>42605</v>
      </c>
      <c r="E178" s="177">
        <f>_xll.qlInterestRateIndexValueDate(IndexON,D178)</f>
        <v>42605</v>
      </c>
      <c r="F178" s="193">
        <f>IFERROR(_xll.qlIndexFixing(IndexON,D178,TRUE,_xll.ohTrigger(RecalcTrigger,TriggerON)),NA())</f>
        <v>-2.929870184664729E-3</v>
      </c>
      <c r="H178" s="42">
        <f>_xll.qlCalendarAdvance(Calendar,$H177,B178,"f",FALSE)</f>
        <v>42605</v>
      </c>
      <c r="I178" s="177">
        <f>_xll.qlInterestRateIndexValueDate(Index1M,$H178)</f>
        <v>42607</v>
      </c>
      <c r="J178" s="182">
        <f>IFERROR(_xll.qlIndexFixing(Index1M,$H178,TRUE,_xll.ohTrigger(RecalcTrigger,Trigger1M)),NA())</f>
        <v>-2.8448767516756068E-3</v>
      </c>
      <c r="K178" s="44">
        <f>IFERROR(_xll.qlIndexFixing(Index3M,H178,TRUE,_xll.ohTrigger(RecalcTrigger,Trigger3M)),NA())</f>
        <v>-1.9128779020080953E-3</v>
      </c>
      <c r="L178" s="44">
        <f>IFERROR(_xll.qlIndexFixing(Index6M,$H178,TRUE,_xll.ohTrigger(RecalcTrigger,Trigger6M)),NA())</f>
        <v>-8.0194242708915065E-4</v>
      </c>
      <c r="M178" s="183">
        <f>IFERROR(_xll.qlIndexFixing(Index1Y,$H178,TRUE,_xll.ohTrigger(RecalcTrigger,Trigger1Y)),NA())</f>
        <v>5.6321389125564775E-4</v>
      </c>
      <c r="N178" s="182">
        <f>IFERROR(_xll.qlIndexFixing(ONIndex1M,I178,TRUE,_xll.ohTrigger(RecalcTrigger,Trigger1M)),NA())</f>
        <v>-2.8301603163427558E-3</v>
      </c>
      <c r="O178" s="44">
        <f>IFERROR(_xll.qlIndexFixing(ONIndex3M,I178,TRUE,_xll.ohTrigger(RecalcTrigger,Trigger3M)),NA())</f>
        <v>-1.8750133645317746E-3</v>
      </c>
      <c r="P178" s="44">
        <f>IFERROR(_xll.qlIndexFixing(ONIndex6M,I178,TRUE,_xll.ohTrigger(RecalcTrigger,Trigger6M)),NA())</f>
        <v>-7.7313257204281172E-4</v>
      </c>
      <c r="Q178" s="183">
        <f>IFERROR(_xll.qlIndexFixing(ONIndex1Y,I178,TRUE,_xll.ohTrigger(RecalcTrigger,Trigger1Y)),NA())</f>
        <v>4.5482663475482354E-4</v>
      </c>
    </row>
    <row r="179" spans="2:17" x14ac:dyDescent="0.2">
      <c r="B179" s="39" t="s">
        <v>17</v>
      </c>
      <c r="D179" s="42">
        <f>_xll.qlCalendarAdvance(Calendar,$D178,B179,"f",FALSE)</f>
        <v>42606</v>
      </c>
      <c r="E179" s="177">
        <f>_xll.qlInterestRateIndexValueDate(IndexON,D179)</f>
        <v>42606</v>
      </c>
      <c r="F179" s="193">
        <f>IFERROR(_xll.qlIndexFixing(IndexON,D179,TRUE,_xll.ohTrigger(RecalcTrigger,TriggerON)),NA())</f>
        <v>-2.9308729007349044E-3</v>
      </c>
      <c r="H179" s="42">
        <f>_xll.qlCalendarAdvance(Calendar,$H178,B179,"f",FALSE)</f>
        <v>42606</v>
      </c>
      <c r="I179" s="177">
        <f>_xll.qlInterestRateIndexValueDate(Index1M,$H179)</f>
        <v>42608</v>
      </c>
      <c r="J179" s="182">
        <f>IFERROR(_xll.qlIndexFixing(Index1M,$H179,TRUE,_xll.ohTrigger(RecalcTrigger,Trigger1M)),NA())</f>
        <v>-2.846006655659612E-3</v>
      </c>
      <c r="K179" s="44">
        <f>IFERROR(_xll.qlIndexFixing(Index3M,H179,TRUE,_xll.ohTrigger(RecalcTrigger,Trigger3M)),NA())</f>
        <v>-1.9145867275174688E-3</v>
      </c>
      <c r="L179" s="44">
        <f>IFERROR(_xll.qlIndexFixing(Index6M,$H179,TRUE,_xll.ohTrigger(RecalcTrigger,Trigger6M)),NA())</f>
        <v>-8.021024843695788E-4</v>
      </c>
      <c r="M179" s="183">
        <f>IFERROR(_xll.qlIndexFixing(Index1Y,$H179,TRUE,_xll.ohTrigger(RecalcTrigger,Trigger1Y)),NA())</f>
        <v>5.6582568826205027E-4</v>
      </c>
      <c r="N179" s="182">
        <f>IFERROR(_xll.qlIndexFixing(ONIndex1M,I179,TRUE,_xll.ohTrigger(RecalcTrigger,Trigger1M)),NA())</f>
        <v>-2.8343526033003386E-3</v>
      </c>
      <c r="O179" s="44">
        <f>IFERROR(_xll.qlIndexFixing(ONIndex3M,I179,TRUE,_xll.ohTrigger(RecalcTrigger,Trigger3M)),NA())</f>
        <v>-1.8763341360639174E-3</v>
      </c>
      <c r="P179" s="44">
        <f>IFERROR(_xll.qlIndexFixing(ONIndex6M,I179,TRUE,_xll.ohTrigger(RecalcTrigger,Trigger6M)),NA())</f>
        <v>-7.7330270898734454E-4</v>
      </c>
      <c r="Q179" s="183">
        <f>IFERROR(_xll.qlIndexFixing(ONIndex1Y,I179,TRUE,_xll.ohTrigger(RecalcTrigger,Trigger1Y)),NA())</f>
        <v>4.5452171794302387E-4</v>
      </c>
    </row>
    <row r="180" spans="2:17" x14ac:dyDescent="0.2">
      <c r="B180" s="39" t="s">
        <v>17</v>
      </c>
      <c r="D180" s="42">
        <f>_xll.qlCalendarAdvance(Calendar,$D179,B180,"f",FALSE)</f>
        <v>42607</v>
      </c>
      <c r="E180" s="177">
        <f>_xll.qlInterestRateIndexValueDate(IndexON,D180)</f>
        <v>42607</v>
      </c>
      <c r="F180" s="193">
        <f>IFERROR(_xll.qlIndexFixing(IndexON,D180,TRUE,_xll.ohTrigger(RecalcTrigger,TriggerON)),NA())</f>
        <v>-2.9319140220041007E-3</v>
      </c>
      <c r="H180" s="42">
        <f>_xll.qlCalendarAdvance(Calendar,$H179,B180,"f",FALSE)</f>
        <v>42607</v>
      </c>
      <c r="I180" s="177">
        <f>_xll.qlInterestRateIndexValueDate(Index1M,$H180)</f>
        <v>42611</v>
      </c>
      <c r="J180" s="182">
        <f>IFERROR(_xll.qlIndexFixing(Index1M,$H180,TRUE,_xll.ohTrigger(RecalcTrigger,Trigger1M)),NA())</f>
        <v>-2.8465397656828352E-3</v>
      </c>
      <c r="K180" s="44">
        <f>IFERROR(_xll.qlIndexFixing(Index3M,H180,TRUE,_xll.ohTrigger(RecalcTrigger,Trigger3M)),NA())</f>
        <v>-1.9163865482590247E-3</v>
      </c>
      <c r="L180" s="44">
        <f>IFERROR(_xll.qlIndexFixing(Index6M,$H180,TRUE,_xll.ohTrigger(RecalcTrigger,Trigger6M)),NA())</f>
        <v>-8.0278284878572577E-4</v>
      </c>
      <c r="M180" s="183">
        <f>IFERROR(_xll.qlIndexFixing(Index1Y,$H180,TRUE,_xll.ohTrigger(RecalcTrigger,Trigger1Y)),NA())</f>
        <v>5.675118345575068E-4</v>
      </c>
      <c r="N180" s="182">
        <f>IFERROR(_xll.qlIndexFixing(ONIndex1M,I180,TRUE,_xll.ohTrigger(RecalcTrigger,Trigger1M)),NA())</f>
        <v>-2.8382498362766739E-3</v>
      </c>
      <c r="O180" s="44">
        <f>IFERROR(_xll.qlIndexFixing(ONIndex3M,I180,TRUE,_xll.ohTrigger(RecalcTrigger,Trigger3M)),NA())</f>
        <v>-1.8776005467602275E-3</v>
      </c>
      <c r="P180" s="44">
        <f>IFERROR(_xll.qlIndexFixing(ONIndex6M,I180,TRUE,_xll.ohTrigger(RecalcTrigger,Trigger6M)),NA())</f>
        <v>-7.7349414401517436E-4</v>
      </c>
      <c r="Q180" s="183">
        <f>IFERROR(_xll.qlIndexFixing(ONIndex1Y,I180,TRUE,_xll.ohTrigger(RecalcTrigger,Trigger1Y)),NA())</f>
        <v>4.5418519841078364E-4</v>
      </c>
    </row>
    <row r="181" spans="2:17" x14ac:dyDescent="0.2">
      <c r="B181" s="39" t="s">
        <v>17</v>
      </c>
      <c r="D181" s="42">
        <f>_xll.qlCalendarAdvance(Calendar,$D180,B181,"f",FALSE)</f>
        <v>42608</v>
      </c>
      <c r="E181" s="177">
        <f>_xll.qlInterestRateIndexValueDate(IndexON,D181)</f>
        <v>42608</v>
      </c>
      <c r="F181" s="193">
        <f>IFERROR(_xll.qlIndexFixing(IndexON,D181,TRUE,_xll.ohTrigger(RecalcTrigger,TriggerON)),NA())</f>
        <v>-2.9341047653375085E-3</v>
      </c>
      <c r="H181" s="42">
        <f>_xll.qlCalendarAdvance(Calendar,$H180,B181,"f",FALSE)</f>
        <v>42608</v>
      </c>
      <c r="I181" s="177">
        <f>_xll.qlInterestRateIndexValueDate(Index1M,$H181)</f>
        <v>42612</v>
      </c>
      <c r="J181" s="182">
        <f>IFERROR(_xll.qlIndexFixing(Index1M,$H181,TRUE,_xll.ohTrigger(RecalcTrigger,Trigger1M)),NA())</f>
        <v>-2.8462757141512278E-3</v>
      </c>
      <c r="K181" s="44">
        <f>IFERROR(_xll.qlIndexFixing(Index3M,H181,TRUE,_xll.ohTrigger(RecalcTrigger,Trigger3M)),NA())</f>
        <v>-1.9172062755615832E-3</v>
      </c>
      <c r="L181" s="44">
        <f>IFERROR(_xll.qlIndexFixing(Index6M,$H181,TRUE,_xll.ohTrigger(RecalcTrigger,Trigger6M)),NA())</f>
        <v>-8.0294748679680201E-4</v>
      </c>
      <c r="M181" s="183">
        <f>IFERROR(_xll.qlIndexFixing(Index1Y,$H181,TRUE,_xll.ohTrigger(RecalcTrigger,Trigger1Y)),NA())</f>
        <v>5.6860407619031654E-4</v>
      </c>
      <c r="N181" s="182">
        <f>IFERROR(_xll.qlIndexFixing(ONIndex1M,I181,TRUE,_xll.ohTrigger(RecalcTrigger,Trigger1M)),NA())</f>
        <v>-2.8418471205871043E-3</v>
      </c>
      <c r="O181" s="44">
        <f>IFERROR(_xll.qlIndexFixing(ONIndex3M,I181,TRUE,_xll.ohTrigger(RecalcTrigger,Trigger3M)),NA())</f>
        <v>-1.8788119519763669E-3</v>
      </c>
      <c r="P181" s="44">
        <f>IFERROR(_xll.qlIndexFixing(ONIndex6M,I181,TRUE,_xll.ohTrigger(RecalcTrigger,Trigger6M)),NA())</f>
        <v>-7.7370761169870406E-4</v>
      </c>
      <c r="Q181" s="183">
        <f>IFERROR(_xll.qlIndexFixing(ONIndex1Y,I181,TRUE,_xll.ohTrigger(RecalcTrigger,Trigger1Y)),NA())</f>
        <v>4.5381634834029683E-4</v>
      </c>
    </row>
    <row r="182" spans="2:17" x14ac:dyDescent="0.2">
      <c r="B182" s="39" t="s">
        <v>17</v>
      </c>
      <c r="D182" s="42">
        <f>_xll.qlCalendarAdvance(Calendar,$D181,B182,"f",FALSE)</f>
        <v>42611</v>
      </c>
      <c r="E182" s="177">
        <f>_xll.qlInterestRateIndexValueDate(IndexON,D182)</f>
        <v>42611</v>
      </c>
      <c r="F182" s="193">
        <f>IFERROR(_xll.qlIndexFixing(IndexON,D182,TRUE,_xll.ohTrigger(RecalcTrigger,TriggerON)),NA())</f>
        <v>-2.9364801481612801E-3</v>
      </c>
      <c r="H182" s="42">
        <f>_xll.qlCalendarAdvance(Calendar,$H181,B182,"f",FALSE)</f>
        <v>42611</v>
      </c>
      <c r="I182" s="177">
        <f>_xll.qlInterestRateIndexValueDate(Index1M,$H182)</f>
        <v>42613</v>
      </c>
      <c r="J182" s="182">
        <f>IFERROR(_xll.qlIndexFixing(Index1M,$H182,TRUE,_xll.ohTrigger(RecalcTrigger,Trigger1M)),NA())</f>
        <v>-2.8466955637873603E-3</v>
      </c>
      <c r="K182" s="44">
        <f>IFERROR(_xll.qlIndexFixing(Index3M,H182,TRUE,_xll.ohTrigger(RecalcTrigger,Trigger3M)),NA())</f>
        <v>-1.9176654148989546E-3</v>
      </c>
      <c r="L182" s="44">
        <f>IFERROR(_xll.qlIndexFixing(Index6M,$H182,TRUE,_xll.ohTrigger(RecalcTrigger,Trigger6M)),NA())</f>
        <v>-8.0311299523699777E-4</v>
      </c>
      <c r="M182" s="183">
        <f>IFERROR(_xll.qlIndexFixing(Index1Y,$H182,TRUE,_xll.ohTrigger(RecalcTrigger,Trigger1Y)),NA())</f>
        <v>5.6970813819159124E-4</v>
      </c>
      <c r="N182" s="182">
        <f>IFERROR(_xll.qlIndexFixing(ONIndex1M,I182,TRUE,_xll.ohTrigger(RecalcTrigger,Trigger1M)),NA())</f>
        <v>-2.8479948573734148E-3</v>
      </c>
      <c r="O182" s="44">
        <f>IFERROR(_xll.qlIndexFixing(ONIndex3M,I182,TRUE,_xll.ohTrigger(RecalcTrigger,Trigger3M)),NA())</f>
        <v>-1.8810383573564238E-3</v>
      </c>
      <c r="P182" s="44">
        <f>IFERROR(_xll.qlIndexFixing(ONIndex6M,I182,TRUE,_xll.ohTrigger(RecalcTrigger,Trigger6M)),NA())</f>
        <v>-7.7420999872401808E-4</v>
      </c>
      <c r="Q182" s="183">
        <f>IFERROR(_xll.qlIndexFixing(ONIndex1Y,I182,TRUE,_xll.ohTrigger(RecalcTrigger,Trigger1Y)),NA())</f>
        <v>4.5296781078008053E-4</v>
      </c>
    </row>
    <row r="183" spans="2:17" x14ac:dyDescent="0.2">
      <c r="B183" s="39" t="s">
        <v>17</v>
      </c>
      <c r="D183" s="42">
        <f>_xll.qlCalendarAdvance(Calendar,$D182,B183,"f",FALSE)</f>
        <v>42612</v>
      </c>
      <c r="E183" s="177">
        <f>_xll.qlInterestRateIndexValueDate(IndexON,D183)</f>
        <v>42612</v>
      </c>
      <c r="F183" s="193">
        <f>IFERROR(_xll.qlIndexFixing(IndexON,D183,TRUE,_xll.ohTrigger(RecalcTrigger,TriggerON)),NA())</f>
        <v>-2.9377264866337072E-3</v>
      </c>
      <c r="H183" s="42">
        <f>_xll.qlCalendarAdvance(Calendar,$H182,B183,"f",FALSE)</f>
        <v>42612</v>
      </c>
      <c r="I183" s="177">
        <f>_xll.qlInterestRateIndexValueDate(Index1M,$H183)</f>
        <v>42614</v>
      </c>
      <c r="J183" s="182">
        <f>IFERROR(_xll.qlIndexFixing(Index1M,$H183,TRUE,_xll.ohTrigger(RecalcTrigger,Trigger1M)),NA())</f>
        <v>-2.8442726868312118E-3</v>
      </c>
      <c r="K183" s="44">
        <f>IFERROR(_xll.qlIndexFixing(Index3M,H183,TRUE,_xll.ohTrigger(RecalcTrigger,Trigger3M)),NA())</f>
        <v>-1.9184574171311037E-3</v>
      </c>
      <c r="L183" s="44">
        <f>IFERROR(_xll.qlIndexFixing(Index6M,$H183,TRUE,_xll.ohTrigger(RecalcTrigger,Trigger6M)),NA())</f>
        <v>-8.0343534895022291E-4</v>
      </c>
      <c r="M183" s="183">
        <f>IFERROR(_xll.qlIndexFixing(Index1Y,$H183,TRUE,_xll.ohTrigger(RecalcTrigger,Trigger1Y)),NA())</f>
        <v>5.7082640859827693E-4</v>
      </c>
      <c r="N183" s="182">
        <f>IFERROR(_xll.qlIndexFixing(ONIndex1M,I183,TRUE,_xll.ohTrigger(RecalcTrigger,Trigger1M)),NA())</f>
        <v>-2.8531388833918925E-3</v>
      </c>
      <c r="O183" s="44">
        <f>IFERROR(_xll.qlIndexFixing(ONIndex3M,I183,TRUE,_xll.ohTrigger(RecalcTrigger,Trigger3M)),NA())</f>
        <v>-1.8830946194370313E-3</v>
      </c>
      <c r="P183" s="44">
        <f>IFERROR(_xll.qlIndexFixing(ONIndex6M,I183,TRUE,_xll.ohTrigger(RecalcTrigger,Trigger6M)),NA())</f>
        <v>-7.7479650583356374E-4</v>
      </c>
      <c r="Q183" s="183">
        <f>IFERROR(_xll.qlIndexFixing(ONIndex1Y,I183,TRUE,_xll.ohTrigger(RecalcTrigger,Trigger1Y)),NA())</f>
        <v>4.5200308711912385E-4</v>
      </c>
    </row>
    <row r="184" spans="2:17" x14ac:dyDescent="0.2">
      <c r="B184" s="39" t="s">
        <v>17</v>
      </c>
      <c r="D184" s="42">
        <f>_xll.qlCalendarAdvance(Calendar,$D183,B184,"f",FALSE)</f>
        <v>42613</v>
      </c>
      <c r="E184" s="177">
        <f>_xll.qlInterestRateIndexValueDate(IndexON,D184)</f>
        <v>42613</v>
      </c>
      <c r="F184" s="193">
        <f>IFERROR(_xll.qlIndexFixing(IndexON,D184,TRUE,_xll.ohTrigger(RecalcTrigger,TriggerON)),NA())</f>
        <v>-2.9390165062848084E-3</v>
      </c>
      <c r="H184" s="42">
        <f>_xll.qlCalendarAdvance(Calendar,$H183,B184,"f",FALSE)</f>
        <v>42613</v>
      </c>
      <c r="I184" s="177">
        <f>_xll.qlInterestRateIndexValueDate(Index1M,$H184)</f>
        <v>42615</v>
      </c>
      <c r="J184" s="182">
        <f>IFERROR(_xll.qlIndexFixing(Index1M,$H184,TRUE,_xll.ohTrigger(RecalcTrigger,Trigger1M)),NA())</f>
        <v>-2.8443733844432753E-3</v>
      </c>
      <c r="K184" s="44">
        <f>IFERROR(_xll.qlIndexFixing(Index3M,H184,TRUE,_xll.ohTrigger(RecalcTrigger,Trigger3M)),NA())</f>
        <v>-1.9192274047414787E-3</v>
      </c>
      <c r="L184" s="44">
        <f>IFERROR(_xll.qlIndexFixing(Index6M,$H184,TRUE,_xll.ohTrigger(RecalcTrigger,Trigger6M)),NA())</f>
        <v>-8.0371985497205837E-4</v>
      </c>
      <c r="M184" s="183">
        <f>IFERROR(_xll.qlIndexFixing(Index1Y,$H184,TRUE,_xll.ohTrigger(RecalcTrigger,Trigger1Y)),NA())</f>
        <v>5.7363212608780526E-4</v>
      </c>
      <c r="N184" s="182">
        <f>IFERROR(_xll.qlIndexFixing(ONIndex1M,I184,TRUE,_xll.ohTrigger(RecalcTrigger,Trigger1M)),NA())</f>
        <v>-2.8551630084994173E-3</v>
      </c>
      <c r="O184" s="44">
        <f>IFERROR(_xll.qlIndexFixing(ONIndex3M,I184,TRUE,_xll.ohTrigger(RecalcTrigger,Trigger3M)),NA())</f>
        <v>-1.8840213237503178E-3</v>
      </c>
      <c r="P184" s="44">
        <f>IFERROR(_xll.qlIndexFixing(ONIndex6M,I184,TRUE,_xll.ohTrigger(RecalcTrigger,Trigger6M)),NA())</f>
        <v>-7.7513115881888695E-4</v>
      </c>
      <c r="Q184" s="183">
        <f>IFERROR(_xll.qlIndexFixing(ONIndex1Y,I184,TRUE,_xll.ohTrigger(RecalcTrigger,Trigger1Y)),NA())</f>
        <v>4.5146166788967435E-4</v>
      </c>
    </row>
    <row r="185" spans="2:17" x14ac:dyDescent="0.2">
      <c r="B185" s="39" t="s">
        <v>17</v>
      </c>
      <c r="D185" s="42">
        <f>_xll.qlCalendarAdvance(Calendar,$D184,B185,"f",FALSE)</f>
        <v>42614</v>
      </c>
      <c r="E185" s="177">
        <f>_xll.qlInterestRateIndexValueDate(IndexON,D185)</f>
        <v>42614</v>
      </c>
      <c r="F185" s="193">
        <f>IFERROR(_xll.qlIndexFixing(IndexON,D185,TRUE,_xll.ohTrigger(RecalcTrigger,TriggerON)),NA())</f>
        <v>-2.9403510870107397E-3</v>
      </c>
      <c r="H185" s="42">
        <f>_xll.qlCalendarAdvance(Calendar,$H184,B185,"f",FALSE)</f>
        <v>42614</v>
      </c>
      <c r="I185" s="177">
        <f>_xll.qlInterestRateIndexValueDate(Index1M,$H185)</f>
        <v>42618</v>
      </c>
      <c r="J185" s="182">
        <f>IFERROR(_xll.qlIndexFixing(Index1M,$H185,TRUE,_xll.ohTrigger(RecalcTrigger,Trigger1M)),NA())</f>
        <v>-2.8420803672077888E-3</v>
      </c>
      <c r="K185" s="44">
        <f>IFERROR(_xll.qlIndexFixing(Index3M,H185,TRUE,_xll.ohTrigger(RecalcTrigger,Trigger3M)),NA())</f>
        <v>-1.9214075165863765E-3</v>
      </c>
      <c r="L185" s="44">
        <f>IFERROR(_xll.qlIndexFixing(Index6M,$H185,TRUE,_xll.ohTrigger(RecalcTrigger,Trigger6M)),NA())</f>
        <v>-8.0428662993669642E-4</v>
      </c>
      <c r="M185" s="183">
        <f>IFERROR(_xll.qlIndexFixing(Index1Y,$H185,TRUE,_xll.ohTrigger(RecalcTrigger,Trigger1Y)),NA())</f>
        <v>5.7548991534200975E-4</v>
      </c>
      <c r="N185" s="182">
        <f>IFERROR(_xll.qlIndexFixing(ONIndex1M,I185,TRUE,_xll.ohTrigger(RecalcTrigger,Trigger1M)),NA())</f>
        <v>-2.8568578182719406E-3</v>
      </c>
      <c r="O185" s="44">
        <f>IFERROR(_xll.qlIndexFixing(ONIndex3M,I185,TRUE,_xll.ohTrigger(RecalcTrigger,Trigger3M)),NA())</f>
        <v>-1.884889153038749E-3</v>
      </c>
      <c r="P185" s="44">
        <f>IFERROR(_xll.qlIndexFixing(ONIndex6M,I185,TRUE,_xll.ohTrigger(RecalcTrigger,Trigger6M)),NA())</f>
        <v>-7.7549225321327242E-4</v>
      </c>
      <c r="Q185" s="183">
        <f>IFERROR(_xll.qlIndexFixing(ONIndex1Y,I185,TRUE,_xll.ohTrigger(RecalcTrigger,Trigger1Y)),NA())</f>
        <v>4.5088355137501424E-4</v>
      </c>
    </row>
    <row r="186" spans="2:17" x14ac:dyDescent="0.2">
      <c r="B186" s="39" t="s">
        <v>17</v>
      </c>
      <c r="D186" s="42">
        <f>_xll.qlCalendarAdvance(Calendar,$D185,B186,"f",FALSE)</f>
        <v>42615</v>
      </c>
      <c r="E186" s="177">
        <f>_xll.qlInterestRateIndexValueDate(IndexON,D186)</f>
        <v>42615</v>
      </c>
      <c r="F186" s="193">
        <f>IFERROR(_xll.qlIndexFixing(IndexON,D186,TRUE,_xll.ohTrigger(RecalcTrigger,TriggerON)),NA())</f>
        <v>-2.9431491188836034E-3</v>
      </c>
      <c r="H186" s="42">
        <f>_xll.qlCalendarAdvance(Calendar,$H185,B186,"f",FALSE)</f>
        <v>42615</v>
      </c>
      <c r="I186" s="177">
        <f>_xll.qlInterestRateIndexValueDate(Index1M,$H186)</f>
        <v>42619</v>
      </c>
      <c r="J186" s="182">
        <f>IFERROR(_xll.qlIndexFixing(Index1M,$H186,TRUE,_xll.ohTrigger(RecalcTrigger,Trigger1M)),NA())</f>
        <v>-2.8407648172228406E-3</v>
      </c>
      <c r="K186" s="44">
        <f>IFERROR(_xll.qlIndexFixing(Index3M,H186,TRUE,_xll.ohTrigger(RecalcTrigger,Trigger3M)),NA())</f>
        <v>-1.9220917088861153E-3</v>
      </c>
      <c r="L186" s="44">
        <f>IFERROR(_xll.qlIndexFixing(Index6M,$H186,TRUE,_xll.ohTrigger(RecalcTrigger,Trigger6M)),NA())</f>
        <v>-8.0445129014923556E-4</v>
      </c>
      <c r="M186" s="183">
        <f>IFERROR(_xll.qlIndexFixing(Index1Y,$H186,TRUE,_xll.ohTrigger(RecalcTrigger,Trigger1Y)),NA())</f>
        <v>5.767156286600305E-4</v>
      </c>
      <c r="N186" s="182">
        <f>IFERROR(_xll.qlIndexFixing(ONIndex1M,I186,TRUE,_xll.ohTrigger(RecalcTrigger,Trigger1M)),NA())</f>
        <v>-2.8582184186243254E-3</v>
      </c>
      <c r="O186" s="44">
        <f>IFERROR(_xll.qlIndexFixing(ONIndex3M,I186,TRUE,_xll.ohTrigger(RecalcTrigger,Trigger3M)),NA())</f>
        <v>-1.8856974628977952E-3</v>
      </c>
      <c r="P186" s="44">
        <f>IFERROR(_xll.qlIndexFixing(ONIndex6M,I186,TRUE,_xll.ohTrigger(RecalcTrigger,Trigger6M)),NA())</f>
        <v>-7.7588052338928293E-4</v>
      </c>
      <c r="Q186" s="183">
        <f>IFERROR(_xll.qlIndexFixing(ONIndex1Y,I186,TRUE,_xll.ohTrigger(RecalcTrigger,Trigger1Y)),NA())</f>
        <v>4.5026800999714567E-4</v>
      </c>
    </row>
    <row r="187" spans="2:17" x14ac:dyDescent="0.2">
      <c r="B187" s="39" t="s">
        <v>17</v>
      </c>
      <c r="D187" s="42">
        <f>_xll.qlCalendarAdvance(Calendar,$D186,B187,"f",FALSE)</f>
        <v>42618</v>
      </c>
      <c r="E187" s="177">
        <f>_xll.qlInterestRateIndexValueDate(IndexON,D187)</f>
        <v>42618</v>
      </c>
      <c r="F187" s="193">
        <f>IFERROR(_xll.qlIndexFixing(IndexON,D187,TRUE,_xll.ohTrigger(RecalcTrigger,TriggerON)),NA())</f>
        <v>-2.9461526036778096E-3</v>
      </c>
      <c r="H187" s="42">
        <f>_xll.qlCalendarAdvance(Calendar,$H186,B187,"f",FALSE)</f>
        <v>42618</v>
      </c>
      <c r="I187" s="177">
        <f>_xll.qlInterestRateIndexValueDate(Index1M,$H187)</f>
        <v>42620</v>
      </c>
      <c r="J187" s="182">
        <f>IFERROR(_xll.qlIndexFixing(Index1M,$H187,TRUE,_xll.ohTrigger(RecalcTrigger,Trigger1M)),NA())</f>
        <v>-2.8393590156636783E-3</v>
      </c>
      <c r="K187" s="44">
        <f>IFERROR(_xll.qlIndexFixing(Index3M,H187,TRUE,_xll.ohTrigger(RecalcTrigger,Trigger3M)),NA())</f>
        <v>-1.9227550445806202E-3</v>
      </c>
      <c r="L187" s="44">
        <f>IFERROR(_xll.qlIndexFixing(Index6M,$H187,TRUE,_xll.ohTrigger(RecalcTrigger,Trigger6M)),NA())</f>
        <v>-8.0452535976398667E-4</v>
      </c>
      <c r="M187" s="183">
        <f>IFERROR(_xll.qlIndexFixing(Index1Y,$H187,TRUE,_xll.ohTrigger(RecalcTrigger,Trigger1Y)),NA())</f>
        <v>5.7797022681011173E-4</v>
      </c>
      <c r="N187" s="182">
        <f>IFERROR(_xll.qlIndexFixing(ONIndex1M,I187,TRUE,_xll.ohTrigger(RecalcTrigger,Trigger1M)),NA())</f>
        <v>-2.8597783973571822E-3</v>
      </c>
      <c r="O187" s="44">
        <f>IFERROR(_xll.qlIndexFixing(ONIndex3M,I187,TRUE,_xll.ohTrigger(RecalcTrigger,Trigger3M)),NA())</f>
        <v>-1.8871025671307606E-3</v>
      </c>
      <c r="P187" s="44">
        <f>IFERROR(_xll.qlIndexFixing(ONIndex6M,I187,TRUE,_xll.ohTrigger(RecalcTrigger,Trigger6M)),NA())</f>
        <v>-7.7674964866769614E-4</v>
      </c>
      <c r="Q187" s="183">
        <f>IFERROR(_xll.qlIndexFixing(ONIndex1Y,I187,TRUE,_xll.ohTrigger(RecalcTrigger,Trigger1Y)),NA())</f>
        <v>4.4890909834727211E-4</v>
      </c>
    </row>
    <row r="188" spans="2:17" x14ac:dyDescent="0.2">
      <c r="B188" s="39" t="s">
        <v>17</v>
      </c>
      <c r="D188" s="42">
        <f>_xll.qlCalendarAdvance(Calendar,$D187,B188,"f",FALSE)</f>
        <v>42619</v>
      </c>
      <c r="E188" s="177">
        <f>_xll.qlInterestRateIndexValueDate(IndexON,D188)</f>
        <v>42619</v>
      </c>
      <c r="F188" s="193">
        <f>IFERROR(_xll.qlIndexFixing(IndexON,D188,TRUE,_xll.ohTrigger(RecalcTrigger,TriggerON)),NA())</f>
        <v>-2.9477231782681912E-3</v>
      </c>
      <c r="H188" s="42">
        <f>_xll.qlCalendarAdvance(Calendar,$H187,B188,"f",FALSE)</f>
        <v>42619</v>
      </c>
      <c r="I188" s="177">
        <f>_xll.qlInterestRateIndexValueDate(Index1M,$H188)</f>
        <v>42621</v>
      </c>
      <c r="J188" s="182">
        <f>IFERROR(_xll.qlIndexFixing(Index1M,$H188,TRUE,_xll.ohTrigger(RecalcTrigger,Trigger1M)),NA())</f>
        <v>-2.8362346681855277E-3</v>
      </c>
      <c r="K188" s="44">
        <f>IFERROR(_xll.qlIndexFixing(Index3M,H188,TRUE,_xll.ohTrigger(RecalcTrigger,Trigger3M)),NA())</f>
        <v>-1.9233977711347965E-3</v>
      </c>
      <c r="L188" s="44">
        <f>IFERROR(_xll.qlIndexFixing(Index6M,$H188,TRUE,_xll.ohTrigger(RecalcTrigger,Trigger6M)),NA())</f>
        <v>-8.0455301133893907E-4</v>
      </c>
      <c r="M188" s="183">
        <f>IFERROR(_xll.qlIndexFixing(Index1Y,$H188,TRUE,_xll.ohTrigger(RecalcTrigger,Trigger1Y)),NA())</f>
        <v>5.7925621390380168E-4</v>
      </c>
      <c r="N188" s="182">
        <f>IFERROR(_xll.qlIndexFixing(ONIndex1M,I188,TRUE,_xll.ohTrigger(RecalcTrigger,Trigger1M)),NA())</f>
        <v>-2.8602208356565129E-3</v>
      </c>
      <c r="O188" s="44">
        <f>IFERROR(_xll.qlIndexFixing(ONIndex3M,I188,TRUE,_xll.ohTrigger(RecalcTrigger,Trigger3M)),NA())</f>
        <v>-1.8883226082389015E-3</v>
      </c>
      <c r="P188" s="44">
        <f>IFERROR(_xll.qlIndexFixing(ONIndex6M,I188,TRUE,_xll.ohTrigger(RecalcTrigger,Trigger6M)),NA())</f>
        <v>-7.7772005999232618E-4</v>
      </c>
      <c r="Q188" s="183">
        <f>IFERROR(_xll.qlIndexFixing(ONIndex1Y,I188,TRUE,_xll.ohTrigger(RecalcTrigger,Trigger1Y)),NA())</f>
        <v>4.4741703981721059E-4</v>
      </c>
    </row>
    <row r="189" spans="2:17" x14ac:dyDescent="0.2">
      <c r="B189" s="39" t="s">
        <v>17</v>
      </c>
      <c r="D189" s="42">
        <f>_xll.qlCalendarAdvance(Calendar,$D188,B189,"f",FALSE)</f>
        <v>42620</v>
      </c>
      <c r="E189" s="177">
        <f>_xll.qlInterestRateIndexValueDate(IndexON,D189)</f>
        <v>42620</v>
      </c>
      <c r="F189" s="193">
        <f>IFERROR(_xll.qlIndexFixing(IndexON,D189,TRUE,_xll.ohTrigger(RecalcTrigger,TriggerON)),NA())</f>
        <v>-2.9493435894734077E-3</v>
      </c>
      <c r="H189" s="42">
        <f>_xll.qlCalendarAdvance(Calendar,$H188,B189,"f",FALSE)</f>
        <v>42620</v>
      </c>
      <c r="I189" s="177">
        <f>_xll.qlInterestRateIndexValueDate(Index1M,$H189)</f>
        <v>42622</v>
      </c>
      <c r="J189" s="182">
        <f>IFERROR(_xll.qlIndexFixing(Index1M,$H189,TRUE,_xll.ohTrigger(RecalcTrigger,Trigger1M)),NA())</f>
        <v>-2.8355480277668511E-3</v>
      </c>
      <c r="K189" s="44">
        <f>IFERROR(_xll.qlIndexFixing(Index3M,H189,TRUE,_xll.ohTrigger(RecalcTrigger,Trigger3M)),NA())</f>
        <v>-1.9240201412919654E-3</v>
      </c>
      <c r="L189" s="44">
        <f>IFERROR(_xll.qlIndexFixing(Index6M,$H189,TRUE,_xll.ohTrigger(RecalcTrigger,Trigger6M)),NA())</f>
        <v>-8.0453277089889686E-4</v>
      </c>
      <c r="M189" s="183">
        <f>IFERROR(_xll.qlIndexFixing(Index1Y,$H189,TRUE,_xll.ohTrigger(RecalcTrigger,Trigger1Y)),NA())</f>
        <v>5.8259867732205904E-4</v>
      </c>
      <c r="N189" s="182">
        <f>IFERROR(_xll.qlIndexFixing(ONIndex1M,I189,TRUE,_xll.ohTrigger(RecalcTrigger,Trigger1M)),NA())</f>
        <v>-2.8598369717158789E-3</v>
      </c>
      <c r="O189" s="44">
        <f>IFERROR(_xll.qlIndexFixing(ONIndex3M,I189,TRUE,_xll.ohTrigger(RecalcTrigger,Trigger3M)),NA())</f>
        <v>-1.8888236468894704E-3</v>
      </c>
      <c r="P189" s="44">
        <f>IFERROR(_xll.qlIndexFixing(ONIndex6M,I189,TRUE,_xll.ohTrigger(RecalcTrigger,Trigger6M)),NA())</f>
        <v>-7.7825523157937226E-4</v>
      </c>
      <c r="Q189" s="183">
        <f>IFERROR(_xll.qlIndexFixing(ONIndex1Y,I189,TRUE,_xll.ohTrigger(RecalcTrigger,Trigger1Y)),NA())</f>
        <v>4.4660345725588968E-4</v>
      </c>
    </row>
    <row r="190" spans="2:17" x14ac:dyDescent="0.2">
      <c r="B190" s="39" t="s">
        <v>17</v>
      </c>
      <c r="D190" s="42">
        <f>_xll.qlCalendarAdvance(Calendar,$D189,B190,"f",FALSE)</f>
        <v>42621</v>
      </c>
      <c r="E190" s="177">
        <f>_xll.qlInterestRateIndexValueDate(IndexON,D190)</f>
        <v>42621</v>
      </c>
      <c r="F190" s="193">
        <f>IFERROR(_xll.qlIndexFixing(IndexON,D190,TRUE,_xll.ohTrigger(RecalcTrigger,TriggerON)),NA())</f>
        <v>-2.9510147169498069E-3</v>
      </c>
      <c r="H190" s="42">
        <f>_xll.qlCalendarAdvance(Calendar,$H189,B190,"f",FALSE)</f>
        <v>42621</v>
      </c>
      <c r="I190" s="177">
        <f>_xll.qlInterestRateIndexValueDate(Index1M,$H190)</f>
        <v>42625</v>
      </c>
      <c r="J190" s="182">
        <f>IFERROR(_xll.qlIndexFixing(Index1M,$H190,TRUE,_xll.ohTrigger(RecalcTrigger,Trigger1M)),NA())</f>
        <v>-2.8316134662857984E-3</v>
      </c>
      <c r="K190" s="44">
        <f>IFERROR(_xll.qlIndexFixing(Index3M,H190,TRUE,_xll.ohTrigger(RecalcTrigger,Trigger3M)),NA())</f>
        <v>-1.9257677201661046E-3</v>
      </c>
      <c r="L190" s="44">
        <f>IFERROR(_xll.qlIndexFixing(Index6M,$H190,TRUE,_xll.ohTrigger(RecalcTrigger,Trigger6M)),NA())</f>
        <v>-8.0379714447530225E-4</v>
      </c>
      <c r="M190" s="183">
        <f>IFERROR(_xll.qlIndexFixing(Index1Y,$H190,TRUE,_xll.ohTrigger(RecalcTrigger,Trigger1Y)),NA())</f>
        <v>5.8476471442527793E-4</v>
      </c>
      <c r="N190" s="182">
        <f>IFERROR(_xll.qlIndexFixing(ONIndex1M,I190,TRUE,_xll.ohTrigger(RecalcTrigger,Trigger1M)),NA())</f>
        <v>-2.8590895316860099E-3</v>
      </c>
      <c r="O190" s="44">
        <f>IFERROR(_xll.qlIndexFixing(ONIndex3M,I190,TRUE,_xll.ohTrigger(RecalcTrigger,Trigger3M)),NA())</f>
        <v>-1.8892612967258415E-3</v>
      </c>
      <c r="P190" s="44">
        <f>IFERROR(_xll.qlIndexFixing(ONIndex6M,I190,TRUE,_xll.ohTrigger(RecalcTrigger,Trigger6M)),NA())</f>
        <v>-7.788219879012459E-4</v>
      </c>
      <c r="Q190" s="183">
        <f>IFERROR(_xll.qlIndexFixing(ONIndex1Y,I190,TRUE,_xll.ohTrigger(RecalcTrigger,Trigger1Y)),NA())</f>
        <v>4.457480832442684E-4</v>
      </c>
    </row>
    <row r="191" spans="2:17" x14ac:dyDescent="0.2">
      <c r="B191" s="39" t="s">
        <v>17</v>
      </c>
      <c r="D191" s="42">
        <f>_xll.qlCalendarAdvance(Calendar,$D190,B191,"f",FALSE)</f>
        <v>42622</v>
      </c>
      <c r="E191" s="177">
        <f>_xll.qlInterestRateIndexValueDate(IndexON,D191)</f>
        <v>42622</v>
      </c>
      <c r="F191" s="193">
        <f>IFERROR(_xll.qlIndexFixing(IndexON,D191,TRUE,_xll.ohTrigger(RecalcTrigger,TriggerON)),NA())</f>
        <v>-2.9545061744995493E-3</v>
      </c>
      <c r="H191" s="42">
        <f>_xll.qlCalendarAdvance(Calendar,$H190,B191,"f",FALSE)</f>
        <v>42622</v>
      </c>
      <c r="I191" s="177">
        <f>_xll.qlInterestRateIndexValueDate(Index1M,$H191)</f>
        <v>42626</v>
      </c>
      <c r="J191" s="182">
        <f>IFERROR(_xll.qlIndexFixing(Index1M,$H191,TRUE,_xll.ohTrigger(RecalcTrigger,Trigger1M)),NA())</f>
        <v>-2.8300522881536949E-3</v>
      </c>
      <c r="K191" s="44">
        <f>IFERROR(_xll.qlIndexFixing(Index3M,H191,TRUE,_xll.ohTrigger(RecalcTrigger,Trigger3M)),NA())</f>
        <v>-1.9263112979436196E-3</v>
      </c>
      <c r="L191" s="44">
        <f>IFERROR(_xll.qlIndexFixing(Index6M,$H191,TRUE,_xll.ohTrigger(RecalcTrigger,Trigger6M)),NA())</f>
        <v>-8.0394295355012296E-4</v>
      </c>
      <c r="M191" s="183">
        <f>IFERROR(_xll.qlIndexFixing(Index1Y,$H191,TRUE,_xll.ohTrigger(RecalcTrigger,Trigger1Y)),NA())</f>
        <v>5.8624578840829578E-4</v>
      </c>
      <c r="N191" s="182">
        <f>IFERROR(_xll.qlIndexFixing(ONIndex1M,I191,TRUE,_xll.ohTrigger(RecalcTrigger,Trigger1M)),NA())</f>
        <v>-2.8579736210021522E-3</v>
      </c>
      <c r="O191" s="44">
        <f>IFERROR(_xll.qlIndexFixing(ONIndex3M,I191,TRUE,_xll.ohTrigger(RecalcTrigger,Trigger3M)),NA())</f>
        <v>-1.8896349127039969E-3</v>
      </c>
      <c r="P191" s="44">
        <f>IFERROR(_xll.qlIndexFixing(ONIndex6M,I191,TRUE,_xll.ohTrigger(RecalcTrigger,Trigger6M)),NA())</f>
        <v>-7.7942106317063775E-4</v>
      </c>
      <c r="Q191" s="183">
        <f>IFERROR(_xll.qlIndexFixing(ONIndex1Y,I191,TRUE,_xll.ohTrigger(RecalcTrigger,Trigger1Y)),NA())</f>
        <v>4.4485018980466862E-4</v>
      </c>
    </row>
    <row r="192" spans="2:17" x14ac:dyDescent="0.2">
      <c r="B192" s="39" t="s">
        <v>17</v>
      </c>
      <c r="D192" s="42">
        <f>_xll.qlCalendarAdvance(Calendar,$D191,B192,"f",FALSE)</f>
        <v>42625</v>
      </c>
      <c r="E192" s="177">
        <f>_xll.qlInterestRateIndexValueDate(IndexON,D192)</f>
        <v>42625</v>
      </c>
      <c r="F192" s="193">
        <f>IFERROR(_xll.qlIndexFixing(IndexON,D192,TRUE,_xll.ohTrigger(RecalcTrigger,TriggerON)),NA())</f>
        <v>-2.9582239749803563E-3</v>
      </c>
      <c r="H192" s="42">
        <f>_xll.qlCalendarAdvance(Calendar,$H191,B192,"f",FALSE)</f>
        <v>42625</v>
      </c>
      <c r="I192" s="177">
        <f>_xll.qlInterestRateIndexValueDate(Index1M,$H192)</f>
        <v>42627</v>
      </c>
      <c r="J192" s="182">
        <f>IFERROR(_xll.qlIndexFixing(Index1M,$H192,TRUE,_xll.ohTrigger(RecalcTrigger,Trigger1M)),NA())</f>
        <v>-2.8285320985141915E-3</v>
      </c>
      <c r="K192" s="44">
        <f>IFERROR(_xll.qlIndexFixing(Index3M,H192,TRUE,_xll.ohTrigger(RecalcTrigger,Trigger3M)),NA())</f>
        <v>-1.9268358623553078E-3</v>
      </c>
      <c r="L192" s="44">
        <f>IFERROR(_xll.qlIndexFixing(Index6M,$H192,TRUE,_xll.ohTrigger(RecalcTrigger,Trigger6M)),NA())</f>
        <v>-8.0366068747883307E-4</v>
      </c>
      <c r="M192" s="183">
        <f>IFERROR(_xll.qlIndexFixing(Index1Y,$H192,TRUE,_xll.ohTrigger(RecalcTrigger,Trigger1Y)),NA())</f>
        <v>5.87773624319999E-4</v>
      </c>
      <c r="N192" s="182">
        <f>IFERROR(_xll.qlIndexFixing(ONIndex1M,I192,TRUE,_xll.ohTrigger(RecalcTrigger,Trigger1M)),NA())</f>
        <v>-2.85446645866827E-3</v>
      </c>
      <c r="O192" s="44">
        <f>IFERROR(_xll.qlIndexFixing(ONIndex3M,I192,TRUE,_xll.ohTrigger(RecalcTrigger,Trigger3M)),NA())</f>
        <v>-1.8901555507166989E-3</v>
      </c>
      <c r="P192" s="44">
        <f>IFERROR(_xll.qlIndexFixing(ONIndex6M,I192,TRUE,_xll.ohTrigger(RecalcTrigger,Trigger6M)),NA())</f>
        <v>-7.8072892549574391E-4</v>
      </c>
      <c r="Q192" s="183">
        <f>IFERROR(_xll.qlIndexFixing(ONIndex1Y,I192,TRUE,_xll.ohTrigger(RecalcTrigger,Trigger1Y)),NA())</f>
        <v>4.4290957821324639E-4</v>
      </c>
    </row>
    <row r="193" spans="2:17" x14ac:dyDescent="0.2">
      <c r="B193" s="39" t="s">
        <v>17</v>
      </c>
      <c r="D193" s="42">
        <f>_xll.qlCalendarAdvance(Calendar,$D192,B193,"f",FALSE)</f>
        <v>42626</v>
      </c>
      <c r="E193" s="177">
        <f>_xll.qlInterestRateIndexValueDate(IndexON,D193)</f>
        <v>42626</v>
      </c>
      <c r="F193" s="193">
        <f>IFERROR(_xll.qlIndexFixing(IndexON,D193,TRUE,_xll.ohTrigger(RecalcTrigger,TriggerON)),NA())</f>
        <v>-2.9601618732622015E-3</v>
      </c>
      <c r="H193" s="42">
        <f>_xll.qlCalendarAdvance(Calendar,$H192,B193,"f",FALSE)</f>
        <v>42626</v>
      </c>
      <c r="I193" s="177">
        <f>_xll.qlInterestRateIndexValueDate(Index1M,$H193)</f>
        <v>42628</v>
      </c>
      <c r="J193" s="182">
        <f>IFERROR(_xll.qlIndexFixing(Index1M,$H193,TRUE,_xll.ohTrigger(RecalcTrigger,Trigger1M)),NA())</f>
        <v>-2.8264251407277008E-3</v>
      </c>
      <c r="K193" s="44">
        <f>IFERROR(_xll.qlIndexFixing(Index3M,H193,TRUE,_xll.ohTrigger(RecalcTrigger,Trigger3M)),NA())</f>
        <v>-1.9273416978637327E-3</v>
      </c>
      <c r="L193" s="44">
        <f>IFERROR(_xll.qlIndexFixing(Index6M,$H193,TRUE,_xll.ohTrigger(RecalcTrigger,Trigger6M)),NA())</f>
        <v>-8.0332141198406282E-4</v>
      </c>
      <c r="M193" s="183">
        <f>IFERROR(_xll.qlIndexFixing(Index1Y,$H193,TRUE,_xll.ohTrigger(RecalcTrigger,Trigger1Y)),NA())</f>
        <v>5.8935084238814848E-4</v>
      </c>
      <c r="N193" s="182">
        <f>IFERROR(_xll.qlIndexFixing(ONIndex1M,I193,TRUE,_xll.ohTrigger(RecalcTrigger,Trigger1M)),NA())</f>
        <v>-2.8497273839489523E-3</v>
      </c>
      <c r="O193" s="44">
        <f>IFERROR(_xll.qlIndexFixing(ONIndex3M,I193,TRUE,_xll.ohTrigger(RecalcTrigger,Trigger3M)),NA())</f>
        <v>-1.8904761428695238E-3</v>
      </c>
      <c r="P193" s="44">
        <f>IFERROR(_xll.qlIndexFixing(ONIndex6M,I193,TRUE,_xll.ohTrigger(RecalcTrigger,Trigger6M)),NA())</f>
        <v>-7.8215525240565853E-4</v>
      </c>
      <c r="Q193" s="183">
        <f>IFERROR(_xll.qlIndexFixing(ONIndex1Y,I193,TRUE,_xll.ohTrigger(RecalcTrigger,Trigger1Y)),NA())</f>
        <v>4.4081886804825388E-4</v>
      </c>
    </row>
    <row r="194" spans="2:17" x14ac:dyDescent="0.2">
      <c r="B194" s="39" t="s">
        <v>17</v>
      </c>
      <c r="D194" s="42">
        <f>_xll.qlCalendarAdvance(Calendar,$D193,B194,"f",FALSE)</f>
        <v>42627</v>
      </c>
      <c r="E194" s="177">
        <f>_xll.qlInterestRateIndexValueDate(IndexON,D194)</f>
        <v>42627</v>
      </c>
      <c r="F194" s="193">
        <f>IFERROR(_xll.qlIndexFixing(IndexON,D194,TRUE,_xll.ohTrigger(RecalcTrigger,TriggerON)),NA())</f>
        <v>-2.9621400825385891E-3</v>
      </c>
      <c r="H194" s="42">
        <f>_xll.qlCalendarAdvance(Calendar,$H193,B194,"f",FALSE)</f>
        <v>42627</v>
      </c>
      <c r="I194" s="177">
        <f>_xll.qlInterestRateIndexValueDate(Index1M,$H194)</f>
        <v>42629</v>
      </c>
      <c r="J194" s="182">
        <f>IFERROR(_xll.qlIndexFixing(Index1M,$H194,TRUE,_xll.ohTrigger(RecalcTrigger,Trigger1M)),NA())</f>
        <v>-2.8254298783814136E-3</v>
      </c>
      <c r="K194" s="44">
        <f>IFERROR(_xll.qlIndexFixing(Index3M,H194,TRUE,_xll.ohTrigger(RecalcTrigger,Trigger3M)),NA())</f>
        <v>-1.9278290942212921E-3</v>
      </c>
      <c r="L194" s="44">
        <f>IFERROR(_xll.qlIndexFixing(Index6M,$H194,TRUE,_xll.ohTrigger(RecalcTrigger,Trigger6M)),NA())</f>
        <v>-8.0292356190322706E-4</v>
      </c>
      <c r="M194" s="183">
        <f>IFERROR(_xll.qlIndexFixing(Index1Y,$H194,TRUE,_xll.ohTrigger(RecalcTrigger,Trigger1Y)),NA())</f>
        <v>5.9358387152963618E-4</v>
      </c>
      <c r="N194" s="182">
        <f>IFERROR(_xll.qlIndexFixing(ONIndex1M,I194,TRUE,_xll.ohTrigger(RecalcTrigger,Trigger1M)),NA())</f>
        <v>-2.8466957038020269E-3</v>
      </c>
      <c r="O194" s="44">
        <f>IFERROR(_xll.qlIndexFixing(ONIndex3M,I194,TRUE,_xll.ohTrigger(RecalcTrigger,Trigger3M)),NA())</f>
        <v>-1.8905199175334175E-3</v>
      </c>
      <c r="P194" s="44">
        <f>IFERROR(_xll.qlIndexFixing(ONIndex6M,I194,TRUE,_xll.ohTrigger(RecalcTrigger,Trigger6M)),NA())</f>
        <v>-7.8292694523529605E-4</v>
      </c>
      <c r="Q194" s="183">
        <f>IFERROR(_xll.qlIndexFixing(ONIndex1Y,I194,TRUE,_xll.ohTrigger(RecalcTrigger,Trigger1Y)),NA())</f>
        <v>4.3969746180039238E-4</v>
      </c>
    </row>
    <row r="195" spans="2:17" x14ac:dyDescent="0.2">
      <c r="B195" s="39" t="s">
        <v>17</v>
      </c>
      <c r="D195" s="42">
        <f>_xll.qlCalendarAdvance(Calendar,$D194,B195,"f",FALSE)</f>
        <v>42628</v>
      </c>
      <c r="E195" s="177">
        <f>_xll.qlInterestRateIndexValueDate(IndexON,D195)</f>
        <v>42628</v>
      </c>
      <c r="F195" s="193">
        <f>IFERROR(_xll.qlIndexFixing(IndexON,D195,TRUE,_xll.ohTrigger(RecalcTrigger,TriggerON)),NA())</f>
        <v>-2.9640962981281049E-3</v>
      </c>
      <c r="H195" s="42">
        <f>_xll.qlCalendarAdvance(Calendar,$H194,B195,"f",FALSE)</f>
        <v>42628</v>
      </c>
      <c r="I195" s="177">
        <f>_xll.qlInterestRateIndexValueDate(Index1M,$H195)</f>
        <v>42632</v>
      </c>
      <c r="J195" s="182">
        <f>IFERROR(_xll.qlIndexFixing(Index1M,$H195,TRUE,_xll.ohTrigger(RecalcTrigger,Trigger1M)),NA())</f>
        <v>-2.8222495989855823E-3</v>
      </c>
      <c r="K195" s="44">
        <f>IFERROR(_xll.qlIndexFixing(Index3M,H195,TRUE,_xll.ohTrigger(RecalcTrigger,Trigger3M)),NA())</f>
        <v>-1.9291836251728706E-3</v>
      </c>
      <c r="L195" s="44">
        <f>IFERROR(_xll.qlIndexFixing(Index6M,$H195,TRUE,_xll.ohTrigger(RecalcTrigger,Trigger6M)),NA())</f>
        <v>-8.0061095159763478E-4</v>
      </c>
      <c r="M195" s="183">
        <f>IFERROR(_xll.qlIndexFixing(Index1Y,$H195,TRUE,_xll.ohTrigger(RecalcTrigger,Trigger1Y)),NA())</f>
        <v>5.9620652157589072E-4</v>
      </c>
      <c r="N195" s="182">
        <f>IFERROR(_xll.qlIndexFixing(ONIndex1M,I195,TRUE,_xll.ohTrigger(RecalcTrigger,Trigger1M)),NA())</f>
        <v>-2.8433596915755643E-3</v>
      </c>
      <c r="O195" s="44">
        <f>IFERROR(_xll.qlIndexFixing(ONIndex3M,I195,TRUE,_xll.ohTrigger(RecalcTrigger,Trigger3M)),NA())</f>
        <v>-1.8905174734085151E-3</v>
      </c>
      <c r="P195" s="44">
        <f>IFERROR(_xll.qlIndexFixing(ONIndex6M,I195,TRUE,_xll.ohTrigger(RecalcTrigger,Trigger6M)),NA())</f>
        <v>-7.8373508503037925E-4</v>
      </c>
      <c r="Q195" s="183">
        <f>IFERROR(_xll.qlIndexFixing(ONIndex1Y,I195,TRUE,_xll.ohTrigger(RecalcTrigger,Trigger1Y)),NA())</f>
        <v>4.3854336282400652E-4</v>
      </c>
    </row>
    <row r="196" spans="2:17" x14ac:dyDescent="0.2">
      <c r="B196" s="39" t="s">
        <v>17</v>
      </c>
      <c r="D196" s="42">
        <f>_xll.qlCalendarAdvance(Calendar,$D195,B196,"f",FALSE)</f>
        <v>42629</v>
      </c>
      <c r="E196" s="177">
        <f>_xll.qlInterestRateIndexValueDate(IndexON,D196)</f>
        <v>42629</v>
      </c>
      <c r="F196" s="193">
        <f>IFERROR(_xll.qlIndexFixing(IndexON,D196,TRUE,_xll.ohTrigger(RecalcTrigger,TriggerON)),NA())</f>
        <v>-2.9678565653989963E-3</v>
      </c>
      <c r="H196" s="42">
        <f>_xll.qlCalendarAdvance(Calendar,$H195,B196,"f",FALSE)</f>
        <v>42629</v>
      </c>
      <c r="I196" s="177">
        <f>_xll.qlInterestRateIndexValueDate(Index1M,$H196)</f>
        <v>42633</v>
      </c>
      <c r="J196" s="182">
        <f>IFERROR(_xll.qlIndexFixing(Index1M,$H196,TRUE,_xll.ohTrigger(RecalcTrigger,Trigger1M)),NA())</f>
        <v>-2.8214013067051624E-3</v>
      </c>
      <c r="K196" s="44">
        <f>IFERROR(_xll.qlIndexFixing(Index3M,H196,TRUE,_xll.ohTrigger(RecalcTrigger,Trigger3M)),NA())</f>
        <v>-1.9296002681453012E-3</v>
      </c>
      <c r="L196" s="44">
        <f>IFERROR(_xll.qlIndexFixing(Index6M,$H196,TRUE,_xll.ohTrigger(RecalcTrigger,Trigger6M)),NA())</f>
        <v>-8.0071465646212663E-4</v>
      </c>
      <c r="M196" s="183">
        <f>IFERROR(_xll.qlIndexFixing(Index1Y,$H196,TRUE,_xll.ohTrigger(RecalcTrigger,Trigger1Y)),NA())</f>
        <v>5.9807053465829791E-4</v>
      </c>
      <c r="N196" s="182">
        <f>IFERROR(_xll.qlIndexFixing(ONIndex1M,I196,TRUE,_xll.ohTrigger(RecalcTrigger,Trigger1M)),NA())</f>
        <v>-2.8400911835113618E-3</v>
      </c>
      <c r="O196" s="44">
        <f>IFERROR(_xll.qlIndexFixing(ONIndex3M,I196,TRUE,_xll.ohTrigger(RecalcTrigger,Trigger3M)),NA())</f>
        <v>-1.8905555305659405E-3</v>
      </c>
      <c r="P196" s="44">
        <f>IFERROR(_xll.qlIndexFixing(ONIndex6M,I196,TRUE,_xll.ohTrigger(RecalcTrigger,Trigger6M)),NA())</f>
        <v>-7.8457927542796568E-4</v>
      </c>
      <c r="Q196" s="183">
        <f>IFERROR(_xll.qlIndexFixing(ONIndex1Y,I196,TRUE,_xll.ohTrigger(RecalcTrigger,Trigger1Y)),NA())</f>
        <v>4.3741302859778841E-4</v>
      </c>
    </row>
    <row r="197" spans="2:17" x14ac:dyDescent="0.2">
      <c r="B197" s="39" t="s">
        <v>17</v>
      </c>
      <c r="D197" s="42">
        <f>_xll.qlCalendarAdvance(Calendar,$D196,B197,"f",FALSE)</f>
        <v>42632</v>
      </c>
      <c r="E197" s="177">
        <f>_xll.qlInterestRateIndexValueDate(IndexON,D197)</f>
        <v>42632</v>
      </c>
      <c r="F197" s="193">
        <f>IFERROR(_xll.qlIndexFixing(IndexON,D197,TRUE,_xll.ohTrigger(RecalcTrigger,TriggerON)),NA())</f>
        <v>-2.9715355752824024E-3</v>
      </c>
      <c r="H197" s="42">
        <f>_xll.qlCalendarAdvance(Calendar,$H196,B197,"f",FALSE)</f>
        <v>42632</v>
      </c>
      <c r="I197" s="177">
        <f>_xll.qlInterestRateIndexValueDate(Index1M,$H197)</f>
        <v>42634</v>
      </c>
      <c r="J197" s="182">
        <f>IFERROR(_xll.qlIndexFixing(Index1M,$H197,TRUE,_xll.ohTrigger(RecalcTrigger,Trigger1M)),NA())</f>
        <v>-2.8207385208016689E-3</v>
      </c>
      <c r="K197" s="44">
        <f>IFERROR(_xll.qlIndexFixing(Index3M,H197,TRUE,_xll.ohTrigger(RecalcTrigger,Trigger3M)),NA())</f>
        <v>-1.9300000000074173E-3</v>
      </c>
      <c r="L197" s="44">
        <f>IFERROR(_xll.qlIndexFixing(Index6M,$H197,TRUE,_xll.ohTrigger(RecalcTrigger,Trigger6M)),NA())</f>
        <v>-8.0000000000060383E-4</v>
      </c>
      <c r="M197" s="183">
        <f>IFERROR(_xll.qlIndexFixing(Index1Y,$H197,TRUE,_xll.ohTrigger(RecalcTrigger,Trigger1Y)),NA())</f>
        <v>5.9999999977507277E-4</v>
      </c>
      <c r="N197" s="182">
        <f>IFERROR(_xll.qlIndexFixing(ONIndex1M,I197,TRUE,_xll.ohTrigger(RecalcTrigger,Trigger1M)),NA())</f>
        <v>-2.8340824772188355E-3</v>
      </c>
      <c r="O197" s="44">
        <f>IFERROR(_xll.qlIndexFixing(ONIndex3M,I197,TRUE,_xll.ohTrigger(RecalcTrigger,Trigger3M)),NA())</f>
        <v>-1.8908346781243424E-3</v>
      </c>
      <c r="P197" s="44">
        <f>IFERROR(_xll.qlIndexFixing(ONIndex6M,I197,TRUE,_xll.ohTrigger(RecalcTrigger,Trigger6M)),NA())</f>
        <v>-7.8638872848202368E-4</v>
      </c>
      <c r="Q197" s="183">
        <f>IFERROR(_xll.qlIndexFixing(ONIndex1Y,I197,TRUE,_xll.ohTrigger(RecalcTrigger,Trigger1Y)),NA())</f>
        <v>4.3528160236228075E-4</v>
      </c>
    </row>
    <row r="198" spans="2:17" x14ac:dyDescent="0.2">
      <c r="B198" s="39" t="s">
        <v>17</v>
      </c>
      <c r="D198" s="42">
        <f>_xll.qlCalendarAdvance(Calendar,$D197,B198,"f",FALSE)</f>
        <v>42633</v>
      </c>
      <c r="E198" s="177">
        <f>_xll.qlInterestRateIndexValueDate(IndexON,D198)</f>
        <v>42633</v>
      </c>
      <c r="F198" s="193">
        <f>IFERROR(_xll.qlIndexFixing(IndexON,D198,TRUE,_xll.ohTrigger(RecalcTrigger,TriggerON)),NA())</f>
        <v>-2.9732965021667113E-3</v>
      </c>
      <c r="H198" s="42">
        <f>_xll.qlCalendarAdvance(Calendar,$H197,B198,"f",FALSE)</f>
        <v>42633</v>
      </c>
      <c r="I198" s="177">
        <f>_xll.qlInterestRateIndexValueDate(Index1M,$H198)</f>
        <v>42635</v>
      </c>
      <c r="J198" s="182">
        <f>IFERROR(_xll.qlIndexFixing(Index1M,$H198,TRUE,_xll.ohTrigger(RecalcTrigger,Trigger1M)),NA())</f>
        <v>-2.821077831723362E-3</v>
      </c>
      <c r="K198" s="44">
        <f>IFERROR(_xll.qlIndexFixing(Index3M,H198,TRUE,_xll.ohTrigger(RecalcTrigger,Trigger3M)),NA())</f>
        <v>-1.9303831456426361E-3</v>
      </c>
      <c r="L198" s="44">
        <f>IFERROR(_xll.qlIndexFixing(Index6M,$H198,TRUE,_xll.ohTrigger(RecalcTrigger,Trigger6M)),NA())</f>
        <v>-7.9921787010870217E-4</v>
      </c>
      <c r="M198" s="183">
        <f>IFERROR(_xll.qlIndexFixing(Index1Y,$H198,TRUE,_xll.ohTrigger(RecalcTrigger,Trigger1Y)),NA())</f>
        <v>6.0199672303479299E-4</v>
      </c>
      <c r="N198" s="182">
        <f>IFERROR(_xll.qlIndexFixing(ONIndex1M,I198,TRUE,_xll.ohTrigger(RecalcTrigger,Trigger1M)),NA())</f>
        <v>-2.8286851972358917E-3</v>
      </c>
      <c r="O198" s="44">
        <f>IFERROR(_xll.qlIndexFixing(ONIndex3M,I198,TRUE,_xll.ohTrigger(RecalcTrigger,Trigger3M)),NA())</f>
        <v>-1.8913528564512561E-3</v>
      </c>
      <c r="P198" s="44">
        <f>IFERROR(_xll.qlIndexFixing(ONIndex6M,I198,TRUE,_xll.ohTrigger(RecalcTrigger,Trigger6M)),NA())</f>
        <v>-7.8832795943117873E-4</v>
      </c>
      <c r="Q198" s="183">
        <f>IFERROR(_xll.qlIndexFixing(ONIndex1Y,I198,TRUE,_xll.ohTrigger(RecalcTrigger,Trigger1Y)),NA())</f>
        <v>4.3328037174106271E-4</v>
      </c>
    </row>
    <row r="199" spans="2:17" x14ac:dyDescent="0.2">
      <c r="B199" s="39" t="s">
        <v>17</v>
      </c>
      <c r="D199" s="42">
        <f>_xll.qlCalendarAdvance(Calendar,$D198,B199,"f",FALSE)</f>
        <v>42634</v>
      </c>
      <c r="E199" s="177">
        <f>_xll.qlInterestRateIndexValueDate(IndexON,D199)</f>
        <v>42634</v>
      </c>
      <c r="F199" s="193">
        <f>IFERROR(_xll.qlIndexFixing(IndexON,D199,TRUE,_xll.ohTrigger(RecalcTrigger,TriggerON)),NA())</f>
        <v>-2.9750168736519811E-3</v>
      </c>
      <c r="H199" s="42">
        <f>_xll.qlCalendarAdvance(Calendar,$H198,B199,"f",FALSE)</f>
        <v>42634</v>
      </c>
      <c r="I199" s="177">
        <f>_xll.qlInterestRateIndexValueDate(Index1M,$H199)</f>
        <v>42636</v>
      </c>
      <c r="J199" s="182">
        <f>IFERROR(_xll.qlIndexFixing(Index1M,$H199,TRUE,_xll.ohTrigger(RecalcTrigger,Trigger1M)),NA())</f>
        <v>-2.8204867490149383E-3</v>
      </c>
      <c r="K199" s="44">
        <f>IFERROR(_xll.qlIndexFixing(Index3M,H199,TRUE,_xll.ohTrigger(RecalcTrigger,Trigger3M)),NA())</f>
        <v>-1.9307500472510719E-3</v>
      </c>
      <c r="L199" s="44">
        <f>IFERROR(_xll.qlIndexFixing(Index6M,$H199,TRUE,_xll.ohTrigger(RecalcTrigger,Trigger6M)),NA())</f>
        <v>-7.9837045256240169E-4</v>
      </c>
      <c r="M199" s="183">
        <f>IFERROR(_xll.qlIndexFixing(Index1Y,$H199,TRUE,_xll.ohTrigger(RecalcTrigger,Trigger1Y)),NA())</f>
        <v>6.0742853782085244E-4</v>
      </c>
      <c r="N199" s="182">
        <f>IFERROR(_xll.qlIndexFixing(ONIndex1M,I199,TRUE,_xll.ohTrigger(RecalcTrigger,Trigger1M)),NA())</f>
        <v>-2.8262668944378788E-3</v>
      </c>
      <c r="O199" s="44">
        <f>IFERROR(_xll.qlIndexFixing(ONIndex3M,I199,TRUE,_xll.ohTrigger(RecalcTrigger,Trigger3M)),NA())</f>
        <v>-1.8917196656342838E-3</v>
      </c>
      <c r="P199" s="44">
        <f>IFERROR(_xll.qlIndexFixing(ONIndex6M,I199,TRUE,_xll.ohTrigger(RecalcTrigger,Trigger6M)),NA())</f>
        <v>-7.8936166287402187E-4</v>
      </c>
      <c r="Q199" s="183">
        <f>IFERROR(_xll.qlIndexFixing(ONIndex1Y,I199,TRUE,_xll.ohTrigger(RecalcTrigger,Trigger1Y)),NA())</f>
        <v>4.3234690979332413E-4</v>
      </c>
    </row>
    <row r="200" spans="2:17" x14ac:dyDescent="0.2">
      <c r="B200" s="39" t="s">
        <v>17</v>
      </c>
      <c r="D200" s="42">
        <f>_xll.qlCalendarAdvance(Calendar,$D199,B200,"f",FALSE)</f>
        <v>42635</v>
      </c>
      <c r="E200" s="177">
        <f>_xll.qlInterestRateIndexValueDate(IndexON,D200)</f>
        <v>42635</v>
      </c>
      <c r="F200" s="193">
        <f>IFERROR(_xll.qlIndexFixing(IndexON,D200,TRUE,_xll.ohTrigger(RecalcTrigger,TriggerON)),NA())</f>
        <v>-2.9766961906574352E-3</v>
      </c>
      <c r="H200" s="42">
        <f>_xll.qlCalendarAdvance(Calendar,$H199,B200,"f",FALSE)</f>
        <v>42635</v>
      </c>
      <c r="I200" s="177">
        <f>_xll.qlInterestRateIndexValueDate(Index1M,$H200)</f>
        <v>42639</v>
      </c>
      <c r="J200" s="182">
        <f>IFERROR(_xll.qlIndexFixing(Index1M,$H200,TRUE,_xll.ohTrigger(RecalcTrigger,Trigger1M)),NA())</f>
        <v>-2.8204044288875352E-3</v>
      </c>
      <c r="K200" s="44">
        <f>IFERROR(_xll.qlIndexFixing(Index3M,H200,TRUE,_xll.ohTrigger(RecalcTrigger,Trigger3M)),NA())</f>
        <v>-1.9316096144666283E-3</v>
      </c>
      <c r="L200" s="44">
        <f>IFERROR(_xll.qlIndexFixing(Index6M,$H200,TRUE,_xll.ohTrigger(RecalcTrigger,Trigger6M)),NA())</f>
        <v>-7.9435279676658014E-4</v>
      </c>
      <c r="M200" s="183">
        <f>IFERROR(_xll.qlIndexFixing(Index1Y,$H200,TRUE,_xll.ohTrigger(RecalcTrigger,Trigger1Y)),NA())</f>
        <v>6.1060840653589057E-4</v>
      </c>
      <c r="N200" s="182">
        <f>IFERROR(_xll.qlIndexFixing(ONIndex1M,I200,TRUE,_xll.ohTrigger(RecalcTrigger,Trigger1M)),NA())</f>
        <v>-2.8240283418945467E-3</v>
      </c>
      <c r="O200" s="44">
        <f>IFERROR(_xll.qlIndexFixing(ONIndex3M,I200,TRUE,_xll.ohTrigger(RecalcTrigger,Trigger3M)),NA())</f>
        <v>-1.8921559476048344E-3</v>
      </c>
      <c r="P200" s="44">
        <f>IFERROR(_xll.qlIndexFixing(ONIndex6M,I200,TRUE,_xll.ohTrigger(RecalcTrigger,Trigger6M)),NA())</f>
        <v>-7.9043540001322299E-4</v>
      </c>
      <c r="Q200" s="183">
        <f>IFERROR(_xll.qlIndexFixing(ONIndex1Y,I200,TRUE,_xll.ohTrigger(RecalcTrigger,Trigger1Y)),NA())</f>
        <v>4.3145434161395713E-4</v>
      </c>
    </row>
    <row r="201" spans="2:17" x14ac:dyDescent="0.2">
      <c r="B201" s="39" t="s">
        <v>17</v>
      </c>
      <c r="D201" s="42">
        <f>_xll.qlCalendarAdvance(Calendar,$D200,B201,"f",FALSE)</f>
        <v>42636</v>
      </c>
      <c r="E201" s="177">
        <f>_xll.qlInterestRateIndexValueDate(IndexON,D201)</f>
        <v>42636</v>
      </c>
      <c r="F201" s="193">
        <f>IFERROR(_xll.qlIndexFixing(IndexON,D201,TRUE,_xll.ohTrigger(RecalcTrigger,TriggerON)),NA())</f>
        <v>-2.9798908134637259E-3</v>
      </c>
      <c r="H201" s="42">
        <f>_xll.qlCalendarAdvance(Calendar,$H200,B201,"f",FALSE)</f>
        <v>42636</v>
      </c>
      <c r="I201" s="177">
        <f>_xll.qlInterestRateIndexValueDate(Index1M,$H201)</f>
        <v>42640</v>
      </c>
      <c r="J201" s="182">
        <f>IFERROR(_xll.qlIndexFixing(Index1M,$H201,TRUE,_xll.ohTrigger(RecalcTrigger,Trigger1M)),NA())</f>
        <v>-2.8209000769940928E-3</v>
      </c>
      <c r="K201" s="44">
        <f>IFERROR(_xll.qlIndexFixing(Index3M,H201,TRUE,_xll.ohTrigger(RecalcTrigger,Trigger3M)),NA())</f>
        <v>-1.9320621470095859E-3</v>
      </c>
      <c r="L201" s="44">
        <f>IFERROR(_xll.qlIndexFixing(Index6M,$H201,TRUE,_xll.ohTrigger(RecalcTrigger,Trigger6M)),NA())</f>
        <v>-7.9438782271108049E-4</v>
      </c>
      <c r="M201" s="183">
        <f>IFERROR(_xll.qlIndexFixing(Index1Y,$H201,TRUE,_xll.ohTrigger(RecalcTrigger,Trigger1Y)),NA())</f>
        <v>6.1290308242059426E-4</v>
      </c>
      <c r="N201" s="182">
        <f>IFERROR(_xll.qlIndexFixing(ONIndex1M,I201,TRUE,_xll.ohTrigger(RecalcTrigger,Trigger1M)),NA())</f>
        <v>-2.8219727762568425E-3</v>
      </c>
      <c r="O201" s="44">
        <f>IFERROR(_xll.qlIndexFixing(ONIndex3M,I201,TRUE,_xll.ohTrigger(RecalcTrigger,Trigger3M)),NA())</f>
        <v>-1.8926629425708441E-3</v>
      </c>
      <c r="P201" s="44">
        <f>IFERROR(_xll.qlIndexFixing(ONIndex6M,I201,TRUE,_xll.ohTrigger(RecalcTrigger,Trigger6M)),NA())</f>
        <v>-7.9154988100071932E-4</v>
      </c>
      <c r="Q201" s="183">
        <f>IFERROR(_xll.qlIndexFixing(ONIndex1Y,I201,TRUE,_xll.ohTrigger(RecalcTrigger,Trigger1Y)),NA())</f>
        <v>4.3060317359788769E-4</v>
      </c>
    </row>
    <row r="202" spans="2:17" x14ac:dyDescent="0.2">
      <c r="B202" s="39" t="s">
        <v>17</v>
      </c>
      <c r="D202" s="42">
        <f>_xll.qlCalendarAdvance(Calendar,$D201,B202,"f",FALSE)</f>
        <v>42639</v>
      </c>
      <c r="E202" s="177">
        <f>_xll.qlInterestRateIndexValueDate(IndexON,D202)</f>
        <v>42639</v>
      </c>
      <c r="F202" s="193">
        <f>IFERROR(_xll.qlIndexFixing(IndexON,D202,TRUE,_xll.ohTrigger(RecalcTrigger,TriggerON)),NA())</f>
        <v>-2.982992927869077E-3</v>
      </c>
      <c r="H202" s="42">
        <f>_xll.qlCalendarAdvance(Calendar,$H201,B202,"f",FALSE)</f>
        <v>42639</v>
      </c>
      <c r="I202" s="177">
        <f>_xll.qlInterestRateIndexValueDate(Index1M,$H202)</f>
        <v>42641</v>
      </c>
      <c r="J202" s="182">
        <f>IFERROR(_xll.qlIndexFixing(Index1M,$H202,TRUE,_xll.ohTrigger(RecalcTrigger,Trigger1M)),NA())</f>
        <v>-2.8215700379101705E-3</v>
      </c>
      <c r="K202" s="44">
        <f>IFERROR(_xll.qlIndexFixing(Index3M,H202,TRUE,_xll.ohTrigger(RecalcTrigger,Trigger3M)),NA())</f>
        <v>-1.9323530319560456E-3</v>
      </c>
      <c r="L202" s="44">
        <f>IFERROR(_xll.qlIndexFixing(Index6M,$H202,TRUE,_xll.ohTrigger(RecalcTrigger,Trigger6M)),NA())</f>
        <v>-7.9325914295148132E-4</v>
      </c>
      <c r="M202" s="183">
        <f>IFERROR(_xll.qlIndexFixing(Index1Y,$H202,TRUE,_xll.ohTrigger(RecalcTrigger,Trigger1Y)),NA())</f>
        <v>6.1524861254819683E-4</v>
      </c>
      <c r="N202" s="182">
        <f>IFERROR(_xll.qlIndexFixing(ONIndex1M,I202,TRUE,_xll.ohTrigger(RecalcTrigger,Trigger1M)),NA())</f>
        <v>-2.8184657171070882E-3</v>
      </c>
      <c r="O202" s="44">
        <f>IFERROR(_xll.qlIndexFixing(ONIndex3M,I202,TRUE,_xll.ohTrigger(RecalcTrigger,Trigger3M)),NA())</f>
        <v>-1.8939088834546425E-3</v>
      </c>
      <c r="P202" s="44">
        <f>IFERROR(_xll.qlIndexFixing(ONIndex6M,I202,TRUE,_xll.ohTrigger(RecalcTrigger,Trigger6M)),NA())</f>
        <v>-7.9391645729565141E-4</v>
      </c>
      <c r="Q202" s="183">
        <f>IFERROR(_xll.qlIndexFixing(ONIndex1Y,I202,TRUE,_xll.ohTrigger(RecalcTrigger,Trigger1Y)),NA())</f>
        <v>4.2904188188863657E-4</v>
      </c>
    </row>
    <row r="203" spans="2:17" x14ac:dyDescent="0.2">
      <c r="B203" s="39" t="s">
        <v>17</v>
      </c>
      <c r="D203" s="42">
        <f>_xll.qlCalendarAdvance(Calendar,$D202,B203,"f",FALSE)</f>
        <v>42640</v>
      </c>
      <c r="E203" s="177">
        <f>_xll.qlInterestRateIndexValueDate(IndexON,D203)</f>
        <v>42640</v>
      </c>
      <c r="F203" s="193">
        <f>IFERROR(_xll.qlIndexFixing(IndexON,D203,TRUE,_xll.ohTrigger(RecalcTrigger,TriggerON)),NA())</f>
        <v>-2.9844594835060079E-3</v>
      </c>
      <c r="H203" s="42">
        <f>_xll.qlCalendarAdvance(Calendar,$H202,B203,"f",FALSE)</f>
        <v>42640</v>
      </c>
      <c r="I203" s="177">
        <f>_xll.qlInterestRateIndexValueDate(Index1M,$H203)</f>
        <v>42642</v>
      </c>
      <c r="J203" s="182">
        <f>IFERROR(_xll.qlIndexFixing(Index1M,$H203,TRUE,_xll.ohTrigger(RecalcTrigger,Trigger1M)),NA())</f>
        <v>-2.8243038573387558E-3</v>
      </c>
      <c r="K203" s="44">
        <f>IFERROR(_xll.qlIndexFixing(Index3M,H203,TRUE,_xll.ohTrigger(RecalcTrigger,Trigger3M)),NA())</f>
        <v>-1.9326297568838531E-3</v>
      </c>
      <c r="L203" s="44">
        <f>IFERROR(_xll.qlIndexFixing(Index6M,$H203,TRUE,_xll.ohTrigger(RecalcTrigger,Trigger6M)),NA())</f>
        <v>-7.9208343668852774E-4</v>
      </c>
      <c r="M203" s="183">
        <f>IFERROR(_xll.qlIndexFixing(Index1Y,$H203,TRUE,_xll.ohTrigger(RecalcTrigger,Trigger1Y)),NA())</f>
        <v>6.1764203767335657E-4</v>
      </c>
      <c r="N203" s="182">
        <f>IFERROR(_xll.qlIndexFixing(ONIndex1M,I203,TRUE,_xll.ohTrigger(RecalcTrigger,Trigger1M)),NA())</f>
        <v>-2.8156451111049918E-3</v>
      </c>
      <c r="O203" s="44">
        <f>IFERROR(_xll.qlIndexFixing(ONIndex3M,I203,TRUE,_xll.ohTrigger(RecalcTrigger,Trigger3M)),NA())</f>
        <v>-1.8954228696177466E-3</v>
      </c>
      <c r="P203" s="44">
        <f>IFERROR(_xll.qlIndexFixing(ONIndex6M,I203,TRUE,_xll.ohTrigger(RecalcTrigger,Trigger6M)),NA())</f>
        <v>-7.9642945154834166E-4</v>
      </c>
      <c r="Q203" s="183">
        <f>IFERROR(_xll.qlIndexFixing(ONIndex1Y,I203,TRUE,_xll.ohTrigger(RecalcTrigger,Trigger1Y)),NA())</f>
        <v>4.2762263266382661E-4</v>
      </c>
    </row>
    <row r="204" spans="2:17" x14ac:dyDescent="0.2">
      <c r="B204" s="39" t="s">
        <v>17</v>
      </c>
      <c r="D204" s="42">
        <f>_xll.qlCalendarAdvance(Calendar,$D203,B204,"f",FALSE)</f>
        <v>42641</v>
      </c>
      <c r="E204" s="177">
        <f>_xll.qlInterestRateIndexValueDate(IndexON,D204)</f>
        <v>42641</v>
      </c>
      <c r="F204" s="193">
        <f>IFERROR(_xll.qlIndexFixing(IndexON,D204,TRUE,_xll.ohTrigger(RecalcTrigger,TriggerON)),NA())</f>
        <v>-2.985881989139294E-3</v>
      </c>
      <c r="H204" s="42">
        <f>_xll.qlCalendarAdvance(Calendar,$H203,B204,"f",FALSE)</f>
        <v>42641</v>
      </c>
      <c r="I204" s="177">
        <f>_xll.qlInterestRateIndexValueDate(Index1M,$H204)</f>
        <v>42643</v>
      </c>
      <c r="J204" s="182">
        <f>IFERROR(_xll.qlIndexFixing(Index1M,$H204,TRUE,_xll.ohTrigger(RecalcTrigger,Trigger1M)),NA())</f>
        <v>-2.8244011934557851E-3</v>
      </c>
      <c r="K204" s="44">
        <f>IFERROR(_xll.qlIndexFixing(Index3M,H204,TRUE,_xll.ohTrigger(RecalcTrigger,Trigger3M)),NA())</f>
        <v>-1.9328926704424694E-3</v>
      </c>
      <c r="L204" s="44">
        <f>IFERROR(_xll.qlIndexFixing(Index6M,$H204,TRUE,_xll.ohTrigger(RecalcTrigger,Trigger6M)),NA())</f>
        <v>-7.8961884389797154E-4</v>
      </c>
      <c r="M204" s="183">
        <f>IFERROR(_xll.qlIndexFixing(Index1Y,$H204,TRUE,_xll.ohTrigger(RecalcTrigger,Trigger1Y)),NA())</f>
        <v>6.1815514131885897E-4</v>
      </c>
      <c r="N204" s="182">
        <f>IFERROR(_xll.qlIndexFixing(ONIndex1M,I204,TRUE,_xll.ohTrigger(RecalcTrigger,Trigger1M)),NA())</f>
        <v>-2.8145530263223861E-3</v>
      </c>
      <c r="O204" s="44">
        <f>IFERROR(_xll.qlIndexFixing(ONIndex3M,I204,TRUE,_xll.ohTrigger(RecalcTrigger,Trigger3M)),NA())</f>
        <v>-1.8963020415529996E-3</v>
      </c>
      <c r="P204" s="44">
        <f>IFERROR(_xll.qlIndexFixing(ONIndex6M,I204,TRUE,_xll.ohTrigger(RecalcTrigger,Trigger6M)),NA())</f>
        <v>-7.9775830749362342E-4</v>
      </c>
      <c r="Q204" s="183">
        <f>IFERROR(_xll.qlIndexFixing(ONIndex1Y,I204,TRUE,_xll.ohTrigger(RecalcTrigger,Trigger1Y)),NA())</f>
        <v>4.2698606234736758E-4</v>
      </c>
    </row>
    <row r="205" spans="2:17" x14ac:dyDescent="0.2">
      <c r="B205" s="39" t="s">
        <v>17</v>
      </c>
      <c r="D205" s="42">
        <f>_xll.qlCalendarAdvance(Calendar,$D204,B205,"f",FALSE)</f>
        <v>42642</v>
      </c>
      <c r="E205" s="177">
        <f>_xll.qlInterestRateIndexValueDate(IndexON,D205)</f>
        <v>42642</v>
      </c>
      <c r="F205" s="193">
        <f>IFERROR(_xll.qlIndexFixing(IndexON,D205,TRUE,_xll.ohTrigger(RecalcTrigger,TriggerON)),NA())</f>
        <v>-2.9872599456481908E-3</v>
      </c>
      <c r="H205" s="42">
        <f>_xll.qlCalendarAdvance(Calendar,$H204,B205,"f",FALSE)</f>
        <v>42642</v>
      </c>
      <c r="I205" s="177">
        <f>_xll.qlInterestRateIndexValueDate(Index1M,$H205)</f>
        <v>42646</v>
      </c>
      <c r="J205" s="182">
        <f>IFERROR(_xll.qlIndexFixing(Index1M,$H205,TRUE,_xll.ohTrigger(RecalcTrigger,Trigger1M)),NA())</f>
        <v>-2.8284646820826574E-3</v>
      </c>
      <c r="K205" s="44">
        <f>IFERROR(_xll.qlIndexFixing(Index3M,H205,TRUE,_xll.ohTrigger(RecalcTrigger,Trigger3M)),NA())</f>
        <v>-1.9071812266275472E-3</v>
      </c>
      <c r="L205" s="44">
        <f>IFERROR(_xll.qlIndexFixing(Index6M,$H205,TRUE,_xll.ohTrigger(RecalcTrigger,Trigger6M)),NA())</f>
        <v>-7.8566804017204158E-4</v>
      </c>
      <c r="M205" s="183">
        <f>IFERROR(_xll.qlIndexFixing(Index1Y,$H205,TRUE,_xll.ohTrigger(RecalcTrigger,Trigger1Y)),NA())</f>
        <v>6.2763479582963989E-4</v>
      </c>
      <c r="N205" s="182">
        <f>IFERROR(_xll.qlIndexFixing(ONIndex1M,I205,TRUE,_xll.ohTrigger(RecalcTrigger,Trigger1M)),NA())</f>
        <v>-2.8136633472319872E-3</v>
      </c>
      <c r="O205" s="44">
        <f>IFERROR(_xll.qlIndexFixing(ONIndex3M,I205,TRUE,_xll.ohTrigger(RecalcTrigger,Trigger3M)),NA())</f>
        <v>-1.8972593711685803E-3</v>
      </c>
      <c r="P205" s="44">
        <f>IFERROR(_xll.qlIndexFixing(ONIndex6M,I205,TRUE,_xll.ohTrigger(RecalcTrigger,Trigger6M)),NA())</f>
        <v>-7.9913216923799268E-4</v>
      </c>
      <c r="Q205" s="183">
        <f>IFERROR(_xll.qlIndexFixing(ONIndex1Y,I205,TRUE,_xll.ohTrigger(RecalcTrigger,Trigger1Y)),NA())</f>
        <v>4.2639393072363418E-4</v>
      </c>
    </row>
    <row r="206" spans="2:17" x14ac:dyDescent="0.2">
      <c r="B206" s="39" t="s">
        <v>17</v>
      </c>
      <c r="D206" s="42">
        <f>_xll.qlCalendarAdvance(Calendar,$D205,B206,"f",FALSE)</f>
        <v>42643</v>
      </c>
      <c r="E206" s="177">
        <f>_xll.qlInterestRateIndexValueDate(IndexON,D206)</f>
        <v>42643</v>
      </c>
      <c r="F206" s="193">
        <f>IFERROR(_xll.qlIndexFixing(IndexON,D206,TRUE,_xll.ohTrigger(RecalcTrigger,TriggerON)),NA())</f>
        <v>-2.9898400339911646E-3</v>
      </c>
      <c r="H206" s="42">
        <f>_xll.qlCalendarAdvance(Calendar,$H205,B206,"f",FALSE)</f>
        <v>42643</v>
      </c>
      <c r="I206" s="177">
        <f>_xll.qlInterestRateIndexValueDate(Index1M,$H206)</f>
        <v>42647</v>
      </c>
      <c r="J206" s="182">
        <f>IFERROR(_xll.qlIndexFixing(Index1M,$H206,TRUE,_xll.ohTrigger(RecalcTrigger,Trigger1M)),NA())</f>
        <v>-2.8300936917066252E-3</v>
      </c>
      <c r="K206" s="44">
        <f>IFERROR(_xll.qlIndexFixing(Index3M,H206,TRUE,_xll.ohTrigger(RecalcTrigger,Trigger3M)),NA())</f>
        <v>-1.9073877138748479E-3</v>
      </c>
      <c r="L206" s="44">
        <f>IFERROR(_xll.qlIndexFixing(Index6M,$H206,TRUE,_xll.ohTrigger(RecalcTrigger,Trigger6M)),NA())</f>
        <v>-7.8429198985417411E-4</v>
      </c>
      <c r="M206" s="183">
        <f>IFERROR(_xll.qlIndexFixing(Index1Y,$H206,TRUE,_xll.ohTrigger(RecalcTrigger,Trigger1Y)),NA())</f>
        <v>6.3022259982462145E-4</v>
      </c>
      <c r="N206" s="182">
        <f>IFERROR(_xll.qlIndexFixing(ONIndex1M,I206,TRUE,_xll.ohTrigger(RecalcTrigger,Trigger1M)),NA())</f>
        <v>-2.812979310085062E-3</v>
      </c>
      <c r="O206" s="44">
        <f>IFERROR(_xll.qlIndexFixing(ONIndex3M,I206,TRUE,_xll.ohTrigger(RecalcTrigger,Trigger3M)),NA())</f>
        <v>-1.8982960988322972E-3</v>
      </c>
      <c r="P206" s="44">
        <f>IFERROR(_xll.qlIndexFixing(ONIndex6M,I206,TRUE,_xll.ohTrigger(RecalcTrigger,Trigger6M)),NA())</f>
        <v>-8.0055174745297109E-4</v>
      </c>
      <c r="Q206" s="183">
        <f>IFERROR(_xll.qlIndexFixing(ONIndex1Y,I206,TRUE,_xll.ohTrigger(RecalcTrigger,Trigger1Y)),NA())</f>
        <v>4.2584674458723271E-4</v>
      </c>
    </row>
    <row r="207" spans="2:17" x14ac:dyDescent="0.2">
      <c r="B207" s="39" t="s">
        <v>17</v>
      </c>
      <c r="D207" s="42">
        <f>_xll.qlCalendarAdvance(Calendar,$D206,B207,"f",FALSE)</f>
        <v>42646</v>
      </c>
      <c r="E207" s="177">
        <f>_xll.qlInterestRateIndexValueDate(IndexON,D207)</f>
        <v>42646</v>
      </c>
      <c r="F207" s="193">
        <f>IFERROR(_xll.qlIndexFixing(IndexON,D207,TRUE,_xll.ohTrigger(RecalcTrigger,TriggerON)),NA())</f>
        <v>-2.9923162955869387E-3</v>
      </c>
      <c r="H207" s="42">
        <f>_xll.qlCalendarAdvance(Calendar,$H206,B207,"f",FALSE)</f>
        <v>42646</v>
      </c>
      <c r="I207" s="177">
        <f>_xll.qlInterestRateIndexValueDate(Index1M,$H207)</f>
        <v>42648</v>
      </c>
      <c r="J207" s="182">
        <f>IFERROR(_xll.qlIndexFixing(Index1M,$H207,TRUE,_xll.ohTrigger(RecalcTrigger,Trigger1M)),NA())</f>
        <v>-2.8343162615622349E-3</v>
      </c>
      <c r="K207" s="44">
        <f>IFERROR(_xll.qlIndexFixing(Index3M,H207,TRUE,_xll.ohTrigger(RecalcTrigger,Trigger3M)),NA())</f>
        <v>-1.9075834658977E-3</v>
      </c>
      <c r="L207" s="44">
        <f>IFERROR(_xll.qlIndexFixing(Index6M,$H207,TRUE,_xll.ohTrigger(RecalcTrigger,Trigger6M)),NA())</f>
        <v>-7.8289183933754681E-4</v>
      </c>
      <c r="M207" s="183">
        <f>IFERROR(_xll.qlIndexFixing(Index1Y,$H207,TRUE,_xll.ohTrigger(RecalcTrigger,Trigger1Y)),NA())</f>
        <v>6.3284011885989433E-4</v>
      </c>
      <c r="N207" s="182">
        <f>IFERROR(_xll.qlIndexFixing(ONIndex1M,I207,TRUE,_xll.ohTrigger(RecalcTrigger,Trigger1M)),NA())</f>
        <v>-2.8122909214989278E-3</v>
      </c>
      <c r="O207" s="44">
        <f>IFERROR(_xll.qlIndexFixing(ONIndex3M,I207,TRUE,_xll.ohTrigger(RecalcTrigger,Trigger3M)),NA())</f>
        <v>-1.9006303840907179E-3</v>
      </c>
      <c r="P207" s="44">
        <f>IFERROR(_xll.qlIndexFixing(ONIndex6M,I207,TRUE,_xll.ohTrigger(RecalcTrigger,Trigger6M)),NA())</f>
        <v>-8.0354504915280955E-4</v>
      </c>
      <c r="Q207" s="183">
        <f>IFERROR(_xll.qlIndexFixing(ONIndex1Y,I207,TRUE,_xll.ohTrigger(RecalcTrigger,Trigger1Y)),NA())</f>
        <v>4.249052234595041E-4</v>
      </c>
    </row>
    <row r="208" spans="2:17" x14ac:dyDescent="0.2">
      <c r="B208" s="39" t="s">
        <v>17</v>
      </c>
      <c r="D208" s="42">
        <f>_xll.qlCalendarAdvance(Calendar,$D207,B208,"f",FALSE)</f>
        <v>42647</v>
      </c>
      <c r="E208" s="177">
        <f>_xll.qlInterestRateIndexValueDate(IndexON,D208)</f>
        <v>42647</v>
      </c>
      <c r="F208" s="193">
        <f>IFERROR(_xll.qlIndexFixing(IndexON,D208,TRUE,_xll.ohTrigger(RecalcTrigger,TriggerON)),NA())</f>
        <v>-2.9934640178241878E-3</v>
      </c>
      <c r="H208" s="42">
        <f>_xll.qlCalendarAdvance(Calendar,$H207,B208,"f",FALSE)</f>
        <v>42647</v>
      </c>
      <c r="I208" s="177">
        <f>_xll.qlInterestRateIndexValueDate(Index1M,$H208)</f>
        <v>42649</v>
      </c>
      <c r="J208" s="182">
        <f>IFERROR(_xll.qlIndexFixing(Index1M,$H208,TRUE,_xll.ohTrigger(RecalcTrigger,Trigger1M)),NA())</f>
        <v>-2.8349838226071622E-3</v>
      </c>
      <c r="K208" s="44">
        <f>IFERROR(_xll.qlIndexFixing(Index3M,H208,TRUE,_xll.ohTrigger(RecalcTrigger,Trigger3M)),NA())</f>
        <v>-1.9077688436200031E-3</v>
      </c>
      <c r="L208" s="44">
        <f>IFERROR(_xll.qlIndexFixing(Index6M,$H208,TRUE,_xll.ohTrigger(RecalcTrigger,Trigger6M)),NA())</f>
        <v>-7.8147090388297296E-4</v>
      </c>
      <c r="M208" s="183">
        <f>IFERROR(_xll.qlIndexFixing(Index1Y,$H208,TRUE,_xll.ohTrigger(RecalcTrigger,Trigger1Y)),NA())</f>
        <v>6.354842521809562E-4</v>
      </c>
      <c r="N208" s="182">
        <f>IFERROR(_xll.qlIndexFixing(ONIndex1M,I208,TRUE,_xll.ohTrigger(RecalcTrigger,Trigger1M)),NA())</f>
        <v>-2.8123643100341766E-3</v>
      </c>
      <c r="O208" s="44">
        <f>IFERROR(_xll.qlIndexFixing(ONIndex3M,I208,TRUE,_xll.ohTrigger(RecalcTrigger,Trigger3M)),NA())</f>
        <v>-1.9032618062375661E-3</v>
      </c>
      <c r="P208" s="44">
        <f>IFERROR(_xll.qlIndexFixing(ONIndex6M,I208,TRUE,_xll.ohTrigger(RecalcTrigger,Trigger6M)),NA())</f>
        <v>-8.0670142897698582E-4</v>
      </c>
      <c r="Q208" s="183">
        <f>IFERROR(_xll.qlIndexFixing(ONIndex1Y,I208,TRUE,_xll.ohTrigger(RecalcTrigger,Trigger1Y)),NA())</f>
        <v>4.2411758129468069E-4</v>
      </c>
    </row>
    <row r="209" spans="2:17" x14ac:dyDescent="0.2">
      <c r="B209" s="39" t="s">
        <v>17</v>
      </c>
      <c r="D209" s="42">
        <f>_xll.qlCalendarAdvance(Calendar,$D208,B209,"f",FALSE)</f>
        <v>42648</v>
      </c>
      <c r="E209" s="177">
        <f>_xll.qlInterestRateIndexValueDate(IndexON,D209)</f>
        <v>42648</v>
      </c>
      <c r="F209" s="193">
        <f>IFERROR(_xll.qlIndexFixing(IndexON,D209,TRUE,_xll.ohTrigger(RecalcTrigger,TriggerON)),NA())</f>
        <v>-2.9945641958128988E-3</v>
      </c>
      <c r="H209" s="42">
        <f>_xll.qlCalendarAdvance(Calendar,$H208,B209,"f",FALSE)</f>
        <v>42648</v>
      </c>
      <c r="I209" s="177">
        <f>_xll.qlInterestRateIndexValueDate(Index1M,$H209)</f>
        <v>42650</v>
      </c>
      <c r="J209" s="182">
        <f>IFERROR(_xll.qlIndexFixing(Index1M,$H209,TRUE,_xll.ohTrigger(RecalcTrigger,Trigger1M)),NA())</f>
        <v>-2.8357158033976587E-3</v>
      </c>
      <c r="K209" s="44">
        <f>IFERROR(_xll.qlIndexFixing(Index3M,H209,TRUE,_xll.ohTrigger(RecalcTrigger,Trigger3M)),NA())</f>
        <v>-1.9080709236116804E-3</v>
      </c>
      <c r="L209" s="44">
        <f>IFERROR(_xll.qlIndexFixing(Index6M,$H209,TRUE,_xll.ohTrigger(RecalcTrigger,Trigger6M)),NA())</f>
        <v>-7.8003252585485982E-4</v>
      </c>
      <c r="M209" s="183">
        <f>IFERROR(_xll.qlIndexFixing(Index1Y,$H209,TRUE,_xll.ohTrigger(RecalcTrigger,Trigger1Y)),NA())</f>
        <v>6.4235619717568958E-4</v>
      </c>
      <c r="N209" s="182">
        <f>IFERROR(_xll.qlIndexFixing(ONIndex1M,I209,TRUE,_xll.ohTrigger(RecalcTrigger,Trigger1M)),NA())</f>
        <v>-2.8127570295710669E-3</v>
      </c>
      <c r="O209" s="44">
        <f>IFERROR(_xll.qlIndexFixing(ONIndex3M,I209,TRUE,_xll.ohTrigger(RecalcTrigger,Trigger3M)),NA())</f>
        <v>-1.9047141357342312E-3</v>
      </c>
      <c r="P209" s="44">
        <f>IFERROR(_xll.qlIndexFixing(ONIndex6M,I209,TRUE,_xll.ohTrigger(RecalcTrigger,Trigger6M)),NA())</f>
        <v>-8.0836024334285383E-4</v>
      </c>
      <c r="Q209" s="183">
        <f>IFERROR(_xll.qlIndexFixing(ONIndex1Y,I209,TRUE,_xll.ohTrigger(RecalcTrigger,Trigger1Y)),NA())</f>
        <v>4.2380271803921232E-4</v>
      </c>
    </row>
    <row r="210" spans="2:17" x14ac:dyDescent="0.2">
      <c r="B210" s="39" t="s">
        <v>17</v>
      </c>
      <c r="D210" s="42">
        <f>_xll.qlCalendarAdvance(Calendar,$D209,B210,"f",FALSE)</f>
        <v>42649</v>
      </c>
      <c r="E210" s="177">
        <f>_xll.qlInterestRateIndexValueDate(IndexON,D210)</f>
        <v>42649</v>
      </c>
      <c r="F210" s="193">
        <f>IFERROR(_xll.qlIndexFixing(IndexON,D210,TRUE,_xll.ohTrigger(RecalcTrigger,TriggerON)),NA())</f>
        <v>-2.9956163298328065E-3</v>
      </c>
      <c r="H210" s="42">
        <f>_xll.qlCalendarAdvance(Calendar,$H209,B210,"f",FALSE)</f>
        <v>42649</v>
      </c>
      <c r="I210" s="177">
        <f>_xll.qlInterestRateIndexValueDate(Index1M,$H210)</f>
        <v>42653</v>
      </c>
      <c r="J210" s="182">
        <f>IFERROR(_xll.qlIndexFixing(Index1M,$H210,TRUE,_xll.ohTrigger(RecalcTrigger,Trigger1M)),NA())</f>
        <v>-2.8423022644683978E-3</v>
      </c>
      <c r="K210" s="44">
        <f>IFERROR(_xll.qlIndexFixing(Index3M,H210,TRUE,_xll.ohTrigger(RecalcTrigger,Trigger3M)),NA())</f>
        <v>-1.9084138430473497E-3</v>
      </c>
      <c r="L210" s="44">
        <f>IFERROR(_xll.qlIndexFixing(Index6M,$H210,TRUE,_xll.ohTrigger(RecalcTrigger,Trigger6M)),NA())</f>
        <v>-7.7564656656899241E-4</v>
      </c>
      <c r="M210" s="183">
        <f>IFERROR(_xll.qlIndexFixing(Index1Y,$H210,TRUE,_xll.ohTrigger(RecalcTrigger,Trigger1Y)),NA())</f>
        <v>6.4626420548444371E-4</v>
      </c>
      <c r="N210" s="182">
        <f>IFERROR(_xll.qlIndexFixing(ONIndex1M,I210,TRUE,_xll.ohTrigger(RecalcTrigger,Trigger1M)),NA())</f>
        <v>-2.8133748096381694E-3</v>
      </c>
      <c r="O210" s="44">
        <f>IFERROR(_xll.qlIndexFixing(ONIndex3M,I210,TRUE,_xll.ohTrigger(RecalcTrigger,Trigger3M)),NA())</f>
        <v>-1.9062533076841248E-3</v>
      </c>
      <c r="P210" s="44">
        <f>IFERROR(_xll.qlIndexFixing(ONIndex6M,I210,TRUE,_xll.ohTrigger(RecalcTrigger,Trigger6M)),NA())</f>
        <v>-8.1006903605018721E-4</v>
      </c>
      <c r="Q210" s="183">
        <f>IFERROR(_xll.qlIndexFixing(ONIndex1Y,I210,TRUE,_xll.ohTrigger(RecalcTrigger,Trigger1Y)),NA())</f>
        <v>4.2353583872056788E-4</v>
      </c>
    </row>
    <row r="211" spans="2:17" x14ac:dyDescent="0.2">
      <c r="B211" s="39" t="s">
        <v>17</v>
      </c>
      <c r="D211" s="42">
        <f>_xll.qlCalendarAdvance(Calendar,$D210,B211,"f",FALSE)</f>
        <v>42650</v>
      </c>
      <c r="E211" s="177">
        <f>_xll.qlInterestRateIndexValueDate(IndexON,D211)</f>
        <v>42650</v>
      </c>
      <c r="F211" s="193">
        <f>IFERROR(_xll.qlIndexFixing(IndexON,D211,TRUE,_xll.ohTrigger(RecalcTrigger,TriggerON)),NA())</f>
        <v>-2.9975329972042886E-3</v>
      </c>
      <c r="H211" s="42">
        <f>_xll.qlCalendarAdvance(Calendar,$H210,B211,"f",FALSE)</f>
        <v>42650</v>
      </c>
      <c r="I211" s="177">
        <f>_xll.qlInterestRateIndexValueDate(Index1M,$H211)</f>
        <v>42654</v>
      </c>
      <c r="J211" s="182">
        <f>IFERROR(_xll.qlIndexFixing(Index1M,$H211,TRUE,_xll.ohTrigger(RecalcTrigger,Trigger1M)),NA())</f>
        <v>-2.8446803300825035E-3</v>
      </c>
      <c r="K211" s="44">
        <f>IFERROR(_xll.qlIndexFixing(Index3M,H211,TRUE,_xll.ohTrigger(RecalcTrigger,Trigger3M)),NA())</f>
        <v>-1.9085527761597556E-3</v>
      </c>
      <c r="L211" s="44">
        <f>IFERROR(_xll.qlIndexFixing(Index6M,$H211,TRUE,_xll.ohTrigger(RecalcTrigger,Trigger6M)),NA())</f>
        <v>-7.7417238401274559E-4</v>
      </c>
      <c r="M211" s="183">
        <f>IFERROR(_xll.qlIndexFixing(Index1Y,$H211,TRUE,_xll.ohTrigger(RecalcTrigger,Trigger1Y)),NA())</f>
        <v>6.4899419115298327E-4</v>
      </c>
      <c r="N211" s="182">
        <f>IFERROR(_xll.qlIndexFixing(ONIndex1M,I211,TRUE,_xll.ohTrigger(RecalcTrigger,Trigger1M)),NA())</f>
        <v>-2.8142208868064955E-3</v>
      </c>
      <c r="O211" s="44">
        <f>IFERROR(_xll.qlIndexFixing(ONIndex3M,I211,TRUE,_xll.ohTrigger(RecalcTrigger,Trigger3M)),NA())</f>
        <v>-1.9078805629346718E-3</v>
      </c>
      <c r="P211" s="44">
        <f>IFERROR(_xll.qlIndexFixing(ONIndex6M,I211,TRUE,_xll.ohTrigger(RecalcTrigger,Trigger6M)),NA())</f>
        <v>-8.1182851709105108E-4</v>
      </c>
      <c r="Q211" s="183">
        <f>IFERROR(_xll.qlIndexFixing(ONIndex1Y,I211,TRUE,_xll.ohTrigger(RecalcTrigger,Trigger1Y)),NA())</f>
        <v>4.2331744981360941E-4</v>
      </c>
    </row>
    <row r="212" spans="2:17" x14ac:dyDescent="0.2">
      <c r="B212" s="39" t="s">
        <v>17</v>
      </c>
      <c r="D212" s="42">
        <f>_xll.qlCalendarAdvance(Calendar,$D211,B212,"f",FALSE)</f>
        <v>42653</v>
      </c>
      <c r="E212" s="177">
        <f>_xll.qlInterestRateIndexValueDate(IndexON,D212)</f>
        <v>42653</v>
      </c>
      <c r="F212" s="193">
        <f>IFERROR(_xll.qlIndexFixing(IndexON,D212,TRUE,_xll.ohTrigger(RecalcTrigger,TriggerON)),NA())</f>
        <v>-2.9993344449286141E-3</v>
      </c>
      <c r="H212" s="42">
        <f>_xll.qlCalendarAdvance(Calendar,$H211,B212,"f",FALSE)</f>
        <v>42653</v>
      </c>
      <c r="I212" s="177">
        <f>_xll.qlInterestRateIndexValueDate(Index1M,$H212)</f>
        <v>42655</v>
      </c>
      <c r="J212" s="182">
        <f>IFERROR(_xll.qlIndexFixing(Index1M,$H212,TRUE,_xll.ohTrigger(RecalcTrigger,Trigger1M)),NA())</f>
        <v>-2.8498895780277264E-3</v>
      </c>
      <c r="K212" s="44">
        <f>IFERROR(_xll.qlIndexFixing(Index3M,H212,TRUE,_xll.ohTrigger(RecalcTrigger,Trigger3M)),NA())</f>
        <v>-1.9086835083183325E-3</v>
      </c>
      <c r="L212" s="44">
        <f>IFERROR(_xll.qlIndexFixing(Index6M,$H212,TRUE,_xll.ohTrigger(RecalcTrigger,Trigger6M)),NA())</f>
        <v>-7.726978772958006E-4</v>
      </c>
      <c r="M212" s="183">
        <f>IFERROR(_xll.qlIndexFixing(Index1Y,$H212,TRUE,_xll.ohTrigger(RecalcTrigger,Trigger1Y)),NA())</f>
        <v>6.5173176190849236E-4</v>
      </c>
      <c r="N212" s="182">
        <f>IFERROR(_xll.qlIndexFixing(ONIndex1M,I212,TRUE,_xll.ohTrigger(RecalcTrigger,Trigger1M)),NA())</f>
        <v>-2.8166681757646472E-3</v>
      </c>
      <c r="O212" s="44">
        <f>IFERROR(_xll.qlIndexFixing(ONIndex3M,I212,TRUE,_xll.ohTrigger(RecalcTrigger,Trigger3M)),NA())</f>
        <v>-1.9114247385942917E-3</v>
      </c>
      <c r="P212" s="44">
        <f>IFERROR(_xll.qlIndexFixing(ONIndex6M,I212,TRUE,_xll.ohTrigger(RecalcTrigger,Trigger6M)),NA())</f>
        <v>-8.1551814578695314E-4</v>
      </c>
      <c r="Q212" s="183">
        <f>IFERROR(_xll.qlIndexFixing(ONIndex1Y,I212,TRUE,_xll.ohTrigger(RecalcTrigger,Trigger1Y)),NA())</f>
        <v>4.2304533566905889E-4</v>
      </c>
    </row>
    <row r="213" spans="2:17" x14ac:dyDescent="0.2">
      <c r="B213" s="39" t="s">
        <v>17</v>
      </c>
      <c r="D213" s="42">
        <f>_xll.qlCalendarAdvance(Calendar,$D212,B213,"f",FALSE)</f>
        <v>42654</v>
      </c>
      <c r="E213" s="177">
        <f>_xll.qlInterestRateIndexValueDate(IndexON,D213)</f>
        <v>42654</v>
      </c>
      <c r="F213" s="193">
        <f>IFERROR(_xll.qlIndexFixing(IndexON,D213,TRUE,_xll.ohTrigger(RecalcTrigger,TriggerON)),NA())</f>
        <v>-3.0001388722933342E-3</v>
      </c>
      <c r="H213" s="42">
        <f>_xll.qlCalendarAdvance(Calendar,$H212,B213,"f",FALSE)</f>
        <v>42654</v>
      </c>
      <c r="I213" s="177">
        <f>_xll.qlInterestRateIndexValueDate(Index1M,$H213)</f>
        <v>42656</v>
      </c>
      <c r="J213" s="182">
        <f>IFERROR(_xll.qlIndexFixing(Index1M,$H213,TRUE,_xll.ohTrigger(RecalcTrigger,Trigger1M)),NA())</f>
        <v>-2.8510529453196209E-3</v>
      </c>
      <c r="K213" s="44">
        <f>IFERROR(_xll.qlIndexFixing(Index3M,H213,TRUE,_xll.ohTrigger(RecalcTrigger,Trigger3M)),NA())</f>
        <v>-1.9088064030457705E-3</v>
      </c>
      <c r="L213" s="44">
        <f>IFERROR(_xll.qlIndexFixing(Index6M,$H213,TRUE,_xll.ohTrigger(RecalcTrigger,Trigger6M)),NA())</f>
        <v>-7.7122655141928173E-4</v>
      </c>
      <c r="M213" s="183">
        <f>IFERROR(_xll.qlIndexFixing(Index1Y,$H213,TRUE,_xll.ohTrigger(RecalcTrigger,Trigger1Y)),NA())</f>
        <v>6.5447367543124309E-4</v>
      </c>
      <c r="N213" s="182">
        <f>IFERROR(_xll.qlIndexFixing(ONIndex1M,I213,TRUE,_xll.ohTrigger(RecalcTrigger,Trigger1M)),NA())</f>
        <v>-2.8199528957539854E-3</v>
      </c>
      <c r="O213" s="44">
        <f>IFERROR(_xll.qlIndexFixing(ONIndex3M,I213,TRUE,_xll.ohTrigger(RecalcTrigger,Trigger3M)),NA())</f>
        <v>-1.9152952296552783E-3</v>
      </c>
      <c r="P213" s="44">
        <f>IFERROR(_xll.qlIndexFixing(ONIndex6M,I213,TRUE,_xll.ohTrigger(RecalcTrigger,Trigger6M)),NA())</f>
        <v>-8.1938753446308965E-4</v>
      </c>
      <c r="Q213" s="183">
        <f>IFERROR(_xll.qlIndexFixing(ONIndex1Y,I213,TRUE,_xll.ohTrigger(RecalcTrigger,Trigger1Y)),NA())</f>
        <v>4.2293892620115514E-4</v>
      </c>
    </row>
    <row r="214" spans="2:17" x14ac:dyDescent="0.2">
      <c r="B214" s="39" t="s">
        <v>17</v>
      </c>
      <c r="D214" s="42">
        <f>_xll.qlCalendarAdvance(Calendar,$D213,B214,"f",FALSE)</f>
        <v>42655</v>
      </c>
      <c r="E214" s="177">
        <f>_xll.qlInterestRateIndexValueDate(IndexON,D214)</f>
        <v>42655</v>
      </c>
      <c r="F214" s="193">
        <f>IFERROR(_xll.qlIndexFixing(IndexON,D214,TRUE,_xll.ohTrigger(RecalcTrigger,TriggerON)),NA())</f>
        <v>-3.0008922604851662E-3</v>
      </c>
      <c r="H214" s="42">
        <f>_xll.qlCalendarAdvance(Calendar,$H213,B214,"f",FALSE)</f>
        <v>42655</v>
      </c>
      <c r="I214" s="177">
        <f>_xll.qlInterestRateIndexValueDate(Index1M,$H214)</f>
        <v>42657</v>
      </c>
      <c r="J214" s="182">
        <f>IFERROR(_xll.qlIndexFixing(Index1M,$H214,TRUE,_xll.ohTrigger(RecalcTrigger,Trigger1M)),NA())</f>
        <v>-2.8522633731817562E-3</v>
      </c>
      <c r="K214" s="44">
        <f>IFERROR(_xll.qlIndexFixing(Index3M,H214,TRUE,_xll.ohTrigger(RecalcTrigger,Trigger3M)),NA())</f>
        <v>-1.9091408912865664E-3</v>
      </c>
      <c r="L214" s="44">
        <f>IFERROR(_xll.qlIndexFixing(Index6M,$H214,TRUE,_xll.ohTrigger(RecalcTrigger,Trigger6M)),NA())</f>
        <v>-7.6516320745413679E-4</v>
      </c>
      <c r="M214" s="183">
        <f>IFERROR(_xll.qlIndexFixing(Index1Y,$H214,TRUE,_xll.ohTrigger(RecalcTrigger,Trigger1Y)),NA())</f>
        <v>6.6138854920990222E-4</v>
      </c>
      <c r="N214" s="182">
        <f>IFERROR(_xll.qlIndexFixing(ONIndex1M,I214,TRUE,_xll.ohTrigger(RecalcTrigger,Trigger1M)),NA())</f>
        <v>-2.8219890051950358E-3</v>
      </c>
      <c r="O214" s="44">
        <f>IFERROR(_xll.qlIndexFixing(ONIndex3M,I214,TRUE,_xll.ohTrigger(RecalcTrigger,Trigger3M)),NA())</f>
        <v>-1.9173815114825743E-3</v>
      </c>
      <c r="P214" s="44">
        <f>IFERROR(_xll.qlIndexFixing(ONIndex6M,I214,TRUE,_xll.ohTrigger(RecalcTrigger,Trigger6M)),NA())</f>
        <v>-8.2141111352740381E-4</v>
      </c>
      <c r="Q214" s="183">
        <f>IFERROR(_xll.qlIndexFixing(ONIndex1Y,I214,TRUE,_xll.ohTrigger(RecalcTrigger,Trigger1Y)),NA())</f>
        <v>4.229705855163246E-4</v>
      </c>
    </row>
    <row r="215" spans="2:17" x14ac:dyDescent="0.2">
      <c r="B215" s="39" t="s">
        <v>17</v>
      </c>
      <c r="D215" s="42">
        <f>_xll.qlCalendarAdvance(Calendar,$D214,B215,"f",FALSE)</f>
        <v>42656</v>
      </c>
      <c r="E215" s="177">
        <f>_xll.qlInterestRateIndexValueDate(IndexON,D215)</f>
        <v>42656</v>
      </c>
      <c r="F215" s="193">
        <f>IFERROR(_xll.qlIndexFixing(IndexON,D215,TRUE,_xll.ohTrigger(RecalcTrigger,TriggerON)),NA())</f>
        <v>-3.0015941103833654E-3</v>
      </c>
      <c r="H215" s="42">
        <f>_xll.qlCalendarAdvance(Calendar,$H214,B215,"f",FALSE)</f>
        <v>42656</v>
      </c>
      <c r="I215" s="177">
        <f>_xll.qlInterestRateIndexValueDate(Index1M,$H215)</f>
        <v>42660</v>
      </c>
      <c r="J215" s="182">
        <f>IFERROR(_xll.qlIndexFixing(Index1M,$H215,TRUE,_xll.ohTrigger(RecalcTrigger,Trigger1M)),NA())</f>
        <v>-2.8603657629731123E-3</v>
      </c>
      <c r="K215" s="44">
        <f>IFERROR(_xll.qlIndexFixing(Index3M,H215,TRUE,_xll.ohTrigger(RecalcTrigger,Trigger3M)),NA())</f>
        <v>-1.9092268910145625E-3</v>
      </c>
      <c r="L215" s="44">
        <f>IFERROR(_xll.qlIndexFixing(Index6M,$H215,TRUE,_xll.ohTrigger(RecalcTrigger,Trigger6M)),NA())</f>
        <v>-7.6434291112436074E-4</v>
      </c>
      <c r="M215" s="183">
        <f>IFERROR(_xll.qlIndexFixing(Index1Y,$H215,TRUE,_xll.ohTrigger(RecalcTrigger,Trigger1Y)),NA())</f>
        <v>6.6541920287170695E-4</v>
      </c>
      <c r="N215" s="182">
        <f>IFERROR(_xll.qlIndexFixing(ONIndex1M,I215,TRUE,_xll.ohTrigger(RecalcTrigger,Trigger1M)),NA())</f>
        <v>-2.8242728303640163E-3</v>
      </c>
      <c r="O215" s="44">
        <f>IFERROR(_xll.qlIndexFixing(ONIndex3M,I215,TRUE,_xll.ohTrigger(RecalcTrigger,Trigger3M)),NA())</f>
        <v>-1.9195633206159357E-3</v>
      </c>
      <c r="P215" s="44">
        <f>IFERROR(_xll.qlIndexFixing(ONIndex6M,I215,TRUE,_xll.ohTrigger(RecalcTrigger,Trigger6M)),NA())</f>
        <v>-8.2348964311584893E-4</v>
      </c>
      <c r="Q215" s="183">
        <f>IFERROR(_xll.qlIndexFixing(ONIndex1Y,I215,TRUE,_xll.ohTrigger(RecalcTrigger,Trigger1Y)),NA())</f>
        <v>4.2305377385254417E-4</v>
      </c>
    </row>
    <row r="216" spans="2:17" x14ac:dyDescent="0.2">
      <c r="B216" s="39" t="s">
        <v>17</v>
      </c>
      <c r="D216" s="42">
        <f>_xll.qlCalendarAdvance(Calendar,$D215,B216,"f",FALSE)</f>
        <v>42657</v>
      </c>
      <c r="E216" s="177">
        <f>_xll.qlInterestRateIndexValueDate(IndexON,D216)</f>
        <v>42657</v>
      </c>
      <c r="F216" s="193">
        <f>IFERROR(_xll.qlIndexFixing(IndexON,D216,TRUE,_xll.ohTrigger(RecalcTrigger,TriggerON)),NA())</f>
        <v>-3.0027984730196522E-3</v>
      </c>
      <c r="H216" s="42">
        <f>_xll.qlCalendarAdvance(Calendar,$H215,B216,"f",FALSE)</f>
        <v>42657</v>
      </c>
      <c r="I216" s="177">
        <f>_xll.qlInterestRateIndexValueDate(Index1M,$H216)</f>
        <v>42661</v>
      </c>
      <c r="J216" s="182">
        <f>IFERROR(_xll.qlIndexFixing(Index1M,$H216,TRUE,_xll.ohTrigger(RecalcTrigger,Trigger1M)),NA())</f>
        <v>-2.8631467714082628E-3</v>
      </c>
      <c r="K216" s="44">
        <f>IFERROR(_xll.qlIndexFixing(Index3M,H216,TRUE,_xll.ohTrigger(RecalcTrigger,Trigger3M)),NA())</f>
        <v>-1.9093160643584887E-3</v>
      </c>
      <c r="L216" s="44">
        <f>IFERROR(_xll.qlIndexFixing(Index6M,$H216,TRUE,_xll.ohTrigger(RecalcTrigger,Trigger6M)),NA())</f>
        <v>-7.6404220715758247E-4</v>
      </c>
      <c r="M216" s="183">
        <f>IFERROR(_xll.qlIndexFixing(Index1Y,$H216,TRUE,_xll.ohTrigger(RecalcTrigger,Trigger1Y)),NA())</f>
        <v>6.6813348750284485E-4</v>
      </c>
      <c r="N216" s="182">
        <f>IFERROR(_xll.qlIndexFixing(ONIndex1M,I216,TRUE,_xll.ohTrigger(RecalcTrigger,Trigger1M)),NA())</f>
        <v>-2.8268076079118742E-3</v>
      </c>
      <c r="O216" s="44">
        <f>IFERROR(_xll.qlIndexFixing(ONIndex3M,I216,TRUE,_xll.ohTrigger(RecalcTrigger,Trigger3M)),NA())</f>
        <v>-1.9218418980226915E-3</v>
      </c>
      <c r="P216" s="44">
        <f>IFERROR(_xll.qlIndexFixing(ONIndex6M,I216,TRUE,_xll.ohTrigger(RecalcTrigger,Trigger6M)),NA())</f>
        <v>-8.2562383354023439E-4</v>
      </c>
      <c r="Q216" s="183">
        <f>IFERROR(_xll.qlIndexFixing(ONIndex1Y,I216,TRUE,_xll.ohTrigger(RecalcTrigger,Trigger1Y)),NA())</f>
        <v>4.2318899760473982E-4</v>
      </c>
    </row>
    <row r="217" spans="2:17" x14ac:dyDescent="0.2">
      <c r="B217" s="39" t="s">
        <v>17</v>
      </c>
      <c r="D217" s="42">
        <f>_xll.qlCalendarAdvance(Calendar,$D216,B217,"f",FALSE)</f>
        <v>42660</v>
      </c>
      <c r="E217" s="177">
        <f>_xll.qlInterestRateIndexValueDate(IndexON,D217)</f>
        <v>42660</v>
      </c>
      <c r="F217" s="193">
        <f>IFERROR(_xll.qlIndexFixing(IndexON,D217,TRUE,_xll.ohTrigger(RecalcTrigger,TriggerON)),NA())</f>
        <v>-3.0038761431860905E-3</v>
      </c>
      <c r="H217" s="42">
        <f>_xll.qlCalendarAdvance(Calendar,$H216,B217,"f",FALSE)</f>
        <v>42660</v>
      </c>
      <c r="I217" s="177">
        <f>_xll.qlInterestRateIndexValueDate(Index1M,$H217)</f>
        <v>42662</v>
      </c>
      <c r="J217" s="182">
        <f>IFERROR(_xll.qlIndexFixing(Index1M,$H217,TRUE,_xll.ohTrigger(RecalcTrigger,Trigger1M)),NA())</f>
        <v>-2.8687853127173923E-3</v>
      </c>
      <c r="K217" s="44">
        <f>IFERROR(_xll.qlIndexFixing(Index3M,H217,TRUE,_xll.ohTrigger(RecalcTrigger,Trigger3M)),NA())</f>
        <v>-1.9093995891755514E-3</v>
      </c>
      <c r="L217" s="44">
        <f>IFERROR(_xll.qlIndexFixing(Index6M,$H217,TRUE,_xll.ohTrigger(RecalcTrigger,Trigger6M)),NA())</f>
        <v>-7.62665089322212E-4</v>
      </c>
      <c r="M217" s="183">
        <f>IFERROR(_xll.qlIndexFixing(Index1Y,$H217,TRUE,_xll.ohTrigger(RecalcTrigger,Trigger1Y)),NA())</f>
        <v>6.7083223622104295E-4</v>
      </c>
      <c r="N217" s="182">
        <f>IFERROR(_xll.qlIndexFixing(ONIndex1M,I217,TRUE,_xll.ohTrigger(RecalcTrigger,Trigger1M)),NA())</f>
        <v>-2.8323263292451273E-3</v>
      </c>
      <c r="O217" s="44">
        <f>IFERROR(_xll.qlIndexFixing(ONIndex3M,I217,TRUE,_xll.ohTrigger(RecalcTrigger,Trigger3M)),NA())</f>
        <v>-1.9264544993502497E-3</v>
      </c>
      <c r="P217" s="44">
        <f>IFERROR(_xll.qlIndexFixing(ONIndex6M,I217,TRUE,_xll.ohTrigger(RecalcTrigger,Trigger6M)),NA())</f>
        <v>-8.2976676273993633E-4</v>
      </c>
      <c r="Q217" s="183">
        <f>IFERROR(_xll.qlIndexFixing(ONIndex1Y,I217,TRUE,_xll.ohTrigger(RecalcTrigger,Trigger1Y)),NA())</f>
        <v>4.2363592716476717E-4</v>
      </c>
    </row>
    <row r="218" spans="2:17" x14ac:dyDescent="0.2">
      <c r="B218" s="39" t="s">
        <v>17</v>
      </c>
      <c r="D218" s="42">
        <f>_xll.qlCalendarAdvance(Calendar,$D217,B218,"f",FALSE)</f>
        <v>42661</v>
      </c>
      <c r="E218" s="177">
        <f>_xll.qlInterestRateIndexValueDate(IndexON,D218)</f>
        <v>42661</v>
      </c>
      <c r="F218" s="193">
        <f>IFERROR(_xll.qlIndexFixing(IndexON,D218,TRUE,_xll.ohTrigger(RecalcTrigger,TriggerON)),NA())</f>
        <v>-3.0043128134860098E-3</v>
      </c>
      <c r="H218" s="42">
        <f>_xll.qlCalendarAdvance(Calendar,$H217,B218,"f",FALSE)</f>
        <v>42661</v>
      </c>
      <c r="I218" s="177">
        <f>_xll.qlInterestRateIndexValueDate(Index1M,$H218)</f>
        <v>42663</v>
      </c>
      <c r="J218" s="182">
        <f>IFERROR(_xll.qlIndexFixing(Index1M,$H218,TRUE,_xll.ohTrigger(RecalcTrigger,Trigger1M)),NA())</f>
        <v>-2.8701988450814675E-3</v>
      </c>
      <c r="K218" s="44">
        <f>IFERROR(_xll.qlIndexFixing(Index3M,H218,TRUE,_xll.ohTrigger(RecalcTrigger,Trigger3M)),NA())</f>
        <v>-1.9094778315789773E-3</v>
      </c>
      <c r="L218" s="44">
        <f>IFERROR(_xll.qlIndexFixing(Index6M,$H218,TRUE,_xll.ohTrigger(RecalcTrigger,Trigger6M)),NA())</f>
        <v>-7.6131644631944326E-4</v>
      </c>
      <c r="M218" s="183">
        <f>IFERROR(_xll.qlIndexFixing(Index1Y,$H218,TRUE,_xll.ohTrigger(RecalcTrigger,Trigger1Y)),NA())</f>
        <v>6.7351206511835301E-4</v>
      </c>
      <c r="N218" s="182">
        <f>IFERROR(_xll.qlIndexFixing(ONIndex1M,I218,TRUE,_xll.ohTrigger(RecalcTrigger,Trigger1M)),NA())</f>
        <v>-2.8379448494808557E-3</v>
      </c>
      <c r="O218" s="44">
        <f>IFERROR(_xll.qlIndexFixing(ONIndex3M,I218,TRUE,_xll.ohTrigger(RecalcTrigger,Trigger3M)),NA())</f>
        <v>-1.9308613740687264E-3</v>
      </c>
      <c r="P218" s="44">
        <f>IFERROR(_xll.qlIndexFixing(ONIndex6M,I218,TRUE,_xll.ohTrigger(RecalcTrigger,Trigger6M)),NA())</f>
        <v>-8.3343894789589257E-4</v>
      </c>
      <c r="Q218" s="183">
        <f>IFERROR(_xll.qlIndexFixing(ONIndex1Y,I218,TRUE,_xll.ohTrigger(RecalcTrigger,Trigger1Y)),NA())</f>
        <v>4.2426037555109986E-4</v>
      </c>
    </row>
    <row r="219" spans="2:17" x14ac:dyDescent="0.2">
      <c r="B219" s="39" t="s">
        <v>17</v>
      </c>
      <c r="D219" s="42">
        <f>_xll.qlCalendarAdvance(Calendar,$D218,B219,"f",FALSE)</f>
        <v>42662</v>
      </c>
      <c r="E219" s="177">
        <f>_xll.qlInterestRateIndexValueDate(IndexON,D219)</f>
        <v>42662</v>
      </c>
      <c r="F219" s="193">
        <f>IFERROR(_xll.qlIndexFixing(IndexON,D219,TRUE,_xll.ohTrigger(RecalcTrigger,TriggerON)),NA())</f>
        <v>-3.0046949501283393E-3</v>
      </c>
      <c r="H219" s="42">
        <f>_xll.qlCalendarAdvance(Calendar,$H218,B219,"f",FALSE)</f>
        <v>42662</v>
      </c>
      <c r="I219" s="177">
        <f>_xll.qlInterestRateIndexValueDate(Index1M,$H219)</f>
        <v>42664</v>
      </c>
      <c r="J219" s="182">
        <f>IFERROR(_xll.qlIndexFixing(Index1M,$H219,TRUE,_xll.ohTrigger(RecalcTrigger,Trigger1M)),NA())</f>
        <v>-2.8716211110782577E-3</v>
      </c>
      <c r="K219" s="44">
        <f>IFERROR(_xll.qlIndexFixing(Index3M,H219,TRUE,_xll.ohTrigger(RecalcTrigger,Trigger3M)),NA())</f>
        <v>-1.9100000000026483E-3</v>
      </c>
      <c r="L219" s="44">
        <f>IFERROR(_xll.qlIndexFixing(Index6M,$H219,TRUE,_xll.ohTrigger(RecalcTrigger,Trigger6M)),NA())</f>
        <v>-7.6000000000023553E-4</v>
      </c>
      <c r="M219" s="183">
        <f>IFERROR(_xll.qlIndexFixing(Index1Y,$H219,TRUE,_xll.ohTrigger(RecalcTrigger,Trigger1Y)),NA())</f>
        <v>6.7999999999892246E-4</v>
      </c>
      <c r="N219" s="182">
        <f>IFERROR(_xll.qlIndexFixing(ONIndex1M,I219,TRUE,_xll.ohTrigger(RecalcTrigger,Trigger1M)),NA())</f>
        <v>-2.8407495176585584E-3</v>
      </c>
      <c r="O219" s="44">
        <f>IFERROR(_xll.qlIndexFixing(ONIndex3M,I219,TRUE,_xll.ohTrigger(RecalcTrigger,Trigger3M)),NA())</f>
        <v>-1.9329294716818879E-3</v>
      </c>
      <c r="P219" s="44">
        <f>IFERROR(_xll.qlIndexFixing(ONIndex6M,I219,TRUE,_xll.ohTrigger(RecalcTrigger,Trigger6M)),NA())</f>
        <v>-8.3501466597191154E-4</v>
      </c>
      <c r="Q219" s="183">
        <f>IFERROR(_xll.qlIndexFixing(ONIndex1Y,I219,TRUE,_xll.ohTrigger(RecalcTrigger,Trigger1Y)),NA())</f>
        <v>4.2466337294655432E-4</v>
      </c>
    </row>
    <row r="220" spans="2:17" x14ac:dyDescent="0.2">
      <c r="B220" s="39" t="s">
        <v>17</v>
      </c>
      <c r="D220" s="42">
        <f>_xll.qlCalendarAdvance(Calendar,$D219,B220,"f",FALSE)</f>
        <v>42663</v>
      </c>
      <c r="E220" s="177">
        <f>_xll.qlInterestRateIndexValueDate(IndexON,D220)</f>
        <v>42663</v>
      </c>
      <c r="F220" s="193">
        <f>IFERROR(_xll.qlIndexFixing(IndexON,D220,TRUE,_xll.ohTrigger(RecalcTrigger,TriggerON)),NA())</f>
        <v>-3.0050220541122385E-3</v>
      </c>
      <c r="H220" s="42">
        <f>_xll.qlCalendarAdvance(Calendar,$H219,B220,"f",FALSE)</f>
        <v>42663</v>
      </c>
      <c r="I220" s="177">
        <f>_xll.qlInterestRateIndexValueDate(Index1M,$H220)</f>
        <v>42667</v>
      </c>
      <c r="J220" s="182">
        <f>IFERROR(_xll.qlIndexFixing(Index1M,$H220,TRUE,_xll.ohTrigger(RecalcTrigger,Trigger1M)),NA())</f>
        <v>-2.8801451091933503E-3</v>
      </c>
      <c r="K220" s="44">
        <f>IFERROR(_xll.qlIndexFixing(Index3M,H220,TRUE,_xll.ohTrigger(RecalcTrigger,Trigger3M)),NA())</f>
        <v>-1.9097534353787592E-3</v>
      </c>
      <c r="L220" s="44">
        <f>IFERROR(_xll.qlIndexFixing(Index6M,$H220,TRUE,_xll.ohTrigger(RecalcTrigger,Trigger6M)),NA())</f>
        <v>-7.5629808729616376E-4</v>
      </c>
      <c r="M220" s="183">
        <f>IFERROR(_xll.qlIndexFixing(Index1Y,$H220,TRUE,_xll.ohTrigger(RecalcTrigger,Trigger1Y)),NA())</f>
        <v>6.8397466361179307E-4</v>
      </c>
      <c r="N220" s="182">
        <f>IFERROR(_xll.qlIndexFixing(ONIndex1M,I220,TRUE,_xll.ohTrigger(RecalcTrigger,Trigger1M)),NA())</f>
        <v>-2.8435580192498477E-3</v>
      </c>
      <c r="O220" s="44">
        <f>IFERROR(_xll.qlIndexFixing(ONIndex3M,I220,TRUE,_xll.ohTrigger(RecalcTrigger,Trigger3M)),NA())</f>
        <v>-1.9349179035810238E-3</v>
      </c>
      <c r="P220" s="44">
        <f>IFERROR(_xll.qlIndexFixing(ONIndex6M,I220,TRUE,_xll.ohTrigger(RecalcTrigger,Trigger6M)),NA())</f>
        <v>-8.3643173859115905E-4</v>
      </c>
      <c r="Q220" s="183">
        <f>IFERROR(_xll.qlIndexFixing(ONIndex1Y,I220,TRUE,_xll.ohTrigger(RecalcTrigger,Trigger1Y)),NA())</f>
        <v>4.25121444367349E-4</v>
      </c>
    </row>
    <row r="221" spans="2:17" x14ac:dyDescent="0.2">
      <c r="B221" s="39" t="s">
        <v>17</v>
      </c>
      <c r="D221" s="42">
        <f>_xll.qlCalendarAdvance(Calendar,$D220,B221,"f",FALSE)</f>
        <v>42664</v>
      </c>
      <c r="E221" s="177">
        <f>_xll.qlInterestRateIndexValueDate(IndexON,D221)</f>
        <v>42664</v>
      </c>
      <c r="F221" s="193">
        <f>IFERROR(_xll.qlIndexFixing(IndexON,D221,TRUE,_xll.ohTrigger(RecalcTrigger,TriggerON)),NA())</f>
        <v>-3.0054652314470687E-3</v>
      </c>
      <c r="H221" s="42">
        <f>_xll.qlCalendarAdvance(Calendar,$H220,B221,"f",FALSE)</f>
        <v>42664</v>
      </c>
      <c r="I221" s="177">
        <f>_xll.qlInterestRateIndexValueDate(Index1M,$H221)</f>
        <v>42668</v>
      </c>
      <c r="J221" s="182">
        <f>IFERROR(_xll.qlIndexFixing(Index1M,$H221,TRUE,_xll.ohTrigger(RecalcTrigger,Trigger1M)),NA())</f>
        <v>-2.8829771182696303E-3</v>
      </c>
      <c r="K221" s="44">
        <f>IFERROR(_xll.qlIndexFixing(Index3M,H221,TRUE,_xll.ohTrigger(RecalcTrigger,Trigger3M)),NA())</f>
        <v>-1.9098194305120306E-3</v>
      </c>
      <c r="L221" s="44">
        <f>IFERROR(_xll.qlIndexFixing(Index6M,$H221,TRUE,_xll.ohTrigger(RecalcTrigger,Trigger6M)),NA())</f>
        <v>-7.5514496362972063E-4</v>
      </c>
      <c r="M221" s="183">
        <f>IFERROR(_xll.qlIndexFixing(Index1Y,$H221,TRUE,_xll.ohTrigger(RecalcTrigger,Trigger1Y)),NA())</f>
        <v>6.8651450753622956E-4</v>
      </c>
      <c r="N221" s="182">
        <f>IFERROR(_xll.qlIndexFixing(ONIndex1M,I221,TRUE,_xll.ohTrigger(RecalcTrigger,Trigger1M)),NA())</f>
        <v>-2.8463702899061971E-3</v>
      </c>
      <c r="O221" s="44">
        <f>IFERROR(_xll.qlIndexFixing(ONIndex3M,I221,TRUE,_xll.ohTrigger(RecalcTrigger,Trigger3M)),NA())</f>
        <v>-1.936825633315209E-3</v>
      </c>
      <c r="P221" s="44">
        <f>IFERROR(_xll.qlIndexFixing(ONIndex6M,I221,TRUE,_xll.ohTrigger(RecalcTrigger,Trigger6M)),NA())</f>
        <v>-8.3768816939056023E-4</v>
      </c>
      <c r="Q221" s="183">
        <f>IFERROR(_xll.qlIndexFixing(ONIndex1Y,I221,TRUE,_xll.ohTrigger(RecalcTrigger,Trigger1Y)),NA())</f>
        <v>4.2563509636828201E-4</v>
      </c>
    </row>
    <row r="222" spans="2:17" x14ac:dyDescent="0.2">
      <c r="B222" s="39" t="s">
        <v>17</v>
      </c>
      <c r="D222" s="42">
        <f>_xll.qlCalendarAdvance(Calendar,$D221,B222,"f",FALSE)</f>
        <v>42667</v>
      </c>
      <c r="E222" s="177">
        <f>_xll.qlInterestRateIndexValueDate(IndexON,D222)</f>
        <v>42667</v>
      </c>
      <c r="F222" s="193">
        <f>IFERROR(_xll.qlIndexFixing(IndexON,D222,TRUE,_xll.ohTrigger(RecalcTrigger,TriggerON)),NA())</f>
        <v>-3.0057701568120265E-3</v>
      </c>
      <c r="H222" s="42">
        <f>_xll.qlCalendarAdvance(Calendar,$H221,B222,"f",FALSE)</f>
        <v>42667</v>
      </c>
      <c r="I222" s="177">
        <f>_xll.qlInterestRateIndexValueDate(Index1M,$H222)</f>
        <v>42669</v>
      </c>
      <c r="J222" s="182">
        <f>IFERROR(_xll.qlIndexFixing(Index1M,$H222,TRUE,_xll.ohTrigger(RecalcTrigger,Trigger1M)),NA())</f>
        <v>-2.8885395470033197E-3</v>
      </c>
      <c r="K222" s="44">
        <f>IFERROR(_xll.qlIndexFixing(Index3M,H222,TRUE,_xll.ohTrigger(RecalcTrigger,Trigger3M)),NA())</f>
        <v>-1.9098846608453393E-3</v>
      </c>
      <c r="L222" s="44">
        <f>IFERROR(_xll.qlIndexFixing(Index6M,$H222,TRUE,_xll.ohTrigger(RecalcTrigger,Trigger6M)),NA())</f>
        <v>-7.5402848302636675E-4</v>
      </c>
      <c r="M222" s="183">
        <f>IFERROR(_xll.qlIndexFixing(Index1Y,$H222,TRUE,_xll.ohTrigger(RecalcTrigger,Trigger1Y)),NA())</f>
        <v>6.8902515879265699E-4</v>
      </c>
      <c r="N222" s="182">
        <f>IFERROR(_xll.qlIndexFixing(ONIndex1M,I222,TRUE,_xll.ohTrigger(RecalcTrigger,Trigger1M)),NA())</f>
        <v>-2.8519844792596061E-3</v>
      </c>
      <c r="O222" s="44">
        <f>IFERROR(_xll.qlIndexFixing(ONIndex3M,I222,TRUE,_xll.ohTrigger(RecalcTrigger,Trigger3M)),NA())</f>
        <v>-1.9403564449582689E-3</v>
      </c>
      <c r="P222" s="44">
        <f>IFERROR(_xll.qlIndexFixing(ONIndex6M,I222,TRUE,_xll.ohTrigger(RecalcTrigger,Trigger6M)),NA())</f>
        <v>-8.3965361742155409E-4</v>
      </c>
      <c r="Q222" s="183">
        <f>IFERROR(_xll.qlIndexFixing(ONIndex1Y,I222,TRUE,_xll.ohTrigger(RecalcTrigger,Trigger1Y)),NA())</f>
        <v>4.2685070683390336E-4</v>
      </c>
    </row>
    <row r="223" spans="2:17" x14ac:dyDescent="0.2">
      <c r="B223" s="39" t="s">
        <v>17</v>
      </c>
      <c r="D223" s="42">
        <f>_xll.qlCalendarAdvance(Calendar,$D222,B223,"f",FALSE)</f>
        <v>42668</v>
      </c>
      <c r="E223" s="177">
        <f>_xll.qlInterestRateIndexValueDate(IndexON,D223)</f>
        <v>42668</v>
      </c>
      <c r="F223" s="193">
        <f>IFERROR(_xll.qlIndexFixing(IndexON,D223,TRUE,_xll.ohTrigger(RecalcTrigger,TriggerON)),NA())</f>
        <v>-3.0058146084144255E-3</v>
      </c>
      <c r="H223" s="42">
        <f>_xll.qlCalendarAdvance(Calendar,$H222,B223,"f",FALSE)</f>
        <v>42668</v>
      </c>
      <c r="I223" s="177">
        <f>_xll.qlInterestRateIndexValueDate(Index1M,$H223)</f>
        <v>42670</v>
      </c>
      <c r="J223" s="182">
        <f>IFERROR(_xll.qlIndexFixing(Index1M,$H223,TRUE,_xll.ohTrigger(RecalcTrigger,Trigger1M)),NA())</f>
        <v>-2.8899680469457456E-3</v>
      </c>
      <c r="K223" s="44">
        <f>IFERROR(_xll.qlIndexFixing(Index3M,H223,TRUE,_xll.ohTrigger(RecalcTrigger,Trigger3M)),NA())</f>
        <v>-1.9099487373216381E-3</v>
      </c>
      <c r="L223" s="44">
        <f>IFERROR(_xll.qlIndexFixing(Index6M,$H223,TRUE,_xll.ohTrigger(RecalcTrigger,Trigger6M)),NA())</f>
        <v>-7.5294635170840697E-4</v>
      </c>
      <c r="M223" s="183">
        <f>IFERROR(_xll.qlIndexFixing(Index1Y,$H223,TRUE,_xll.ohTrigger(RecalcTrigger,Trigger1Y)),NA())</f>
        <v>6.9150836474562993E-4</v>
      </c>
      <c r="N223" s="182">
        <f>IFERROR(_xll.qlIndexFixing(ONIndex1M,I223,TRUE,_xll.ohTrigger(RecalcTrigger,Trigger1M)),NA())</f>
        <v>-2.857655777610546E-3</v>
      </c>
      <c r="O223" s="44">
        <f>IFERROR(_xll.qlIndexFixing(ONIndex3M,I223,TRUE,_xll.ohTrigger(RecalcTrigger,Trigger3M)),NA())</f>
        <v>-1.9436288019836212E-3</v>
      </c>
      <c r="P223" s="44">
        <f>IFERROR(_xll.qlIndexFixing(ONIndex6M,I223,TRUE,_xll.ohTrigger(RecalcTrigger,Trigger6M)),NA())</f>
        <v>-8.4106754536961148E-4</v>
      </c>
      <c r="Q223" s="183">
        <f>IFERROR(_xll.qlIndexFixing(ONIndex1Y,I223,TRUE,_xll.ohTrigger(RecalcTrigger,Trigger1Y)),NA())</f>
        <v>4.282556377521729E-4</v>
      </c>
    </row>
    <row r="224" spans="2:17" x14ac:dyDescent="0.2">
      <c r="B224" s="39" t="s">
        <v>17</v>
      </c>
      <c r="D224" s="42">
        <f>_xll.qlCalendarAdvance(Calendar,$D223,B224,"f",FALSE)</f>
        <v>42669</v>
      </c>
      <c r="E224" s="177">
        <f>_xll.qlInterestRateIndexValueDate(IndexON,D224)</f>
        <v>42669</v>
      </c>
      <c r="F224" s="193">
        <f>IFERROR(_xll.qlIndexFixing(IndexON,D224,TRUE,_xll.ohTrigger(RecalcTrigger,TriggerON)),NA())</f>
        <v>-3.0058049632497585E-3</v>
      </c>
      <c r="H224" s="42">
        <f>_xll.qlCalendarAdvance(Calendar,$H223,B224,"f",FALSE)</f>
        <v>42669</v>
      </c>
      <c r="I224" s="177">
        <f>_xll.qlInterestRateIndexValueDate(Index1M,$H224)</f>
        <v>42671</v>
      </c>
      <c r="J224" s="182">
        <f>IFERROR(_xll.qlIndexFixing(Index1M,$H224,TRUE,_xll.ohTrigger(RecalcTrigger,Trigger1M)),NA())</f>
        <v>-2.8913972872806992E-3</v>
      </c>
      <c r="K224" s="44">
        <f>IFERROR(_xll.qlIndexFixing(Index3M,H224,TRUE,_xll.ohTrigger(RecalcTrigger,Trigger3M)),NA())</f>
        <v>-1.9107352555756696E-3</v>
      </c>
      <c r="L224" s="44">
        <f>IFERROR(_xll.qlIndexFixing(Index6M,$H224,TRUE,_xll.ohTrigger(RecalcTrigger,Trigger6M)),NA())</f>
        <v>-7.5189625893501183E-4</v>
      </c>
      <c r="M224" s="183">
        <f>IFERROR(_xll.qlIndexFixing(Index1Y,$H224,TRUE,_xll.ohTrigger(RecalcTrigger,Trigger1Y)),NA())</f>
        <v>6.9732870869447169E-4</v>
      </c>
      <c r="N224" s="182">
        <f>IFERROR(_xll.qlIndexFixing(ONIndex1M,I224,TRUE,_xll.ohTrigger(RecalcTrigger,Trigger1M)),NA())</f>
        <v>-2.8604859290037865E-3</v>
      </c>
      <c r="O224" s="44">
        <f>IFERROR(_xll.qlIndexFixing(ONIndex3M,I224,TRUE,_xll.ohTrigger(RecalcTrigger,Trigger3M)),NA())</f>
        <v>-1.9451174746487609E-3</v>
      </c>
      <c r="P224" s="44">
        <f>IFERROR(_xll.qlIndexFixing(ONIndex6M,I224,TRUE,_xll.ohTrigger(RecalcTrigger,Trigger6M)),NA())</f>
        <v>-8.4149082070439363E-4</v>
      </c>
      <c r="Q224" s="183">
        <f>IFERROR(_xll.qlIndexFixing(ONIndex1Y,I224,TRUE,_xll.ohTrigger(RecalcTrigger,Trigger1Y)),NA())</f>
        <v>4.2905478873755953E-4</v>
      </c>
    </row>
    <row r="225" spans="2:17" x14ac:dyDescent="0.2">
      <c r="B225" s="39" t="s">
        <v>17</v>
      </c>
      <c r="D225" s="42">
        <f>_xll.qlCalendarAdvance(Calendar,$D224,B225,"f",FALSE)</f>
        <v>42670</v>
      </c>
      <c r="E225" s="177">
        <f>_xll.qlInterestRateIndexValueDate(IndexON,D225)</f>
        <v>42670</v>
      </c>
      <c r="F225" s="193">
        <f>IFERROR(_xll.qlIndexFixing(IndexON,D225,TRUE,_xll.ohTrigger(RecalcTrigger,TriggerON)),NA())</f>
        <v>-3.0057565488172955E-3</v>
      </c>
      <c r="H225" s="42">
        <f>_xll.qlCalendarAdvance(Calendar,$H224,B225,"f",FALSE)</f>
        <v>42670</v>
      </c>
      <c r="I225" s="177">
        <f>_xll.qlInterestRateIndexValueDate(Index1M,$H225)</f>
        <v>42674</v>
      </c>
      <c r="J225" s="182">
        <f>IFERROR(_xll.qlIndexFixing(Index1M,$H225,TRUE,_xll.ohTrigger(RecalcTrigger,Trigger1M)),NA())</f>
        <v>-2.8983382131828606E-3</v>
      </c>
      <c r="K225" s="44">
        <f>IFERROR(_xll.qlIndexFixing(Index3M,H225,TRUE,_xll.ohTrigger(RecalcTrigger,Trigger3M)),NA())</f>
        <v>-1.9101856590795028E-3</v>
      </c>
      <c r="L225" s="44">
        <f>IFERROR(_xll.qlIndexFixing(Index6M,$H225,TRUE,_xll.ohTrigger(RecalcTrigger,Trigger6M)),NA())</f>
        <v>-7.5043071606627784E-4</v>
      </c>
      <c r="M225" s="183">
        <f>IFERROR(_xll.qlIndexFixing(Index1Y,$H225,TRUE,_xll.ohTrigger(RecalcTrigger,Trigger1Y)),NA())</f>
        <v>7.0120205918916014E-4</v>
      </c>
      <c r="N225" s="182">
        <f>IFERROR(_xll.qlIndexFixing(ONIndex1M,I225,TRUE,_xll.ohTrigger(RecalcTrigger,Trigger1M)),NA())</f>
        <v>-2.8633194635707682E-3</v>
      </c>
      <c r="O225" s="44">
        <f>IFERROR(_xll.qlIndexFixing(ONIndex3M,I225,TRUE,_xll.ohTrigger(RecalcTrigger,Trigger3M)),NA())</f>
        <v>-1.9465192265233355E-3</v>
      </c>
      <c r="P225" s="44">
        <f>IFERROR(_xll.qlIndexFixing(ONIndex6M,I225,TRUE,_xll.ohTrigger(RecalcTrigger,Trigger6M)),NA())</f>
        <v>-8.4174147560123203E-4</v>
      </c>
      <c r="Q225" s="183">
        <f>IFERROR(_xll.qlIndexFixing(ONIndex1Y,I225,TRUE,_xll.ohTrigger(RecalcTrigger,Trigger1Y)),NA())</f>
        <v>4.2991255883251256E-4</v>
      </c>
    </row>
    <row r="226" spans="2:17" x14ac:dyDescent="0.2">
      <c r="B226" s="39" t="s">
        <v>17</v>
      </c>
      <c r="D226" s="42">
        <f>_xll.qlCalendarAdvance(Calendar,$D225,B226,"f",FALSE)</f>
        <v>42671</v>
      </c>
      <c r="E226" s="177">
        <f>_xll.qlInterestRateIndexValueDate(IndexON,D226)</f>
        <v>42671</v>
      </c>
      <c r="F226" s="193">
        <f>IFERROR(_xll.qlIndexFixing(IndexON,D226,TRUE,_xll.ohTrigger(RecalcTrigger,TriggerON)),NA())</f>
        <v>-3.0055174198073686E-3</v>
      </c>
      <c r="H226" s="42">
        <f>_xll.qlCalendarAdvance(Calendar,$H225,B226,"f",FALSE)</f>
        <v>42671</v>
      </c>
      <c r="I226" s="177">
        <f>_xll.qlInterestRateIndexValueDate(Index1M,$H226)</f>
        <v>42675</v>
      </c>
      <c r="J226" s="182">
        <f>IFERROR(_xll.qlIndexFixing(Index1M,$H226,TRUE,_xll.ohTrigger(RecalcTrigger,Trigger1M)),NA())</f>
        <v>-2.9010519876586649E-3</v>
      </c>
      <c r="K226" s="44">
        <f>IFERROR(_xll.qlIndexFixing(Index3M,H226,TRUE,_xll.ohTrigger(RecalcTrigger,Trigger3M)),NA())</f>
        <v>-1.9102380660065616E-3</v>
      </c>
      <c r="L226" s="44">
        <f>IFERROR(_xll.qlIndexFixing(Index6M,$H226,TRUE,_xll.ohTrigger(RecalcTrigger,Trigger6M)),NA())</f>
        <v>-7.479694648066886E-4</v>
      </c>
      <c r="M226" s="183">
        <f>IFERROR(_xll.qlIndexFixing(Index1Y,$H226,TRUE,_xll.ohTrigger(RecalcTrigger,Trigger1Y)),NA())</f>
        <v>7.0357462546892914E-4</v>
      </c>
      <c r="N226" s="182">
        <f>IFERROR(_xll.qlIndexFixing(ONIndex1M,I226,TRUE,_xll.ohTrigger(RecalcTrigger,Trigger1M)),NA())</f>
        <v>-2.8661563171228366E-3</v>
      </c>
      <c r="O226" s="44">
        <f>IFERROR(_xll.qlIndexFixing(ONIndex3M,I226,TRUE,_xll.ohTrigger(RecalcTrigger,Trigger3M)),NA())</f>
        <v>-1.94783302135626E-3</v>
      </c>
      <c r="P226" s="44">
        <f>IFERROR(_xll.qlIndexFixing(ONIndex6M,I226,TRUE,_xll.ohTrigger(RecalcTrigger,Trigger6M)),NA())</f>
        <v>-8.4181751397682802E-4</v>
      </c>
      <c r="Q226" s="183">
        <f>IFERROR(_xll.qlIndexFixing(ONIndex1Y,I226,TRUE,_xll.ohTrigger(RecalcTrigger,Trigger1Y)),NA())</f>
        <v>4.3082945451189403E-4</v>
      </c>
    </row>
    <row r="227" spans="2:17" x14ac:dyDescent="0.2">
      <c r="B227" s="39" t="s">
        <v>17</v>
      </c>
      <c r="D227" s="42">
        <f>_xll.qlCalendarAdvance(Calendar,$D226,B227,"f",FALSE)</f>
        <v>42674</v>
      </c>
      <c r="E227" s="177">
        <f>_xll.qlInterestRateIndexValueDate(IndexON,D227)</f>
        <v>42674</v>
      </c>
      <c r="F227" s="193">
        <f>IFERROR(_xll.qlIndexFixing(IndexON,D227,TRUE,_xll.ohTrigger(RecalcTrigger,TriggerON)),NA())</f>
        <v>-3.0052102697153416E-3</v>
      </c>
      <c r="H227" s="42">
        <f>_xll.qlCalendarAdvance(Calendar,$H226,B227,"f",FALSE)</f>
        <v>42674</v>
      </c>
      <c r="I227" s="177">
        <f>_xll.qlInterestRateIndexValueDate(Index1M,$H227)</f>
        <v>42676</v>
      </c>
      <c r="J227" s="182">
        <f>IFERROR(_xll.qlIndexFixing(Index1M,$H227,TRUE,_xll.ohTrigger(RecalcTrigger,Trigger1M)),NA())</f>
        <v>-2.9037329324275163E-3</v>
      </c>
      <c r="K227" s="44">
        <f>IFERROR(_xll.qlIndexFixing(Index3M,H227,TRUE,_xll.ohTrigger(RecalcTrigger,Trigger3M)),NA())</f>
        <v>-1.9102869461008816E-3</v>
      </c>
      <c r="L227" s="44">
        <f>IFERROR(_xll.qlIndexFixing(Index6M,$H227,TRUE,_xll.ohTrigger(RecalcTrigger,Trigger6M)),NA())</f>
        <v>-7.4745451938867914E-4</v>
      </c>
      <c r="M227" s="183">
        <f>IFERROR(_xll.qlIndexFixing(Index1Y,$H227,TRUE,_xll.ohTrigger(RecalcTrigger,Trigger1Y)),NA())</f>
        <v>7.0593045645631341E-4</v>
      </c>
      <c r="N227" s="182">
        <f>IFERROR(_xll.qlIndexFixing(ONIndex1M,I227,TRUE,_xll.ohTrigger(RecalcTrigger,Trigger1M)),NA())</f>
        <v>-2.8718178557074481E-3</v>
      </c>
      <c r="O227" s="44">
        <f>IFERROR(_xll.qlIndexFixing(ONIndex3M,I227,TRUE,_xll.ohTrigger(RecalcTrigger,Trigger3M)),NA())</f>
        <v>-1.9501516743192226E-3</v>
      </c>
      <c r="P227" s="44">
        <f>IFERROR(_xll.qlIndexFixing(ONIndex6M,I227,TRUE,_xll.ohTrigger(RecalcTrigger,Trigger6M)),NA())</f>
        <v>-8.4137558661545597E-4</v>
      </c>
      <c r="Q227" s="183">
        <f>IFERROR(_xll.qlIndexFixing(ONIndex1Y,I227,TRUE,_xll.ohTrigger(RecalcTrigger,Trigger1Y)),NA())</f>
        <v>4.3286338367032329E-4</v>
      </c>
    </row>
    <row r="228" spans="2:17" x14ac:dyDescent="0.2">
      <c r="B228" s="39" t="s">
        <v>17</v>
      </c>
      <c r="D228" s="42">
        <f>_xll.qlCalendarAdvance(Calendar,$D227,B228,"f",FALSE)</f>
        <v>42675</v>
      </c>
      <c r="E228" s="177">
        <f>_xll.qlInterestRateIndexValueDate(IndexON,D228)</f>
        <v>42675</v>
      </c>
      <c r="F228" s="193">
        <f>IFERROR(_xll.qlIndexFixing(IndexON,D228,TRUE,_xll.ohTrigger(RecalcTrigger,TriggerON)),NA())</f>
        <v>-3.0049845464352742E-3</v>
      </c>
      <c r="H228" s="42">
        <f>_xll.qlCalendarAdvance(Calendar,$H227,B228,"f",FALSE)</f>
        <v>42675</v>
      </c>
      <c r="I228" s="177">
        <f>_xll.qlInterestRateIndexValueDate(Index1M,$H228)</f>
        <v>42677</v>
      </c>
      <c r="J228" s="182">
        <f>IFERROR(_xll.qlIndexFixing(Index1M,$H228,TRUE,_xll.ohTrigger(RecalcTrigger,Trigger1M)),NA())</f>
        <v>-2.9087485359234611E-3</v>
      </c>
      <c r="K228" s="44">
        <f>IFERROR(_xll.qlIndexFixing(Index3M,H228,TRUE,_xll.ohTrigger(RecalcTrigger,Trigger3M)),NA())</f>
        <v>-1.9103318974365787E-3</v>
      </c>
      <c r="L228" s="44">
        <f>IFERROR(_xll.qlIndexFixing(Index6M,$H228,TRUE,_xll.ohTrigger(RecalcTrigger,Trigger6M)),NA())</f>
        <v>-7.4652286671830943E-4</v>
      </c>
      <c r="M228" s="183">
        <f>IFERROR(_xll.qlIndexFixing(Index1Y,$H228,TRUE,_xll.ohTrigger(RecalcTrigger,Trigger1Y)),NA())</f>
        <v>7.0827137478891541E-4</v>
      </c>
      <c r="N228" s="182">
        <f>IFERROR(_xll.qlIndexFixing(ONIndex1M,I228,TRUE,_xll.ohTrigger(RecalcTrigger,Trigger1M)),NA())</f>
        <v>-2.8775356329724389E-3</v>
      </c>
      <c r="O228" s="44">
        <f>IFERROR(_xll.qlIndexFixing(ONIndex3M,I228,TRUE,_xll.ohTrigger(RecalcTrigger,Trigger3M)),NA())</f>
        <v>-1.9521879013728594E-3</v>
      </c>
      <c r="P228" s="44">
        <f>IFERROR(_xll.qlIndexFixing(ONIndex6M,I228,TRUE,_xll.ohTrigger(RecalcTrigger,Trigger6M)),NA())</f>
        <v>-8.403355725272732E-4</v>
      </c>
      <c r="Q228" s="183">
        <f>IFERROR(_xll.qlIndexFixing(ONIndex1Y,I228,TRUE,_xll.ohTrigger(RecalcTrigger,Trigger1Y)),NA())</f>
        <v>4.3509842145184052E-4</v>
      </c>
    </row>
    <row r="229" spans="2:17" x14ac:dyDescent="0.2">
      <c r="B229" s="39" t="s">
        <v>17</v>
      </c>
      <c r="D229" s="42">
        <f>_xll.qlCalendarAdvance(Calendar,$D228,B229,"f",FALSE)</f>
        <v>42676</v>
      </c>
      <c r="E229" s="177">
        <f>_xll.qlInterestRateIndexValueDate(IndexON,D229)</f>
        <v>42676</v>
      </c>
      <c r="F229" s="193">
        <f>IFERROR(_xll.qlIndexFixing(IndexON,D229,TRUE,_xll.ohTrigger(RecalcTrigger,TriggerON)),NA())</f>
        <v>-3.0047227622009842E-3</v>
      </c>
      <c r="H229" s="42">
        <f>_xll.qlCalendarAdvance(Calendar,$H228,B229,"f",FALSE)</f>
        <v>42676</v>
      </c>
      <c r="I229" s="177">
        <f>_xll.qlInterestRateIndexValueDate(Index1M,$H229)</f>
        <v>42678</v>
      </c>
      <c r="J229" s="182">
        <f>IFERROR(_xll.qlIndexFixing(Index1M,$H229,TRUE,_xll.ohTrigger(RecalcTrigger,Trigger1M)),NA())</f>
        <v>-2.9101456477216075E-3</v>
      </c>
      <c r="K229" s="44">
        <f>IFERROR(_xll.qlIndexFixing(Index3M,H229,TRUE,_xll.ohTrigger(RecalcTrigger,Trigger3M)),NA())</f>
        <v>-1.9112525138548573E-3</v>
      </c>
      <c r="L229" s="44">
        <f>IFERROR(_xll.qlIndexFixing(Index6M,$H229,TRUE,_xll.ohTrigger(RecalcTrigger,Trigger6M)),NA())</f>
        <v>-7.4561009480765778E-4</v>
      </c>
      <c r="M229" s="183">
        <f>IFERROR(_xll.qlIndexFixing(Index1Y,$H229,TRUE,_xll.ohTrigger(RecalcTrigger,Trigger1Y)),NA())</f>
        <v>7.1368306896377426E-4</v>
      </c>
      <c r="N229" s="182">
        <f>IFERROR(_xll.qlIndexFixing(ONIndex1M,I229,TRUE,_xll.ohTrigger(RecalcTrigger,Trigger1M)),NA())</f>
        <v>-2.8803881157424271E-3</v>
      </c>
      <c r="O229" s="44">
        <f>IFERROR(_xll.qlIndexFixing(ONIndex3M,I229,TRUE,_xll.ohTrigger(RecalcTrigger,Trigger3M)),NA())</f>
        <v>-1.9530463643935292E-3</v>
      </c>
      <c r="P229" s="44">
        <f>IFERROR(_xll.qlIndexFixing(ONIndex6M,I229,TRUE,_xll.ohTrigger(RecalcTrigger,Trigger6M)),NA())</f>
        <v>-8.3950858145165341E-4</v>
      </c>
      <c r="Q229" s="183">
        <f>IFERROR(_xll.qlIndexFixing(ONIndex1Y,I229,TRUE,_xll.ohTrigger(RecalcTrigger,Trigger1Y)),NA())</f>
        <v>4.3631854145687043E-4</v>
      </c>
    </row>
    <row r="230" spans="2:17" x14ac:dyDescent="0.2">
      <c r="B230" s="39" t="s">
        <v>17</v>
      </c>
      <c r="D230" s="42">
        <f>_xll.qlCalendarAdvance(Calendar,$D229,B230,"f",FALSE)</f>
        <v>42677</v>
      </c>
      <c r="E230" s="177">
        <f>_xll.qlInterestRateIndexValueDate(IndexON,D230)</f>
        <v>42677</v>
      </c>
      <c r="F230" s="193">
        <f>IFERROR(_xll.qlIndexFixing(IndexON,D230,TRUE,_xll.ohTrigger(RecalcTrigger,TriggerON)),NA())</f>
        <v>-3.0044247176119754E-3</v>
      </c>
      <c r="H230" s="42">
        <f>_xll.qlCalendarAdvance(Calendar,$H229,B230,"f",FALSE)</f>
        <v>42677</v>
      </c>
      <c r="I230" s="177">
        <f>_xll.qlInterestRateIndexValueDate(Index1M,$H230)</f>
        <v>42681</v>
      </c>
      <c r="J230" s="182">
        <f>IFERROR(_xll.qlIndexFixing(Index1M,$H230,TRUE,_xll.ohTrigger(RecalcTrigger,Trigger1M)),NA())</f>
        <v>-2.9165104786965657E-3</v>
      </c>
      <c r="K230" s="44">
        <f>IFERROR(_xll.qlIndexFixing(Index3M,H230,TRUE,_xll.ohTrigger(RecalcTrigger,Trigger3M)),NA())</f>
        <v>-1.9104643122244088E-3</v>
      </c>
      <c r="L230" s="44">
        <f>IFERROR(_xll.qlIndexFixing(Index6M,$H230,TRUE,_xll.ohTrigger(RecalcTrigger,Trigger6M)),NA())</f>
        <v>-7.4263696058893605E-4</v>
      </c>
      <c r="M230" s="183">
        <f>IFERROR(_xll.qlIndexFixing(Index1Y,$H230,TRUE,_xll.ohTrigger(RecalcTrigger,Trigger1Y)),NA())</f>
        <v>7.1752275065221709E-4</v>
      </c>
      <c r="N230" s="182">
        <f>IFERROR(_xll.qlIndexFixing(ONIndex1M,I230,TRUE,_xll.ohTrigger(RecalcTrigger,Trigger1M)),NA())</f>
        <v>-2.8832435314862792E-3</v>
      </c>
      <c r="O230" s="44">
        <f>IFERROR(_xll.qlIndexFixing(ONIndex3M,I230,TRUE,_xll.ohTrigger(RecalcTrigger,Trigger3M)),NA())</f>
        <v>-1.9538106519068066E-3</v>
      </c>
      <c r="P230" s="44">
        <f>IFERROR(_xll.qlIndexFixing(ONIndex6M,I230,TRUE,_xll.ohTrigger(RecalcTrigger,Trigger6M)),NA())</f>
        <v>-8.3849499531662985E-4</v>
      </c>
      <c r="Q230" s="183">
        <f>IFERROR(_xll.qlIndexFixing(ONIndex1Y,I230,TRUE,_xll.ohTrigger(RecalcTrigger,Trigger1Y)),NA())</f>
        <v>4.3760082573562897E-4</v>
      </c>
    </row>
    <row r="231" spans="2:17" x14ac:dyDescent="0.2">
      <c r="B231" s="39" t="s">
        <v>17</v>
      </c>
      <c r="D231" s="42">
        <f>_xll.qlCalendarAdvance(Calendar,$D230,B231,"f",FALSE)</f>
        <v>42678</v>
      </c>
      <c r="E231" s="177">
        <f>_xll.qlInterestRateIndexValueDate(IndexON,D231)</f>
        <v>42678</v>
      </c>
      <c r="F231" s="193">
        <f>IFERROR(_xll.qlIndexFixing(IndexON,D231,TRUE,_xll.ohTrigger(RecalcTrigger,TriggerON)),NA())</f>
        <v>-3.0036817001910521E-3</v>
      </c>
      <c r="H231" s="42">
        <f>_xll.qlCalendarAdvance(Calendar,$H230,B231,"f",FALSE)</f>
        <v>42678</v>
      </c>
      <c r="I231" s="177">
        <f>_xll.qlInterestRateIndexValueDate(Index1M,$H231)</f>
        <v>42682</v>
      </c>
      <c r="J231" s="182">
        <f>IFERROR(_xll.qlIndexFixing(Index1M,$H231,TRUE,_xll.ohTrigger(RecalcTrigger,Trigger1M)),NA())</f>
        <v>-2.9189130511828587E-3</v>
      </c>
      <c r="K231" s="44">
        <f>IFERROR(_xll.qlIndexFixing(Index3M,H231,TRUE,_xll.ohTrigger(RecalcTrigger,Trigger3M)),NA())</f>
        <v>-1.910483526459829E-3</v>
      </c>
      <c r="L231" s="44">
        <f>IFERROR(_xll.qlIndexFixing(Index6M,$H231,TRUE,_xll.ohTrigger(RecalcTrigger,Trigger6M)),NA())</f>
        <v>-7.420989215081459E-4</v>
      </c>
      <c r="M231" s="183">
        <f>IFERROR(_xll.qlIndexFixing(Index1Y,$H231,TRUE,_xll.ohTrigger(RecalcTrigger,Trigger1Y)),NA())</f>
        <v>7.1981682160361183E-4</v>
      </c>
      <c r="N231" s="182">
        <f>IFERROR(_xll.qlIndexFixing(ONIndex1M,I231,TRUE,_xll.ohTrigger(RecalcTrigger,Trigger1M)),NA())</f>
        <v>-2.8861018156955964E-3</v>
      </c>
      <c r="O231" s="44">
        <f>IFERROR(_xll.qlIndexFixing(ONIndex3M,I231,TRUE,_xll.ohTrigger(RecalcTrigger,Trigger3M)),NA())</f>
        <v>-1.9544797273418624E-3</v>
      </c>
      <c r="P231" s="44">
        <f>IFERROR(_xll.qlIndexFixing(ONIndex6M,I231,TRUE,_xll.ohTrigger(RecalcTrigger,Trigger6M)),NA())</f>
        <v>-8.3729281763922359E-4</v>
      </c>
      <c r="Q231" s="183">
        <f>IFERROR(_xll.qlIndexFixing(ONIndex1Y,I231,TRUE,_xll.ohTrigger(RecalcTrigger,Trigger1Y)),NA())</f>
        <v>4.3894578060310607E-4</v>
      </c>
    </row>
    <row r="232" spans="2:17" x14ac:dyDescent="0.2">
      <c r="B232" s="39" t="s">
        <v>17</v>
      </c>
      <c r="D232" s="42">
        <f>_xll.qlCalendarAdvance(Calendar,$D231,B232,"f",FALSE)</f>
        <v>42681</v>
      </c>
      <c r="E232" s="177">
        <f>_xll.qlInterestRateIndexValueDate(IndexON,D232)</f>
        <v>42681</v>
      </c>
      <c r="F232" s="193">
        <f>IFERROR(_xll.qlIndexFixing(IndexON,D232,TRUE,_xll.ohTrigger(RecalcTrigger,TriggerON)),NA())</f>
        <v>-3.002865941383881E-3</v>
      </c>
      <c r="H232" s="42">
        <f>_xll.qlCalendarAdvance(Calendar,$H231,B232,"f",FALSE)</f>
        <v>42681</v>
      </c>
      <c r="I232" s="177">
        <f>_xll.qlInterestRateIndexValueDate(Index1M,$H232)</f>
        <v>42683</v>
      </c>
      <c r="J232" s="182">
        <f>IFERROR(_xll.qlIndexFixing(Index1M,$H232,TRUE,_xll.ohTrigger(RecalcTrigger,Trigger1M)),NA())</f>
        <v>-2.9212552927115887E-3</v>
      </c>
      <c r="K232" s="44">
        <f>IFERROR(_xll.qlIndexFixing(Index3M,H232,TRUE,_xll.ohTrigger(RecalcTrigger,Trigger3M)),NA())</f>
        <v>-1.9104963617478789E-3</v>
      </c>
      <c r="L232" s="44">
        <f>IFERROR(_xll.qlIndexFixing(Index6M,$H232,TRUE,_xll.ohTrigger(RecalcTrigger,Trigger6M)),NA())</f>
        <v>-7.4124373423135111E-4</v>
      </c>
      <c r="M232" s="183">
        <f>IFERROR(_xll.qlIndexFixing(Index1Y,$H232,TRUE,_xll.ohTrigger(RecalcTrigger,Trigger1Y)),NA())</f>
        <v>7.2210714152264521E-4</v>
      </c>
      <c r="N232" s="182">
        <f>IFERROR(_xll.qlIndexFixing(ONIndex1M,I232,TRUE,_xll.ohTrigger(RecalcTrigger,Trigger1M)),NA())</f>
        <v>-2.8918043948511496E-3</v>
      </c>
      <c r="O232" s="44">
        <f>IFERROR(_xll.qlIndexFixing(ONIndex3M,I232,TRUE,_xll.ohTrigger(RecalcTrigger,Trigger3M)),NA())</f>
        <v>-1.9554847007130505E-3</v>
      </c>
      <c r="P232" s="44">
        <f>IFERROR(_xll.qlIndexFixing(ONIndex6M,I232,TRUE,_xll.ohTrigger(RecalcTrigger,Trigger6M)),NA())</f>
        <v>-8.3424790895403333E-4</v>
      </c>
      <c r="Q232" s="183">
        <f>IFERROR(_xll.qlIndexFixing(ONIndex1Y,I232,TRUE,_xll.ohTrigger(RecalcTrigger,Trigger1Y)),NA())</f>
        <v>4.418476669343363E-4</v>
      </c>
    </row>
    <row r="233" spans="2:17" x14ac:dyDescent="0.2">
      <c r="B233" s="39" t="s">
        <v>17</v>
      </c>
      <c r="D233" s="42">
        <f>_xll.qlCalendarAdvance(Calendar,$D232,B233,"f",FALSE)</f>
        <v>42682</v>
      </c>
      <c r="E233" s="177">
        <f>_xll.qlInterestRateIndexValueDate(IndexON,D233)</f>
        <v>42682</v>
      </c>
      <c r="F233" s="193">
        <f>IFERROR(_xll.qlIndexFixing(IndexON,D233,TRUE,_xll.ohTrigger(RecalcTrigger,TriggerON)),NA())</f>
        <v>-3.002383599417513E-3</v>
      </c>
      <c r="H233" s="42">
        <f>_xll.qlCalendarAdvance(Calendar,$H232,B233,"f",FALSE)</f>
        <v>42682</v>
      </c>
      <c r="I233" s="177">
        <f>_xll.qlInterestRateIndexValueDate(Index1M,$H233)</f>
        <v>42684</v>
      </c>
      <c r="J233" s="182">
        <f>IFERROR(_xll.qlIndexFixing(Index1M,$H233,TRUE,_xll.ohTrigger(RecalcTrigger,Trigger1M)),NA())</f>
        <v>-2.9253125413769565E-3</v>
      </c>
      <c r="K233" s="44">
        <f>IFERROR(_xll.qlIndexFixing(Index3M,H233,TRUE,_xll.ohTrigger(RecalcTrigger,Trigger3M)),NA())</f>
        <v>-1.9105024032886248E-3</v>
      </c>
      <c r="L233" s="44">
        <f>IFERROR(_xll.qlIndexFixing(Index6M,$H233,TRUE,_xll.ohTrigger(RecalcTrigger,Trigger6M)),NA())</f>
        <v>-7.4039258066935492E-4</v>
      </c>
      <c r="M233" s="183">
        <f>IFERROR(_xll.qlIndexFixing(Index1Y,$H233,TRUE,_xll.ohTrigger(RecalcTrigger,Trigger1Y)),NA())</f>
        <v>7.243956083118646E-4</v>
      </c>
      <c r="N233" s="182">
        <f>IFERROR(_xll.qlIndexFixing(ONIndex1M,I233,TRUE,_xll.ohTrigger(RecalcTrigger,Trigger1M)),NA())</f>
        <v>-2.8975623517357718E-3</v>
      </c>
      <c r="O233" s="44">
        <f>IFERROR(_xll.qlIndexFixing(ONIndex3M,I233,TRUE,_xll.ohTrigger(RecalcTrigger,Trigger3M)),NA())</f>
        <v>-1.9561831807202168E-3</v>
      </c>
      <c r="P233" s="44">
        <f>IFERROR(_xll.qlIndexFixing(ONIndex6M,I233,TRUE,_xll.ohTrigger(RecalcTrigger,Trigger6M)),NA())</f>
        <v>-8.3055826440414648E-4</v>
      </c>
      <c r="Q233" s="183">
        <f>IFERROR(_xll.qlIndexFixing(ONIndex1Y,I233,TRUE,_xll.ohTrigger(RecalcTrigger,Trigger1Y)),NA())</f>
        <v>4.4496243513769684E-4</v>
      </c>
    </row>
    <row r="234" spans="2:17" x14ac:dyDescent="0.2">
      <c r="B234" s="39" t="s">
        <v>17</v>
      </c>
      <c r="D234" s="42">
        <f>_xll.qlCalendarAdvance(Calendar,$D233,B234,"f",FALSE)</f>
        <v>42683</v>
      </c>
      <c r="E234" s="177">
        <f>_xll.qlInterestRateIndexValueDate(IndexON,D234)</f>
        <v>42683</v>
      </c>
      <c r="F234" s="193">
        <f>IFERROR(_xll.qlIndexFixing(IndexON,D234,TRUE,_xll.ohTrigger(RecalcTrigger,TriggerON)),NA())</f>
        <v>-3.0018637989748242E-3</v>
      </c>
      <c r="H234" s="42">
        <f>_xll.qlCalendarAdvance(Calendar,$H233,B234,"f",FALSE)</f>
        <v>42683</v>
      </c>
      <c r="I234" s="177">
        <f>_xll.qlInterestRateIndexValueDate(Index1M,$H234)</f>
        <v>42685</v>
      </c>
      <c r="J234" s="182">
        <f>IFERROR(_xll.qlIndexFixing(Index1M,$H234,TRUE,_xll.ohTrigger(RecalcTrigger,Trigger1M)),NA())</f>
        <v>-2.9266008659083681E-3</v>
      </c>
      <c r="K234" s="44">
        <f>IFERROR(_xll.qlIndexFixing(Index3M,H234,TRUE,_xll.ohTrigger(RecalcTrigger,Trigger3M)),NA())</f>
        <v>-1.9114086705318083E-3</v>
      </c>
      <c r="L234" s="44">
        <f>IFERROR(_xll.qlIndexFixing(Index6M,$H234,TRUE,_xll.ohTrigger(RecalcTrigger,Trigger6M)),NA())</f>
        <v>-7.3954292662565841E-4</v>
      </c>
      <c r="M234" s="183">
        <f>IFERROR(_xll.qlIndexFixing(Index1Y,$H234,TRUE,_xll.ohTrigger(RecalcTrigger,Trigger1Y)),NA())</f>
        <v>7.2968945580643692E-4</v>
      </c>
      <c r="N234" s="182">
        <f>IFERROR(_xll.qlIndexFixing(ONIndex1M,I234,TRUE,_xll.ohTrigger(RecalcTrigger,Trigger1M)),NA())</f>
        <v>-2.9004340139637819E-3</v>
      </c>
      <c r="O234" s="44">
        <f>IFERROR(_xll.qlIndexFixing(ONIndex3M,I234,TRUE,_xll.ohTrigger(RecalcTrigger,Trigger3M)),NA())</f>
        <v>-1.9563606496797448E-3</v>
      </c>
      <c r="P234" s="44">
        <f>IFERROR(_xll.qlIndexFixing(ONIndex6M,I234,TRUE,_xll.ohTrigger(RecalcTrigger,Trigger6M)),NA())</f>
        <v>-8.283831834487998E-4</v>
      </c>
      <c r="Q234" s="183">
        <f>IFERROR(_xll.qlIndexFixing(ONIndex1Y,I234,TRUE,_xll.ohTrigger(RecalcTrigger,Trigger1Y)),NA())</f>
        <v>4.4662833975195326E-4</v>
      </c>
    </row>
    <row r="235" spans="2:17" x14ac:dyDescent="0.2">
      <c r="B235" s="39" t="s">
        <v>17</v>
      </c>
      <c r="D235" s="42">
        <f>_xll.qlCalendarAdvance(Calendar,$D234,B235,"f",FALSE)</f>
        <v>42684</v>
      </c>
      <c r="E235" s="177">
        <f>_xll.qlInterestRateIndexValueDate(IndexON,D235)</f>
        <v>42684</v>
      </c>
      <c r="F235" s="193">
        <f>IFERROR(_xll.qlIndexFixing(IndexON,D235,TRUE,_xll.ohTrigger(RecalcTrigger,TriggerON)),NA())</f>
        <v>-3.0013063405354146E-3</v>
      </c>
      <c r="H235" s="42">
        <f>_xll.qlCalendarAdvance(Calendar,$H234,B235,"f",FALSE)</f>
        <v>42684</v>
      </c>
      <c r="I235" s="177">
        <f>_xll.qlInterestRateIndexValueDate(Index1M,$H235)</f>
        <v>42688</v>
      </c>
      <c r="J235" s="182">
        <f>IFERROR(_xll.qlIndexFixing(Index1M,$H235,TRUE,_xll.ohTrigger(RecalcTrigger,Trigger1M)),NA())</f>
        <v>-2.9319170939361427E-3</v>
      </c>
      <c r="K235" s="44">
        <f>IFERROR(_xll.qlIndexFixing(Index3M,H235,TRUE,_xll.ohTrigger(RecalcTrigger,Trigger3M)),NA())</f>
        <v>-1.9104502716478814E-3</v>
      </c>
      <c r="L235" s="44">
        <f>IFERROR(_xll.qlIndexFixing(Index6M,$H235,TRUE,_xll.ohTrigger(RecalcTrigger,Trigger6M)),NA())</f>
        <v>-7.3662529322062961E-4</v>
      </c>
      <c r="M235" s="183">
        <f>IFERROR(_xll.qlIndexFixing(Index1Y,$H235,TRUE,_xll.ohTrigger(RecalcTrigger,Trigger1Y)),NA())</f>
        <v>7.3356927856401528E-4</v>
      </c>
      <c r="N235" s="182">
        <f>IFERROR(_xll.qlIndexFixing(ONIndex1M,I235,TRUE,_xll.ohTrigger(RecalcTrigger,Trigger1M)),NA())</f>
        <v>-2.9033081586460341E-3</v>
      </c>
      <c r="O235" s="44">
        <f>IFERROR(_xll.qlIndexFixing(ONIndex3M,I235,TRUE,_xll.ohTrigger(RecalcTrigger,Trigger3M)),NA())</f>
        <v>-1.956436688375085E-3</v>
      </c>
      <c r="P235" s="44">
        <f>IFERROR(_xll.qlIndexFixing(ONIndex6M,I235,TRUE,_xll.ohTrigger(RecalcTrigger,Trigger6M)),NA())</f>
        <v>-8.2600753253281312E-4</v>
      </c>
      <c r="Q235" s="183">
        <f>IFERROR(_xll.qlIndexFixing(ONIndex1Y,I235,TRUE,_xll.ohTrigger(RecalcTrigger,Trigger1Y)),NA())</f>
        <v>4.4835995364422843E-4</v>
      </c>
    </row>
    <row r="236" spans="2:17" x14ac:dyDescent="0.2">
      <c r="B236" s="39" t="s">
        <v>17</v>
      </c>
      <c r="D236" s="42">
        <f>_xll.qlCalendarAdvance(Calendar,$D235,B236,"f",FALSE)</f>
        <v>42685</v>
      </c>
      <c r="E236" s="177">
        <f>_xll.qlInterestRateIndexValueDate(IndexON,D236)</f>
        <v>42685</v>
      </c>
      <c r="F236" s="193">
        <f>IFERROR(_xll.qlIndexFixing(IndexON,D236,TRUE,_xll.ohTrigger(RecalcTrigger,TriggerON)),NA())</f>
        <v>-3.0000398969720621E-3</v>
      </c>
      <c r="H236" s="42">
        <f>_xll.qlCalendarAdvance(Calendar,$H235,B236,"f",FALSE)</f>
        <v>42685</v>
      </c>
      <c r="I236" s="177">
        <f>_xll.qlInterestRateIndexValueDate(Index1M,$H236)</f>
        <v>42689</v>
      </c>
      <c r="J236" s="182">
        <f>IFERROR(_xll.qlIndexFixing(Index1M,$H236,TRUE,_xll.ohTrigger(RecalcTrigger,Trigger1M)),NA())</f>
        <v>-2.9338101296150221E-3</v>
      </c>
      <c r="K236" s="44">
        <f>IFERROR(_xll.qlIndexFixing(Index3M,H236,TRUE,_xll.ohTrigger(RecalcTrigger,Trigger3M)),NA())</f>
        <v>-1.9104160581158739E-3</v>
      </c>
      <c r="L236" s="44">
        <f>IFERROR(_xll.qlIndexFixing(Index6M,$H236,TRUE,_xll.ohTrigger(RecalcTrigger,Trigger6M)),NA())</f>
        <v>-7.3610802480853605E-4</v>
      </c>
      <c r="M236" s="183">
        <f>IFERROR(_xll.qlIndexFixing(Index1Y,$H236,TRUE,_xll.ohTrigger(RecalcTrigger,Trigger1Y)),NA())</f>
        <v>7.3587732458265049E-4</v>
      </c>
      <c r="N236" s="182">
        <f>IFERROR(_xll.qlIndexFixing(ONIndex1M,I236,TRUE,_xll.ohTrigger(RecalcTrigger,Trigger1M)),NA())</f>
        <v>-2.9061847215938741E-3</v>
      </c>
      <c r="O236" s="44">
        <f>IFERROR(_xll.qlIndexFixing(ONIndex3M,I236,TRUE,_xll.ohTrigger(RecalcTrigger,Trigger3M)),NA())</f>
        <v>-1.9564102599956001E-3</v>
      </c>
      <c r="P236" s="44">
        <f>IFERROR(_xll.qlIndexFixing(ONIndex6M,I236,TRUE,_xll.ohTrigger(RecalcTrigger,Trigger6M)),NA())</f>
        <v>-8.234293151732075E-4</v>
      </c>
      <c r="Q236" s="183">
        <f>IFERROR(_xll.qlIndexFixing(ONIndex1Y,I236,TRUE,_xll.ohTrigger(RecalcTrigger,Trigger1Y)),NA())</f>
        <v>4.5015778320944833E-4</v>
      </c>
    </row>
    <row r="237" spans="2:17" x14ac:dyDescent="0.2">
      <c r="B237" s="39" t="s">
        <v>17</v>
      </c>
      <c r="D237" s="42">
        <f>_xll.qlCalendarAdvance(Calendar,$D236,B237,"f",FALSE)</f>
        <v>42688</v>
      </c>
      <c r="E237" s="177">
        <f>_xll.qlInterestRateIndexValueDate(IndexON,D237)</f>
        <v>42688</v>
      </c>
      <c r="F237" s="193">
        <f>IFERROR(_xll.qlIndexFixing(IndexON,D237,TRUE,_xll.ohTrigger(RecalcTrigger,TriggerON)),NA())</f>
        <v>-2.9986959315264627E-3</v>
      </c>
      <c r="H237" s="42">
        <f>_xll.qlCalendarAdvance(Calendar,$H236,B237,"f",FALSE)</f>
        <v>42688</v>
      </c>
      <c r="I237" s="177">
        <f>_xll.qlInterestRateIndexValueDate(Index1M,$H237)</f>
        <v>42690</v>
      </c>
      <c r="J237" s="182">
        <f>IFERROR(_xll.qlIndexFixing(Index1M,$H237,TRUE,_xll.ohTrigger(RecalcTrigger,Trigger1M)),NA())</f>
        <v>-2.9356133910498627E-3</v>
      </c>
      <c r="K237" s="44">
        <f>IFERROR(_xll.qlIndexFixing(Index3M,H237,TRUE,_xll.ohTrigger(RecalcTrigger,Trigger3M)),NA())</f>
        <v>-1.9103725234347964E-3</v>
      </c>
      <c r="L237" s="44">
        <f>IFERROR(_xll.qlIndexFixing(Index6M,$H237,TRUE,_xll.ohTrigger(RecalcTrigger,Trigger6M)),NA())</f>
        <v>-7.3522725851460477E-4</v>
      </c>
      <c r="M237" s="183">
        <f>IFERROR(_xll.qlIndexFixing(Index1Y,$H237,TRUE,_xll.ohTrigger(RecalcTrigger,Trigger1Y)),NA())</f>
        <v>7.3819513069144636E-4</v>
      </c>
      <c r="N237" s="182">
        <f>IFERROR(_xll.qlIndexFixing(ONIndex1M,I237,TRUE,_xll.ohTrigger(RecalcTrigger,Trigger1M)),NA())</f>
        <v>-2.9119220331264017E-3</v>
      </c>
      <c r="O237" s="44">
        <f>IFERROR(_xll.qlIndexFixing(ONIndex3M,I237,TRUE,_xll.ohTrigger(RecalcTrigger,Trigger3M)),NA())</f>
        <v>-1.9560000369533981E-3</v>
      </c>
      <c r="P237" s="44">
        <f>IFERROR(_xll.qlIndexFixing(ONIndex6M,I237,TRUE,_xll.ohTrigger(RecalcTrigger,Trigger6M)),NA())</f>
        <v>-8.1758582107127609E-4</v>
      </c>
      <c r="Q237" s="183">
        <f>IFERROR(_xll.qlIndexFixing(ONIndex1Y,I237,TRUE,_xll.ohTrigger(RecalcTrigger,Trigger1Y)),NA())</f>
        <v>4.5397726612605993E-4</v>
      </c>
    </row>
    <row r="238" spans="2:17" x14ac:dyDescent="0.2">
      <c r="B238" s="39" t="s">
        <v>17</v>
      </c>
      <c r="D238" s="42">
        <f>_xll.qlCalendarAdvance(Calendar,$D237,B238,"f",FALSE)</f>
        <v>42689</v>
      </c>
      <c r="E238" s="177">
        <f>_xll.qlInterestRateIndexValueDate(IndexON,D238)</f>
        <v>42689</v>
      </c>
      <c r="F238" s="193">
        <f>IFERROR(_xll.qlIndexFixing(IndexON,D238,TRUE,_xll.ohTrigger(RecalcTrigger,TriggerON)),NA())</f>
        <v>-2.9979471872199071E-3</v>
      </c>
      <c r="H238" s="42">
        <f>_xll.qlCalendarAdvance(Calendar,$H237,B238,"f",FALSE)</f>
        <v>42689</v>
      </c>
      <c r="I238" s="177">
        <f>_xll.qlInterestRateIndexValueDate(Index1M,$H238)</f>
        <v>42691</v>
      </c>
      <c r="J238" s="182">
        <f>IFERROR(_xll.qlIndexFixing(Index1M,$H238,TRUE,_xll.ohTrigger(RecalcTrigger,Trigger1M)),NA())</f>
        <v>-2.9383443896449646E-3</v>
      </c>
      <c r="K238" s="44">
        <f>IFERROR(_xll.qlIndexFixing(Index3M,H238,TRUE,_xll.ohTrigger(RecalcTrigger,Trigger3M)),NA())</f>
        <v>-1.910319239931969E-3</v>
      </c>
      <c r="L238" s="44">
        <f>IFERROR(_xll.qlIndexFixing(Index6M,$H238,TRUE,_xll.ohTrigger(RecalcTrigger,Trigger6M)),NA())</f>
        <v>-7.343324284241374E-4</v>
      </c>
      <c r="M238" s="183">
        <f>IFERROR(_xll.qlIndexFixing(Index1Y,$H238,TRUE,_xll.ohTrigger(RecalcTrigger,Trigger1Y)),NA())</f>
        <v>7.4052467006205651E-4</v>
      </c>
      <c r="N238" s="182">
        <f>IFERROR(_xll.qlIndexFixing(ONIndex1M,I238,TRUE,_xll.ohTrigger(RecalcTrigger,Trigger1M)),NA())</f>
        <v>-2.9176971695887843E-3</v>
      </c>
      <c r="O238" s="44">
        <f>IFERROR(_xll.qlIndexFixing(ONIndex3M,I238,TRUE,_xll.ohTrigger(RecalcTrigger,Trigger3M)),NA())</f>
        <v>-1.9552714049853037E-3</v>
      </c>
      <c r="P238" s="44">
        <f>IFERROR(_xll.qlIndexFixing(ONIndex6M,I238,TRUE,_xll.ohTrigger(RecalcTrigger,Trigger6M)),NA())</f>
        <v>-8.111035693092461E-4</v>
      </c>
      <c r="Q238" s="183">
        <f>IFERROR(_xll.qlIndexFixing(ONIndex1Y,I238,TRUE,_xll.ohTrigger(RecalcTrigger,Trigger1Y)),NA())</f>
        <v>4.5802138745720811E-4</v>
      </c>
    </row>
    <row r="239" spans="2:17" x14ac:dyDescent="0.2">
      <c r="B239" s="39" t="s">
        <v>17</v>
      </c>
      <c r="D239" s="42">
        <f>_xll.qlCalendarAdvance(Calendar,$D238,B239,"f",FALSE)</f>
        <v>42690</v>
      </c>
      <c r="E239" s="177">
        <f>_xll.qlInterestRateIndexValueDate(IndexON,D239)</f>
        <v>42690</v>
      </c>
      <c r="F239" s="193">
        <f>IFERROR(_xll.qlIndexFixing(IndexON,D239,TRUE,_xll.ohTrigger(RecalcTrigger,TriggerON)),NA())</f>
        <v>-2.9971595868349965E-3</v>
      </c>
      <c r="H239" s="42">
        <f>_xll.qlCalendarAdvance(Calendar,$H238,B239,"f",FALSE)</f>
        <v>42690</v>
      </c>
      <c r="I239" s="177">
        <f>_xll.qlInterestRateIndexValueDate(Index1M,$H239)</f>
        <v>42692</v>
      </c>
      <c r="J239" s="182">
        <f>IFERROR(_xll.qlIndexFixing(Index1M,$H239,TRUE,_xll.ohTrigger(RecalcTrigger,Trigger1M)),NA())</f>
        <v>-2.9394055273337313E-3</v>
      </c>
      <c r="K239" s="44">
        <f>IFERROR(_xll.qlIndexFixing(Index3M,H239,TRUE,_xll.ohTrigger(RecalcTrigger,Trigger3M)),NA())</f>
        <v>-1.9110563010654369E-3</v>
      </c>
      <c r="L239" s="44">
        <f>IFERROR(_xll.qlIndexFixing(Index6M,$H239,TRUE,_xll.ohTrigger(RecalcTrigger,Trigger6M)),NA())</f>
        <v>-7.3342088096076965E-4</v>
      </c>
      <c r="M239" s="183">
        <f>IFERROR(_xll.qlIndexFixing(Index1Y,$H239,TRUE,_xll.ohTrigger(RecalcTrigger,Trigger1Y)),NA())</f>
        <v>7.459999202248616E-4</v>
      </c>
      <c r="N239" s="182">
        <f>IFERROR(_xll.qlIndexFixing(ONIndex1M,I239,TRUE,_xll.ohTrigger(RecalcTrigger,Trigger1M)),NA())</f>
        <v>-2.9204842602270631E-3</v>
      </c>
      <c r="O239" s="44">
        <f>IFERROR(_xll.qlIndexFixing(ONIndex3M,I239,TRUE,_xll.ohTrigger(RecalcTrigger,Trigger3M)),NA())</f>
        <v>-1.9547909249695294E-3</v>
      </c>
      <c r="P239" s="44">
        <f>IFERROR(_xll.qlIndexFixing(ONIndex6M,I239,TRUE,_xll.ohTrigger(RecalcTrigger,Trigger6M)),NA())</f>
        <v>-8.07800108764134E-4</v>
      </c>
      <c r="Q239" s="183">
        <f>IFERROR(_xll.qlIndexFixing(ONIndex1Y,I239,TRUE,_xll.ohTrigger(RecalcTrigger,Trigger1Y)),NA())</f>
        <v>4.601578921903382E-4</v>
      </c>
    </row>
    <row r="240" spans="2:17" x14ac:dyDescent="0.2">
      <c r="B240" s="39" t="s">
        <v>17</v>
      </c>
      <c r="D240" s="42">
        <f>_xll.qlCalendarAdvance(Calendar,$D239,B240,"f",FALSE)</f>
        <v>42691</v>
      </c>
      <c r="E240" s="177">
        <f>_xll.qlInterestRateIndexValueDate(IndexON,D240)</f>
        <v>42691</v>
      </c>
      <c r="F240" s="193">
        <f>IFERROR(_xll.qlIndexFixing(IndexON,D240,TRUE,_xll.ohTrigger(RecalcTrigger,TriggerON)),NA())</f>
        <v>-2.9963329304916186E-3</v>
      </c>
      <c r="H240" s="42">
        <f>_xll.qlCalendarAdvance(Calendar,$H239,B240,"f",FALSE)</f>
        <v>42691</v>
      </c>
      <c r="I240" s="177">
        <f>_xll.qlInterestRateIndexValueDate(Index1M,$H240)</f>
        <v>42695</v>
      </c>
      <c r="J240" s="182">
        <f>IFERROR(_xll.qlIndexFixing(Index1M,$H240,TRUE,_xll.ohTrigger(RecalcTrigger,Trigger1M)),NA())</f>
        <v>-2.9431289321633081E-3</v>
      </c>
      <c r="K240" s="44">
        <f>IFERROR(_xll.qlIndexFixing(Index3M,H240,TRUE,_xll.ohTrigger(RecalcTrigger,Trigger3M)),NA())</f>
        <v>-1.9099999999948748E-3</v>
      </c>
      <c r="L240" s="44">
        <f>IFERROR(_xll.qlIndexFixing(Index6M,$H240,TRUE,_xll.ohTrigger(RecalcTrigger,Trigger6M)),NA())</f>
        <v>-7.3000000007905272E-4</v>
      </c>
      <c r="M240" s="183">
        <f>IFERROR(_xll.qlIndexFixing(Index1Y,$H240,TRUE,_xll.ohTrigger(RecalcTrigger,Trigger1Y)),NA())</f>
        <v>7.499999999981791E-4</v>
      </c>
      <c r="N240" s="182">
        <f>IFERROR(_xll.qlIndexFixing(ONIndex1M,I240,TRUE,_xll.ohTrigger(RecalcTrigger,Trigger1M)),NA())</f>
        <v>-2.9231716941824359E-3</v>
      </c>
      <c r="O240" s="44">
        <f>IFERROR(_xll.qlIndexFixing(ONIndex3M,I240,TRUE,_xll.ohTrigger(RecalcTrigger,Trigger3M)),NA())</f>
        <v>-1.9542763887958614E-3</v>
      </c>
      <c r="P240" s="44">
        <f>IFERROR(_xll.qlIndexFixing(ONIndex6M,I240,TRUE,_xll.ohTrigger(RecalcTrigger,Trigger6M)),NA())</f>
        <v>-8.046030788433356E-4</v>
      </c>
      <c r="Q240" s="183">
        <f>IFERROR(_xll.qlIndexFixing(ONIndex1Y,I240,TRUE,_xll.ohTrigger(RecalcTrigger,Trigger1Y)),NA())</f>
        <v>4.6236365120577716E-4</v>
      </c>
    </row>
    <row r="241" spans="2:17" x14ac:dyDescent="0.2">
      <c r="B241" s="39" t="s">
        <v>17</v>
      </c>
      <c r="D241" s="42">
        <f>_xll.qlCalendarAdvance(Calendar,$D240,B241,"f",FALSE)</f>
        <v>42692</v>
      </c>
      <c r="E241" s="177">
        <f>_xll.qlInterestRateIndexValueDate(IndexON,D241)</f>
        <v>42692</v>
      </c>
      <c r="F241" s="193">
        <f>IFERROR(_xll.qlIndexFixing(IndexON,D241,TRUE,_xll.ohTrigger(RecalcTrigger,TriggerON)),NA())</f>
        <v>-2.9945235242534451E-3</v>
      </c>
      <c r="H241" s="42">
        <f>_xll.qlCalendarAdvance(Calendar,$H240,B241,"f",FALSE)</f>
        <v>42692</v>
      </c>
      <c r="I241" s="177">
        <f>_xll.qlInterestRateIndexValueDate(Index1M,$H241)</f>
        <v>42696</v>
      </c>
      <c r="J241" s="182">
        <f>IFERROR(_xll.qlIndexFixing(Index1M,$H241,TRUE,_xll.ohTrigger(RecalcTrigger,Trigger1M)),NA())</f>
        <v>-2.9443017151207229E-3</v>
      </c>
      <c r="K241" s="44">
        <f>IFERROR(_xll.qlIndexFixing(Index3M,H241,TRUE,_xll.ohTrigger(RecalcTrigger,Trigger3M)),NA())</f>
        <v>-1.9098982561723773E-3</v>
      </c>
      <c r="L241" s="44">
        <f>IFERROR(_xll.qlIndexFixing(Index6M,$H241,TRUE,_xll.ohTrigger(RecalcTrigger,Trigger6M)),NA())</f>
        <v>-7.2955355779320765E-4</v>
      </c>
      <c r="M241" s="183">
        <f>IFERROR(_xll.qlIndexFixing(Index1Y,$H241,TRUE,_xll.ohTrigger(RecalcTrigger,Trigger1Y)),NA())</f>
        <v>7.5241777033411758E-4</v>
      </c>
      <c r="N241" s="182">
        <f>IFERROR(_xll.qlIndexFixing(ONIndex1M,I241,TRUE,_xll.ohTrigger(RecalcTrigger,Trigger1M)),NA())</f>
        <v>-2.9257582175779007E-3</v>
      </c>
      <c r="O241" s="44">
        <f>IFERROR(_xll.qlIndexFixing(ONIndex3M,I241,TRUE,_xll.ohTrigger(RecalcTrigger,Trigger3M)),NA())</f>
        <v>-1.9537276329151254E-3</v>
      </c>
      <c r="P241" s="44">
        <f>IFERROR(_xll.qlIndexFixing(ONIndex6M,I241,TRUE,_xll.ohTrigger(RecalcTrigger,Trigger6M)),NA())</f>
        <v>-8.0151423738072936E-4</v>
      </c>
      <c r="Q241" s="183">
        <f>IFERROR(_xll.qlIndexFixing(ONIndex1Y,I241,TRUE,_xll.ohTrigger(RecalcTrigger,Trigger1Y)),NA())</f>
        <v>4.6463917113825914E-4</v>
      </c>
    </row>
    <row r="242" spans="2:17" x14ac:dyDescent="0.2">
      <c r="B242" s="39" t="s">
        <v>17</v>
      </c>
      <c r="D242" s="42">
        <f>_xll.qlCalendarAdvance(Calendar,$D241,B242,"f",FALSE)</f>
        <v>42695</v>
      </c>
      <c r="E242" s="177">
        <f>_xll.qlInterestRateIndexValueDate(IndexON,D242)</f>
        <v>42695</v>
      </c>
      <c r="F242" s="193">
        <f>IFERROR(_xll.qlIndexFixing(IndexON,D242,TRUE,_xll.ohTrigger(RecalcTrigger,TriggerON)),NA())</f>
        <v>-2.9926317534467728E-3</v>
      </c>
      <c r="H242" s="42">
        <f>_xll.qlCalendarAdvance(Calendar,$H241,B242,"f",FALSE)</f>
        <v>42695</v>
      </c>
      <c r="I242" s="177">
        <f>_xll.qlInterestRateIndexValueDate(Index1M,$H242)</f>
        <v>42697</v>
      </c>
      <c r="J242" s="182">
        <f>IFERROR(_xll.qlIndexFixing(Index1M,$H242,TRUE,_xll.ohTrigger(RecalcTrigger,Trigger1M)),NA())</f>
        <v>-2.9453606460196902E-3</v>
      </c>
      <c r="K242" s="44">
        <f>IFERROR(_xll.qlIndexFixing(Index3M,H242,TRUE,_xll.ohTrigger(RecalcTrigger,Trigger3M)),NA())</f>
        <v>-1.9097967112859649E-3</v>
      </c>
      <c r="L242" s="44">
        <f>IFERROR(_xll.qlIndexFixing(Index6M,$H242,TRUE,_xll.ohTrigger(RecalcTrigger,Trigger6M)),NA())</f>
        <v>-7.2853735700162652E-4</v>
      </c>
      <c r="M242" s="183">
        <f>IFERROR(_xll.qlIndexFixing(Index1Y,$H242,TRUE,_xll.ohTrigger(RecalcTrigger,Trigger1Y)),NA())</f>
        <v>7.5485687819621295E-4</v>
      </c>
      <c r="N242" s="182">
        <f>IFERROR(_xll.qlIndexFixing(ONIndex1M,I242,TRUE,_xll.ohTrigger(RecalcTrigger,Trigger1M)),NA())</f>
        <v>-2.930564771612687E-3</v>
      </c>
      <c r="O242" s="44">
        <f>IFERROR(_xll.qlIndexFixing(ONIndex3M,I242,TRUE,_xll.ohTrigger(RecalcTrigger,Trigger3M)),NA())</f>
        <v>-1.952504648614628E-3</v>
      </c>
      <c r="P242" s="44">
        <f>IFERROR(_xll.qlIndexFixing(ONIndex6M,I242,TRUE,_xll.ohTrigger(RecalcTrigger,Trigger6M)),NA())</f>
        <v>-7.9570421246621947E-4</v>
      </c>
      <c r="Q242" s="183">
        <f>IFERROR(_xll.qlIndexFixing(ONIndex1Y,I242,TRUE,_xll.ohTrigger(RecalcTrigger,Trigger1Y)),NA())</f>
        <v>4.6942589103871057E-4</v>
      </c>
    </row>
    <row r="243" spans="2:17" x14ac:dyDescent="0.2">
      <c r="B243" s="39" t="s">
        <v>17</v>
      </c>
      <c r="D243" s="42">
        <f>_xll.qlCalendarAdvance(Calendar,$D242,B243,"f",FALSE)</f>
        <v>42696</v>
      </c>
      <c r="E243" s="177">
        <f>_xll.qlInterestRateIndexValueDate(IndexON,D243)</f>
        <v>42696</v>
      </c>
      <c r="F243" s="193">
        <f>IFERROR(_xll.qlIndexFixing(IndexON,D243,TRUE,_xll.ohTrigger(RecalcTrigger,TriggerON)),NA())</f>
        <v>-2.9916068229862702E-3</v>
      </c>
      <c r="H243" s="42">
        <f>_xll.qlCalendarAdvance(Calendar,$H242,B243,"f",FALSE)</f>
        <v>42696</v>
      </c>
      <c r="I243" s="177">
        <f>_xll.qlInterestRateIndexValueDate(Index1M,$H243)</f>
        <v>42698</v>
      </c>
      <c r="J243" s="182">
        <f>IFERROR(_xll.qlIndexFixing(Index1M,$H243,TRUE,_xll.ohTrigger(RecalcTrigger,Trigger1M)),NA())</f>
        <v>-2.9465998142857493E-3</v>
      </c>
      <c r="K243" s="44">
        <f>IFERROR(_xll.qlIndexFixing(Index3M,H243,TRUE,_xll.ohTrigger(RecalcTrigger,Trigger3M)),NA())</f>
        <v>-1.9096934515104521E-3</v>
      </c>
      <c r="L243" s="44">
        <f>IFERROR(_xll.qlIndexFixing(Index6M,$H243,TRUE,_xll.ohTrigger(RecalcTrigger,Trigger6M)),NA())</f>
        <v>-7.2752847242154943E-4</v>
      </c>
      <c r="M243" s="183">
        <f>IFERROR(_xll.qlIndexFixing(Index1Y,$H243,TRUE,_xll.ohTrigger(RecalcTrigger,Trigger1Y)),NA())</f>
        <v>7.5731689857890037E-4</v>
      </c>
      <c r="N243" s="182">
        <f>IFERROR(_xll.qlIndexFixing(ONIndex1M,I243,TRUE,_xll.ohTrigger(RecalcTrigger,Trigger1M)),NA())</f>
        <v>-2.9350701336960938E-3</v>
      </c>
      <c r="O243" s="44">
        <f>IFERROR(_xll.qlIndexFixing(ONIndex3M,I243,TRUE,_xll.ohTrigger(RecalcTrigger,Trigger3M)),NA())</f>
        <v>-1.9511871426969307E-3</v>
      </c>
      <c r="P243" s="44">
        <f>IFERROR(_xll.qlIndexFixing(ONIndex6M,I243,TRUE,_xll.ohTrigger(RecalcTrigger,Trigger6M)),NA())</f>
        <v>-7.9027591007196918E-4</v>
      </c>
      <c r="Q243" s="183">
        <f>IFERROR(_xll.qlIndexFixing(ONIndex1Y,I243,TRUE,_xll.ohTrigger(RecalcTrigger,Trigger1Y)),NA())</f>
        <v>4.7444898713777661E-4</v>
      </c>
    </row>
    <row r="244" spans="2:17" x14ac:dyDescent="0.2">
      <c r="B244" s="39" t="s">
        <v>17</v>
      </c>
      <c r="D244" s="42">
        <f>_xll.qlCalendarAdvance(Calendar,$D243,B244,"f",FALSE)</f>
        <v>42697</v>
      </c>
      <c r="E244" s="177">
        <f>_xll.qlInterestRateIndexValueDate(IndexON,D244)</f>
        <v>42697</v>
      </c>
      <c r="F244" s="193">
        <f>IFERROR(_xll.qlIndexFixing(IndexON,D244,TRUE,_xll.ohTrigger(RecalcTrigger,TriggerON)),NA())</f>
        <v>-2.9905416384057304E-3</v>
      </c>
      <c r="H244" s="42">
        <f>_xll.qlCalendarAdvance(Calendar,$H243,B244,"f",FALSE)</f>
        <v>42697</v>
      </c>
      <c r="I244" s="177">
        <f>_xll.qlInterestRateIndexValueDate(Index1M,$H244)</f>
        <v>42699</v>
      </c>
      <c r="J244" s="182">
        <f>IFERROR(_xll.qlIndexFixing(Index1M,$H244,TRUE,_xll.ohTrigger(RecalcTrigger,Trigger1M)),NA())</f>
        <v>-2.9472750670000991E-3</v>
      </c>
      <c r="K244" s="44">
        <f>IFERROR(_xll.qlIndexFixing(Index3M,H244,TRUE,_xll.ohTrigger(RecalcTrigger,Trigger3M)),NA())</f>
        <v>-1.9102587251124952E-3</v>
      </c>
      <c r="L244" s="44">
        <f>IFERROR(_xll.qlIndexFixing(Index6M,$H244,TRUE,_xll.ohTrigger(RecalcTrigger,Trigger6M)),NA())</f>
        <v>-7.2652396817072076E-4</v>
      </c>
      <c r="M244" s="183">
        <f>IFERROR(_xll.qlIndexFixing(Index1Y,$H244,TRUE,_xll.ohTrigger(RecalcTrigger,Trigger1Y)),NA())</f>
        <v>7.6320363158389668E-4</v>
      </c>
      <c r="N244" s="182">
        <f>IFERROR(_xll.qlIndexFixing(ONIndex1M,I244,TRUE,_xll.ohTrigger(RecalcTrigger,Trigger1M)),NA())</f>
        <v>-2.9371333000138833E-3</v>
      </c>
      <c r="O244" s="44">
        <f>IFERROR(_xll.qlIndexFixing(ONIndex3M,I244,TRUE,_xll.ohTrigger(RecalcTrigger,Trigger3M)),NA())</f>
        <v>-1.9504648354029541E-3</v>
      </c>
      <c r="P244" s="44">
        <f>IFERROR(_xll.qlIndexFixing(ONIndex6M,I244,TRUE,_xll.ohTrigger(RecalcTrigger,Trigger6M)),NA())</f>
        <v>-7.8775437613032295E-4</v>
      </c>
      <c r="Q244" s="183">
        <f>IFERROR(_xll.qlIndexFixing(ONIndex1Y,I244,TRUE,_xll.ohTrigger(RecalcTrigger,Trigger1Y)),NA())</f>
        <v>4.7708090749942755E-4</v>
      </c>
    </row>
    <row r="245" spans="2:17" x14ac:dyDescent="0.2">
      <c r="B245" s="39" t="s">
        <v>17</v>
      </c>
      <c r="D245" s="42">
        <f>_xll.qlCalendarAdvance(Calendar,$D244,B245,"f",FALSE)</f>
        <v>42698</v>
      </c>
      <c r="E245" s="177">
        <f>_xll.qlInterestRateIndexValueDate(IndexON,D245)</f>
        <v>42698</v>
      </c>
      <c r="F245" s="193">
        <f>IFERROR(_xll.qlIndexFixing(IndexON,D245,TRUE,_xll.ohTrigger(RecalcTrigger,TriggerON)),NA())</f>
        <v>-2.9894360006244014E-3</v>
      </c>
      <c r="H245" s="42">
        <f>_xll.qlCalendarAdvance(Calendar,$H244,B245,"f",FALSE)</f>
        <v>42698</v>
      </c>
      <c r="I245" s="177">
        <f>_xll.qlInterestRateIndexValueDate(Index1M,$H245)</f>
        <v>42702</v>
      </c>
      <c r="J245" s="182">
        <f>IFERROR(_xll.qlIndexFixing(Index1M,$H245,TRUE,_xll.ohTrigger(RecalcTrigger,Trigger1M)),NA())</f>
        <v>-2.9490449614031355E-3</v>
      </c>
      <c r="K245" s="44">
        <f>IFERROR(_xll.qlIndexFixing(Index3M,H245,TRUE,_xll.ohTrigger(RecalcTrigger,Trigger3M)),NA())</f>
        <v>-1.9092243453478414E-3</v>
      </c>
      <c r="L245" s="44">
        <f>IFERROR(_xll.qlIndexFixing(Index6M,$H245,TRUE,_xll.ohTrigger(RecalcTrigger,Trigger6M)),NA())</f>
        <v>-7.2286095681700819E-4</v>
      </c>
      <c r="M245" s="183">
        <f>IFERROR(_xll.qlIndexFixing(Index1Y,$H245,TRUE,_xll.ohTrigger(RecalcTrigger,Trigger1Y)),NA())</f>
        <v>7.6735749104353361E-4</v>
      </c>
      <c r="N245" s="182">
        <f>IFERROR(_xll.qlIndexFixing(ONIndex1M,I245,TRUE,_xll.ohTrigger(RecalcTrigger,Trigger1M)),NA())</f>
        <v>-2.9390880338286962E-3</v>
      </c>
      <c r="O245" s="44">
        <f>IFERROR(_xll.qlIndexFixing(ONIndex3M,I245,TRUE,_xll.ohTrigger(RecalcTrigger,Trigger3M)),NA())</f>
        <v>-1.9497073272667365E-3</v>
      </c>
      <c r="P245" s="44">
        <f>IFERROR(_xll.qlIndexFixing(ONIndex6M,I245,TRUE,_xll.ohTrigger(RecalcTrigger,Trigger6M)),NA())</f>
        <v>-7.8535157709058723E-4</v>
      </c>
      <c r="Q245" s="183">
        <f>IFERROR(_xll.qlIndexFixing(ONIndex1Y,I245,TRUE,_xll.ohTrigger(RecalcTrigger,Trigger1Y)),NA())</f>
        <v>4.7978562730754959E-4</v>
      </c>
    </row>
    <row r="246" spans="2:17" x14ac:dyDescent="0.2">
      <c r="B246" s="39" t="s">
        <v>17</v>
      </c>
      <c r="D246" s="42">
        <f>_xll.qlCalendarAdvance(Calendar,$D245,B246,"f",FALSE)</f>
        <v>42699</v>
      </c>
      <c r="E246" s="177">
        <f>_xll.qlInterestRateIndexValueDate(IndexON,D246)</f>
        <v>42699</v>
      </c>
      <c r="F246" s="193">
        <f>IFERROR(_xll.qlIndexFixing(IndexON,D246,TRUE,_xll.ohTrigger(RecalcTrigger,TriggerON)),NA())</f>
        <v>-2.9870640960183437E-3</v>
      </c>
      <c r="H246" s="42">
        <f>_xll.qlCalendarAdvance(Calendar,$H245,B246,"f",FALSE)</f>
        <v>42699</v>
      </c>
      <c r="I246" s="177">
        <f>_xll.qlInterestRateIndexValueDate(Index1M,$H246)</f>
        <v>42703</v>
      </c>
      <c r="J246" s="182">
        <f>IFERROR(_xll.qlIndexFixing(Index1M,$H246,TRUE,_xll.ohTrigger(RecalcTrigger,Trigger1M)),NA())</f>
        <v>-2.9494798462779137E-3</v>
      </c>
      <c r="K246" s="44">
        <f>IFERROR(_xll.qlIndexFixing(Index3M,H246,TRUE,_xll.ohTrigger(RecalcTrigger,Trigger3M)),NA())</f>
        <v>-1.9087735611911117E-3</v>
      </c>
      <c r="L246" s="44">
        <f>IFERROR(_xll.qlIndexFixing(Index6M,$H246,TRUE,_xll.ohTrigger(RecalcTrigger,Trigger6M)),NA())</f>
        <v>-7.2249008452967894E-4</v>
      </c>
      <c r="M246" s="183">
        <f>IFERROR(_xll.qlIndexFixing(Index1Y,$H246,TRUE,_xll.ohTrigger(RecalcTrigger,Trigger1Y)),NA())</f>
        <v>7.6991558477905702E-4</v>
      </c>
      <c r="N246" s="182">
        <f>IFERROR(_xll.qlIndexFixing(ONIndex1M,I246,TRUE,_xll.ohTrigger(RecalcTrigger,Trigger1M)),NA())</f>
        <v>-2.9409330814633705E-3</v>
      </c>
      <c r="O246" s="44">
        <f>IFERROR(_xll.qlIndexFixing(ONIndex3M,I246,TRUE,_xll.ohTrigger(RecalcTrigger,Trigger3M)),NA())</f>
        <v>-1.9489144546191994E-3</v>
      </c>
      <c r="P246" s="44">
        <f>IFERROR(_xll.qlIndexFixing(ONIndex6M,I246,TRUE,_xll.ohTrigger(RecalcTrigger,Trigger6M)),NA())</f>
        <v>-7.8306927022708805E-4</v>
      </c>
      <c r="Q246" s="183">
        <f>IFERROR(_xll.qlIndexFixing(ONIndex1Y,I246,TRUE,_xll.ohTrigger(RecalcTrigger,Trigger1Y)),NA())</f>
        <v>4.8256365295706871E-4</v>
      </c>
    </row>
    <row r="247" spans="2:17" x14ac:dyDescent="0.2">
      <c r="B247" s="39" t="s">
        <v>17</v>
      </c>
      <c r="D247" s="42">
        <f>_xll.qlCalendarAdvance(Calendar,$D246,B247,"f",FALSE)</f>
        <v>42702</v>
      </c>
      <c r="E247" s="177">
        <f>_xll.qlInterestRateIndexValueDate(IndexON,D247)</f>
        <v>42702</v>
      </c>
      <c r="F247" s="193">
        <f>IFERROR(_xll.qlIndexFixing(IndexON,D247,TRUE,_xll.ohTrigger(RecalcTrigger,TriggerON)),NA())</f>
        <v>-2.9846049200887848E-3</v>
      </c>
      <c r="H247" s="42">
        <f>_xll.qlCalendarAdvance(Calendar,$H246,B247,"f",FALSE)</f>
        <v>42702</v>
      </c>
      <c r="I247" s="177">
        <f>_xll.qlInterestRateIndexValueDate(Index1M,$H247)</f>
        <v>42704</v>
      </c>
      <c r="J247" s="182">
        <f>IFERROR(_xll.qlIndexFixing(Index1M,$H247,TRUE,_xll.ohTrigger(RecalcTrigger,Trigger1M)),NA())</f>
        <v>-2.9498209687188748E-3</v>
      </c>
      <c r="K247" s="44">
        <f>IFERROR(_xll.qlIndexFixing(Index3M,H247,TRUE,_xll.ohTrigger(RecalcTrigger,Trigger3M)),NA())</f>
        <v>-1.9083206640120309E-3</v>
      </c>
      <c r="L247" s="44">
        <f>IFERROR(_xll.qlIndexFixing(Index6M,$H247,TRUE,_xll.ohTrigger(RecalcTrigger,Trigger6M)),NA())</f>
        <v>-7.2077628982896358E-4</v>
      </c>
      <c r="M247" s="183">
        <f>IFERROR(_xll.qlIndexFixing(Index1Y,$H247,TRUE,_xll.ohTrigger(RecalcTrigger,Trigger1Y)),NA())</f>
        <v>7.7249197249789497E-4</v>
      </c>
      <c r="N247" s="182">
        <f>IFERROR(_xll.qlIndexFixing(ONIndex1M,I247,TRUE,_xll.ohTrigger(RecalcTrigger,Trigger1M)),NA())</f>
        <v>-2.944227208634409E-3</v>
      </c>
      <c r="O247" s="44">
        <f>IFERROR(_xll.qlIndexFixing(ONIndex3M,I247,TRUE,_xll.ohTrigger(RecalcTrigger,Trigger3M)),NA())</f>
        <v>-1.9471994773123669E-3</v>
      </c>
      <c r="P247" s="44">
        <f>IFERROR(_xll.qlIndexFixing(ONIndex6M,I247,TRUE,_xll.ohTrigger(RecalcTrigger,Trigger6M)),NA())</f>
        <v>-7.7891340089841776E-4</v>
      </c>
      <c r="Q247" s="183">
        <f>IFERROR(_xll.qlIndexFixing(ONIndex1Y,I247,TRUE,_xll.ohTrigger(RecalcTrigger,Trigger1Y)),NA())</f>
        <v>4.8836725191847563E-4</v>
      </c>
    </row>
    <row r="248" spans="2:17" x14ac:dyDescent="0.2">
      <c r="B248" s="39" t="s">
        <v>17</v>
      </c>
      <c r="D248" s="42">
        <f>_xll.qlCalendarAdvance(Calendar,$D247,B248,"f",FALSE)</f>
        <v>42703</v>
      </c>
      <c r="E248" s="177">
        <f>_xll.qlInterestRateIndexValueDate(IndexON,D248)</f>
        <v>42703</v>
      </c>
      <c r="F248" s="193">
        <f>IFERROR(_xll.qlIndexFixing(IndexON,D248,TRUE,_xll.ohTrigger(RecalcTrigger,TriggerON)),NA())</f>
        <v>-2.983294019460736E-3</v>
      </c>
      <c r="H248" s="42">
        <f>_xll.qlCalendarAdvance(Calendar,$H247,B248,"f",FALSE)</f>
        <v>42703</v>
      </c>
      <c r="I248" s="177">
        <f>_xll.qlInterestRateIndexValueDate(Index1M,$H248)</f>
        <v>42705</v>
      </c>
      <c r="J248" s="182">
        <f>IFERROR(_xll.qlIndexFixing(Index1M,$H248,TRUE,_xll.ohTrigger(RecalcTrigger,Trigger1M)),NA())</f>
        <v>-2.9497344220347221E-3</v>
      </c>
      <c r="K248" s="44">
        <f>IFERROR(_xll.qlIndexFixing(Index3M,H248,TRUE,_xll.ohTrigger(RecalcTrigger,Trigger3M)),NA())</f>
        <v>-1.9081927764208473E-3</v>
      </c>
      <c r="L248" s="44">
        <f>IFERROR(_xll.qlIndexFixing(Index6M,$H248,TRUE,_xll.ohTrigger(RecalcTrigger,Trigger6M)),NA())</f>
        <v>-7.1971123934050178E-4</v>
      </c>
      <c r="M248" s="183">
        <f>IFERROR(_xll.qlIndexFixing(Index1Y,$H248,TRUE,_xll.ohTrigger(RecalcTrigger,Trigger1Y)),NA())</f>
        <v>7.7508620635817428E-4</v>
      </c>
      <c r="N248" s="182">
        <f>IFERROR(_xll.qlIndexFixing(ONIndex1M,I248,TRUE,_xll.ohTrigger(RecalcTrigger,Trigger1M)),NA())</f>
        <v>-2.9471913375767045E-3</v>
      </c>
      <c r="O248" s="44">
        <f>IFERROR(_xll.qlIndexFixing(ONIndex3M,I248,TRUE,_xll.ohTrigger(RecalcTrigger,Trigger3M)),NA())</f>
        <v>-1.9453860472928852E-3</v>
      </c>
      <c r="P248" s="44">
        <f>IFERROR(_xll.qlIndexFixing(ONIndex6M,I248,TRUE,_xll.ohTrigger(RecalcTrigger,Trigger6M)),NA())</f>
        <v>-7.7518012021382532E-4</v>
      </c>
      <c r="Q248" s="183">
        <f>IFERROR(_xll.qlIndexFixing(ONIndex1Y,I248,TRUE,_xll.ohTrigger(RecalcTrigger,Trigger1Y)),NA())</f>
        <v>4.9441894306667677E-4</v>
      </c>
    </row>
    <row r="249" spans="2:17" x14ac:dyDescent="0.2">
      <c r="B249" s="39" t="s">
        <v>17</v>
      </c>
      <c r="D249" s="42">
        <f>_xll.qlCalendarAdvance(Calendar,$D248,B249,"f",FALSE)</f>
        <v>42704</v>
      </c>
      <c r="E249" s="177">
        <f>_xll.qlInterestRateIndexValueDate(IndexON,D249)</f>
        <v>42704</v>
      </c>
      <c r="F249" s="193">
        <f>IFERROR(_xll.qlIndexFixing(IndexON,D249,TRUE,_xll.ohTrigger(RecalcTrigger,TriggerON)),NA())</f>
        <v>-2.98194146723052E-3</v>
      </c>
      <c r="H249" s="42">
        <f>_xll.qlCalendarAdvance(Calendar,$H248,B249,"f",FALSE)</f>
        <v>42704</v>
      </c>
      <c r="I249" s="177">
        <f>_xll.qlInterestRateIndexValueDate(Index1M,$H249)</f>
        <v>42706</v>
      </c>
      <c r="J249" s="182">
        <f>IFERROR(_xll.qlIndexFixing(Index1M,$H249,TRUE,_xll.ohTrigger(RecalcTrigger,Trigger1M)),NA())</f>
        <v>-2.9500424359057437E-3</v>
      </c>
      <c r="K249" s="44">
        <f>IFERROR(_xll.qlIndexFixing(Index3M,H249,TRUE,_xll.ohTrigger(RecalcTrigger,Trigger3M)),NA())</f>
        <v>-1.9080517876974845E-3</v>
      </c>
      <c r="L249" s="44">
        <f>IFERROR(_xll.qlIndexFixing(Index6M,$H249,TRUE,_xll.ohTrigger(RecalcTrigger,Trigger6M)),NA())</f>
        <v>-7.1862688445110511E-4</v>
      </c>
      <c r="M249" s="183">
        <f>IFERROR(_xll.qlIndexFixing(Index1Y,$H249,TRUE,_xll.ohTrigger(RecalcTrigger,Trigger1Y)),NA())</f>
        <v>7.8135998030397116E-4</v>
      </c>
      <c r="N249" s="182">
        <f>IFERROR(_xll.qlIndexFixing(ONIndex1M,I249,TRUE,_xll.ohTrigger(RecalcTrigger,Trigger1M)),NA())</f>
        <v>-2.9484691495929027E-3</v>
      </c>
      <c r="O249" s="44">
        <f>IFERROR(_xll.qlIndexFixing(ONIndex3M,I249,TRUE,_xll.ohTrigger(RecalcTrigger,Trigger3M)),NA())</f>
        <v>-1.9444138984914261E-3</v>
      </c>
      <c r="P249" s="44">
        <f>IFERROR(_xll.qlIndexFixing(ONIndex6M,I249,TRUE,_xll.ohTrigger(RecalcTrigger,Trigger6M)),NA())</f>
        <v>-7.7352664066054899E-4</v>
      </c>
      <c r="Q249" s="183">
        <f>IFERROR(_xll.qlIndexFixing(ONIndex1Y,I249,TRUE,_xll.ohTrigger(RecalcTrigger,Trigger1Y)),NA())</f>
        <v>4.9757109472636785E-4</v>
      </c>
    </row>
    <row r="250" spans="2:17" x14ac:dyDescent="0.2">
      <c r="B250" s="39" t="s">
        <v>17</v>
      </c>
      <c r="D250" s="42">
        <f>_xll.qlCalendarAdvance(Calendar,$D249,B250,"f",FALSE)</f>
        <v>42705</v>
      </c>
      <c r="E250" s="177">
        <f>_xll.qlInterestRateIndexValueDate(IndexON,D250)</f>
        <v>42705</v>
      </c>
      <c r="F250" s="193">
        <f>IFERROR(_xll.qlIndexFixing(IndexON,D250,TRUE,_xll.ohTrigger(RecalcTrigger,TriggerON)),NA())</f>
        <v>-2.9805470637178644E-3</v>
      </c>
      <c r="H250" s="42">
        <f>_xll.qlCalendarAdvance(Calendar,$H249,B250,"f",FALSE)</f>
        <v>42705</v>
      </c>
      <c r="I250" s="177">
        <f>_xll.qlInterestRateIndexValueDate(Index1M,$H250)</f>
        <v>42709</v>
      </c>
      <c r="J250" s="182">
        <f>IFERROR(_xll.qlIndexFixing(Index1M,$H250,TRUE,_xll.ohTrigger(RecalcTrigger,Trigger1M)),NA())</f>
        <v>-2.9499557380516868E-3</v>
      </c>
      <c r="K250" s="44">
        <f>IFERROR(_xll.qlIndexFixing(Index3M,H250,TRUE,_xll.ohTrigger(RecalcTrigger,Trigger3M)),NA())</f>
        <v>-1.9077230329416657E-3</v>
      </c>
      <c r="L250" s="44">
        <f>IFERROR(_xll.qlIndexFixing(Index6M,$H250,TRUE,_xll.ohTrigger(RecalcTrigger,Trigger6M)),NA())</f>
        <v>-7.1522632176120667E-4</v>
      </c>
      <c r="M250" s="183">
        <f>IFERROR(_xll.qlIndexFixing(Index1Y,$H250,TRUE,_xll.ohTrigger(RecalcTrigger,Trigger1Y)),NA())</f>
        <v>7.8563253217520915E-4</v>
      </c>
      <c r="N250" s="182">
        <f>IFERROR(_xll.qlIndexFixing(ONIndex1M,I250,TRUE,_xll.ohTrigger(RecalcTrigger,Trigger1M)),NA())</f>
        <v>-2.9496297533659899E-3</v>
      </c>
      <c r="O250" s="44">
        <f>IFERROR(_xll.qlIndexFixing(ONIndex3M,I250,TRUE,_xll.ohTrigger(RecalcTrigger,Trigger3M)),NA())</f>
        <v>-1.9434054038836024E-3</v>
      </c>
      <c r="P250" s="44">
        <f>IFERROR(_xll.qlIndexFixing(ONIndex6M,I250,TRUE,_xll.ohTrigger(RecalcTrigger,Trigger6M)),NA())</f>
        <v>-7.7200419960732347E-4</v>
      </c>
      <c r="Q250" s="183">
        <f>IFERROR(_xll.qlIndexFixing(ONIndex1Y,I250,TRUE,_xll.ohTrigger(RecalcTrigger,Trigger1Y)),NA())</f>
        <v>5.0079959083682013E-4</v>
      </c>
    </row>
    <row r="251" spans="2:17" x14ac:dyDescent="0.2">
      <c r="B251" s="39" t="s">
        <v>17</v>
      </c>
      <c r="D251" s="42">
        <f>_xll.qlCalendarAdvance(Calendar,$D250,B251,"f",FALSE)</f>
        <v>42706</v>
      </c>
      <c r="E251" s="177">
        <f>_xll.qlInterestRateIndexValueDate(IndexON,D251)</f>
        <v>42706</v>
      </c>
      <c r="F251" s="193">
        <f>IFERROR(_xll.qlIndexFixing(IndexON,D251,TRUE,_xll.ohTrigger(RecalcTrigger,TriggerON)),NA())</f>
        <v>-2.9775931261966093E-3</v>
      </c>
      <c r="H251" s="42">
        <f>_xll.qlCalendarAdvance(Calendar,$H250,B251,"f",FALSE)</f>
        <v>42706</v>
      </c>
      <c r="I251" s="177">
        <f>_xll.qlInterestRateIndexValueDate(Index1M,$H251)</f>
        <v>42710</v>
      </c>
      <c r="J251" s="182">
        <f>IFERROR(_xll.qlIndexFixing(Index1M,$H251,TRUE,_xll.ohTrigger(RecalcTrigger,Trigger1M)),NA())</f>
        <v>-2.9497766519044847E-3</v>
      </c>
      <c r="K251" s="44">
        <f>IFERROR(_xll.qlIndexFixing(Index3M,H251,TRUE,_xll.ohTrigger(RecalcTrigger,Trigger3M)),NA())</f>
        <v>-1.9073148618478086E-3</v>
      </c>
      <c r="L251" s="44">
        <f>IFERROR(_xll.qlIndexFixing(Index6M,$H251,TRUE,_xll.ohTrigger(RecalcTrigger,Trigger6M)),NA())</f>
        <v>-7.14032942343284E-4</v>
      </c>
      <c r="M251" s="183">
        <f>IFERROR(_xll.qlIndexFixing(Index1Y,$H251,TRUE,_xll.ohTrigger(RecalcTrigger,Trigger1Y)),NA())</f>
        <v>7.8830916491071828E-4</v>
      </c>
      <c r="N251" s="182">
        <f>IFERROR(_xll.qlIndexFixing(ONIndex1M,I251,TRUE,_xll.ohTrigger(RecalcTrigger,Trigger1M)),NA())</f>
        <v>-2.9506718953786759E-3</v>
      </c>
      <c r="O251" s="44">
        <f>IFERROR(_xll.qlIndexFixing(ONIndex3M,I251,TRUE,_xll.ohTrigger(RecalcTrigger,Trigger3M)),NA())</f>
        <v>-1.9423603996004957E-3</v>
      </c>
      <c r="P251" s="44">
        <f>IFERROR(_xll.qlIndexFixing(ONIndex6M,I251,TRUE,_xll.ohTrigger(RecalcTrigger,Trigger6M)),NA())</f>
        <v>-7.7061455468818707E-4</v>
      </c>
      <c r="Q251" s="183">
        <f>IFERROR(_xll.qlIndexFixing(ONIndex1Y,I251,TRUE,_xll.ohTrigger(RecalcTrigger,Trigger1Y)),NA())</f>
        <v>5.0410493787289568E-4</v>
      </c>
    </row>
    <row r="252" spans="2:17" x14ac:dyDescent="0.2">
      <c r="B252" s="39" t="s">
        <v>17</v>
      </c>
      <c r="D252" s="42">
        <f>_xll.qlCalendarAdvance(Calendar,$D251,B252,"f",FALSE)</f>
        <v>42709</v>
      </c>
      <c r="E252" s="177">
        <f>_xll.qlInterestRateIndexValueDate(IndexON,D252)</f>
        <v>42709</v>
      </c>
      <c r="F252" s="193">
        <f>IFERROR(_xll.qlIndexFixing(IndexON,D252,TRUE,_xll.ohTrigger(RecalcTrigger,TriggerON)),NA())</f>
        <v>-2.9745469443964723E-3</v>
      </c>
      <c r="H252" s="42">
        <f>_xll.qlCalendarAdvance(Calendar,$H251,B252,"f",FALSE)</f>
        <v>42709</v>
      </c>
      <c r="I252" s="177">
        <f>_xll.qlInterestRateIndexValueDate(Index1M,$H252)</f>
        <v>42711</v>
      </c>
      <c r="J252" s="182">
        <f>IFERROR(_xll.qlIndexFixing(Index1M,$H252,TRUE,_xll.ohTrigger(RecalcTrigger,Trigger1M)),NA())</f>
        <v>-2.9488672512899654E-3</v>
      </c>
      <c r="K252" s="44">
        <f>IFERROR(_xll.qlIndexFixing(Index3M,H252,TRUE,_xll.ohTrigger(RecalcTrigger,Trigger3M)),NA())</f>
        <v>-1.907076733756341E-3</v>
      </c>
      <c r="L252" s="44">
        <f>IFERROR(_xll.qlIndexFixing(Index6M,$H252,TRUE,_xll.ohTrigger(RecalcTrigger,Trigger6M)),NA())</f>
        <v>-7.1280421974972248E-4</v>
      </c>
      <c r="M252" s="183">
        <f>IFERROR(_xll.qlIndexFixing(Index1Y,$H252,TRUE,_xll.ohTrigger(RecalcTrigger,Trigger1Y)),NA())</f>
        <v>7.9100088821151794E-4</v>
      </c>
      <c r="N252" s="182">
        <f>IFERROR(_xll.qlIndexFixing(ONIndex1M,I252,TRUE,_xll.ohTrigger(RecalcTrigger,Trigger1M)),NA())</f>
        <v>-2.9523308262646708E-3</v>
      </c>
      <c r="O252" s="44">
        <f>IFERROR(_xll.qlIndexFixing(ONIndex3M,I252,TRUE,_xll.ohTrigger(RecalcTrigger,Trigger3M)),NA())</f>
        <v>-1.9401374195071597E-3</v>
      </c>
      <c r="P252" s="44">
        <f>IFERROR(_xll.qlIndexFixing(ONIndex6M,I252,TRUE,_xll.ohTrigger(RecalcTrigger,Trigger6M)),NA())</f>
        <v>-7.6828506807125052E-4</v>
      </c>
      <c r="Q252" s="183">
        <f>IFERROR(_xll.qlIndexFixing(ONIndex1Y,I252,TRUE,_xll.ohTrigger(RecalcTrigger,Trigger1Y)),NA())</f>
        <v>5.1097505927799602E-4</v>
      </c>
    </row>
    <row r="253" spans="2:17" x14ac:dyDescent="0.2">
      <c r="B253" s="39" t="s">
        <v>17</v>
      </c>
      <c r="D253" s="42">
        <f>_xll.qlCalendarAdvance(Calendar,$D252,B253,"f",FALSE)</f>
        <v>42710</v>
      </c>
      <c r="E253" s="177">
        <f>_xll.qlInterestRateIndexValueDate(IndexON,D253)</f>
        <v>42710</v>
      </c>
      <c r="F253" s="193">
        <f>IFERROR(_xll.qlIndexFixing(IndexON,D253,TRUE,_xll.ohTrigger(RecalcTrigger,TriggerON)),NA())</f>
        <v>-2.9729402897071822E-3</v>
      </c>
      <c r="H253" s="42">
        <f>_xll.qlCalendarAdvance(Calendar,$H252,B253,"f",FALSE)</f>
        <v>42710</v>
      </c>
      <c r="I253" s="177">
        <f>_xll.qlInterestRateIndexValueDate(Index1M,$H253)</f>
        <v>42712</v>
      </c>
      <c r="J253" s="182">
        <f>IFERROR(_xll.qlIndexFixing(Index1M,$H253,TRUE,_xll.ohTrigger(RecalcTrigger,Trigger1M)),NA())</f>
        <v>-2.9488675843993006E-3</v>
      </c>
      <c r="K253" s="44">
        <f>IFERROR(_xll.qlIndexFixing(Index3M,H253,TRUE,_xll.ohTrigger(RecalcTrigger,Trigger3M)),NA())</f>
        <v>-1.9068127198638152E-3</v>
      </c>
      <c r="L253" s="44">
        <f>IFERROR(_xll.qlIndexFixing(Index6M,$H253,TRUE,_xll.ohTrigger(RecalcTrigger,Trigger6M)),NA())</f>
        <v>-7.1153686503667947E-4</v>
      </c>
      <c r="M253" s="183">
        <f>IFERROR(_xll.qlIndexFixing(Index1Y,$H253,TRUE,_xll.ohTrigger(RecalcTrigger,Trigger1Y)),NA())</f>
        <v>7.9370723139351367E-4</v>
      </c>
      <c r="N253" s="182">
        <f>IFERROR(_xll.qlIndexFixing(ONIndex1M,I253,TRUE,_xll.ohTrigger(RecalcTrigger,Trigger1M)),NA())</f>
        <v>-2.9536307719624233E-3</v>
      </c>
      <c r="O253" s="44">
        <f>IFERROR(_xll.qlIndexFixing(ONIndex3M,I253,TRUE,_xll.ohTrigger(RecalcTrigger,Trigger3M)),NA())</f>
        <v>-1.9378120175295166E-3</v>
      </c>
      <c r="P253" s="44">
        <f>IFERROR(_xll.qlIndexFixing(ONIndex6M,I253,TRUE,_xll.ohTrigger(RecalcTrigger,Trigger6M)),NA())</f>
        <v>-7.6641909179109291E-4</v>
      </c>
      <c r="Q253" s="183">
        <f>IFERROR(_xll.qlIndexFixing(ONIndex1Y,I253,TRUE,_xll.ohTrigger(RecalcTrigger,Trigger1Y)),NA())</f>
        <v>5.1810496437099118E-4</v>
      </c>
    </row>
    <row r="254" spans="2:17" x14ac:dyDescent="0.2">
      <c r="B254" s="39" t="s">
        <v>17</v>
      </c>
      <c r="D254" s="42">
        <f>_xll.qlCalendarAdvance(Calendar,$D253,B254,"f",FALSE)</f>
        <v>42711</v>
      </c>
      <c r="E254" s="177">
        <f>_xll.qlInterestRateIndexValueDate(IndexON,D254)</f>
        <v>42711</v>
      </c>
      <c r="F254" s="193">
        <f>IFERROR(_xll.qlIndexFixing(IndexON,D254,TRUE,_xll.ohTrigger(RecalcTrigger,TriggerON)),NA())</f>
        <v>-2.9712905858536587E-3</v>
      </c>
      <c r="H254" s="42">
        <f>_xll.qlCalendarAdvance(Calendar,$H253,B254,"f",FALSE)</f>
        <v>42711</v>
      </c>
      <c r="I254" s="177">
        <f>_xll.qlInterestRateIndexValueDate(Index1M,$H254)</f>
        <v>42713</v>
      </c>
      <c r="J254" s="182">
        <f>IFERROR(_xll.qlIndexFixing(Index1M,$H254,TRUE,_xll.ohTrigger(RecalcTrigger,Trigger1M)),NA())</f>
        <v>-2.9488335503747103E-3</v>
      </c>
      <c r="K254" s="44">
        <f>IFERROR(_xll.qlIndexFixing(Index3M,H254,TRUE,_xll.ohTrigger(RecalcTrigger,Trigger3M)),NA())</f>
        <v>-1.9065206238013666E-3</v>
      </c>
      <c r="L254" s="44">
        <f>IFERROR(_xll.qlIndexFixing(Index6M,$H254,TRUE,_xll.ohTrigger(RecalcTrigger,Trigger6M)),NA())</f>
        <v>-7.102275621964668E-4</v>
      </c>
      <c r="M254" s="183">
        <f>IFERROR(_xll.qlIndexFixing(Index1Y,$H254,TRUE,_xll.ohTrigger(RecalcTrigger,Trigger1Y)),NA())</f>
        <v>8.0031643467074148E-4</v>
      </c>
      <c r="N254" s="182">
        <f>IFERROR(_xll.qlIndexFixing(ONIndex1M,I254,TRUE,_xll.ohTrigger(RecalcTrigger,Trigger1M)),NA())</f>
        <v>-2.9540617998957686E-3</v>
      </c>
      <c r="O254" s="44">
        <f>IFERROR(_xll.qlIndexFixing(ONIndex3M,I254,TRUE,_xll.ohTrigger(RecalcTrigger,Trigger3M)),NA())</f>
        <v>-1.9365820127914546E-3</v>
      </c>
      <c r="P254" s="44">
        <f>IFERROR(_xll.qlIndexFixing(ONIndex6M,I254,TRUE,_xll.ohTrigger(RecalcTrigger,Trigger6M)),NA())</f>
        <v>-7.6571979369166598E-4</v>
      </c>
      <c r="Q254" s="183">
        <f>IFERROR(_xll.qlIndexFixing(ONIndex1Y,I254,TRUE,_xll.ohTrigger(RecalcTrigger,Trigger1Y)),NA())</f>
        <v>5.2180216283836955E-4</v>
      </c>
    </row>
    <row r="255" spans="2:17" x14ac:dyDescent="0.2">
      <c r="B255" s="39" t="s">
        <v>17</v>
      </c>
      <c r="D255" s="42">
        <f>_xll.qlCalendarAdvance(Calendar,$D254,B255,"f",FALSE)</f>
        <v>42712</v>
      </c>
      <c r="E255" s="177">
        <f>_xll.qlInterestRateIndexValueDate(IndexON,D255)</f>
        <v>42712</v>
      </c>
      <c r="F255" s="193">
        <f>IFERROR(_xll.qlIndexFixing(IndexON,D255,TRUE,_xll.ohTrigger(RecalcTrigger,TriggerON)),NA())</f>
        <v>-2.9695976330357254E-3</v>
      </c>
      <c r="H255" s="42">
        <f>_xll.qlCalendarAdvance(Calendar,$H254,B255,"f",FALSE)</f>
        <v>42712</v>
      </c>
      <c r="I255" s="177">
        <f>_xll.qlInterestRateIndexValueDate(Index1M,$H255)</f>
        <v>42716</v>
      </c>
      <c r="J255" s="182">
        <f>IFERROR(_xll.qlIndexFixing(Index1M,$H255,TRUE,_xll.ohTrigger(RecalcTrigger,Trigger1M)),NA())</f>
        <v>-2.9473509426078313E-3</v>
      </c>
      <c r="K255" s="44">
        <f>IFERROR(_xll.qlIndexFixing(Index3M,H255,TRUE,_xll.ohTrigger(RecalcTrigger,Trigger3M)),NA())</f>
        <v>-1.9053769694733357E-3</v>
      </c>
      <c r="L255" s="44">
        <f>IFERROR(_xll.qlIndexFixing(Index6M,$H255,TRUE,_xll.ohTrigger(RecalcTrigger,Trigger6M)),NA())</f>
        <v>-7.060143988378366E-4</v>
      </c>
      <c r="M255" s="183">
        <f>IFERROR(_xll.qlIndexFixing(Index1Y,$H255,TRUE,_xll.ohTrigger(RecalcTrigger,Trigger1Y)),NA())</f>
        <v>8.0466927500673574E-4</v>
      </c>
      <c r="N255" s="182">
        <f>IFERROR(_xll.qlIndexFixing(ONIndex1M,I255,TRUE,_xll.ohTrigger(RecalcTrigger,Trigger1M)),NA())</f>
        <v>-2.9543668438458681E-3</v>
      </c>
      <c r="O255" s="44">
        <f>IFERROR(_xll.qlIndexFixing(ONIndex3M,I255,TRUE,_xll.ohTrigger(RecalcTrigger,Trigger3M)),NA())</f>
        <v>-1.9353145171630004E-3</v>
      </c>
      <c r="P255" s="44">
        <f>IFERROR(_xll.qlIndexFixing(ONIndex6M,I255,TRUE,_xll.ohTrigger(RecalcTrigger,Trigger6M)),NA())</f>
        <v>-7.6516383805014243E-4</v>
      </c>
      <c r="Q255" s="183">
        <f>IFERROR(_xll.qlIndexFixing(ONIndex1Y,I255,TRUE,_xll.ohTrigger(RecalcTrigger,Trigger1Y)),NA())</f>
        <v>5.2557925076079925E-4</v>
      </c>
    </row>
    <row r="256" spans="2:17" x14ac:dyDescent="0.2">
      <c r="B256" s="39" t="s">
        <v>17</v>
      </c>
      <c r="D256" s="42">
        <f>_xll.qlCalendarAdvance(Calendar,$D255,B256,"f",FALSE)</f>
        <v>42713</v>
      </c>
      <c r="E256" s="177">
        <f>_xll.qlInterestRateIndexValueDate(IndexON,D256)</f>
        <v>42713</v>
      </c>
      <c r="F256" s="193">
        <f>IFERROR(_xll.qlIndexFixing(IndexON,D256,TRUE,_xll.ohTrigger(RecalcTrigger,TriggerON)),NA())</f>
        <v>-2.9660421284916083E-3</v>
      </c>
      <c r="H256" s="42">
        <f>_xll.qlCalendarAdvance(Calendar,$H255,B256,"f",FALSE)</f>
        <v>42713</v>
      </c>
      <c r="I256" s="177">
        <f>_xll.qlInterestRateIndexValueDate(Index1M,$H256)</f>
        <v>42717</v>
      </c>
      <c r="J256" s="182">
        <f>IFERROR(_xll.qlIndexFixing(Index1M,$H256,TRUE,_xll.ohTrigger(RecalcTrigger,Trigger1M)),NA())</f>
        <v>-2.9467526284341424E-3</v>
      </c>
      <c r="K256" s="44">
        <f>IFERROR(_xll.qlIndexFixing(Index3M,H256,TRUE,_xll.ohTrigger(RecalcTrigger,Trigger3M)),NA())</f>
        <v>-1.905026834450485E-3</v>
      </c>
      <c r="L256" s="44">
        <f>IFERROR(_xll.qlIndexFixing(Index6M,$H256,TRUE,_xll.ohTrigger(RecalcTrigger,Trigger6M)),NA())</f>
        <v>-7.0450360208090758E-4</v>
      </c>
      <c r="M256" s="183">
        <f>IFERROR(_xll.qlIndexFixing(Index1Y,$H256,TRUE,_xll.ohTrigger(RecalcTrigger,Trigger1Y)),NA())</f>
        <v>8.0744154309043341E-4</v>
      </c>
      <c r="N256" s="182">
        <f>IFERROR(_xll.qlIndexFixing(ONIndex1M,I256,TRUE,_xll.ohTrigger(RecalcTrigger,Trigger1M)),NA())</f>
        <v>-2.9545446503354E-3</v>
      </c>
      <c r="O256" s="44">
        <f>IFERROR(_xll.qlIndexFixing(ONIndex3M,I256,TRUE,_xll.ohTrigger(RecalcTrigger,Trigger3M)),NA())</f>
        <v>-1.9340093672148839E-3</v>
      </c>
      <c r="P256" s="44">
        <f>IFERROR(_xll.qlIndexFixing(ONIndex6M,I256,TRUE,_xll.ohTrigger(RecalcTrigger,Trigger6M)),NA())</f>
        <v>-7.6475298254052859E-4</v>
      </c>
      <c r="Q256" s="183">
        <f>IFERROR(_xll.qlIndexFixing(ONIndex1Y,I256,TRUE,_xll.ohTrigger(RecalcTrigger,Trigger1Y)),NA())</f>
        <v>5.2943673485295051E-4</v>
      </c>
    </row>
    <row r="257" spans="2:17" x14ac:dyDescent="0.2">
      <c r="B257" s="39" t="s">
        <v>17</v>
      </c>
      <c r="D257" s="42">
        <f>_xll.qlCalendarAdvance(Calendar,$D256,B257,"f",FALSE)</f>
        <v>42716</v>
      </c>
      <c r="E257" s="177">
        <f>_xll.qlInterestRateIndexValueDate(IndexON,D257)</f>
        <v>42716</v>
      </c>
      <c r="F257" s="193">
        <f>IFERROR(_xll.qlIndexFixing(IndexON,D257,TRUE,_xll.ohTrigger(RecalcTrigger,TriggerON)),NA())</f>
        <v>-2.9623893392338729E-3</v>
      </c>
      <c r="H257" s="42">
        <f>_xll.qlCalendarAdvance(Calendar,$H256,B257,"f",FALSE)</f>
        <v>42716</v>
      </c>
      <c r="I257" s="177">
        <f>_xll.qlInterestRateIndexValueDate(Index1M,$H257)</f>
        <v>42718</v>
      </c>
      <c r="J257" s="182">
        <f>IFERROR(_xll.qlIndexFixing(Index1M,$H257,TRUE,_xll.ohTrigger(RecalcTrigger,Trigger1M)),NA())</f>
        <v>-2.9452396159984125E-3</v>
      </c>
      <c r="K257" s="44">
        <f>IFERROR(_xll.qlIndexFixing(Index3M,H257,TRUE,_xll.ohTrigger(RecalcTrigger,Trigger3M)),NA())</f>
        <v>-1.9045607260044228E-3</v>
      </c>
      <c r="L257" s="44">
        <f>IFERROR(_xll.qlIndexFixing(Index6M,$H257,TRUE,_xll.ohTrigger(RecalcTrigger,Trigger6M)),NA())</f>
        <v>-7.029338711554441E-4</v>
      </c>
      <c r="M257" s="183">
        <f>IFERROR(_xll.qlIndexFixing(Index1Y,$H257,TRUE,_xll.ohTrigger(RecalcTrigger,Trigger1Y)),NA())</f>
        <v>8.1022553840548158E-4</v>
      </c>
      <c r="N257" s="182">
        <f>IFERROR(_xll.qlIndexFixing(ONIndex1M,I257,TRUE,_xll.ohTrigger(RecalcTrigger,Trigger1M)),NA())</f>
        <v>-2.9544456231356264E-3</v>
      </c>
      <c r="O257" s="44">
        <f>IFERROR(_xll.qlIndexFixing(ONIndex3M,I257,TRUE,_xll.ohTrigger(RecalcTrigger,Trigger3M)),NA())</f>
        <v>-1.9312623742617774E-3</v>
      </c>
      <c r="P257" s="44">
        <f>IFERROR(_xll.qlIndexFixing(ONIndex6M,I257,TRUE,_xll.ohTrigger(RecalcTrigger,Trigger6M)),NA())</f>
        <v>-7.6442210393601329E-4</v>
      </c>
      <c r="Q257" s="183">
        <f>IFERROR(_xll.qlIndexFixing(ONIndex1Y,I257,TRUE,_xll.ohTrigger(RecalcTrigger,Trigger1Y)),NA())</f>
        <v>5.3742302416281973E-4</v>
      </c>
    </row>
    <row r="258" spans="2:17" x14ac:dyDescent="0.2">
      <c r="B258" s="39" t="s">
        <v>17</v>
      </c>
      <c r="D258" s="42">
        <f>_xll.qlCalendarAdvance(Calendar,$D257,B258,"f",FALSE)</f>
        <v>42717</v>
      </c>
      <c r="E258" s="177">
        <f>_xll.qlInterestRateIndexValueDate(IndexON,D258)</f>
        <v>42717</v>
      </c>
      <c r="F258" s="193">
        <f>IFERROR(_xll.qlIndexFixing(IndexON,D258,TRUE,_xll.ohTrigger(RecalcTrigger,TriggerON)),NA())</f>
        <v>-2.9604771467894864E-3</v>
      </c>
      <c r="H258" s="42">
        <f>_xll.qlCalendarAdvance(Calendar,$H257,B258,"f",FALSE)</f>
        <v>42717</v>
      </c>
      <c r="I258" s="177">
        <f>_xll.qlInterestRateIndexValueDate(Index1M,$H258)</f>
        <v>42719</v>
      </c>
      <c r="J258" s="182">
        <f>IFERROR(_xll.qlIndexFixing(Index1M,$H258,TRUE,_xll.ohTrigger(RecalcTrigger,Trigger1M)),NA())</f>
        <v>-2.9449785583143817E-3</v>
      </c>
      <c r="K258" s="44">
        <f>IFERROR(_xll.qlIndexFixing(Index3M,H258,TRUE,_xll.ohTrigger(RecalcTrigger,Trigger3M)),NA())</f>
        <v>-1.9040529635865333E-3</v>
      </c>
      <c r="L258" s="44">
        <f>IFERROR(_xll.qlIndexFixing(Index6M,$H258,TRUE,_xll.ohTrigger(RecalcTrigger,Trigger6M)),NA())</f>
        <v>-7.0130172764696686E-4</v>
      </c>
      <c r="M258" s="183">
        <f>IFERROR(_xll.qlIndexFixing(Index1Y,$H258,TRUE,_xll.ohTrigger(RecalcTrigger,Trigger1Y)),NA())</f>
        <v>8.1302076741877536E-4</v>
      </c>
      <c r="N258" s="182">
        <f>IFERROR(_xll.qlIndexFixing(ONIndex1M,I258,TRUE,_xll.ohTrigger(RecalcTrigger,Trigger1M)),NA())</f>
        <v>-2.9539584277049613E-3</v>
      </c>
      <c r="O258" s="44">
        <f>IFERROR(_xll.qlIndexFixing(ONIndex3M,I258,TRUE,_xll.ohTrigger(RecalcTrigger,Trigger3M)),NA())</f>
        <v>-1.9284089523630144E-3</v>
      </c>
      <c r="P258" s="44">
        <f>IFERROR(_xll.qlIndexFixing(ONIndex6M,I258,TRUE,_xll.ohTrigger(RecalcTrigger,Trigger6M)),NA())</f>
        <v>-7.6459571598075371E-4</v>
      </c>
      <c r="Q258" s="183">
        <f>IFERROR(_xll.qlIndexFixing(ONIndex1Y,I258,TRUE,_xll.ohTrigger(RecalcTrigger,Trigger1Y)),NA())</f>
        <v>5.4568076017780243E-4</v>
      </c>
    </row>
    <row r="259" spans="2:17" x14ac:dyDescent="0.2">
      <c r="B259" s="39" t="s">
        <v>17</v>
      </c>
      <c r="D259" s="42">
        <f>_xll.qlCalendarAdvance(Calendar,$D258,B259,"f",FALSE)</f>
        <v>42718</v>
      </c>
      <c r="E259" s="177">
        <f>_xll.qlInterestRateIndexValueDate(IndexON,D259)</f>
        <v>42718</v>
      </c>
      <c r="F259" s="193">
        <f>IFERROR(_xll.qlIndexFixing(IndexON,D259,TRUE,_xll.ohTrigger(RecalcTrigger,TriggerON)),NA())</f>
        <v>-2.9585425179723401E-3</v>
      </c>
      <c r="H259" s="42">
        <f>_xll.qlCalendarAdvance(Calendar,$H258,B259,"f",FALSE)</f>
        <v>42718</v>
      </c>
      <c r="I259" s="177">
        <f>_xll.qlInterestRateIndexValueDate(Index1M,$H259)</f>
        <v>42720</v>
      </c>
      <c r="J259" s="182">
        <f>IFERROR(_xll.qlIndexFixing(Index1M,$H259,TRUE,_xll.ohTrigger(RecalcTrigger,Trigger1M)),NA())</f>
        <v>-2.9446941420076659E-3</v>
      </c>
      <c r="K259" s="44">
        <f>IFERROR(_xll.qlIndexFixing(Index3M,H259,TRUE,_xll.ohTrigger(RecalcTrigger,Trigger3M)),NA())</f>
        <v>-1.9035012196297885E-3</v>
      </c>
      <c r="L259" s="44">
        <f>IFERROR(_xll.qlIndexFixing(Index6M,$H259,TRUE,_xll.ohTrigger(RecalcTrigger,Trigger6M)),NA())</f>
        <v>-6.9960366607034279E-4</v>
      </c>
      <c r="M259" s="183">
        <f>IFERROR(_xll.qlIndexFixing(Index1Y,$H259,TRUE,_xll.ohTrigger(RecalcTrigger,Trigger1Y)),NA())</f>
        <v>8.1991226447969369E-4</v>
      </c>
      <c r="N259" s="182">
        <f>IFERROR(_xll.qlIndexFixing(ONIndex1M,I259,TRUE,_xll.ohTrigger(RecalcTrigger,Trigger1M)),NA())</f>
        <v>-2.9534812416143197E-3</v>
      </c>
      <c r="O259" s="44">
        <f>IFERROR(_xll.qlIndexFixing(ONIndex3M,I259,TRUE,_xll.ohTrigger(RecalcTrigger,Trigger3M)),NA())</f>
        <v>-1.926913077099357E-3</v>
      </c>
      <c r="P259" s="44">
        <f>IFERROR(_xll.qlIndexFixing(ONIndex6M,I259,TRUE,_xll.ohTrigger(RecalcTrigger,Trigger6M)),NA())</f>
        <v>-7.6493672668043189E-4</v>
      </c>
      <c r="Q259" s="183">
        <f>IFERROR(_xll.qlIndexFixing(ONIndex1Y,I259,TRUE,_xll.ohTrigger(RecalcTrigger,Trigger1Y)),NA())</f>
        <v>5.4994782096251527E-4</v>
      </c>
    </row>
    <row r="260" spans="2:17" x14ac:dyDescent="0.2">
      <c r="B260" s="39" t="s">
        <v>17</v>
      </c>
      <c r="D260" s="42">
        <f>_xll.qlCalendarAdvance(Calendar,$D259,B260,"f",FALSE)</f>
        <v>42719</v>
      </c>
      <c r="E260" s="177">
        <f>_xll.qlInterestRateIndexValueDate(IndexON,D260)</f>
        <v>42719</v>
      </c>
      <c r="F260" s="193">
        <f>IFERROR(_xll.qlIndexFixing(IndexON,D260,TRUE,_xll.ohTrigger(RecalcTrigger,TriggerON)),NA())</f>
        <v>-2.9566737790887032E-3</v>
      </c>
      <c r="H260" s="42">
        <f>_xll.qlCalendarAdvance(Calendar,$H259,B260,"f",FALSE)</f>
        <v>42719</v>
      </c>
      <c r="I260" s="177">
        <f>_xll.qlInterestRateIndexValueDate(Index1M,$H260)</f>
        <v>42723</v>
      </c>
      <c r="J260" s="182">
        <f>IFERROR(_xll.qlIndexFixing(Index1M,$H260,TRUE,_xll.ohTrigger(RecalcTrigger,Trigger1M)),NA())</f>
        <v>-2.9423157081797137E-3</v>
      </c>
      <c r="K260" s="44">
        <f>IFERROR(_xll.qlIndexFixing(Index3M,H260,TRUE,_xll.ohTrigger(RecalcTrigger,Trigger3M)),NA())</f>
        <v>-1.9011004667117523E-3</v>
      </c>
      <c r="L260" s="44">
        <f>IFERROR(_xll.qlIndexFixing(Index6M,$H260,TRUE,_xll.ohTrigger(RecalcTrigger,Trigger6M)),NA())</f>
        <v>-6.9407851197478157E-4</v>
      </c>
      <c r="M260" s="183">
        <f>IFERROR(_xll.qlIndexFixing(Index1Y,$H260,TRUE,_xll.ohTrigger(RecalcTrigger,Trigger1Y)),NA())</f>
        <v>8.2430403553608957E-4</v>
      </c>
      <c r="N260" s="182">
        <f>IFERROR(_xll.qlIndexFixing(ONIndex1M,I260,TRUE,_xll.ohTrigger(RecalcTrigger,Trigger1M)),NA())</f>
        <v>-2.9528890043151179E-3</v>
      </c>
      <c r="O260" s="44">
        <f>IFERROR(_xll.qlIndexFixing(ONIndex3M,I260,TRUE,_xll.ohTrigger(RecalcTrigger,Trigger3M)),NA())</f>
        <v>-1.9254005612268088E-3</v>
      </c>
      <c r="P260" s="44">
        <f>IFERROR(_xll.qlIndexFixing(ONIndex6M,I260,TRUE,_xll.ohTrigger(RecalcTrigger,Trigger6M)),NA())</f>
        <v>-7.6542837552207033E-4</v>
      </c>
      <c r="Q260" s="183">
        <f>IFERROR(_xll.qlIndexFixing(ONIndex1Y,I260,TRUE,_xll.ohTrigger(RecalcTrigger,Trigger1Y)),NA())</f>
        <v>5.5420223554314418E-4</v>
      </c>
    </row>
    <row r="261" spans="2:17" x14ac:dyDescent="0.2">
      <c r="B261" s="39" t="s">
        <v>17</v>
      </c>
      <c r="D261" s="42">
        <f>_xll.qlCalendarAdvance(Calendar,$D260,B261,"f",FALSE)</f>
        <v>42720</v>
      </c>
      <c r="E261" s="177">
        <f>_xll.qlInterestRateIndexValueDate(IndexON,D261)</f>
        <v>42720</v>
      </c>
      <c r="F261" s="193">
        <f>IFERROR(_xll.qlIndexFixing(IndexON,D261,TRUE,_xll.ohTrigger(RecalcTrigger,TriggerON)),NA())</f>
        <v>-2.9532109312535582E-3</v>
      </c>
      <c r="H261" s="42">
        <f>_xll.qlCalendarAdvance(Calendar,$H260,B261,"f",FALSE)</f>
        <v>42720</v>
      </c>
      <c r="I261" s="177">
        <f>_xll.qlInterestRateIndexValueDate(Index1M,$H261)</f>
        <v>42724</v>
      </c>
      <c r="J261" s="182">
        <f>IFERROR(_xll.qlIndexFixing(Index1M,$H261,TRUE,_xll.ohTrigger(RecalcTrigger,Trigger1M)),NA())</f>
        <v>-2.9414689339818567E-3</v>
      </c>
      <c r="K261" s="44">
        <f>IFERROR(_xll.qlIndexFixing(Index3M,H261,TRUE,_xll.ohTrigger(RecalcTrigger,Trigger3M)),NA())</f>
        <v>-1.9008072211317284E-3</v>
      </c>
      <c r="L261" s="44">
        <f>IFERROR(_xll.qlIndexFixing(Index6M,$H261,TRUE,_xll.ohTrigger(RecalcTrigger,Trigger6M)),NA())</f>
        <v>-6.920811817941933E-4</v>
      </c>
      <c r="M261" s="183">
        <f>IFERROR(_xll.qlIndexFixing(Index1Y,$H261,TRUE,_xll.ohTrigger(RecalcTrigger,Trigger1Y)),NA())</f>
        <v>8.271479157856284E-4</v>
      </c>
      <c r="N261" s="182">
        <f>IFERROR(_xll.qlIndexFixing(ONIndex1M,I261,TRUE,_xll.ohTrigger(RecalcTrigger,Trigger1M)),NA())</f>
        <v>-2.952259725845785E-3</v>
      </c>
      <c r="O261" s="44">
        <f>IFERROR(_xll.qlIndexFixing(ONIndex3M,I261,TRUE,_xll.ohTrigger(RecalcTrigger,Trigger3M)),NA())</f>
        <v>-1.9239597014353294E-3</v>
      </c>
      <c r="P261" s="44">
        <f>IFERROR(_xll.qlIndexFixing(ONIndex6M,I261,TRUE,_xll.ohTrigger(RecalcTrigger,Trigger6M)),NA())</f>
        <v>-7.6605227797177378E-4</v>
      </c>
      <c r="Q261" s="183">
        <f>IFERROR(_xll.qlIndexFixing(ONIndex1Y,I261,TRUE,_xll.ohTrigger(RecalcTrigger,Trigger1Y)),NA())</f>
        <v>5.5805809221709524E-4</v>
      </c>
    </row>
    <row r="262" spans="2:17" x14ac:dyDescent="0.2">
      <c r="B262" s="39" t="s">
        <v>17</v>
      </c>
      <c r="D262" s="42">
        <f>_xll.qlCalendarAdvance(Calendar,$D261,B262,"f",FALSE)</f>
        <v>42723</v>
      </c>
      <c r="E262" s="177">
        <f>_xll.qlInterestRateIndexValueDate(IndexON,D262)</f>
        <v>42723</v>
      </c>
      <c r="F262" s="193">
        <f>IFERROR(_xll.qlIndexFixing(IndexON,D262,TRUE,_xll.ohTrigger(RecalcTrigger,TriggerON)),NA())</f>
        <v>-2.9501016510469213E-3</v>
      </c>
      <c r="H262" s="42">
        <f>_xll.qlCalendarAdvance(Calendar,$H261,B262,"f",FALSE)</f>
        <v>42723</v>
      </c>
      <c r="I262" s="177">
        <f>_xll.qlInterestRateIndexValueDate(Index1M,$H262)</f>
        <v>42725</v>
      </c>
      <c r="J262" s="182">
        <f>IFERROR(_xll.qlIndexFixing(Index1M,$H262,TRUE,_xll.ohTrigger(RecalcTrigger,Trigger1M)),NA())</f>
        <v>-2.9396024021681329E-3</v>
      </c>
      <c r="K262" s="44">
        <f>IFERROR(_xll.qlIndexFixing(Index3M,H262,TRUE,_xll.ohTrigger(RecalcTrigger,Trigger3M)),NA())</f>
        <v>-1.9000000000093387E-3</v>
      </c>
      <c r="L262" s="44">
        <f>IFERROR(_xll.qlIndexFixing(Index6M,$H262,TRUE,_xll.ohTrigger(RecalcTrigger,Trigger6M)),NA())</f>
        <v>-6.9000000000004041E-4</v>
      </c>
      <c r="M262" s="183">
        <f>IFERROR(_xll.qlIndexFixing(Index1Y,$H262,TRUE,_xll.ohTrigger(RecalcTrigger,Trigger1Y)),NA())</f>
        <v>8.299999999778979E-4</v>
      </c>
      <c r="N262" s="182">
        <f>IFERROR(_xll.qlIndexFixing(ONIndex1M,I262,TRUE,_xll.ohTrigger(RecalcTrigger,Trigger1M)),NA())</f>
        <v>-2.9505633615367621E-3</v>
      </c>
      <c r="O262" s="44">
        <f>IFERROR(_xll.qlIndexFixing(ONIndex3M,I262,TRUE,_xll.ohTrigger(RecalcTrigger,Trigger3M)),NA())</f>
        <v>-1.9208209898047279E-3</v>
      </c>
      <c r="P262" s="44">
        <f>IFERROR(_xll.qlIndexFixing(ONIndex6M,I262,TRUE,_xll.ohTrigger(RecalcTrigger,Trigger6M)),NA())</f>
        <v>-7.6825845246486502E-4</v>
      </c>
      <c r="Q262" s="183">
        <f>IFERROR(_xll.qlIndexFixing(ONIndex1Y,I262,TRUE,_xll.ohTrigger(RecalcTrigger,Trigger1Y)),NA())</f>
        <v>5.6517794120747311E-4</v>
      </c>
    </row>
    <row r="263" spans="2:17" x14ac:dyDescent="0.2">
      <c r="B263" s="39" t="s">
        <v>17</v>
      </c>
      <c r="D263" s="42">
        <f>_xll.qlCalendarAdvance(Calendar,$D262,B263,"f",FALSE)</f>
        <v>42724</v>
      </c>
      <c r="E263" s="177">
        <f>_xll.qlInterestRateIndexValueDate(IndexON,D263)</f>
        <v>42724</v>
      </c>
      <c r="F263" s="193">
        <f>IFERROR(_xll.qlIndexFixing(IndexON,D263,TRUE,_xll.ohTrigger(RecalcTrigger,TriggerON)),NA())</f>
        <v>-2.9486905837838862E-3</v>
      </c>
      <c r="H263" s="42">
        <f>_xll.qlCalendarAdvance(Calendar,$H262,B263,"f",FALSE)</f>
        <v>42724</v>
      </c>
      <c r="I263" s="177">
        <f>_xll.qlInterestRateIndexValueDate(Index1M,$H263)</f>
        <v>42726</v>
      </c>
      <c r="J263" s="182">
        <f>IFERROR(_xll.qlIndexFixing(Index1M,$H263,TRUE,_xll.ohTrigger(RecalcTrigger,Trigger1M)),NA())</f>
        <v>-2.939211304641004E-3</v>
      </c>
      <c r="K263" s="44">
        <f>IFERROR(_xll.qlIndexFixing(Index3M,H263,TRUE,_xll.ohTrigger(RecalcTrigger,Trigger3M)),NA())</f>
        <v>-1.8991548944460312E-3</v>
      </c>
      <c r="L263" s="44">
        <f>IFERROR(_xll.qlIndexFixing(Index6M,$H263,TRUE,_xll.ohTrigger(RecalcTrigger,Trigger6M)),NA())</f>
        <v>-6.8783804034566254E-4</v>
      </c>
      <c r="M263" s="183">
        <f>IFERROR(_xll.qlIndexFixing(Index1Y,$H263,TRUE,_xll.ohTrigger(RecalcTrigger,Trigger1Y)),NA())</f>
        <v>8.3286008863235638E-4</v>
      </c>
      <c r="N263" s="182">
        <f>IFERROR(_xll.qlIndexFixing(ONIndex1M,I263,TRUE,_xll.ohTrigger(RecalcTrigger,Trigger1M)),NA())</f>
        <v>-2.9488529616550352E-3</v>
      </c>
      <c r="O263" s="44">
        <f>IFERROR(_xll.qlIndexFixing(ONIndex3M,I263,TRUE,_xll.ohTrigger(RecalcTrigger,Trigger3M)),NA())</f>
        <v>-1.9182029906472664E-3</v>
      </c>
      <c r="P263" s="44">
        <f>IFERROR(_xll.qlIndexFixing(ONIndex6M,I263,TRUE,_xll.ohTrigger(RecalcTrigger,Trigger6M)),NA())</f>
        <v>-7.7113093714498149E-4</v>
      </c>
      <c r="Q263" s="183">
        <f>IFERROR(_xll.qlIndexFixing(ONIndex1Y,I263,TRUE,_xll.ohTrigger(RecalcTrigger,Trigger1Y)),NA())</f>
        <v>5.6972345793049328E-4</v>
      </c>
    </row>
    <row r="264" spans="2:17" x14ac:dyDescent="0.2">
      <c r="B264" s="39" t="s">
        <v>17</v>
      </c>
      <c r="D264" s="42">
        <f>_xll.qlCalendarAdvance(Calendar,$D263,B264,"f",FALSE)</f>
        <v>42725</v>
      </c>
      <c r="E264" s="177">
        <f>_xll.qlInterestRateIndexValueDate(IndexON,D264)</f>
        <v>42725</v>
      </c>
      <c r="F264" s="193">
        <f>IFERROR(_xll.qlIndexFixing(IndexON,D264,TRUE,_xll.ohTrigger(RecalcTrigger,TriggerON)),NA())</f>
        <v>-2.9473748056174642E-3</v>
      </c>
      <c r="H264" s="42">
        <f>_xll.qlCalendarAdvance(Calendar,$H263,B264,"f",FALSE)</f>
        <v>42725</v>
      </c>
      <c r="I264" s="177">
        <f>_xll.qlInterestRateIndexValueDate(Index1M,$H264)</f>
        <v>42727</v>
      </c>
      <c r="J264" s="182">
        <f>IFERROR(_xll.qlIndexFixing(Index1M,$H264,TRUE,_xll.ohTrigger(RecalcTrigger,Trigger1M)),NA())</f>
        <v>-2.9388144882257529E-3</v>
      </c>
      <c r="K264" s="44">
        <f>IFERROR(_xll.qlIndexFixing(Index3M,H264,TRUE,_xll.ohTrigger(RecalcTrigger,Trigger3M)),NA())</f>
        <v>-1.8982908199194348E-3</v>
      </c>
      <c r="L264" s="44">
        <f>IFERROR(_xll.qlIndexFixing(Index6M,$H264,TRUE,_xll.ohTrigger(RecalcTrigger,Trigger6M)),NA())</f>
        <v>-6.8560275862396595E-4</v>
      </c>
      <c r="M264" s="183">
        <f>IFERROR(_xll.qlIndexFixing(Index1Y,$H264,TRUE,_xll.ohTrigger(RecalcTrigger,Trigger1Y)),NA())</f>
        <v>8.4427170774027107E-4</v>
      </c>
      <c r="N264" s="182">
        <f>IFERROR(_xll.qlIndexFixing(ONIndex1M,I264,TRUE,_xll.ohTrigger(RecalcTrigger,Trigger1M)),NA())</f>
        <v>-2.9481197805791837E-3</v>
      </c>
      <c r="O264" s="44">
        <f>IFERROR(_xll.qlIndexFixing(ONIndex3M,I264,TRUE,_xll.ohTrigger(RecalcTrigger,Trigger3M)),NA())</f>
        <v>-1.9173500899372087E-3</v>
      </c>
      <c r="P264" s="44">
        <f>IFERROR(_xll.qlIndexFixing(ONIndex6M,I264,TRUE,_xll.ohTrigger(RecalcTrigger,Trigger6M)),NA())</f>
        <v>-7.7254850964436628E-4</v>
      </c>
      <c r="Q264" s="183">
        <f>IFERROR(_xll.qlIndexFixing(ONIndex1Y,I264,TRUE,_xll.ohTrigger(RecalcTrigger,Trigger1Y)),NA())</f>
        <v>5.7049331019243255E-4</v>
      </c>
    </row>
    <row r="265" spans="2:17" x14ac:dyDescent="0.2">
      <c r="B265" s="39" t="s">
        <v>17</v>
      </c>
      <c r="D265" s="42">
        <f>_xll.qlCalendarAdvance(Calendar,$D264,B265,"f",FALSE)</f>
        <v>42726</v>
      </c>
      <c r="E265" s="177">
        <f>_xll.qlInterestRateIndexValueDate(IndexON,D265)</f>
        <v>42726</v>
      </c>
      <c r="F265" s="193">
        <f>IFERROR(_xll.qlIndexFixing(IndexON,D265,TRUE,_xll.ohTrigger(RecalcTrigger,TriggerON)),NA())</f>
        <v>-2.9461555680265761E-3</v>
      </c>
      <c r="H265" s="42">
        <f>_xll.qlCalendarAdvance(Calendar,$H264,B265,"f",FALSE)</f>
        <v>42726</v>
      </c>
      <c r="I265" s="177">
        <f>_xll.qlInterestRateIndexValueDate(Index1M,$H265)</f>
        <v>42731</v>
      </c>
      <c r="J265" s="182">
        <f>IFERROR(_xll.qlIndexFixing(Index1M,$H265,TRUE,_xll.ohTrigger(RecalcTrigger,Trigger1M)),NA())</f>
        <v>-2.9350388121597614E-3</v>
      </c>
      <c r="K265" s="44">
        <f>IFERROR(_xll.qlIndexFixing(Index3M,H265,TRUE,_xll.ohTrigger(RecalcTrigger,Trigger3M)),NA())</f>
        <v>-1.8946227420486572E-3</v>
      </c>
      <c r="L265" s="44">
        <f>IFERROR(_xll.qlIndexFixing(Index6M,$H265,TRUE,_xll.ohTrigger(RecalcTrigger,Trigger6M)),NA())</f>
        <v>-6.7598728204197405E-4</v>
      </c>
      <c r="M265" s="183">
        <f>IFERROR(_xll.qlIndexFixing(Index1Y,$H265,TRUE,_xll.ohTrigger(RecalcTrigger,Trigger1Y)),NA())</f>
        <v>8.4732494857232669E-4</v>
      </c>
      <c r="N265" s="182">
        <f>IFERROR(_xll.qlIndexFixing(ONIndex1M,I265,TRUE,_xll.ohTrigger(RecalcTrigger,Trigger1M)),NA())</f>
        <v>-2.9473694056569855E-3</v>
      </c>
      <c r="O265" s="44">
        <f>IFERROR(_xll.qlIndexFixing(ONIndex3M,I265,TRUE,_xll.ohTrigger(RecalcTrigger,Trigger3M)),NA())</f>
        <v>-1.9165996443115674E-3</v>
      </c>
      <c r="P265" s="44">
        <f>IFERROR(_xll.qlIndexFixing(ONIndex6M,I265,TRUE,_xll.ohTrigger(RecalcTrigger,Trigger6M)),NA())</f>
        <v>-7.7410336612793174E-4</v>
      </c>
      <c r="Q265" s="183">
        <f>IFERROR(_xll.qlIndexFixing(ONIndex1Y,I265,TRUE,_xll.ohTrigger(RecalcTrigger,Trigger1Y)),NA())</f>
        <v>5.7072860941254078E-4</v>
      </c>
    </row>
    <row r="266" spans="2:17" x14ac:dyDescent="0.2">
      <c r="B266" s="39" t="s">
        <v>17</v>
      </c>
      <c r="D266" s="42">
        <f>_xll.qlCalendarAdvance(Calendar,$D265,B266,"f",FALSE)</f>
        <v>42727</v>
      </c>
      <c r="E266" s="177">
        <f>_xll.qlInterestRateIndexValueDate(IndexON,D266)</f>
        <v>42727</v>
      </c>
      <c r="F266" s="193">
        <f>IFERROR(_xll.qlIndexFixing(IndexON,D266,TRUE,_xll.ohTrigger(RecalcTrigger,TriggerON)),NA())</f>
        <v>-2.9435650255060786E-3</v>
      </c>
      <c r="H266" s="42">
        <f>_xll.qlCalendarAdvance(Calendar,$H265,B266,"f",FALSE)</f>
        <v>42727</v>
      </c>
      <c r="I266" s="177">
        <f>_xll.qlInterestRateIndexValueDate(Index1M,$H266)</f>
        <v>42732</v>
      </c>
      <c r="J266" s="182">
        <f>IFERROR(_xll.qlIndexFixing(Index1M,$H266,TRUE,_xll.ohTrigger(RecalcTrigger,Trigger1M)),NA())</f>
        <v>-2.9329380713585063E-3</v>
      </c>
      <c r="K266" s="44">
        <f>IFERROR(_xll.qlIndexFixing(Index3M,H266,TRUE,_xll.ohTrigger(RecalcTrigger,Trigger3M)),NA())</f>
        <v>-1.8936471484334305E-3</v>
      </c>
      <c r="L266" s="44">
        <f>IFERROR(_xll.qlIndexFixing(Index6M,$H266,TRUE,_xll.ohTrigger(RecalcTrigger,Trigger6M)),NA())</f>
        <v>-6.7342972793501578E-4</v>
      </c>
      <c r="M266" s="183">
        <f>IFERROR(_xll.qlIndexFixing(Index1Y,$H266,TRUE,_xll.ohTrigger(RecalcTrigger,Trigger1Y)),NA())</f>
        <v>8.502608401532415E-4</v>
      </c>
      <c r="N266" s="182">
        <f>IFERROR(_xll.qlIndexFixing(ONIndex1M,I266,TRUE,_xll.ohTrigger(RecalcTrigger,Trigger1M)),NA())</f>
        <v>-2.9457874129867889E-3</v>
      </c>
      <c r="O266" s="44">
        <f>IFERROR(_xll.qlIndexFixing(ONIndex3M,I266,TRUE,_xll.ohTrigger(RecalcTrigger,Trigger3M)),NA())</f>
        <v>-1.111443898889064E-3</v>
      </c>
      <c r="P266" s="44">
        <f>IFERROR(_xll.qlIndexFixing(ONIndex6M,I266,TRUE,_xll.ohTrigger(RecalcTrigger,Trigger6M)),NA())</f>
        <v>2.6324013155942794E-5</v>
      </c>
      <c r="Q266" s="183">
        <f>IFERROR(_xll.qlIndexFixing(ONIndex1Y,I266,TRUE,_xll.ohTrigger(RecalcTrigger,Trigger1Y)),NA())</f>
        <v>5.6938938191031241E-4</v>
      </c>
    </row>
    <row r="267" spans="2:17" x14ac:dyDescent="0.2">
      <c r="B267" s="39" t="s">
        <v>17</v>
      </c>
      <c r="D267" s="42">
        <f>_xll.qlCalendarAdvance(Calendar,$D266,B267,"f",FALSE)</f>
        <v>42731</v>
      </c>
      <c r="E267" s="177">
        <f>_xll.qlInterestRateIndexValueDate(IndexON,D267)</f>
        <v>42731</v>
      </c>
      <c r="F267" s="193">
        <f>IFERROR(_xll.qlIndexFixing(IndexON,D267,TRUE,_xll.ohTrigger(RecalcTrigger,TriggerON)),NA())</f>
        <v>-2.9415512949038103E-3</v>
      </c>
      <c r="H267" s="42">
        <f>_xll.qlCalendarAdvance(Calendar,$H266,B267,"f",FALSE)</f>
        <v>42731</v>
      </c>
      <c r="I267" s="177">
        <f>_xll.qlInterestRateIndexValueDate(Index1M,$H267)</f>
        <v>42733</v>
      </c>
      <c r="J267" s="182">
        <f>IFERROR(_xll.qlIndexFixing(Index1M,$H267,TRUE,_xll.ohTrigger(RecalcTrigger,Trigger1M)),NA())</f>
        <v>-2.9324876577367653E-3</v>
      </c>
      <c r="K267" s="44">
        <f>IFERROR(_xll.qlIndexFixing(Index3M,H267,TRUE,_xll.ohTrigger(RecalcTrigger,Trigger3M)),NA())</f>
        <v>-1.8926458308059502E-3</v>
      </c>
      <c r="L267" s="44">
        <f>IFERROR(_xll.qlIndexFixing(Index6M,$H267,TRUE,_xll.ohTrigger(RecalcTrigger,Trigger6M)),NA())</f>
        <v>-6.7081673472046727E-4</v>
      </c>
      <c r="M267" s="183">
        <f>IFERROR(_xll.qlIndexFixing(Index1Y,$H267,TRUE,_xll.ohTrigger(RecalcTrigger,Trigger1Y)),NA())</f>
        <v>8.5321445713645297E-4</v>
      </c>
      <c r="N267" s="182">
        <f>IFERROR(_xll.qlIndexFixing(ONIndex1M,I267,TRUE,_xll.ohTrigger(RecalcTrigger,Trigger1M)),NA())</f>
        <v>-2.9441966685039844E-3</v>
      </c>
      <c r="O267" s="44">
        <f>IFERROR(_xll.qlIndexFixing(ONIndex3M,I267,TRUE,_xll.ohTrigger(RecalcTrigger,Trigger3M)),NA())</f>
        <v>-1.9146479080589529E-3</v>
      </c>
      <c r="P267" s="44">
        <f>IFERROR(_xll.qlIndexFixing(ONIndex6M,I267,TRUE,_xll.ohTrigger(RecalcTrigger,Trigger6M)),NA())</f>
        <v>-7.817242353036491E-4</v>
      </c>
      <c r="Q267" s="183">
        <f>IFERROR(_xll.qlIndexFixing(ONIndex1Y,I267,TRUE,_xll.ohTrigger(RecalcTrigger,Trigger1Y)),NA())</f>
        <v>5.6620874261170684E-4</v>
      </c>
    </row>
    <row r="268" spans="2:17" x14ac:dyDescent="0.2">
      <c r="B268" s="39" t="s">
        <v>17</v>
      </c>
      <c r="D268" s="42">
        <f>_xll.qlCalendarAdvance(Calendar,$D267,B268,"f",FALSE)</f>
        <v>42732</v>
      </c>
      <c r="E268" s="177">
        <f>_xll.qlInterestRateIndexValueDate(IndexON,D268)</f>
        <v>42732</v>
      </c>
      <c r="F268" s="193">
        <f>IFERROR(_xll.qlIndexFixing(IndexON,D268,TRUE,_xll.ohTrigger(RecalcTrigger,TriggerON)),NA())</f>
        <v>-2.9409375843414409E-3</v>
      </c>
      <c r="H268" s="42">
        <f>_xll.qlCalendarAdvance(Calendar,$H267,B268,"f",FALSE)</f>
        <v>42732</v>
      </c>
      <c r="I268" s="177">
        <f>_xll.qlInterestRateIndexValueDate(Index1M,$H268)</f>
        <v>42734</v>
      </c>
      <c r="J268" s="182">
        <f>IFERROR(_xll.qlIndexFixing(Index1M,$H268,TRUE,_xll.ohTrigger(RecalcTrigger,Trigger1M)),NA())</f>
        <v>-2.9314604168144409E-3</v>
      </c>
      <c r="K268" s="44">
        <f>IFERROR(_xll.qlIndexFixing(Index3M,H268,TRUE,_xll.ohTrigger(RecalcTrigger,Trigger3M)),NA())</f>
        <v>-1.890830414575561E-3</v>
      </c>
      <c r="L268" s="44">
        <f>IFERROR(_xll.qlIndexFixing(Index6M,$H268,TRUE,_xll.ohTrigger(RecalcTrigger,Trigger6M)),NA())</f>
        <v>-6.6815135678737771E-4</v>
      </c>
      <c r="M268" s="183">
        <f>IFERROR(_xll.qlIndexFixing(Index1Y,$H268,TRUE,_xll.ohTrigger(RecalcTrigger,Trigger1Y)),NA())</f>
        <v>8.5398916327978356E-4</v>
      </c>
      <c r="N268" s="182">
        <f>IFERROR(_xll.qlIndexFixing(ONIndex1M,I268,TRUE,_xll.ohTrigger(RecalcTrigger,Trigger1M)),NA())</f>
        <v>-2.9433608509688014E-3</v>
      </c>
      <c r="O268" s="44">
        <f>IFERROR(_xll.qlIndexFixing(ONIndex3M,I268,TRUE,_xll.ohTrigger(RecalcTrigger,Trigger3M)),NA())</f>
        <v>-1.9144288596795178E-3</v>
      </c>
      <c r="P268" s="44">
        <f>IFERROR(_xll.qlIndexFixing(ONIndex6M,I268,TRUE,_xll.ohTrigger(RecalcTrigger,Trigger6M)),NA())</f>
        <v>-7.8398696438775062E-4</v>
      </c>
      <c r="Q268" s="183">
        <f>IFERROR(_xll.qlIndexFixing(ONIndex1Y,I268,TRUE,_xll.ohTrigger(RecalcTrigger,Trigger1Y)),NA())</f>
        <v>5.6368462601597003E-4</v>
      </c>
    </row>
    <row r="269" spans="2:17" x14ac:dyDescent="0.2">
      <c r="B269" s="39" t="s">
        <v>17</v>
      </c>
      <c r="D269" s="42">
        <f>_xll.qlCalendarAdvance(Calendar,$D268,B269,"f",FALSE)</f>
        <v>42733</v>
      </c>
      <c r="E269" s="177">
        <f>_xll.qlInterestRateIndexValueDate(IndexON,D269)</f>
        <v>42733</v>
      </c>
      <c r="F269" s="193">
        <f>IFERROR(_xll.qlIndexFixing(IndexON,D269,TRUE,_xll.ohTrigger(RecalcTrigger,TriggerON)),NA())</f>
        <v>-2.9404291753465372E-3</v>
      </c>
      <c r="H269" s="42">
        <f>_xll.qlCalendarAdvance(Calendar,$H268,B269,"f",FALSE)</f>
        <v>42733</v>
      </c>
      <c r="I269" s="177">
        <f>_xll.qlInterestRateIndexValueDate(Index1M,$H269)</f>
        <v>42737</v>
      </c>
      <c r="J269" s="182">
        <f>IFERROR(_xll.qlIndexFixing(Index1M,$H269,TRUE,_xll.ohTrigger(RecalcTrigger,Trigger1M)),NA())</f>
        <v>-2.9288750703150971E-3</v>
      </c>
      <c r="K269" s="44">
        <f>IFERROR(_xll.qlIndexFixing(Index3M,H269,TRUE,_xll.ohTrigger(RecalcTrigger,Trigger3M)),NA())</f>
        <v>-1.9139964721761338E-3</v>
      </c>
      <c r="L269" s="44">
        <f>IFERROR(_xll.qlIndexFixing(Index6M,$H269,TRUE,_xll.ohTrigger(RecalcTrigger,Trigger6M)),NA())</f>
        <v>-6.7312010140598455E-4</v>
      </c>
      <c r="M269" s="183">
        <f>IFERROR(_xll.qlIndexFixing(Index1Y,$H269,TRUE,_xll.ohTrigger(RecalcTrigger,Trigger1Y)),NA())</f>
        <v>8.6523634945359759E-4</v>
      </c>
      <c r="N269" s="182">
        <f>IFERROR(_xll.qlIndexFixing(ONIndex1M,I269,TRUE,_xll.ohTrigger(RecalcTrigger,Trigger1M)),NA())</f>
        <v>-2.942508050258752E-3</v>
      </c>
      <c r="O269" s="44">
        <f>IFERROR(_xll.qlIndexFixing(ONIndex3M,I269,TRUE,_xll.ohTrigger(RecalcTrigger,Trigger3M)),NA())</f>
        <v>-1.9143199155058355E-3</v>
      </c>
      <c r="P269" s="44">
        <f>IFERROR(_xll.qlIndexFixing(ONIndex6M,I269,TRUE,_xll.ohTrigger(RecalcTrigger,Trigger6M)),NA())</f>
        <v>-7.8639555859183474E-4</v>
      </c>
      <c r="Q269" s="183">
        <f>IFERROR(_xll.qlIndexFixing(ONIndex1Y,I269,TRUE,_xll.ohTrigger(RecalcTrigger,Trigger1Y)),NA())</f>
        <v>5.6059129586394363E-4</v>
      </c>
    </row>
    <row r="270" spans="2:17" x14ac:dyDescent="0.2">
      <c r="B270" s="39" t="s">
        <v>17</v>
      </c>
      <c r="D270" s="42">
        <f>_xll.qlCalendarAdvance(Calendar,$D269,B270,"f",FALSE)</f>
        <v>42734</v>
      </c>
      <c r="E270" s="177">
        <f>_xll.qlInterestRateIndexValueDate(IndexON,D270)</f>
        <v>42734</v>
      </c>
      <c r="F270" s="193">
        <f>IFERROR(_xll.qlIndexFixing(IndexON,D270,TRUE,_xll.ohTrigger(RecalcTrigger,TriggerON)),NA())</f>
        <v>-2.1357599242088909E-3</v>
      </c>
      <c r="H270" s="42">
        <f>_xll.qlCalendarAdvance(Calendar,$H269,B270,"f",FALSE)</f>
        <v>42734</v>
      </c>
      <c r="I270" s="177">
        <f>_xll.qlInterestRateIndexValueDate(Index1M,$H270)</f>
        <v>42738</v>
      </c>
      <c r="J270" s="182">
        <f>IFERROR(_xll.qlIndexFixing(Index1M,$H270,TRUE,_xll.ohTrigger(RecalcTrigger,Trigger1M)),NA())</f>
        <v>-2.9277898712296653E-3</v>
      </c>
      <c r="K270" s="44">
        <f>IFERROR(_xll.qlIndexFixing(Index3M,H270,TRUE,_xll.ohTrigger(RecalcTrigger,Trigger3M)),NA())</f>
        <v>-1.9139994135413119E-3</v>
      </c>
      <c r="L270" s="44">
        <f>IFERROR(_xll.qlIndexFixing(Index6M,$H270,TRUE,_xll.ohTrigger(RecalcTrigger,Trigger6M)),NA())</f>
        <v>-6.725215389177271E-4</v>
      </c>
      <c r="M270" s="183">
        <f>IFERROR(_xll.qlIndexFixing(Index1Y,$H270,TRUE,_xll.ohTrigger(RecalcTrigger,Trigger1Y)),NA())</f>
        <v>8.6830135896116432E-4</v>
      </c>
      <c r="N270" s="182">
        <f>IFERROR(_xll.qlIndexFixing(ONIndex1M,I270,TRUE,_xll.ohTrigger(RecalcTrigger,Trigger1M)),NA())</f>
        <v>-2.9416383018254777E-3</v>
      </c>
      <c r="O270" s="44">
        <f>IFERROR(_xll.qlIndexFixing(ONIndex3M,I270,TRUE,_xll.ohTrigger(RecalcTrigger,Trigger3M)),NA())</f>
        <v>-1.9143223498385709E-3</v>
      </c>
      <c r="P270" s="44">
        <f>IFERROR(_xll.qlIndexFixing(ONIndex6M,I270,TRUE,_xll.ohTrigger(RecalcTrigger,Trigger6M)),NA())</f>
        <v>-7.8895144801194306E-4</v>
      </c>
      <c r="Q270" s="183">
        <f>IFERROR(_xll.qlIndexFixing(ONIndex1Y,I270,TRUE,_xll.ohTrigger(RecalcTrigger,Trigger1Y)),NA())</f>
        <v>5.5692297541654057E-4</v>
      </c>
    </row>
    <row r="271" spans="2:17" x14ac:dyDescent="0.2">
      <c r="B271" s="39" t="s">
        <v>17</v>
      </c>
      <c r="D271" s="42">
        <f>_xll.qlCalendarAdvance(Calendar,$D270,B271,"f",FALSE)</f>
        <v>42737</v>
      </c>
      <c r="E271" s="177">
        <f>_xll.qlInterestRateIndexValueDate(IndexON,D271)</f>
        <v>42737</v>
      </c>
      <c r="F271" s="193">
        <f>IFERROR(_xll.qlIndexFixing(IndexON,D271,TRUE,_xll.ohTrigger(RecalcTrigger,TriggerON)),NA())</f>
        <v>-2.9394735876575595E-3</v>
      </c>
      <c r="H271" s="42">
        <f>_xll.qlCalendarAdvance(Calendar,$H270,B271,"f",FALSE)</f>
        <v>42737</v>
      </c>
      <c r="I271" s="177">
        <f>_xll.qlInterestRateIndexValueDate(Index1M,$H271)</f>
        <v>42739</v>
      </c>
      <c r="J271" s="182">
        <f>IFERROR(_xll.qlIndexFixing(Index1M,$H271,TRUE,_xll.ohTrigger(RecalcTrigger,Trigger1M)),NA())</f>
        <v>-2.9254590115155503E-3</v>
      </c>
      <c r="K271" s="44">
        <f>IFERROR(_xll.qlIndexFixing(Index3M,H271,TRUE,_xll.ohTrigger(RecalcTrigger,Trigger3M)),NA())</f>
        <v>-1.9128187942949459E-3</v>
      </c>
      <c r="L271" s="44">
        <f>IFERROR(_xll.qlIndexFixing(Index6M,$H271,TRUE,_xll.ohTrigger(RecalcTrigger,Trigger6M)),NA())</f>
        <v>-6.6964939174724415E-4</v>
      </c>
      <c r="M271" s="183">
        <f>IFERROR(_xll.qlIndexFixing(Index1Y,$H271,TRUE,_xll.ohTrigger(RecalcTrigger,Trigger1Y)),NA())</f>
        <v>8.7139331027379183E-4</v>
      </c>
      <c r="N271" s="182">
        <f>IFERROR(_xll.qlIndexFixing(ONIndex1M,I271,TRUE,_xll.ohTrigger(RecalcTrigger,Trigger1M)),NA())</f>
        <v>-2.9398184803719474E-3</v>
      </c>
      <c r="O271" s="44">
        <f>IFERROR(_xll.qlIndexFixing(ONIndex3M,I271,TRUE,_xll.ohTrigger(RecalcTrigger,Trigger3M)),NA())</f>
        <v>-1.9146946716919189E-3</v>
      </c>
      <c r="P271" s="44">
        <f>IFERROR(_xll.qlIndexFixing(ONIndex6M,I271,TRUE,_xll.ohTrigger(RecalcTrigger,Trigger6M)),NA())</f>
        <v>-7.9455960817487181E-4</v>
      </c>
      <c r="Q271" s="183">
        <f>IFERROR(_xll.qlIndexFixing(ONIndex1Y,I271,TRUE,_xll.ohTrigger(RecalcTrigger,Trigger1Y)),NA())</f>
        <v>5.4764164954868022E-4</v>
      </c>
    </row>
    <row r="272" spans="2:17" x14ac:dyDescent="0.2">
      <c r="B272" s="39" t="s">
        <v>17</v>
      </c>
      <c r="D272" s="42">
        <f>_xll.qlCalendarAdvance(Calendar,$D271,B272,"f",FALSE)</f>
        <v>42738</v>
      </c>
      <c r="E272" s="177">
        <f>_xll.qlInterestRateIndexValueDate(IndexON,D272)</f>
        <v>42738</v>
      </c>
      <c r="F272" s="193">
        <f>IFERROR(_xll.qlIndexFixing(IndexON,D272,TRUE,_xll.ohTrigger(RecalcTrigger,TriggerON)),NA())</f>
        <v>-2.9395104607221612E-3</v>
      </c>
      <c r="H272" s="42">
        <f>_xll.qlCalendarAdvance(Calendar,$H271,B272,"f",FALSE)</f>
        <v>42738</v>
      </c>
      <c r="I272" s="177">
        <f>_xll.qlInterestRateIndexValueDate(Index1M,$H272)</f>
        <v>42740</v>
      </c>
      <c r="J272" s="182">
        <f>IFERROR(_xll.qlIndexFixing(Index1M,$H272,TRUE,_xll.ohTrigger(RecalcTrigger,Trigger1M)),NA())</f>
        <v>-2.9249501365258279E-3</v>
      </c>
      <c r="K272" s="44">
        <f>IFERROR(_xll.qlIndexFixing(Index3M,H272,TRUE,_xll.ohTrigger(RecalcTrigger,Trigger3M)),NA())</f>
        <v>-1.9116040156537117E-3</v>
      </c>
      <c r="L272" s="44">
        <f>IFERROR(_xll.qlIndexFixing(Index6M,$H272,TRUE,_xll.ohTrigger(RecalcTrigger,Trigger6M)),NA())</f>
        <v>-6.6673943977084557E-4</v>
      </c>
      <c r="M272" s="183">
        <f>IFERROR(_xll.qlIndexFixing(Index1Y,$H272,TRUE,_xll.ohTrigger(RecalcTrigger,Trigger1Y)),NA())</f>
        <v>8.7451379456010179E-4</v>
      </c>
      <c r="N272" s="182">
        <f>IFERROR(_xll.qlIndexFixing(ONIndex1M,I272,TRUE,_xll.ohTrigger(RecalcTrigger,Trigger1M)),NA())</f>
        <v>-2.9379905324988798E-3</v>
      </c>
      <c r="O272" s="44">
        <f>IFERROR(_xll.qlIndexFixing(ONIndex3M,I272,TRUE,_xll.ohTrigger(RecalcTrigger,Trigger3M)),NA())</f>
        <v>-1.915471371276567E-3</v>
      </c>
      <c r="P272" s="44">
        <f>IFERROR(_xll.qlIndexFixing(ONIndex6M,I272,TRUE,_xll.ohTrigger(RecalcTrigger,Trigger6M)),NA())</f>
        <v>-8.0067656181181945E-4</v>
      </c>
      <c r="Q272" s="183">
        <f>IFERROR(_xll.qlIndexFixing(ONIndex1Y,I272,TRUE,_xll.ohTrigger(RecalcTrigger,Trigger1Y)),NA())</f>
        <v>5.3638425565161185E-4</v>
      </c>
    </row>
    <row r="273" spans="2:17" x14ac:dyDescent="0.2">
      <c r="B273" s="39" t="s">
        <v>17</v>
      </c>
      <c r="D273" s="42">
        <f>_xll.qlCalendarAdvance(Calendar,$D272,B273,"f",FALSE)</f>
        <v>42739</v>
      </c>
      <c r="E273" s="177">
        <f>_xll.qlInterestRateIndexValueDate(IndexON,D273)</f>
        <v>42739</v>
      </c>
      <c r="F273" s="193">
        <f>IFERROR(_xll.qlIndexFixing(IndexON,D273,TRUE,_xll.ohTrigger(RecalcTrigger,TriggerON)),NA())</f>
        <v>-2.9396601448272719E-3</v>
      </c>
      <c r="H273" s="42">
        <f>_xll.qlCalendarAdvance(Calendar,$H272,B273,"f",FALSE)</f>
        <v>42739</v>
      </c>
      <c r="I273" s="177">
        <f>_xll.qlInterestRateIndexValueDate(Index1M,$H273)</f>
        <v>42741</v>
      </c>
      <c r="J273" s="182">
        <f>IFERROR(_xll.qlIndexFixing(Index1M,$H273,TRUE,_xll.ohTrigger(RecalcTrigger,Trigger1M)),NA())</f>
        <v>-2.9244357048127936E-3</v>
      </c>
      <c r="K273" s="44">
        <f>IFERROR(_xll.qlIndexFixing(Index3M,H273,TRUE,_xll.ohTrigger(RecalcTrigger,Trigger3M)),NA())</f>
        <v>-1.9103538237739137E-3</v>
      </c>
      <c r="L273" s="44">
        <f>IFERROR(_xll.qlIndexFixing(Index6M,$H273,TRUE,_xll.ohTrigger(RecalcTrigger,Trigger6M)),NA())</f>
        <v>-6.637948737416076E-4</v>
      </c>
      <c r="M273" s="183">
        <f>IFERROR(_xll.qlIndexFixing(Index1Y,$H273,TRUE,_xll.ohTrigger(RecalcTrigger,Trigger1Y)),NA())</f>
        <v>8.8224617415175958E-4</v>
      </c>
      <c r="N273" s="182">
        <f>IFERROR(_xll.qlIndexFixing(ONIndex1M,I273,TRUE,_xll.ohTrigger(RecalcTrigger,Trigger1M)),NA())</f>
        <v>-2.9370365721881342E-3</v>
      </c>
      <c r="O273" s="44">
        <f>IFERROR(_xll.qlIndexFixing(ONIndex3M,I273,TRUE,_xll.ohTrigger(RecalcTrigger,Trigger3M)),NA())</f>
        <v>-1.9160498217640765E-3</v>
      </c>
      <c r="P273" s="44">
        <f>IFERROR(_xll.qlIndexFixing(ONIndex6M,I273,TRUE,_xll.ohTrigger(RecalcTrigger,Trigger6M)),NA())</f>
        <v>-8.0399038011158552E-4</v>
      </c>
      <c r="Q273" s="183">
        <f>IFERROR(_xll.qlIndexFixing(ONIndex1Y,I273,TRUE,_xll.ohTrigger(RecalcTrigger,Trigger1Y)),NA())</f>
        <v>5.2975433240121106E-4</v>
      </c>
    </row>
    <row r="274" spans="2:17" x14ac:dyDescent="0.2">
      <c r="B274" s="39" t="s">
        <v>17</v>
      </c>
      <c r="D274" s="42">
        <f>_xll.qlCalendarAdvance(Calendar,$D273,B274,"f",FALSE)</f>
        <v>42740</v>
      </c>
      <c r="E274" s="177">
        <f>_xll.qlInterestRateIndexValueDate(IndexON,D274)</f>
        <v>42740</v>
      </c>
      <c r="F274" s="193">
        <f>IFERROR(_xll.qlIndexFixing(IndexON,D274,TRUE,_xll.ohTrigger(RecalcTrigger,TriggerON)),NA())</f>
        <v>-2.9399238916916204E-3</v>
      </c>
      <c r="H274" s="42">
        <f>_xll.qlCalendarAdvance(Calendar,$H273,B274,"f",FALSE)</f>
        <v>42740</v>
      </c>
      <c r="I274" s="177">
        <f>_xll.qlInterestRateIndexValueDate(Index1M,$H274)</f>
        <v>42744</v>
      </c>
      <c r="J274" s="182">
        <f>IFERROR(_xll.qlIndexFixing(Index1M,$H274,TRUE,_xll.ohTrigger(RecalcTrigger,Trigger1M)),NA())</f>
        <v>-2.9209344228632627E-3</v>
      </c>
      <c r="K274" s="44">
        <f>IFERROR(_xll.qlIndexFixing(Index3M,H274,TRUE,_xll.ohTrigger(RecalcTrigger,Trigger3M)),NA())</f>
        <v>-1.9050787577582337E-3</v>
      </c>
      <c r="L274" s="44">
        <f>IFERROR(_xll.qlIndexFixing(Index6M,$H274,TRUE,_xll.ohTrigger(RecalcTrigger,Trigger6M)),NA())</f>
        <v>-6.5255194595793408E-4</v>
      </c>
      <c r="M274" s="183">
        <f>IFERROR(_xll.qlIndexFixing(Index1Y,$H274,TRUE,_xll.ohTrigger(RecalcTrigger,Trigger1Y)),NA())</f>
        <v>8.8731343591370773E-4</v>
      </c>
      <c r="N274" s="182">
        <f>IFERROR(_xll.qlIndexFixing(ONIndex1M,I274,TRUE,_xll.ohTrigger(RecalcTrigger,Trigger1M)),NA())</f>
        <v>-2.9360658751054203E-3</v>
      </c>
      <c r="O274" s="44">
        <f>IFERROR(_xll.qlIndexFixing(ONIndex3M,I274,TRUE,_xll.ohTrigger(RecalcTrigger,Trigger3M)),NA())</f>
        <v>-1.9167472997994039E-3</v>
      </c>
      <c r="P274" s="44">
        <f>IFERROR(_xll.qlIndexFixing(ONIndex6M,I274,TRUE,_xll.ohTrigger(RecalcTrigger,Trigger6M)),NA())</f>
        <v>-8.074600748830818E-4</v>
      </c>
      <c r="Q274" s="183">
        <f>IFERROR(_xll.qlIndexFixing(ONIndex1Y,I274,TRUE,_xll.ohTrigger(RecalcTrigger,Trigger1Y)),NA())</f>
        <v>5.2251475834097505E-4</v>
      </c>
    </row>
    <row r="275" spans="2:17" x14ac:dyDescent="0.2">
      <c r="B275" s="39" t="s">
        <v>17</v>
      </c>
      <c r="D275" s="42">
        <f>_xll.qlCalendarAdvance(Calendar,$D274,B275,"f",FALSE)</f>
        <v>42741</v>
      </c>
      <c r="E275" s="177">
        <f>_xll.qlInterestRateIndexValueDate(IndexON,D275)</f>
        <v>42741</v>
      </c>
      <c r="F275" s="193">
        <f>IFERROR(_xll.qlIndexFixing(IndexON,D275,TRUE,_xll.ohTrigger(RecalcTrigger,TriggerON)),NA())</f>
        <v>-2.9408138286290963E-3</v>
      </c>
      <c r="H275" s="42">
        <f>_xll.qlCalendarAdvance(Calendar,$H274,B275,"f",FALSE)</f>
        <v>42741</v>
      </c>
      <c r="I275" s="177">
        <f>_xll.qlInterestRateIndexValueDate(Index1M,$H275)</f>
        <v>42745</v>
      </c>
      <c r="J275" s="182">
        <f>IFERROR(_xll.qlIndexFixing(Index1M,$H275,TRUE,_xll.ohTrigger(RecalcTrigger,Trigger1M)),NA())</f>
        <v>-2.9197348005830406E-3</v>
      </c>
      <c r="K275" s="44">
        <f>IFERROR(_xll.qlIndexFixing(Index3M,H275,TRUE,_xll.ohTrigger(RecalcTrigger,Trigger3M)),NA())</f>
        <v>-1.9049734201690427E-3</v>
      </c>
      <c r="L275" s="44">
        <f>IFERROR(_xll.qlIndexFixing(Index6M,$H275,TRUE,_xll.ohTrigger(RecalcTrigger,Trigger6M)),NA())</f>
        <v>-6.5173502743946245E-4</v>
      </c>
      <c r="M275" s="183">
        <f>IFERROR(_xll.qlIndexFixing(Index1Y,$H275,TRUE,_xll.ohTrigger(RecalcTrigger,Trigger1Y)),NA())</f>
        <v>8.9060100370606213E-4</v>
      </c>
      <c r="N275" s="182">
        <f>IFERROR(_xll.qlIndexFixing(ONIndex1M,I275,TRUE,_xll.ohTrigger(RecalcTrigger,Trigger1M)),NA())</f>
        <v>-2.9350784761827953E-3</v>
      </c>
      <c r="O275" s="44">
        <f>IFERROR(_xll.qlIndexFixing(ONIndex3M,I275,TRUE,_xll.ohTrigger(RecalcTrigger,Trigger3M)),NA())</f>
        <v>-1.9175650803227029E-3</v>
      </c>
      <c r="P275" s="44">
        <f>IFERROR(_xll.qlIndexFixing(ONIndex6M,I275,TRUE,_xll.ohTrigger(RecalcTrigger,Trigger6M)),NA())</f>
        <v>-8.1108707610244579E-4</v>
      </c>
      <c r="Q275" s="183">
        <f>IFERROR(_xll.qlIndexFixing(ONIndex1Y,I275,TRUE,_xll.ohTrigger(RecalcTrigger,Trigger1Y)),NA())</f>
        <v>5.1465975673181674E-4</v>
      </c>
    </row>
    <row r="276" spans="2:17" x14ac:dyDescent="0.2">
      <c r="B276" s="39" t="s">
        <v>17</v>
      </c>
      <c r="D276" s="42">
        <f>_xll.qlCalendarAdvance(Calendar,$D275,B276,"f",FALSE)</f>
        <v>42744</v>
      </c>
      <c r="E276" s="177">
        <f>_xll.qlInterestRateIndexValueDate(IndexON,D276)</f>
        <v>42744</v>
      </c>
      <c r="F276" s="193">
        <f>IFERROR(_xll.qlIndexFixing(IndexON,D276,TRUE,_xll.ohTrigger(RecalcTrigger,TriggerON)),NA())</f>
        <v>-2.9421445377186828E-3</v>
      </c>
      <c r="H276" s="42">
        <f>_xll.qlCalendarAdvance(Calendar,$H275,B276,"f",FALSE)</f>
        <v>42744</v>
      </c>
      <c r="I276" s="177">
        <f>_xll.qlInterestRateIndexValueDate(Index1M,$H276)</f>
        <v>42746</v>
      </c>
      <c r="J276" s="182">
        <f>IFERROR(_xll.qlIndexFixing(Index1M,$H276,TRUE,_xll.ohTrigger(RecalcTrigger,Trigger1M)),NA())</f>
        <v>-2.9171772795632094E-3</v>
      </c>
      <c r="K276" s="44">
        <f>IFERROR(_xll.qlIndexFixing(Index3M,H276,TRUE,_xll.ohTrigger(RecalcTrigger,Trigger3M)),NA())</f>
        <v>-1.9035269276428401E-3</v>
      </c>
      <c r="L276" s="44">
        <f>IFERROR(_xll.qlIndexFixing(Index6M,$H276,TRUE,_xll.ohTrigger(RecalcTrigger,Trigger6M)),NA())</f>
        <v>-6.4866599574151353E-4</v>
      </c>
      <c r="M276" s="183">
        <f>IFERROR(_xll.qlIndexFixing(Index1Y,$H276,TRUE,_xll.ohTrigger(RecalcTrigger,Trigger1Y)),NA())</f>
        <v>8.9392698215849382E-4</v>
      </c>
      <c r="N276" s="182">
        <f>IFERROR(_xll.qlIndexFixing(ONIndex1M,I276,TRUE,_xll.ohTrigger(RecalcTrigger,Trigger1M)),NA())</f>
        <v>-2.9330242854319621E-3</v>
      </c>
      <c r="O276" s="44">
        <f>IFERROR(_xll.qlIndexFixing(ONIndex3M,I276,TRUE,_xll.ohTrigger(RecalcTrigger,Trigger3M)),NA())</f>
        <v>-1.9195977878849746E-3</v>
      </c>
      <c r="P276" s="44">
        <f>IFERROR(_xll.qlIndexFixing(ONIndex6M,I276,TRUE,_xll.ohTrigger(RecalcTrigger,Trigger6M)),NA())</f>
        <v>-8.1887072197694977E-4</v>
      </c>
      <c r="Q276" s="183">
        <f>IFERROR(_xll.qlIndexFixing(ONIndex1Y,I276,TRUE,_xll.ohTrigger(RecalcTrigger,Trigger1Y)),NA())</f>
        <v>4.9687013013333114E-4</v>
      </c>
    </row>
    <row r="277" spans="2:17" x14ac:dyDescent="0.2">
      <c r="B277" s="39" t="s">
        <v>17</v>
      </c>
      <c r="D277" s="42">
        <f>_xll.qlCalendarAdvance(Calendar,$D276,B277,"f",FALSE)</f>
        <v>42745</v>
      </c>
      <c r="E277" s="177">
        <f>_xll.qlInterestRateIndexValueDate(IndexON,D277)</f>
        <v>42745</v>
      </c>
      <c r="F277" s="193">
        <f>IFERROR(_xll.qlIndexFixing(IndexON,D277,TRUE,_xll.ohTrigger(RecalcTrigger,TriggerON)),NA())</f>
        <v>-2.9429973716021962E-3</v>
      </c>
      <c r="H277" s="42">
        <f>_xll.qlCalendarAdvance(Calendar,$H276,B277,"f",FALSE)</f>
        <v>42745</v>
      </c>
      <c r="I277" s="177">
        <f>_xll.qlInterestRateIndexValueDate(Index1M,$H277)</f>
        <v>42747</v>
      </c>
      <c r="J277" s="182">
        <f>IFERROR(_xll.qlIndexFixing(Index1M,$H277,TRUE,_xll.ohTrigger(RecalcTrigger,Trigger1M)),NA())</f>
        <v>-2.9166107980672928E-3</v>
      </c>
      <c r="K277" s="44">
        <f>IFERROR(_xll.qlIndexFixing(Index3M,H277,TRUE,_xll.ohTrigger(RecalcTrigger,Trigger3M)),NA())</f>
        <v>-1.9020372427500654E-3</v>
      </c>
      <c r="L277" s="44">
        <f>IFERROR(_xll.qlIndexFixing(Index6M,$H277,TRUE,_xll.ohTrigger(RecalcTrigger,Trigger6M)),NA())</f>
        <v>-6.455819405015962E-4</v>
      </c>
      <c r="M277" s="183">
        <f>IFERROR(_xll.qlIndexFixing(Index1Y,$H277,TRUE,_xll.ohTrigger(RecalcTrigger,Trigger1Y)),NA())</f>
        <v>8.9729307267210495E-4</v>
      </c>
      <c r="N277" s="182">
        <f>IFERROR(_xll.qlIndexFixing(ONIndex1M,I277,TRUE,_xll.ohTrigger(RecalcTrigger,Trigger1M)),NA())</f>
        <v>-2.9309625670093098E-3</v>
      </c>
      <c r="O277" s="44">
        <f>IFERROR(_xll.qlIndexFixing(ONIndex3M,I277,TRUE,_xll.ohTrigger(RecalcTrigger,Trigger3M)),NA())</f>
        <v>-1.9220647233808563E-3</v>
      </c>
      <c r="P277" s="44">
        <f>IFERROR(_xll.qlIndexFixing(ONIndex6M,I277,TRUE,_xll.ohTrigger(RecalcTrigger,Trigger6M)),NA())</f>
        <v>-8.2719674993736447E-4</v>
      </c>
      <c r="Q277" s="183">
        <f>IFERROR(_xll.qlIndexFixing(ONIndex1Y,I277,TRUE,_xll.ohTrigger(RecalcTrigger,Trigger1Y)),NA())</f>
        <v>4.7696993954460254E-4</v>
      </c>
    </row>
    <row r="278" spans="2:17" x14ac:dyDescent="0.2">
      <c r="B278" s="39" t="s">
        <v>17</v>
      </c>
      <c r="D278" s="42">
        <f>_xll.qlCalendarAdvance(Calendar,$D277,B278,"f",FALSE)</f>
        <v>42746</v>
      </c>
      <c r="E278" s="177">
        <f>_xll.qlInterestRateIndexValueDate(IndexON,D278)</f>
        <v>42746</v>
      </c>
      <c r="F278" s="193">
        <f>IFERROR(_xll.qlIndexFixing(IndexON,D278,TRUE,_xll.ohTrigger(RecalcTrigger,TriggerON)),NA())</f>
        <v>-2.9439717778778629E-3</v>
      </c>
      <c r="H278" s="42">
        <f>_xll.qlCalendarAdvance(Calendar,$H277,B278,"f",FALSE)</f>
        <v>42746</v>
      </c>
      <c r="I278" s="177">
        <f>_xll.qlInterestRateIndexValueDate(Index1M,$H278)</f>
        <v>42748</v>
      </c>
      <c r="J278" s="182">
        <f>IFERROR(_xll.qlIndexFixing(Index1M,$H278,TRUE,_xll.ohTrigger(RecalcTrigger,Trigger1M)),NA())</f>
        <v>-2.9160388409685536E-3</v>
      </c>
      <c r="K278" s="44">
        <f>IFERROR(_xll.qlIndexFixing(Index3M,H278,TRUE,_xll.ohTrigger(RecalcTrigger,Trigger3M)),NA())</f>
        <v>-1.9005030262913003E-3</v>
      </c>
      <c r="L278" s="44">
        <f>IFERROR(_xll.qlIndexFixing(Index6M,$H278,TRUE,_xll.ohTrigger(RecalcTrigger,Trigger6M)),NA())</f>
        <v>-6.4248620114325478E-4</v>
      </c>
      <c r="M278" s="183">
        <f>IFERROR(_xll.qlIndexFixing(Index1Y,$H278,TRUE,_xll.ohTrigger(RecalcTrigger,Trigger1Y)),NA())</f>
        <v>9.0543915606909999E-4</v>
      </c>
      <c r="N278" s="182">
        <f>IFERROR(_xll.qlIndexFixing(ONIndex1M,I278,TRUE,_xll.ohTrigger(RecalcTrigger,Trigger1M)),NA())</f>
        <v>-2.9298921871845351E-3</v>
      </c>
      <c r="O278" s="44">
        <f>IFERROR(_xll.qlIndexFixing(ONIndex3M,I278,TRUE,_xll.ohTrigger(RecalcTrigger,Trigger3M)),NA())</f>
        <v>-1.9235031384479129E-3</v>
      </c>
      <c r="P278" s="44">
        <f>IFERROR(_xll.qlIndexFixing(ONIndex6M,I278,TRUE,_xll.ohTrigger(RecalcTrigger,Trigger6M)),NA())</f>
        <v>-8.3163173647538002E-4</v>
      </c>
      <c r="Q278" s="183">
        <f>IFERROR(_xll.qlIndexFixing(ONIndex1Y,I278,TRUE,_xll.ohTrigger(RecalcTrigger,Trigger1Y)),NA())</f>
        <v>4.6595114902459045E-4</v>
      </c>
    </row>
    <row r="279" spans="2:17" x14ac:dyDescent="0.2">
      <c r="B279" s="39" t="s">
        <v>17</v>
      </c>
      <c r="D279" s="42">
        <f>_xll.qlCalendarAdvance(Calendar,$D278,B279,"f",FALSE)</f>
        <v>42747</v>
      </c>
      <c r="E279" s="177">
        <f>_xll.qlInterestRateIndexValueDate(IndexON,D279)</f>
        <v>42747</v>
      </c>
      <c r="F279" s="193">
        <f>IFERROR(_xll.qlIndexFixing(IndexON,D279,TRUE,_xll.ohTrigger(RecalcTrigger,TriggerON)),NA())</f>
        <v>-2.9450690077048591E-3</v>
      </c>
      <c r="H279" s="42">
        <f>_xll.qlCalendarAdvance(Calendar,$H278,B279,"f",FALSE)</f>
        <v>42747</v>
      </c>
      <c r="I279" s="177">
        <f>_xll.qlInterestRateIndexValueDate(Index1M,$H279)</f>
        <v>42751</v>
      </c>
      <c r="J279" s="182">
        <f>IFERROR(_xll.qlIndexFixing(Index1M,$H279,TRUE,_xll.ohTrigger(RecalcTrigger,Trigger1M)),NA())</f>
        <v>-2.9121979803841342E-3</v>
      </c>
      <c r="K279" s="44">
        <f>IFERROR(_xll.qlIndexFixing(Index3M,H279,TRUE,_xll.ohTrigger(RecalcTrigger,Trigger3M)),NA())</f>
        <v>-1.8927630499080467E-3</v>
      </c>
      <c r="L279" s="44">
        <f>IFERROR(_xll.qlIndexFixing(Index6M,$H279,TRUE,_xll.ohTrigger(RecalcTrigger,Trigger6M)),NA())</f>
        <v>-6.3113569696460203E-4</v>
      </c>
      <c r="M279" s="183">
        <f>IFERROR(_xll.qlIndexFixing(Index1Y,$H279,TRUE,_xll.ohTrigger(RecalcTrigger,Trigger1Y)),NA())</f>
        <v>9.1119313466295323E-4</v>
      </c>
      <c r="N279" s="182">
        <f>IFERROR(_xll.qlIndexFixing(ONIndex1M,I279,TRUE,_xll.ohTrigger(RecalcTrigger,Trigger1M)),NA())</f>
        <v>-2.9288053165110739E-3</v>
      </c>
      <c r="O279" s="44">
        <f>IFERROR(_xll.qlIndexFixing(ONIndex3M,I279,TRUE,_xll.ohTrigger(RecalcTrigger,Trigger3M)),NA())</f>
        <v>-1.9250695049644051E-3</v>
      </c>
      <c r="P279" s="44">
        <f>IFERROR(_xll.qlIndexFixing(ONIndex6M,I279,TRUE,_xll.ohTrigger(RecalcTrigger,Trigger6M)),NA())</f>
        <v>-8.3623261059706522E-4</v>
      </c>
      <c r="Q279" s="183">
        <f>IFERROR(_xll.qlIndexFixing(ONIndex1Y,I279,TRUE,_xll.ohTrigger(RecalcTrigger,Trigger1Y)),NA())</f>
        <v>4.5428227044119751E-4</v>
      </c>
    </row>
    <row r="280" spans="2:17" x14ac:dyDescent="0.2">
      <c r="B280" s="39" t="s">
        <v>17</v>
      </c>
      <c r="D280" s="42">
        <f>_xll.qlCalendarAdvance(Calendar,$D279,B280,"f",FALSE)</f>
        <v>42748</v>
      </c>
      <c r="E280" s="177">
        <f>_xll.qlInterestRateIndexValueDate(IndexON,D280)</f>
        <v>42748</v>
      </c>
      <c r="F280" s="193">
        <f>IFERROR(_xll.qlIndexFixing(IndexON,D280,TRUE,_xll.ohTrigger(RecalcTrigger,TriggerON)),NA())</f>
        <v>-2.9476550022966563E-3</v>
      </c>
      <c r="H280" s="42">
        <f>_xll.qlCalendarAdvance(Calendar,$H279,B280,"f",FALSE)</f>
        <v>42748</v>
      </c>
      <c r="I280" s="177">
        <f>_xll.qlInterestRateIndexValueDate(Index1M,$H280)</f>
        <v>42752</v>
      </c>
      <c r="J280" s="182">
        <f>IFERROR(_xll.qlIndexFixing(Index1M,$H280,TRUE,_xll.ohTrigger(RecalcTrigger,Trigger1M)),NA())</f>
        <v>-2.9108856573480876E-3</v>
      </c>
      <c r="K280" s="44">
        <f>IFERROR(_xll.qlIndexFixing(Index3M,H280,TRUE,_xll.ohTrigger(RecalcTrigger,Trigger3M)),NA())</f>
        <v>-1.8924511574231833E-3</v>
      </c>
      <c r="L280" s="44">
        <f>IFERROR(_xll.qlIndexFixing(Index6M,$H280,TRUE,_xll.ohTrigger(RecalcTrigger,Trigger6M)),NA())</f>
        <v>-6.3005393444537188E-4</v>
      </c>
      <c r="M280" s="183">
        <f>IFERROR(_xll.qlIndexFixing(Index1Y,$H280,TRUE,_xll.ohTrigger(RecalcTrigger,Trigger1Y)),NA())</f>
        <v>9.1478585781535704E-4</v>
      </c>
      <c r="N280" s="182">
        <f>IFERROR(_xll.qlIndexFixing(ONIndex1M,I280,TRUE,_xll.ohTrigger(RecalcTrigger,Trigger1M)),NA())</f>
        <v>-2.9277019904805357E-3</v>
      </c>
      <c r="O280" s="44">
        <f>IFERROR(_xll.qlIndexFixing(ONIndex3M,I280,TRUE,_xll.ohTrigger(RecalcTrigger,Trigger3M)),NA())</f>
        <v>-1.9267650975107742E-3</v>
      </c>
      <c r="P280" s="44">
        <f>IFERROR(_xll.qlIndexFixing(ONIndex6M,I280,TRUE,_xll.ohTrigger(RecalcTrigger,Trigger6M)),NA())</f>
        <v>-8.410008024783977E-4</v>
      </c>
      <c r="Q280" s="183">
        <f>IFERROR(_xll.qlIndexFixing(ONIndex1Y,I280,TRUE,_xll.ohTrigger(RecalcTrigger,Trigger1Y)),NA())</f>
        <v>4.4195752729514481E-4</v>
      </c>
    </row>
    <row r="281" spans="2:17" x14ac:dyDescent="0.2">
      <c r="B281" s="39" t="s">
        <v>17</v>
      </c>
      <c r="D281" s="42">
        <f>_xll.qlCalendarAdvance(Calendar,$D280,B281,"f",FALSE)</f>
        <v>42751</v>
      </c>
      <c r="E281" s="177">
        <f>_xll.qlInterestRateIndexValueDate(IndexON,D281)</f>
        <v>42751</v>
      </c>
      <c r="F281" s="193">
        <f>IFERROR(_xll.qlIndexFixing(IndexON,D281,TRUE,_xll.ohTrigger(RecalcTrigger,TriggerON)),NA())</f>
        <v>-2.9507111960613841E-3</v>
      </c>
      <c r="H281" s="42">
        <f>_xll.qlCalendarAdvance(Calendar,$H280,B281,"f",FALSE)</f>
        <v>42751</v>
      </c>
      <c r="I281" s="177">
        <f>_xll.qlInterestRateIndexValueDate(Index1M,$H281)</f>
        <v>42753</v>
      </c>
      <c r="J281" s="182">
        <f>IFERROR(_xll.qlIndexFixing(Index1M,$H281,TRUE,_xll.ohTrigger(RecalcTrigger,Trigger1M)),NA())</f>
        <v>-2.9081049322788777E-3</v>
      </c>
      <c r="K281" s="44">
        <f>IFERROR(_xll.qlIndexFixing(Index3M,H281,TRUE,_xll.ohTrigger(RecalcTrigger,Trigger3M)),NA())</f>
        <v>-1.8921162451106532E-3</v>
      </c>
      <c r="L281" s="44">
        <f>IFERROR(_xll.qlIndexFixing(Index6M,$H281,TRUE,_xll.ohTrigger(RecalcTrigger,Trigger6M)),NA())</f>
        <v>-6.2695060929625031E-4</v>
      </c>
      <c r="M281" s="183">
        <f>IFERROR(_xll.qlIndexFixing(Index1Y,$H281,TRUE,_xll.ohTrigger(RecalcTrigger,Trigger1Y)),NA())</f>
        <v>9.1842923223986884E-4</v>
      </c>
      <c r="N281" s="182">
        <f>IFERROR(_xll.qlIndexFixing(ONIndex1M,I281,TRUE,_xll.ohTrigger(RecalcTrigger,Trigger1M)),NA())</f>
        <v>-2.9254168894787824E-3</v>
      </c>
      <c r="O281" s="44">
        <f>IFERROR(_xll.qlIndexFixing(ONIndex3M,I281,TRUE,_xll.ohTrigger(RecalcTrigger,Trigger3M)),NA())</f>
        <v>-1.9305830573390637E-3</v>
      </c>
      <c r="P281" s="44">
        <f>IFERROR(_xll.qlIndexFixing(ONIndex6M,I281,TRUE,_xll.ohTrigger(RecalcTrigger,Trigger6M)),NA())</f>
        <v>-8.5110005103583575E-4</v>
      </c>
      <c r="Q281" s="183">
        <f>IFERROR(_xll.qlIndexFixing(ONIndex1Y,I281,TRUE,_xll.ohTrigger(RecalcTrigger,Trigger1Y)),NA())</f>
        <v>4.1509342006307293E-4</v>
      </c>
    </row>
    <row r="282" spans="2:17" x14ac:dyDescent="0.2">
      <c r="B282" s="39" t="s">
        <v>17</v>
      </c>
      <c r="D282" s="42">
        <f>_xll.qlCalendarAdvance(Calendar,$D281,B282,"f",FALSE)</f>
        <v>42752</v>
      </c>
      <c r="E282" s="177">
        <f>_xll.qlInterestRateIndexValueDate(IndexON,D282)</f>
        <v>42752</v>
      </c>
      <c r="F282" s="193">
        <f>IFERROR(_xll.qlIndexFixing(IndexON,D282,TRUE,_xll.ohTrigger(RecalcTrigger,TriggerON)),NA())</f>
        <v>-2.9524413182668852E-3</v>
      </c>
      <c r="H282" s="42">
        <f>_xll.qlCalendarAdvance(Calendar,$H281,B282,"f",FALSE)</f>
        <v>42752</v>
      </c>
      <c r="I282" s="177">
        <f>_xll.qlInterestRateIndexValueDate(Index1M,$H282)</f>
        <v>42754</v>
      </c>
      <c r="J282" s="182">
        <f>IFERROR(_xll.qlIndexFixing(Index1M,$H282,TRUE,_xll.ohTrigger(RecalcTrigger,Trigger1M)),NA())</f>
        <v>-2.9074816992941122E-3</v>
      </c>
      <c r="K282" s="44">
        <f>IFERROR(_xll.qlIndexFixing(Index3M,H282,TRUE,_xll.ohTrigger(RecalcTrigger,Trigger3M)),NA())</f>
        <v>-1.8902860332938864E-3</v>
      </c>
      <c r="L282" s="44">
        <f>IFERROR(_xll.qlIndexFixing(Index6M,$H282,TRUE,_xll.ohTrigger(RecalcTrigger,Trigger6M)),NA())</f>
        <v>-6.2385608263900859E-4</v>
      </c>
      <c r="M282" s="183">
        <f>IFERROR(_xll.qlIndexFixing(Index1Y,$H282,TRUE,_xll.ohTrigger(RecalcTrigger,Trigger1Y)),NA())</f>
        <v>9.2212506961628126E-4</v>
      </c>
      <c r="N282" s="182">
        <f>IFERROR(_xll.qlIndexFixing(ONIndex1M,I282,TRUE,_xll.ohTrigger(RecalcTrigger,Trigger1M)),NA())</f>
        <v>-2.9231248338268401E-3</v>
      </c>
      <c r="O282" s="44">
        <f>IFERROR(_xll.qlIndexFixing(ONIndex3M,I282,TRUE,_xll.ohTrigger(RecalcTrigger,Trigger3M)),NA())</f>
        <v>-1.9348238849081767E-3</v>
      </c>
      <c r="P282" s="44">
        <f>IFERROR(_xll.qlIndexFixing(ONIndex6M,I282,TRUE,_xll.ohTrigger(RecalcTrigger,Trigger6M)),NA())</f>
        <v>-8.6169511781974961E-4</v>
      </c>
      <c r="Q282" s="183">
        <f>IFERROR(_xll.qlIndexFixing(ONIndex1Y,I282,TRUE,_xll.ohTrigger(RecalcTrigger,Trigger1Y)),NA())</f>
        <v>3.8622235569718555E-4</v>
      </c>
    </row>
    <row r="283" spans="2:17" x14ac:dyDescent="0.2">
      <c r="B283" s="39" t="s">
        <v>17</v>
      </c>
      <c r="D283" s="42">
        <f>_xll.qlCalendarAdvance(Calendar,$D282,B283,"f",FALSE)</f>
        <v>42753</v>
      </c>
      <c r="E283" s="177">
        <f>_xll.qlInterestRateIndexValueDate(IndexON,D283)</f>
        <v>42753</v>
      </c>
      <c r="F283" s="193">
        <f>IFERROR(_xll.qlIndexFixing(IndexON,D283,TRUE,_xll.ohTrigger(RecalcTrigger,TriggerON)),NA())</f>
        <v>-2.9543017735766952E-3</v>
      </c>
      <c r="H283" s="42">
        <f>_xll.qlCalendarAdvance(Calendar,$H282,B283,"f",FALSE)</f>
        <v>42753</v>
      </c>
      <c r="I283" s="177">
        <f>_xll.qlInterestRateIndexValueDate(Index1M,$H283)</f>
        <v>42755</v>
      </c>
      <c r="J283" s="182">
        <f>IFERROR(_xll.qlIndexFixing(Index1M,$H283,TRUE,_xll.ohTrigger(RecalcTrigger,Trigger1M)),NA())</f>
        <v>-2.9068530718348315E-3</v>
      </c>
      <c r="K283" s="44">
        <f>IFERROR(_xll.qlIndexFixing(Index3M,H283,TRUE,_xll.ohTrigger(RecalcTrigger,Trigger3M)),NA())</f>
        <v>-1.888401574110965E-3</v>
      </c>
      <c r="L283" s="44">
        <f>IFERROR(_xll.qlIndexFixing(Index6M,$H283,TRUE,_xll.ohTrigger(RecalcTrigger,Trigger6M)),NA())</f>
        <v>-6.2077384258929936E-4</v>
      </c>
      <c r="M283" s="183">
        <f>IFERROR(_xll.qlIndexFixing(Index1Y,$H283,TRUE,_xll.ohTrigger(RecalcTrigger,Trigger1Y)),NA())</f>
        <v>9.3076096245072457E-4</v>
      </c>
      <c r="N283" s="182">
        <f>IFERROR(_xll.qlIndexFixing(ONIndex1M,I283,TRUE,_xll.ohTrigger(RecalcTrigger,Trigger1M)),NA())</f>
        <v>-2.9219397574697936E-3</v>
      </c>
      <c r="O283" s="44">
        <f>IFERROR(_xll.qlIndexFixing(ONIndex3M,I283,TRUE,_xll.ohTrigger(RecalcTrigger,Trigger3M)),NA())</f>
        <v>-1.9369358584242491E-3</v>
      </c>
      <c r="P283" s="44">
        <f>IFERROR(_xll.qlIndexFixing(ONIndex6M,I283,TRUE,_xll.ohTrigger(RecalcTrigger,Trigger6M)),NA())</f>
        <v>-8.6683834490397516E-4</v>
      </c>
      <c r="Q283" s="183">
        <f>IFERROR(_xll.qlIndexFixing(ONIndex1Y,I283,TRUE,_xll.ohTrigger(RecalcTrigger,Trigger1Y)),NA())</f>
        <v>3.7196429240715645E-4</v>
      </c>
    </row>
    <row r="284" spans="2:17" x14ac:dyDescent="0.2">
      <c r="B284" s="39" t="s">
        <v>17</v>
      </c>
      <c r="D284" s="42">
        <f>_xll.qlCalendarAdvance(Calendar,$D283,B284,"f",FALSE)</f>
        <v>42754</v>
      </c>
      <c r="E284" s="177">
        <f>_xll.qlInterestRateIndexValueDate(IndexON,D284)</f>
        <v>42754</v>
      </c>
      <c r="F284" s="193">
        <f>IFERROR(_xll.qlIndexFixing(IndexON,D284,TRUE,_xll.ohTrigger(RecalcTrigger,TriggerON)),NA())</f>
        <v>-2.956293813829447E-3</v>
      </c>
      <c r="H284" s="42">
        <f>_xll.qlCalendarAdvance(Calendar,$H283,B284,"f",FALSE)</f>
        <v>42754</v>
      </c>
      <c r="I284" s="177">
        <f>_xll.qlInterestRateIndexValueDate(Index1M,$H284)</f>
        <v>42758</v>
      </c>
      <c r="J284" s="182">
        <f>IFERROR(_xll.qlIndexFixing(Index1M,$H284,TRUE,_xll.ohTrigger(RecalcTrigger,Trigger1M)),NA())</f>
        <v>-2.9026777998950306E-3</v>
      </c>
      <c r="K284" s="44">
        <f>IFERROR(_xll.qlIndexFixing(Index3M,H284,TRUE,_xll.ohTrigger(RecalcTrigger,Trigger3M)),NA())</f>
        <v>-1.8808820529619414E-3</v>
      </c>
      <c r="L284" s="44">
        <f>IFERROR(_xll.qlIndexFixing(Index6M,$H284,TRUE,_xll.ohTrigger(RecalcTrigger,Trigger6M)),NA())</f>
        <v>-6.0999999870138988E-4</v>
      </c>
      <c r="M284" s="183">
        <f>IFERROR(_xll.qlIndexFixing(Index1Y,$H284,TRUE,_xll.ohTrigger(RecalcTrigger,Trigger1Y)),NA())</f>
        <v>9.3746983380763006E-4</v>
      </c>
      <c r="N284" s="182">
        <f>IFERROR(_xll.qlIndexFixing(ONIndex1M,I284,TRUE,_xll.ohTrigger(RecalcTrigger,Trigger1M)),NA())</f>
        <v>-2.9207384365470546E-3</v>
      </c>
      <c r="O284" s="44">
        <f>IFERROR(_xll.qlIndexFixing(ONIndex3M,I284,TRUE,_xll.ohTrigger(RecalcTrigger,Trigger3M)),NA())</f>
        <v>-1.9389335605080049E-3</v>
      </c>
      <c r="P284" s="44">
        <f>IFERROR(_xll.qlIndexFixing(ONIndex6M,I284,TRUE,_xll.ohTrigger(RecalcTrigger,Trigger6M)),NA())</f>
        <v>-8.7167005157873234E-4</v>
      </c>
      <c r="Q284" s="183">
        <f>IFERROR(_xll.qlIndexFixing(ONIndex1Y,I284,TRUE,_xll.ohTrigger(RecalcTrigger,Trigger1Y)),NA())</f>
        <v>3.5846144700535376E-4</v>
      </c>
    </row>
    <row r="285" spans="2:17" x14ac:dyDescent="0.2">
      <c r="B285" s="39" t="s">
        <v>17</v>
      </c>
      <c r="D285" s="42">
        <f>_xll.qlCalendarAdvance(Calendar,$D284,B285,"f",FALSE)</f>
        <v>42755</v>
      </c>
      <c r="E285" s="177">
        <f>_xll.qlInterestRateIndexValueDate(IndexON,D285)</f>
        <v>42755</v>
      </c>
      <c r="F285" s="193">
        <f>IFERROR(_xll.qlIndexFixing(IndexON,D285,TRUE,_xll.ohTrigger(RecalcTrigger,TriggerON)),NA())</f>
        <v>-2.9606984180174933E-3</v>
      </c>
      <c r="H285" s="42">
        <f>_xll.qlCalendarAdvance(Calendar,$H284,B285,"f",FALSE)</f>
        <v>42755</v>
      </c>
      <c r="I285" s="177">
        <f>_xll.qlInterestRateIndexValueDate(Index1M,$H285)</f>
        <v>42759</v>
      </c>
      <c r="J285" s="182">
        <f>IFERROR(_xll.qlIndexFixing(Index1M,$H285,TRUE,_xll.ohTrigger(RecalcTrigger,Trigger1M)),NA())</f>
        <v>-2.9012544985227858E-3</v>
      </c>
      <c r="K285" s="44">
        <f>IFERROR(_xll.qlIndexFixing(Index3M,H285,TRUE,_xll.ohTrigger(RecalcTrigger,Trigger3M)),NA())</f>
        <v>-1.8802928049272971E-3</v>
      </c>
      <c r="L285" s="44">
        <f>IFERROR(_xll.qlIndexFixing(Index6M,$H285,TRUE,_xll.ohTrigger(RecalcTrigger,Trigger6M)),NA())</f>
        <v>-6.0861087470251267E-4</v>
      </c>
      <c r="M285" s="183">
        <f>IFERROR(_xll.qlIndexFixing(Index1Y,$H285,TRUE,_xll.ohTrigger(RecalcTrigger,Trigger1Y)),NA())</f>
        <v>9.4145506010497862E-4</v>
      </c>
      <c r="N285" s="182">
        <f>IFERROR(_xll.qlIndexFixing(ONIndex1M,I285,TRUE,_xll.ohTrigger(RecalcTrigger,Trigger1M)),NA())</f>
        <v>-2.9195209062704564E-3</v>
      </c>
      <c r="O285" s="44">
        <f>IFERROR(_xll.qlIndexFixing(ONIndex3M,I285,TRUE,_xll.ohTrigger(RecalcTrigger,Trigger3M)),NA())</f>
        <v>-1.9408157863631814E-3</v>
      </c>
      <c r="P285" s="44">
        <f>IFERROR(_xll.qlIndexFixing(ONIndex6M,I285,TRUE,_xll.ohTrigger(RecalcTrigger,Trigger6M)),NA())</f>
        <v>-8.7618685415069564E-4</v>
      </c>
      <c r="Q285" s="183">
        <f>IFERROR(_xll.qlIndexFixing(ONIndex1Y,I285,TRUE,_xll.ohTrigger(RecalcTrigger,Trigger1Y)),NA())</f>
        <v>3.4572232165075434E-4</v>
      </c>
    </row>
    <row r="286" spans="2:17" x14ac:dyDescent="0.2">
      <c r="B286" s="39" t="s">
        <v>17</v>
      </c>
      <c r="D286" s="42">
        <f>_xll.qlCalendarAdvance(Calendar,$D285,B286,"f",FALSE)</f>
        <v>42758</v>
      </c>
      <c r="E286" s="177">
        <f>_xll.qlInterestRateIndexValueDate(IndexON,D286)</f>
        <v>42758</v>
      </c>
      <c r="F286" s="193">
        <f>IFERROR(_xll.qlIndexFixing(IndexON,D286,TRUE,_xll.ohTrigger(RecalcTrigger,TriggerON)),NA())</f>
        <v>-2.9656028530489209E-3</v>
      </c>
      <c r="H286" s="42">
        <f>_xll.qlCalendarAdvance(Calendar,$H285,B286,"f",FALSE)</f>
        <v>42758</v>
      </c>
      <c r="I286" s="177">
        <f>_xll.qlInterestRateIndexValueDate(Index1M,$H286)</f>
        <v>42760</v>
      </c>
      <c r="J286" s="182">
        <f>IFERROR(_xll.qlIndexFixing(Index1M,$H286,TRUE,_xll.ohTrigger(RecalcTrigger,Trigger1M)),NA())</f>
        <v>-2.8982540263236801E-3</v>
      </c>
      <c r="K286" s="44">
        <f>IFERROR(_xll.qlIndexFixing(Index3M,H286,TRUE,_xll.ohTrigger(RecalcTrigger,Trigger3M)),NA())</f>
        <v>-1.8781185368581532E-3</v>
      </c>
      <c r="L286" s="44">
        <f>IFERROR(_xll.qlIndexFixing(Index6M,$H286,TRUE,_xll.ohTrigger(RecalcTrigger,Trigger6M)),NA())</f>
        <v>-6.0560800278829259E-4</v>
      </c>
      <c r="M286" s="183">
        <f>IFERROR(_xll.qlIndexFixing(Index1Y,$H286,TRUE,_xll.ohTrigger(RecalcTrigger,Trigger1Y)),NA())</f>
        <v>9.4550002156577298E-4</v>
      </c>
      <c r="N286" s="182">
        <f>IFERROR(_xll.qlIndexFixing(ONIndex1M,I286,TRUE,_xll.ohTrigger(RecalcTrigger,Trigger1M)),NA())</f>
        <v>-2.9170083539575842E-3</v>
      </c>
      <c r="O286" s="44">
        <f>IFERROR(_xll.qlIndexFixing(ONIndex3M,I286,TRUE,_xll.ohTrigger(RecalcTrigger,Trigger3M)),NA())</f>
        <v>-1.9441787878138328E-3</v>
      </c>
      <c r="P286" s="44">
        <f>IFERROR(_xll.qlIndexFixing(ONIndex6M,I286,TRUE,_xll.ohTrigger(RecalcTrigger,Trigger6M)),NA())</f>
        <v>-8.8415168794320209E-4</v>
      </c>
      <c r="Q286" s="183">
        <f>IFERROR(_xll.qlIndexFixing(ONIndex1Y,I286,TRUE,_xll.ohTrigger(RecalcTrigger,Trigger1Y)),NA())</f>
        <v>3.2283260403609404E-4</v>
      </c>
    </row>
    <row r="287" spans="2:17" x14ac:dyDescent="0.2">
      <c r="B287" s="39" t="s">
        <v>17</v>
      </c>
      <c r="D287" s="42">
        <f>_xll.qlCalendarAdvance(Calendar,$D286,B287,"f",FALSE)</f>
        <v>42759</v>
      </c>
      <c r="E287" s="177">
        <f>_xll.qlInterestRateIndexValueDate(IndexON,D287)</f>
        <v>42759</v>
      </c>
      <c r="F287" s="193">
        <f>IFERROR(_xll.qlIndexFixing(IndexON,D287,TRUE,_xll.ohTrigger(RecalcTrigger,TriggerON)),NA())</f>
        <v>-2.9682715905998691E-3</v>
      </c>
      <c r="H287" s="42">
        <f>_xll.qlCalendarAdvance(Calendar,$H286,B287,"f",FALSE)</f>
        <v>42759</v>
      </c>
      <c r="I287" s="177">
        <f>_xll.qlInterestRateIndexValueDate(Index1M,$H287)</f>
        <v>42761</v>
      </c>
      <c r="J287" s="182">
        <f>IFERROR(_xll.qlIndexFixing(Index1M,$H287,TRUE,_xll.ohTrigger(RecalcTrigger,Trigger1M)),NA())</f>
        <v>-2.8975748970005988E-3</v>
      </c>
      <c r="K287" s="44">
        <f>IFERROR(_xll.qlIndexFixing(Index3M,H287,TRUE,_xll.ohTrigger(RecalcTrigger,Trigger3M)),NA())</f>
        <v>-1.8758867711872185E-3</v>
      </c>
      <c r="L287" s="44">
        <f>IFERROR(_xll.qlIndexFixing(Index6M,$H287,TRUE,_xll.ohTrigger(RecalcTrigger,Trigger6M)),NA())</f>
        <v>-6.02619204281926E-4</v>
      </c>
      <c r="M287" s="183">
        <f>IFERROR(_xll.qlIndexFixing(Index1Y,$H287,TRUE,_xll.ohTrigger(RecalcTrigger,Trigger1Y)),NA())</f>
        <v>9.4960267541047865E-4</v>
      </c>
      <c r="N287" s="182">
        <f>IFERROR(_xll.qlIndexFixing(ONIndex1M,I287,TRUE,_xll.ohTrigger(RecalcTrigger,Trigger1M)),NA())</f>
        <v>-2.914489394543196E-3</v>
      </c>
      <c r="O287" s="44">
        <f>IFERROR(_xll.qlIndexFixing(ONIndex3M,I287,TRUE,_xll.ohTrigger(RecalcTrigger,Trigger3M)),NA())</f>
        <v>-1.9471658099501354E-3</v>
      </c>
      <c r="P287" s="44">
        <f>IFERROR(_xll.qlIndexFixing(ONIndex6M,I287,TRUE,_xll.ohTrigger(RecalcTrigger,Trigger6M)),NA())</f>
        <v>-8.9103734586704064E-4</v>
      </c>
      <c r="Q287" s="183">
        <f>IFERROR(_xll.qlIndexFixing(ONIndex1Y,I287,TRUE,_xll.ohTrigger(RecalcTrigger,Trigger1Y)),NA())</f>
        <v>3.0257306188552491E-4</v>
      </c>
    </row>
    <row r="288" spans="2:17" x14ac:dyDescent="0.2">
      <c r="B288" s="39" t="s">
        <v>17</v>
      </c>
      <c r="D288" s="42">
        <f>_xll.qlCalendarAdvance(Calendar,$D287,B288,"f",FALSE)</f>
        <v>42760</v>
      </c>
      <c r="E288" s="177">
        <f>_xll.qlInterestRateIndexValueDate(IndexON,D288)</f>
        <v>42760</v>
      </c>
      <c r="F288" s="193">
        <f>IFERROR(_xll.qlIndexFixing(IndexON,D288,TRUE,_xll.ohTrigger(RecalcTrigger,TriggerON)),NA())</f>
        <v>-2.9710421722439762E-3</v>
      </c>
      <c r="H288" s="42">
        <f>_xll.qlCalendarAdvance(Calendar,$H287,B288,"f",FALSE)</f>
        <v>42760</v>
      </c>
      <c r="I288" s="177">
        <f>_xll.qlInterestRateIndexValueDate(Index1M,$H288)</f>
        <v>42762</v>
      </c>
      <c r="J288" s="182">
        <f>IFERROR(_xll.qlIndexFixing(Index1M,$H288,TRUE,_xll.ohTrigger(RecalcTrigger,Trigger1M)),NA())</f>
        <v>-2.8968904543619045E-3</v>
      </c>
      <c r="K288" s="44">
        <f>IFERROR(_xll.qlIndexFixing(Index3M,H288,TRUE,_xll.ohTrigger(RecalcTrigger,Trigger3M)),NA())</f>
        <v>-1.873598814762012E-3</v>
      </c>
      <c r="L288" s="44">
        <f>IFERROR(_xll.qlIndexFixing(Index6M,$H288,TRUE,_xll.ohTrigger(RecalcTrigger,Trigger6M)),NA())</f>
        <v>-5.9964449213945796E-4</v>
      </c>
      <c r="M288" s="183">
        <f>IFERROR(_xll.qlIndexFixing(Index1Y,$H288,TRUE,_xll.ohTrigger(RecalcTrigger,Trigger1Y)),NA())</f>
        <v>9.5878231468786966E-4</v>
      </c>
      <c r="N288" s="182">
        <f>IFERROR(_xll.qlIndexFixing(ONIndex1M,I288,TRUE,_xll.ohTrigger(RecalcTrigger,Trigger1M)),NA())</f>
        <v>-2.9131913447955071E-3</v>
      </c>
      <c r="O288" s="44">
        <f>IFERROR(_xll.qlIndexFixing(ONIndex3M,I288,TRUE,_xll.ohTrigger(RecalcTrigger,Trigger3M)),NA())</f>
        <v>-1.9484525680102394E-3</v>
      </c>
      <c r="P288" s="44">
        <f>IFERROR(_xll.qlIndexFixing(ONIndex6M,I288,TRUE,_xll.ohTrigger(RecalcTrigger,Trigger6M)),NA())</f>
        <v>-8.9392887016703781E-4</v>
      </c>
      <c r="Q288" s="183">
        <f>IFERROR(_xll.qlIndexFixing(ONIndex1Y,I288,TRUE,_xll.ohTrigger(RecalcTrigger,Trigger1Y)),NA())</f>
        <v>2.9378006779268162E-4</v>
      </c>
    </row>
    <row r="289" spans="2:17" x14ac:dyDescent="0.2">
      <c r="B289" s="39" t="s">
        <v>17</v>
      </c>
      <c r="D289" s="42">
        <f>_xll.qlCalendarAdvance(Calendar,$D288,B289,"f",FALSE)</f>
        <v>42761</v>
      </c>
      <c r="E289" s="177">
        <f>_xll.qlInterestRateIndexValueDate(IndexON,D289)</f>
        <v>42761</v>
      </c>
      <c r="F289" s="193">
        <f>IFERROR(_xll.qlIndexFixing(IndexON,D289,TRUE,_xll.ohTrigger(RecalcTrigger,TriggerON)),NA())</f>
        <v>-2.9737661157547279E-3</v>
      </c>
      <c r="H289" s="42">
        <f>_xll.qlCalendarAdvance(Calendar,$H288,B289,"f",FALSE)</f>
        <v>42761</v>
      </c>
      <c r="I289" s="177">
        <f>_xll.qlInterestRateIndexValueDate(Index1M,$H289)</f>
        <v>42765</v>
      </c>
      <c r="J289" s="182">
        <f>IFERROR(_xll.qlIndexFixing(Index1M,$H289,TRUE,_xll.ohTrigger(RecalcTrigger,Trigger1M)),NA())</f>
        <v>-2.8940039468009224E-3</v>
      </c>
      <c r="K289" s="44">
        <f>IFERROR(_xll.qlIndexFixing(Index3M,H289,TRUE,_xll.ohTrigger(RecalcTrigger,Trigger3M)),NA())</f>
        <v>-1.8696004639649135E-3</v>
      </c>
      <c r="L289" s="44">
        <f>IFERROR(_xll.qlIndexFixing(Index6M,$H289,TRUE,_xll.ohTrigger(RecalcTrigger,Trigger6M)),NA())</f>
        <v>-5.8955116428815037E-4</v>
      </c>
      <c r="M289" s="183">
        <f>IFERROR(_xll.qlIndexFixing(Index1Y,$H289,TRUE,_xll.ohTrigger(RecalcTrigger,Trigger1Y)),NA())</f>
        <v>9.6654853796760668E-4</v>
      </c>
      <c r="N289" s="182">
        <f>IFERROR(_xll.qlIndexFixing(ONIndex1M,I289,TRUE,_xll.ohTrigger(RecalcTrigger,Trigger1M)),NA())</f>
        <v>-2.9118772966452156E-3</v>
      </c>
      <c r="O289" s="44">
        <f>IFERROR(_xll.qlIndexFixing(ONIndex3M,I289,TRUE,_xll.ohTrigger(RecalcTrigger,Trigger3M)),NA())</f>
        <v>-1.9496166153887273E-3</v>
      </c>
      <c r="P289" s="44">
        <f>IFERROR(_xll.qlIndexFixing(ONIndex6M,I289,TRUE,_xll.ohTrigger(RecalcTrigger,Trigger6M)),NA())</f>
        <v>-8.9648518712515113E-4</v>
      </c>
      <c r="Q289" s="183">
        <f>IFERROR(_xll.qlIndexFixing(ONIndex1Y,I289,TRUE,_xll.ohTrigger(RecalcTrigger,Trigger1Y)),NA())</f>
        <v>2.8580180630122243E-4</v>
      </c>
    </row>
    <row r="290" spans="2:17" x14ac:dyDescent="0.2">
      <c r="B290" s="39" t="s">
        <v>17</v>
      </c>
      <c r="D290" s="42">
        <f>_xll.qlCalendarAdvance(Calendar,$D289,B290,"f",FALSE)</f>
        <v>42762</v>
      </c>
      <c r="E290" s="177">
        <f>_xll.qlInterestRateIndexValueDate(IndexON,D290)</f>
        <v>42762</v>
      </c>
      <c r="F290" s="193">
        <f>IFERROR(_xll.qlIndexFixing(IndexON,D290,TRUE,_xll.ohTrigger(RecalcTrigger,TriggerON)),NA())</f>
        <v>-2.97890558560443E-3</v>
      </c>
      <c r="H290" s="42">
        <f>_xll.qlCalendarAdvance(Calendar,$H289,B290,"f",FALSE)</f>
        <v>42762</v>
      </c>
      <c r="I290" s="177">
        <f>_xll.qlInterestRateIndexValueDate(Index1M,$H290)</f>
        <v>42766</v>
      </c>
      <c r="J290" s="182">
        <f>IFERROR(_xll.qlIndexFixing(Index1M,$H290,TRUE,_xll.ohTrigger(RecalcTrigger,Trigger1M)),NA())</f>
        <v>-2.8932957472217946E-3</v>
      </c>
      <c r="K290" s="44">
        <f>IFERROR(_xll.qlIndexFixing(Index3M,H290,TRUE,_xll.ohTrigger(RecalcTrigger,Trigger3M)),NA())</f>
        <v>-1.8687190157801372E-3</v>
      </c>
      <c r="L290" s="44">
        <f>IFERROR(_xll.qlIndexFixing(Index6M,$H290,TRUE,_xll.ohTrigger(RecalcTrigger,Trigger6M)),NA())</f>
        <v>-5.8788694985780323E-4</v>
      </c>
      <c r="M290" s="183">
        <f>IFERROR(_xll.qlIndexFixing(Index1Y,$H290,TRUE,_xll.ohTrigger(RecalcTrigger,Trigger1Y)),NA())</f>
        <v>9.7090819094792895E-4</v>
      </c>
      <c r="N290" s="182">
        <f>IFERROR(_xll.qlIndexFixing(ONIndex1M,I290,TRUE,_xll.ohTrigger(RecalcTrigger,Trigger1M)),NA())</f>
        <v>-2.9105472853041547E-3</v>
      </c>
      <c r="O290" s="44">
        <f>IFERROR(_xll.qlIndexFixing(ONIndex3M,I290,TRUE,_xll.ohTrigger(RecalcTrigger,Trigger3M)),NA())</f>
        <v>-1.9506567468896563E-3</v>
      </c>
      <c r="P290" s="44">
        <f>IFERROR(_xll.qlIndexFixing(ONIndex6M,I290,TRUE,_xll.ohTrigger(RecalcTrigger,Trigger6M)),NA())</f>
        <v>-8.9870291340776731E-4</v>
      </c>
      <c r="Q290" s="183">
        <f>IFERROR(_xll.qlIndexFixing(ONIndex1Y,I290,TRUE,_xll.ohTrigger(RecalcTrigger,Trigger1Y)),NA())</f>
        <v>2.7864677933031601E-4</v>
      </c>
    </row>
    <row r="291" spans="2:17" x14ac:dyDescent="0.2">
      <c r="B291" s="39" t="s">
        <v>17</v>
      </c>
      <c r="D291" s="42">
        <f>_xll.qlCalendarAdvance(Calendar,$D290,B291,"f",FALSE)</f>
        <v>42765</v>
      </c>
      <c r="E291" s="177">
        <f>_xll.qlInterestRateIndexValueDate(IndexON,D291)</f>
        <v>42765</v>
      </c>
      <c r="F291" s="193">
        <f>IFERROR(_xll.qlIndexFixing(IndexON,D291,TRUE,_xll.ohTrigger(RecalcTrigger,TriggerON)),NA())</f>
        <v>-2.9838058361297826E-3</v>
      </c>
      <c r="H291" s="42">
        <f>_xll.qlCalendarAdvance(Calendar,$H290,B291,"f",FALSE)</f>
        <v>42765</v>
      </c>
      <c r="I291" s="177">
        <f>_xll.qlInterestRateIndexValueDate(Index1M,$H291)</f>
        <v>42767</v>
      </c>
      <c r="J291" s="182">
        <f>IFERROR(_xll.qlIndexFixing(Index1M,$H291,TRUE,_xll.ohTrigger(RecalcTrigger,Trigger1M)),NA())</f>
        <v>-2.8917706407663841E-3</v>
      </c>
      <c r="K291" s="44">
        <f>IFERROR(_xll.qlIndexFixing(Index3M,H291,TRUE,_xll.ohTrigger(RecalcTrigger,Trigger3M)),NA())</f>
        <v>-1.8613629863586389E-3</v>
      </c>
      <c r="L291" s="44">
        <f>IFERROR(_xll.qlIndexFixing(Index6M,$H291,TRUE,_xll.ohTrigger(RecalcTrigger,Trigger6M)),NA())</f>
        <v>-5.8498304738970226E-4</v>
      </c>
      <c r="M291" s="183">
        <f>IFERROR(_xll.qlIndexFixing(Index1Y,$H291,TRUE,_xll.ohTrigger(RecalcTrigger,Trigger1Y)),NA())</f>
        <v>9.7531278695837053E-4</v>
      </c>
      <c r="N291" s="182">
        <f>IFERROR(_xll.qlIndexFixing(ONIndex1M,I291,TRUE,_xll.ohTrigger(RecalcTrigger,Trigger1M)),NA())</f>
        <v>-2.907810740206962E-3</v>
      </c>
      <c r="O291" s="44">
        <f>IFERROR(_xll.qlIndexFixing(ONIndex3M,I291,TRUE,_xll.ohTrigger(RecalcTrigger,Trigger3M)),NA())</f>
        <v>-1.9523073401384039E-3</v>
      </c>
      <c r="P291" s="44">
        <f>IFERROR(_xll.qlIndexFixing(ONIndex6M,I291,TRUE,_xll.ohTrigger(RecalcTrigger,Trigger6M)),NA())</f>
        <v>-9.0199055021056296E-4</v>
      </c>
      <c r="Q291" s="183">
        <f>IFERROR(_xll.qlIndexFixing(ONIndex1Y,I291,TRUE,_xll.ohTrigger(RecalcTrigger,Trigger1Y)),NA())</f>
        <v>2.6712354994629095E-4</v>
      </c>
    </row>
    <row r="292" spans="2:17" x14ac:dyDescent="0.2">
      <c r="B292" s="39" t="s">
        <v>17</v>
      </c>
      <c r="D292" s="42">
        <f>_xll.qlCalendarAdvance(Calendar,$D291,B292,"f",FALSE)</f>
        <v>42766</v>
      </c>
      <c r="E292" s="177">
        <f>_xll.qlInterestRateIndexValueDate(IndexON,D292)</f>
        <v>42766</v>
      </c>
      <c r="F292" s="193">
        <f>IFERROR(_xll.qlIndexFixing(IndexON,D292,TRUE,_xll.ohTrigger(RecalcTrigger,TriggerON)),NA())</f>
        <v>-2.9860970008677157E-3</v>
      </c>
      <c r="H292" s="42">
        <f>_xll.qlCalendarAdvance(Calendar,$H291,B292,"f",FALSE)</f>
        <v>42766</v>
      </c>
      <c r="I292" s="177">
        <f>_xll.qlInterestRateIndexValueDate(Index1M,$H292)</f>
        <v>42768</v>
      </c>
      <c r="J292" s="182">
        <f>IFERROR(_xll.qlIndexFixing(Index1M,$H292,TRUE,_xll.ohTrigger(RecalcTrigger,Trigger1M)),NA())</f>
        <v>-2.8902300489922323E-3</v>
      </c>
      <c r="K292" s="44">
        <f>IFERROR(_xll.qlIndexFixing(Index3M,H292,TRUE,_xll.ohTrigger(RecalcTrigger,Trigger3M)),NA())</f>
        <v>-1.8603814476343479E-3</v>
      </c>
      <c r="L292" s="44">
        <f>IFERROR(_xll.qlIndexFixing(Index6M,$H292,TRUE,_xll.ohTrigger(RecalcTrigger,Trigger6M)),NA())</f>
        <v>-5.8209341912419477E-4</v>
      </c>
      <c r="M292" s="183">
        <f>IFERROR(_xll.qlIndexFixing(Index1Y,$H292,TRUE,_xll.ohTrigger(RecalcTrigger,Trigger1Y)),NA())</f>
        <v>9.7976011897926859E-4</v>
      </c>
      <c r="N292" s="182">
        <f>IFERROR(_xll.qlIndexFixing(ONIndex1M,I292,TRUE,_xll.ohTrigger(RecalcTrigger,Trigger1M)),NA())</f>
        <v>-2.9050683109099751E-3</v>
      </c>
      <c r="O292" s="44">
        <f>IFERROR(_xll.qlIndexFixing(ONIndex3M,I292,TRUE,_xll.ohTrigger(RecalcTrigger,Trigger3M)),NA())</f>
        <v>-1.9535539986481609E-3</v>
      </c>
      <c r="P292" s="44">
        <f>IFERROR(_xll.qlIndexFixing(ONIndex6M,I292,TRUE,_xll.ohTrigger(RecalcTrigger,Trigger6M)),NA())</f>
        <v>-9.0412023216135395E-4</v>
      </c>
      <c r="Q292" s="183">
        <f>IFERROR(_xll.qlIndexFixing(ONIndex1Y,I292,TRUE,_xll.ohTrigger(RecalcTrigger,Trigger1Y)),NA())</f>
        <v>2.5842906079098782E-4</v>
      </c>
    </row>
    <row r="293" spans="2:17" x14ac:dyDescent="0.2">
      <c r="B293" s="39" t="s">
        <v>17</v>
      </c>
      <c r="D293" s="42">
        <f>_xll.qlCalendarAdvance(Calendar,$D292,B293,"f",FALSE)</f>
        <v>42767</v>
      </c>
      <c r="E293" s="177">
        <f>_xll.qlInterestRateIndexValueDate(IndexON,D293)</f>
        <v>42767</v>
      </c>
      <c r="F293" s="193">
        <f>IFERROR(_xll.qlIndexFixing(IndexON,D293,TRUE,_xll.ohTrigger(RecalcTrigger,TriggerON)),NA())</f>
        <v>-2.9882987585239107E-3</v>
      </c>
      <c r="H293" s="42">
        <f>_xll.qlCalendarAdvance(Calendar,$H292,B293,"f",FALSE)</f>
        <v>42767</v>
      </c>
      <c r="I293" s="177">
        <f>_xll.qlInterestRateIndexValueDate(Index1M,$H293)</f>
        <v>42769</v>
      </c>
      <c r="J293" s="182">
        <f>IFERROR(_xll.qlIndexFixing(Index1M,$H293,TRUE,_xll.ohTrigger(RecalcTrigger,Trigger1M)),NA())</f>
        <v>-2.8886740070583577E-3</v>
      </c>
      <c r="K293" s="44">
        <f>IFERROR(_xll.qlIndexFixing(Index3M,H293,TRUE,_xll.ohTrigger(RecalcTrigger,Trigger3M)),NA())</f>
        <v>-1.8577437774424221E-3</v>
      </c>
      <c r="L293" s="44">
        <f>IFERROR(_xll.qlIndexFixing(Index6M,$H293,TRUE,_xll.ohTrigger(RecalcTrigger,Trigger6M)),NA())</f>
        <v>-5.7921811471658817E-4</v>
      </c>
      <c r="M293" s="183">
        <f>IFERROR(_xll.qlIndexFixing(Index1Y,$H293,TRUE,_xll.ohTrigger(RecalcTrigger,Trigger1Y)),NA())</f>
        <v>9.8939342472199984E-4</v>
      </c>
      <c r="N293" s="182">
        <f>IFERROR(_xll.qlIndexFixing(ONIndex1M,I293,TRUE,_xll.ohTrigger(RecalcTrigger,Trigger1M)),NA())</f>
        <v>-2.9036590108333371E-3</v>
      </c>
      <c r="O293" s="44">
        <f>IFERROR(_xll.qlIndexFixing(ONIndex3M,I293,TRUE,_xll.ohTrigger(RecalcTrigger,Trigger3M)),NA())</f>
        <v>-1.9539564649084795E-3</v>
      </c>
      <c r="P293" s="44">
        <f>IFERROR(_xll.qlIndexFixing(ONIndex6M,I293,TRUE,_xll.ohTrigger(RecalcTrigger,Trigger6M)),NA())</f>
        <v>-9.04594246189383E-4</v>
      </c>
      <c r="Q293" s="183">
        <f>IFERROR(_xll.qlIndexFixing(ONIndex1Y,I293,TRUE,_xll.ohTrigger(RecalcTrigger,Trigger1Y)),NA())</f>
        <v>2.5551773896737018E-4</v>
      </c>
    </row>
    <row r="294" spans="2:17" x14ac:dyDescent="0.2">
      <c r="B294" s="39" t="s">
        <v>17</v>
      </c>
      <c r="D294" s="42">
        <f>_xll.qlCalendarAdvance(Calendar,$D293,B294,"f",FALSE)</f>
        <v>42768</v>
      </c>
      <c r="E294" s="177">
        <f>_xll.qlInterestRateIndexValueDate(IndexON,D294)</f>
        <v>42768</v>
      </c>
      <c r="F294" s="193">
        <f>IFERROR(_xll.qlIndexFixing(IndexON,D294,TRUE,_xll.ohTrigger(RecalcTrigger,TriggerON)),NA())</f>
        <v>-2.9904101588584808E-3</v>
      </c>
      <c r="H294" s="42">
        <f>_xll.qlCalendarAdvance(Calendar,$H293,B294,"f",FALSE)</f>
        <v>42768</v>
      </c>
      <c r="I294" s="177">
        <f>_xll.qlInterestRateIndexValueDate(Index1M,$H294)</f>
        <v>42772</v>
      </c>
      <c r="J294" s="182">
        <f>IFERROR(_xll.qlIndexFixing(Index1M,$H294,TRUE,_xll.ohTrigger(RecalcTrigger,Trigger1M)),NA())</f>
        <v>-2.8839135317900878E-3</v>
      </c>
      <c r="K294" s="44">
        <f>IFERROR(_xll.qlIndexFixing(Index3M,H294,TRUE,_xll.ohTrigger(RecalcTrigger,Trigger3M)),NA())</f>
        <v>-1.8462936085390442E-3</v>
      </c>
      <c r="L294" s="44">
        <f>IFERROR(_xll.qlIndexFixing(Index6M,$H294,TRUE,_xll.ohTrigger(RecalcTrigger,Trigger6M)),NA())</f>
        <v>-5.6970747042444899E-4</v>
      </c>
      <c r="M294" s="183">
        <f>IFERROR(_xll.qlIndexFixing(Index1Y,$H294,TRUE,_xll.ohTrigger(RecalcTrigger,Trigger1Y)),NA())</f>
        <v>9.9793184532035849E-4</v>
      </c>
      <c r="N294" s="182">
        <f>IFERROR(_xll.qlIndexFixing(ONIndex1M,I294,TRUE,_xll.ohTrigger(RecalcTrigger,Trigger1M)),NA())</f>
        <v>-2.9022339585171864E-3</v>
      </c>
      <c r="O294" s="44">
        <f>IFERROR(_xll.qlIndexFixing(ONIndex3M,I294,TRUE,_xll.ohTrigger(RecalcTrigger,Trigger3M)),NA())</f>
        <v>-1.9542277812778508E-3</v>
      </c>
      <c r="P294" s="44">
        <f>IFERROR(_xll.qlIndexFixing(ONIndex6M,I294,TRUE,_xll.ohTrigger(RecalcTrigger,Trigger6M)),NA())</f>
        <v>-9.0470936622288889E-4</v>
      </c>
      <c r="Q294" s="183">
        <f>IFERROR(_xll.qlIndexFixing(ONIndex1Y,I294,TRUE,_xll.ohTrigger(RecalcTrigger,Trigger1Y)),NA())</f>
        <v>2.5348066461816643E-4</v>
      </c>
    </row>
    <row r="295" spans="2:17" x14ac:dyDescent="0.2">
      <c r="B295" s="39" t="s">
        <v>17</v>
      </c>
      <c r="D295" s="42">
        <f>_xll.qlCalendarAdvance(Calendar,$D294,B295,"f",FALSE)</f>
        <v>42769</v>
      </c>
      <c r="E295" s="177">
        <f>_xll.qlInterestRateIndexValueDate(IndexON,D295)</f>
        <v>42769</v>
      </c>
      <c r="F295" s="193">
        <f>IFERROR(_xll.qlIndexFixing(IndexON,D295,TRUE,_xll.ohTrigger(RecalcTrigger,TriggerON)),NA())</f>
        <v>-2.9943021110723222E-3</v>
      </c>
      <c r="H295" s="42">
        <f>_xll.qlCalendarAdvance(Calendar,$H294,B295,"f",FALSE)</f>
        <v>42769</v>
      </c>
      <c r="I295" s="177">
        <f>_xll.qlInterestRateIndexValueDate(Index1M,$H295)</f>
        <v>42773</v>
      </c>
      <c r="J295" s="182">
        <f>IFERROR(_xll.qlIndexFixing(Index1M,$H295,TRUE,_xll.ohTrigger(RecalcTrigger,Trigger1M)),NA())</f>
        <v>-2.8822960407232884E-3</v>
      </c>
      <c r="K295" s="44">
        <f>IFERROR(_xll.qlIndexFixing(Index3M,H295,TRUE,_xll.ohTrigger(RecalcTrigger,Trigger3M)),NA())</f>
        <v>-1.845111838997493E-3</v>
      </c>
      <c r="L295" s="44">
        <f>IFERROR(_xll.qlIndexFixing(Index6M,$H295,TRUE,_xll.ohTrigger(RecalcTrigger,Trigger6M)),NA())</f>
        <v>-5.6786131225769552E-4</v>
      </c>
      <c r="M295" s="183">
        <f>IFERROR(_xll.qlIndexFixing(Index1Y,$H295,TRUE,_xll.ohTrigger(RecalcTrigger,Trigger1Y)),NA())</f>
        <v>1.0025589306259519E-3</v>
      </c>
      <c r="N295" s="182">
        <f>IFERROR(_xll.qlIndexFixing(ONIndex1M,I295,TRUE,_xll.ohTrigger(RecalcTrigger,Trigger1M)),NA())</f>
        <v>-2.9007931892532923E-3</v>
      </c>
      <c r="O295" s="44">
        <f>IFERROR(_xll.qlIndexFixing(ONIndex3M,I295,TRUE,_xll.ohTrigger(RecalcTrigger,Trigger3M)),NA())</f>
        <v>-1.9543667421606514E-3</v>
      </c>
      <c r="P295" s="44">
        <f>IFERROR(_xll.qlIndexFixing(ONIndex6M,I295,TRUE,_xll.ohTrigger(RecalcTrigger,Trigger6M)),NA())</f>
        <v>-9.0446220876838623E-4</v>
      </c>
      <c r="Q295" s="183">
        <f>IFERROR(_xll.qlIndexFixing(ONIndex1Y,I295,TRUE,_xll.ohTrigger(RecalcTrigger,Trigger1Y)),NA())</f>
        <v>2.5232633974248131E-4</v>
      </c>
    </row>
    <row r="296" spans="2:17" x14ac:dyDescent="0.2">
      <c r="B296" s="39" t="s">
        <v>17</v>
      </c>
      <c r="D296" s="42">
        <f>_xll.qlCalendarAdvance(Calendar,$D295,B296,"f",FALSE)</f>
        <v>42772</v>
      </c>
      <c r="E296" s="177">
        <f>_xll.qlInterestRateIndexValueDate(IndexON,D296)</f>
        <v>42772</v>
      </c>
      <c r="F296" s="193">
        <f>IFERROR(_xll.qlIndexFixing(IndexON,D296,TRUE,_xll.ohTrigger(RecalcTrigger,TriggerON)),NA())</f>
        <v>-2.9979331791052388E-3</v>
      </c>
      <c r="H296" s="42">
        <f>_xll.qlCalendarAdvance(Calendar,$H295,B296,"f",FALSE)</f>
        <v>42772</v>
      </c>
      <c r="I296" s="177">
        <f>_xll.qlInterestRateIndexValueDate(Index1M,$H296)</f>
        <v>42774</v>
      </c>
      <c r="J296" s="182">
        <f>IFERROR(_xll.qlIndexFixing(Index1M,$H296,TRUE,_xll.ohTrigger(RecalcTrigger,Trigger1M)),NA())</f>
        <v>-2.8806632752518902E-3</v>
      </c>
      <c r="K296" s="44">
        <f>IFERROR(_xll.qlIndexFixing(Index3M,H296,TRUE,_xll.ohTrigger(RecalcTrigger,Trigger3M)),NA())</f>
        <v>-1.8438988737232184E-3</v>
      </c>
      <c r="L296" s="44">
        <f>IFERROR(_xll.qlIndexFixing(Index6M,$H296,TRUE,_xll.ohTrigger(RecalcTrigger,Trigger6M)),NA())</f>
        <v>-5.6505855546043894E-4</v>
      </c>
      <c r="M296" s="183">
        <f>IFERROR(_xll.qlIndexFixing(Index1Y,$H296,TRUE,_xll.ohTrigger(RecalcTrigger,Trigger1Y)),NA())</f>
        <v>1.007215016921429E-3</v>
      </c>
      <c r="N296" s="182">
        <f>IFERROR(_xll.qlIndexFixing(ONIndex1M,I296,TRUE,_xll.ohTrigger(RecalcTrigger,Trigger1M)),NA())</f>
        <v>-2.897836109578833E-3</v>
      </c>
      <c r="O296" s="44">
        <f>IFERROR(_xll.qlIndexFixing(ONIndex3M,I296,TRUE,_xll.ohTrigger(RecalcTrigger,Trigger3M)),NA())</f>
        <v>-1.9541868423589293E-3</v>
      </c>
      <c r="P296" s="44">
        <f>IFERROR(_xll.qlIndexFixing(ONIndex6M,I296,TRUE,_xll.ohTrigger(RecalcTrigger,Trigger6M)),NA())</f>
        <v>-9.0274111800514589E-4</v>
      </c>
      <c r="Q296" s="183">
        <f>IFERROR(_xll.qlIndexFixing(ONIndex1Y,I296,TRUE,_xll.ohTrigger(RecalcTrigger,Trigger1Y)),NA())</f>
        <v>2.530028771552395E-4</v>
      </c>
    </row>
    <row r="297" spans="2:17" x14ac:dyDescent="0.2">
      <c r="B297" s="39" t="s">
        <v>17</v>
      </c>
      <c r="D297" s="42">
        <f>_xll.qlCalendarAdvance(Calendar,$D296,B297,"f",FALSE)</f>
        <v>42773</v>
      </c>
      <c r="E297" s="177">
        <f>_xll.qlInterestRateIndexValueDate(IndexON,D297)</f>
        <v>42773</v>
      </c>
      <c r="F297" s="193">
        <f>IFERROR(_xll.qlIndexFixing(IndexON,D297,TRUE,_xll.ohTrigger(RecalcTrigger,TriggerON)),NA())</f>
        <v>-2.9995785369951733E-3</v>
      </c>
      <c r="H297" s="42">
        <f>_xll.qlCalendarAdvance(Calendar,$H296,B297,"f",FALSE)</f>
        <v>42773</v>
      </c>
      <c r="I297" s="177">
        <f>_xll.qlInterestRateIndexValueDate(Index1M,$H297)</f>
        <v>42775</v>
      </c>
      <c r="J297" s="182">
        <f>IFERROR(_xll.qlIndexFixing(Index1M,$H297,TRUE,_xll.ohTrigger(RecalcTrigger,Trigger1M)),NA())</f>
        <v>-2.8790152705334849E-3</v>
      </c>
      <c r="K297" s="44">
        <f>IFERROR(_xll.qlIndexFixing(Index3M,H297,TRUE,_xll.ohTrigger(RecalcTrigger,Trigger3M)),NA())</f>
        <v>-1.8410090152920125E-3</v>
      </c>
      <c r="L297" s="44">
        <f>IFERROR(_xll.qlIndexFixing(Index6M,$H297,TRUE,_xll.ohTrigger(RecalcTrigger,Trigger6M)),NA())</f>
        <v>-5.6227053054961143E-4</v>
      </c>
      <c r="M297" s="183">
        <f>IFERROR(_xll.qlIndexFixing(Index1Y,$H297,TRUE,_xll.ohTrigger(RecalcTrigger,Trigger1Y)),NA())</f>
        <v>1.0118977328734133E-3</v>
      </c>
      <c r="N297" s="182">
        <f>IFERROR(_xll.qlIndexFixing(ONIndex1M,I297,TRUE,_xll.ohTrigger(RecalcTrigger,Trigger1M)),NA())</f>
        <v>-2.8948736443989986E-3</v>
      </c>
      <c r="O297" s="44">
        <f>IFERROR(_xll.qlIndexFixing(ONIndex3M,I297,TRUE,_xll.ohTrigger(RecalcTrigger,Trigger3M)),NA())</f>
        <v>-1.9535749170751515E-3</v>
      </c>
      <c r="P297" s="44">
        <f>IFERROR(_xll.qlIndexFixing(ONIndex6M,I297,TRUE,_xll.ohTrigger(RecalcTrigger,Trigger6M)),NA())</f>
        <v>-8.9978312400873506E-4</v>
      </c>
      <c r="Q297" s="183">
        <f>IFERROR(_xll.qlIndexFixing(ONIndex1Y,I297,TRUE,_xll.ohTrigger(RecalcTrigger,Trigger1Y)),NA())</f>
        <v>2.5670657903376082E-4</v>
      </c>
    </row>
    <row r="298" spans="2:17" x14ac:dyDescent="0.2">
      <c r="B298" s="39" t="s">
        <v>17</v>
      </c>
      <c r="D298" s="42">
        <f>_xll.qlCalendarAdvance(Calendar,$D297,B298,"f",FALSE)</f>
        <v>42774</v>
      </c>
      <c r="E298" s="177">
        <f>_xll.qlInterestRateIndexValueDate(IndexON,D298)</f>
        <v>42774</v>
      </c>
      <c r="F298" s="193">
        <f>IFERROR(_xll.qlIndexFixing(IndexON,D298,TRUE,_xll.ohTrigger(RecalcTrigger,TriggerON)),NA())</f>
        <v>-3.0011278350450254E-3</v>
      </c>
      <c r="H298" s="42">
        <f>_xll.qlCalendarAdvance(Calendar,$H297,B298,"f",FALSE)</f>
        <v>42774</v>
      </c>
      <c r="I298" s="177">
        <f>_xll.qlInterestRateIndexValueDate(Index1M,$H298)</f>
        <v>42776</v>
      </c>
      <c r="J298" s="182">
        <f>IFERROR(_xll.qlIndexFixing(Index1M,$H298,TRUE,_xll.ohTrigger(RecalcTrigger,Trigger1M)),NA())</f>
        <v>-2.8773520617128168E-3</v>
      </c>
      <c r="K298" s="44">
        <f>IFERROR(_xll.qlIndexFixing(Index3M,H298,TRUE,_xll.ohTrigger(RecalcTrigger,Trigger3M)),NA())</f>
        <v>-1.8380824144099269E-3</v>
      </c>
      <c r="L298" s="44">
        <f>IFERROR(_xll.qlIndexFixing(Index6M,$H298,TRUE,_xll.ohTrigger(RecalcTrigger,Trigger6M)),NA())</f>
        <v>-5.5949732387912019E-4</v>
      </c>
      <c r="M298" s="183">
        <f>IFERROR(_xll.qlIndexFixing(Index1Y,$H298,TRUE,_xll.ohTrigger(RecalcTrigger,Trigger1Y)),NA())</f>
        <v>1.0218666757854061E-3</v>
      </c>
      <c r="N298" s="182">
        <f>IFERROR(_xll.qlIndexFixing(ONIndex1M,I298,TRUE,_xll.ohTrigger(RecalcTrigger,Trigger1M)),NA())</f>
        <v>-2.8933548172949131E-3</v>
      </c>
      <c r="O298" s="44">
        <f>IFERROR(_xll.qlIndexFixing(ONIndex3M,I298,TRUE,_xll.ohTrigger(RecalcTrigger,Trigger3M)),NA())</f>
        <v>-1.95303401535174E-3</v>
      </c>
      <c r="P298" s="44">
        <f>IFERROR(_xll.qlIndexFixing(ONIndex6M,I298,TRUE,_xll.ohTrigger(RecalcTrigger,Trigger6M)),NA())</f>
        <v>-8.9767382015715214E-4</v>
      </c>
      <c r="Q298" s="183">
        <f>IFERROR(_xll.qlIndexFixing(ONIndex1Y,I298,TRUE,_xll.ohTrigger(RecalcTrigger,Trigger1Y)),NA())</f>
        <v>2.6009353438993799E-4</v>
      </c>
    </row>
    <row r="299" spans="2:17" x14ac:dyDescent="0.2">
      <c r="B299" s="39" t="s">
        <v>17</v>
      </c>
      <c r="D299" s="42">
        <f>_xll.qlCalendarAdvance(Calendar,$D298,B299,"f",FALSE)</f>
        <v>42775</v>
      </c>
      <c r="E299" s="177">
        <f>_xll.qlInterestRateIndexValueDate(IndexON,D299)</f>
        <v>42775</v>
      </c>
      <c r="F299" s="193">
        <f>IFERROR(_xll.qlIndexFixing(IndexON,D299,TRUE,_xll.ohTrigger(RecalcTrigger,TriggerON)),NA())</f>
        <v>-3.0025801230149085E-3</v>
      </c>
      <c r="H299" s="42">
        <f>_xll.qlCalendarAdvance(Calendar,$H298,B299,"f",FALSE)</f>
        <v>42775</v>
      </c>
      <c r="I299" s="177">
        <f>_xll.qlInterestRateIndexValueDate(Index1M,$H299)</f>
        <v>42779</v>
      </c>
      <c r="J299" s="182">
        <f>IFERROR(_xll.qlIndexFixing(Index1M,$H299,TRUE,_xll.ohTrigger(RecalcTrigger,Trigger1M)),NA())</f>
        <v>-2.8722715621803158E-3</v>
      </c>
      <c r="K299" s="44">
        <f>IFERROR(_xll.qlIndexFixing(Index3M,H299,TRUE,_xll.ohTrigger(RecalcTrigger,Trigger3M)),NA())</f>
        <v>-1.8257985561971994E-3</v>
      </c>
      <c r="L299" s="44">
        <f>IFERROR(_xll.qlIndexFixing(Index6M,$H299,TRUE,_xll.ohTrigger(RecalcTrigger,Trigger6M)),NA())</f>
        <v>-5.5048305378431494E-4</v>
      </c>
      <c r="M299" s="183">
        <f>IFERROR(_xll.qlIndexFixing(Index1Y,$H299,TRUE,_xll.ohTrigger(RecalcTrigger,Trigger1Y)),NA())</f>
        <v>1.0308466448101636E-3</v>
      </c>
      <c r="N299" s="182">
        <f>IFERROR(_xll.qlIndexFixing(ONIndex1M,I299,TRUE,_xll.ohTrigger(RecalcTrigger,Trigger1M)),NA())</f>
        <v>-2.8918204839545325E-3</v>
      </c>
      <c r="O299" s="44">
        <f>IFERROR(_xll.qlIndexFixing(ONIndex3M,I299,TRUE,_xll.ohTrigger(RecalcTrigger,Trigger3M)),NA())</f>
        <v>-1.9523535244481138E-3</v>
      </c>
      <c r="P299" s="44">
        <f>IFERROR(_xll.qlIndexFixing(ONIndex6M,I299,TRUE,_xll.ohTrigger(RecalcTrigger,Trigger6M)),NA())</f>
        <v>-8.9518193541859858E-4</v>
      </c>
      <c r="Q299" s="183">
        <f>IFERROR(_xll.qlIndexFixing(ONIndex1Y,I299,TRUE,_xll.ohTrigger(RecalcTrigger,Trigger1Y)),NA())</f>
        <v>2.6441425225343096E-4</v>
      </c>
    </row>
    <row r="300" spans="2:17" x14ac:dyDescent="0.2">
      <c r="B300" s="39" t="s">
        <v>17</v>
      </c>
      <c r="D300" s="42">
        <f>_xll.qlCalendarAdvance(Calendar,$D299,B300,"f",FALSE)</f>
        <v>42776</v>
      </c>
      <c r="E300" s="177">
        <f>_xll.qlInterestRateIndexValueDate(IndexON,D300)</f>
        <v>42776</v>
      </c>
      <c r="F300" s="193">
        <f>IFERROR(_xll.qlIndexFixing(IndexON,D300,TRUE,_xll.ohTrigger(RecalcTrigger,TriggerON)),NA())</f>
        <v>-3.005131494182578E-3</v>
      </c>
      <c r="H300" s="42">
        <f>_xll.qlCalendarAdvance(Calendar,$H299,B300,"f",FALSE)</f>
        <v>42776</v>
      </c>
      <c r="I300" s="177">
        <f>_xll.qlInterestRateIndexValueDate(Index1M,$H300)</f>
        <v>42780</v>
      </c>
      <c r="J300" s="182">
        <f>IFERROR(_xll.qlIndexFixing(Index1M,$H300,TRUE,_xll.ohTrigger(RecalcTrigger,Trigger1M)),NA())</f>
        <v>-2.8705478884865393E-3</v>
      </c>
      <c r="K300" s="44">
        <f>IFERROR(_xll.qlIndexFixing(Index3M,H300,TRUE,_xll.ohTrigger(RecalcTrigger,Trigger3M)),NA())</f>
        <v>-1.8243887190765307E-3</v>
      </c>
      <c r="L300" s="44">
        <f>IFERROR(_xll.qlIndexFixing(Index6M,$H300,TRUE,_xll.ohTrigger(RecalcTrigger,Trigger6M)),NA())</f>
        <v>-5.4855459019816696E-4</v>
      </c>
      <c r="M300" s="183">
        <f>IFERROR(_xll.qlIndexFixing(Index1Y,$H300,TRUE,_xll.ohTrigger(RecalcTrigger,Trigger1Y)),NA())</f>
        <v>1.0356261172577853E-3</v>
      </c>
      <c r="N300" s="182">
        <f>IFERROR(_xll.qlIndexFixing(ONIndex1M,I300,TRUE,_xll.ohTrigger(RecalcTrigger,Trigger1M)),NA())</f>
        <v>-2.8902706797095945E-3</v>
      </c>
      <c r="O300" s="44">
        <f>IFERROR(_xll.qlIndexFixing(ONIndex3M,I300,TRUE,_xll.ohTrigger(RecalcTrigger,Trigger3M)),NA())</f>
        <v>-1.9515322383689693E-3</v>
      </c>
      <c r="P300" s="44">
        <f>IFERROR(_xll.qlIndexFixing(ONIndex6M,I300,TRUE,_xll.ohTrigger(RecalcTrigger,Trigger6M)),NA())</f>
        <v>-8.9230408625962099E-4</v>
      </c>
      <c r="Q300" s="183">
        <f>IFERROR(_xll.qlIndexFixing(ONIndex1Y,I300,TRUE,_xll.ohTrigger(RecalcTrigger,Trigger1Y)),NA())</f>
        <v>2.6967723486315265E-4</v>
      </c>
    </row>
    <row r="301" spans="2:17" x14ac:dyDescent="0.2">
      <c r="B301" s="39" t="s">
        <v>17</v>
      </c>
      <c r="D301" s="42">
        <f>_xll.qlCalendarAdvance(Calendar,$D300,B301,"f",FALSE)</f>
        <v>42779</v>
      </c>
      <c r="E301" s="177">
        <f>_xll.qlInterestRateIndexValueDate(IndexON,D301)</f>
        <v>42779</v>
      </c>
      <c r="F301" s="193">
        <f>IFERROR(_xll.qlIndexFixing(IndexON,D301,TRUE,_xll.ohTrigger(RecalcTrigger,TriggerON)),NA())</f>
        <v>-3.0074001663393801E-3</v>
      </c>
      <c r="H301" s="42">
        <f>_xll.qlCalendarAdvance(Calendar,$H300,B301,"f",FALSE)</f>
        <v>42779</v>
      </c>
      <c r="I301" s="177">
        <f>_xll.qlInterestRateIndexValueDate(Index1M,$H301)</f>
        <v>42781</v>
      </c>
      <c r="J301" s="182">
        <f>IFERROR(_xll.qlIndexFixing(Index1M,$H301,TRUE,_xll.ohTrigger(RecalcTrigger,Trigger1M)),NA())</f>
        <v>-2.8688091864499071E-3</v>
      </c>
      <c r="K301" s="44">
        <f>IFERROR(_xll.qlIndexFixing(Index3M,H301,TRUE,_xll.ohTrigger(RecalcTrigger,Trigger3M)),NA())</f>
        <v>-1.8229531560025028E-3</v>
      </c>
      <c r="L301" s="44">
        <f>IFERROR(_xll.qlIndexFixing(Index6M,$H301,TRUE,_xll.ohTrigger(RecalcTrigger,Trigger6M)),NA())</f>
        <v>-5.458569535519472E-4</v>
      </c>
      <c r="M301" s="183">
        <f>IFERROR(_xll.qlIndexFixing(Index1Y,$H301,TRUE,_xll.ohTrigger(RecalcTrigger,Trigger1Y)),NA())</f>
        <v>1.0404174982737849E-3</v>
      </c>
      <c r="N301" s="182">
        <f>IFERROR(_xll.qlIndexFixing(ONIndex1M,I301,TRUE,_xll.ohTrigger(RecalcTrigger,Trigger1M)),NA())</f>
        <v>-2.8870965233851464E-3</v>
      </c>
      <c r="O301" s="44">
        <f>IFERROR(_xll.qlIndexFixing(ONIndex3M,I301,TRUE,_xll.ohTrigger(RecalcTrigger,Trigger3M)),NA())</f>
        <v>-1.9494037651979212E-3</v>
      </c>
      <c r="P301" s="44">
        <f>IFERROR(_xll.qlIndexFixing(ONIndex6M,I301,TRUE,_xll.ohTrigger(RecalcTrigger,Trigger6M)),NA())</f>
        <v>-8.8524274293622085E-4</v>
      </c>
      <c r="Q301" s="183">
        <f>IFERROR(_xll.qlIndexFixing(ONIndex1Y,I301,TRUE,_xll.ohTrigger(RecalcTrigger,Trigger1Y)),NA())</f>
        <v>2.8338681675954547E-4</v>
      </c>
    </row>
    <row r="302" spans="2:17" x14ac:dyDescent="0.2">
      <c r="B302" s="39" t="s">
        <v>17</v>
      </c>
      <c r="D302" s="42">
        <f>_xll.qlCalendarAdvance(Calendar,$D301,B302,"f",FALSE)</f>
        <v>42780</v>
      </c>
      <c r="E302" s="177">
        <f>_xll.qlInterestRateIndexValueDate(IndexON,D302)</f>
        <v>42780</v>
      </c>
      <c r="F302" s="193">
        <f>IFERROR(_xll.qlIndexFixing(IndexON,D302,TRUE,_xll.ohTrigger(RecalcTrigger,TriggerON)),NA())</f>
        <v>-3.0083531480729064E-3</v>
      </c>
      <c r="H302" s="42">
        <f>_xll.qlCalendarAdvance(Calendar,$H301,B302,"f",FALSE)</f>
        <v>42780</v>
      </c>
      <c r="I302" s="177">
        <f>_xll.qlInterestRateIndexValueDate(Index1M,$H302)</f>
        <v>42782</v>
      </c>
      <c r="J302" s="182">
        <f>IFERROR(_xll.qlIndexFixing(Index1M,$H302,TRUE,_xll.ohTrigger(RecalcTrigger,Trigger1M)),NA())</f>
        <v>-2.8670554912265823E-3</v>
      </c>
      <c r="K302" s="44">
        <f>IFERROR(_xll.qlIndexFixing(Index3M,H302,TRUE,_xll.ohTrigger(RecalcTrigger,Trigger3M)),NA())</f>
        <v>-1.8198392475550042E-3</v>
      </c>
      <c r="L302" s="44">
        <f>IFERROR(_xll.qlIndexFixing(Index6M,$H302,TRUE,_xll.ohTrigger(RecalcTrigger,Trigger6M)),NA())</f>
        <v>-5.4317476337590773E-4</v>
      </c>
      <c r="M302" s="183">
        <f>IFERROR(_xll.qlIndexFixing(Index1Y,$H302,TRUE,_xll.ohTrigger(RecalcTrigger,Trigger1Y)),NA())</f>
        <v>1.0452182521521614E-3</v>
      </c>
      <c r="N302" s="182">
        <f>IFERROR(_xll.qlIndexFixing(ONIndex1M,I302,TRUE,_xll.ohTrigger(RecalcTrigger,Trigger1M)),NA())</f>
        <v>-2.8839174570416404E-3</v>
      </c>
      <c r="O302" s="44">
        <f>IFERROR(_xll.qlIndexFixing(ONIndex3M,I302,TRUE,_xll.ohTrigger(RecalcTrigger,Trigger3M)),NA())</f>
        <v>-1.9468150310242294E-3</v>
      </c>
      <c r="P302" s="44">
        <f>IFERROR(_xll.qlIndexFixing(ONIndex6M,I302,TRUE,_xll.ohTrigger(RecalcTrigger,Trigger6M)),NA())</f>
        <v>-8.768653662771797E-4</v>
      </c>
      <c r="Q302" s="183">
        <f>IFERROR(_xll.qlIndexFixing(ONIndex1Y,I302,TRUE,_xll.ohTrigger(RecalcTrigger,Trigger1Y)),NA())</f>
        <v>3.0032185714290449E-4</v>
      </c>
    </row>
    <row r="303" spans="2:17" x14ac:dyDescent="0.2">
      <c r="B303" s="39" t="s">
        <v>17</v>
      </c>
      <c r="D303" s="42">
        <f>_xll.qlCalendarAdvance(Calendar,$D302,B303,"f",FALSE)</f>
        <v>42781</v>
      </c>
      <c r="E303" s="177">
        <f>_xll.qlInterestRateIndexValueDate(IndexON,D303)</f>
        <v>42781</v>
      </c>
      <c r="F303" s="193">
        <f>IFERROR(_xll.qlIndexFixing(IndexON,D303,TRUE,_xll.ohTrigger(RecalcTrigger,TriggerON)),NA())</f>
        <v>-3.0092034172479742E-3</v>
      </c>
      <c r="H303" s="42">
        <f>_xll.qlCalendarAdvance(Calendar,$H302,B303,"f",FALSE)</f>
        <v>42781</v>
      </c>
      <c r="I303" s="177">
        <f>_xll.qlInterestRateIndexValueDate(Index1M,$H303)</f>
        <v>42783</v>
      </c>
      <c r="J303" s="182">
        <f>IFERROR(_xll.qlIndexFixing(Index1M,$H303,TRUE,_xll.ohTrigger(RecalcTrigger,Trigger1M)),NA())</f>
        <v>-2.8652868379670199E-3</v>
      </c>
      <c r="K303" s="44">
        <f>IFERROR(_xll.qlIndexFixing(Index3M,H303,TRUE,_xll.ohTrigger(RecalcTrigger,Trigger3M)),NA())</f>
        <v>-1.8166997906942331E-3</v>
      </c>
      <c r="L303" s="44">
        <f>IFERROR(_xll.qlIndexFixing(Index6M,$H303,TRUE,_xll.ohTrigger(RecalcTrigger,Trigger6M)),NA())</f>
        <v>-5.4050814272476417E-4</v>
      </c>
      <c r="M303" s="183">
        <f>IFERROR(_xll.qlIndexFixing(Index1Y,$H303,TRUE,_xll.ohTrigger(RecalcTrigger,Trigger1Y)),NA())</f>
        <v>1.0554010515453701E-3</v>
      </c>
      <c r="N303" s="182">
        <f>IFERROR(_xll.qlIndexFixing(ONIndex1M,I303,TRUE,_xll.ohTrigger(RecalcTrigger,Trigger1M)),NA())</f>
        <v>-2.8822908256120883E-3</v>
      </c>
      <c r="O303" s="44">
        <f>IFERROR(_xll.qlIndexFixing(ONIndex3M,I303,TRUE,_xll.ohTrigger(RecalcTrigger,Trigger3M)),NA())</f>
        <v>-1.9459064530114034E-3</v>
      </c>
      <c r="P303" s="44">
        <f>IFERROR(_xll.qlIndexFixing(ONIndex6M,I303,TRUE,_xll.ohTrigger(RecalcTrigger,Trigger6M)),NA())</f>
        <v>-8.7203840804406241E-4</v>
      </c>
      <c r="Q303" s="183">
        <f>IFERROR(_xll.qlIndexFixing(ONIndex1Y,I303,TRUE,_xll.ohTrigger(RecalcTrigger,Trigger1Y)),NA())</f>
        <v>3.1029922415548583E-4</v>
      </c>
    </row>
    <row r="304" spans="2:17" x14ac:dyDescent="0.2">
      <c r="B304" s="39" t="s">
        <v>17</v>
      </c>
      <c r="D304" s="42">
        <f>_xll.qlCalendarAdvance(Calendar,$D303,B304,"f",FALSE)</f>
        <v>42782</v>
      </c>
      <c r="E304" s="177">
        <f>_xll.qlInterestRateIndexValueDate(IndexON,D304)</f>
        <v>42782</v>
      </c>
      <c r="F304" s="193">
        <f>IFERROR(_xll.qlIndexFixing(IndexON,D304,TRUE,_xll.ohTrigger(RecalcTrigger,TriggerON)),NA())</f>
        <v>-3.0099500237046328E-3</v>
      </c>
      <c r="H304" s="42">
        <f>_xll.qlCalendarAdvance(Calendar,$H303,B304,"f",FALSE)</f>
        <v>42782</v>
      </c>
      <c r="I304" s="177">
        <f>_xll.qlInterestRateIndexValueDate(Index1M,$H304)</f>
        <v>42786</v>
      </c>
      <c r="J304" s="182">
        <f>IFERROR(_xll.qlIndexFixing(Index1M,$H304,TRUE,_xll.ohTrigger(RecalcTrigger,Trigger1M)),NA())</f>
        <v>-2.8598914814911437E-3</v>
      </c>
      <c r="K304" s="44">
        <f>IFERROR(_xll.qlIndexFixing(Index3M,H304,TRUE,_xll.ohTrigger(RecalcTrigger,Trigger3M)),NA())</f>
        <v>-1.8038536572762974E-3</v>
      </c>
      <c r="L304" s="44">
        <f>IFERROR(_xll.qlIndexFixing(Index6M,$H304,TRUE,_xll.ohTrigger(RecalcTrigger,Trigger6M)),NA())</f>
        <v>-5.3190456980626384E-4</v>
      </c>
      <c r="M304" s="183">
        <f>IFERROR(_xll.qlIndexFixing(Index1Y,$H304,TRUE,_xll.ohTrigger(RecalcTrigger,Trigger1Y)),NA())</f>
        <v>1.0644634601569213E-3</v>
      </c>
      <c r="N304" s="182">
        <f>IFERROR(_xll.qlIndexFixing(ONIndex1M,I304,TRUE,_xll.ohTrigger(RecalcTrigger,Trigger1M)),NA())</f>
        <v>-2.8806489344690434E-3</v>
      </c>
      <c r="O304" s="44">
        <f>IFERROR(_xll.qlIndexFixing(ONIndex3M,I304,TRUE,_xll.ohTrigger(RecalcTrigger,Trigger3M)),NA())</f>
        <v>-1.9454442841881914E-3</v>
      </c>
      <c r="P304" s="44">
        <f>IFERROR(_xll.qlIndexFixing(ONIndex6M,I304,TRUE,_xll.ohTrigger(RecalcTrigger,Trigger6M)),NA())</f>
        <v>-8.6696312780798479E-4</v>
      </c>
      <c r="Q304" s="183">
        <f>IFERROR(_xll.qlIndexFixing(ONIndex1Y,I304,TRUE,_xll.ohTrigger(RecalcTrigger,Trigger1Y)),NA())</f>
        <v>3.2064518472374459E-4</v>
      </c>
    </row>
    <row r="305" spans="2:17" x14ac:dyDescent="0.2">
      <c r="B305" s="39" t="s">
        <v>17</v>
      </c>
      <c r="D305" s="42">
        <f>_xll.qlCalendarAdvance(Calendar,$D304,B305,"f",FALSE)</f>
        <v>42783</v>
      </c>
      <c r="E305" s="177">
        <f>_xll.qlInterestRateIndexValueDate(IndexON,D305)</f>
        <v>42783</v>
      </c>
      <c r="F305" s="193">
        <f>IFERROR(_xll.qlIndexFixing(IndexON,D305,TRUE,_xll.ohTrigger(RecalcTrigger,TriggerON)),NA())</f>
        <v>-3.0110677566774768E-3</v>
      </c>
      <c r="H305" s="42">
        <f>_xll.qlCalendarAdvance(Calendar,$H304,B305,"f",FALSE)</f>
        <v>42783</v>
      </c>
      <c r="I305" s="177">
        <f>_xll.qlInterestRateIndexValueDate(Index1M,$H305)</f>
        <v>42787</v>
      </c>
      <c r="J305" s="182">
        <f>IFERROR(_xll.qlIndexFixing(Index1M,$H305,TRUE,_xll.ohTrigger(RecalcTrigger,Trigger1M)),NA())</f>
        <v>-2.8580633476011602E-3</v>
      </c>
      <c r="K305" s="44">
        <f>IFERROR(_xll.qlIndexFixing(Index3M,H305,TRUE,_xll.ohTrigger(RecalcTrigger,Trigger3M)),NA())</f>
        <v>-1.8022749439454699E-3</v>
      </c>
      <c r="L305" s="44">
        <f>IFERROR(_xll.qlIndexFixing(Index6M,$H305,TRUE,_xll.ohTrigger(RecalcTrigger,Trigger6M)),NA())</f>
        <v>-5.2999999999311584E-4</v>
      </c>
      <c r="M305" s="183">
        <f>IFERROR(_xll.qlIndexFixing(Index1Y,$H305,TRUE,_xll.ohTrigger(RecalcTrigger,Trigger1Y)),NA())</f>
        <v>1.0692722207341632E-3</v>
      </c>
      <c r="N305" s="182">
        <f>IFERROR(_xll.qlIndexFixing(ONIndex1M,I305,TRUE,_xll.ohTrigger(RecalcTrigger,Trigger1M)),NA())</f>
        <v>-2.8789918184246588E-3</v>
      </c>
      <c r="O305" s="44">
        <f>IFERROR(_xll.qlIndexFixing(ONIndex3M,I305,TRUE,_xll.ohTrigger(RecalcTrigger,Trigger3M)),NA())</f>
        <v>-1.9447719022380738E-3</v>
      </c>
      <c r="P305" s="44">
        <f>IFERROR(_xll.qlIndexFixing(ONIndex6M,I305,TRUE,_xll.ohTrigger(RecalcTrigger,Trigger6M)),NA())</f>
        <v>-8.6166922729002948E-4</v>
      </c>
      <c r="Q305" s="183">
        <f>IFERROR(_xll.qlIndexFixing(ONIndex1Y,I305,TRUE,_xll.ohTrigger(RecalcTrigger,Trigger1Y)),NA())</f>
        <v>3.3123738504059475E-4</v>
      </c>
    </row>
    <row r="306" spans="2:17" x14ac:dyDescent="0.2">
      <c r="B306" s="39" t="s">
        <v>17</v>
      </c>
      <c r="D306" s="42">
        <f>_xll.qlCalendarAdvance(Calendar,$D305,B306,"f",FALSE)</f>
        <v>42786</v>
      </c>
      <c r="E306" s="177">
        <f>_xll.qlInterestRateIndexValueDate(IndexON,D306)</f>
        <v>42786</v>
      </c>
      <c r="F306" s="193">
        <f>IFERROR(_xll.qlIndexFixing(IndexON,D306,TRUE,_xll.ohTrigger(RecalcTrigger,TriggerON)),NA())</f>
        <v>-3.0118808132328923E-3</v>
      </c>
      <c r="H306" s="42">
        <f>_xll.qlCalendarAdvance(Calendar,$H305,B306,"f",FALSE)</f>
        <v>42786</v>
      </c>
      <c r="I306" s="177">
        <f>_xll.qlInterestRateIndexValueDate(Index1M,$H306)</f>
        <v>42788</v>
      </c>
      <c r="J306" s="182">
        <f>IFERROR(_xll.qlIndexFixing(Index1M,$H306,TRUE,_xll.ohTrigger(RecalcTrigger,Trigger1M)),NA())</f>
        <v>-2.8562204314386275E-3</v>
      </c>
      <c r="K306" s="44">
        <f>IFERROR(_xll.qlIndexFixing(Index3M,H306,TRUE,_xll.ohTrigger(RecalcTrigger,Trigger3M)),NA())</f>
        <v>-1.8006708399235026E-3</v>
      </c>
      <c r="L306" s="44">
        <f>IFERROR(_xll.qlIndexFixing(Index6M,$H306,TRUE,_xll.ohTrigger(RecalcTrigger,Trigger6M)),NA())</f>
        <v>-5.2741289788885745E-4</v>
      </c>
      <c r="M306" s="183">
        <f>IFERROR(_xll.qlIndexFixing(Index1Y,$H306,TRUE,_xll.ohTrigger(RecalcTrigger,Trigger1Y)),NA())</f>
        <v>1.0740749881063497E-3</v>
      </c>
      <c r="N306" s="182">
        <f>IFERROR(_xll.qlIndexFixing(ONIndex1M,I306,TRUE,_xll.ohTrigger(RecalcTrigger,Trigger1M)),NA())</f>
        <v>-2.8756040430710783E-3</v>
      </c>
      <c r="O306" s="44">
        <f>IFERROR(_xll.qlIndexFixing(ONIndex3M,I306,TRUE,_xll.ohTrigger(RecalcTrigger,Trigger3M)),NA())</f>
        <v>-1.9427066895838507E-3</v>
      </c>
      <c r="P306" s="44">
        <f>IFERROR(_xll.qlIndexFixing(ONIndex6M,I306,TRUE,_xll.ohTrigger(RecalcTrigger,Trigger6M)),NA())</f>
        <v>-8.5034256769311867E-4</v>
      </c>
      <c r="Q306" s="183">
        <f>IFERROR(_xll.qlIndexFixing(ONIndex1Y,I306,TRUE,_xll.ohTrigger(RecalcTrigger,Trigger1Y)),NA())</f>
        <v>3.532506251247014E-4</v>
      </c>
    </row>
    <row r="307" spans="2:17" x14ac:dyDescent="0.2">
      <c r="B307" s="39" t="s">
        <v>17</v>
      </c>
      <c r="D307" s="42">
        <f>_xll.qlCalendarAdvance(Calendar,$D306,B307,"f",FALSE)</f>
        <v>42787</v>
      </c>
      <c r="E307" s="177">
        <f>_xll.qlInterestRateIndexValueDate(IndexON,D307)</f>
        <v>42787</v>
      </c>
      <c r="F307" s="193">
        <f>IFERROR(_xll.qlIndexFixing(IndexON,D307,TRUE,_xll.ohTrigger(RecalcTrigger,TriggerON)),NA())</f>
        <v>-3.0120948495415689E-3</v>
      </c>
      <c r="H307" s="42">
        <f>_xll.qlCalendarAdvance(Calendar,$H306,B307,"f",FALSE)</f>
        <v>42787</v>
      </c>
      <c r="I307" s="177">
        <f>_xll.qlInterestRateIndexValueDate(Index1M,$H307)</f>
        <v>42789</v>
      </c>
      <c r="J307" s="182">
        <f>IFERROR(_xll.qlIndexFixing(Index1M,$H307,TRUE,_xll.ohTrigger(RecalcTrigger,Trigger1M)),NA())</f>
        <v>-2.8543627681468626E-3</v>
      </c>
      <c r="K307" s="44">
        <f>IFERROR(_xll.qlIndexFixing(Index3M,H307,TRUE,_xll.ohTrigger(RecalcTrigger,Trigger3M)),NA())</f>
        <v>-1.7973925890406135E-3</v>
      </c>
      <c r="L307" s="44">
        <f>IFERROR(_xll.qlIndexFixing(Index6M,$H307,TRUE,_xll.ohTrigger(RecalcTrigger,Trigger6M)),NA())</f>
        <v>-5.2484005755978544E-4</v>
      </c>
      <c r="M307" s="183">
        <f>IFERROR(_xll.qlIndexFixing(Index1Y,$H307,TRUE,_xll.ohTrigger(RecalcTrigger,Trigger1Y)),NA())</f>
        <v>1.0788707754941648E-3</v>
      </c>
      <c r="N307" s="182">
        <f>IFERROR(_xll.qlIndexFixing(ONIndex1M,I307,TRUE,_xll.ohTrigger(RecalcTrigger,Trigger1M)),NA())</f>
        <v>-2.8722118100699134E-3</v>
      </c>
      <c r="O307" s="44">
        <f>IFERROR(_xll.qlIndexFixing(ONIndex3M,I307,TRUE,_xll.ohTrigger(RecalcTrigger,Trigger3M)),NA())</f>
        <v>-1.9399432245403858E-3</v>
      </c>
      <c r="P307" s="44">
        <f>IFERROR(_xll.qlIndexFixing(ONIndex6M,I307,TRUE,_xll.ohTrigger(RecalcTrigger,Trigger6M)),NA())</f>
        <v>-8.3827495928723295E-4</v>
      </c>
      <c r="Q307" s="183">
        <f>IFERROR(_xll.qlIndexFixing(ONIndex1Y,I307,TRUE,_xll.ohTrigger(RecalcTrigger,Trigger1Y)),NA())</f>
        <v>3.7609935845672737E-4</v>
      </c>
    </row>
    <row r="308" spans="2:17" x14ac:dyDescent="0.2">
      <c r="B308" s="39" t="s">
        <v>17</v>
      </c>
      <c r="D308" s="42">
        <f>_xll.qlCalendarAdvance(Calendar,$D307,B308,"f",FALSE)</f>
        <v>42788</v>
      </c>
      <c r="E308" s="177">
        <f>_xll.qlInterestRateIndexValueDate(IndexON,D308)</f>
        <v>42788</v>
      </c>
      <c r="F308" s="193">
        <f>IFERROR(_xll.qlIndexFixing(IndexON,D308,TRUE,_xll.ohTrigger(RecalcTrigger,TriggerON)),NA())</f>
        <v>-3.0121995208132191E-3</v>
      </c>
      <c r="H308" s="42">
        <f>_xll.qlCalendarAdvance(Calendar,$H307,B308,"f",FALSE)</f>
        <v>42788</v>
      </c>
      <c r="I308" s="177">
        <f>_xll.qlInterestRateIndexValueDate(Index1M,$H308)</f>
        <v>42790</v>
      </c>
      <c r="J308" s="182">
        <f>IFERROR(_xll.qlIndexFixing(Index1M,$H308,TRUE,_xll.ohTrigger(RecalcTrigger,Trigger1M)),NA())</f>
        <v>-2.8524903928806022E-3</v>
      </c>
      <c r="K308" s="44">
        <f>IFERROR(_xll.qlIndexFixing(Index3M,H308,TRUE,_xll.ohTrigger(RecalcTrigger,Trigger3M)),NA())</f>
        <v>-1.7940876245771632E-3</v>
      </c>
      <c r="L308" s="44">
        <f>IFERROR(_xll.qlIndexFixing(Index6M,$H308,TRUE,_xll.ohTrigger(RecalcTrigger,Trigger6M)),NA())</f>
        <v>-5.2227946699191872E-4</v>
      </c>
      <c r="M308" s="183">
        <f>IFERROR(_xll.qlIndexFixing(Index1Y,$H308,TRUE,_xll.ohTrigger(RecalcTrigger,Trigger1Y)),NA())</f>
        <v>1.0891486750302076E-3</v>
      </c>
      <c r="N308" s="182">
        <f>IFERROR(_xll.qlIndexFixing(ONIndex1M,I308,TRUE,_xll.ohTrigger(RecalcTrigger,Trigger1M)),NA())</f>
        <v>-2.8704790978961725E-3</v>
      </c>
      <c r="O308" s="44">
        <f>IFERROR(_xll.qlIndexFixing(ONIndex3M,I308,TRUE,_xll.ohTrigger(RecalcTrigger,Trigger3M)),NA())</f>
        <v>-1.9381920126848584E-3</v>
      </c>
      <c r="P308" s="44">
        <f>IFERROR(_xll.qlIndexFixing(ONIndex6M,I308,TRUE,_xll.ohTrigger(RecalcTrigger,Trigger6M)),NA())</f>
        <v>-8.318636096360521E-4</v>
      </c>
      <c r="Q308" s="183">
        <f>IFERROR(_xll.qlIndexFixing(ONIndex1Y,I308,TRUE,_xll.ohTrigger(RecalcTrigger,Trigger1Y)),NA())</f>
        <v>3.8794583817391981E-4</v>
      </c>
    </row>
    <row r="309" spans="2:17" x14ac:dyDescent="0.2">
      <c r="B309" s="39" t="s">
        <v>17</v>
      </c>
      <c r="D309" s="42">
        <f>_xll.qlCalendarAdvance(Calendar,$D308,B309,"f",FALSE)</f>
        <v>42789</v>
      </c>
      <c r="E309" s="177">
        <f>_xll.qlInterestRateIndexValueDate(IndexON,D309)</f>
        <v>42789</v>
      </c>
      <c r="F309" s="193">
        <f>IFERROR(_xll.qlIndexFixing(IndexON,D309,TRUE,_xll.ohTrigger(RecalcTrigger,TriggerON)),NA())</f>
        <v>-3.0121938763683076E-3</v>
      </c>
      <c r="H309" s="42">
        <f>_xll.qlCalendarAdvance(Calendar,$H308,B309,"f",FALSE)</f>
        <v>42789</v>
      </c>
      <c r="I309" s="177">
        <f>_xll.qlInterestRateIndexValueDate(Index1M,$H309)</f>
        <v>42793</v>
      </c>
      <c r="J309" s="182">
        <f>IFERROR(_xll.qlIndexFixing(Index1M,$H309,TRUE,_xll.ohTrigger(RecalcTrigger,Trigger1M)),NA())</f>
        <v>-2.8467853467436677E-3</v>
      </c>
      <c r="K309" s="44">
        <f>IFERROR(_xll.qlIndexFixing(Index3M,H309,TRUE,_xll.ohTrigger(RecalcTrigger,Trigger3M)),NA())</f>
        <v>-1.7807866819512959E-3</v>
      </c>
      <c r="L309" s="44">
        <f>IFERROR(_xll.qlIndexFixing(Index6M,$H309,TRUE,_xll.ohTrigger(RecalcTrigger,Trigger6M)),NA())</f>
        <v>-5.1390983069296667E-4</v>
      </c>
      <c r="M309" s="183">
        <f>IFERROR(_xll.qlIndexFixing(Index1Y,$H309,TRUE,_xll.ohTrigger(RecalcTrigger,Trigger1Y)),NA())</f>
        <v>1.0979710332732942E-3</v>
      </c>
      <c r="N309" s="182">
        <f>IFERROR(_xll.qlIndexFixing(ONIndex1M,I309,TRUE,_xll.ohTrigger(RecalcTrigger,Trigger1M)),NA())</f>
        <v>-2.8687313716924123E-3</v>
      </c>
      <c r="O309" s="44">
        <f>IFERROR(_xll.qlIndexFixing(ONIndex3M,I309,TRUE,_xll.ohTrigger(RecalcTrigger,Trigger3M)),NA())</f>
        <v>-1.936219482066015E-3</v>
      </c>
      <c r="P309" s="44">
        <f>IFERROR(_xll.qlIndexFixing(ONIndex6M,I309,TRUE,_xll.ohTrigger(RecalcTrigger,Trigger6M)),NA())</f>
        <v>-8.2522390089323494E-4</v>
      </c>
      <c r="Q309" s="183">
        <f>IFERROR(_xll.qlIndexFixing(ONIndex1Y,I309,TRUE,_xll.ohTrigger(RecalcTrigger,Trigger1Y)),NA())</f>
        <v>4.0004778985469613E-4</v>
      </c>
    </row>
    <row r="310" spans="2:17" x14ac:dyDescent="0.2">
      <c r="B310" s="39" t="s">
        <v>17</v>
      </c>
      <c r="D310" s="42">
        <f>_xll.qlCalendarAdvance(Calendar,$D309,B310,"f",FALSE)</f>
        <v>42790</v>
      </c>
      <c r="E310" s="177">
        <f>_xll.qlInterestRateIndexValueDate(IndexON,D310)</f>
        <v>42790</v>
      </c>
      <c r="F310" s="193">
        <f>IFERROR(_xll.qlIndexFixing(IndexON,D310,TRUE,_xll.ohTrigger(RecalcTrigger,TriggerON)),NA())</f>
        <v>-3.0117849198596502E-3</v>
      </c>
      <c r="H310" s="42">
        <f>_xll.qlCalendarAdvance(Calendar,$H309,B310,"f",FALSE)</f>
        <v>42790</v>
      </c>
      <c r="I310" s="177">
        <f>_xll.qlInterestRateIndexValueDate(Index1M,$H310)</f>
        <v>42794</v>
      </c>
      <c r="J310" s="182">
        <f>IFERROR(_xll.qlIndexFixing(Index1M,$H310,TRUE,_xll.ohTrigger(RecalcTrigger,Trigger1M)),NA())</f>
        <v>-2.8417904575812041E-3</v>
      </c>
      <c r="K310" s="44">
        <f>IFERROR(_xll.qlIndexFixing(Index3M,H310,TRUE,_xll.ohTrigger(RecalcTrigger,Trigger3M)),NA())</f>
        <v>-1.7757908642605008E-3</v>
      </c>
      <c r="L310" s="44">
        <f>IFERROR(_xll.qlIndexFixing(Index6M,$H310,TRUE,_xll.ohTrigger(RecalcTrigger,Trigger6M)),NA())</f>
        <v>-5.0975091154952152E-4</v>
      </c>
      <c r="M310" s="183">
        <f>IFERROR(_xll.qlIndexFixing(Index1Y,$H310,TRUE,_xll.ohTrigger(RecalcTrigger,Trigger1Y)),NA())</f>
        <v>1.1027220637225704E-3</v>
      </c>
      <c r="N310" s="182">
        <f>IFERROR(_xll.qlIndexFixing(ONIndex1M,I310,TRUE,_xll.ohTrigger(RecalcTrigger,Trigger1M)),NA())</f>
        <v>-2.8669686671101147E-3</v>
      </c>
      <c r="O310" s="44">
        <f>IFERROR(_xll.qlIndexFixing(ONIndex3M,I310,TRUE,_xll.ohTrigger(RecalcTrigger,Trigger3M)),NA())</f>
        <v>-1.9340237816045658E-3</v>
      </c>
      <c r="P310" s="44">
        <f>IFERROR(_xll.qlIndexFixing(ONIndex6M,I310,TRUE,_xll.ohTrigger(RecalcTrigger,Trigger6M)),NA())</f>
        <v>-8.1835420955744809E-4</v>
      </c>
      <c r="Q310" s="183">
        <f>IFERROR(_xll.qlIndexFixing(ONIndex1Y,I310,TRUE,_xll.ohTrigger(RecalcTrigger,Trigger1Y)),NA())</f>
        <v>4.1240675218823242E-4</v>
      </c>
    </row>
    <row r="311" spans="2:17" x14ac:dyDescent="0.2">
      <c r="B311" s="39" t="s">
        <v>17</v>
      </c>
      <c r="D311" s="42">
        <f>_xll.qlCalendarAdvance(Calendar,$D310,B311,"f",FALSE)</f>
        <v>42793</v>
      </c>
      <c r="E311" s="177">
        <f>_xll.qlInterestRateIndexValueDate(IndexON,D311)</f>
        <v>42793</v>
      </c>
      <c r="F311" s="193">
        <f>IFERROR(_xll.qlIndexFixing(IndexON,D311,TRUE,_xll.ohTrigger(RecalcTrigger,TriggerON)),NA())</f>
        <v>-3.0110491350665569E-3</v>
      </c>
      <c r="H311" s="42">
        <f>_xll.qlCalendarAdvance(Calendar,$H310,B311,"f",FALSE)</f>
        <v>42793</v>
      </c>
      <c r="I311" s="177">
        <f>_xll.qlInterestRateIndexValueDate(Index1M,$H311)</f>
        <v>42795</v>
      </c>
      <c r="J311" s="182">
        <f>IFERROR(_xll.qlIndexFixing(Index1M,$H311,TRUE,_xll.ohTrigger(RecalcTrigger,Trigger1M)),NA())</f>
        <v>-2.8377430908637698E-3</v>
      </c>
      <c r="K311" s="44">
        <f>IFERROR(_xll.qlIndexFixing(Index3M,H311,TRUE,_xll.ohTrigger(RecalcTrigger,Trigger3M)),NA())</f>
        <v>-1.7724029942424991E-3</v>
      </c>
      <c r="L311" s="44">
        <f>IFERROR(_xll.qlIndexFixing(Index6M,$H311,TRUE,_xll.ohTrigger(RecalcTrigger,Trigger6M)),NA())</f>
        <v>-5.0714386219638411E-4</v>
      </c>
      <c r="M311" s="183">
        <f>IFERROR(_xll.qlIndexFixing(Index1Y,$H311,TRUE,_xll.ohTrigger(RecalcTrigger,Trigger1Y)),NA())</f>
        <v>1.1074621409238941E-3</v>
      </c>
      <c r="N311" s="182">
        <f>IFERROR(_xll.qlIndexFixing(ONIndex1M,I311,TRUE,_xll.ohTrigger(RecalcTrigger,Trigger1M)),NA())</f>
        <v>-2.8633707298020283E-3</v>
      </c>
      <c r="O311" s="44">
        <f>IFERROR(_xll.qlIndexFixing(ONIndex3M,I311,TRUE,_xll.ohTrigger(RecalcTrigger,Trigger3M)),NA())</f>
        <v>-1.9288688915031216E-3</v>
      </c>
      <c r="P311" s="44">
        <f>IFERROR(_xll.qlIndexFixing(ONIndex6M,I311,TRUE,_xll.ohTrigger(RecalcTrigger,Trigger6M)),NA())</f>
        <v>-8.0383830746377782E-4</v>
      </c>
      <c r="Q311" s="183">
        <f>IFERROR(_xll.qlIndexFixing(ONIndex1Y,I311,TRUE,_xll.ohTrigger(RecalcTrigger,Trigger1Y)),NA())</f>
        <v>4.37989604877842E-4</v>
      </c>
    </row>
    <row r="312" spans="2:17" x14ac:dyDescent="0.2">
      <c r="B312" s="39" t="s">
        <v>17</v>
      </c>
      <c r="D312" s="42">
        <f>_xll.qlCalendarAdvance(Calendar,$D311,B312,"f",FALSE)</f>
        <v>42794</v>
      </c>
      <c r="E312" s="177">
        <f>_xll.qlInterestRateIndexValueDate(IndexON,D312)</f>
        <v>42794</v>
      </c>
      <c r="F312" s="193">
        <f>IFERROR(_xll.qlIndexFixing(IndexON,D312,TRUE,_xll.ohTrigger(RecalcTrigger,TriggerON)),NA())</f>
        <v>-3.0104776568817826E-3</v>
      </c>
      <c r="H312" s="42">
        <f>_xll.qlCalendarAdvance(Calendar,$H311,B312,"f",FALSE)</f>
        <v>42794</v>
      </c>
      <c r="I312" s="177">
        <f>_xll.qlInterestRateIndexValueDate(Index1M,$H312)</f>
        <v>42796</v>
      </c>
      <c r="J312" s="182">
        <f>IFERROR(_xll.qlIndexFixing(Index1M,$H312,TRUE,_xll.ohTrigger(RecalcTrigger,Trigger1M)),NA())</f>
        <v>-2.8367973126690316E-3</v>
      </c>
      <c r="K312" s="44">
        <f>IFERROR(_xll.qlIndexFixing(Index3M,H312,TRUE,_xll.ohTrigger(RecalcTrigger,Trigger3M)),NA())</f>
        <v>-1.7690041772811455E-3</v>
      </c>
      <c r="L312" s="44">
        <f>IFERROR(_xll.qlIndexFixing(Index6M,$H312,TRUE,_xll.ohTrigger(RecalcTrigger,Trigger6M)),NA())</f>
        <v>-5.0264462729355413E-4</v>
      </c>
      <c r="M312" s="183">
        <f>IFERROR(_xll.qlIndexFixing(Index1Y,$H312,TRUE,_xll.ohTrigger(RecalcTrigger,Trigger1Y)),NA())</f>
        <v>1.112190587438448E-3</v>
      </c>
      <c r="N312" s="182">
        <f>IFERROR(_xll.qlIndexFixing(ONIndex1M,I312,TRUE,_xll.ohTrigger(RecalcTrigger,Trigger1M)),NA())</f>
        <v>-2.8597687655951276E-3</v>
      </c>
      <c r="O312" s="44">
        <f>IFERROR(_xll.qlIndexFixing(ONIndex3M,I312,TRUE,_xll.ohTrigger(RecalcTrigger,Trigger3M)),NA())</f>
        <v>-1.9229722620250911E-3</v>
      </c>
      <c r="P312" s="44">
        <f>IFERROR(_xll.qlIndexFixing(ONIndex6M,I312,TRUE,_xll.ohTrigger(RecalcTrigger,Trigger6M)),NA())</f>
        <v>-7.8854315485266113E-4</v>
      </c>
      <c r="Q312" s="183">
        <f>IFERROR(_xll.qlIndexFixing(ONIndex1Y,I312,TRUE,_xll.ohTrigger(RecalcTrigger,Trigger1Y)),NA())</f>
        <v>4.6444348095420196E-4</v>
      </c>
    </row>
    <row r="313" spans="2:17" x14ac:dyDescent="0.2">
      <c r="B313" s="39" t="s">
        <v>17</v>
      </c>
      <c r="D313" s="42">
        <f>_xll.qlCalendarAdvance(Calendar,$D312,B313,"f",FALSE)</f>
        <v>42795</v>
      </c>
      <c r="E313" s="177">
        <f>_xll.qlInterestRateIndexValueDate(IndexON,D313)</f>
        <v>42795</v>
      </c>
      <c r="F313" s="193">
        <f>IFERROR(_xll.qlIndexFixing(IndexON,D313,TRUE,_xll.ohTrigger(RecalcTrigger,TriggerON)),NA())</f>
        <v>-3.0097901607017974E-3</v>
      </c>
      <c r="H313" s="42">
        <f>_xll.qlCalendarAdvance(Calendar,$H312,B313,"f",FALSE)</f>
        <v>42795</v>
      </c>
      <c r="I313" s="177">
        <f>_xll.qlInterestRateIndexValueDate(Index1M,$H313)</f>
        <v>42797</v>
      </c>
      <c r="J313" s="182">
        <f>IFERROR(_xll.qlIndexFixing(Index1M,$H313,TRUE,_xll.ohTrigger(RecalcTrigger,Trigger1M)),NA())</f>
        <v>-2.8358466272926015E-3</v>
      </c>
      <c r="K313" s="44">
        <f>IFERROR(_xll.qlIndexFixing(Index3M,H313,TRUE,_xll.ohTrigger(RecalcTrigger,Trigger3M)),NA())</f>
        <v>-1.7623979734129938E-3</v>
      </c>
      <c r="L313" s="44">
        <f>IFERROR(_xll.qlIndexFixing(Index6M,$H313,TRUE,_xll.ohTrigger(RecalcTrigger,Trigger6M)),NA())</f>
        <v>-5.0093922774923152E-4</v>
      </c>
      <c r="M313" s="183">
        <f>IFERROR(_xll.qlIndexFixing(Index1Y,$H313,TRUE,_xll.ohTrigger(RecalcTrigger,Trigger1Y)),NA())</f>
        <v>1.1225154161428636E-3</v>
      </c>
      <c r="N313" s="182">
        <f>IFERROR(_xll.qlIndexFixing(ONIndex1M,I313,TRUE,_xll.ohTrigger(RecalcTrigger,Trigger1M)),NA())</f>
        <v>-2.8579316952992428E-3</v>
      </c>
      <c r="O313" s="44">
        <f>IFERROR(_xll.qlIndexFixing(ONIndex3M,I313,TRUE,_xll.ohTrigger(RecalcTrigger,Trigger3M)),NA())</f>
        <v>-1.9196329478399221E-3</v>
      </c>
      <c r="P313" s="44">
        <f>IFERROR(_xll.qlIndexFixing(ONIndex6M,I313,TRUE,_xll.ohTrigger(RecalcTrigger,Trigger6M)),NA())</f>
        <v>-7.8049920278822071E-4</v>
      </c>
      <c r="Q313" s="183">
        <f>IFERROR(_xll.qlIndexFixing(ONIndex1Y,I313,TRUE,_xll.ohTrigger(RecalcTrigger,Trigger1Y)),NA())</f>
        <v>4.7811057648949884E-4</v>
      </c>
    </row>
    <row r="314" spans="2:17" x14ac:dyDescent="0.2">
      <c r="B314" s="39" t="s">
        <v>17</v>
      </c>
      <c r="D314" s="42">
        <f>_xll.qlCalendarAdvance(Calendar,$D313,B314,"f",FALSE)</f>
        <v>42796</v>
      </c>
      <c r="E314" s="177">
        <f>_xll.qlInterestRateIndexValueDate(IndexON,D314)</f>
        <v>42796</v>
      </c>
      <c r="F314" s="193">
        <f>IFERROR(_xll.qlIndexFixing(IndexON,D314,TRUE,_xll.ohTrigger(RecalcTrigger,TriggerON)),NA())</f>
        <v>-3.0089856962067785E-3</v>
      </c>
      <c r="H314" s="42">
        <f>_xll.qlCalendarAdvance(Calendar,$H313,B314,"f",FALSE)</f>
        <v>42796</v>
      </c>
      <c r="I314" s="177">
        <f>_xll.qlInterestRateIndexValueDate(Index1M,$H314)</f>
        <v>42800</v>
      </c>
      <c r="J314" s="182">
        <f>IFERROR(_xll.qlIndexFixing(Index1M,$H314,TRUE,_xll.ohTrigger(RecalcTrigger,Trigger1M)),NA())</f>
        <v>-2.8297733974277837E-3</v>
      </c>
      <c r="K314" s="44">
        <f>IFERROR(_xll.qlIndexFixing(Index3M,H314,TRUE,_xll.ohTrigger(RecalcTrigger,Trigger3M)),NA())</f>
        <v>-1.755350167178586E-3</v>
      </c>
      <c r="L314" s="44">
        <f>IFERROR(_xll.qlIndexFixing(Index6M,$H314,TRUE,_xll.ohTrigger(RecalcTrigger,Trigger6M)),NA())</f>
        <v>-4.9391513595933975E-4</v>
      </c>
      <c r="M314" s="183">
        <f>IFERROR(_xll.qlIndexFixing(Index1Y,$H314,TRUE,_xll.ohTrigger(RecalcTrigger,Trigger1Y)),NA())</f>
        <v>1.1309743655509943E-3</v>
      </c>
      <c r="N314" s="182">
        <f>IFERROR(_xll.qlIndexFixing(ONIndex1M,I314,TRUE,_xll.ohTrigger(RecalcTrigger,Trigger1M)),NA())</f>
        <v>-2.856079857496141E-3</v>
      </c>
      <c r="O314" s="44">
        <f>IFERROR(_xll.qlIndexFixing(ONIndex3M,I314,TRUE,_xll.ohTrigger(RecalcTrigger,Trigger3M)),NA())</f>
        <v>-1.9160593580558327E-3</v>
      </c>
      <c r="P314" s="44">
        <f>IFERROR(_xll.qlIndexFixing(ONIndex6M,I314,TRUE,_xll.ohTrigger(RecalcTrigger,Trigger6M)),NA())</f>
        <v>-7.7221552912121183E-4</v>
      </c>
      <c r="Q314" s="183">
        <f>IFERROR(_xll.qlIndexFixing(ONIndex1Y,I314,TRUE,_xll.ohTrigger(RecalcTrigger,Trigger1Y)),NA())</f>
        <v>4.9204391481261212E-4</v>
      </c>
    </row>
    <row r="315" spans="2:17" x14ac:dyDescent="0.2">
      <c r="B315" s="39" t="s">
        <v>17</v>
      </c>
      <c r="D315" s="42">
        <f>_xll.qlCalendarAdvance(Calendar,$D314,B315,"f",FALSE)</f>
        <v>42797</v>
      </c>
      <c r="E315" s="177">
        <f>_xll.qlInterestRateIndexValueDate(IndexON,D315)</f>
        <v>42797</v>
      </c>
      <c r="F315" s="193">
        <f>IFERROR(_xll.qlIndexFixing(IndexON,D315,TRUE,_xll.ohTrigger(RecalcTrigger,TriggerON)),NA())</f>
        <v>-3.0069570043789184E-3</v>
      </c>
      <c r="H315" s="42">
        <f>_xll.qlCalendarAdvance(Calendar,$H314,B315,"f",FALSE)</f>
        <v>42797</v>
      </c>
      <c r="I315" s="177">
        <f>_xll.qlInterestRateIndexValueDate(Index1M,$H315)</f>
        <v>42801</v>
      </c>
      <c r="J315" s="182">
        <f>IFERROR(_xll.qlIndexFixing(Index1M,$H315,TRUE,_xll.ohTrigger(RecalcTrigger,Trigger1M)),NA())</f>
        <v>-2.8277203960395377E-3</v>
      </c>
      <c r="K315" s="44">
        <f>IFERROR(_xll.qlIndexFixing(Index3M,H315,TRUE,_xll.ohTrigger(RecalcTrigger,Trigger3M)),NA())</f>
        <v>-1.751934853769112E-3</v>
      </c>
      <c r="L315" s="44">
        <f>IFERROR(_xll.qlIndexFixing(Index6M,$H315,TRUE,_xll.ohTrigger(RecalcTrigger,Trigger6M)),NA())</f>
        <v>-4.9121568377342572E-4</v>
      </c>
      <c r="M315" s="183">
        <f>IFERROR(_xll.qlIndexFixing(Index1Y,$H315,TRUE,_xll.ohTrigger(RecalcTrigger,Trigger1Y)),NA())</f>
        <v>1.1356343447515382E-3</v>
      </c>
      <c r="N315" s="182">
        <f>IFERROR(_xll.qlIndexFixing(ONIndex1M,I315,TRUE,_xll.ohTrigger(RecalcTrigger,Trigger1M)),NA())</f>
        <v>-2.8542132871978154E-3</v>
      </c>
      <c r="O315" s="44">
        <f>IFERROR(_xll.qlIndexFixing(ONIndex3M,I315,TRUE,_xll.ohTrigger(RecalcTrigger,Trigger3M)),NA())</f>
        <v>-1.912249641473629E-3</v>
      </c>
      <c r="P315" s="44">
        <f>IFERROR(_xll.qlIndexFixing(ONIndex6M,I315,TRUE,_xll.ohTrigger(RecalcTrigger,Trigger6M)),NA())</f>
        <v>-7.6369051071001337E-4</v>
      </c>
      <c r="Q315" s="183">
        <f>IFERROR(_xll.qlIndexFixing(ONIndex1Y,I315,TRUE,_xll.ohTrigger(RecalcTrigger,Trigger1Y)),NA())</f>
        <v>5.0624503437290969E-4</v>
      </c>
    </row>
    <row r="316" spans="2:17" x14ac:dyDescent="0.2">
      <c r="B316" s="39" t="s">
        <v>17</v>
      </c>
      <c r="D316" s="42">
        <f>_xll.qlCalendarAdvance(Calendar,$D315,B316,"f",FALSE)</f>
        <v>42800</v>
      </c>
      <c r="E316" s="177">
        <f>_xll.qlInterestRateIndexValueDate(IndexON,D316)</f>
        <v>42800</v>
      </c>
      <c r="F316" s="193">
        <f>IFERROR(_xll.qlIndexFixing(IndexON,D316,TRUE,_xll.ohTrigger(RecalcTrigger,TriggerON)),NA())</f>
        <v>-3.0045791470012517E-3</v>
      </c>
      <c r="H316" s="42">
        <f>_xll.qlCalendarAdvance(Calendar,$H315,B316,"f",FALSE)</f>
        <v>42800</v>
      </c>
      <c r="I316" s="177">
        <f>_xll.qlInterestRateIndexValueDate(Index1M,$H316)</f>
        <v>42802</v>
      </c>
      <c r="J316" s="182">
        <f>IFERROR(_xll.qlIndexFixing(Index1M,$H316,TRUE,_xll.ohTrigger(RecalcTrigger,Trigger1M)),NA())</f>
        <v>-2.8234740160911062E-3</v>
      </c>
      <c r="K316" s="44">
        <f>IFERROR(_xll.qlIndexFixing(Index3M,H316,TRUE,_xll.ohTrigger(RecalcTrigger,Trigger3M)),NA())</f>
        <v>-1.7485240430348272E-3</v>
      </c>
      <c r="L316" s="44">
        <f>IFERROR(_xll.qlIndexFixing(Index6M,$H316,TRUE,_xll.ohTrigger(RecalcTrigger,Trigger6M)),NA())</f>
        <v>-4.8849327162292999E-4</v>
      </c>
      <c r="M316" s="183">
        <f>IFERROR(_xll.qlIndexFixing(Index1Y,$H316,TRUE,_xll.ohTrigger(RecalcTrigger,Trigger1Y)),NA())</f>
        <v>1.1402785372556386E-3</v>
      </c>
      <c r="N316" s="182">
        <f>IFERROR(_xll.qlIndexFixing(ONIndex1M,I316,TRUE,_xll.ohTrigger(RecalcTrigger,Trigger1M)),NA())</f>
        <v>-2.8504086450364952E-3</v>
      </c>
      <c r="O316" s="44">
        <f>IFERROR(_xll.qlIndexFixing(ONIndex3M,I316,TRUE,_xll.ohTrigger(RecalcTrigger,Trigger3M)),NA())</f>
        <v>-1.9038237968116434E-3</v>
      </c>
      <c r="P316" s="44">
        <f>IFERROR(_xll.qlIndexFixing(ONIndex6M,I316,TRUE,_xll.ohTrigger(RecalcTrigger,Trigger6M)),NA())</f>
        <v>-7.4582632960229489E-4</v>
      </c>
      <c r="Q316" s="183">
        <f>IFERROR(_xll.qlIndexFixing(ONIndex1Y,I316,TRUE,_xll.ohTrigger(RecalcTrigger,Trigger1Y)),NA())</f>
        <v>5.3554836826563701E-4</v>
      </c>
    </row>
    <row r="317" spans="2:17" x14ac:dyDescent="0.2">
      <c r="B317" s="39" t="s">
        <v>17</v>
      </c>
      <c r="D317" s="42">
        <f>_xll.qlCalendarAdvance(Calendar,$D316,B317,"f",FALSE)</f>
        <v>42801</v>
      </c>
      <c r="E317" s="177">
        <f>_xll.qlInterestRateIndexValueDate(IndexON,D317)</f>
        <v>42801</v>
      </c>
      <c r="F317" s="193">
        <f>IFERROR(_xll.qlIndexFixing(IndexON,D317,TRUE,_xll.ohTrigger(RecalcTrigger,TriggerON)),NA())</f>
        <v>-3.0031755848947128E-3</v>
      </c>
      <c r="H317" s="42">
        <f>_xll.qlCalendarAdvance(Calendar,$H316,B317,"f",FALSE)</f>
        <v>42801</v>
      </c>
      <c r="I317" s="177">
        <f>_xll.qlInterestRateIndexValueDate(Index1M,$H317)</f>
        <v>42803</v>
      </c>
      <c r="J317" s="182">
        <f>IFERROR(_xll.qlIndexFixing(Index1M,$H317,TRUE,_xll.ohTrigger(RecalcTrigger,Trigger1M)),NA())</f>
        <v>-2.8224774758277282E-3</v>
      </c>
      <c r="K317" s="44">
        <f>IFERROR(_xll.qlIndexFixing(Index3M,H317,TRUE,_xll.ohTrigger(RecalcTrigger,Trigger3M)),NA())</f>
        <v>-1.7451203870681902E-3</v>
      </c>
      <c r="L317" s="44">
        <f>IFERROR(_xll.qlIndexFixing(Index6M,$H317,TRUE,_xll.ohTrigger(RecalcTrigger,Trigger6M)),NA())</f>
        <v>-4.8316580582506659E-4</v>
      </c>
      <c r="M317" s="183">
        <f>IFERROR(_xll.qlIndexFixing(Index1Y,$H317,TRUE,_xll.ohTrigger(RecalcTrigger,Trigger1Y)),NA())</f>
        <v>1.1449062351653366E-3</v>
      </c>
      <c r="N317" s="182">
        <f>IFERROR(_xll.qlIndexFixing(ONIndex1M,I317,TRUE,_xll.ohTrigger(RecalcTrigger,Trigger1M)),NA())</f>
        <v>-2.846600384889264E-3</v>
      </c>
      <c r="O317" s="44">
        <f>IFERROR(_xll.qlIndexFixing(ONIndex3M,I317,TRUE,_xll.ohTrigger(RecalcTrigger,Trigger3M)),NA())</f>
        <v>-1.8946124900542927E-3</v>
      </c>
      <c r="P317" s="44">
        <f>IFERROR(_xll.qlIndexFixing(ONIndex6M,I317,TRUE,_xll.ohTrigger(RecalcTrigger,Trigger6M)),NA())</f>
        <v>-7.2714452395317153E-4</v>
      </c>
      <c r="Q317" s="183">
        <f>IFERROR(_xll.qlIndexFixing(ONIndex1Y,I317,TRUE,_xll.ohTrigger(RecalcTrigger,Trigger1Y)),NA())</f>
        <v>5.6575810068792975E-4</v>
      </c>
    </row>
    <row r="318" spans="2:17" x14ac:dyDescent="0.2">
      <c r="B318" s="39" t="s">
        <v>17</v>
      </c>
      <c r="D318" s="42">
        <f>_xll.qlCalendarAdvance(Calendar,$D317,B318,"f",FALSE)</f>
        <v>42802</v>
      </c>
      <c r="E318" s="177">
        <f>_xll.qlInterestRateIndexValueDate(IndexON,D318)</f>
        <v>42802</v>
      </c>
      <c r="F318" s="193">
        <f>IFERROR(_xll.qlIndexFixing(IndexON,D318,TRUE,_xll.ohTrigger(RecalcTrigger,TriggerON)),NA())</f>
        <v>-3.0016493520745868E-3</v>
      </c>
      <c r="H318" s="42">
        <f>_xll.qlCalendarAdvance(Calendar,$H317,B318,"f",FALSE)</f>
        <v>42802</v>
      </c>
      <c r="I318" s="177">
        <f>_xll.qlInterestRateIndexValueDate(Index1M,$H318)</f>
        <v>42804</v>
      </c>
      <c r="J318" s="182">
        <f>IFERROR(_xll.qlIndexFixing(Index1M,$H318,TRUE,_xll.ohTrigger(RecalcTrigger,Trigger1M)),NA())</f>
        <v>-2.8214761096844571E-3</v>
      </c>
      <c r="K318" s="44">
        <f>IFERROR(_xll.qlIndexFixing(Index3M,H318,TRUE,_xll.ohTrigger(RecalcTrigger,Trigger3M)),NA())</f>
        <v>-1.7386010893373758E-3</v>
      </c>
      <c r="L318" s="44">
        <f>IFERROR(_xll.qlIndexFixing(Index6M,$H318,TRUE,_xll.ohTrigger(RecalcTrigger,Trigger6M)),NA())</f>
        <v>-4.8165047782415277E-4</v>
      </c>
      <c r="M318" s="183">
        <f>IFERROR(_xll.qlIndexFixing(Index1Y,$H318,TRUE,_xll.ohTrigger(RecalcTrigger,Trigger1Y)),NA())</f>
        <v>1.155250103611873E-3</v>
      </c>
      <c r="N318" s="182">
        <f>IFERROR(_xll.qlIndexFixing(ONIndex1M,I318,TRUE,_xll.ohTrigger(RecalcTrigger,Trigger1M)),NA())</f>
        <v>-2.844660679812705E-3</v>
      </c>
      <c r="O318" s="44">
        <f>IFERROR(_xll.qlIndexFixing(ONIndex3M,I318,TRUE,_xll.ohTrigger(RecalcTrigger,Trigger3M)),NA())</f>
        <v>-1.8895943760099954E-3</v>
      </c>
      <c r="P318" s="44">
        <f>IFERROR(_xll.qlIndexFixing(ONIndex6M,I318,TRUE,_xll.ohTrigger(RecalcTrigger,Trigger6M)),NA())</f>
        <v>-7.1738843317792345E-4</v>
      </c>
      <c r="Q318" s="183">
        <f>IFERROR(_xll.qlIndexFixing(ONIndex1Y,I318,TRUE,_xll.ohTrigger(RecalcTrigger,Trigger1Y)),NA())</f>
        <v>5.8132120765108652E-4</v>
      </c>
    </row>
    <row r="319" spans="2:17" x14ac:dyDescent="0.2">
      <c r="B319" s="39" t="s">
        <v>17</v>
      </c>
      <c r="D319" s="42">
        <f>_xll.qlCalendarAdvance(Calendar,$D318,B319,"f",FALSE)</f>
        <v>42803</v>
      </c>
      <c r="E319" s="177">
        <f>_xll.qlInterestRateIndexValueDate(IndexON,D319)</f>
        <v>42803</v>
      </c>
      <c r="F319" s="193">
        <f>IFERROR(_xll.qlIndexFixing(IndexON,D319,TRUE,_xll.ohTrigger(RecalcTrigger,TriggerON)),NA())</f>
        <v>-2.999999498261019E-3</v>
      </c>
      <c r="H319" s="42">
        <f>_xll.qlCalendarAdvance(Calendar,$H318,B319,"f",FALSE)</f>
        <v>42803</v>
      </c>
      <c r="I319" s="177">
        <f>_xll.qlInterestRateIndexValueDate(Index1M,$H319)</f>
        <v>42807</v>
      </c>
      <c r="J319" s="182">
        <f>IFERROR(_xll.qlIndexFixing(Index1M,$H319,TRUE,_xll.ohTrigger(RecalcTrigger,Trigger1M)),NA())</f>
        <v>-2.8151046381714871E-3</v>
      </c>
      <c r="K319" s="44">
        <f>IFERROR(_xll.qlIndexFixing(Index3M,H319,TRUE,_xll.ohTrigger(RecalcTrigger,Trigger3M)),NA())</f>
        <v>-1.7316311243005353E-3</v>
      </c>
      <c r="L319" s="44">
        <f>IFERROR(_xll.qlIndexFixing(Index6M,$H319,TRUE,_xll.ohTrigger(RecalcTrigger,Trigger6M)),NA())</f>
        <v>-4.7445973214613798E-4</v>
      </c>
      <c r="M319" s="183">
        <f>IFERROR(_xll.qlIndexFixing(Index1Y,$H319,TRUE,_xll.ohTrigger(RecalcTrigger,Trigger1Y)),NA())</f>
        <v>1.1632377706257888E-3</v>
      </c>
      <c r="N319" s="182">
        <f>IFERROR(_xll.qlIndexFixing(ONIndex1M,I319,TRUE,_xll.ohTrigger(RecalcTrigger,Trigger1M)),NA())</f>
        <v>-2.8427064533520507E-3</v>
      </c>
      <c r="O319" s="44">
        <f>IFERROR(_xll.qlIndexFixing(ONIndex3M,I319,TRUE,_xll.ohTrigger(RecalcTrigger,Trigger3M)),NA())</f>
        <v>-1.8843290293713011E-3</v>
      </c>
      <c r="P319" s="44">
        <f>IFERROR(_xll.qlIndexFixing(ONIndex6M,I319,TRUE,_xll.ohTrigger(RecalcTrigger,Trigger6M)),NA())</f>
        <v>-7.0738125812930264E-4</v>
      </c>
      <c r="Q319" s="183">
        <f>IFERROR(_xll.qlIndexFixing(ONIndex1Y,I319,TRUE,_xll.ohTrigger(RecalcTrigger,Trigger1Y)),NA())</f>
        <v>5.971613282262922E-4</v>
      </c>
    </row>
    <row r="320" spans="2:17" x14ac:dyDescent="0.2">
      <c r="B320" s="39" t="s">
        <v>17</v>
      </c>
      <c r="D320" s="42">
        <f>_xll.qlCalendarAdvance(Calendar,$D319,B320,"f",FALSE)</f>
        <v>42804</v>
      </c>
      <c r="E320" s="177">
        <f>_xll.qlInterestRateIndexValueDate(IndexON,D320)</f>
        <v>42804</v>
      </c>
      <c r="F320" s="193">
        <f>IFERROR(_xll.qlIndexFixing(IndexON,D320,TRUE,_xll.ohTrigger(RecalcTrigger,TriggerON)),NA())</f>
        <v>-2.9962580301123865E-3</v>
      </c>
      <c r="H320" s="42">
        <f>_xll.qlCalendarAdvance(Calendar,$H319,B320,"f",FALSE)</f>
        <v>42804</v>
      </c>
      <c r="I320" s="177">
        <f>_xll.qlInterestRateIndexValueDate(Index1M,$H320)</f>
        <v>42808</v>
      </c>
      <c r="J320" s="182">
        <f>IFERROR(_xll.qlIndexFixing(Index1M,$H320,TRUE,_xll.ohTrigger(RecalcTrigger,Trigger1M)),NA())</f>
        <v>-2.8084099843581306E-3</v>
      </c>
      <c r="K320" s="44">
        <f>IFERROR(_xll.qlIndexFixing(Index3M,H320,TRUE,_xll.ohTrigger(RecalcTrigger,Trigger3M)),NA())</f>
        <v>-1.7283037951322583E-3</v>
      </c>
      <c r="L320" s="44">
        <f>IFERROR(_xll.qlIndexFixing(Index6M,$H320,TRUE,_xll.ohTrigger(RecalcTrigger,Trigger6M)),NA())</f>
        <v>-4.7155315071798778E-4</v>
      </c>
      <c r="M320" s="183">
        <f>IFERROR(_xll.qlIndexFixing(Index1Y,$H320,TRUE,_xll.ohTrigger(RecalcTrigger,Trigger1Y)),NA())</f>
        <v>1.1677722248143588E-3</v>
      </c>
      <c r="N320" s="182">
        <f>IFERROR(_xll.qlIndexFixing(ONIndex1M,I320,TRUE,_xll.ohTrigger(RecalcTrigger,Trigger1M)),NA())</f>
        <v>-2.8407377405592626E-3</v>
      </c>
      <c r="O320" s="44">
        <f>IFERROR(_xll.qlIndexFixing(ONIndex3M,I320,TRUE,_xll.ohTrigger(RecalcTrigger,Trigger3M)),NA())</f>
        <v>-1.8788145993786642E-3</v>
      </c>
      <c r="P320" s="44">
        <f>IFERROR(_xll.qlIndexFixing(ONIndex6M,I320,TRUE,_xll.ohTrigger(RecalcTrigger,Trigger6M)),NA())</f>
        <v>-6.9712137602540025E-4</v>
      </c>
      <c r="Q320" s="183">
        <f>IFERROR(_xll.qlIndexFixing(ONIndex1Y,I320,TRUE,_xll.ohTrigger(RecalcTrigger,Trigger1Y)),NA())</f>
        <v>6.1328000086291468E-4</v>
      </c>
    </row>
    <row r="321" spans="2:17" x14ac:dyDescent="0.2">
      <c r="B321" s="39" t="s">
        <v>17</v>
      </c>
      <c r="D321" s="42">
        <f>_xll.qlCalendarAdvance(Calendar,$D320,B321,"f",FALSE)</f>
        <v>42807</v>
      </c>
      <c r="E321" s="177">
        <f>_xll.qlInterestRateIndexValueDate(IndexON,D321)</f>
        <v>42807</v>
      </c>
      <c r="F321" s="193">
        <f>IFERROR(_xll.qlIndexFixing(IndexON,D321,TRUE,_xll.ohTrigger(RecalcTrigger,TriggerON)),NA())</f>
        <v>-2.992144863758206E-3</v>
      </c>
      <c r="H321" s="42">
        <f>_xll.qlCalendarAdvance(Calendar,$H320,B321,"f",FALSE)</f>
        <v>42807</v>
      </c>
      <c r="I321" s="177">
        <f>_xll.qlInterestRateIndexValueDate(Index1M,$H321)</f>
        <v>42809</v>
      </c>
      <c r="J321" s="182">
        <f>IFERROR(_xll.qlIndexFixing(Index1M,$H321,TRUE,_xll.ohTrigger(RecalcTrigger,Trigger1M)),NA())</f>
        <v>-2.8073659707763938E-3</v>
      </c>
      <c r="K321" s="44">
        <f>IFERROR(_xll.qlIndexFixing(Index3M,H321,TRUE,_xll.ohTrigger(RecalcTrigger,Trigger3M)),NA())</f>
        <v>-1.7249999962278056E-3</v>
      </c>
      <c r="L321" s="44">
        <f>IFERROR(_xll.qlIndexFixing(Index6M,$H321,TRUE,_xll.ohTrigger(RecalcTrigger,Trigger6M)),NA())</f>
        <v>-4.686080315325045E-4</v>
      </c>
      <c r="M321" s="183">
        <f>IFERROR(_xll.qlIndexFixing(Index1Y,$H321,TRUE,_xll.ohTrigger(RecalcTrigger,Trigger1Y)),NA())</f>
        <v>1.1722858456512276E-3</v>
      </c>
      <c r="N321" s="182">
        <f>IFERROR(_xll.qlIndexFixing(ONIndex1M,I321,TRUE,_xll.ohTrigger(RecalcTrigger,Trigger1M)),NA())</f>
        <v>-2.8367298499931692E-3</v>
      </c>
      <c r="O321" s="44">
        <f>IFERROR(_xll.qlIndexFixing(ONIndex3M,I321,TRUE,_xll.ohTrigger(RecalcTrigger,Trigger3M)),NA())</f>
        <v>-1.8669365244550207E-3</v>
      </c>
      <c r="P321" s="44">
        <f>IFERROR(_xll.qlIndexFixing(ONIndex6M,I321,TRUE,_xll.ohTrigger(RecalcTrigger,Trigger6M)),NA())</f>
        <v>-6.7574987002050335E-4</v>
      </c>
      <c r="Q321" s="183">
        <f>IFERROR(_xll.qlIndexFixing(ONIndex1Y,I321,TRUE,_xll.ohTrigger(RecalcTrigger,Trigger1Y)),NA())</f>
        <v>6.4645470784441272E-4</v>
      </c>
    </row>
    <row r="322" spans="2:17" x14ac:dyDescent="0.2">
      <c r="B322" s="39" t="s">
        <v>17</v>
      </c>
      <c r="D322" s="42">
        <f>_xll.qlCalendarAdvance(Calendar,$D321,B322,"f",FALSE)</f>
        <v>42808</v>
      </c>
      <c r="E322" s="177">
        <f>_xll.qlInterestRateIndexValueDate(IndexON,D322)</f>
        <v>42808</v>
      </c>
      <c r="F322" s="193">
        <f>IFERROR(_xll.qlIndexFixing(IndexON,D322,TRUE,_xll.ohTrigger(RecalcTrigger,TriggerON)),NA())</f>
        <v>-2.989862648421493E-3</v>
      </c>
      <c r="H322" s="42">
        <f>_xll.qlCalendarAdvance(Calendar,$H321,B322,"f",FALSE)</f>
        <v>42808</v>
      </c>
      <c r="I322" s="177">
        <f>_xll.qlInterestRateIndexValueDate(Index1M,$H322)</f>
        <v>42810</v>
      </c>
      <c r="J322" s="182">
        <f>IFERROR(_xll.qlIndexFixing(Index1M,$H322,TRUE,_xll.ohTrigger(RecalcTrigger,Trigger1M)),NA())</f>
        <v>-2.806317206883836E-3</v>
      </c>
      <c r="K322" s="44">
        <f>IFERROR(_xll.qlIndexFixing(Index3M,H322,TRUE,_xll.ohTrigger(RecalcTrigger,Trigger3M)),NA())</f>
        <v>-1.7217253645068042E-3</v>
      </c>
      <c r="L322" s="44">
        <f>IFERROR(_xll.qlIndexFixing(Index6M,$H322,TRUE,_xll.ohTrigger(RecalcTrigger,Trigger6M)),NA())</f>
        <v>-4.6201525821948895E-4</v>
      </c>
      <c r="M322" s="183">
        <f>IFERROR(_xll.qlIndexFixing(Index1Y,$H322,TRUE,_xll.ohTrigger(RecalcTrigger,Trigger1Y)),NA())</f>
        <v>1.1767778947810456E-3</v>
      </c>
      <c r="N322" s="182">
        <f>IFERROR(_xll.qlIndexFixing(ONIndex1M,I322,TRUE,_xll.ohTrigger(RecalcTrigger,Trigger1M)),NA())</f>
        <v>-2.8327187297438883E-3</v>
      </c>
      <c r="O322" s="44">
        <f>IFERROR(_xll.qlIndexFixing(ONIndex3M,I322,TRUE,_xll.ohTrigger(RecalcTrigger,Trigger3M)),NA())</f>
        <v>-1.8542290253620308E-3</v>
      </c>
      <c r="P322" s="44">
        <f>IFERROR(_xll.qlIndexFixing(ONIndex6M,I322,TRUE,_xll.ohTrigger(RecalcTrigger,Trigger6M)),NA())</f>
        <v>-6.5352231110704651E-4</v>
      </c>
      <c r="Q322" s="183">
        <f>IFERROR(_xll.qlIndexFixing(ONIndex1Y,I322,TRUE,_xll.ohTrigger(RecalcTrigger,Trigger1Y)),NA())</f>
        <v>6.8057098804530369E-4</v>
      </c>
    </row>
    <row r="323" spans="2:17" x14ac:dyDescent="0.2">
      <c r="B323" s="39" t="s">
        <v>17</v>
      </c>
      <c r="D323" s="42">
        <f>_xll.qlCalendarAdvance(Calendar,$D322,B323,"f",FALSE)</f>
        <v>42809</v>
      </c>
      <c r="E323" s="177">
        <f>_xll.qlInterestRateIndexValueDate(IndexON,D323)</f>
        <v>42809</v>
      </c>
      <c r="F323" s="193">
        <f>IFERROR(_xll.qlIndexFixing(IndexON,D323,TRUE,_xll.ohTrigger(RecalcTrigger,TriggerON)),NA())</f>
        <v>-2.9874511096128487E-3</v>
      </c>
      <c r="H323" s="42">
        <f>_xll.qlCalendarAdvance(Calendar,$H322,B323,"f",FALSE)</f>
        <v>42809</v>
      </c>
      <c r="I323" s="177">
        <f>_xll.qlInterestRateIndexValueDate(Index1M,$H323)</f>
        <v>42811</v>
      </c>
      <c r="J323" s="182">
        <f>IFERROR(_xll.qlIndexFixing(Index1M,$H323,TRUE,_xll.ohTrigger(RecalcTrigger,Trigger1M)),NA())</f>
        <v>-2.8052637013693815E-3</v>
      </c>
      <c r="K323" s="44">
        <f>IFERROR(_xll.qlIndexFixing(Index3M,H323,TRUE,_xll.ohTrigger(RecalcTrigger,Trigger3M)),NA())</f>
        <v>-1.715461559421374E-3</v>
      </c>
      <c r="L323" s="44">
        <f>IFERROR(_xll.qlIndexFixing(Index6M,$H323,TRUE,_xll.ohTrigger(RecalcTrigger,Trigger6M)),NA())</f>
        <v>-4.6074530654879056E-4</v>
      </c>
      <c r="M323" s="183">
        <f>IFERROR(_xll.qlIndexFixing(Index1Y,$H323,TRUE,_xll.ohTrigger(RecalcTrigger,Trigger1Y)),NA())</f>
        <v>1.1871126520957645E-3</v>
      </c>
      <c r="N323" s="182">
        <f>IFERROR(_xll.qlIndexFixing(ONIndex1M,I323,TRUE,_xll.ohTrigger(RecalcTrigger,Trigger1M)),NA())</f>
        <v>-2.8306781130282843E-3</v>
      </c>
      <c r="O323" s="44">
        <f>IFERROR(_xll.qlIndexFixing(ONIndex3M,I323,TRUE,_xll.ohTrigger(RecalcTrigger,Trigger3M)),NA())</f>
        <v>-1.849305322076944E-3</v>
      </c>
      <c r="P323" s="44">
        <f>IFERROR(_xll.qlIndexFixing(ONIndex6M,I323,TRUE,_xll.ohTrigger(RecalcTrigger,Trigger6M)),NA())</f>
        <v>-6.4211291923577107E-4</v>
      </c>
      <c r="Q323" s="183">
        <f>IFERROR(_xll.qlIndexFixing(ONIndex1Y,I323,TRUE,_xll.ohTrigger(RecalcTrigger,Trigger1Y)),NA())</f>
        <v>6.9786696661466863E-4</v>
      </c>
    </row>
    <row r="324" spans="2:17" x14ac:dyDescent="0.2">
      <c r="B324" s="39" t="s">
        <v>17</v>
      </c>
      <c r="D324" s="42">
        <f>_xll.qlCalendarAdvance(Calendar,$D323,B324,"f",FALSE)</f>
        <v>42810</v>
      </c>
      <c r="E324" s="177">
        <f>_xll.qlInterestRateIndexValueDate(IndexON,D324)</f>
        <v>42810</v>
      </c>
      <c r="F324" s="193">
        <f>IFERROR(_xll.qlIndexFixing(IndexON,D324,TRUE,_xll.ohTrigger(RecalcTrigger,TriggerON)),NA())</f>
        <v>-2.9849092970923863E-3</v>
      </c>
      <c r="H324" s="42">
        <f>_xll.qlCalendarAdvance(Calendar,$H323,B324,"f",FALSE)</f>
        <v>42810</v>
      </c>
      <c r="I324" s="177">
        <f>_xll.qlInterestRateIndexValueDate(Index1M,$H324)</f>
        <v>42814</v>
      </c>
      <c r="J324" s="182">
        <f>IFERROR(_xll.qlIndexFixing(Index1M,$H324,TRUE,_xll.ohTrigger(RecalcTrigger,Trigger1M)),NA())</f>
        <v>-2.7997485933473781E-3</v>
      </c>
      <c r="K324" s="44">
        <f>IFERROR(_xll.qlIndexFixing(Index3M,H324,TRUE,_xll.ohTrigger(RecalcTrigger,Trigger3M)),NA())</f>
        <v>-1.7089978646049791E-3</v>
      </c>
      <c r="L324" s="44">
        <f>IFERROR(_xll.qlIndexFixing(Index6M,$H324,TRUE,_xll.ohTrigger(RecalcTrigger,Trigger6M)),NA())</f>
        <v>-4.5322445579271364E-4</v>
      </c>
      <c r="M324" s="183">
        <f>IFERROR(_xll.qlIndexFixing(Index1Y,$H324,TRUE,_xll.ohTrigger(RecalcTrigger,Trigger1Y)),NA())</f>
        <v>1.1945154548549234E-3</v>
      </c>
      <c r="N324" s="182">
        <f>IFERROR(_xll.qlIndexFixing(ONIndex1M,I324,TRUE,_xll.ohTrigger(RecalcTrigger,Trigger1M)),NA())</f>
        <v>-2.828623220971771E-3</v>
      </c>
      <c r="O324" s="44">
        <f>IFERROR(_xll.qlIndexFixing(ONIndex3M,I324,TRUE,_xll.ohTrigger(RecalcTrigger,Trigger3M)),NA())</f>
        <v>-1.8461564695382293E-3</v>
      </c>
      <c r="P324" s="44">
        <f>IFERROR(_xll.qlIndexFixing(ONIndex6M,I324,TRUE,_xll.ohTrigger(RecalcTrigger,Trigger6M)),NA())</f>
        <v>-6.3113537560166577E-4</v>
      </c>
      <c r="Q324" s="183">
        <f>IFERROR(_xll.qlIndexFixing(ONIndex1Y,I324,TRUE,_xll.ohTrigger(RecalcTrigger,Trigger1Y)),NA())</f>
        <v>7.1425387548451624E-4</v>
      </c>
    </row>
    <row r="325" spans="2:17" x14ac:dyDescent="0.2">
      <c r="B325" s="39" t="s">
        <v>17</v>
      </c>
      <c r="D325" s="42">
        <f>_xll.qlCalendarAdvance(Calendar,$D324,B325,"f",FALSE)</f>
        <v>42811</v>
      </c>
      <c r="E325" s="177">
        <f>_xll.qlInterestRateIndexValueDate(IndexON,D325)</f>
        <v>42811</v>
      </c>
      <c r="F325" s="193">
        <f>IFERROR(_xll.qlIndexFixing(IndexON,D325,TRUE,_xll.ohTrigger(RecalcTrigger,TriggerON)),NA())</f>
        <v>-2.9793620159646039E-3</v>
      </c>
      <c r="H325" s="42">
        <f>_xll.qlCalendarAdvance(Calendar,$H324,B325,"f",FALSE)</f>
        <v>42811</v>
      </c>
      <c r="I325" s="177">
        <f>_xll.qlInterestRateIndexValueDate(Index1M,$H325)</f>
        <v>42815</v>
      </c>
      <c r="J325" s="182">
        <f>IFERROR(_xll.qlIndexFixing(Index1M,$H325,TRUE,_xll.ohTrigger(RecalcTrigger,Trigger1M)),NA())</f>
        <v>-2.7974994707031225E-3</v>
      </c>
      <c r="K325" s="44">
        <f>IFERROR(_xll.qlIndexFixing(Index3M,H325,TRUE,_xll.ohTrigger(RecalcTrigger,Trigger3M)),NA())</f>
        <v>-1.7059213883308113E-3</v>
      </c>
      <c r="L325" s="44">
        <f>IFERROR(_xll.qlIndexFixing(Index6M,$H325,TRUE,_xll.ohTrigger(RecalcTrigger,Trigger6M)),NA())</f>
        <v>-4.5000000000055868E-4</v>
      </c>
      <c r="M325" s="183">
        <f>IFERROR(_xll.qlIndexFixing(Index1Y,$H325,TRUE,_xll.ohTrigger(RecalcTrigger,Trigger1Y)),NA())</f>
        <v>1.1988884178487206E-3</v>
      </c>
      <c r="N325" s="182">
        <f>IFERROR(_xll.qlIndexFixing(ONIndex1M,I325,TRUE,_xll.ohTrigger(RecalcTrigger,Trigger1M)),NA())</f>
        <v>-2.8265540887062457E-3</v>
      </c>
      <c r="O325" s="44">
        <f>IFERROR(_xll.qlIndexFixing(ONIndex3M,I325,TRUE,_xll.ohTrigger(RecalcTrigger,Trigger3M)),NA())</f>
        <v>-1.8430037952965606E-3</v>
      </c>
      <c r="P325" s="44">
        <f>IFERROR(_xll.qlIndexFixing(ONIndex6M,I325,TRUE,_xll.ohTrigger(RecalcTrigger,Trigger6M)),NA())</f>
        <v>-6.2073309304633284E-4</v>
      </c>
      <c r="Q325" s="183">
        <f>IFERROR(_xll.qlIndexFixing(ONIndex1Y,I325,TRUE,_xll.ohTrigger(RecalcTrigger,Trigger1Y)),NA())</f>
        <v>7.2948323413868366E-4</v>
      </c>
    </row>
    <row r="326" spans="2:17" x14ac:dyDescent="0.2">
      <c r="B326" s="39" t="s">
        <v>17</v>
      </c>
      <c r="D326" s="42">
        <f>_xll.qlCalendarAdvance(Calendar,$D325,B326,"f",FALSE)</f>
        <v>42814</v>
      </c>
      <c r="E326" s="177">
        <f>_xll.qlInterestRateIndexValueDate(IndexON,D326)</f>
        <v>42814</v>
      </c>
      <c r="F326" s="193">
        <f>IFERROR(_xll.qlIndexFixing(IndexON,D326,TRUE,_xll.ohTrigger(RecalcTrigger,TriggerON)),NA())</f>
        <v>-2.9734202997788728E-3</v>
      </c>
      <c r="H326" s="42">
        <f>_xll.qlCalendarAdvance(Calendar,$H325,B326,"f",FALSE)</f>
        <v>42814</v>
      </c>
      <c r="I326" s="177">
        <f>_xll.qlInterestRateIndexValueDate(Index1M,$H326)</f>
        <v>42816</v>
      </c>
      <c r="J326" s="182">
        <f>IFERROR(_xll.qlIndexFixing(Index1M,$H326,TRUE,_xll.ohTrigger(RecalcTrigger,Trigger1M)),NA())</f>
        <v>-2.7928654269659958E-3</v>
      </c>
      <c r="K326" s="44">
        <f>IFERROR(_xll.qlIndexFixing(Index3M,H326,TRUE,_xll.ohTrigger(RecalcTrigger,Trigger3M)),NA())</f>
        <v>-1.7028719445176955E-3</v>
      </c>
      <c r="L326" s="44">
        <f>IFERROR(_xll.qlIndexFixing(Index6M,$H326,TRUE,_xll.ohTrigger(RecalcTrigger,Trigger6M)),NA())</f>
        <v>-4.4672157219480621E-4</v>
      </c>
      <c r="M326" s="183">
        <f>IFERROR(_xll.qlIndexFixing(Index1Y,$H326,TRUE,_xll.ohTrigger(RecalcTrigger,Trigger1Y)),NA())</f>
        <v>1.2032359419588607E-3</v>
      </c>
      <c r="N326" s="182">
        <f>IFERROR(_xll.qlIndexFixing(ONIndex1M,I326,TRUE,_xll.ohTrigger(RecalcTrigger,Trigger1M)),NA())</f>
        <v>-2.8223464060106451E-3</v>
      </c>
      <c r="O326" s="44">
        <f>IFERROR(_xll.qlIndexFixing(ONIndex3M,I326,TRUE,_xll.ohTrigger(RecalcTrigger,Trigger3M)),NA())</f>
        <v>-1.8366772231104278E-3</v>
      </c>
      <c r="P326" s="44">
        <f>IFERROR(_xll.qlIndexFixing(ONIndex6M,I326,TRUE,_xll.ohTrigger(RecalcTrigger,Trigger6M)),NA())</f>
        <v>-6.0187327704408489E-4</v>
      </c>
      <c r="Q326" s="183">
        <f>IFERROR(_xll.qlIndexFixing(ONIndex1Y,I326,TRUE,_xll.ohTrigger(RecalcTrigger,Trigger1Y)),NA())</f>
        <v>7.560300961007016E-4</v>
      </c>
    </row>
    <row r="327" spans="2:17" x14ac:dyDescent="0.2">
      <c r="B327" s="39" t="s">
        <v>17</v>
      </c>
      <c r="D327" s="42">
        <f>_xll.qlCalendarAdvance(Calendar,$D326,B327,"f",FALSE)</f>
        <v>42815</v>
      </c>
      <c r="E327" s="177">
        <f>_xll.qlInterestRateIndexValueDate(IndexON,D327)</f>
        <v>42815</v>
      </c>
      <c r="F327" s="193">
        <f>IFERROR(_xll.qlIndexFixing(IndexON,D327,TRUE,_xll.ohTrigger(RecalcTrigger,TriggerON)),NA())</f>
        <v>-2.970235540682431E-3</v>
      </c>
      <c r="H327" s="42">
        <f>_xll.qlCalendarAdvance(Calendar,$H326,B327,"f",FALSE)</f>
        <v>42815</v>
      </c>
      <c r="I327" s="177">
        <f>_xll.qlInterestRateIndexValueDate(Index1M,$H327)</f>
        <v>42817</v>
      </c>
      <c r="J327" s="182">
        <f>IFERROR(_xll.qlIndexFixing(Index1M,$H327,TRUE,_xll.ohTrigger(RecalcTrigger,Trigger1M)),NA())</f>
        <v>-2.7917699316402922E-3</v>
      </c>
      <c r="K327" s="44">
        <f>IFERROR(_xll.qlIndexFixing(Index3M,H327,TRUE,_xll.ohTrigger(RecalcTrigger,Trigger3M)),NA())</f>
        <v>-1.6998300183745448E-3</v>
      </c>
      <c r="L327" s="44">
        <f>IFERROR(_xll.qlIndexFixing(Index6M,$H327,TRUE,_xll.ohTrigger(RecalcTrigger,Trigger6M)),NA())</f>
        <v>-4.3850324049381705E-4</v>
      </c>
      <c r="M327" s="183">
        <f>IFERROR(_xll.qlIndexFixing(Index1Y,$H327,TRUE,_xll.ohTrigger(RecalcTrigger,Trigger1Y)),NA())</f>
        <v>1.2075605414450482E-3</v>
      </c>
      <c r="N327" s="182">
        <f>IFERROR(_xll.qlIndexFixing(ONIndex1M,I327,TRUE,_xll.ohTrigger(RecalcTrigger,Trigger1M)),NA())</f>
        <v>-2.8181358619105978E-3</v>
      </c>
      <c r="O327" s="44">
        <f>IFERROR(_xll.qlIndexFixing(ONIndex3M,I327,TRUE,_xll.ohTrigger(RecalcTrigger,Trigger3M)),NA())</f>
        <v>-1.8303584250656257E-3</v>
      </c>
      <c r="P327" s="44">
        <f>IFERROR(_xll.qlIndexFixing(ONIndex6M,I327,TRUE,_xll.ohTrigger(RecalcTrigger,Trigger6M)),NA())</f>
        <v>-5.8498944796259167E-4</v>
      </c>
      <c r="Q327" s="183">
        <f>IFERROR(_xll.qlIndexFixing(ONIndex1Y,I327,TRUE,_xll.ohTrigger(RecalcTrigger,Trigger1Y)),NA())</f>
        <v>7.7860539735574719E-4</v>
      </c>
    </row>
    <row r="328" spans="2:17" x14ac:dyDescent="0.2">
      <c r="B328" s="39" t="s">
        <v>17</v>
      </c>
      <c r="D328" s="42">
        <f>_xll.qlCalendarAdvance(Calendar,$D327,B328,"f",FALSE)</f>
        <v>42816</v>
      </c>
      <c r="E328" s="177">
        <f>_xll.qlInterestRateIndexValueDate(IndexON,D328)</f>
        <v>42816</v>
      </c>
      <c r="F328" s="193">
        <f>IFERROR(_xll.qlIndexFixing(IndexON,D328,TRUE,_xll.ohTrigger(RecalcTrigger,TriggerON)),NA())</f>
        <v>-2.9670285930949447E-3</v>
      </c>
      <c r="H328" s="42">
        <f>_xll.qlCalendarAdvance(Calendar,$H327,B328,"f",FALSE)</f>
        <v>42816</v>
      </c>
      <c r="I328" s="177">
        <f>_xll.qlInterestRateIndexValueDate(Index1M,$H328)</f>
        <v>42818</v>
      </c>
      <c r="J328" s="182">
        <f>IFERROR(_xll.qlIndexFixing(Index1M,$H328,TRUE,_xll.ohTrigger(RecalcTrigger,Trigger1M)),NA())</f>
        <v>-2.7906697731098469E-3</v>
      </c>
      <c r="K328" s="44">
        <f>IFERROR(_xll.qlIndexFixing(Index3M,H328,TRUE,_xll.ohTrigger(RecalcTrigger,Trigger3M)),NA())</f>
        <v>-1.6938691532349262E-3</v>
      </c>
      <c r="L328" s="44">
        <f>IFERROR(_xll.qlIndexFixing(Index6M,$H328,TRUE,_xll.ohTrigger(RecalcTrigger,Trigger6M)),NA())</f>
        <v>-4.3751896865970065E-4</v>
      </c>
      <c r="M328" s="183">
        <f>IFERROR(_xll.qlIndexFixing(Index1Y,$H328,TRUE,_xll.ohTrigger(RecalcTrigger,Trigger1Y)),NA())</f>
        <v>1.2178702334234084E-3</v>
      </c>
      <c r="N328" s="182">
        <f>IFERROR(_xll.qlIndexFixing(ONIndex1M,I328,TRUE,_xll.ohTrigger(RecalcTrigger,Trigger1M)),NA())</f>
        <v>-2.8159960564577702E-3</v>
      </c>
      <c r="O328" s="44">
        <f>IFERROR(_xll.qlIndexFixing(ONIndex3M,I328,TRUE,_xll.ohTrigger(RecalcTrigger,Trigger3M)),NA())</f>
        <v>-1.8271893002230755E-3</v>
      </c>
      <c r="P328" s="44">
        <f>IFERROR(_xll.qlIndexFixing(ONIndex6M,I328,TRUE,_xll.ohTrigger(RecalcTrigger,Trigger6M)),NA())</f>
        <v>-5.7754812716304116E-4</v>
      </c>
      <c r="Q328" s="183">
        <f>IFERROR(_xll.qlIndexFixing(ONIndex1Y,I328,TRUE,_xll.ohTrigger(RecalcTrigger,Trigger1Y)),NA())</f>
        <v>7.8788217773961833E-4</v>
      </c>
    </row>
    <row r="329" spans="2:17" x14ac:dyDescent="0.2">
      <c r="B329" s="39" t="s">
        <v>17</v>
      </c>
      <c r="D329" s="42">
        <f>_xll.qlCalendarAdvance(Calendar,$D328,B329,"f",FALSE)</f>
        <v>42817</v>
      </c>
      <c r="E329" s="177">
        <f>_xll.qlInterestRateIndexValueDate(IndexON,D329)</f>
        <v>42817</v>
      </c>
      <c r="F329" s="193">
        <f>IFERROR(_xll.qlIndexFixing(IndexON,D329,TRUE,_xll.ohTrigger(RecalcTrigger,TriggerON)),NA())</f>
        <v>-2.9638222678096682E-3</v>
      </c>
      <c r="H329" s="42">
        <f>_xll.qlCalendarAdvance(Calendar,$H328,B329,"f",FALSE)</f>
        <v>42817</v>
      </c>
      <c r="I329" s="177">
        <f>_xll.qlInterestRateIndexValueDate(Index1M,$H329)</f>
        <v>42821</v>
      </c>
      <c r="J329" s="182">
        <f>IFERROR(_xll.qlIndexFixing(Index1M,$H329,TRUE,_xll.ohTrigger(RecalcTrigger,Trigger1M)),NA())</f>
        <v>-2.78371731916697E-3</v>
      </c>
      <c r="K329" s="44">
        <f>IFERROR(_xll.qlIndexFixing(Index3M,H329,TRUE,_xll.ohTrigger(RecalcTrigger,Trigger3M)),NA())</f>
        <v>-1.687733636266832E-3</v>
      </c>
      <c r="L329" s="44">
        <f>IFERROR(_xll.qlIndexFixing(Index6M,$H329,TRUE,_xll.ohTrigger(RecalcTrigger,Trigger6M)),NA())</f>
        <v>-4.2957632631372884E-4</v>
      </c>
      <c r="M329" s="183">
        <f>IFERROR(_xll.qlIndexFixing(Index1Y,$H329,TRUE,_xll.ohTrigger(RecalcTrigger,Trigger1Y)),NA())</f>
        <v>1.2246940601658802E-3</v>
      </c>
      <c r="N329" s="182">
        <f>IFERROR(_xll.qlIndexFixing(ONIndex1M,I329,TRUE,_xll.ohTrigger(RecalcTrigger,Trigger1M)),NA())</f>
        <v>-2.8138422220269632E-3</v>
      </c>
      <c r="O329" s="44">
        <f>IFERROR(_xll.qlIndexFixing(ONIndex3M,I329,TRUE,_xll.ohTrigger(RecalcTrigger,Trigger3M)),NA())</f>
        <v>-1.8240174168271395E-3</v>
      </c>
      <c r="P329" s="44">
        <f>IFERROR(_xll.qlIndexFixing(ONIndex6M,I329,TRUE,_xll.ohTrigger(RecalcTrigger,Trigger6M)),NA())</f>
        <v>-5.7071593011492894E-4</v>
      </c>
      <c r="Q329" s="183">
        <f>IFERROR(_xll.qlIndexFixing(ONIndex1Y,I329,TRUE,_xll.ohTrigger(RecalcTrigger,Trigger1Y)),NA())</f>
        <v>7.9593547696710232E-4</v>
      </c>
    </row>
    <row r="330" spans="2:17" x14ac:dyDescent="0.2">
      <c r="B330" s="39" t="s">
        <v>17</v>
      </c>
      <c r="D330" s="42">
        <f>_xll.qlCalendarAdvance(Calendar,$D329,B330,"f",FALSE)</f>
        <v>42818</v>
      </c>
      <c r="E330" s="177">
        <f>_xll.qlInterestRateIndexValueDate(IndexON,D330)</f>
        <v>42818</v>
      </c>
      <c r="F330" s="193">
        <f>IFERROR(_xll.qlIndexFixing(IndexON,D330,TRUE,_xll.ohTrigger(RecalcTrigger,TriggerON)),NA())</f>
        <v>-2.9573885472800043E-3</v>
      </c>
      <c r="H330" s="42">
        <f>_xll.qlCalendarAdvance(Calendar,$H329,B330,"f",FALSE)</f>
        <v>42818</v>
      </c>
      <c r="I330" s="177">
        <f>_xll.qlInterestRateIndexValueDate(Index1M,$H330)</f>
        <v>42822</v>
      </c>
      <c r="J330" s="182">
        <f>IFERROR(_xll.qlIndexFixing(Index1M,$H330,TRUE,_xll.ohTrigger(RecalcTrigger,Trigger1M)),NA())</f>
        <v>-2.7813727193610532E-3</v>
      </c>
      <c r="K330" s="44">
        <f>IFERROR(_xll.qlIndexFixing(Index3M,H330,TRUE,_xll.ohTrigger(RecalcTrigger,Trigger3M)),NA())</f>
        <v>-1.6847263833397188E-3</v>
      </c>
      <c r="L330" s="44">
        <f>IFERROR(_xll.qlIndexFixing(Index6M,$H330,TRUE,_xll.ohTrigger(RecalcTrigger,Trigger6M)),NA())</f>
        <v>-4.2601013000286443E-4</v>
      </c>
      <c r="M330" s="183">
        <f>IFERROR(_xll.qlIndexFixing(Index1Y,$H330,TRUE,_xll.ohTrigger(RecalcTrigger,Trigger1Y)),NA())</f>
        <v>1.2289525750035198E-3</v>
      </c>
      <c r="N330" s="182">
        <f>IFERROR(_xll.qlIndexFixing(ONIndex1M,I330,TRUE,_xll.ohTrigger(RecalcTrigger,Trigger1M)),NA())</f>
        <v>-2.8116743934702981E-3</v>
      </c>
      <c r="O330" s="44">
        <f>IFERROR(_xll.qlIndexFixing(ONIndex3M,I330,TRUE,_xll.ohTrigger(RecalcTrigger,Trigger3M)),NA())</f>
        <v>-1.820842952295898E-3</v>
      </c>
      <c r="P330" s="44">
        <f>IFERROR(_xll.qlIndexFixing(ONIndex6M,I330,TRUE,_xll.ohTrigger(RecalcTrigger,Trigger6M)),NA())</f>
        <v>-5.6449850058370998E-4</v>
      </c>
      <c r="Q330" s="183">
        <f>IFERROR(_xll.qlIndexFixing(ONIndex1Y,I330,TRUE,_xll.ohTrigger(RecalcTrigger,Trigger1Y)),NA())</f>
        <v>8.0275430654808133E-4</v>
      </c>
    </row>
    <row r="331" spans="2:17" x14ac:dyDescent="0.2">
      <c r="B331" s="39" t="s">
        <v>17</v>
      </c>
      <c r="D331" s="42">
        <f>_xll.qlCalendarAdvance(Calendar,$D330,B331,"f",FALSE)</f>
        <v>42821</v>
      </c>
      <c r="E331" s="177">
        <f>_xll.qlInterestRateIndexValueDate(IndexON,D331)</f>
        <v>42821</v>
      </c>
      <c r="F331" s="193">
        <f>IFERROR(_xll.qlIndexFixing(IndexON,D331,TRUE,_xll.ohTrigger(RecalcTrigger,TriggerON)),NA())</f>
        <v>-2.9510077940475554E-3</v>
      </c>
      <c r="H331" s="42">
        <f>_xll.qlCalendarAdvance(Calendar,$H330,B331,"f",FALSE)</f>
        <v>42821</v>
      </c>
      <c r="I331" s="177">
        <f>_xll.qlInterestRateIndexValueDate(Index1M,$H331)</f>
        <v>42823</v>
      </c>
      <c r="J331" s="182">
        <f>IFERROR(_xll.qlIndexFixing(Index1M,$H331,TRUE,_xll.ohTrigger(RecalcTrigger,Trigger1M)),NA())</f>
        <v>-2.7802403557521949E-3</v>
      </c>
      <c r="K331" s="44">
        <f>IFERROR(_xll.qlIndexFixing(Index3M,H331,TRUE,_xll.ohTrigger(RecalcTrigger,Trigger3M)),NA())</f>
        <v>-1.6817254624587972E-3</v>
      </c>
      <c r="L331" s="44">
        <f>IFERROR(_xll.qlIndexFixing(Index6M,$H331,TRUE,_xll.ohTrigger(RecalcTrigger,Trigger6M)),NA())</f>
        <v>-4.2240272676217507E-4</v>
      </c>
      <c r="M331" s="183">
        <f>IFERROR(_xll.qlIndexFixing(Index1Y,$H331,TRUE,_xll.ohTrigger(RecalcTrigger,Trigger1Y)),NA())</f>
        <v>1.2332077911746139E-3</v>
      </c>
      <c r="N331" s="182">
        <f>IFERROR(_xll.qlIndexFixing(ONIndex1M,I331,TRUE,_xll.ohTrigger(RecalcTrigger,Trigger1M)),NA())</f>
        <v>-2.8072703743342586E-3</v>
      </c>
      <c r="O331" s="44">
        <f>IFERROR(_xll.qlIndexFixing(ONIndex3M,I331,TRUE,_xll.ohTrigger(RecalcTrigger,Trigger3M)),NA())</f>
        <v>-1.8144771593631148E-3</v>
      </c>
      <c r="P331" s="44">
        <f>IFERROR(_xll.qlIndexFixing(ONIndex6M,I331,TRUE,_xll.ohTrigger(RecalcTrigger,Trigger6M)),NA())</f>
        <v>-5.5414023255373479E-4</v>
      </c>
      <c r="Q331" s="183">
        <f>IFERROR(_xll.qlIndexFixing(ONIndex1Y,I331,TRUE,_xll.ohTrigger(RecalcTrigger,Trigger1Y)),NA())</f>
        <v>8.1222395739821707E-4</v>
      </c>
    </row>
    <row r="332" spans="2:17" x14ac:dyDescent="0.2">
      <c r="B332" s="39" t="s">
        <v>17</v>
      </c>
      <c r="D332" s="42">
        <f>_xll.qlCalendarAdvance(Calendar,$D331,B332,"f",FALSE)</f>
        <v>42822</v>
      </c>
      <c r="E332" s="177">
        <f>_xll.qlInterestRateIndexValueDate(IndexON,D332)</f>
        <v>42822</v>
      </c>
      <c r="F332" s="193">
        <f>IFERROR(_xll.qlIndexFixing(IndexON,D332,TRUE,_xll.ohTrigger(RecalcTrigger,TriggerON)),NA())</f>
        <v>-2.9478080340306079E-3</v>
      </c>
      <c r="H332" s="42">
        <f>_xll.qlCalendarAdvance(Calendar,$H331,B332,"f",FALSE)</f>
        <v>42822</v>
      </c>
      <c r="I332" s="177">
        <f>_xll.qlInterestRateIndexValueDate(Index1M,$H332)</f>
        <v>42824</v>
      </c>
      <c r="J332" s="182">
        <f>IFERROR(_xll.qlIndexFixing(Index1M,$H332,TRUE,_xll.ohTrigger(RecalcTrigger,Trigger1M)),NA())</f>
        <v>-2.7791033928151092E-3</v>
      </c>
      <c r="K332" s="44">
        <f>IFERROR(_xll.qlIndexFixing(Index3M,H332,TRUE,_xll.ohTrigger(RecalcTrigger,Trigger3M)),NA())</f>
        <v>-1.6787306662364818E-3</v>
      </c>
      <c r="L332" s="44">
        <f>IFERROR(_xll.qlIndexFixing(Index6M,$H332,TRUE,_xll.ohTrigger(RecalcTrigger,Trigger6M)),NA())</f>
        <v>-4.2159294045971264E-4</v>
      </c>
      <c r="M332" s="183">
        <f>IFERROR(_xll.qlIndexFixing(Index1Y,$H332,TRUE,_xll.ohTrigger(RecalcTrigger,Trigger1Y)),NA())</f>
        <v>1.2344063595528141E-3</v>
      </c>
      <c r="N332" s="182">
        <f>IFERROR(_xll.qlIndexFixing(ONIndex1M,I332,TRUE,_xll.ohTrigger(RecalcTrigger,Trigger1M)),NA())</f>
        <v>-2.8028638429011821E-3</v>
      </c>
      <c r="O332" s="44">
        <f>IFERROR(_xll.qlIndexFixing(ONIndex3M,I332,TRUE,_xll.ohTrigger(RecalcTrigger,Trigger3M)),NA())</f>
        <v>-1.8081228251443093E-3</v>
      </c>
      <c r="P332" s="44">
        <f>IFERROR(_xll.qlIndexFixing(ONIndex6M,I332,TRUE,_xll.ohTrigger(RecalcTrigger,Trigger6M)),NA())</f>
        <v>-5.458893335363868E-4</v>
      </c>
      <c r="Q332" s="183">
        <f>IFERROR(_xll.qlIndexFixing(ONIndex1Y,I332,TRUE,_xll.ohTrigger(RecalcTrigger,Trigger1Y)),NA())</f>
        <v>8.1746516012337622E-4</v>
      </c>
    </row>
    <row r="333" spans="2:17" x14ac:dyDescent="0.2">
      <c r="B333" s="39" t="s">
        <v>17</v>
      </c>
      <c r="D333" s="42">
        <f>_xll.qlCalendarAdvance(Calendar,$D332,B333,"f",FALSE)</f>
        <v>42823</v>
      </c>
      <c r="E333" s="177">
        <f>_xll.qlInterestRateIndexValueDate(IndexON,D333)</f>
        <v>42823</v>
      </c>
      <c r="F333" s="193">
        <f>IFERROR(_xll.qlIndexFixing(IndexON,D333,TRUE,_xll.ohTrigger(RecalcTrigger,TriggerON)),NA())</f>
        <v>-2.9446102779306926E-3</v>
      </c>
      <c r="H333" s="42">
        <f>_xll.qlCalendarAdvance(Calendar,$H332,B333,"f",FALSE)</f>
        <v>42823</v>
      </c>
      <c r="I333" s="177">
        <f>_xll.qlInterestRateIndexValueDate(Index1M,$H333)</f>
        <v>42825</v>
      </c>
      <c r="J333" s="182">
        <f>IFERROR(_xll.qlIndexFixing(Index1M,$H333,TRUE,_xll.ohTrigger(RecalcTrigger,Trigger1M)),NA())</f>
        <v>-2.77796183924777E-3</v>
      </c>
      <c r="K333" s="44">
        <f>IFERROR(_xll.qlIndexFixing(Index3M,H333,TRUE,_xll.ohTrigger(RecalcTrigger,Trigger3M)),NA())</f>
        <v>-1.6771774757543144E-3</v>
      </c>
      <c r="L333" s="44">
        <f>IFERROR(_xll.qlIndexFixing(Index6M,$H333,TRUE,_xll.ohTrigger(RecalcTrigger,Trigger6M)),NA())</f>
        <v>-4.2080840492373397E-4</v>
      </c>
      <c r="M333" s="183">
        <f>IFERROR(_xll.qlIndexFixing(Index1Y,$H333,TRUE,_xll.ohTrigger(RecalcTrigger,Trigger1Y)),NA())</f>
        <v>1.2355927284506555E-3</v>
      </c>
      <c r="N333" s="182">
        <f>IFERROR(_xll.qlIndexFixing(ONIndex1M,I333,TRUE,_xll.ohTrigger(RecalcTrigger,Trigger1M)),NA())</f>
        <v>-2.8006265719726642E-3</v>
      </c>
      <c r="O333" s="44">
        <f>IFERROR(_xll.qlIndexFixing(ONIndex3M,I333,TRUE,_xll.ohTrigger(RecalcTrigger,Trigger3M)),NA())</f>
        <v>-1.8049381122509089E-3</v>
      </c>
      <c r="P333" s="44">
        <f>IFERROR(_xll.qlIndexFixing(ONIndex6M,I333,TRUE,_xll.ohTrigger(RecalcTrigger,Trigger6M)),NA())</f>
        <v>-5.4283039843117109E-4</v>
      </c>
      <c r="Q333" s="183">
        <f>IFERROR(_xll.qlIndexFixing(ONIndex1Y,I333,TRUE,_xll.ohTrigger(RecalcTrigger,Trigger1Y)),NA())</f>
        <v>8.1794681507929567E-4</v>
      </c>
    </row>
    <row r="334" spans="2:17" x14ac:dyDescent="0.2">
      <c r="B334" s="39" t="s">
        <v>17</v>
      </c>
      <c r="D334" s="42">
        <f>_xll.qlCalendarAdvance(Calendar,$D333,B334,"f",FALSE)</f>
        <v>42824</v>
      </c>
      <c r="E334" s="177">
        <f>_xll.qlInterestRateIndexValueDate(IndexON,D334)</f>
        <v>42824</v>
      </c>
      <c r="F334" s="193">
        <f>IFERROR(_xll.qlIndexFixing(IndexON,D334,TRUE,_xll.ohTrigger(RecalcTrigger,TriggerON)),NA())</f>
        <v>-2.9414147560036241E-3</v>
      </c>
      <c r="H334" s="42">
        <f>_xll.qlCalendarAdvance(Calendar,$H333,B334,"f",FALSE)</f>
        <v>42824</v>
      </c>
      <c r="I334" s="177">
        <f>_xll.qlInterestRateIndexValueDate(Index1M,$H334)</f>
        <v>42828</v>
      </c>
      <c r="J334" s="182">
        <f>IFERROR(_xll.qlIndexFixing(Index1M,$H334,TRUE,_xll.ohTrigger(RecalcTrigger,Trigger1M)),NA())</f>
        <v>-2.7682815299652219E-3</v>
      </c>
      <c r="K334" s="44">
        <f>IFERROR(_xll.qlIndexFixing(Index3M,H334,TRUE,_xll.ohTrigger(RecalcTrigger,Trigger3M)),NA())</f>
        <v>-1.6682340841863378E-3</v>
      </c>
      <c r="L334" s="44">
        <f>IFERROR(_xll.qlIndexFixing(Index6M,$H334,TRUE,_xll.ohTrigger(RecalcTrigger,Trigger6M)),NA())</f>
        <v>-4.0682460799566528E-4</v>
      </c>
      <c r="M334" s="183">
        <f>IFERROR(_xll.qlIndexFixing(Index1Y,$H334,TRUE,_xll.ohTrigger(RecalcTrigger,Trigger1Y)),NA())</f>
        <v>1.2545536147057193E-3</v>
      </c>
      <c r="N334" s="182">
        <f>IFERROR(_xll.qlIndexFixing(ONIndex1M,I334,TRUE,_xll.ohTrigger(RecalcTrigger,Trigger1M)),NA())</f>
        <v>-2.7983755180294168E-3</v>
      </c>
      <c r="O334" s="44">
        <f>IFERROR(_xll.qlIndexFixing(ONIndex3M,I334,TRUE,_xll.ohTrigger(RecalcTrigger,Trigger3M)),NA())</f>
        <v>-1.8017518814117395E-3</v>
      </c>
      <c r="P334" s="44">
        <f>IFERROR(_xll.qlIndexFixing(ONIndex6M,I334,TRUE,_xll.ohTrigger(RecalcTrigger,Trigger6M)),NA())</f>
        <v>-5.4042009351551457E-4</v>
      </c>
      <c r="Q334" s="183">
        <f>IFERROR(_xll.qlIndexFixing(ONIndex1Y,I334,TRUE,_xll.ohTrigger(RecalcTrigger,Trigger1Y)),NA())</f>
        <v>8.1712807000755561E-4</v>
      </c>
    </row>
    <row r="335" spans="2:17" x14ac:dyDescent="0.2">
      <c r="B335" s="39" t="s">
        <v>17</v>
      </c>
      <c r="D335" s="42">
        <f>_xll.qlCalendarAdvance(Calendar,$D334,B335,"f",FALSE)</f>
        <v>42825</v>
      </c>
      <c r="E335" s="177">
        <f>_xll.qlInterestRateIndexValueDate(IndexON,D335)</f>
        <v>42825</v>
      </c>
      <c r="F335" s="193">
        <f>IFERROR(_xll.qlIndexFixing(IndexON,D335,TRUE,_xll.ohTrigger(RecalcTrigger,TriggerON)),NA())</f>
        <v>-2.9350083821189088E-3</v>
      </c>
      <c r="H335" s="42">
        <f>_xll.qlCalendarAdvance(Calendar,$H334,B335,"f",FALSE)</f>
        <v>42825</v>
      </c>
      <c r="I335" s="177">
        <f>_xll.qlInterestRateIndexValueDate(Index1M,$H335)</f>
        <v>42829</v>
      </c>
      <c r="J335" s="182">
        <f>IFERROR(_xll.qlIndexFixing(Index1M,$H335,TRUE,_xll.ohTrigger(RecalcTrigger,Trigger1M)),NA())</f>
        <v>-2.765849706915624E-3</v>
      </c>
      <c r="K335" s="44">
        <f>IFERROR(_xll.qlIndexFixing(Index3M,H335,TRUE,_xll.ohTrigger(RecalcTrigger,Trigger3M)),NA())</f>
        <v>-1.6652639412846021E-3</v>
      </c>
      <c r="L335" s="44">
        <f>IFERROR(_xll.qlIndexFixing(Index6M,$H335,TRUE,_xll.ohTrigger(RecalcTrigger,Trigger6M)),NA())</f>
        <v>-4.0303988141129221E-4</v>
      </c>
      <c r="M335" s="183">
        <f>IFERROR(_xll.qlIndexFixing(Index1Y,$H335,TRUE,_xll.ohTrigger(RecalcTrigger,Trigger1Y)),NA())</f>
        <v>1.2588609936604951E-3</v>
      </c>
      <c r="N335" s="182">
        <f>IFERROR(_xll.qlIndexFixing(ONIndex1M,I335,TRUE,_xll.ohTrigger(RecalcTrigger,Trigger1M)),NA())</f>
        <v>-2.7961107162832732E-3</v>
      </c>
      <c r="O335" s="44">
        <f>IFERROR(_xll.qlIndexFixing(ONIndex3M,I335,TRUE,_xll.ohTrigger(RecalcTrigger,Trigger3M)),NA())</f>
        <v>-1.7985643094853287E-3</v>
      </c>
      <c r="P335" s="44">
        <f>IFERROR(_xll.qlIndexFixing(ONIndex6M,I335,TRUE,_xll.ohTrigger(RecalcTrigger,Trigger6M)),NA())</f>
        <v>-5.3866406267477629E-4</v>
      </c>
      <c r="Q335" s="183">
        <f>IFERROR(_xll.qlIndexFixing(ONIndex1Y,I335,TRUE,_xll.ohTrigger(RecalcTrigger,Trigger1Y)),NA())</f>
        <v>8.1499793633810214E-4</v>
      </c>
    </row>
    <row r="336" spans="2:17" x14ac:dyDescent="0.2">
      <c r="B336" s="39" t="s">
        <v>17</v>
      </c>
      <c r="D336" s="42">
        <f>_xll.qlCalendarAdvance(Calendar,$D335,B336,"f",FALSE)</f>
        <v>42828</v>
      </c>
      <c r="E336" s="177">
        <f>_xll.qlInterestRateIndexValueDate(IndexON,D336)</f>
        <v>42828</v>
      </c>
      <c r="F336" s="193">
        <f>IFERROR(_xll.qlIndexFixing(IndexON,D336,TRUE,_xll.ohTrigger(RecalcTrigger,TriggerON)),NA())</f>
        <v>-2.9286596161393064E-3</v>
      </c>
      <c r="H336" s="42">
        <f>_xll.qlCalendarAdvance(Calendar,$H335,B336,"f",FALSE)</f>
        <v>42828</v>
      </c>
      <c r="I336" s="177">
        <f>_xll.qlInterestRateIndexValueDate(Index1M,$H336)</f>
        <v>42830</v>
      </c>
      <c r="J336" s="182">
        <f>IFERROR(_xll.qlIndexFixing(Index1M,$H336,TRUE,_xll.ohTrigger(RecalcTrigger,Trigger1M)),NA())</f>
        <v>-2.7634046132520851E-3</v>
      </c>
      <c r="K336" s="44">
        <f>IFERROR(_xll.qlIndexFixing(Index3M,H336,TRUE,_xll.ohTrigger(RecalcTrigger,Trigger3M)),NA())</f>
        <v>-1.6622989182970293E-3</v>
      </c>
      <c r="L336" s="44">
        <f>IFERROR(_xll.qlIndexFixing(Index6M,$H336,TRUE,_xll.ohTrigger(RecalcTrigger,Trigger6M)),NA())</f>
        <v>-3.9922196833423946E-4</v>
      </c>
      <c r="M336" s="183">
        <f>IFERROR(_xll.qlIndexFixing(Index1Y,$H336,TRUE,_xll.ohTrigger(RecalcTrigger,Trigger1Y)),NA())</f>
        <v>1.2631893396699934E-3</v>
      </c>
      <c r="N336" s="182">
        <f>IFERROR(_xll.qlIndexFixing(ONIndex1M,I336,TRUE,_xll.ohTrigger(RecalcTrigger,Trigger1M)),NA())</f>
        <v>-2.791513816315927E-3</v>
      </c>
      <c r="O336" s="44">
        <f>IFERROR(_xll.qlIndexFixing(ONIndex3M,I336,TRUE,_xll.ohTrigger(RecalcTrigger,Trigger3M)),NA())</f>
        <v>-1.7921766607953415E-3</v>
      </c>
      <c r="P336" s="44">
        <f>IFERROR(_xll.qlIndexFixing(ONIndex6M,I336,TRUE,_xll.ohTrigger(RecalcTrigger,Trigger6M)),NA())</f>
        <v>-5.3736033099216485E-4</v>
      </c>
      <c r="Q336" s="183">
        <f>IFERROR(_xll.qlIndexFixing(ONIndex1Y,I336,TRUE,_xll.ohTrigger(RecalcTrigger,Trigger1Y)),NA())</f>
        <v>8.0631323812418998E-4</v>
      </c>
    </row>
    <row r="337" spans="2:17" x14ac:dyDescent="0.2">
      <c r="B337" s="39" t="s">
        <v>17</v>
      </c>
      <c r="D337" s="42">
        <f>_xll.qlCalendarAdvance(Calendar,$D336,B337,"f",FALSE)</f>
        <v>42829</v>
      </c>
      <c r="E337" s="177">
        <f>_xll.qlInterestRateIndexValueDate(IndexON,D337)</f>
        <v>42829</v>
      </c>
      <c r="F337" s="193">
        <f>IFERROR(_xll.qlIndexFixing(IndexON,D337,TRUE,_xll.ohTrigger(RecalcTrigger,TriggerON)),NA())</f>
        <v>-2.9254787194732401E-3</v>
      </c>
      <c r="H337" s="42">
        <f>_xll.qlCalendarAdvance(Calendar,$H336,B337,"f",FALSE)</f>
        <v>42829</v>
      </c>
      <c r="I337" s="177">
        <f>_xll.qlInterestRateIndexValueDate(Index1M,$H337)</f>
        <v>42831</v>
      </c>
      <c r="J337" s="182">
        <f>IFERROR(_xll.qlIndexFixing(Index1M,$H337,TRUE,_xll.ohTrigger(RecalcTrigger,Trigger1M)),NA())</f>
        <v>-2.7583856002084961E-3</v>
      </c>
      <c r="K337" s="44">
        <f>IFERROR(_xll.qlIndexFixing(Index3M,H337,TRUE,_xll.ohTrigger(RecalcTrigger,Trigger3M)),NA())</f>
        <v>-1.6593387866473406E-3</v>
      </c>
      <c r="L337" s="44">
        <f>IFERROR(_xll.qlIndexFixing(Index6M,$H337,TRUE,_xll.ohTrigger(RecalcTrigger,Trigger6M)),NA())</f>
        <v>-3.9537281076691303E-4</v>
      </c>
      <c r="M337" s="183">
        <f>IFERROR(_xll.qlIndexFixing(Index1Y,$H337,TRUE,_xll.ohTrigger(RecalcTrigger,Trigger1Y)),NA())</f>
        <v>1.2675422396125154E-3</v>
      </c>
      <c r="N337" s="182">
        <f>IFERROR(_xll.qlIndexFixing(ONIndex1M,I337,TRUE,_xll.ohTrigger(RecalcTrigger,Trigger1M)),NA())</f>
        <v>-2.7869147344672385E-3</v>
      </c>
      <c r="O337" s="44">
        <f>IFERROR(_xll.qlIndexFixing(ONIndex3M,I337,TRUE,_xll.ohTrigger(RecalcTrigger,Trigger3M)),NA())</f>
        <v>-1.7858041586293893E-3</v>
      </c>
      <c r="P337" s="44">
        <f>IFERROR(_xll.qlIndexFixing(ONIndex6M,I337,TRUE,_xll.ohTrigger(RecalcTrigger,Trigger6M)),NA())</f>
        <v>-5.3829555433093645E-4</v>
      </c>
      <c r="Q337" s="183">
        <f>IFERROR(_xll.qlIndexFixing(ONIndex1Y,I337,TRUE,_xll.ohTrigger(RecalcTrigger,Trigger1Y)),NA())</f>
        <v>7.9314374955785638E-4</v>
      </c>
    </row>
    <row r="338" spans="2:17" x14ac:dyDescent="0.2">
      <c r="B338" s="39" t="s">
        <v>17</v>
      </c>
      <c r="D338" s="42">
        <f>_xll.qlCalendarAdvance(Calendar,$D337,B338,"f",FALSE)</f>
        <v>42830</v>
      </c>
      <c r="E338" s="177">
        <f>_xll.qlInterestRateIndexValueDate(IndexON,D338)</f>
        <v>42830</v>
      </c>
      <c r="F338" s="193">
        <f>IFERROR(_xll.qlIndexFixing(IndexON,D338,TRUE,_xll.ohTrigger(RecalcTrigger,TriggerON)),NA())</f>
        <v>-2.9223014386747792E-3</v>
      </c>
      <c r="H338" s="42">
        <f>_xll.qlCalendarAdvance(Calendar,$H337,B338,"f",FALSE)</f>
        <v>42830</v>
      </c>
      <c r="I338" s="177">
        <f>_xll.qlInterestRateIndexValueDate(Index1M,$H338)</f>
        <v>42832</v>
      </c>
      <c r="J338" s="182">
        <f>IFERROR(_xll.qlIndexFixing(Index1M,$H338,TRUE,_xll.ohTrigger(RecalcTrigger,Trigger1M)),NA())</f>
        <v>-2.75719007600487E-3</v>
      </c>
      <c r="K338" s="44">
        <f>IFERROR(_xll.qlIndexFixing(Index3M,H338,TRUE,_xll.ohTrigger(RecalcTrigger,Trigger3M)),NA())</f>
        <v>-1.6563833149325074E-3</v>
      </c>
      <c r="L338" s="44">
        <f>IFERROR(_xll.qlIndexFixing(Index6M,$H338,TRUE,_xll.ohTrigger(RecalcTrigger,Trigger6M)),NA())</f>
        <v>-3.8531778113360743E-4</v>
      </c>
      <c r="M338" s="183">
        <f>IFERROR(_xll.qlIndexFixing(Index1Y,$H338,TRUE,_xll.ohTrigger(RecalcTrigger,Trigger1Y)),NA())</f>
        <v>1.2782201121210857E-3</v>
      </c>
      <c r="N338" s="182">
        <f>IFERROR(_xll.qlIndexFixing(ONIndex1M,I338,TRUE,_xll.ohTrigger(RecalcTrigger,Trigger1M)),NA())</f>
        <v>-2.7845817209648516E-3</v>
      </c>
      <c r="O338" s="44">
        <f>IFERROR(_xll.qlIndexFixing(ONIndex3M,I338,TRUE,_xll.ohTrigger(RecalcTrigger,Trigger3M)),NA())</f>
        <v>-1.7826125409792226E-3</v>
      </c>
      <c r="P338" s="44">
        <f>IFERROR(_xll.qlIndexFixing(ONIndex6M,I338,TRUE,_xll.ohTrigger(RecalcTrigger,Trigger6M)),NA())</f>
        <v>-5.3989554978706167E-4</v>
      </c>
      <c r="Q338" s="183">
        <f>IFERROR(_xll.qlIndexFixing(ONIndex1Y,I338,TRUE,_xll.ohTrigger(RecalcTrigger,Trigger1Y)),NA())</f>
        <v>7.8429184810602237E-4</v>
      </c>
    </row>
    <row r="339" spans="2:17" x14ac:dyDescent="0.2">
      <c r="B339" s="39" t="s">
        <v>17</v>
      </c>
      <c r="D339" s="42">
        <f>_xll.qlCalendarAdvance(Calendar,$D338,B339,"f",FALSE)</f>
        <v>42831</v>
      </c>
      <c r="E339" s="177">
        <f>_xll.qlInterestRateIndexValueDate(IndexON,D339)</f>
        <v>42831</v>
      </c>
      <c r="F339" s="193">
        <f>IFERROR(_xll.qlIndexFixing(IndexON,D339,TRUE,_xll.ohTrigger(RecalcTrigger,TriggerON)),NA())</f>
        <v>-2.9191280042395462E-3</v>
      </c>
      <c r="H339" s="42">
        <f>_xll.qlCalendarAdvance(Calendar,$H338,B339,"f",FALSE)</f>
        <v>42831</v>
      </c>
      <c r="I339" s="177">
        <f>_xll.qlInterestRateIndexValueDate(Index1M,$H339)</f>
        <v>42835</v>
      </c>
      <c r="J339" s="182">
        <f>IFERROR(_xll.qlIndexFixing(Index1M,$H339,TRUE,_xll.ohTrigger(RecalcTrigger,Trigger1M)),NA())</f>
        <v>-2.7509813159452001E-3</v>
      </c>
      <c r="K339" s="44">
        <f>IFERROR(_xll.qlIndexFixing(Index3M,H339,TRUE,_xll.ohTrigger(RecalcTrigger,Trigger3M)),NA())</f>
        <v>-1.6475425029432085E-3</v>
      </c>
      <c r="L339" s="44">
        <f>IFERROR(_xll.qlIndexFixing(Index6M,$H339,TRUE,_xll.ohTrigger(RecalcTrigger,Trigger6M)),NA())</f>
        <v>-3.7970270672152374E-4</v>
      </c>
      <c r="M339" s="183">
        <f>IFERROR(_xll.qlIndexFixing(Index1Y,$H339,TRUE,_xll.ohTrigger(RecalcTrigger,Trigger1Y)),NA())</f>
        <v>1.2852721694819797E-3</v>
      </c>
      <c r="N339" s="182">
        <f>IFERROR(_xll.qlIndexFixing(ONIndex1M,I339,TRUE,_xll.ohTrigger(RecalcTrigger,Trigger1M)),NA())</f>
        <v>-2.7822351708506332E-3</v>
      </c>
      <c r="O339" s="44">
        <f>IFERROR(_xll.qlIndexFixing(ONIndex3M,I339,TRUE,_xll.ohTrigger(RecalcTrigger,Trigger3M)),NA())</f>
        <v>-1.7794206455512551E-3</v>
      </c>
      <c r="P339" s="44">
        <f>IFERROR(_xll.qlIndexFixing(ONIndex6M,I339,TRUE,_xll.ohTrigger(RecalcTrigger,Trigger6M)),NA())</f>
        <v>-5.4218368187086696E-4</v>
      </c>
      <c r="Q339" s="183">
        <f>IFERROR(_xll.qlIndexFixing(ONIndex1Y,I339,TRUE,_xll.ohTrigger(RecalcTrigger,Trigger1Y)),NA())</f>
        <v>7.7406262831480888E-4</v>
      </c>
    </row>
    <row r="340" spans="2:17" x14ac:dyDescent="0.2">
      <c r="B340" s="39" t="s">
        <v>17</v>
      </c>
      <c r="D340" s="42">
        <f>_xll.qlCalendarAdvance(Calendar,$D339,B340,"f",FALSE)</f>
        <v>42832</v>
      </c>
      <c r="E340" s="177">
        <f>_xll.qlInterestRateIndexValueDate(IndexON,D340)</f>
        <v>42832</v>
      </c>
      <c r="F340" s="193">
        <f>IFERROR(_xll.qlIndexFixing(IndexON,D340,TRUE,_xll.ohTrigger(RecalcTrigger,TriggerON)),NA())</f>
        <v>-2.9127715395116383E-3</v>
      </c>
      <c r="H340" s="42">
        <f>_xll.qlCalendarAdvance(Calendar,$H339,B340,"f",FALSE)</f>
        <v>42832</v>
      </c>
      <c r="I340" s="177">
        <f>_xll.qlInterestRateIndexValueDate(Index1M,$H340)</f>
        <v>42836</v>
      </c>
      <c r="J340" s="182">
        <f>IFERROR(_xll.qlIndexFixing(Index1M,$H340,TRUE,_xll.ohTrigger(RecalcTrigger,Trigger1M)),NA())</f>
        <v>-2.748457336731569E-3</v>
      </c>
      <c r="K340" s="44">
        <f>IFERROR(_xll.qlIndexFixing(Index3M,H340,TRUE,_xll.ohTrigger(RecalcTrigger,Trigger3M)),NA())</f>
        <v>-1.644603300385386E-3</v>
      </c>
      <c r="L340" s="44">
        <f>IFERROR(_xll.qlIndexFixing(Index6M,$H340,TRUE,_xll.ohTrigger(RecalcTrigger,Trigger6M)),NA())</f>
        <v>-3.7572658783361485E-4</v>
      </c>
      <c r="M340" s="183">
        <f>IFERROR(_xll.qlIndexFixing(Index1Y,$H340,TRUE,_xll.ohTrigger(RecalcTrigger,Trigger1Y)),NA())</f>
        <v>1.2898026954917812E-3</v>
      </c>
      <c r="N340" s="182">
        <f>IFERROR(_xll.qlIndexFixing(ONIndex1M,I340,TRUE,_xll.ohTrigger(RecalcTrigger,Trigger1M)),NA())</f>
        <v>-2.7750584706325299E-3</v>
      </c>
      <c r="O340" s="44">
        <f>IFERROR(_xll.qlIndexFixing(ONIndex3M,I340,TRUE,_xll.ohTrigger(RecalcTrigger,Trigger3M)),NA())</f>
        <v>-1.7698280960045665E-3</v>
      </c>
      <c r="P340" s="44">
        <f>IFERROR(_xll.qlIndexFixing(ONIndex6M,I340,TRUE,_xll.ohTrigger(RecalcTrigger,Trigger6M)),NA())</f>
        <v>-5.5394234126104891E-4</v>
      </c>
      <c r="Q340" s="183">
        <f>IFERROR(_xll.qlIndexFixing(ONIndex1Y,I340,TRUE,_xll.ohTrigger(RecalcTrigger,Trigger1Y)),NA())</f>
        <v>7.3358289303904201E-4</v>
      </c>
    </row>
    <row r="341" spans="2:17" x14ac:dyDescent="0.2">
      <c r="B341" s="39" t="s">
        <v>17</v>
      </c>
      <c r="D341" s="42">
        <f>_xll.qlCalendarAdvance(Calendar,$D340,B341,"f",FALSE)</f>
        <v>42835</v>
      </c>
      <c r="E341" s="177">
        <f>_xll.qlInterestRateIndexValueDate(IndexON,D341)</f>
        <v>42835</v>
      </c>
      <c r="F341" s="193">
        <f>IFERROR(_xll.qlIndexFixing(IndexON,D341,TRUE,_xll.ohTrigger(RecalcTrigger,TriggerON)),NA())</f>
        <v>-2.9064773335685246E-3</v>
      </c>
      <c r="H341" s="42">
        <f>_xll.qlCalendarAdvance(Calendar,$H340,B341,"f",FALSE)</f>
        <v>42835</v>
      </c>
      <c r="I341" s="177">
        <f>_xll.qlInterestRateIndexValueDate(Index1M,$H341)</f>
        <v>42837</v>
      </c>
      <c r="J341" s="182">
        <f>IFERROR(_xll.qlIndexFixing(Index1M,$H341,TRUE,_xll.ohTrigger(RecalcTrigger,Trigger1M)),NA())</f>
        <v>-2.7459203329525117E-3</v>
      </c>
      <c r="K341" s="44">
        <f>IFERROR(_xll.qlIndexFixing(Index3M,H341,TRUE,_xll.ohTrigger(RecalcTrigger,Trigger3M)),NA())</f>
        <v>-1.6416675583350484E-3</v>
      </c>
      <c r="L341" s="44">
        <f>IFERROR(_xll.qlIndexFixing(Index6M,$H341,TRUE,_xll.ohTrigger(RecalcTrigger,Trigger6M)),NA())</f>
        <v>-3.7173095513699502E-4</v>
      </c>
      <c r="M341" s="183">
        <f>IFERROR(_xll.qlIndexFixing(Index1Y,$H341,TRUE,_xll.ohTrigger(RecalcTrigger,Trigger1Y)),NA())</f>
        <v>1.2943799286672794E-3</v>
      </c>
      <c r="N341" s="182">
        <f>IFERROR(_xll.qlIndexFixing(ONIndex1M,I341,TRUE,_xll.ohTrigger(RecalcTrigger,Trigger1M)),NA())</f>
        <v>-2.767873565345802E-3</v>
      </c>
      <c r="O341" s="44">
        <f>IFERROR(_xll.qlIndexFixing(ONIndex3M,I341,TRUE,_xll.ohTrigger(RecalcTrigger,Trigger3M)),NA())</f>
        <v>-1.7602733689070504E-3</v>
      </c>
      <c r="P341" s="44">
        <f>IFERROR(_xll.qlIndexFixing(ONIndex6M,I341,TRUE,_xll.ohTrigger(RecalcTrigger,Trigger6M)),NA())</f>
        <v>-5.7067939026378411E-4</v>
      </c>
      <c r="Q341" s="183">
        <f>IFERROR(_xll.qlIndexFixing(ONIndex1Y,I341,TRUE,_xll.ohTrigger(RecalcTrigger,Trigger1Y)),NA())</f>
        <v>6.8314827994520044E-4</v>
      </c>
    </row>
    <row r="342" spans="2:17" x14ac:dyDescent="0.2">
      <c r="B342" s="39" t="s">
        <v>17</v>
      </c>
      <c r="D342" s="42">
        <f>_xll.qlCalendarAdvance(Calendar,$D341,B342,"f",FALSE)</f>
        <v>42836</v>
      </c>
      <c r="E342" s="177">
        <f>_xll.qlInterestRateIndexValueDate(IndexON,D342)</f>
        <v>42836</v>
      </c>
      <c r="F342" s="193">
        <f>IFERROR(_xll.qlIndexFixing(IndexON,D342,TRUE,_xll.ohTrigger(RecalcTrigger,TriggerON)),NA())</f>
        <v>-2.9033265843070311E-3</v>
      </c>
      <c r="H342" s="42">
        <f>_xll.qlCalendarAdvance(Calendar,$H341,B342,"f",FALSE)</f>
        <v>42836</v>
      </c>
      <c r="I342" s="177">
        <f>_xll.qlInterestRateIndexValueDate(Index1M,$H342)</f>
        <v>42838</v>
      </c>
      <c r="J342" s="182">
        <f>IFERROR(_xll.qlIndexFixing(Index1M,$H342,TRUE,_xll.ohTrigger(RecalcTrigger,Trigger1M)),NA())</f>
        <v>-2.7407197791250171E-3</v>
      </c>
      <c r="K342" s="44">
        <f>IFERROR(_xll.qlIndexFixing(Index3M,H342,TRUE,_xll.ohTrigger(RecalcTrigger,Trigger3M)),NA())</f>
        <v>-1.6387350284334996E-3</v>
      </c>
      <c r="L342" s="44">
        <f>IFERROR(_xll.qlIndexFixing(Index6M,$H342,TRUE,_xll.ohTrigger(RecalcTrigger,Trigger6M)),NA())</f>
        <v>-3.6771777685877554E-4</v>
      </c>
      <c r="M342" s="183">
        <f>IFERROR(_xll.qlIndexFixing(Index1Y,$H342,TRUE,_xll.ohTrigger(RecalcTrigger,Trigger1Y)),NA())</f>
        <v>1.2990076665596792E-3</v>
      </c>
      <c r="N342" s="182">
        <f>IFERROR(_xll.qlIndexFixing(ONIndex1M,I342,TRUE,_xll.ohTrigger(RecalcTrigger,Trigger1M)),NA())</f>
        <v>-2.7654332419224659E-3</v>
      </c>
      <c r="O342" s="44">
        <f>IFERROR(_xll.qlIndexFixing(ONIndex3M,I342,TRUE,_xll.ohTrigger(RecalcTrigger,Trigger3M)),NA())</f>
        <v>-1.7570844925440809E-3</v>
      </c>
      <c r="P342" s="44">
        <f>IFERROR(_xll.qlIndexFixing(ONIndex6M,I342,TRUE,_xll.ohTrigger(RecalcTrigger,Trigger6M)),NA())</f>
        <v>-5.7794250257536817E-4</v>
      </c>
      <c r="Q342" s="183">
        <f>IFERROR(_xll.qlIndexFixing(ONIndex1Y,I342,TRUE,_xll.ohTrigger(RecalcTrigger,Trigger1Y)),NA())</f>
        <v>6.6297016036998002E-4</v>
      </c>
    </row>
    <row r="343" spans="2:17" x14ac:dyDescent="0.2">
      <c r="B343" s="39" t="s">
        <v>17</v>
      </c>
      <c r="D343" s="42">
        <f>_xll.qlCalendarAdvance(Calendar,$D342,B343,"f",FALSE)</f>
        <v>42837</v>
      </c>
      <c r="E343" s="177">
        <f>_xll.qlInterestRateIndexValueDate(IndexON,D343)</f>
        <v>42837</v>
      </c>
      <c r="F343" s="193">
        <f>IFERROR(_xll.qlIndexFixing(IndexON,D343,TRUE,_xll.ohTrigger(RecalcTrigger,TriggerON)),NA())</f>
        <v>-2.9001810627837799E-3</v>
      </c>
      <c r="H343" s="42">
        <f>_xll.qlCalendarAdvance(Calendar,$H342,B343,"f",FALSE)</f>
        <v>42837</v>
      </c>
      <c r="I343" s="177">
        <f>_xll.qlInterestRateIndexValueDate(Index1M,$H343)</f>
        <v>42843</v>
      </c>
      <c r="J343" s="182">
        <f>IFERROR(_xll.qlIndexFixing(Index1M,$H343,TRUE,_xll.ohTrigger(RecalcTrigger,Trigger1M)),NA())</f>
        <v>-2.73042676267643E-3</v>
      </c>
      <c r="K343" s="44">
        <f>IFERROR(_xll.qlIndexFixing(Index3M,H343,TRUE,_xll.ohTrigger(RecalcTrigger,Trigger3M)),NA())</f>
        <v>-1.6241116704140603E-3</v>
      </c>
      <c r="L343" s="44">
        <f>IFERROR(_xll.qlIndexFixing(Index6M,$H343,TRUE,_xll.ohTrigger(RecalcTrigger,Trigger6M)),NA())</f>
        <v>-3.474578521102094E-4</v>
      </c>
      <c r="M343" s="183">
        <f>IFERROR(_xll.qlIndexFixing(Index1Y,$H343,TRUE,_xll.ohTrigger(RecalcTrigger,Trigger1Y)),NA())</f>
        <v>1.3230389485861429E-3</v>
      </c>
      <c r="N343" s="182">
        <f>IFERROR(_xll.qlIndexFixing(ONIndex1M,I343,TRUE,_xll.ohTrigger(RecalcTrigger,Trigger1M)),NA())</f>
        <v>-2.7629796630623815E-3</v>
      </c>
      <c r="O343" s="44">
        <f>IFERROR(_xll.qlIndexFixing(ONIndex3M,I343,TRUE,_xll.ohTrigger(RecalcTrigger,Trigger3M)),NA())</f>
        <v>-1.7538967562691354E-3</v>
      </c>
      <c r="P343" s="44">
        <f>IFERROR(_xll.qlIndexFixing(ONIndex6M,I343,TRUE,_xll.ohTrigger(RecalcTrigger,Trigger6M)),NA())</f>
        <v>-5.8593890111868774E-4</v>
      </c>
      <c r="Q343" s="183">
        <f>IFERROR(_xll.qlIndexFixing(ONIndex1Y,I343,TRUE,_xll.ohTrigger(RecalcTrigger,Trigger1Y)),NA())</f>
        <v>6.4132681677264713E-4</v>
      </c>
    </row>
    <row r="344" spans="2:17" x14ac:dyDescent="0.2">
      <c r="B344" s="39" t="s">
        <v>17</v>
      </c>
      <c r="D344" s="42">
        <f>_xll.qlCalendarAdvance(Calendar,$D343,B344,"f",FALSE)</f>
        <v>42838</v>
      </c>
      <c r="E344" s="177">
        <f>_xll.qlInterestRateIndexValueDate(IndexON,D344)</f>
        <v>42838</v>
      </c>
      <c r="F344" s="193">
        <f>IFERROR(_xll.qlIndexFixing(IndexON,D344,TRUE,_xll.ohTrigger(RecalcTrigger,TriggerON)),NA())</f>
        <v>-2.8907378923141991E-3</v>
      </c>
      <c r="H344" s="42">
        <f>_xll.qlCalendarAdvance(Calendar,$H343,B344,"f",FALSE)</f>
        <v>42838</v>
      </c>
      <c r="I344" s="177">
        <f>_xll.qlInterestRateIndexValueDate(Index1M,$H344)</f>
        <v>42844</v>
      </c>
      <c r="J344" s="182">
        <f>IFERROR(_xll.qlIndexFixing(Index1M,$H344,TRUE,_xll.ohTrigger(RecalcTrigger,Trigger1M)),NA())</f>
        <v>-2.727799571093481E-3</v>
      </c>
      <c r="K344" s="44">
        <f>IFERROR(_xll.qlIndexFixing(Index3M,H344,TRUE,_xll.ohTrigger(RecalcTrigger,Trigger3M)),NA())</f>
        <v>-1.6211930394007055E-3</v>
      </c>
      <c r="L344" s="44">
        <f>IFERROR(_xll.qlIndexFixing(Index6M,$H344,TRUE,_xll.ohTrigger(RecalcTrigger,Trigger6M)),NA())</f>
        <v>-3.4338094303517513E-4</v>
      </c>
      <c r="M344" s="183">
        <f>IFERROR(_xll.qlIndexFixing(Index1Y,$H344,TRUE,_xll.ohTrigger(RecalcTrigger,Trigger1Y)),NA())</f>
        <v>1.328051149444554E-3</v>
      </c>
      <c r="N344" s="182">
        <f>IFERROR(_xll.qlIndexFixing(ONIndex1M,I344,TRUE,_xll.ohTrigger(RecalcTrigger,Trigger1M)),NA())</f>
        <v>-2.7580073662480942E-3</v>
      </c>
      <c r="O344" s="44">
        <f>IFERROR(_xll.qlIndexFixing(ONIndex3M,I344,TRUE,_xll.ohTrigger(RecalcTrigger,Trigger3M)),NA())</f>
        <v>-1.7475174872627619E-3</v>
      </c>
      <c r="P344" s="44">
        <f>IFERROR(_xll.qlIndexFixing(ONIndex6M,I344,TRUE,_xll.ohTrigger(RecalcTrigger,Trigger6M)),NA())</f>
        <v>-6.0509928938135005E-4</v>
      </c>
      <c r="Q344" s="183">
        <f>IFERROR(_xll.qlIndexFixing(ONIndex1Y,I344,TRUE,_xll.ohTrigger(RecalcTrigger,Trigger1Y)),NA())</f>
        <v>5.9133139379774491E-4</v>
      </c>
    </row>
    <row r="345" spans="2:17" x14ac:dyDescent="0.2">
      <c r="B345" s="39" t="s">
        <v>17</v>
      </c>
      <c r="D345" s="42">
        <f>_xll.qlCalendarAdvance(Calendar,$D344,B345,"f",FALSE)</f>
        <v>42843</v>
      </c>
      <c r="E345" s="177">
        <f>_xll.qlInterestRateIndexValueDate(IndexON,D345)</f>
        <v>42843</v>
      </c>
      <c r="F345" s="193">
        <f>IFERROR(_xll.qlIndexFixing(IndexON,D345,TRUE,_xll.ohTrigger(RecalcTrigger,TriggerON)),NA())</f>
        <v>-2.8814306157487479E-3</v>
      </c>
      <c r="H345" s="42">
        <f>_xll.qlCalendarAdvance(Calendar,$H344,B345,"f",FALSE)</f>
        <v>42843</v>
      </c>
      <c r="I345" s="177">
        <f>_xll.qlInterestRateIndexValueDate(Index1M,$H345)</f>
        <v>42845</v>
      </c>
      <c r="J345" s="182">
        <f>IFERROR(_xll.qlIndexFixing(Index1M,$H345,TRUE,_xll.ohTrigger(RecalcTrigger,Trigger1M)),NA())</f>
        <v>-2.7224209289698764E-3</v>
      </c>
      <c r="K345" s="44">
        <f>IFERROR(_xll.qlIndexFixing(Index3M,H345,TRUE,_xll.ohTrigger(RecalcTrigger,Trigger3M)),NA())</f>
        <v>-1.6182758028200522E-3</v>
      </c>
      <c r="L345" s="44">
        <f>IFERROR(_xll.qlIndexFixing(Index6M,$H345,TRUE,_xll.ohTrigger(RecalcTrigger,Trigger6M)),NA())</f>
        <v>-3.3930037092633024E-4</v>
      </c>
      <c r="M345" s="183">
        <f>IFERROR(_xll.qlIndexFixing(Index1Y,$H345,TRUE,_xll.ohTrigger(RecalcTrigger,Trigger1Y)),NA())</f>
        <v>1.3331412809879937E-3</v>
      </c>
      <c r="N345" s="182">
        <f>IFERROR(_xll.qlIndexFixing(ONIndex1M,I345,TRUE,_xll.ohTrigger(RecalcTrigger,Trigger1M)),NA())</f>
        <v>-2.7530334954928293E-3</v>
      </c>
      <c r="O345" s="44">
        <f>IFERROR(_xll.qlIndexFixing(ONIndex3M,I345,TRUE,_xll.ohTrigger(RecalcTrigger,Trigger3M)),NA())</f>
        <v>-1.7411607564143949E-3</v>
      </c>
      <c r="P345" s="44">
        <f>IFERROR(_xll.qlIndexFixing(ONIndex6M,I345,TRUE,_xll.ohTrigger(RecalcTrigger,Trigger6M)),NA())</f>
        <v>-6.2349065258704428E-4</v>
      </c>
      <c r="Q345" s="183">
        <f>IFERROR(_xll.qlIndexFixing(ONIndex1Y,I345,TRUE,_xll.ohTrigger(RecalcTrigger,Trigger1Y)),NA())</f>
        <v>5.4310354165920671E-4</v>
      </c>
    </row>
    <row r="346" spans="2:17" x14ac:dyDescent="0.2">
      <c r="B346" s="39" t="s">
        <v>17</v>
      </c>
      <c r="D346" s="42">
        <f>_xll.qlCalendarAdvance(Calendar,$D345,B346,"f",FALSE)</f>
        <v>42844</v>
      </c>
      <c r="E346" s="177">
        <f>_xll.qlInterestRateIndexValueDate(IndexON,D346)</f>
        <v>42844</v>
      </c>
      <c r="F346" s="193">
        <f>IFERROR(_xll.qlIndexFixing(IndexON,D346,TRUE,_xll.ohTrigger(RecalcTrigger,TriggerON)),NA())</f>
        <v>-2.8783281374744618E-3</v>
      </c>
      <c r="H346" s="42">
        <f>_xll.qlCalendarAdvance(Calendar,$H345,B346,"f",FALSE)</f>
        <v>42844</v>
      </c>
      <c r="I346" s="177">
        <f>_xll.qlInterestRateIndexValueDate(Index1M,$H346)</f>
        <v>42846</v>
      </c>
      <c r="J346" s="182">
        <f>IFERROR(_xll.qlIndexFixing(Index1M,$H346,TRUE,_xll.ohTrigger(RecalcTrigger,Trigger1M)),NA())</f>
        <v>-2.7211334672545334E-3</v>
      </c>
      <c r="K346" s="44">
        <f>IFERROR(_xll.qlIndexFixing(Index3M,H346,TRUE,_xll.ohTrigger(RecalcTrigger,Trigger3M)),NA())</f>
        <v>-1.6153596896932561E-3</v>
      </c>
      <c r="L346" s="44">
        <f>IFERROR(_xll.qlIndexFixing(Index6M,$H346,TRUE,_xll.ohTrigger(RecalcTrigger,Trigger6M)),NA())</f>
        <v>-3.3000000000054161E-4</v>
      </c>
      <c r="M346" s="183">
        <f>IFERROR(_xll.qlIndexFixing(Index1Y,$H346,TRUE,_xll.ohTrigger(RecalcTrigger,Trigger1Y)),NA())</f>
        <v>1.3448751808233118E-3</v>
      </c>
      <c r="N346" s="182">
        <f>IFERROR(_xll.qlIndexFixing(ONIndex1M,I346,TRUE,_xll.ohTrigger(RecalcTrigger,Trigger1M)),NA())</f>
        <v>-2.7505141665873367E-3</v>
      </c>
      <c r="O346" s="44">
        <f>IFERROR(_xll.qlIndexFixing(ONIndex3M,I346,TRUE,_xll.ohTrigger(RecalcTrigger,Trigger3M)),NA())</f>
        <v>-1.7379813788931386E-3</v>
      </c>
      <c r="P346" s="44">
        <f>IFERROR(_xll.qlIndexFixing(ONIndex6M,I346,TRUE,_xll.ohTrigger(RecalcTrigger,Trigger6M)),NA())</f>
        <v>-6.3173806306160429E-4</v>
      </c>
      <c r="Q346" s="183">
        <f>IFERROR(_xll.qlIndexFixing(ONIndex1Y,I346,TRUE,_xll.ohTrigger(RecalcTrigger,Trigger1Y)),NA())</f>
        <v>5.2110863840049149E-4</v>
      </c>
    </row>
    <row r="347" spans="2:17" x14ac:dyDescent="0.2">
      <c r="B347" s="39" t="s">
        <v>17</v>
      </c>
      <c r="D347" s="42">
        <f>_xll.qlCalendarAdvance(Calendar,$D346,B347,"f",FALSE)</f>
        <v>42845</v>
      </c>
      <c r="E347" s="177">
        <f>_xll.qlInterestRateIndexValueDate(IndexON,D347)</f>
        <v>42845</v>
      </c>
      <c r="F347" s="193">
        <f>IFERROR(_xll.qlIndexFixing(IndexON,D347,TRUE,_xll.ohTrigger(RecalcTrigger,TriggerON)),NA())</f>
        <v>-2.8752327293046775E-3</v>
      </c>
      <c r="H347" s="42">
        <f>_xll.qlCalendarAdvance(Calendar,$H346,B347,"f",FALSE)</f>
        <v>42845</v>
      </c>
      <c r="I347" s="177">
        <f>_xll.qlInterestRateIndexValueDate(Index1M,$H347)</f>
        <v>42849</v>
      </c>
      <c r="J347" s="182">
        <f>IFERROR(_xll.qlIndexFixing(Index1M,$H347,TRUE,_xll.ohTrigger(RecalcTrigger,Trigger1M)),NA())</f>
        <v>-2.7144731655557308E-3</v>
      </c>
      <c r="K347" s="44">
        <f>IFERROR(_xll.qlIndexFixing(Index3M,H347,TRUE,_xll.ohTrigger(RecalcTrigger,Trigger3M)),NA())</f>
        <v>-1.6066153388160222E-3</v>
      </c>
      <c r="L347" s="44">
        <f>IFERROR(_xll.qlIndexFixing(Index6M,$H347,TRUE,_xll.ohTrigger(RecalcTrigger,Trigger6M)),NA())</f>
        <v>-3.2296848783014697E-4</v>
      </c>
      <c r="M347" s="183">
        <f>IFERROR(_xll.qlIndexFixing(Index1Y,$H347,TRUE,_xll.ohTrigger(RecalcTrigger,Trigger1Y)),NA())</f>
        <v>1.3543769091359792E-3</v>
      </c>
      <c r="N347" s="182">
        <f>IFERROR(_xll.qlIndexFixing(ONIndex1M,I347,TRUE,_xll.ohTrigger(RecalcTrigger,Trigger1M)),NA())</f>
        <v>-2.7479817929965122E-3</v>
      </c>
      <c r="O347" s="44">
        <f>IFERROR(_xll.qlIndexFixing(ONIndex3M,I347,TRUE,_xll.ohTrigger(RecalcTrigger,Trigger3M)),NA())</f>
        <v>-1.7348042046494427E-3</v>
      </c>
      <c r="P347" s="44">
        <f>IFERROR(_xll.qlIndexFixing(ONIndex6M,I347,TRUE,_xll.ohTrigger(RecalcTrigger,Trigger6M)),NA())</f>
        <v>-6.3940919063476542E-4</v>
      </c>
      <c r="Q347" s="183">
        <f>IFERROR(_xll.qlIndexFixing(ONIndex1Y,I347,TRUE,_xll.ohTrigger(RecalcTrigger,Trigger1Y)),NA())</f>
        <v>5.0040216138746985E-4</v>
      </c>
    </row>
    <row r="348" spans="2:17" x14ac:dyDescent="0.2">
      <c r="B348" s="39" t="s">
        <v>17</v>
      </c>
      <c r="D348" s="42">
        <f>_xll.qlCalendarAdvance(Calendar,$D347,B348,"f",FALSE)</f>
        <v>42846</v>
      </c>
      <c r="E348" s="177">
        <f>_xll.qlInterestRateIndexValueDate(IndexON,D348)</f>
        <v>42846</v>
      </c>
      <c r="F348" s="193">
        <f>IFERROR(_xll.qlIndexFixing(IndexON,D348,TRUE,_xll.ohTrigger(RecalcTrigger,TriggerON)),NA())</f>
        <v>-2.869043766469126E-3</v>
      </c>
      <c r="H348" s="42">
        <f>_xll.qlCalendarAdvance(Calendar,$H347,B348,"f",FALSE)</f>
        <v>42846</v>
      </c>
      <c r="I348" s="177">
        <f>_xll.qlInterestRateIndexValueDate(Index1M,$H348)</f>
        <v>42850</v>
      </c>
      <c r="J348" s="182">
        <f>IFERROR(_xll.qlIndexFixing(Index1M,$H348,TRUE,_xll.ohTrigger(RecalcTrigger,Trigger1M)),NA())</f>
        <v>-2.7117700409688972E-3</v>
      </c>
      <c r="K348" s="44">
        <f>IFERROR(_xll.qlIndexFixing(Index3M,H348,TRUE,_xll.ohTrigger(RecalcTrigger,Trigger3M)),NA())</f>
        <v>-1.603700953152234E-3</v>
      </c>
      <c r="L348" s="44">
        <f>IFERROR(_xll.qlIndexFixing(Index6M,$H348,TRUE,_xll.ohTrigger(RecalcTrigger,Trigger6M)),NA())</f>
        <v>-3.1889887272884375E-4</v>
      </c>
      <c r="M348" s="183">
        <f>IFERROR(_xll.qlIndexFixing(Index1Y,$H348,TRUE,_xll.ohTrigger(RecalcTrigger,Trigger1Y)),NA())</f>
        <v>1.3599090342400744E-3</v>
      </c>
      <c r="N348" s="182">
        <f>IFERROR(_xll.qlIndexFixing(ONIndex1M,I348,TRUE,_xll.ohTrigger(RecalcTrigger,Trigger1M)),NA())</f>
        <v>-2.7454364101719975E-3</v>
      </c>
      <c r="O348" s="44">
        <f>IFERROR(_xll.qlIndexFixing(ONIndex3M,I348,TRUE,_xll.ohTrigger(RecalcTrigger,Trigger3M)),NA())</f>
        <v>-1.7316294109415153E-3</v>
      </c>
      <c r="P348" s="44">
        <f>IFERROR(_xll.qlIndexFixing(ONIndex6M,I348,TRUE,_xll.ohTrigger(RecalcTrigger,Trigger6M)),NA())</f>
        <v>-6.4649895197277374E-4</v>
      </c>
      <c r="Q348" s="183">
        <f>IFERROR(_xll.qlIndexFixing(ONIndex1Y,I348,TRUE,_xll.ohTrigger(RecalcTrigger,Trigger1Y)),NA())</f>
        <v>4.8099564627257507E-4</v>
      </c>
    </row>
    <row r="349" spans="2:17" x14ac:dyDescent="0.2">
      <c r="B349" s="39" t="s">
        <v>17</v>
      </c>
      <c r="D349" s="42">
        <f>_xll.qlCalendarAdvance(Calendar,$D348,B349,"f",FALSE)</f>
        <v>42849</v>
      </c>
      <c r="E349" s="177">
        <f>_xll.qlInterestRateIndexValueDate(IndexON,D349)</f>
        <v>42849</v>
      </c>
      <c r="F349" s="193">
        <f>IFERROR(_xll.qlIndexFixing(IndexON,D349,TRUE,_xll.ohTrigger(RecalcTrigger,TriggerON)),NA())</f>
        <v>-2.8629264042256963E-3</v>
      </c>
      <c r="H349" s="42">
        <f>_xll.qlCalendarAdvance(Calendar,$H348,B349,"f",FALSE)</f>
        <v>42849</v>
      </c>
      <c r="I349" s="177">
        <f>_xll.qlInterestRateIndexValueDate(Index1M,$H349)</f>
        <v>42851</v>
      </c>
      <c r="J349" s="182">
        <f>IFERROR(_xll.qlIndexFixing(Index1M,$H349,TRUE,_xll.ohTrigger(RecalcTrigger,Trigger1M)),NA())</f>
        <v>-2.7090543839016767E-3</v>
      </c>
      <c r="K349" s="44">
        <f>IFERROR(_xll.qlIndexFixing(Index3M,H349,TRUE,_xll.ohTrigger(RecalcTrigger,Trigger3M)),NA())</f>
        <v>-1.6007862936336607E-3</v>
      </c>
      <c r="L349" s="44">
        <f>IFERROR(_xll.qlIndexFixing(Index6M,$H349,TRUE,_xll.ohTrigger(RecalcTrigger,Trigger6M)),NA())</f>
        <v>-3.1483777151746146E-4</v>
      </c>
      <c r="M349" s="183">
        <f>IFERROR(_xll.qlIndexFixing(Index1Y,$H349,TRUE,_xll.ohTrigger(RecalcTrigger,Trigger1Y)),NA())</f>
        <v>1.3655241858685648E-3</v>
      </c>
      <c r="N349" s="182">
        <f>IFERROR(_xll.qlIndexFixing(ONIndex1M,I349,TRUE,_xll.ohTrigger(RecalcTrigger,Trigger1M)),NA())</f>
        <v>-2.7389769550612009E-3</v>
      </c>
      <c r="O349" s="44">
        <f>IFERROR(_xll.qlIndexFixing(ONIndex3M,I349,TRUE,_xll.ohTrigger(RecalcTrigger,Trigger3M)),NA())</f>
        <v>-1.7236935004727449E-3</v>
      </c>
      <c r="P349" s="44">
        <f>IFERROR(_xll.qlIndexFixing(ONIndex6M,I349,TRUE,_xll.ohTrigger(RecalcTrigger,Trigger6M)),NA())</f>
        <v>-6.6127022104067734E-4</v>
      </c>
      <c r="Q349" s="183">
        <f>IFERROR(_xll.qlIndexFixing(ONIndex1Y,I349,TRUE,_xll.ohTrigger(RecalcTrigger,Trigger1Y)),NA())</f>
        <v>4.3908090889166473E-4</v>
      </c>
    </row>
    <row r="350" spans="2:17" x14ac:dyDescent="0.2">
      <c r="B350" s="39" t="s">
        <v>17</v>
      </c>
      <c r="D350" s="42">
        <f>_xll.qlCalendarAdvance(Calendar,$D349,B350,"f",FALSE)</f>
        <v>42850</v>
      </c>
      <c r="E350" s="177">
        <f>_xll.qlInterestRateIndexValueDate(IndexON,D350)</f>
        <v>42850</v>
      </c>
      <c r="F350" s="193">
        <f>IFERROR(_xll.qlIndexFixing(IndexON,D350,TRUE,_xll.ohTrigger(RecalcTrigger,TriggerON)),NA())</f>
        <v>-2.8598698011750301E-3</v>
      </c>
      <c r="H350" s="42">
        <f>_xll.qlCalendarAdvance(Calendar,$H349,B350,"f",FALSE)</f>
        <v>42850</v>
      </c>
      <c r="I350" s="177">
        <f>_xll.qlInterestRateIndexValueDate(Index1M,$H350)</f>
        <v>42852</v>
      </c>
      <c r="J350" s="182">
        <f>IFERROR(_xll.qlIndexFixing(Index1M,$H350,TRUE,_xll.ohTrigger(RecalcTrigger,Trigger1M)),NA())</f>
        <v>-2.7035011055769054E-3</v>
      </c>
      <c r="K350" s="44">
        <f>IFERROR(_xll.qlIndexFixing(Index3M,H350,TRUE,_xll.ohTrigger(RecalcTrigger,Trigger3M)),NA())</f>
        <v>-1.5978710723152502E-3</v>
      </c>
      <c r="L350" s="44">
        <f>IFERROR(_xll.qlIndexFixing(Index6M,$H350,TRUE,_xll.ohTrigger(RecalcTrigger,Trigger6M)),NA())</f>
        <v>-3.1078496713968186E-4</v>
      </c>
      <c r="M350" s="183">
        <f>IFERROR(_xll.qlIndexFixing(Index1Y,$H350,TRUE,_xll.ohTrigger(RecalcTrigger,Trigger1Y)),NA())</f>
        <v>1.3712188474126383E-3</v>
      </c>
      <c r="N350" s="182">
        <f>IFERROR(_xll.qlIndexFixing(ONIndex1M,I350,TRUE,_xll.ohTrigger(RecalcTrigger,Trigger1M)),NA())</f>
        <v>-2.7325155863611172E-3</v>
      </c>
      <c r="O350" s="44">
        <f>IFERROR(_xll.qlIndexFixing(ONIndex3M,I350,TRUE,_xll.ohTrigger(RecalcTrigger,Trigger3M)),NA())</f>
        <v>-1.7157973535164572E-3</v>
      </c>
      <c r="P350" s="44">
        <f>IFERROR(_xll.qlIndexFixing(ONIndex6M,I350,TRUE,_xll.ohTrigger(RecalcTrigger,Trigger6M)),NA())</f>
        <v>-6.7304934149969853E-4</v>
      </c>
      <c r="Q350" s="183">
        <f>IFERROR(_xll.qlIndexFixing(ONIndex1Y,I350,TRUE,_xll.ohTrigger(RecalcTrigger,Trigger1Y)),NA())</f>
        <v>4.0386625156152434E-4</v>
      </c>
    </row>
    <row r="351" spans="2:17" x14ac:dyDescent="0.2">
      <c r="B351" s="39" t="s">
        <v>17</v>
      </c>
      <c r="D351" s="42">
        <f>_xll.qlCalendarAdvance(Calendar,$D350,B351,"f",FALSE)</f>
        <v>42851</v>
      </c>
      <c r="E351" s="177">
        <f>_xll.qlInterestRateIndexValueDate(IndexON,D351)</f>
        <v>42851</v>
      </c>
      <c r="F351" s="193">
        <f>IFERROR(_xll.qlIndexFixing(IndexON,D351,TRUE,_xll.ohTrigger(RecalcTrigger,TriggerON)),NA())</f>
        <v>-2.8568216499635923E-3</v>
      </c>
      <c r="H351" s="42">
        <f>_xll.qlCalendarAdvance(Calendar,$H350,B351,"f",FALSE)</f>
        <v>42851</v>
      </c>
      <c r="I351" s="177">
        <f>_xll.qlInterestRateIndexValueDate(Index1M,$H351)</f>
        <v>42853</v>
      </c>
      <c r="J351" s="182">
        <f>IFERROR(_xll.qlIndexFixing(Index1M,$H351,TRUE,_xll.ohTrigger(RecalcTrigger,Trigger1M)),NA())</f>
        <v>-2.6993235932071258E-3</v>
      </c>
      <c r="K351" s="44">
        <f>IFERROR(_xll.qlIndexFixing(Index3M,H351,TRUE,_xll.ohTrigger(RecalcTrigger,Trigger3M)),NA())</f>
        <v>-1.5906154103246994E-3</v>
      </c>
      <c r="L351" s="44">
        <f>IFERROR(_xll.qlIndexFixing(Index6M,$H351,TRUE,_xll.ohTrigger(RecalcTrigger,Trigger6M)),NA())</f>
        <v>-3.0052295891190524E-4</v>
      </c>
      <c r="M351" s="183">
        <f>IFERROR(_xll.qlIndexFixing(Index1Y,$H351,TRUE,_xll.ohTrigger(RecalcTrigger,Trigger1Y)),NA())</f>
        <v>1.3836565675968537E-3</v>
      </c>
      <c r="N351" s="182">
        <f>IFERROR(_xll.qlIndexFixing(ONIndex1M,I351,TRUE,_xll.ohTrigger(RecalcTrigger,Trigger1M)),NA())</f>
        <v>-2.7298928857444338E-3</v>
      </c>
      <c r="O351" s="44">
        <f>IFERROR(_xll.qlIndexFixing(ONIndex3M,I351,TRUE,_xll.ohTrigger(RecalcTrigger,Trigger3M)),NA())</f>
        <v>-1.7126405647260867E-3</v>
      </c>
      <c r="P351" s="44">
        <f>IFERROR(_xll.qlIndexFixing(ONIndex6M,I351,TRUE,_xll.ohTrigger(RecalcTrigger,Trigger6M)),NA())</f>
        <v>-6.7654415154105862E-4</v>
      </c>
      <c r="Q351" s="183">
        <f>IFERROR(_xll.qlIndexFixing(ONIndex1Y,I351,TRUE,_xll.ohTrigger(RecalcTrigger,Trigger1Y)),NA())</f>
        <v>3.9250175957405986E-4</v>
      </c>
    </row>
    <row r="352" spans="2:17" x14ac:dyDescent="0.2">
      <c r="B352" s="39" t="s">
        <v>17</v>
      </c>
      <c r="D352" s="42">
        <f>_xll.qlCalendarAdvance(Calendar,$D351,B352,"f",FALSE)</f>
        <v>42852</v>
      </c>
      <c r="E352" s="177">
        <f>_xll.qlInterestRateIndexValueDate(IndexON,D352)</f>
        <v>42852</v>
      </c>
      <c r="F352" s="193">
        <f>IFERROR(_xll.qlIndexFixing(IndexON,D352,TRUE,_xll.ohTrigger(RecalcTrigger,TriggerON)),NA())</f>
        <v>-2.8537821810470376E-3</v>
      </c>
      <c r="H352" s="42">
        <f>_xll.qlCalendarAdvance(Calendar,$H351,B352,"f",FALSE)</f>
        <v>42852</v>
      </c>
      <c r="I352" s="177">
        <f>_xll.qlInterestRateIndexValueDate(Index1M,$H352)</f>
        <v>42857</v>
      </c>
      <c r="J352" s="182">
        <f>IFERROR(_xll.qlIndexFixing(Index1M,$H352,TRUE,_xll.ohTrigger(RecalcTrigger,Trigger1M)),NA())</f>
        <v>-2.6910583207677553E-3</v>
      </c>
      <c r="K352" s="44">
        <f>IFERROR(_xll.qlIndexFixing(Index3M,H352,TRUE,_xll.ohTrigger(RecalcTrigger,Trigger3M)),NA())</f>
        <v>-1.5818162532964676E-3</v>
      </c>
      <c r="L352" s="44">
        <f>IFERROR(_xll.qlIndexFixing(Index6M,$H352,TRUE,_xll.ohTrigger(RecalcTrigger,Trigger6M)),NA())</f>
        <v>-2.8873056288043585E-4</v>
      </c>
      <c r="M352" s="183">
        <f>IFERROR(_xll.qlIndexFixing(Index1Y,$H352,TRUE,_xll.ohTrigger(RecalcTrigger,Trigger1Y)),NA())</f>
        <v>1.400759494319683E-3</v>
      </c>
      <c r="N352" s="182">
        <f>IFERROR(_xll.qlIndexFixing(ONIndex1M,I352,TRUE,_xll.ohTrigger(RecalcTrigger,Trigger1M)),NA())</f>
        <v>-2.7272574220171819E-3</v>
      </c>
      <c r="O352" s="44">
        <f>IFERROR(_xll.qlIndexFixing(ONIndex3M,I352,TRUE,_xll.ohTrigger(RecalcTrigger,Trigger3M)),NA())</f>
        <v>-1.7094873968792612E-3</v>
      </c>
      <c r="P352" s="44">
        <f>IFERROR(_xll.qlIndexFixing(ONIndex6M,I352,TRUE,_xll.ohTrigger(RecalcTrigger,Trigger6M)),NA())</f>
        <v>-6.7942201089188359E-4</v>
      </c>
      <c r="Q352" s="183">
        <f>IFERROR(_xll.qlIndexFixing(ONIndex1Y,I352,TRUE,_xll.ohTrigger(RecalcTrigger,Trigger1Y)),NA())</f>
        <v>3.8251798009092397E-4</v>
      </c>
    </row>
    <row r="353" spans="2:17" x14ac:dyDescent="0.2">
      <c r="B353" s="39" t="s">
        <v>17</v>
      </c>
      <c r="D353" s="42">
        <f>_xll.qlCalendarAdvance(Calendar,$D352,B353,"f",FALSE)</f>
        <v>42853</v>
      </c>
      <c r="E353" s="177">
        <f>_xll.qlInterestRateIndexValueDate(IndexON,D353)</f>
        <v>42853</v>
      </c>
      <c r="F353" s="193">
        <f>IFERROR(_xll.qlIndexFixing(IndexON,D353,TRUE,_xll.ohTrigger(RecalcTrigger,TriggerON)),NA())</f>
        <v>-2.8461951800595742E-3</v>
      </c>
      <c r="H353" s="42">
        <f>_xll.qlCalendarAdvance(Calendar,$H352,B353,"f",FALSE)</f>
        <v>42853</v>
      </c>
      <c r="I353" s="177">
        <f>_xll.qlInterestRateIndexValueDate(Index1M,$H353)</f>
        <v>42858</v>
      </c>
      <c r="J353" s="182">
        <f>IFERROR(_xll.qlIndexFixing(Index1M,$H353,TRUE,_xll.ohTrigger(RecalcTrigger,Trigger1M)),NA())</f>
        <v>-2.6853441597938436E-3</v>
      </c>
      <c r="K353" s="44">
        <f>IFERROR(_xll.qlIndexFixing(Index3M,H353,TRUE,_xll.ohTrigger(RecalcTrigger,Trigger3M)),NA())</f>
        <v>-1.5788863342286706E-3</v>
      </c>
      <c r="L353" s="44">
        <f>IFERROR(_xll.qlIndexFixing(Index6M,$H353,TRUE,_xll.ohTrigger(RecalcTrigger,Trigger6M)),NA())</f>
        <v>-2.84771015629925E-4</v>
      </c>
      <c r="M353" s="183">
        <f>IFERROR(_xll.qlIndexFixing(Index1Y,$H353,TRUE,_xll.ohTrigger(RecalcTrigger,Trigger1Y)),NA())</f>
        <v>1.4068555838894809E-3</v>
      </c>
      <c r="N353" s="182">
        <f>IFERROR(_xll.qlIndexFixing(ONIndex1M,I353,TRUE,_xll.ohTrigger(RecalcTrigger,Trigger1M)),NA())</f>
        <v>-2.721923545982996E-3</v>
      </c>
      <c r="O353" s="44">
        <f>IFERROR(_xll.qlIndexFixing(ONIndex3M,I353,TRUE,_xll.ohTrigger(RecalcTrigger,Trigger3M)),NA())</f>
        <v>-1.7031859594540677E-3</v>
      </c>
      <c r="P353" s="44">
        <f>IFERROR(_xll.qlIndexFixing(ONIndex6M,I353,TRUE,_xll.ohTrigger(RecalcTrigger,Trigger6M)),NA())</f>
        <v>-6.8309451334069848E-4</v>
      </c>
      <c r="Q353" s="183">
        <f>IFERROR(_xll.qlIndexFixing(ONIndex1Y,I353,TRUE,_xll.ohTrigger(RecalcTrigger,Trigger1Y)),NA())</f>
        <v>3.6721085015400945E-4</v>
      </c>
    </row>
    <row r="354" spans="2:17" x14ac:dyDescent="0.2">
      <c r="B354" s="39" t="s">
        <v>17</v>
      </c>
      <c r="D354" s="42">
        <f>_xll.qlCalendarAdvance(Calendar,$D353,B354,"f",FALSE)</f>
        <v>42857</v>
      </c>
      <c r="E354" s="177">
        <f>_xll.qlInterestRateIndexValueDate(IndexON,D354)</f>
        <v>42857</v>
      </c>
      <c r="F354" s="193">
        <f>IFERROR(_xll.qlIndexFixing(IndexON,D354,TRUE,_xll.ohTrigger(RecalcTrigger,TriggerON)),NA())</f>
        <v>-2.8387231280024849E-3</v>
      </c>
      <c r="H354" s="42">
        <f>_xll.qlCalendarAdvance(Calendar,$H353,B354,"f",FALSE)</f>
        <v>42857</v>
      </c>
      <c r="I354" s="177">
        <f>_xll.qlInterestRateIndexValueDate(Index1M,$H354)</f>
        <v>42859</v>
      </c>
      <c r="J354" s="182">
        <f>IFERROR(_xll.qlIndexFixing(Index1M,$H354,TRUE,_xll.ohTrigger(RecalcTrigger,Trigger1M)),NA())</f>
        <v>-2.6839723647661962E-3</v>
      </c>
      <c r="K354" s="44">
        <f>IFERROR(_xll.qlIndexFixing(Index3M,H354,TRUE,_xll.ohTrigger(RecalcTrigger,Trigger3M)),NA())</f>
        <v>-1.5759535196009948E-3</v>
      </c>
      <c r="L354" s="44">
        <f>IFERROR(_xll.qlIndexFixing(Index6M,$H354,TRUE,_xll.ohTrigger(RecalcTrigger,Trigger6M)),NA())</f>
        <v>-2.7729416093646623E-4</v>
      </c>
      <c r="M354" s="183">
        <f>IFERROR(_xll.qlIndexFixing(Index1Y,$H354,TRUE,_xll.ohTrigger(RecalcTrigger,Trigger1Y)),NA())</f>
        <v>1.4130056756967001E-3</v>
      </c>
      <c r="N354" s="182">
        <f>IFERROR(_xll.qlIndexFixing(ONIndex1M,I354,TRUE,_xll.ohTrigger(RecalcTrigger,Trigger1M)),NA())</f>
        <v>-2.716588638480566E-3</v>
      </c>
      <c r="O354" s="44">
        <f>IFERROR(_xll.qlIndexFixing(ONIndex3M,I354,TRUE,_xll.ohTrigger(RecalcTrigger,Trigger3M)),NA())</f>
        <v>-1.6969144801315394E-3</v>
      </c>
      <c r="P354" s="44">
        <f>IFERROR(_xll.qlIndexFixing(ONIndex6M,I354,TRUE,_xll.ohTrigger(RecalcTrigger,Trigger6M)),NA())</f>
        <v>-6.8466227047814243E-4</v>
      </c>
      <c r="Q354" s="183">
        <f>IFERROR(_xll.qlIndexFixing(ONIndex1Y,I354,TRUE,_xll.ohTrigger(RecalcTrigger,Trigger1Y)),NA())</f>
        <v>3.5662070528630352E-4</v>
      </c>
    </row>
    <row r="355" spans="2:17" x14ac:dyDescent="0.2">
      <c r="B355" s="39" t="s">
        <v>17</v>
      </c>
      <c r="D355" s="42">
        <f>_xll.qlCalendarAdvance(Calendar,$D354,B355,"f",FALSE)</f>
        <v>42858</v>
      </c>
      <c r="E355" s="177">
        <f>_xll.qlInterestRateIndexValueDate(IndexON,D355)</f>
        <v>42858</v>
      </c>
      <c r="F355" s="193">
        <f>IFERROR(_xll.qlIndexFixing(IndexON,D355,TRUE,_xll.ohTrigger(RecalcTrigger,TriggerON)),NA())</f>
        <v>-2.8357405878276509E-3</v>
      </c>
      <c r="H355" s="42">
        <f>_xll.qlCalendarAdvance(Calendar,$H354,B355,"f",FALSE)</f>
        <v>42858</v>
      </c>
      <c r="I355" s="177">
        <f>_xll.qlInterestRateIndexValueDate(Index1M,$H355)</f>
        <v>42860</v>
      </c>
      <c r="J355" s="182">
        <f>IFERROR(_xll.qlIndexFixing(Index1M,$H355,TRUE,_xll.ohTrigger(RecalcTrigger,Trigger1M)),NA())</f>
        <v>-2.6825963951830041E-3</v>
      </c>
      <c r="K355" s="44">
        <f>IFERROR(_xll.qlIndexFixing(Index3M,H355,TRUE,_xll.ohTrigger(RecalcTrigger,Trigger3M)),NA())</f>
        <v>-1.5700483088483216E-3</v>
      </c>
      <c r="L355" s="44">
        <f>IFERROR(_xll.qlIndexFixing(Index6M,$H355,TRUE,_xll.ohTrigger(RecalcTrigger,Trigger6M)),NA())</f>
        <v>-2.7512101611379782E-4</v>
      </c>
      <c r="M355" s="183">
        <f>IFERROR(_xll.qlIndexFixing(Index1Y,$H355,TRUE,_xll.ohTrigger(RecalcTrigger,Trigger1Y)),NA())</f>
        <v>1.4259607744694621E-3</v>
      </c>
      <c r="N355" s="182">
        <f>IFERROR(_xll.qlIndexFixing(ONIndex1M,I355,TRUE,_xll.ohTrigger(RecalcTrigger,Trigger1M)),NA())</f>
        <v>-2.7138898861789329E-3</v>
      </c>
      <c r="O355" s="44">
        <f>IFERROR(_xll.qlIndexFixing(ONIndex3M,I355,TRUE,_xll.ohTrigger(RecalcTrigger,Trigger3M)),NA())</f>
        <v>-1.6937820755957844E-3</v>
      </c>
      <c r="P355" s="44">
        <f>IFERROR(_xll.qlIndexFixing(ONIndex6M,I355,TRUE,_xll.ohTrigger(RecalcTrigger,Trigger6M)),NA())</f>
        <v>-6.843791233723806E-4</v>
      </c>
      <c r="Q355" s="183">
        <f>IFERROR(_xll.qlIndexFixing(ONIndex1Y,I355,TRUE,_xll.ohTrigger(RecalcTrigger,Trigger1Y)),NA())</f>
        <v>3.5371352694824054E-4</v>
      </c>
    </row>
    <row r="356" spans="2:17" x14ac:dyDescent="0.2">
      <c r="B356" s="39" t="s">
        <v>17</v>
      </c>
      <c r="D356" s="42">
        <f>_xll.qlCalendarAdvance(Calendar,$D355,B356,"f",FALSE)</f>
        <v>42859</v>
      </c>
      <c r="E356" s="177">
        <f>_xll.qlInterestRateIndexValueDate(IndexON,D356)</f>
        <v>42859</v>
      </c>
      <c r="F356" s="193">
        <f>IFERROR(_xll.qlIndexFixing(IndexON,D356,TRUE,_xll.ohTrigger(RecalcTrigger,TriggerON)),NA())</f>
        <v>-2.8327683417783689E-3</v>
      </c>
      <c r="H356" s="42">
        <f>_xll.qlCalendarAdvance(Calendar,$H355,B356,"f",FALSE)</f>
        <v>42859</v>
      </c>
      <c r="I356" s="177">
        <f>_xll.qlInterestRateIndexValueDate(Index1M,$H356)</f>
        <v>42863</v>
      </c>
      <c r="J356" s="182">
        <f>IFERROR(_xll.qlIndexFixing(Index1M,$H356,TRUE,_xll.ohTrigger(RecalcTrigger,Trigger1M)),NA())</f>
        <v>-2.6740249995071963E-3</v>
      </c>
      <c r="K356" s="44">
        <f>IFERROR(_xll.qlIndexFixing(Index3M,H356,TRUE,_xll.ohTrigger(RecalcTrigger,Trigger3M)),NA())</f>
        <v>-1.5641871025142407E-3</v>
      </c>
      <c r="L356" s="44">
        <f>IFERROR(_xll.qlIndexFixing(Index6M,$H356,TRUE,_xll.ohTrigger(RecalcTrigger,Trigger6M)),NA())</f>
        <v>-2.6502050043052539E-4</v>
      </c>
      <c r="M356" s="183">
        <f>IFERROR(_xll.qlIndexFixing(Index1Y,$H356,TRUE,_xll.ohTrigger(RecalcTrigger,Trigger1Y)),NA())</f>
        <v>1.4380701606357595E-3</v>
      </c>
      <c r="N356" s="182">
        <f>IFERROR(_xll.qlIndexFixing(ONIndex1M,I356,TRUE,_xll.ohTrigger(RecalcTrigger,Trigger1M)),NA())</f>
        <v>-2.7111785817979239E-3</v>
      </c>
      <c r="O356" s="44">
        <f>IFERROR(_xll.qlIndexFixing(ONIndex3M,I356,TRUE,_xll.ohTrigger(RecalcTrigger,Trigger3M)),NA())</f>
        <v>-1.690654355512855E-3</v>
      </c>
      <c r="P356" s="44">
        <f>IFERROR(_xll.qlIndexFixing(ONIndex6M,I356,TRUE,_xll.ohTrigger(RecalcTrigger,Trigger6M)),NA())</f>
        <v>-6.8344852441448722E-4</v>
      </c>
      <c r="Q356" s="183">
        <f>IFERROR(_xll.qlIndexFixing(ONIndex1Y,I356,TRUE,_xll.ohTrigger(RecalcTrigger,Trigger1Y)),NA())</f>
        <v>3.5225627654789093E-4</v>
      </c>
    </row>
    <row r="357" spans="2:17" x14ac:dyDescent="0.2">
      <c r="B357" s="39" t="s">
        <v>17</v>
      </c>
      <c r="D357" s="42">
        <f>_xll.qlCalendarAdvance(Calendar,$D356,B357,"f",FALSE)</f>
        <v>42860</v>
      </c>
      <c r="E357" s="177">
        <f>_xll.qlInterestRateIndexValueDate(IndexON,D357)</f>
        <v>42860</v>
      </c>
      <c r="F357" s="193">
        <f>IFERROR(_xll.qlIndexFixing(IndexON,D357,TRUE,_xll.ohTrigger(RecalcTrigger,TriggerON)),NA())</f>
        <v>-2.8268371173334472E-3</v>
      </c>
      <c r="H357" s="42">
        <f>_xll.qlCalendarAdvance(Calendar,$H356,B357,"f",FALSE)</f>
        <v>42860</v>
      </c>
      <c r="I357" s="177">
        <f>_xll.qlInterestRateIndexValueDate(Index1M,$H357)</f>
        <v>42864</v>
      </c>
      <c r="J357" s="182">
        <f>IFERROR(_xll.qlIndexFixing(Index1M,$H357,TRUE,_xll.ohTrigger(RecalcTrigger,Trigger1M)),NA())</f>
        <v>-2.6711437049545708E-3</v>
      </c>
      <c r="K357" s="44">
        <f>IFERROR(_xll.qlIndexFixing(Index3M,H357,TRUE,_xll.ohTrigger(RecalcTrigger,Trigger3M)),NA())</f>
        <v>-1.5612351333751096E-3</v>
      </c>
      <c r="L357" s="44">
        <f>IFERROR(_xll.qlIndexFixing(Index6M,$H357,TRUE,_xll.ohTrigger(RecalcTrigger,Trigger6M)),NA())</f>
        <v>-2.6107860915712967E-4</v>
      </c>
      <c r="M357" s="183">
        <f>IFERROR(_xll.qlIndexFixing(Index1Y,$H357,TRUE,_xll.ohTrigger(RecalcTrigger,Trigger1Y)),NA())</f>
        <v>1.4444330563614658E-3</v>
      </c>
      <c r="N357" s="182">
        <f>IFERROR(_xll.qlIndexFixing(ONIndex1M,I357,TRUE,_xll.ohTrigger(RecalcTrigger,Trigger1M)),NA())</f>
        <v>-2.7084547603095643E-3</v>
      </c>
      <c r="O357" s="44">
        <f>IFERROR(_xll.qlIndexFixing(ONIndex3M,I357,TRUE,_xll.ohTrigger(RecalcTrigger,Trigger3M)),NA())</f>
        <v>-1.6875314967412791E-3</v>
      </c>
      <c r="P357" s="44">
        <f>IFERROR(_xll.qlIndexFixing(ONIndex6M,I357,TRUE,_xll.ohTrigger(RecalcTrigger,Trigger6M)),NA())</f>
        <v>-6.8186539007086822E-4</v>
      </c>
      <c r="Q357" s="183">
        <f>IFERROR(_xll.qlIndexFixing(ONIndex1Y,I357,TRUE,_xll.ohTrigger(RecalcTrigger,Trigger1Y)),NA())</f>
        <v>3.5226049013736827E-4</v>
      </c>
    </row>
    <row r="358" spans="2:17" x14ac:dyDescent="0.2">
      <c r="B358" s="39" t="s">
        <v>17</v>
      </c>
      <c r="D358" s="42">
        <f>_xll.qlCalendarAdvance(Calendar,$D357,B358,"f",FALSE)</f>
        <v>42863</v>
      </c>
      <c r="E358" s="177">
        <f>_xll.qlInterestRateIndexValueDate(IndexON,D358)</f>
        <v>42863</v>
      </c>
      <c r="F358" s="193">
        <f>IFERROR(_xll.qlIndexFixing(IndexON,D358,TRUE,_xll.ohTrigger(RecalcTrigger,TriggerON)),NA())</f>
        <v>-2.8209869046724734E-3</v>
      </c>
      <c r="H358" s="42">
        <f>_xll.qlCalendarAdvance(Calendar,$H357,B358,"f",FALSE)</f>
        <v>42863</v>
      </c>
      <c r="I358" s="177">
        <f>_xll.qlInterestRateIndexValueDate(Index1M,$H358)</f>
        <v>42865</v>
      </c>
      <c r="J358" s="182">
        <f>IFERROR(_xll.qlIndexFixing(Index1M,$H358,TRUE,_xll.ohTrigger(RecalcTrigger,Trigger1M)),NA())</f>
        <v>-2.6652616062561307E-3</v>
      </c>
      <c r="K358" s="44">
        <f>IFERROR(_xll.qlIndexFixing(Index3M,H358,TRUE,_xll.ohTrigger(RecalcTrigger,Trigger3M)),NA())</f>
        <v>-1.5582783784120675E-3</v>
      </c>
      <c r="L358" s="44">
        <f>IFERROR(_xll.qlIndexFixing(Index6M,$H358,TRUE,_xll.ohTrigger(RecalcTrigger,Trigger6M)),NA())</f>
        <v>-2.5713907294357678E-4</v>
      </c>
      <c r="M358" s="183">
        <f>IFERROR(_xll.qlIndexFixing(Index1Y,$H358,TRUE,_xll.ohTrigger(RecalcTrigger,Trigger1Y)),NA())</f>
        <v>1.4508268483859514E-3</v>
      </c>
      <c r="N358" s="182">
        <f>IFERROR(_xll.qlIndexFixing(ONIndex1M,I358,TRUE,_xll.ohTrigger(RecalcTrigger,Trigger1M)),NA())</f>
        <v>-2.702945275174784E-3</v>
      </c>
      <c r="O358" s="44">
        <f>IFERROR(_xll.qlIndexFixing(ONIndex3M,I358,TRUE,_xll.ohTrigger(RecalcTrigger,Trigger3M)),NA())</f>
        <v>-1.681295018154394E-3</v>
      </c>
      <c r="P358" s="44">
        <f>IFERROR(_xll.qlIndexFixing(ONIndex6M,I358,TRUE,_xll.ohTrigger(RecalcTrigger,Trigger6M)),NA())</f>
        <v>-6.7649731479324515E-4</v>
      </c>
      <c r="Q358" s="183">
        <f>IFERROR(_xll.qlIndexFixing(ONIndex1Y,I358,TRUE,_xll.ohTrigger(RecalcTrigger,Trigger1Y)),NA())</f>
        <v>3.5719849811322035E-4</v>
      </c>
    </row>
    <row r="359" spans="2:17" x14ac:dyDescent="0.2">
      <c r="B359" s="39" t="s">
        <v>17</v>
      </c>
      <c r="D359" s="42">
        <f>_xll.qlCalendarAdvance(Calendar,$D358,B359,"f",FALSE)</f>
        <v>42864</v>
      </c>
      <c r="E359" s="177">
        <f>_xll.qlInterestRateIndexValueDate(IndexON,D359)</f>
        <v>42864</v>
      </c>
      <c r="F359" s="193">
        <f>IFERROR(_xll.qlIndexFixing(IndexON,D359,TRUE,_xll.ohTrigger(RecalcTrigger,TriggerON)),NA())</f>
        <v>-2.8180695834478797E-3</v>
      </c>
      <c r="H359" s="42">
        <f>_xll.qlCalendarAdvance(Calendar,$H358,B359,"f",FALSE)</f>
        <v>42864</v>
      </c>
      <c r="I359" s="177">
        <f>_xll.qlInterestRateIndexValueDate(Index1M,$H359)</f>
        <v>42866</v>
      </c>
      <c r="J359" s="182">
        <f>IFERROR(_xll.qlIndexFixing(Index1M,$H359,TRUE,_xll.ohTrigger(RecalcTrigger,Trigger1M)),NA())</f>
        <v>-2.663846762337857E-3</v>
      </c>
      <c r="K359" s="44">
        <f>IFERROR(_xll.qlIndexFixing(Index3M,H359,TRUE,_xll.ohTrigger(RecalcTrigger,Trigger3M)),NA())</f>
        <v>-1.5553165127940825E-3</v>
      </c>
      <c r="L359" s="44">
        <f>IFERROR(_xll.qlIndexFixing(Index6M,$H359,TRUE,_xll.ohTrigger(RecalcTrigger,Trigger6M)),NA())</f>
        <v>-2.5001403365931455E-4</v>
      </c>
      <c r="M359" s="183">
        <f>IFERROR(_xll.qlIndexFixing(Index1Y,$H359,TRUE,_xll.ohTrigger(RecalcTrigger,Trigger1Y)),NA())</f>
        <v>1.4572475741923272E-3</v>
      </c>
      <c r="N359" s="182">
        <f>IFERROR(_xll.qlIndexFixing(ONIndex1M,I359,TRUE,_xll.ohTrigger(RecalcTrigger,Trigger1M)),NA())</f>
        <v>-2.6974350071995445E-3</v>
      </c>
      <c r="O359" s="44">
        <f>IFERROR(_xll.qlIndexFixing(ONIndex3M,I359,TRUE,_xll.ohTrigger(RecalcTrigger,Trigger3M)),NA())</f>
        <v>-1.6750922210118091E-3</v>
      </c>
      <c r="P359" s="44">
        <f>IFERROR(_xll.qlIndexFixing(ONIndex6M,I359,TRUE,_xll.ohTrigger(RecalcTrigger,Trigger6M)),NA())</f>
        <v>-6.6890582876677485E-4</v>
      </c>
      <c r="Q359" s="183">
        <f>IFERROR(_xll.qlIndexFixing(ONIndex1Y,I359,TRUE,_xll.ohTrigger(RecalcTrigger,Trigger1Y)),NA())</f>
        <v>3.6712270375716116E-4</v>
      </c>
    </row>
    <row r="360" spans="2:17" x14ac:dyDescent="0.2">
      <c r="B360" s="39" t="s">
        <v>17</v>
      </c>
      <c r="D360" s="42">
        <f>_xll.qlCalendarAdvance(Calendar,$D359,B360,"f",FALSE)</f>
        <v>42865</v>
      </c>
      <c r="E360" s="177">
        <f>_xll.qlInterestRateIndexValueDate(IndexON,D360)</f>
        <v>42865</v>
      </c>
      <c r="F360" s="193">
        <f>IFERROR(_xll.qlIndexFixing(IndexON,D360,TRUE,_xll.ohTrigger(RecalcTrigger,TriggerON)),NA())</f>
        <v>-2.8151639382434368E-3</v>
      </c>
      <c r="H360" s="42">
        <f>_xll.qlCalendarAdvance(Calendar,$H359,B360,"f",FALSE)</f>
        <v>42865</v>
      </c>
      <c r="I360" s="177">
        <f>_xll.qlInterestRateIndexValueDate(Index1M,$H360)</f>
        <v>42867</v>
      </c>
      <c r="J360" s="182">
        <f>IFERROR(_xll.qlIndexFixing(Index1M,$H360,TRUE,_xll.ohTrigger(RecalcTrigger,Trigger1M)),NA())</f>
        <v>-2.6624278253984195E-3</v>
      </c>
      <c r="K360" s="44">
        <f>IFERROR(_xll.qlIndexFixing(Index3M,H360,TRUE,_xll.ohTrigger(RecalcTrigger,Trigger3M)),NA())</f>
        <v>-1.5492861411530213E-3</v>
      </c>
      <c r="L360" s="44">
        <f>IFERROR(_xll.qlIndexFixing(Index6M,$H360,TRUE,_xll.ohTrigger(RecalcTrigger,Trigger6M)),NA())</f>
        <v>-2.4768017112680279E-4</v>
      </c>
      <c r="M360" s="183">
        <f>IFERROR(_xll.qlIndexFixing(Index1Y,$H360,TRUE,_xll.ohTrigger(RecalcTrigger,Trigger1Y)),NA())</f>
        <v>1.4705229094422565E-3</v>
      </c>
      <c r="N360" s="182">
        <f>IFERROR(_xll.qlIndexFixing(ONIndex1M,I360,TRUE,_xll.ohTrigger(RecalcTrigger,Trigger1M)),NA())</f>
        <v>-2.6946491279522533E-3</v>
      </c>
      <c r="O360" s="44">
        <f>IFERROR(_xll.qlIndexFixing(ONIndex3M,I360,TRUE,_xll.ohTrigger(RecalcTrigger,Trigger3M)),NA())</f>
        <v>-1.6719963279099304E-3</v>
      </c>
      <c r="P360" s="44">
        <f>IFERROR(_xll.qlIndexFixing(ONIndex6M,I360,TRUE,_xll.ohTrigger(RecalcTrigger,Trigger6M)),NA())</f>
        <v>-6.6398376469045672E-4</v>
      </c>
      <c r="Q360" s="183">
        <f>IFERROR(_xll.qlIndexFixing(ONIndex1Y,I360,TRUE,_xll.ohTrigger(RecalcTrigger,Trigger1Y)),NA())</f>
        <v>3.746072771981801E-4</v>
      </c>
    </row>
    <row r="361" spans="2:17" x14ac:dyDescent="0.2">
      <c r="B361" s="39" t="s">
        <v>17</v>
      </c>
      <c r="D361" s="42">
        <f>_xll.qlCalendarAdvance(Calendar,$D360,B361,"f",FALSE)</f>
        <v>42866</v>
      </c>
      <c r="E361" s="177">
        <f>_xll.qlInterestRateIndexValueDate(IndexON,D361)</f>
        <v>42866</v>
      </c>
      <c r="F361" s="193">
        <f>IFERROR(_xll.qlIndexFixing(IndexON,D361,TRUE,_xll.ohTrigger(RecalcTrigger,TriggerON)),NA())</f>
        <v>-2.8122701989952148E-3</v>
      </c>
      <c r="H361" s="42">
        <f>_xll.qlCalendarAdvance(Calendar,$H360,B361,"f",FALSE)</f>
        <v>42866</v>
      </c>
      <c r="I361" s="177">
        <f>_xll.qlInterestRateIndexValueDate(Index1M,$H361)</f>
        <v>42870</v>
      </c>
      <c r="J361" s="182">
        <f>IFERROR(_xll.qlIndexFixing(Index1M,$H361,TRUE,_xll.ohTrigger(RecalcTrigger,Trigger1M)),NA())</f>
        <v>-2.6536046901140978E-3</v>
      </c>
      <c r="K361" s="44">
        <f>IFERROR(_xll.qlIndexFixing(Index3M,H361,TRUE,_xll.ohTrigger(RecalcTrigger,Trigger3M)),NA())</f>
        <v>-1.5434113492595193E-3</v>
      </c>
      <c r="L361" s="44">
        <f>IFERROR(_xll.qlIndexFixing(Index6M,$H361,TRUE,_xll.ohTrigger(RecalcTrigger,Trigger6M)),NA())</f>
        <v>-2.3747162880529405E-4</v>
      </c>
      <c r="M361" s="183">
        <f>IFERROR(_xll.qlIndexFixing(Index1Y,$H361,TRUE,_xll.ohTrigger(RecalcTrigger,Trigger1Y)),NA())</f>
        <v>1.4831194493597048E-3</v>
      </c>
      <c r="N361" s="182">
        <f>IFERROR(_xll.qlIndexFixing(ONIndex1M,I361,TRUE,_xll.ohTrigger(RecalcTrigger,Trigger1M)),NA())</f>
        <v>-2.69185094270874E-3</v>
      </c>
      <c r="O361" s="44">
        <f>IFERROR(_xll.qlIndexFixing(ONIndex3M,I361,TRUE,_xll.ohTrigger(RecalcTrigger,Trigger3M)),NA())</f>
        <v>-1.6689063596686537E-3</v>
      </c>
      <c r="P361" s="44">
        <f>IFERROR(_xll.qlIndexFixing(ONIndex6M,I361,TRUE,_xll.ohTrigger(RecalcTrigger,Trigger6M)),NA())</f>
        <v>-6.5837866402684853E-4</v>
      </c>
      <c r="Q361" s="183">
        <f>IFERROR(_xll.qlIndexFixing(ONIndex1Y,I361,TRUE,_xll.ohTrigger(RecalcTrigger,Trigger1Y)),NA())</f>
        <v>3.8362253062196316E-4</v>
      </c>
    </row>
    <row r="362" spans="2:17" x14ac:dyDescent="0.2">
      <c r="B362" s="39" t="s">
        <v>17</v>
      </c>
      <c r="D362" s="42">
        <f>_xll.qlCalendarAdvance(Calendar,$D361,B362,"f",FALSE)</f>
        <v>42867</v>
      </c>
      <c r="E362" s="177">
        <f>_xll.qlInterestRateIndexValueDate(IndexON,D362)</f>
        <v>42867</v>
      </c>
      <c r="F362" s="193">
        <f>IFERROR(_xll.qlIndexFixing(IndexON,D362,TRUE,_xll.ohTrigger(RecalcTrigger,TriggerON)),NA())</f>
        <v>-2.8065016799194709E-3</v>
      </c>
      <c r="H362" s="42">
        <f>_xll.qlCalendarAdvance(Calendar,$H361,B362,"f",FALSE)</f>
        <v>42867</v>
      </c>
      <c r="I362" s="177">
        <f>_xll.qlInterestRateIndexValueDate(Index1M,$H362)</f>
        <v>42871</v>
      </c>
      <c r="J362" s="182">
        <f>IFERROR(_xll.qlIndexFixing(Index1M,$H362,TRUE,_xll.ohTrigger(RecalcTrigger,Trigger1M)),NA())</f>
        <v>-2.6506399744411382E-3</v>
      </c>
      <c r="K362" s="44">
        <f>IFERROR(_xll.qlIndexFixing(Index3M,H362,TRUE,_xll.ohTrigger(RecalcTrigger,Trigger3M)),NA())</f>
        <v>-1.5404189600118237E-3</v>
      </c>
      <c r="L362" s="44">
        <f>IFERROR(_xll.qlIndexFixing(Index6M,$H362,TRUE,_xll.ohTrigger(RecalcTrigger,Trigger6M)),NA())</f>
        <v>-2.3354325543065521E-4</v>
      </c>
      <c r="M362" s="183">
        <f>IFERROR(_xll.qlIndexFixing(Index1Y,$H362,TRUE,_xll.ohTrigger(RecalcTrigger,Trigger1Y)),NA())</f>
        <v>1.4896142907577716E-3</v>
      </c>
      <c r="N362" s="182">
        <f>IFERROR(_xll.qlIndexFixing(ONIndex1M,I362,TRUE,_xll.ohTrigger(RecalcTrigger,Trigger1M)),NA())</f>
        <v>-2.6890404865209661E-3</v>
      </c>
      <c r="O362" s="44">
        <f>IFERROR(_xll.qlIndexFixing(ONIndex3M,I362,TRUE,_xll.ohTrigger(RecalcTrigger,Trigger3M)),NA())</f>
        <v>-1.6658224931864751E-3</v>
      </c>
      <c r="P362" s="44">
        <f>IFERROR(_xll.qlIndexFixing(ONIndex6M,I362,TRUE,_xll.ohTrigger(RecalcTrigger,Trigger6M)),NA())</f>
        <v>-6.5208544328232421E-4</v>
      </c>
      <c r="Q362" s="183">
        <f>IFERROR(_xll.qlIndexFixing(ONIndex1Y,I362,TRUE,_xll.ohTrigger(RecalcTrigger,Trigger1Y)),NA())</f>
        <v>3.941800003204321E-4</v>
      </c>
    </row>
    <row r="363" spans="2:17" x14ac:dyDescent="0.2">
      <c r="B363" s="39" t="s">
        <v>17</v>
      </c>
      <c r="D363" s="42">
        <f>_xll.qlCalendarAdvance(Calendar,$D362,B363,"f",FALSE)</f>
        <v>42870</v>
      </c>
      <c r="E363" s="177">
        <f>_xll.qlInterestRateIndexValueDate(IndexON,D363)</f>
        <v>42870</v>
      </c>
      <c r="F363" s="193">
        <f>IFERROR(_xll.qlIndexFixing(IndexON,D363,TRUE,_xll.ohTrigger(RecalcTrigger,TriggerON)),NA())</f>
        <v>-2.8008189092387781E-3</v>
      </c>
      <c r="H363" s="42">
        <f>_xll.qlCalendarAdvance(Calendar,$H362,B363,"f",FALSE)</f>
        <v>42870</v>
      </c>
      <c r="I363" s="177">
        <f>_xll.qlInterestRateIndexValueDate(Index1M,$H363)</f>
        <v>42872</v>
      </c>
      <c r="J363" s="182">
        <f>IFERROR(_xll.qlIndexFixing(Index1M,$H363,TRUE,_xll.ohTrigger(RecalcTrigger,Trigger1M)),NA())</f>
        <v>-2.6445933889439714E-3</v>
      </c>
      <c r="K363" s="44">
        <f>IFERROR(_xll.qlIndexFixing(Index3M,H363,TRUE,_xll.ohTrigger(RecalcTrigger,Trigger3M)),NA())</f>
        <v>-1.5374194523912804E-3</v>
      </c>
      <c r="L363" s="44">
        <f>IFERROR(_xll.qlIndexFixing(Index6M,$H363,TRUE,_xll.ohTrigger(RecalcTrigger,Trigger6M)),NA())</f>
        <v>-2.2961630518458789E-4</v>
      </c>
      <c r="M363" s="183">
        <f>IFERROR(_xll.qlIndexFixing(Index1Y,$H363,TRUE,_xll.ohTrigger(RecalcTrigger,Trigger1Y)),NA())</f>
        <v>1.496111621473303E-3</v>
      </c>
      <c r="N363" s="182">
        <f>IFERROR(_xll.qlIndexFixing(ONIndex1M,I363,TRUE,_xll.ohTrigger(RecalcTrigger,Trigger1M)),NA())</f>
        <v>-2.6833588456831592E-3</v>
      </c>
      <c r="O363" s="44">
        <f>IFERROR(_xll.qlIndexFixing(ONIndex3M,I363,TRUE,_xll.ohTrigger(RecalcTrigger,Trigger3M)),NA())</f>
        <v>-1.6596683349368035E-3</v>
      </c>
      <c r="P363" s="44">
        <f>IFERROR(_xll.qlIndexFixing(ONIndex6M,I363,TRUE,_xll.ohTrigger(RecalcTrigger,Trigger6M)),NA())</f>
        <v>-6.3717872249124952E-4</v>
      </c>
      <c r="Q363" s="183">
        <f>IFERROR(_xll.qlIndexFixing(ONIndex1Y,I363,TRUE,_xll.ohTrigger(RecalcTrigger,Trigger1Y)),NA())</f>
        <v>4.2049383188746958E-4</v>
      </c>
    </row>
    <row r="364" spans="2:17" x14ac:dyDescent="0.2">
      <c r="B364" s="39" t="s">
        <v>17</v>
      </c>
      <c r="D364" s="42">
        <f>_xll.qlCalendarAdvance(Calendar,$D363,B364,"f",FALSE)</f>
        <v>42871</v>
      </c>
      <c r="E364" s="177">
        <f>_xll.qlInterestRateIndexValueDate(IndexON,D364)</f>
        <v>42871</v>
      </c>
      <c r="F364" s="193">
        <f>IFERROR(_xll.qlIndexFixing(IndexON,D364,TRUE,_xll.ohTrigger(RecalcTrigger,TriggerON)),NA())</f>
        <v>-2.7979881550876939E-3</v>
      </c>
      <c r="H364" s="42">
        <f>_xll.qlCalendarAdvance(Calendar,$H363,B364,"f",FALSE)</f>
        <v>42871</v>
      </c>
      <c r="I364" s="177">
        <f>_xll.qlInterestRateIndexValueDate(Index1M,$H364)</f>
        <v>42873</v>
      </c>
      <c r="J364" s="182">
        <f>IFERROR(_xll.qlIndexFixing(Index1M,$H364,TRUE,_xll.ohTrigger(RecalcTrigger,Trigger1M)),NA())</f>
        <v>-2.6431363540807551E-3</v>
      </c>
      <c r="K364" s="44">
        <f>IFERROR(_xll.qlIndexFixing(Index3M,H364,TRUE,_xll.ohTrigger(RecalcTrigger,Trigger3M)),NA())</f>
        <v>-1.5344124819881711E-3</v>
      </c>
      <c r="L364" s="44">
        <f>IFERROR(_xll.qlIndexFixing(Index6M,$H364,TRUE,_xll.ohTrigger(RecalcTrigger,Trigger6M)),NA())</f>
        <v>-2.2247386791677867E-4</v>
      </c>
      <c r="M364" s="183">
        <f>IFERROR(_xll.qlIndexFixing(Index1Y,$H364,TRUE,_xll.ohTrigger(RecalcTrigger,Trigger1Y)),NA())</f>
        <v>1.5026072558532691E-3</v>
      </c>
      <c r="N364" s="182">
        <f>IFERROR(_xll.qlIndexFixing(ONIndex1M,I364,TRUE,_xll.ohTrigger(RecalcTrigger,Trigger1M)),NA())</f>
        <v>-2.6776766562441878E-3</v>
      </c>
      <c r="O364" s="44">
        <f>IFERROR(_xll.qlIndexFixing(ONIndex3M,I364,TRUE,_xll.ohTrigger(RecalcTrigger,Trigger3M)),NA())</f>
        <v>-1.6535515916116239E-3</v>
      </c>
      <c r="P364" s="44">
        <f>IFERROR(_xll.qlIndexFixing(ONIndex6M,I364,TRUE,_xll.ohTrigger(RecalcTrigger,Trigger6M)),NA())</f>
        <v>-6.2380068662548638E-4</v>
      </c>
      <c r="Q364" s="183">
        <f>IFERROR(_xll.qlIndexFixing(ONIndex1Y,I364,TRUE,_xll.ohTrigger(RecalcTrigger,Trigger1Y)),NA())</f>
        <v>4.4714029902692687E-4</v>
      </c>
    </row>
    <row r="365" spans="2:17" x14ac:dyDescent="0.2">
      <c r="B365" s="39" t="s">
        <v>17</v>
      </c>
      <c r="D365" s="42">
        <f>_xll.qlCalendarAdvance(Calendar,$D364,B365,"f",FALSE)</f>
        <v>42872</v>
      </c>
      <c r="E365" s="177">
        <f>_xll.qlInterestRateIndexValueDate(IndexON,D365)</f>
        <v>42872</v>
      </c>
      <c r="F365" s="193">
        <f>IFERROR(_xll.qlIndexFixing(IndexON,D365,TRUE,_xll.ohTrigger(RecalcTrigger,TriggerON)),NA())</f>
        <v>-2.7951706885476213E-3</v>
      </c>
      <c r="H365" s="42">
        <f>_xll.qlCalendarAdvance(Calendar,$H364,B365,"f",FALSE)</f>
        <v>42872</v>
      </c>
      <c r="I365" s="177">
        <f>_xll.qlInterestRateIndexValueDate(Index1M,$H365)</f>
        <v>42874</v>
      </c>
      <c r="J365" s="182">
        <f>IFERROR(_xll.qlIndexFixing(Index1M,$H365,TRUE,_xll.ohTrigger(RecalcTrigger,Trigger1M)),NA())</f>
        <v>-2.6416753077586029E-3</v>
      </c>
      <c r="K365" s="44">
        <f>IFERROR(_xll.qlIndexFixing(Index3M,H365,TRUE,_xll.ohTrigger(RecalcTrigger,Trigger3M)),NA())</f>
        <v>-1.5282202154241014E-3</v>
      </c>
      <c r="L365" s="44">
        <f>IFERROR(_xll.qlIndexFixing(Index6M,$H365,TRUE,_xll.ohTrigger(RecalcTrigger,Trigger6M)),NA())</f>
        <v>-2.2015204195711548E-4</v>
      </c>
      <c r="M365" s="183">
        <f>IFERROR(_xll.qlIndexFixing(Index1Y,$H365,TRUE,_xll.ohTrigger(RecalcTrigger,Trigger1Y)),NA())</f>
        <v>1.5160020037156934E-3</v>
      </c>
      <c r="N365" s="182">
        <f>IFERROR(_xll.qlIndexFixing(ONIndex1M,I365,TRUE,_xll.ohTrigger(RecalcTrigger,Trigger1M)),NA())</f>
        <v>-2.6748053731928678E-3</v>
      </c>
      <c r="O365" s="44">
        <f>IFERROR(_xll.qlIndexFixing(ONIndex3M,I365,TRUE,_xll.ohTrigger(RecalcTrigger,Trigger3M)),NA())</f>
        <v>-1.6505008931178011E-3</v>
      </c>
      <c r="P365" s="44">
        <f>IFERROR(_xll.qlIndexFixing(ONIndex6M,I365,TRUE,_xll.ohTrigger(RecalcTrigger,Trigger6M)),NA())</f>
        <v>-6.2192846564723681E-4</v>
      </c>
      <c r="Q365" s="183">
        <f>IFERROR(_xll.qlIndexFixing(ONIndex1Y,I365,TRUE,_xll.ohTrigger(RecalcTrigger,Trigger1Y)),NA())</f>
        <v>4.5463984984728256E-4</v>
      </c>
    </row>
    <row r="366" spans="2:17" x14ac:dyDescent="0.2">
      <c r="B366" s="39" t="s">
        <v>17</v>
      </c>
      <c r="D366" s="42">
        <f>_xll.qlCalendarAdvance(Calendar,$D365,B366,"f",FALSE)</f>
        <v>42873</v>
      </c>
      <c r="E366" s="177">
        <f>_xll.qlInterestRateIndexValueDate(IndexON,D366)</f>
        <v>42873</v>
      </c>
      <c r="F366" s="193">
        <f>IFERROR(_xll.qlIndexFixing(IndexON,D366,TRUE,_xll.ohTrigger(RecalcTrigger,TriggerON)),NA())</f>
        <v>-2.7923667401941188E-3</v>
      </c>
      <c r="H366" s="42">
        <f>_xll.qlCalendarAdvance(Calendar,$H365,B366,"f",FALSE)</f>
        <v>42873</v>
      </c>
      <c r="I366" s="177">
        <f>_xll.qlInterestRateIndexValueDate(Index1M,$H366)</f>
        <v>42877</v>
      </c>
      <c r="J366" s="182">
        <f>IFERROR(_xll.qlIndexFixing(Index1M,$H366,TRUE,_xll.ohTrigger(RecalcTrigger,Trigger1M)),NA())</f>
        <v>-2.6326055997094948E-3</v>
      </c>
      <c r="K366" s="44">
        <f>IFERROR(_xll.qlIndexFixing(Index3M,H366,TRUE,_xll.ohTrigger(RecalcTrigger,Trigger3M)),NA())</f>
        <v>-1.5223029865469959E-3</v>
      </c>
      <c r="L366" s="44">
        <f>IFERROR(_xll.qlIndexFixing(Index6M,$H366,TRUE,_xll.ohTrigger(RecalcTrigger,Trigger6M)),NA())</f>
        <v>-2.1000000131158857E-4</v>
      </c>
      <c r="M366" s="183">
        <f>IFERROR(_xll.qlIndexFixing(Index1Y,$H366,TRUE,_xll.ohTrigger(RecalcTrigger,Trigger1Y)),NA())</f>
        <v>1.5284880010609108E-3</v>
      </c>
      <c r="N366" s="182">
        <f>IFERROR(_xll.qlIndexFixing(ONIndex1M,I366,TRUE,_xll.ohTrigger(RecalcTrigger,Trigger1M)),NA())</f>
        <v>-2.6719220301485436E-3</v>
      </c>
      <c r="O366" s="44">
        <f>IFERROR(_xll.qlIndexFixing(ONIndex3M,I366,TRUE,_xll.ohTrigger(RecalcTrigger,Trigger3M)),NA())</f>
        <v>-1.647457359932325E-3</v>
      </c>
      <c r="P366" s="44">
        <f>IFERROR(_xll.qlIndexFixing(ONIndex6M,I366,TRUE,_xll.ohTrigger(RecalcTrigger,Trigger6M)),NA())</f>
        <v>-6.1963284327504198E-4</v>
      </c>
      <c r="Q366" s="183">
        <f>IFERROR(_xll.qlIndexFixing(ONIndex1Y,I366,TRUE,_xll.ohTrigger(RecalcTrigger,Trigger1Y)),NA())</f>
        <v>4.6209599826596559E-4</v>
      </c>
    </row>
    <row r="367" spans="2:17" x14ac:dyDescent="0.2">
      <c r="B367" s="39" t="s">
        <v>17</v>
      </c>
      <c r="D367" s="42">
        <f>_xll.qlCalendarAdvance(Calendar,$D366,B367,"f",FALSE)</f>
        <v>42874</v>
      </c>
      <c r="E367" s="177">
        <f>_xll.qlInterestRateIndexValueDate(IndexON,D367)</f>
        <v>42874</v>
      </c>
      <c r="F367" s="193">
        <f>IFERROR(_xll.qlIndexFixing(IndexON,D367,TRUE,_xll.ohTrigger(RecalcTrigger,TriggerON)),NA())</f>
        <v>-2.7867834823513959E-3</v>
      </c>
      <c r="H367" s="42">
        <f>_xll.qlCalendarAdvance(Calendar,$H366,B367,"f",FALSE)</f>
        <v>42874</v>
      </c>
      <c r="I367" s="177">
        <f>_xll.qlInterestRateIndexValueDate(Index1M,$H367)</f>
        <v>42878</v>
      </c>
      <c r="J367" s="182">
        <f>IFERROR(_xll.qlIndexFixing(Index1M,$H367,TRUE,_xll.ohTrigger(RecalcTrigger,Trigger1M)),NA())</f>
        <v>-2.6295591851952945E-3</v>
      </c>
      <c r="K367" s="44">
        <f>IFERROR(_xll.qlIndexFixing(Index3M,H367,TRUE,_xll.ohTrigger(RecalcTrigger,Trigger3M)),NA())</f>
        <v>-1.5192534382465919E-3</v>
      </c>
      <c r="L367" s="44">
        <f>IFERROR(_xll.qlIndexFixing(Index6M,$H367,TRUE,_xll.ohTrigger(RecalcTrigger,Trigger6M)),NA())</f>
        <v>-2.0606330330314137E-4</v>
      </c>
      <c r="M367" s="183">
        <f>IFERROR(_xll.qlIndexFixing(Index1Y,$H367,TRUE,_xll.ohTrigger(RecalcTrigger,Trigger1Y)),NA())</f>
        <v>1.5349247602383007E-3</v>
      </c>
      <c r="N367" s="182">
        <f>IFERROR(_xll.qlIndexFixing(ONIndex1M,I367,TRUE,_xll.ohTrigger(RecalcTrigger,Trigger1M)),NA())</f>
        <v>-2.6690266624029846E-3</v>
      </c>
      <c r="O367" s="44">
        <f>IFERROR(_xll.qlIndexFixing(ONIndex3M,I367,TRUE,_xll.ohTrigger(RecalcTrigger,Trigger3M)),NA())</f>
        <v>-1.6444211691934996E-3</v>
      </c>
      <c r="P367" s="44">
        <f>IFERROR(_xll.qlIndexFixing(ONIndex6M,I367,TRUE,_xll.ohTrigger(RecalcTrigger,Trigger6M)),NA())</f>
        <v>-6.1691065204261264E-4</v>
      </c>
      <c r="Q367" s="183">
        <f>IFERROR(_xll.qlIndexFixing(ONIndex1Y,I367,TRUE,_xll.ohTrigger(RecalcTrigger,Trigger1Y)),NA())</f>
        <v>4.6950805915102478E-4</v>
      </c>
    </row>
    <row r="368" spans="2:17" x14ac:dyDescent="0.2">
      <c r="B368" s="39" t="s">
        <v>17</v>
      </c>
      <c r="D368" s="42">
        <f>_xll.qlCalendarAdvance(Calendar,$D367,B368,"f",FALSE)</f>
        <v>42877</v>
      </c>
      <c r="E368" s="177">
        <f>_xll.qlInterestRateIndexValueDate(IndexON,D368)</f>
        <v>42877</v>
      </c>
      <c r="F368" s="193">
        <f>IFERROR(_xll.qlIndexFixing(IndexON,D368,TRUE,_xll.ohTrigger(RecalcTrigger,TriggerON)),NA())</f>
        <v>-2.7812907334823223E-3</v>
      </c>
      <c r="H368" s="42">
        <f>_xll.qlCalendarAdvance(Calendar,$H367,B368,"f",FALSE)</f>
        <v>42877</v>
      </c>
      <c r="I368" s="177">
        <f>_xll.qlInterestRateIndexValueDate(Index1M,$H368)</f>
        <v>42879</v>
      </c>
      <c r="J368" s="182">
        <f>IFERROR(_xll.qlIndexFixing(Index1M,$H368,TRUE,_xll.ohTrigger(RecalcTrigger,Trigger1M)),NA())</f>
        <v>-2.6233515634550971E-3</v>
      </c>
      <c r="K368" s="44">
        <f>IFERROR(_xll.qlIndexFixing(Index3M,H368,TRUE,_xll.ohTrigger(RecalcTrigger,Trigger3M)),NA())</f>
        <v>-1.5161943019922788E-3</v>
      </c>
      <c r="L368" s="44">
        <f>IFERROR(_xll.qlIndexFixing(Index6M,$H368,TRUE,_xll.ohTrigger(RecalcTrigger,Trigger6M)),NA())</f>
        <v>-2.0209253933963731E-4</v>
      </c>
      <c r="M368" s="183">
        <f>IFERROR(_xll.qlIndexFixing(Index1Y,$H368,TRUE,_xll.ohTrigger(RecalcTrigger,Trigger1Y)),NA())</f>
        <v>1.5413640647935171E-3</v>
      </c>
      <c r="N368" s="182">
        <f>IFERROR(_xll.qlIndexFixing(ONIndex1M,I368,TRUE,_xll.ohTrigger(RecalcTrigger,Trigger1M)),NA())</f>
        <v>-2.663176318646876E-3</v>
      </c>
      <c r="O368" s="44">
        <f>IFERROR(_xll.qlIndexFixing(ONIndex3M,I368,TRUE,_xll.ohTrigger(RecalcTrigger,Trigger3M)),NA())</f>
        <v>-1.6383666921138129E-3</v>
      </c>
      <c r="P368" s="44">
        <f>IFERROR(_xll.qlIndexFixing(ONIndex6M,I368,TRUE,_xll.ohTrigger(RecalcTrigger,Trigger6M)),NA())</f>
        <v>-6.1002749944805146E-4</v>
      </c>
      <c r="Q368" s="183">
        <f>IFERROR(_xll.qlIndexFixing(ONIndex1Y,I368,TRUE,_xll.ohTrigger(RecalcTrigger,Trigger1Y)),NA())</f>
        <v>4.8418244696257773E-4</v>
      </c>
    </row>
    <row r="369" spans="2:17" x14ac:dyDescent="0.2">
      <c r="B369" s="39" t="s">
        <v>17</v>
      </c>
      <c r="D369" s="42">
        <f>_xll.qlCalendarAdvance(Calendar,$D368,B369,"f",FALSE)</f>
        <v>42878</v>
      </c>
      <c r="E369" s="177">
        <f>_xll.qlInterestRateIndexValueDate(IndexON,D369)</f>
        <v>42878</v>
      </c>
      <c r="F369" s="193">
        <f>IFERROR(_xll.qlIndexFixing(IndexON,D369,TRUE,_xll.ohTrigger(RecalcTrigger,TriggerON)),NA())</f>
        <v>-2.7785578300587588E-3</v>
      </c>
      <c r="H369" s="42">
        <f>_xll.qlCalendarAdvance(Calendar,$H368,B369,"f",FALSE)</f>
        <v>42878</v>
      </c>
      <c r="I369" s="177">
        <f>_xll.qlInterestRateIndexValueDate(Index1M,$H369)</f>
        <v>42880</v>
      </c>
      <c r="J369" s="182">
        <f>IFERROR(_xll.qlIndexFixing(Index1M,$H369,TRUE,_xll.ohTrigger(RecalcTrigger,Trigger1M)),NA())</f>
        <v>-2.6218531957800106E-3</v>
      </c>
      <c r="K369" s="44">
        <f>IFERROR(_xll.qlIndexFixing(Index3M,H369,TRUE,_xll.ohTrigger(RecalcTrigger,Trigger3M)),NA())</f>
        <v>-1.5131252137982585E-3</v>
      </c>
      <c r="L369" s="44">
        <f>IFERROR(_xll.qlIndexFixing(Index6M,$H369,TRUE,_xll.ohTrigger(RecalcTrigger,Trigger6M)),NA())</f>
        <v>-1.945738136507443E-4</v>
      </c>
      <c r="M369" s="183">
        <f>IFERROR(_xll.qlIndexFixing(Index1Y,$H369,TRUE,_xll.ohTrigger(RecalcTrigger,Trigger1Y)),NA())</f>
        <v>1.5478060473722349E-3</v>
      </c>
      <c r="N369" s="182">
        <f>IFERROR(_xll.qlIndexFixing(ONIndex1M,I369,TRUE,_xll.ohTrigger(RecalcTrigger,Trigger1M)),NA())</f>
        <v>-2.6573256474460294E-3</v>
      </c>
      <c r="O369" s="44">
        <f>IFERROR(_xll.qlIndexFixing(ONIndex3M,I369,TRUE,_xll.ohTrigger(RecalcTrigger,Trigger3M)),NA())</f>
        <v>-1.632353374669826E-3</v>
      </c>
      <c r="P369" s="44">
        <f>IFERROR(_xll.qlIndexFixing(ONIndex6M,I369,TRUE,_xll.ohTrigger(RecalcTrigger,Trigger6M)),NA())</f>
        <v>-6.016928384333653E-4</v>
      </c>
      <c r="Q369" s="183">
        <f>IFERROR(_xll.qlIndexFixing(ONIndex1Y,I369,TRUE,_xll.ohTrigger(RecalcTrigger,Trigger1Y)),NA())</f>
        <v>4.9870172119881317E-4</v>
      </c>
    </row>
    <row r="370" spans="2:17" x14ac:dyDescent="0.2">
      <c r="B370" s="39" t="s">
        <v>17</v>
      </c>
      <c r="D370" s="42">
        <f>_xll.qlCalendarAdvance(Calendar,$D369,B370,"f",FALSE)</f>
        <v>42879</v>
      </c>
      <c r="E370" s="177">
        <f>_xll.qlInterestRateIndexValueDate(IndexON,D370)</f>
        <v>42879</v>
      </c>
      <c r="F370" s="193">
        <f>IFERROR(_xll.qlIndexFixing(IndexON,D370,TRUE,_xll.ohTrigger(RecalcTrigger,TriggerON)),NA())</f>
        <v>-2.7758398262367479E-3</v>
      </c>
      <c r="H370" s="42">
        <f>_xll.qlCalendarAdvance(Calendar,$H369,B370,"f",FALSE)</f>
        <v>42879</v>
      </c>
      <c r="I370" s="177">
        <f>_xll.qlInterestRateIndexValueDate(Index1M,$H370)</f>
        <v>42881</v>
      </c>
      <c r="J370" s="182">
        <f>IFERROR(_xll.qlIndexFixing(Index1M,$H370,TRUE,_xll.ohTrigger(RecalcTrigger,Trigger1M)),NA())</f>
        <v>-2.6203508982352592E-3</v>
      </c>
      <c r="K370" s="44">
        <f>IFERROR(_xll.qlIndexFixing(Index3M,H370,TRUE,_xll.ohTrigger(RecalcTrigger,Trigger3M)),NA())</f>
        <v>-1.5067352682265947E-3</v>
      </c>
      <c r="L370" s="44">
        <f>IFERROR(_xll.qlIndexFixing(Index6M,$H370,TRUE,_xll.ohTrigger(RecalcTrigger,Trigger6M)),NA())</f>
        <v>-1.9229124133963356E-4</v>
      </c>
      <c r="M370" s="183">
        <f>IFERROR(_xll.qlIndexFixing(Index1Y,$H370,TRUE,_xll.ohTrigger(RecalcTrigger,Trigger1Y)),NA())</f>
        <v>1.5612319812991287E-3</v>
      </c>
      <c r="N370" s="182">
        <f>IFERROR(_xll.qlIndexFixing(ONIndex1M,I370,TRUE,_xll.ohTrigger(RecalcTrigger,Trigger1M)),NA())</f>
        <v>-2.6543706834125658E-3</v>
      </c>
      <c r="O370" s="44">
        <f>IFERROR(_xll.qlIndexFixing(ONIndex3M,I370,TRUE,_xll.ohTrigger(RecalcTrigger,Trigger3M)),NA())</f>
        <v>-1.6293565539982069E-3</v>
      </c>
      <c r="P370" s="44">
        <f>IFERROR(_xll.qlIndexFixing(ONIndex6M,I370,TRUE,_xll.ohTrigger(RecalcTrigger,Trigger6M)),NA())</f>
        <v>-5.9679028335146711E-4</v>
      </c>
      <c r="Q370" s="183">
        <f>IFERROR(_xll.qlIndexFixing(ONIndex1Y,I370,TRUE,_xll.ohTrigger(RecalcTrigger,Trigger1Y)),NA())</f>
        <v>5.0588306503840386E-4</v>
      </c>
    </row>
    <row r="371" spans="2:17" x14ac:dyDescent="0.2">
      <c r="B371" s="39" t="s">
        <v>17</v>
      </c>
      <c r="D371" s="42">
        <f>_xll.qlCalendarAdvance(Calendar,$D370,B371,"f",FALSE)</f>
        <v>42880</v>
      </c>
      <c r="E371" s="177">
        <f>_xll.qlInterestRateIndexValueDate(IndexON,D371)</f>
        <v>42880</v>
      </c>
      <c r="F371" s="193">
        <f>IFERROR(_xll.qlIndexFixing(IndexON,D371,TRUE,_xll.ohTrigger(RecalcTrigger,TriggerON)),NA())</f>
        <v>-2.7731369526717842E-3</v>
      </c>
      <c r="H371" s="42">
        <f>_xll.qlCalendarAdvance(Calendar,$H370,B371,"f",FALSE)</f>
        <v>42880</v>
      </c>
      <c r="I371" s="177">
        <f>_xll.qlInterestRateIndexValueDate(Index1M,$H371)</f>
        <v>42884</v>
      </c>
      <c r="J371" s="182">
        <f>IFERROR(_xll.qlIndexFixing(Index1M,$H371,TRUE,_xll.ohTrigger(RecalcTrigger,Trigger1M)),NA())</f>
        <v>-2.6110397842715378E-3</v>
      </c>
      <c r="K371" s="44">
        <f>IFERROR(_xll.qlIndexFixing(Index3M,H371,TRUE,_xll.ohTrigger(RecalcTrigger,Trigger3M)),NA())</f>
        <v>-1.5007419640582886E-3</v>
      </c>
      <c r="L371" s="44">
        <f>IFERROR(_xll.qlIndexFixing(Index6M,$H371,TRUE,_xll.ohTrigger(RecalcTrigger,Trigger6M)),NA())</f>
        <v>-1.8181601952472134E-4</v>
      </c>
      <c r="M371" s="183">
        <f>IFERROR(_xll.qlIndexFixing(Index1Y,$H371,TRUE,_xll.ohTrigger(RecalcTrigger,Trigger1Y)),NA())</f>
        <v>1.5736034726216012E-3</v>
      </c>
      <c r="N371" s="182">
        <f>IFERROR(_xll.qlIndexFixing(ONIndex1M,I371,TRUE,_xll.ohTrigger(RecalcTrigger,Trigger1M)),NA())</f>
        <v>-2.651403905828964E-3</v>
      </c>
      <c r="O371" s="44">
        <f>IFERROR(_xll.qlIndexFixing(ONIndex3M,I371,TRUE,_xll.ohTrigger(RecalcTrigger,Trigger3M)),NA())</f>
        <v>-1.6263681392425511E-3</v>
      </c>
      <c r="P371" s="44">
        <f>IFERROR(_xll.qlIndexFixing(ONIndex6M,I371,TRUE,_xll.ohTrigger(RecalcTrigger,Trigger6M)),NA())</f>
        <v>-5.9144215189377292E-4</v>
      </c>
      <c r="Q371" s="183">
        <f>IFERROR(_xll.qlIndexFixing(ONIndex1Y,I371,TRUE,_xll.ohTrigger(RecalcTrigger,Trigger1Y)),NA())</f>
        <v>5.1301620975330309E-4</v>
      </c>
    </row>
    <row r="372" spans="2:17" x14ac:dyDescent="0.2">
      <c r="B372" s="39" t="s">
        <v>17</v>
      </c>
      <c r="D372" s="42">
        <f>_xll.qlCalendarAdvance(Calendar,$D371,B372,"f",FALSE)</f>
        <v>42881</v>
      </c>
      <c r="E372" s="177">
        <f>_xll.qlInterestRateIndexValueDate(IndexON,D372)</f>
        <v>42881</v>
      </c>
      <c r="F372" s="193">
        <f>IFERROR(_xll.qlIndexFixing(IndexON,D372,TRUE,_xll.ohTrigger(RecalcTrigger,TriggerON)),NA())</f>
        <v>-2.7677615109800158E-3</v>
      </c>
      <c r="H372" s="42">
        <f>_xll.qlCalendarAdvance(Calendar,$H371,B372,"f",FALSE)</f>
        <v>42881</v>
      </c>
      <c r="I372" s="177">
        <f>_xll.qlInterestRateIndexValueDate(Index1M,$H372)</f>
        <v>42885</v>
      </c>
      <c r="J372" s="182">
        <f>IFERROR(_xll.qlIndexFixing(Index1M,$H372,TRUE,_xll.ohTrigger(RecalcTrigger,Trigger1M)),NA())</f>
        <v>-2.60791339319648E-3</v>
      </c>
      <c r="K372" s="44">
        <f>IFERROR(_xll.qlIndexFixing(Index3M,H372,TRUE,_xll.ohTrigger(RecalcTrigger,Trigger3M)),NA())</f>
        <v>-1.4976175585170437E-3</v>
      </c>
      <c r="L372" s="44">
        <f>IFERROR(_xll.qlIndexFixing(Index6M,$H372,TRUE,_xll.ohTrigger(RecalcTrigger,Trigger6M)),NA())</f>
        <v>-1.776941025584943E-4</v>
      </c>
      <c r="M372" s="183">
        <f>IFERROR(_xll.qlIndexFixing(Index1Y,$H372,TRUE,_xll.ohTrigger(RecalcTrigger,Trigger1Y)),NA())</f>
        <v>1.5800608967928716E-3</v>
      </c>
      <c r="N372" s="182">
        <f>IFERROR(_xll.qlIndexFixing(ONIndex1M,I372,TRUE,_xll.ohTrigger(RecalcTrigger,Trigger1M)),NA())</f>
        <v>-2.6484253495873133E-3</v>
      </c>
      <c r="O372" s="44">
        <f>IFERROR(_xll.qlIndexFixing(ONIndex3M,I372,TRUE,_xll.ohTrigger(RecalcTrigger,Trigger3M)),NA())</f>
        <v>-1.6233883073413224E-3</v>
      </c>
      <c r="P372" s="44">
        <f>IFERROR(_xll.qlIndexFixing(ONIndex6M,I372,TRUE,_xll.ohTrigger(RecalcTrigger,Trigger6M)),NA())</f>
        <v>-5.8564527615434514E-4</v>
      </c>
      <c r="Q372" s="183">
        <f>IFERROR(_xll.qlIndexFixing(ONIndex1Y,I372,TRUE,_xll.ohTrigger(RecalcTrigger,Trigger1Y)),NA())</f>
        <v>5.2010046997175152E-4</v>
      </c>
    </row>
    <row r="373" spans="2:17" x14ac:dyDescent="0.2">
      <c r="B373" s="39" t="s">
        <v>17</v>
      </c>
      <c r="D373" s="42">
        <f>_xll.qlCalendarAdvance(Calendar,$D372,B373,"f",FALSE)</f>
        <v>42884</v>
      </c>
      <c r="E373" s="177">
        <f>_xll.qlInterestRateIndexValueDate(IndexON,D373)</f>
        <v>42884</v>
      </c>
      <c r="F373" s="193">
        <f>IFERROR(_xll.qlIndexFixing(IndexON,D373,TRUE,_xll.ohTrigger(RecalcTrigger,TriggerON)),NA())</f>
        <v>-2.7624813647397772E-3</v>
      </c>
      <c r="H373" s="42">
        <f>_xll.qlCalendarAdvance(Calendar,$H372,B373,"f",FALSE)</f>
        <v>42884</v>
      </c>
      <c r="I373" s="177">
        <f>_xll.qlInterestRateIndexValueDate(Index1M,$H373)</f>
        <v>42886</v>
      </c>
      <c r="J373" s="182">
        <f>IFERROR(_xll.qlIndexFixing(Index1M,$H373,TRUE,_xll.ohTrigger(RecalcTrigger,Trigger1M)),NA())</f>
        <v>-2.6063840343821809E-3</v>
      </c>
      <c r="K373" s="44">
        <f>IFERROR(_xll.qlIndexFixing(Index3M,H373,TRUE,_xll.ohTrigger(RecalcTrigger,Trigger3M)),NA())</f>
        <v>-1.4944809584013182E-3</v>
      </c>
      <c r="L373" s="44">
        <f>IFERROR(_xll.qlIndexFixing(Index6M,$H373,TRUE,_xll.ohTrigger(RecalcTrigger,Trigger6M)),NA())</f>
        <v>-1.7540425027041655E-4</v>
      </c>
      <c r="M373" s="183">
        <f>IFERROR(_xll.qlIndexFixing(Index1Y,$H373,TRUE,_xll.ohTrigger(RecalcTrigger,Trigger1Y)),NA())</f>
        <v>1.586521831937791E-3</v>
      </c>
      <c r="N373" s="182">
        <f>IFERROR(_xll.qlIndexFixing(ONIndex1M,I373,TRUE,_xll.ohTrigger(RecalcTrigger,Trigger1M)),NA())</f>
        <v>-2.6424097553912063E-3</v>
      </c>
      <c r="O373" s="44">
        <f>IFERROR(_xll.qlIndexFixing(ONIndex3M,I373,TRUE,_xll.ohTrigger(RecalcTrigger,Trigger3M)),NA())</f>
        <v>-1.617450872064552E-3</v>
      </c>
      <c r="P373" s="44">
        <f>IFERROR(_xll.qlIndexFixing(ONIndex6M,I373,TRUE,_xll.ohTrigger(RecalcTrigger,Trigger6M)),NA())</f>
        <v>-5.7253895976216995E-4</v>
      </c>
      <c r="Q373" s="183">
        <f>IFERROR(_xll.qlIndexFixing(ONIndex1Y,I373,TRUE,_xll.ohTrigger(RecalcTrigger,Trigger1Y)),NA())</f>
        <v>5.3410340835391423E-4</v>
      </c>
    </row>
    <row r="374" spans="2:17" x14ac:dyDescent="0.2">
      <c r="B374" s="39" t="s">
        <v>17</v>
      </c>
      <c r="D374" s="42">
        <f>_xll.qlCalendarAdvance(Calendar,$D373,B374,"f",FALSE)</f>
        <v>42885</v>
      </c>
      <c r="E374" s="177">
        <f>_xll.qlInterestRateIndexValueDate(IndexON,D374)</f>
        <v>42885</v>
      </c>
      <c r="F374" s="193">
        <f>IFERROR(_xll.qlIndexFixing(IndexON,D374,TRUE,_xll.ohTrigger(RecalcTrigger,TriggerON)),NA())</f>
        <v>-2.7598575958975857E-3</v>
      </c>
      <c r="H374" s="42">
        <f>_xll.qlCalendarAdvance(Calendar,$H373,B374,"f",FALSE)</f>
        <v>42885</v>
      </c>
      <c r="I374" s="177">
        <f>_xll.qlInterestRateIndexValueDate(Index1M,$H374)</f>
        <v>42887</v>
      </c>
      <c r="J374" s="182">
        <f>IFERROR(_xll.qlIndexFixing(Index1M,$H374,TRUE,_xll.ohTrigger(RecalcTrigger,Trigger1M)),NA())</f>
        <v>-2.6000093432244908E-3</v>
      </c>
      <c r="K374" s="44">
        <f>IFERROR(_xll.qlIndexFixing(Index3M,H374,TRUE,_xll.ohTrigger(RecalcTrigger,Trigger3M)),NA())</f>
        <v>-1.4913317801457588E-3</v>
      </c>
      <c r="L374" s="44">
        <f>IFERROR(_xll.qlIndexFixing(Index6M,$H374,TRUE,_xll.ohTrigger(RecalcTrigger,Trigger6M)),NA())</f>
        <v>-1.7127279739224705E-4</v>
      </c>
      <c r="M374" s="183">
        <f>IFERROR(_xll.qlIndexFixing(Index1Y,$H374,TRUE,_xll.ohTrigger(RecalcTrigger,Trigger1Y)),NA())</f>
        <v>1.5929864230614628E-3</v>
      </c>
      <c r="N374" s="182">
        <f>IFERROR(_xll.qlIndexFixing(ONIndex1M,I374,TRUE,_xll.ohTrigger(RecalcTrigger,Trigger1M)),NA())</f>
        <v>-2.6363940421170184E-3</v>
      </c>
      <c r="O374" s="44">
        <f>IFERROR(_xll.qlIndexFixing(ONIndex3M,I374,TRUE,_xll.ohTrigger(RecalcTrigger,Trigger3M)),NA())</f>
        <v>-1.6115583528453215E-3</v>
      </c>
      <c r="P374" s="44">
        <f>IFERROR(_xll.qlIndexFixing(ONIndex6M,I374,TRUE,_xll.ohTrigger(RecalcTrigger,Trigger6M)),NA())</f>
        <v>-5.5790697078172968E-4</v>
      </c>
      <c r="Q374" s="183">
        <f>IFERROR(_xll.qlIndexFixing(ONIndex1Y,I374,TRUE,_xll.ohTrigger(RecalcTrigger,Trigger1Y)),NA())</f>
        <v>5.4793496116367635E-4</v>
      </c>
    </row>
    <row r="375" spans="2:17" x14ac:dyDescent="0.2">
      <c r="B375" s="39" t="s">
        <v>17</v>
      </c>
      <c r="D375" s="42">
        <f>_xll.qlCalendarAdvance(Calendar,$D374,B375,"f",FALSE)</f>
        <v>42886</v>
      </c>
      <c r="E375" s="177">
        <f>_xll.qlInterestRateIndexValueDate(IndexON,D375)</f>
        <v>42886</v>
      </c>
      <c r="F375" s="193">
        <f>IFERROR(_xll.qlIndexFixing(IndexON,D375,TRUE,_xll.ohTrigger(RecalcTrigger,TriggerON)),NA())</f>
        <v>-2.7572503387673919E-3</v>
      </c>
      <c r="H375" s="42">
        <f>_xll.qlCalendarAdvance(Calendar,$H374,B375,"f",FALSE)</f>
        <v>42886</v>
      </c>
      <c r="I375" s="177">
        <f>_xll.qlInterestRateIndexValueDate(Index1M,$H375)</f>
        <v>42888</v>
      </c>
      <c r="J375" s="182">
        <f>IFERROR(_xll.qlIndexFixing(Index1M,$H375,TRUE,_xll.ohTrigger(RecalcTrigger,Trigger1M)),NA())</f>
        <v>-2.598466652802672E-3</v>
      </c>
      <c r="K375" s="44">
        <f>IFERROR(_xll.qlIndexFixing(Index3M,H375,TRUE,_xll.ohTrigger(RecalcTrigger,Trigger3M)),NA())</f>
        <v>-1.4847094642144341E-3</v>
      </c>
      <c r="L375" s="44">
        <f>IFERROR(_xll.qlIndexFixing(Index6M,$H375,TRUE,_xll.ohTrigger(RecalcTrigger,Trigger6M)),NA())</f>
        <v>-1.6333247849960582E-4</v>
      </c>
      <c r="M375" s="183">
        <f>IFERROR(_xll.qlIndexFixing(Index1Y,$H375,TRUE,_xll.ohTrigger(RecalcTrigger,Trigger1Y)),NA())</f>
        <v>1.6065131000196659E-3</v>
      </c>
      <c r="N375" s="182">
        <f>IFERROR(_xll.qlIndexFixing(ONIndex1M,I375,TRUE,_xll.ohTrigger(RecalcTrigger,Trigger1M)),NA())</f>
        <v>-2.6333571204828488E-3</v>
      </c>
      <c r="O375" s="44">
        <f>IFERROR(_xll.qlIndexFixing(ONIndex3M,I375,TRUE,_xll.ohTrigger(RecalcTrigger,Trigger3M)),NA())</f>
        <v>-1.6086240934498619E-3</v>
      </c>
      <c r="P375" s="44">
        <f>IFERROR(_xll.qlIndexFixing(ONIndex6M,I375,TRUE,_xll.ohTrigger(RecalcTrigger,Trigger6M)),NA())</f>
        <v>-5.4981885440508194E-4</v>
      </c>
      <c r="Q375" s="183">
        <f>IFERROR(_xll.qlIndexFixing(ONIndex1Y,I375,TRUE,_xll.ohTrigger(RecalcTrigger,Trigger1Y)),NA())</f>
        <v>5.5476452016200994E-4</v>
      </c>
    </row>
    <row r="376" spans="2:17" x14ac:dyDescent="0.2">
      <c r="B376" s="39" t="s">
        <v>17</v>
      </c>
      <c r="D376" s="42">
        <f>_xll.qlCalendarAdvance(Calendar,$D375,B376,"f",FALSE)</f>
        <v>42887</v>
      </c>
      <c r="E376" s="177">
        <f>_xll.qlInterestRateIndexValueDate(IndexON,D376)</f>
        <v>42887</v>
      </c>
      <c r="F376" s="193">
        <f>IFERROR(_xll.qlIndexFixing(IndexON,D376,TRUE,_xll.ohTrigger(RecalcTrigger,TriggerON)),NA())</f>
        <v>-2.7546598237648823E-3</v>
      </c>
      <c r="H376" s="42">
        <f>_xll.qlCalendarAdvance(Calendar,$H375,B376,"f",FALSE)</f>
        <v>42887</v>
      </c>
      <c r="I376" s="177">
        <f>_xll.qlInterestRateIndexValueDate(Index1M,$H376)</f>
        <v>42891</v>
      </c>
      <c r="J376" s="182">
        <f>IFERROR(_xll.qlIndexFixing(Index1M,$H376,TRUE,_xll.ohTrigger(RecalcTrigger,Trigger1M)),NA())</f>
        <v>-2.59055498162164E-3</v>
      </c>
      <c r="K376" s="44">
        <f>IFERROR(_xll.qlIndexFixing(Index3M,H376,TRUE,_xll.ohTrigger(RecalcTrigger,Trigger3M)),NA())</f>
        <v>-1.4786015166154771E-3</v>
      </c>
      <c r="L376" s="44">
        <f>IFERROR(_xll.qlIndexFixing(Index6M,$H376,TRUE,_xll.ohTrigger(RecalcTrigger,Trigger6M)),NA())</f>
        <v>-1.5466274451639422E-4</v>
      </c>
      <c r="M376" s="183">
        <f>IFERROR(_xll.qlIndexFixing(Index1Y,$H376,TRUE,_xll.ohTrigger(RecalcTrigger,Trigger1Y)),NA())</f>
        <v>1.6188843092621676E-3</v>
      </c>
      <c r="N376" s="182">
        <f>IFERROR(_xll.qlIndexFixing(ONIndex1M,I376,TRUE,_xll.ohTrigger(RecalcTrigger,Trigger1M)),NA())</f>
        <v>-2.6303086313417268E-3</v>
      </c>
      <c r="O376" s="44">
        <f>IFERROR(_xll.qlIndexFixing(ONIndex3M,I376,TRUE,_xll.ohTrigger(RecalcTrigger,Trigger3M)),NA())</f>
        <v>-1.6056994802982061E-3</v>
      </c>
      <c r="P376" s="44">
        <f>IFERROR(_xll.qlIndexFixing(ONIndex6M,I376,TRUE,_xll.ohTrigger(RecalcTrigger,Trigger6M)),NA())</f>
        <v>-5.4126298611123502E-4</v>
      </c>
      <c r="Q376" s="183">
        <f>IFERROR(_xll.qlIndexFixing(ONIndex1Y,I376,TRUE,_xll.ohTrigger(RecalcTrigger,Trigger1Y)),NA())</f>
        <v>5.6154108315276119E-4</v>
      </c>
    </row>
    <row r="377" spans="2:17" x14ac:dyDescent="0.2">
      <c r="B377" s="39" t="s">
        <v>17</v>
      </c>
      <c r="D377" s="42">
        <f>_xll.qlCalendarAdvance(Calendar,$D376,B377,"f",FALSE)</f>
        <v>42888</v>
      </c>
      <c r="E377" s="177">
        <f>_xll.qlInterestRateIndexValueDate(IndexON,D377)</f>
        <v>42888</v>
      </c>
      <c r="F377" s="193">
        <f>IFERROR(_xll.qlIndexFixing(IndexON,D377,TRUE,_xll.ohTrigger(RecalcTrigger,TriggerON)),NA())</f>
        <v>-2.7495147523026731E-3</v>
      </c>
      <c r="H377" s="42">
        <f>_xll.qlCalendarAdvance(Calendar,$H376,B377,"f",FALSE)</f>
        <v>42888</v>
      </c>
      <c r="I377" s="177">
        <f>_xll.qlInterestRateIndexValueDate(Index1M,$H377)</f>
        <v>42892</v>
      </c>
      <c r="J377" s="182">
        <f>IFERROR(_xll.qlIndexFixing(Index1M,$H377,TRUE,_xll.ohTrigger(RecalcTrigger,Trigger1M)),NA())</f>
        <v>-2.5873557563889094E-3</v>
      </c>
      <c r="K377" s="44">
        <f>IFERROR(_xll.qlIndexFixing(Index3M,H377,TRUE,_xll.ohTrigger(RecalcTrigger,Trigger3M)),NA())</f>
        <v>-1.4753835963495728E-3</v>
      </c>
      <c r="L377" s="44">
        <f>IFERROR(_xll.qlIndexFixing(Index6M,$H377,TRUE,_xll.ohTrigger(RecalcTrigger,Trigger6M)),NA())</f>
        <v>-1.5050276082903411E-4</v>
      </c>
      <c r="M377" s="183">
        <f>IFERROR(_xll.qlIndexFixing(Index1Y,$H377,TRUE,_xll.ohTrigger(RecalcTrigger,Trigger1Y)),NA())</f>
        <v>1.6253694171710418E-3</v>
      </c>
      <c r="N377" s="182">
        <f>IFERROR(_xll.qlIndexFixing(ONIndex1M,I377,TRUE,_xll.ohTrigger(RecalcTrigger,Trigger1M)),NA())</f>
        <v>-2.6272486096257097E-3</v>
      </c>
      <c r="O377" s="44">
        <f>IFERROR(_xll.qlIndexFixing(ONIndex3M,I377,TRUE,_xll.ohTrigger(RecalcTrigger,Trigger3M)),NA())</f>
        <v>-1.60278469048869E-3</v>
      </c>
      <c r="P377" s="44">
        <f>IFERROR(_xll.qlIndexFixing(ONIndex6M,I377,TRUE,_xll.ohTrigger(RecalcTrigger,Trigger6M)),NA())</f>
        <v>-5.322361980342194E-4</v>
      </c>
      <c r="Q377" s="183">
        <f>IFERROR(_xll.qlIndexFixing(ONIndex1Y,I377,TRUE,_xll.ohTrigger(RecalcTrigger,Trigger1Y)),NA())</f>
        <v>5.6826396484410679E-4</v>
      </c>
    </row>
    <row r="378" spans="2:17" x14ac:dyDescent="0.2">
      <c r="B378" s="39" t="s">
        <v>17</v>
      </c>
      <c r="D378" s="42">
        <f>_xll.qlCalendarAdvance(Calendar,$D377,B378,"f",FALSE)</f>
        <v>42891</v>
      </c>
      <c r="E378" s="177">
        <f>_xll.qlInterestRateIndexValueDate(IndexON,D378)</f>
        <v>42891</v>
      </c>
      <c r="F378" s="193">
        <f>IFERROR(_xll.qlIndexFixing(IndexON,D378,TRUE,_xll.ohTrigger(RecalcTrigger,TriggerON)),NA())</f>
        <v>-2.7444697902678783E-3</v>
      </c>
      <c r="H378" s="42">
        <f>_xll.qlCalendarAdvance(Calendar,$H377,B378,"f",FALSE)</f>
        <v>42891</v>
      </c>
      <c r="I378" s="177">
        <f>_xll.qlInterestRateIndexValueDate(Index1M,$H378)</f>
        <v>42893</v>
      </c>
      <c r="J378" s="182">
        <f>IFERROR(_xll.qlIndexFixing(Index1M,$H378,TRUE,_xll.ohTrigger(RecalcTrigger,Trigger1M)),NA())</f>
        <v>-2.5841454749415682E-3</v>
      </c>
      <c r="K378" s="44">
        <f>IFERROR(_xll.qlIndexFixing(Index3M,H378,TRUE,_xll.ohTrigger(RecalcTrigger,Trigger3M)),NA())</f>
        <v>-1.4721507378412863E-3</v>
      </c>
      <c r="L378" s="44">
        <f>IFERROR(_xll.qlIndexFixing(Index6M,$H378,TRUE,_xll.ohTrigger(RecalcTrigger,Trigger6M)),NA())</f>
        <v>-1.4634529256560874E-4</v>
      </c>
      <c r="M378" s="183">
        <f>IFERROR(_xll.qlIndexFixing(Index1Y,$H378,TRUE,_xll.ohTrigger(RecalcTrigger,Trigger1Y)),NA())</f>
        <v>1.6318590881778702E-3</v>
      </c>
      <c r="N378" s="182">
        <f>IFERROR(_xll.qlIndexFixing(ONIndex1M,I378,TRUE,_xll.ohTrigger(RecalcTrigger,Trigger1M)),NA())</f>
        <v>-2.6210712171881312E-3</v>
      </c>
      <c r="O378" s="44">
        <f>IFERROR(_xll.qlIndexFixing(ONIndex3M,I378,TRUE,_xll.ohTrigger(RecalcTrigger,Trigger3M)),NA())</f>
        <v>-1.5969816571148598E-3</v>
      </c>
      <c r="P378" s="44">
        <f>IFERROR(_xll.qlIndexFixing(ONIndex6M,I378,TRUE,_xll.ohTrigger(RecalcTrigger,Trigger6M)),NA())</f>
        <v>-5.125963199503758E-4</v>
      </c>
      <c r="Q378" s="183">
        <f>IFERROR(_xll.qlIndexFixing(ONIndex1Y,I378,TRUE,_xll.ohTrigger(RecalcTrigger,Trigger1Y)),NA())</f>
        <v>5.8152830351154705E-4</v>
      </c>
    </row>
    <row r="379" spans="2:17" x14ac:dyDescent="0.2">
      <c r="B379" s="39" t="s">
        <v>17</v>
      </c>
      <c r="D379" s="42">
        <f>_xll.qlCalendarAdvance(Calendar,$D378,B379,"f",FALSE)</f>
        <v>42892</v>
      </c>
      <c r="E379" s="177">
        <f>_xll.qlInterestRateIndexValueDate(IndexON,D379)</f>
        <v>42892</v>
      </c>
      <c r="F379" s="193">
        <f>IFERROR(_xll.qlIndexFixing(IndexON,D379,TRUE,_xll.ohTrigger(RecalcTrigger,TriggerON)),NA())</f>
        <v>-2.7419664399808141E-3</v>
      </c>
      <c r="H379" s="42">
        <f>_xll.qlCalendarAdvance(Calendar,$H378,B379,"f",FALSE)</f>
        <v>42892</v>
      </c>
      <c r="I379" s="177">
        <f>_xll.qlInterestRateIndexValueDate(Index1M,$H379)</f>
        <v>42894</v>
      </c>
      <c r="J379" s="182">
        <f>IFERROR(_xll.qlIndexFixing(Index1M,$H379,TRUE,_xll.ohTrigger(RecalcTrigger,Trigger1M)),NA())</f>
        <v>-2.5776168522130549E-3</v>
      </c>
      <c r="K379" s="44">
        <f>IFERROR(_xll.qlIndexFixing(Index3M,H379,TRUE,_xll.ohTrigger(RecalcTrigger,Trigger3M)),NA())</f>
        <v>-1.468902537947012E-3</v>
      </c>
      <c r="L379" s="44">
        <f>IFERROR(_xll.qlIndexFixing(Index6M,$H379,TRUE,_xll.ohTrigger(RecalcTrigger,Trigger6M)),NA())</f>
        <v>-1.421931253649415E-4</v>
      </c>
      <c r="M379" s="183">
        <f>IFERROR(_xll.qlIndexFixing(Index1Y,$H379,TRUE,_xll.ohTrigger(RecalcTrigger,Trigger1Y)),NA())</f>
        <v>1.6383534796513464E-3</v>
      </c>
      <c r="N379" s="182">
        <f>IFERROR(_xll.qlIndexFixing(ONIndex1M,I379,TRUE,_xll.ohTrigger(RecalcTrigger,Trigger1M)),NA())</f>
        <v>-2.6148939021286566E-3</v>
      </c>
      <c r="O379" s="44">
        <f>IFERROR(_xll.qlIndexFixing(ONIndex3M,I379,TRUE,_xll.ohTrigger(RecalcTrigger,Trigger3M)),NA())</f>
        <v>-1.5912273089968565E-3</v>
      </c>
      <c r="P379" s="44">
        <f>IFERROR(_xll.qlIndexFixing(ONIndex6M,I379,TRUE,_xll.ohTrigger(RecalcTrigger,Trigger6M)),NA())</f>
        <v>-4.913564894559741E-4</v>
      </c>
      <c r="Q379" s="183">
        <f>IFERROR(_xll.qlIndexFixing(ONIndex1Y,I379,TRUE,_xll.ohTrigger(RecalcTrigger,Trigger1Y)),NA())</f>
        <v>5.9460497317864736E-4</v>
      </c>
    </row>
    <row r="380" spans="2:17" x14ac:dyDescent="0.2">
      <c r="B380" s="39" t="s">
        <v>17</v>
      </c>
      <c r="D380" s="42">
        <f>_xll.qlCalendarAdvance(Calendar,$D379,B380,"f",FALSE)</f>
        <v>42893</v>
      </c>
      <c r="E380" s="177">
        <f>_xll.qlInterestRateIndexValueDate(IndexON,D380)</f>
        <v>42893</v>
      </c>
      <c r="F380" s="193">
        <f>IFERROR(_xll.qlIndexFixing(IndexON,D380,TRUE,_xll.ohTrigger(RecalcTrigger,TriggerON)),NA())</f>
        <v>-2.7394812133962887E-3</v>
      </c>
      <c r="H380" s="42">
        <f>_xll.qlCalendarAdvance(Calendar,$H379,B380,"f",FALSE)</f>
        <v>42893</v>
      </c>
      <c r="I380" s="177">
        <f>_xll.qlInterestRateIndexValueDate(Index1M,$H380)</f>
        <v>42895</v>
      </c>
      <c r="J380" s="182">
        <f>IFERROR(_xll.qlIndexFixing(Index1M,$H380,TRUE,_xll.ohTrigger(RecalcTrigger,Trigger1M)),NA())</f>
        <v>-2.576034627457043E-3</v>
      </c>
      <c r="K380" s="44">
        <f>IFERROR(_xll.qlIndexFixing(Index3M,H380,TRUE,_xll.ohTrigger(RecalcTrigger,Trigger3M)),NA())</f>
        <v>-1.4620143957890228E-3</v>
      </c>
      <c r="L380" s="44">
        <f>IFERROR(_xll.qlIndexFixing(Index6M,$H380,TRUE,_xll.ohTrigger(RecalcTrigger,Trigger6M)),NA())</f>
        <v>-1.3399025378046337E-4</v>
      </c>
      <c r="M380" s="183">
        <f>IFERROR(_xll.qlIndexFixing(Index1Y,$H380,TRUE,_xll.ohTrigger(RecalcTrigger,Trigger1Y)),NA())</f>
        <v>1.6519883484811503E-3</v>
      </c>
      <c r="N380" s="182">
        <f>IFERROR(_xll.qlIndexFixing(ONIndex1M,I380,TRUE,_xll.ohTrigger(RecalcTrigger,Trigger1M)),NA())</f>
        <v>-2.6117767459554742E-3</v>
      </c>
      <c r="O380" s="44">
        <f>IFERROR(_xll.qlIndexFixing(ONIndex3M,I380,TRUE,_xll.ohTrigger(RecalcTrigger,Trigger3M)),NA())</f>
        <v>-1.5883642942116083E-3</v>
      </c>
      <c r="P380" s="44">
        <f>IFERROR(_xll.qlIndexFixing(ONIndex6M,I380,TRUE,_xll.ohTrigger(RecalcTrigger,Trigger6M)),NA())</f>
        <v>-4.7992758355430709E-4</v>
      </c>
      <c r="Q380" s="183">
        <f>IFERROR(_xll.qlIndexFixing(ONIndex1Y,I380,TRUE,_xll.ohTrigger(RecalcTrigger,Trigger1Y)),NA())</f>
        <v>6.0104916939529573E-4</v>
      </c>
    </row>
    <row r="381" spans="2:17" x14ac:dyDescent="0.2">
      <c r="B381" s="39" t="s">
        <v>17</v>
      </c>
      <c r="D381" s="42">
        <f>_xll.qlCalendarAdvance(Calendar,$D380,B381,"f",FALSE)</f>
        <v>42894</v>
      </c>
      <c r="E381" s="177">
        <f>_xll.qlInterestRateIndexValueDate(IndexON,D381)</f>
        <v>42894</v>
      </c>
      <c r="F381" s="193">
        <f>IFERROR(_xll.qlIndexFixing(IndexON,D381,TRUE,_xll.ohTrigger(RecalcTrigger,TriggerON)),NA())</f>
        <v>-2.7370143409299885E-3</v>
      </c>
      <c r="H381" s="42">
        <f>_xll.qlCalendarAdvance(Calendar,$H380,B381,"f",FALSE)</f>
        <v>42894</v>
      </c>
      <c r="I381" s="177">
        <f>_xll.qlInterestRateIndexValueDate(Index1M,$H381)</f>
        <v>42898</v>
      </c>
      <c r="J381" s="182">
        <f>IFERROR(_xll.qlIndexFixing(Index1M,$H381,TRUE,_xll.ohTrigger(RecalcTrigger,Trigger1M)),NA())</f>
        <v>-2.5679294547389375E-3</v>
      </c>
      <c r="K381" s="44">
        <f>IFERROR(_xll.qlIndexFixing(Index3M,H381,TRUE,_xll.ohTrigger(RecalcTrigger,Trigger3M)),NA())</f>
        <v>-1.4557481638218265E-3</v>
      </c>
      <c r="L381" s="44">
        <f>IFERROR(_xll.qlIndexFixing(Index6M,$H381,TRUE,_xll.ohTrigger(RecalcTrigger,Trigger6M)),NA())</f>
        <v>-1.2569385660779795E-4</v>
      </c>
      <c r="M381" s="183">
        <f>IFERROR(_xll.qlIndexFixing(Index1Y,$H381,TRUE,_xll.ohTrigger(RecalcTrigger,Trigger1Y)),NA())</f>
        <v>1.6643814594015734E-3</v>
      </c>
      <c r="N381" s="182">
        <f>IFERROR(_xll.qlIndexFixing(ONIndex1M,I381,TRUE,_xll.ohTrigger(RecalcTrigger,Trigger1M)),NA())</f>
        <v>-2.6086482681586531E-3</v>
      </c>
      <c r="O381" s="44">
        <f>IFERROR(_xll.qlIndexFixing(ONIndex3M,I381,TRUE,_xll.ohTrigger(RecalcTrigger,Trigger3M)),NA())</f>
        <v>-1.5855121658781002E-3</v>
      </c>
      <c r="P381" s="44">
        <f>IFERROR(_xll.qlIndexFixing(ONIndex6M,I381,TRUE,_xll.ohTrigger(RecalcTrigger,Trigger6M)),NA())</f>
        <v>-4.6800875027397382E-4</v>
      </c>
      <c r="Q381" s="183">
        <f>IFERROR(_xll.qlIndexFixing(ONIndex1Y,I381,TRUE,_xll.ohTrigger(RecalcTrigger,Trigger1Y)),NA())</f>
        <v>6.0743557272147086E-4</v>
      </c>
    </row>
    <row r="382" spans="2:17" x14ac:dyDescent="0.2">
      <c r="B382" s="39" t="s">
        <v>17</v>
      </c>
      <c r="D382" s="42">
        <f>_xll.qlCalendarAdvance(Calendar,$D381,B382,"f",FALSE)</f>
        <v>42895</v>
      </c>
      <c r="E382" s="177">
        <f>_xll.qlInterestRateIndexValueDate(IndexON,D382)</f>
        <v>42895</v>
      </c>
      <c r="F382" s="193">
        <f>IFERROR(_xll.qlIndexFixing(IndexON,D382,TRUE,_xll.ohTrigger(RecalcTrigger,TriggerON)),NA())</f>
        <v>-2.7321221927101291E-3</v>
      </c>
      <c r="H382" s="42">
        <f>_xll.qlCalendarAdvance(Calendar,$H381,B382,"f",FALSE)</f>
        <v>42895</v>
      </c>
      <c r="I382" s="177">
        <f>_xll.qlInterestRateIndexValueDate(Index1M,$H382)</f>
        <v>42899</v>
      </c>
      <c r="J382" s="182">
        <f>IFERROR(_xll.qlIndexFixing(Index1M,$H382,TRUE,_xll.ohTrigger(RecalcTrigger,Trigger1M)),NA())</f>
        <v>-2.5646535741534748E-3</v>
      </c>
      <c r="K382" s="44">
        <f>IFERROR(_xll.qlIndexFixing(Index3M,H382,TRUE,_xll.ohTrigger(RecalcTrigger,Trigger3M)),NA())</f>
        <v>-1.4524171120009284E-3</v>
      </c>
      <c r="L382" s="44">
        <f>IFERROR(_xll.qlIndexFixing(Index6M,$H382,TRUE,_xll.ohTrigger(RecalcTrigger,Trigger6M)),NA())</f>
        <v>-1.2161065595064503E-4</v>
      </c>
      <c r="M382" s="183">
        <f>IFERROR(_xll.qlIndexFixing(Index1Y,$H382,TRUE,_xll.ohTrigger(RecalcTrigger,Trigger1Y)),NA())</f>
        <v>1.6709018755586083E-3</v>
      </c>
      <c r="N382" s="182">
        <f>IFERROR(_xll.qlIndexFixing(ONIndex1M,I382,TRUE,_xll.ohTrigger(RecalcTrigger,Trigger1M)),NA())</f>
        <v>-2.6055085043097392E-3</v>
      </c>
      <c r="O382" s="44">
        <f>IFERROR(_xll.qlIndexFixing(ONIndex3M,I382,TRUE,_xll.ohTrigger(RecalcTrigger,Trigger3M)),NA())</f>
        <v>-1.582931621899597E-3</v>
      </c>
      <c r="P382" s="44">
        <f>IFERROR(_xll.qlIndexFixing(ONIndex6M,I382,TRUE,_xll.ohTrigger(RecalcTrigger,Trigger6M)),NA())</f>
        <v>-4.555968217090367E-4</v>
      </c>
      <c r="Q382" s="183">
        <f>IFERROR(_xll.qlIndexFixing(ONIndex1Y,I382,TRUE,_xll.ohTrigger(RecalcTrigger,Trigger1Y)),NA())</f>
        <v>6.1376349786534945E-4</v>
      </c>
    </row>
    <row r="383" spans="2:17" x14ac:dyDescent="0.2">
      <c r="B383" s="39" t="s">
        <v>17</v>
      </c>
      <c r="D383" s="42">
        <f>_xll.qlCalendarAdvance(Calendar,$D382,B383,"f",FALSE)</f>
        <v>42898</v>
      </c>
      <c r="E383" s="177">
        <f>_xll.qlInterestRateIndexValueDate(IndexON,D383)</f>
        <v>42898</v>
      </c>
      <c r="F383" s="193">
        <f>IFERROR(_xll.qlIndexFixing(IndexON,D383,TRUE,_xll.ohTrigger(RecalcTrigger,TriggerON)),NA())</f>
        <v>-2.7273349975631689E-3</v>
      </c>
      <c r="H383" s="42">
        <f>_xll.qlCalendarAdvance(Calendar,$H382,B383,"f",FALSE)</f>
        <v>42898</v>
      </c>
      <c r="I383" s="177">
        <f>_xll.qlInterestRateIndexValueDate(Index1M,$H383)</f>
        <v>42900</v>
      </c>
      <c r="J383" s="182">
        <f>IFERROR(_xll.qlIndexFixing(Index1M,$H383,TRUE,_xll.ohTrigger(RecalcTrigger,Trigger1M)),NA())</f>
        <v>-2.5613668833952552E-3</v>
      </c>
      <c r="K383" s="44">
        <f>IFERROR(_xll.qlIndexFixing(Index3M,H383,TRUE,_xll.ohTrigger(RecalcTrigger,Trigger3M)),NA())</f>
        <v>-1.4490682412124248E-3</v>
      </c>
      <c r="L383" s="44">
        <f>IFERROR(_xll.qlIndexFixing(Index6M,$H383,TRUE,_xll.ohTrigger(RecalcTrigger,Trigger6M)),NA())</f>
        <v>-1.1754987618006024E-4</v>
      </c>
      <c r="M383" s="183">
        <f>IFERROR(_xll.qlIndexFixing(Index1Y,$H383,TRUE,_xll.ohTrigger(RecalcTrigger,Trigger1Y)),NA())</f>
        <v>1.6774279934889435E-3</v>
      </c>
      <c r="N383" s="182">
        <f>IFERROR(_xll.qlIndexFixing(ONIndex1M,I383,TRUE,_xll.ohTrigger(RecalcTrigger,Trigger1M)),NA())</f>
        <v>-2.5991727652696639E-3</v>
      </c>
      <c r="O383" s="44">
        <f>IFERROR(_xll.qlIndexFixing(ONIndex3M,I383,TRUE,_xll.ohTrigger(RecalcTrigger,Trigger3M)),NA())</f>
        <v>-1.5782364452654463E-3</v>
      </c>
      <c r="P383" s="44">
        <f>IFERROR(_xll.qlIndexFixing(ONIndex6M,I383,TRUE,_xll.ohTrigger(RecalcTrigger,Trigger6M)),NA())</f>
        <v>-4.2911296239012131E-4</v>
      </c>
      <c r="Q383" s="183">
        <f>IFERROR(_xll.qlIndexFixing(ONIndex1Y,I383,TRUE,_xll.ohTrigger(RecalcTrigger,Trigger1Y)),NA())</f>
        <v>6.2622208389484513E-4</v>
      </c>
    </row>
    <row r="384" spans="2:17" x14ac:dyDescent="0.2">
      <c r="B384" s="39" t="s">
        <v>17</v>
      </c>
      <c r="D384" s="42">
        <f>_xll.qlCalendarAdvance(Calendar,$D383,B384,"f",FALSE)</f>
        <v>42899</v>
      </c>
      <c r="E384" s="177">
        <f>_xll.qlInterestRateIndexValueDate(IndexON,D384)</f>
        <v>42899</v>
      </c>
      <c r="F384" s="193">
        <f>IFERROR(_xll.qlIndexFixing(IndexON,D384,TRUE,_xll.ohTrigger(RecalcTrigger,TriggerON)),NA())</f>
        <v>-2.7249633497250514E-3</v>
      </c>
      <c r="H384" s="42">
        <f>_xll.qlCalendarAdvance(Calendar,$H383,B384,"f",FALSE)</f>
        <v>42899</v>
      </c>
      <c r="I384" s="177">
        <f>_xll.qlInterestRateIndexValueDate(Index1M,$H384)</f>
        <v>42901</v>
      </c>
      <c r="J384" s="182">
        <f>IFERROR(_xll.qlIndexFixing(Index1M,$H384,TRUE,_xll.ohTrigger(RecalcTrigger,Trigger1M)),NA())</f>
        <v>-2.5546877785595501E-3</v>
      </c>
      <c r="K384" s="44">
        <f>IFERROR(_xll.qlIndexFixing(Index3M,H384,TRUE,_xll.ohTrigger(RecalcTrigger,Trigger3M)),NA())</f>
        <v>-1.4457011287379333E-3</v>
      </c>
      <c r="L384" s="44">
        <f>IFERROR(_xll.qlIndexFixing(Index6M,$H384,TRUE,_xll.ohTrigger(RecalcTrigger,Trigger6M)),NA())</f>
        <v>-1.1351443826639439E-4</v>
      </c>
      <c r="M384" s="183">
        <f>IFERROR(_xll.qlIndexFixing(Index1Y,$H384,TRUE,_xll.ohTrigger(RecalcTrigger,Trigger1Y)),NA())</f>
        <v>1.6839599829270517E-3</v>
      </c>
      <c r="N384" s="182">
        <f>IFERROR(_xll.qlIndexFixing(ONIndex1M,I384,TRUE,_xll.ohTrigger(RecalcTrigger,Trigger1M)),NA())</f>
        <v>-2.5928372891126372E-3</v>
      </c>
      <c r="O384" s="44">
        <f>IFERROR(_xll.qlIndexFixing(ONIndex3M,I384,TRUE,_xll.ohTrigger(RecalcTrigger,Trigger3M)),NA())</f>
        <v>-1.5734852170412594E-3</v>
      </c>
      <c r="P384" s="44">
        <f>IFERROR(_xll.qlIndexFixing(ONIndex6M,I384,TRUE,_xll.ohTrigger(RecalcTrigger,Trigger6M)),NA())</f>
        <v>-4.0095479532542555E-4</v>
      </c>
      <c r="Q384" s="183">
        <f>IFERROR(_xll.qlIndexFixing(ONIndex1Y,I384,TRUE,_xll.ohTrigger(RecalcTrigger,Trigger1Y)),NA())</f>
        <v>6.3847671158079322E-4</v>
      </c>
    </row>
    <row r="385" spans="2:17" x14ac:dyDescent="0.2">
      <c r="B385" s="39" t="s">
        <v>17</v>
      </c>
      <c r="D385" s="42">
        <f>_xll.qlCalendarAdvance(Calendar,$D384,B385,"f",FALSE)</f>
        <v>42900</v>
      </c>
      <c r="E385" s="177">
        <f>_xll.qlInterestRateIndexValueDate(IndexON,D385)</f>
        <v>42900</v>
      </c>
      <c r="F385" s="193">
        <f>IFERROR(_xll.qlIndexFixing(IndexON,D385,TRUE,_xll.ohTrigger(RecalcTrigger,TriggerON)),NA())</f>
        <v>-2.7226114376199817E-3</v>
      </c>
      <c r="H385" s="42">
        <f>_xll.qlCalendarAdvance(Calendar,$H384,B385,"f",FALSE)</f>
        <v>42900</v>
      </c>
      <c r="I385" s="177">
        <f>_xll.qlInterestRateIndexValueDate(Index1M,$H385)</f>
        <v>42902</v>
      </c>
      <c r="J385" s="182">
        <f>IFERROR(_xll.qlIndexFixing(Index1M,$H385,TRUE,_xll.ohTrigger(RecalcTrigger,Trigger1M)),NA())</f>
        <v>-2.5530668781907047E-3</v>
      </c>
      <c r="K385" s="44">
        <f>IFERROR(_xll.qlIndexFixing(Index3M,H385,TRUE,_xll.ohTrigger(RecalcTrigger,Trigger3M)),NA())</f>
        <v>-1.4385123122467513E-3</v>
      </c>
      <c r="L385" s="44">
        <f>IFERROR(_xll.qlIndexFixing(Index6M,$H385,TRUE,_xll.ohTrigger(RecalcTrigger,Trigger6M)),NA())</f>
        <v>-1.0520451172516214E-4</v>
      </c>
      <c r="M385" s="183">
        <f>IFERROR(_xll.qlIndexFixing(Index1Y,$H385,TRUE,_xll.ohTrigger(RecalcTrigger,Trigger1Y)),NA())</f>
        <v>1.6977107279384112E-3</v>
      </c>
      <c r="N385" s="182">
        <f>IFERROR(_xll.qlIndexFixing(ONIndex1M,I385,TRUE,_xll.ohTrigger(RecalcTrigger,Trigger1M)),NA())</f>
        <v>-2.5896416213422313E-3</v>
      </c>
      <c r="O385" s="44">
        <f>IFERROR(_xll.qlIndexFixing(ONIndex3M,I385,TRUE,_xll.ohTrigger(RecalcTrigger,Trigger3M)),NA())</f>
        <v>-1.5710709983762783E-3</v>
      </c>
      <c r="P385" s="44">
        <f>IFERROR(_xll.qlIndexFixing(ONIndex6M,I385,TRUE,_xll.ohTrigger(RecalcTrigger,Trigger6M)),NA())</f>
        <v>-3.8602987094904506E-4</v>
      </c>
      <c r="Q385" s="183">
        <f>IFERROR(_xll.qlIndexFixing(ONIndex1Y,I385,TRUE,_xll.ohTrigger(RecalcTrigger,Trigger1Y)),NA())</f>
        <v>6.4450196699539219E-4</v>
      </c>
    </row>
    <row r="386" spans="2:17" x14ac:dyDescent="0.2">
      <c r="B386" s="39" t="s">
        <v>17</v>
      </c>
      <c r="D386" s="42">
        <f>_xll.qlCalendarAdvance(Calendar,$D385,B386,"f",FALSE)</f>
        <v>42901</v>
      </c>
      <c r="E386" s="177">
        <f>_xll.qlInterestRateIndexValueDate(IndexON,D386)</f>
        <v>42901</v>
      </c>
      <c r="F386" s="193">
        <f>IFERROR(_xll.qlIndexFixing(IndexON,D386,TRUE,_xll.ohTrigger(RecalcTrigger,TriggerON)),NA())</f>
        <v>-2.7202794917036144E-3</v>
      </c>
      <c r="H386" s="42">
        <f>_xll.qlCalendarAdvance(Calendar,$H385,B386,"f",FALSE)</f>
        <v>42901</v>
      </c>
      <c r="I386" s="177">
        <f>_xll.qlInterestRateIndexValueDate(Index1M,$H386)</f>
        <v>42905</v>
      </c>
      <c r="J386" s="182">
        <f>IFERROR(_xll.qlIndexFixing(Index1M,$H386,TRUE,_xll.ohTrigger(RecalcTrigger,Trigger1M)),NA())</f>
        <v>-2.5447725073246552E-3</v>
      </c>
      <c r="K386" s="44">
        <f>IFERROR(_xll.qlIndexFixing(Index3M,H386,TRUE,_xll.ohTrigger(RecalcTrigger,Trigger3M)),NA())</f>
        <v>-1.431999220684985E-3</v>
      </c>
      <c r="L386" s="44">
        <f>IFERROR(_xll.qlIndexFixing(Index6M,$H386,TRUE,_xll.ohTrigger(RecalcTrigger,Trigger6M)),NA())</f>
        <v>-9.7685201222423419E-5</v>
      </c>
      <c r="M386" s="183">
        <f>IFERROR(_xll.qlIndexFixing(Index1Y,$H386,TRUE,_xll.ohTrigger(RecalcTrigger,Trigger1Y)),NA())</f>
        <v>1.710150112290686E-3</v>
      </c>
      <c r="N386" s="182">
        <f>IFERROR(_xll.qlIndexFixing(ONIndex1M,I386,TRUE,_xll.ohTrigger(RecalcTrigger,Trigger1M)),NA())</f>
        <v>-2.5864348782311808E-3</v>
      </c>
      <c r="O386" s="44">
        <f>IFERROR(_xll.qlIndexFixing(ONIndex3M,I386,TRUE,_xll.ohTrigger(RecalcTrigger,Trigger3M)),NA())</f>
        <v>-1.5686355722754897E-3</v>
      </c>
      <c r="P386" s="44">
        <f>IFERROR(_xll.qlIndexFixing(ONIndex6M,I386,TRUE,_xll.ohTrigger(RecalcTrigger,Trigger6M)),NA())</f>
        <v>-3.7181524966900525E-4</v>
      </c>
      <c r="Q386" s="183">
        <f>IFERROR(_xll.qlIndexFixing(ONIndex1Y,I386,TRUE,_xll.ohTrigger(RecalcTrigger,Trigger1Y)),NA())</f>
        <v>6.6412734759602188E-4</v>
      </c>
    </row>
    <row r="387" spans="2:17" x14ac:dyDescent="0.2">
      <c r="B387" s="39" t="s">
        <v>17</v>
      </c>
      <c r="D387" s="42">
        <f>_xll.qlCalendarAdvance(Calendar,$D386,B387,"f",FALSE)</f>
        <v>42902</v>
      </c>
      <c r="E387" s="177">
        <f>_xll.qlInterestRateIndexValueDate(IndexON,D387)</f>
        <v>42902</v>
      </c>
      <c r="F387" s="193">
        <f>IFERROR(_xll.qlIndexFixing(IndexON,D387,TRUE,_xll.ohTrigger(RecalcTrigger,TriggerON)),NA())</f>
        <v>-2.7156628187530174E-3</v>
      </c>
      <c r="H387" s="42">
        <f>_xll.qlCalendarAdvance(Calendar,$H386,B387,"f",FALSE)</f>
        <v>42902</v>
      </c>
      <c r="I387" s="177">
        <f>_xll.qlInterestRateIndexValueDate(Index1M,$H387)</f>
        <v>42906</v>
      </c>
      <c r="J387" s="182">
        <f>IFERROR(_xll.qlIndexFixing(Index1M,$H387,TRUE,_xll.ohTrigger(RecalcTrigger,Trigger1M)),NA())</f>
        <v>-2.5414216936967549E-3</v>
      </c>
      <c r="K387" s="44">
        <f>IFERROR(_xll.qlIndexFixing(Index3M,H387,TRUE,_xll.ohTrigger(RecalcTrigger,Trigger3M)),NA())</f>
        <v>-1.4285120322604409E-3</v>
      </c>
      <c r="L387" s="44">
        <f>IFERROR(_xll.qlIndexFixing(Index6M,$H387,TRUE,_xll.ohTrigger(RecalcTrigger,Trigger6M)),NA())</f>
        <v>-9.3820963782664265E-5</v>
      </c>
      <c r="M387" s="183">
        <f>IFERROR(_xll.qlIndexFixing(Index1Y,$H387,TRUE,_xll.ohTrigger(RecalcTrigger,Trigger1Y)),NA())</f>
        <v>1.7167140671289841E-3</v>
      </c>
      <c r="N387" s="182">
        <f>IFERROR(_xll.qlIndexFixing(ONIndex1M,I387,TRUE,_xll.ohTrigger(RecalcTrigger,Trigger1M)),NA())</f>
        <v>-2.5832170951112232E-3</v>
      </c>
      <c r="O387" s="44">
        <f>IFERROR(_xll.qlIndexFixing(ONIndex3M,I387,TRUE,_xll.ohTrigger(RecalcTrigger,Trigger3M)),NA())</f>
        <v>-1.5661788593623882E-3</v>
      </c>
      <c r="P387" s="44">
        <f>IFERROR(_xll.qlIndexFixing(ONIndex6M,I387,TRUE,_xll.ohTrigger(RecalcTrigger,Trigger6M)),NA())</f>
        <v>-3.5909035325243366E-4</v>
      </c>
      <c r="Q387" s="183">
        <f>IFERROR(_xll.qlIndexFixing(ONIndex1Y,I387,TRUE,_xll.ohTrigger(RecalcTrigger,Trigger1Y)),NA())</f>
        <v>6.9645803692175434E-4</v>
      </c>
    </row>
    <row r="388" spans="2:17" x14ac:dyDescent="0.2">
      <c r="B388" s="39" t="s">
        <v>17</v>
      </c>
      <c r="D388" s="42">
        <f>_xll.qlCalendarAdvance(Calendar,$D387,B388,"f",FALSE)</f>
        <v>42905</v>
      </c>
      <c r="E388" s="177">
        <f>_xll.qlInterestRateIndexValueDate(IndexON,D388)</f>
        <v>42905</v>
      </c>
      <c r="F388" s="193">
        <f>IFERROR(_xll.qlIndexFixing(IndexON,D388,TRUE,_xll.ohTrigger(RecalcTrigger,TriggerON)),NA())</f>
        <v>-2.7111559740022884E-3</v>
      </c>
      <c r="H388" s="42">
        <f>_xll.qlCalendarAdvance(Calendar,$H387,B388,"f",FALSE)</f>
        <v>42905</v>
      </c>
      <c r="I388" s="177">
        <f>_xll.qlInterestRateIndexValueDate(Index1M,$H388)</f>
        <v>42907</v>
      </c>
      <c r="J388" s="182">
        <f>IFERROR(_xll.qlIndexFixing(Index1M,$H388,TRUE,_xll.ohTrigger(RecalcTrigger,Trigger1M)),NA())</f>
        <v>-2.538060315947277E-3</v>
      </c>
      <c r="K388" s="44">
        <f>IFERROR(_xll.qlIndexFixing(Index3M,H388,TRUE,_xll.ohTrigger(RecalcTrigger,Trigger3M)),NA())</f>
        <v>-1.4249999990435863E-3</v>
      </c>
      <c r="L388" s="44">
        <f>IFERROR(_xll.qlIndexFixing(Index6M,$H388,TRUE,_xll.ohTrigger(RecalcTrigger,Trigger6M)),NA())</f>
        <v>-9.0000000000567775E-5</v>
      </c>
      <c r="M388" s="183">
        <f>IFERROR(_xll.qlIndexFixing(Index1Y,$H388,TRUE,_xll.ohTrigger(RecalcTrigger,Trigger1Y)),NA())</f>
        <v>1.7232849489893065E-3</v>
      </c>
      <c r="N388" s="182">
        <f>IFERROR(_xll.qlIndexFixing(ONIndex1M,I388,TRUE,_xll.ohTrigger(RecalcTrigger,Trigger1M)),NA())</f>
        <v>-2.5767264609211082E-3</v>
      </c>
      <c r="O388" s="44">
        <f>IFERROR(_xll.qlIndexFixing(ONIndex3M,I388,TRUE,_xll.ohTrigger(RecalcTrigger,Trigger3M)),NA())</f>
        <v>-1.5611873047793878E-3</v>
      </c>
      <c r="P388" s="44">
        <f>IFERROR(_xll.qlIndexFixing(ONIndex6M,I388,TRUE,_xll.ohTrigger(RecalcTrigger,Trigger6M)),NA())</f>
        <v>-3.3585495415433542E-4</v>
      </c>
      <c r="Q388" s="183">
        <f>IFERROR(_xll.qlIndexFixing(ONIndex1Y,I388,TRUE,_xll.ohTrigger(RecalcTrigger,Trigger1Y)),NA())</f>
        <v>7.563908341534642E-4</v>
      </c>
    </row>
    <row r="389" spans="2:17" x14ac:dyDescent="0.2">
      <c r="B389" s="39" t="s">
        <v>17</v>
      </c>
      <c r="D389" s="42">
        <f>_xll.qlCalendarAdvance(Calendar,$D388,B389,"f",FALSE)</f>
        <v>42906</v>
      </c>
      <c r="E389" s="177">
        <f>_xll.qlInterestRateIndexValueDate(IndexON,D389)</f>
        <v>42906</v>
      </c>
      <c r="F389" s="193">
        <f>IFERROR(_xll.qlIndexFixing(IndexON,D389,TRUE,_xll.ohTrigger(RecalcTrigger,TriggerON)),NA())</f>
        <v>-2.7089273125069369E-3</v>
      </c>
      <c r="H389" s="42">
        <f>_xll.qlCalendarAdvance(Calendar,$H388,B389,"f",FALSE)</f>
        <v>42906</v>
      </c>
      <c r="I389" s="177">
        <f>_xll.qlInterestRateIndexValueDate(Index1M,$H389)</f>
        <v>42908</v>
      </c>
      <c r="J389" s="182">
        <f>IFERROR(_xll.qlIndexFixing(Index1M,$H389,TRUE,_xll.ohTrigger(RecalcTrigger,Trigger1M)),NA())</f>
        <v>-2.5312341780890646E-3</v>
      </c>
      <c r="K389" s="44">
        <f>IFERROR(_xll.qlIndexFixing(Index3M,H389,TRUE,_xll.ohTrigger(RecalcTrigger,Trigger3M)),NA())</f>
        <v>-1.4214630774823029E-3</v>
      </c>
      <c r="L389" s="44">
        <f>IFERROR(_xll.qlIndexFixing(Index6M,$H389,TRUE,_xll.ohTrigger(RecalcTrigger,Trigger6M)),NA())</f>
        <v>-8.6218632226036938E-5</v>
      </c>
      <c r="M389" s="183">
        <f>IFERROR(_xll.qlIndexFixing(Index1Y,$H389,TRUE,_xll.ohTrigger(RecalcTrigger,Trigger1Y)),NA())</f>
        <v>1.7298254422970232E-3</v>
      </c>
      <c r="N389" s="182">
        <f>IFERROR(_xll.qlIndexFixing(ONIndex1M,I389,TRUE,_xll.ohTrigger(RecalcTrigger,Trigger1M)),NA())</f>
        <v>-2.5702362646207177E-3</v>
      </c>
      <c r="O389" s="44">
        <f>IFERROR(_xll.qlIndexFixing(ONIndex3M,I389,TRUE,_xll.ohTrigger(RecalcTrigger,Trigger3M)),NA())</f>
        <v>-1.5561375327122207E-3</v>
      </c>
      <c r="P389" s="44">
        <f>IFERROR(_xll.qlIndexFixing(ONIndex6M,I389,TRUE,_xll.ohTrigger(RecalcTrigger,Trigger6M)),NA())</f>
        <v>-3.1486125031232604E-4</v>
      </c>
      <c r="Q389" s="183">
        <f>IFERROR(_xll.qlIndexFixing(ONIndex1Y,I389,TRUE,_xll.ohTrigger(RecalcTrigger,Trigger1Y)),NA())</f>
        <v>8.1153265587552426E-4</v>
      </c>
    </row>
    <row r="390" spans="2:17" x14ac:dyDescent="0.2">
      <c r="B390" s="39" t="s">
        <v>17</v>
      </c>
      <c r="D390" s="42">
        <f>_xll.qlCalendarAdvance(Calendar,$D389,B390,"f",FALSE)</f>
        <v>42907</v>
      </c>
      <c r="E390" s="177">
        <f>_xll.qlInterestRateIndexValueDate(IndexON,D390)</f>
        <v>42907</v>
      </c>
      <c r="F390" s="193">
        <f>IFERROR(_xll.qlIndexFixing(IndexON,D390,TRUE,_xll.ohTrigger(RecalcTrigger,TriggerON)),NA())</f>
        <v>-2.7067130744340417E-3</v>
      </c>
      <c r="H390" s="42">
        <f>_xll.qlCalendarAdvance(Calendar,$H389,B390,"f",FALSE)</f>
        <v>42907</v>
      </c>
      <c r="I390" s="177">
        <f>_xll.qlInterestRateIndexValueDate(Index1M,$H390)</f>
        <v>42909</v>
      </c>
      <c r="J390" s="182">
        <f>IFERROR(_xll.qlIndexFixing(Index1M,$H390,TRUE,_xll.ohTrigger(RecalcTrigger,Trigger1M)),NA())</f>
        <v>-2.5295754610282235E-3</v>
      </c>
      <c r="K390" s="44">
        <f>IFERROR(_xll.qlIndexFixing(Index3M,H390,TRUE,_xll.ohTrigger(RecalcTrigger,Trigger3M)),NA())</f>
        <v>-1.4139207661804547E-3</v>
      </c>
      <c r="L390" s="44">
        <f>IFERROR(_xll.qlIndexFixing(Index6M,$H390,TRUE,_xll.ohTrigger(RecalcTrigger,Trigger6M)),NA())</f>
        <v>-7.3332574054030313E-5</v>
      </c>
      <c r="M390" s="183">
        <f>IFERROR(_xll.qlIndexFixing(Index1Y,$H390,TRUE,_xll.ohTrigger(RecalcTrigger,Trigger1Y)),NA())</f>
        <v>1.743590721923314E-3</v>
      </c>
      <c r="N390" s="182">
        <f>IFERROR(_xll.qlIndexFixing(ONIndex1M,I390,TRUE,_xll.ohTrigger(RecalcTrigger,Trigger1M)),NA())</f>
        <v>-2.5669638084346857E-3</v>
      </c>
      <c r="O390" s="44">
        <f>IFERROR(_xll.qlIndexFixing(ONIndex3M,I390,TRUE,_xll.ohTrigger(RecalcTrigger,Trigger3M)),NA())</f>
        <v>-1.5535731822602372E-3</v>
      </c>
      <c r="P390" s="44">
        <f>IFERROR(_xll.qlIndexFixing(ONIndex6M,I390,TRUE,_xll.ohTrigger(RecalcTrigger,Trigger6M)),NA())</f>
        <v>-3.0549795705159255E-4</v>
      </c>
      <c r="Q390" s="183">
        <f>IFERROR(_xll.qlIndexFixing(ONIndex1Y,I390,TRUE,_xll.ohTrigger(RecalcTrigger,Trigger1Y)),NA())</f>
        <v>8.3668164740480222E-4</v>
      </c>
    </row>
    <row r="391" spans="2:17" x14ac:dyDescent="0.2">
      <c r="B391" s="39" t="s">
        <v>17</v>
      </c>
      <c r="D391" s="42">
        <f>_xll.qlCalendarAdvance(Calendar,$D390,B391,"f",FALSE)</f>
        <v>42908</v>
      </c>
      <c r="E391" s="177">
        <f>_xll.qlInterestRateIndexValueDate(IndexON,D391)</f>
        <v>42908</v>
      </c>
      <c r="F391" s="193">
        <f>IFERROR(_xll.qlIndexFixing(IndexON,D391,TRUE,_xll.ohTrigger(RecalcTrigger,TriggerON)),NA())</f>
        <v>-2.7044856913560622E-3</v>
      </c>
      <c r="H391" s="42">
        <f>_xll.qlCalendarAdvance(Calendar,$H390,B391,"f",FALSE)</f>
        <v>42908</v>
      </c>
      <c r="I391" s="177">
        <f>_xll.qlInterestRateIndexValueDate(Index1M,$H391)</f>
        <v>42912</v>
      </c>
      <c r="J391" s="182">
        <f>IFERROR(_xll.qlIndexFixing(Index1M,$H391,TRUE,_xll.ohTrigger(RecalcTrigger,Trigger1M)),NA())</f>
        <v>-2.5210961955881572E-3</v>
      </c>
      <c r="K391" s="44">
        <f>IFERROR(_xll.qlIndexFixing(Index3M,H391,TRUE,_xll.ohTrigger(RecalcTrigger,Trigger3M)),NA())</f>
        <v>-1.4070689555188156E-3</v>
      </c>
      <c r="L391" s="44">
        <f>IFERROR(_xll.qlIndexFixing(Index6M,$H391,TRUE,_xll.ohTrigger(RecalcTrigger,Trigger6M)),NA())</f>
        <v>-6.9052511120191475E-5</v>
      </c>
      <c r="M391" s="183">
        <f>IFERROR(_xll.qlIndexFixing(Index1Y,$H391,TRUE,_xll.ohTrigger(RecalcTrigger,Trigger1Y)),NA())</f>
        <v>1.7553739553505484E-3</v>
      </c>
      <c r="N391" s="182">
        <f>IFERROR(_xll.qlIndexFixing(ONIndex1M,I391,TRUE,_xll.ohTrigger(RecalcTrigger,Trigger1M)),NA())</f>
        <v>-2.5636805230710991E-3</v>
      </c>
      <c r="O391" s="44">
        <f>IFERROR(_xll.qlIndexFixing(ONIndex3M,I391,TRUE,_xll.ohTrigger(RecalcTrigger,Trigger3M)),NA())</f>
        <v>-1.5509870640206813E-3</v>
      </c>
      <c r="P391" s="44">
        <f>IFERROR(_xll.qlIndexFixing(ONIndex6M,I391,TRUE,_xll.ohTrigger(RecalcTrigger,Trigger6M)),NA())</f>
        <v>-2.9682280141773987E-4</v>
      </c>
      <c r="Q391" s="183">
        <f>IFERROR(_xll.qlIndexFixing(ONIndex1Y,I391,TRUE,_xll.ohTrigger(RecalcTrigger,Trigger1Y)),NA())</f>
        <v>8.603597221057413E-4</v>
      </c>
    </row>
    <row r="392" spans="2:17" x14ac:dyDescent="0.2">
      <c r="B392" s="39" t="s">
        <v>17</v>
      </c>
      <c r="D392" s="42">
        <f>_xll.qlCalendarAdvance(Calendar,$D391,B392,"f",FALSE)</f>
        <v>42909</v>
      </c>
      <c r="E392" s="177">
        <f>_xll.qlInterestRateIndexValueDate(IndexON,D392)</f>
        <v>42909</v>
      </c>
      <c r="F392" s="193">
        <f>IFERROR(_xll.qlIndexFixing(IndexON,D392,TRUE,_xll.ohTrigger(RecalcTrigger,TriggerON)),NA())</f>
        <v>-2.6999435105379277E-3</v>
      </c>
      <c r="H392" s="42">
        <f>_xll.qlCalendarAdvance(Calendar,$H391,B392,"f",FALSE)</f>
        <v>42909</v>
      </c>
      <c r="I392" s="177">
        <f>_xll.qlInterestRateIndexValueDate(Index1M,$H392)</f>
        <v>42913</v>
      </c>
      <c r="J392" s="182">
        <f>IFERROR(_xll.qlIndexFixing(Index1M,$H392,TRUE,_xll.ohTrigger(RecalcTrigger,Trigger1M)),NA())</f>
        <v>-2.5176721712414363E-3</v>
      </c>
      <c r="K392" s="44">
        <f>IFERROR(_xll.qlIndexFixing(Index3M,H392,TRUE,_xll.ohTrigger(RecalcTrigger,Trigger3M)),NA())</f>
        <v>-1.4034095311261749E-3</v>
      </c>
      <c r="L392" s="44">
        <f>IFERROR(_xll.qlIndexFixing(Index6M,$H392,TRUE,_xll.ohTrigger(RecalcTrigger,Trigger6M)),NA())</f>
        <v>-6.7709353185869031E-5</v>
      </c>
      <c r="M392" s="183">
        <f>IFERROR(_xll.qlIndexFixing(Index1Y,$H392,TRUE,_xll.ohTrigger(RecalcTrigger,Trigger1Y)),NA())</f>
        <v>1.7616273934190699E-3</v>
      </c>
      <c r="N392" s="182">
        <f>IFERROR(_xll.qlIndexFixing(ONIndex1M,I392,TRUE,_xll.ohTrigger(RecalcTrigger,Trigger1M)),NA())</f>
        <v>-2.5603864437417911E-3</v>
      </c>
      <c r="O392" s="44">
        <f>IFERROR(_xll.qlIndexFixing(ONIndex3M,I392,TRUE,_xll.ohTrigger(RecalcTrigger,Trigger3M)),NA())</f>
        <v>-1.5483790980974632E-3</v>
      </c>
      <c r="P392" s="44">
        <f>IFERROR(_xll.qlIndexFixing(ONIndex6M,I392,TRUE,_xll.ohTrigger(RecalcTrigger,Trigger6M)),NA())</f>
        <v>-2.8884105591320264E-4</v>
      </c>
      <c r="Q392" s="183">
        <f>IFERROR(_xll.qlIndexFixing(ONIndex1Y,I392,TRUE,_xll.ohTrigger(RecalcTrigger,Trigger1Y)),NA())</f>
        <v>8.8255535439785149E-4</v>
      </c>
    </row>
    <row r="393" spans="2:17" x14ac:dyDescent="0.2">
      <c r="B393" s="39" t="s">
        <v>17</v>
      </c>
      <c r="D393" s="42">
        <f>_xll.qlCalendarAdvance(Calendar,$D392,B393,"f",FALSE)</f>
        <v>42912</v>
      </c>
      <c r="E393" s="177">
        <f>_xll.qlInterestRateIndexValueDate(IndexON,D393)</f>
        <v>42912</v>
      </c>
      <c r="F393" s="193">
        <f>IFERROR(_xll.qlIndexFixing(IndexON,D393,TRUE,_xll.ohTrigger(RecalcTrigger,TriggerON)),NA())</f>
        <v>-2.695374311905141E-3</v>
      </c>
      <c r="H393" s="42">
        <f>_xll.qlCalendarAdvance(Calendar,$H392,B393,"f",FALSE)</f>
        <v>42912</v>
      </c>
      <c r="I393" s="177">
        <f>_xll.qlInterestRateIndexValueDate(Index1M,$H393)</f>
        <v>42914</v>
      </c>
      <c r="J393" s="182">
        <f>IFERROR(_xll.qlIndexFixing(Index1M,$H393,TRUE,_xll.ohTrigger(RecalcTrigger,Trigger1M)),NA())</f>
        <v>-2.5142378288163236E-3</v>
      </c>
      <c r="K393" s="44">
        <f>IFERROR(_xll.qlIndexFixing(Index3M,H393,TRUE,_xll.ohTrigger(RecalcTrigger,Trigger3M)),NA())</f>
        <v>-1.3997260399736451E-3</v>
      </c>
      <c r="L393" s="44">
        <f>IFERROR(_xll.qlIndexFixing(Index6M,$H393,TRUE,_xll.ohTrigger(RecalcTrigger,Trigger6M)),NA())</f>
        <v>-6.4060828502837956E-5</v>
      </c>
      <c r="M393" s="183">
        <f>IFERROR(_xll.qlIndexFixing(Index1Y,$H393,TRUE,_xll.ohTrigger(RecalcTrigger,Trigger1Y)),NA())</f>
        <v>1.767835336035802E-3</v>
      </c>
      <c r="N393" s="182">
        <f>IFERROR(_xll.qlIndexFixing(ONIndex1M,I393,TRUE,_xll.ohTrigger(RecalcTrigger,Trigger1M)),NA())</f>
        <v>-2.5537443653611547E-3</v>
      </c>
      <c r="O393" s="44">
        <f>IFERROR(_xll.qlIndexFixing(ONIndex3M,I393,TRUE,_xll.ohTrigger(RecalcTrigger,Trigger3M)),NA())</f>
        <v>-1.5430833254770349E-3</v>
      </c>
      <c r="P393" s="44">
        <f>IFERROR(_xll.qlIndexFixing(ONIndex6M,I393,TRUE,_xll.ohTrigger(RecalcTrigger,Trigger6M)),NA())</f>
        <v>-2.7521508268346651E-4</v>
      </c>
      <c r="Q393" s="183">
        <f>IFERROR(_xll.qlIndexFixing(ONIndex1Y,I393,TRUE,_xll.ohTrigger(RecalcTrigger,Trigger1Y)),NA())</f>
        <v>9.2194987644234061E-4</v>
      </c>
    </row>
    <row r="394" spans="2:17" x14ac:dyDescent="0.2">
      <c r="B394" s="39" t="s">
        <v>17</v>
      </c>
      <c r="D394" s="42">
        <f>_xll.qlCalendarAdvance(Calendar,$D393,B394,"f",FALSE)</f>
        <v>42913</v>
      </c>
      <c r="E394" s="177">
        <f>_xll.qlInterestRateIndexValueDate(IndexON,D394)</f>
        <v>42913</v>
      </c>
      <c r="F394" s="193">
        <f>IFERROR(_xll.qlIndexFixing(IndexON,D394,TRUE,_xll.ohTrigger(RecalcTrigger,TriggerON)),NA())</f>
        <v>-2.69304565395867E-3</v>
      </c>
      <c r="H394" s="42">
        <f>_xll.qlCalendarAdvance(Calendar,$H393,B394,"f",FALSE)</f>
        <v>42913</v>
      </c>
      <c r="I394" s="177">
        <f>_xll.qlInterestRateIndexValueDate(Index1M,$H394)</f>
        <v>42915</v>
      </c>
      <c r="J394" s="182">
        <f>IFERROR(_xll.qlIndexFixing(Index1M,$H394,TRUE,_xll.ohTrigger(RecalcTrigger,Trigger1M)),NA())</f>
        <v>-2.5072681066629077E-3</v>
      </c>
      <c r="K394" s="44">
        <f>IFERROR(_xll.qlIndexFixing(Index3M,H394,TRUE,_xll.ohTrigger(RecalcTrigger,Trigger3M)),NA())</f>
        <v>-1.3960186298599554E-3</v>
      </c>
      <c r="L394" s="44">
        <f>IFERROR(_xll.qlIndexFixing(Index6M,$H394,TRUE,_xll.ohTrigger(RecalcTrigger,Trigger6M)),NA())</f>
        <v>-6.0421220343937936E-5</v>
      </c>
      <c r="M394" s="183">
        <f>IFERROR(_xll.qlIndexFixing(Index1Y,$H394,TRUE,_xll.ohTrigger(RecalcTrigger,Trigger1Y)),NA())</f>
        <v>1.7740018288539816E-3</v>
      </c>
      <c r="N394" s="182">
        <f>IFERROR(_xll.qlIndexFixing(ONIndex1M,I394,TRUE,_xll.ohTrigger(RecalcTrigger,Trigger1M)),NA())</f>
        <v>-2.5471028904044957E-3</v>
      </c>
      <c r="O394" s="44">
        <f>IFERROR(_xll.qlIndexFixing(ONIndex3M,I394,TRUE,_xll.ohTrigger(RecalcTrigger,Trigger3M)),NA())</f>
        <v>-1.5377271548100424E-3</v>
      </c>
      <c r="P394" s="44">
        <f>IFERROR(_xll.qlIndexFixing(ONIndex6M,I394,TRUE,_xll.ohTrigger(RecalcTrigger,Trigger6M)),NA())</f>
        <v>-2.6395362036080172E-4</v>
      </c>
      <c r="Q394" s="183">
        <f>IFERROR(_xll.qlIndexFixing(ONIndex1Y,I394,TRUE,_xll.ohTrigger(RecalcTrigger,Trigger1Y)),NA())</f>
        <v>9.5628294539018555E-4</v>
      </c>
    </row>
    <row r="395" spans="2:17" x14ac:dyDescent="0.2">
      <c r="B395" s="39" t="s">
        <v>17</v>
      </c>
      <c r="D395" s="42">
        <f>_xll.qlCalendarAdvance(Calendar,$D394,B395,"f",FALSE)</f>
        <v>42914</v>
      </c>
      <c r="E395" s="177">
        <f>_xll.qlInterestRateIndexValueDate(IndexON,D395)</f>
        <v>42914</v>
      </c>
      <c r="F395" s="193">
        <f>IFERROR(_xll.qlIndexFixing(IndexON,D395,TRUE,_xll.ohTrigger(RecalcTrigger,TriggerON)),NA())</f>
        <v>-2.6906965301431995E-3</v>
      </c>
      <c r="H395" s="42">
        <f>_xll.qlCalendarAdvance(Calendar,$H394,B395,"f",FALSE)</f>
        <v>42914</v>
      </c>
      <c r="I395" s="177">
        <f>_xll.qlInterestRateIndexValueDate(Index1M,$H395)</f>
        <v>42916</v>
      </c>
      <c r="J395" s="182">
        <f>IFERROR(_xll.qlIndexFixing(Index1M,$H395,TRUE,_xll.ohTrigger(RecalcTrigger,Trigger1M)),NA())</f>
        <v>-2.5055724320122152E-3</v>
      </c>
      <c r="K395" s="44">
        <f>IFERROR(_xll.qlIndexFixing(Index3M,H395,TRUE,_xll.ohTrigger(RecalcTrigger,Trigger3M)),NA())</f>
        <v>-1.3943503361748275E-3</v>
      </c>
      <c r="L395" s="44">
        <f>IFERROR(_xll.qlIndexFixing(Index6M,$H395,TRUE,_xll.ohTrigger(RecalcTrigger,Trigger6M)),NA())</f>
        <v>-5.9166213773606261E-5</v>
      </c>
      <c r="M395" s="183">
        <f>IFERROR(_xll.qlIndexFixing(Index1Y,$H395,TRUE,_xll.ohTrigger(RecalcTrigger,Trigger1Y)),NA())</f>
        <v>1.776446502595605E-3</v>
      </c>
      <c r="N395" s="182">
        <f>IFERROR(_xll.qlIndexFixing(ONIndex1M,I395,TRUE,_xll.ohTrigger(RecalcTrigger,Trigger1M)),NA())</f>
        <v>-2.5437553687845949E-3</v>
      </c>
      <c r="O395" s="44">
        <f>IFERROR(_xll.qlIndexFixing(ONIndex3M,I395,TRUE,_xll.ohTrigger(RecalcTrigger,Trigger3M)),NA())</f>
        <v>-1.5350087486298847E-3</v>
      </c>
      <c r="P395" s="44">
        <f>IFERROR(_xll.qlIndexFixing(ONIndex6M,I395,TRUE,_xll.ohTrigger(RecalcTrigger,Trigger6M)),NA())</f>
        <v>-2.5951800972201511E-4</v>
      </c>
      <c r="Q395" s="183">
        <f>IFERROR(_xll.qlIndexFixing(ONIndex1Y,I395,TRUE,_xll.ohTrigger(RecalcTrigger,Trigger1Y)),NA())</f>
        <v>9.7089348041201617E-4</v>
      </c>
    </row>
    <row r="396" spans="2:17" x14ac:dyDescent="0.2">
      <c r="B396" s="39" t="s">
        <v>17</v>
      </c>
      <c r="D396" s="42">
        <f>_xll.qlCalendarAdvance(Calendar,$D395,B396,"f",FALSE)</f>
        <v>42915</v>
      </c>
      <c r="E396" s="177">
        <f>_xll.qlInterestRateIndexValueDate(IndexON,D396)</f>
        <v>42915</v>
      </c>
      <c r="F396" s="193">
        <f>IFERROR(_xll.qlIndexFixing(IndexON,D396,TRUE,_xll.ohTrigger(RecalcTrigger,TriggerON)),NA())</f>
        <v>-2.6883268706745511E-3</v>
      </c>
      <c r="H396" s="42">
        <f>_xll.qlCalendarAdvance(Calendar,$H395,B396,"f",FALSE)</f>
        <v>42915</v>
      </c>
      <c r="I396" s="177">
        <f>_xll.qlInterestRateIndexValueDate(Index1M,$H396)</f>
        <v>42919</v>
      </c>
      <c r="J396" s="182">
        <f>IFERROR(_xll.qlIndexFixing(Index1M,$H396,TRUE,_xll.ohTrigger(RecalcTrigger,Trigger1M)),NA())</f>
        <v>-2.4951317913634065E-3</v>
      </c>
      <c r="K396" s="44">
        <f>IFERROR(_xll.qlIndexFixing(Index3M,H396,TRUE,_xll.ohTrigger(RecalcTrigger,Trigger3M)),NA())</f>
        <v>-1.3809528036264366E-3</v>
      </c>
      <c r="L396" s="44">
        <f>IFERROR(_xll.qlIndexFixing(Index6M,$H396,TRUE,_xll.ohTrigger(RecalcTrigger,Trigger6M)),NA())</f>
        <v>-4.3426052023039055E-5</v>
      </c>
      <c r="M396" s="183">
        <f>IFERROR(_xll.qlIndexFixing(Index1Y,$H396,TRUE,_xll.ohTrigger(RecalcTrigger,Trigger1Y)),NA())</f>
        <v>1.7983353219512986E-3</v>
      </c>
      <c r="N396" s="182">
        <f>IFERROR(_xll.qlIndexFixing(ONIndex1M,I396,TRUE,_xll.ohTrigger(RecalcTrigger,Trigger1M)),NA())</f>
        <v>-2.5403972642701333E-3</v>
      </c>
      <c r="O396" s="44">
        <f>IFERROR(_xll.qlIndexFixing(ONIndex3M,I396,TRUE,_xll.ohTrigger(RecalcTrigger,Trigger3M)),NA())</f>
        <v>-1.5322680144302936E-3</v>
      </c>
      <c r="P396" s="44">
        <f>IFERROR(_xll.qlIndexFixing(ONIndex6M,I396,TRUE,_xll.ohTrigger(RecalcTrigger,Trigger6M)),NA())</f>
        <v>-2.5580744326791915E-4</v>
      </c>
      <c r="Q396" s="183">
        <f>IFERROR(_xll.qlIndexFixing(ONIndex1Y,I396,TRUE,_xll.ohTrigger(RecalcTrigger,Trigger1Y)),NA())</f>
        <v>9.8395241906246156E-4</v>
      </c>
    </row>
    <row r="397" spans="2:17" x14ac:dyDescent="0.2">
      <c r="B397" s="39" t="s">
        <v>17</v>
      </c>
      <c r="D397" s="42">
        <f>_xll.qlCalendarAdvance(Calendar,$D396,B397,"f",FALSE)</f>
        <v>42916</v>
      </c>
      <c r="E397" s="177">
        <f>_xll.qlInterestRateIndexValueDate(IndexON,D397)</f>
        <v>42916</v>
      </c>
      <c r="F397" s="193">
        <f>IFERROR(_xll.qlIndexFixing(IndexON,D397,TRUE,_xll.ohTrigger(RecalcTrigger,TriggerON)),NA())</f>
        <v>-2.6834987434565249E-3</v>
      </c>
      <c r="H397" s="42">
        <f>_xll.qlCalendarAdvance(Calendar,$H396,B397,"f",FALSE)</f>
        <v>42916</v>
      </c>
      <c r="I397" s="177">
        <f>_xll.qlInterestRateIndexValueDate(Index1M,$H397)</f>
        <v>42920</v>
      </c>
      <c r="J397" s="182">
        <f>IFERROR(_xll.qlIndexFixing(Index1M,$H397,TRUE,_xll.ohTrigger(RecalcTrigger,Trigger1M)),NA())</f>
        <v>-2.4916313518097062E-3</v>
      </c>
      <c r="K397" s="44">
        <f>IFERROR(_xll.qlIndexFixing(Index3M,H397,TRUE,_xll.ohTrigger(RecalcTrigger,Trigger3M)),NA())</f>
        <v>-1.377128063563078E-3</v>
      </c>
      <c r="L397" s="44">
        <f>IFERROR(_xll.qlIndexFixing(Index6M,$H397,TRUE,_xll.ohTrigger(RecalcTrigger,Trigger6M)),NA())</f>
        <v>-3.9753826087963596E-5</v>
      </c>
      <c r="M397" s="183">
        <f>IFERROR(_xll.qlIndexFixing(Index1Y,$H397,TRUE,_xll.ohTrigger(RecalcTrigger,Trigger1Y)),NA())</f>
        <v>1.8043563573134256E-3</v>
      </c>
      <c r="N397" s="182">
        <f>IFERROR(_xll.qlIndexFixing(ONIndex1M,I397,TRUE,_xll.ohTrigger(RecalcTrigger,Trigger1M)),NA())</f>
        <v>-2.5370286118731045E-3</v>
      </c>
      <c r="O397" s="44">
        <f>IFERROR(_xll.qlIndexFixing(ONIndex3M,I397,TRUE,_xll.ohTrigger(RecalcTrigger,Trigger3M)),NA())</f>
        <v>-1.529504871755627E-3</v>
      </c>
      <c r="P397" s="44">
        <f>IFERROR(_xll.qlIndexFixing(ONIndex6M,I397,TRUE,_xll.ohTrigger(RecalcTrigger,Trigger6M)),NA())</f>
        <v>-2.5282719282149202E-4</v>
      </c>
      <c r="Q397" s="183">
        <f>IFERROR(_xll.qlIndexFixing(ONIndex1Y,I397,TRUE,_xll.ohTrigger(RecalcTrigger,Trigger1Y)),NA())</f>
        <v>9.9544823584096775E-4</v>
      </c>
    </row>
    <row r="398" spans="2:17" x14ac:dyDescent="0.2">
      <c r="B398" s="39" t="s">
        <v>17</v>
      </c>
      <c r="D398" s="42">
        <f>_xll.qlCalendarAdvance(Calendar,$D397,B398,"f",FALSE)</f>
        <v>42919</v>
      </c>
      <c r="E398" s="177">
        <f>_xll.qlInterestRateIndexValueDate(IndexON,D398)</f>
        <v>42919</v>
      </c>
      <c r="F398" s="193">
        <f>IFERROR(_xll.qlIndexFixing(IndexON,D398,TRUE,_xll.ohTrigger(RecalcTrigger,TriggerON)),NA())</f>
        <v>-2.678641467754872E-3</v>
      </c>
      <c r="H398" s="42">
        <f>_xll.qlCalendarAdvance(Calendar,$H397,B398,"f",FALSE)</f>
        <v>42919</v>
      </c>
      <c r="I398" s="177">
        <f>_xll.qlInterestRateIndexValueDate(Index1M,$H398)</f>
        <v>42921</v>
      </c>
      <c r="J398" s="182">
        <f>IFERROR(_xll.qlIndexFixing(Index1M,$H398,TRUE,_xll.ohTrigger(RecalcTrigger,Trigger1M)),NA())</f>
        <v>-2.4845299533557156E-3</v>
      </c>
      <c r="K398" s="44">
        <f>IFERROR(_xll.qlIndexFixing(Index3M,H398,TRUE,_xll.ohTrigger(RecalcTrigger,Trigger3M)),NA())</f>
        <v>-1.3732803200670826E-3</v>
      </c>
      <c r="L398" s="44">
        <f>IFERROR(_xll.qlIndexFixing(Index6M,$H398,TRUE,_xll.ohTrigger(RecalcTrigger,Trigger6M)),NA())</f>
        <v>-3.6066975094332633E-5</v>
      </c>
      <c r="M398" s="183">
        <f>IFERROR(_xll.qlIndexFixing(Index1Y,$H398,TRUE,_xll.ohTrigger(RecalcTrigger,Trigger1Y)),NA())</f>
        <v>1.8103608808331389E-3</v>
      </c>
      <c r="N398" s="182">
        <f>IFERROR(_xll.qlIndexFixing(ONIndex1M,I398,TRUE,_xll.ohTrigger(RecalcTrigger,Trigger1M)),NA())</f>
        <v>-2.5302385399283978E-3</v>
      </c>
      <c r="O398" s="44">
        <f>IFERROR(_xll.qlIndexFixing(ONIndex3M,I398,TRUE,_xll.ohTrigger(RecalcTrigger,Trigger3M)),NA())</f>
        <v>-1.523897041022515E-3</v>
      </c>
      <c r="P398" s="44">
        <f>IFERROR(_xll.qlIndexFixing(ONIndex6M,I398,TRUE,_xll.ohTrigger(RecalcTrigger,Trigger6M)),NA())</f>
        <v>-2.4932726884419054E-4</v>
      </c>
      <c r="Q398" s="183">
        <f>IFERROR(_xll.qlIndexFixing(ONIndex1Y,I398,TRUE,_xll.ohTrigger(RecalcTrigger,Trigger1Y)),NA())</f>
        <v>1.0131746865749136E-3</v>
      </c>
    </row>
    <row r="399" spans="2:17" x14ac:dyDescent="0.2">
      <c r="B399" s="39" t="s">
        <v>17</v>
      </c>
      <c r="D399" s="42">
        <f>_xll.qlCalendarAdvance(Calendar,$D398,B399,"f",FALSE)</f>
        <v>42920</v>
      </c>
      <c r="E399" s="177">
        <f>_xll.qlInterestRateIndexValueDate(IndexON,D399)</f>
        <v>42920</v>
      </c>
      <c r="F399" s="193">
        <f>IFERROR(_xll.qlIndexFixing(IndexON,D399,TRUE,_xll.ohTrigger(RecalcTrigger,TriggerON)),NA())</f>
        <v>-2.6761680747444672E-3</v>
      </c>
      <c r="H399" s="42">
        <f>_xll.qlCalendarAdvance(Calendar,$H398,B399,"f",FALSE)</f>
        <v>42920</v>
      </c>
      <c r="I399" s="177">
        <f>_xll.qlInterestRateIndexValueDate(Index1M,$H399)</f>
        <v>42922</v>
      </c>
      <c r="J399" s="182">
        <f>IFERROR(_xll.qlIndexFixing(Index1M,$H399,TRUE,_xll.ohTrigger(RecalcTrigger,Trigger1M)),NA())</f>
        <v>-2.4828016201736136E-3</v>
      </c>
      <c r="K399" s="44">
        <f>IFERROR(_xll.qlIndexFixing(Index3M,H399,TRUE,_xll.ohTrigger(RecalcTrigger,Trigger3M)),NA())</f>
        <v>-1.3694097305164737E-3</v>
      </c>
      <c r="L399" s="44">
        <f>IFERROR(_xll.qlIndexFixing(Index6M,$H399,TRUE,_xll.ohTrigger(RecalcTrigger,Trigger6M)),NA())</f>
        <v>-2.7317444760878483E-5</v>
      </c>
      <c r="M399" s="183">
        <f>IFERROR(_xll.qlIndexFixing(Index1Y,$H399,TRUE,_xll.ohTrigger(RecalcTrigger,Trigger1Y)),NA())</f>
        <v>1.8163531595070572E-3</v>
      </c>
      <c r="N399" s="182">
        <f>IFERROR(_xll.qlIndexFixing(ONIndex1M,I399,TRUE,_xll.ohTrigger(RecalcTrigger,Trigger1M)),NA())</f>
        <v>-2.5234492279357923E-3</v>
      </c>
      <c r="O399" s="44">
        <f>IFERROR(_xll.qlIndexFixing(ONIndex3M,I399,TRUE,_xll.ohTrigger(RecalcTrigger,Trigger3M)),NA())</f>
        <v>-1.5182266167457215E-3</v>
      </c>
      <c r="P399" s="44">
        <f>IFERROR(_xll.qlIndexFixing(ONIndex6M,I399,TRUE,_xll.ohTrigger(RecalcTrigger,Trigger6M)),NA())</f>
        <v>-2.4831480080145241E-4</v>
      </c>
      <c r="Q399" s="183">
        <f>IFERROR(_xll.qlIndexFixing(ONIndex1Y,I399,TRUE,_xll.ohTrigger(RecalcTrigger,Trigger1Y)),NA())</f>
        <v>1.0255697727856727E-3</v>
      </c>
    </row>
    <row r="400" spans="2:17" x14ac:dyDescent="0.2">
      <c r="B400" s="39" t="s">
        <v>17</v>
      </c>
      <c r="D400" s="42">
        <f>_xll.qlCalendarAdvance(Calendar,$D399,B400,"f",FALSE)</f>
        <v>42921</v>
      </c>
      <c r="E400" s="177">
        <f>_xll.qlInterestRateIndexValueDate(IndexON,D400)</f>
        <v>42921</v>
      </c>
      <c r="F400" s="193">
        <f>IFERROR(_xll.qlIndexFixing(IndexON,D400,TRUE,_xll.ohTrigger(RecalcTrigger,TriggerON)),NA())</f>
        <v>-2.6736737243782116E-3</v>
      </c>
      <c r="H400" s="42">
        <f>_xll.qlCalendarAdvance(Calendar,$H399,B400,"f",FALSE)</f>
        <v>42921</v>
      </c>
      <c r="I400" s="177">
        <f>_xll.qlInterestRateIndexValueDate(Index1M,$H400)</f>
        <v>42923</v>
      </c>
      <c r="J400" s="182">
        <f>IFERROR(_xll.qlIndexFixing(Index1M,$H400,TRUE,_xll.ohTrigger(RecalcTrigger,Trigger1M)),NA())</f>
        <v>-2.4810698472252637E-3</v>
      </c>
      <c r="K400" s="44">
        <f>IFERROR(_xll.qlIndexFixing(Index3M,H400,TRUE,_xll.ohTrigger(RecalcTrigger,Trigger3M)),NA())</f>
        <v>-1.361218229033716E-3</v>
      </c>
      <c r="L400" s="44">
        <f>IFERROR(_xll.qlIndexFixing(Index6M,$H400,TRUE,_xll.ohTrigger(RecalcTrigger,Trigger6M)),NA())</f>
        <v>-2.6098491478429951E-5</v>
      </c>
      <c r="M400" s="183">
        <f>IFERROR(_xll.qlIndexFixing(Index1Y,$H400,TRUE,_xll.ohTrigger(RecalcTrigger,Trigger1Y)),NA())</f>
        <v>1.8298152901478765E-3</v>
      </c>
      <c r="N400" s="182">
        <f>IFERROR(_xll.qlIndexFixing(ONIndex1M,I400,TRUE,_xll.ohTrigger(RecalcTrigger,Trigger1M)),NA())</f>
        <v>-2.520028364023652E-3</v>
      </c>
      <c r="O400" s="44">
        <f>IFERROR(_xll.qlIndexFixing(ONIndex3M,I400,TRUE,_xll.ohTrigger(RecalcTrigger,Trigger3M)),NA())</f>
        <v>-1.5153502312159617E-3</v>
      </c>
      <c r="P400" s="44">
        <f>IFERROR(_xll.qlIndexFixing(ONIndex6M,I400,TRUE,_xll.ohTrigger(RecalcTrigger,Trigger6M)),NA())</f>
        <v>-2.4906521645107205E-4</v>
      </c>
      <c r="Q400" s="183">
        <f>IFERROR(_xll.qlIndexFixing(ONIndex1Y,I400,TRUE,_xll.ohTrigger(RecalcTrigger,Trigger1Y)),NA())</f>
        <v>1.0290770968968133E-3</v>
      </c>
    </row>
    <row r="401" spans="2:17" x14ac:dyDescent="0.2">
      <c r="B401" s="39" t="s">
        <v>17</v>
      </c>
      <c r="D401" s="42">
        <f>_xll.qlCalendarAdvance(Calendar,$D400,B401,"f",FALSE)</f>
        <v>42922</v>
      </c>
      <c r="E401" s="177">
        <f>_xll.qlInterestRateIndexValueDate(IndexON,D401)</f>
        <v>42922</v>
      </c>
      <c r="F401" s="193">
        <f>IFERROR(_xll.qlIndexFixing(IndexON,D401,TRUE,_xll.ohTrigger(RecalcTrigger,TriggerON)),NA())</f>
        <v>-2.6711583463923105E-3</v>
      </c>
      <c r="H401" s="42">
        <f>_xll.qlCalendarAdvance(Calendar,$H400,B401,"f",FALSE)</f>
        <v>42922</v>
      </c>
      <c r="I401" s="177">
        <f>_xll.qlInterestRateIndexValueDate(Index1M,$H401)</f>
        <v>42926</v>
      </c>
      <c r="J401" s="182">
        <f>IFERROR(_xll.qlIndexFixing(Index1M,$H401,TRUE,_xll.ohTrigger(RecalcTrigger,Trigger1M)),NA())</f>
        <v>-2.4704188018879443E-3</v>
      </c>
      <c r="K401" s="44">
        <f>IFERROR(_xll.qlIndexFixing(Index3M,H401,TRUE,_xll.ohTrigger(RecalcTrigger,Trigger3M)),NA())</f>
        <v>-1.3537021072908817E-3</v>
      </c>
      <c r="L401" s="44">
        <f>IFERROR(_xll.qlIndexFixing(Index6M,$H401,TRUE,_xll.ohTrigger(RecalcTrigger,Trigger6M)),NA())</f>
        <v>-1.7272198797083206E-5</v>
      </c>
      <c r="M401" s="183">
        <f>IFERROR(_xll.qlIndexFixing(Index1Y,$H401,TRUE,_xll.ohTrigger(RecalcTrigger,Trigger1Y)),NA())</f>
        <v>1.8402862724034902E-3</v>
      </c>
      <c r="N401" s="182">
        <f>IFERROR(_xll.qlIndexFixing(ONIndex1M,I401,TRUE,_xll.ohTrigger(RecalcTrigger,Trigger1M)),NA())</f>
        <v>-2.5165971634599771E-3</v>
      </c>
      <c r="O401" s="44">
        <f>IFERROR(_xll.qlIndexFixing(ONIndex3M,I401,TRUE,_xll.ohTrigger(RecalcTrigger,Trigger3M)),NA())</f>
        <v>-1.5124509572350675E-3</v>
      </c>
      <c r="P401" s="44">
        <f>IFERROR(_xll.qlIndexFixing(ONIndex6M,I401,TRUE,_xll.ohTrigger(RecalcTrigger,Trigger6M)),NA())</f>
        <v>-2.5057758216373571E-4</v>
      </c>
      <c r="Q401" s="183">
        <f>IFERROR(_xll.qlIndexFixing(ONIndex1Y,I401,TRUE,_xll.ohTrigger(RecalcTrigger,Trigger1Y)),NA())</f>
        <v>1.0309521460527549E-3</v>
      </c>
    </row>
    <row r="402" spans="2:17" x14ac:dyDescent="0.2">
      <c r="B402" s="39" t="s">
        <v>17</v>
      </c>
      <c r="D402" s="42">
        <f>_xll.qlCalendarAdvance(Calendar,$D401,B402,"f",FALSE)</f>
        <v>42923</v>
      </c>
      <c r="E402" s="177">
        <f>_xll.qlInterestRateIndexValueDate(IndexON,D402)</f>
        <v>42923</v>
      </c>
      <c r="F402" s="193">
        <f>IFERROR(_xll.qlIndexFixing(IndexON,D402,TRUE,_xll.ohTrigger(RecalcTrigger,TriggerON)),NA())</f>
        <v>-2.666037403056265E-3</v>
      </c>
      <c r="H402" s="42">
        <f>_xll.qlCalendarAdvance(Calendar,$H401,B402,"f",FALSE)</f>
        <v>42923</v>
      </c>
      <c r="I402" s="177">
        <f>_xll.qlInterestRateIndexValueDate(Index1M,$H402)</f>
        <v>42927</v>
      </c>
      <c r="J402" s="182">
        <f>IFERROR(_xll.qlIndexFixing(Index1M,$H402,TRUE,_xll.ohTrigger(RecalcTrigger,Trigger1M)),NA())</f>
        <v>-2.4668487195240157E-3</v>
      </c>
      <c r="K402" s="44">
        <f>IFERROR(_xll.qlIndexFixing(Index3M,H402,TRUE,_xll.ohTrigger(RecalcTrigger,Trigger3M)),NA())</f>
        <v>-1.3497196960835561E-3</v>
      </c>
      <c r="L402" s="44">
        <f>IFERROR(_xll.qlIndexFixing(Index6M,$H402,TRUE,_xll.ohTrigger(RecalcTrigger,Trigger6M)),NA())</f>
        <v>-1.341251159332576E-5</v>
      </c>
      <c r="M402" s="183">
        <f>IFERROR(_xll.qlIndexFixing(Index1Y,$H402,TRUE,_xll.ohTrigger(RecalcTrigger,Trigger1Y)),NA())</f>
        <v>1.8462824385339022E-3</v>
      </c>
      <c r="N402" s="182">
        <f>IFERROR(_xll.qlIndexFixing(ONIndex1M,I402,TRUE,_xll.ohTrigger(RecalcTrigger,Trigger1M)),NA())</f>
        <v>-2.5131556611768247E-3</v>
      </c>
      <c r="O402" s="44">
        <f>IFERROR(_xll.qlIndexFixing(ONIndex3M,I402,TRUE,_xll.ohTrigger(RecalcTrigger,Trigger3M)),NA())</f>
        <v>-1.5095287141075886E-3</v>
      </c>
      <c r="P402" s="44">
        <f>IFERROR(_xll.qlIndexFixing(ONIndex6M,I402,TRUE,_xll.ohTrigger(RecalcTrigger,Trigger6M)),NA())</f>
        <v>-2.5285717032197397E-4</v>
      </c>
      <c r="Q402" s="183">
        <f>IFERROR(_xll.qlIndexFixing(ONIndex1Y,I402,TRUE,_xll.ohTrigger(RecalcTrigger,Trigger1Y)),NA())</f>
        <v>1.0311833947529436E-3</v>
      </c>
    </row>
    <row r="403" spans="2:17" x14ac:dyDescent="0.2">
      <c r="B403" s="39" t="s">
        <v>17</v>
      </c>
      <c r="D403" s="42">
        <f>_xll.qlCalendarAdvance(Calendar,$D402,B403,"f",FALSE)</f>
        <v>42926</v>
      </c>
      <c r="E403" s="177">
        <f>_xll.qlInterestRateIndexValueDate(IndexON,D403)</f>
        <v>42926</v>
      </c>
      <c r="F403" s="193">
        <f>IFERROR(_xll.qlIndexFixing(IndexON,D403,TRUE,_xll.ohTrigger(RecalcTrigger,TriggerON)),NA())</f>
        <v>-2.6608851533360678E-3</v>
      </c>
      <c r="H403" s="42">
        <f>_xll.qlCalendarAdvance(Calendar,$H402,B403,"f",FALSE)</f>
        <v>42926</v>
      </c>
      <c r="I403" s="177">
        <f>_xll.qlInterestRateIndexValueDate(Index1M,$H403)</f>
        <v>42928</v>
      </c>
      <c r="J403" s="182">
        <f>IFERROR(_xll.qlIndexFixing(Index1M,$H403,TRUE,_xll.ohTrigger(RecalcTrigger,Trigger1M)),NA())</f>
        <v>-2.4596104283267843E-3</v>
      </c>
      <c r="K403" s="44">
        <f>IFERROR(_xll.qlIndexFixing(Index3M,H403,TRUE,_xll.ohTrigger(RecalcTrigger,Trigger3M)),NA())</f>
        <v>-1.3457154118537069E-3</v>
      </c>
      <c r="L403" s="44">
        <f>IFERROR(_xll.qlIndexFixing(Index6M,$H403,TRUE,_xll.ohTrigger(RecalcTrigger,Trigger6M)),NA())</f>
        <v>-9.5095716449215537E-6</v>
      </c>
      <c r="M403" s="183">
        <f>IFERROR(_xll.qlIndexFixing(Index1Y,$H403,TRUE,_xll.ohTrigger(RecalcTrigger,Trigger1Y)),NA())</f>
        <v>1.852292625851375E-3</v>
      </c>
      <c r="N403" s="182">
        <f>IFERROR(_xll.qlIndexFixing(ONIndex1M,I403,TRUE,_xll.ohTrigger(RecalcTrigger,Trigger1M)),NA())</f>
        <v>-2.5062210458415279E-3</v>
      </c>
      <c r="O403" s="44">
        <f>IFERROR(_xll.qlIndexFixing(ONIndex3M,I403,TRUE,_xll.ohTrigger(RecalcTrigger,Trigger3M)),NA())</f>
        <v>-1.5036009848534704E-3</v>
      </c>
      <c r="P403" s="44">
        <f>IFERROR(_xll.qlIndexFixing(ONIndex6M,I403,TRUE,_xll.ohTrigger(RecalcTrigger,Trigger6M)),NA())</f>
        <v>-2.5999992797398619E-4</v>
      </c>
      <c r="Q403" s="183">
        <f>IFERROR(_xll.qlIndexFixing(ONIndex1Y,I403,TRUE,_xll.ohTrigger(RecalcTrigger,Trigger1Y)),NA())</f>
        <v>1.0261118550314308E-3</v>
      </c>
    </row>
    <row r="404" spans="2:17" x14ac:dyDescent="0.2">
      <c r="B404" s="39" t="s">
        <v>17</v>
      </c>
      <c r="D404" s="42">
        <f>_xll.qlCalendarAdvance(Calendar,$D403,B404,"f",FALSE)</f>
        <v>42927</v>
      </c>
      <c r="E404" s="177">
        <f>_xll.qlInterestRateIndexValueDate(IndexON,D404)</f>
        <v>42927</v>
      </c>
      <c r="F404" s="193">
        <f>IFERROR(_xll.qlIndexFixing(IndexON,D404,TRUE,_xll.ohTrigger(RecalcTrigger,TriggerON)),NA())</f>
        <v>-2.6582635835747936E-3</v>
      </c>
      <c r="H404" s="42">
        <f>_xll.qlCalendarAdvance(Calendar,$H403,B404,"f",FALSE)</f>
        <v>42927</v>
      </c>
      <c r="I404" s="177">
        <f>_xll.qlInterestRateIndexValueDate(Index1M,$H404)</f>
        <v>42929</v>
      </c>
      <c r="J404" s="182">
        <f>IFERROR(_xll.qlIndexFixing(Index1M,$H404,TRUE,_xll.ohTrigger(RecalcTrigger,Trigger1M)),NA())</f>
        <v>-2.4578467745486887E-3</v>
      </c>
      <c r="K404" s="44">
        <f>IFERROR(_xll.qlIndexFixing(Index3M,H404,TRUE,_xll.ohTrigger(RecalcTrigger,Trigger3M)),NA())</f>
        <v>-1.341689421561258E-3</v>
      </c>
      <c r="L404" s="44">
        <f>IFERROR(_xll.qlIndexFixing(Index6M,$H404,TRUE,_xll.ohTrigger(RecalcTrigger,Trigger6M)),NA())</f>
        <v>-2.6125507112511975E-7</v>
      </c>
      <c r="M404" s="183">
        <f>IFERROR(_xll.qlIndexFixing(Index1Y,$H404,TRUE,_xll.ohTrigger(RecalcTrigger,Trigger1Y)),NA())</f>
        <v>1.8583213227129918E-3</v>
      </c>
      <c r="N404" s="182">
        <f>IFERROR(_xll.qlIndexFixing(ONIndex1M,I404,TRUE,_xll.ohTrigger(RecalcTrigger,Trigger1M)),NA())</f>
        <v>-2.4992873389262371E-3</v>
      </c>
      <c r="O404" s="44">
        <f>IFERROR(_xll.qlIndexFixing(ONIndex3M,I404,TRUE,_xll.ohTrigger(RecalcTrigger,Trigger3M)),NA())</f>
        <v>-1.4976084520901267E-3</v>
      </c>
      <c r="P404" s="44">
        <f>IFERROR(_xll.qlIndexFixing(ONIndex6M,I404,TRUE,_xll.ohTrigger(RecalcTrigger,Trigger6M)),NA())</f>
        <v>-2.6975319178390578E-4</v>
      </c>
      <c r="Q404" s="183">
        <f>IFERROR(_xll.qlIndexFixing(ONIndex1Y,I404,TRUE,_xll.ohTrigger(RecalcTrigger,Trigger1Y)),NA())</f>
        <v>1.0154398771433648E-3</v>
      </c>
    </row>
    <row r="405" spans="2:17" x14ac:dyDescent="0.2">
      <c r="B405" s="39" t="s">
        <v>17</v>
      </c>
      <c r="D405" s="42">
        <f>_xll.qlCalendarAdvance(Calendar,$D404,B405,"f",FALSE)</f>
        <v>42928</v>
      </c>
      <c r="E405" s="177">
        <f>_xll.qlInterestRateIndexValueDate(IndexON,D405)</f>
        <v>42928</v>
      </c>
      <c r="F405" s="193">
        <f>IFERROR(_xll.qlIndexFixing(IndexON,D405,TRUE,_xll.ohTrigger(RecalcTrigger,TriggerON)),NA())</f>
        <v>-2.6556205647310094E-3</v>
      </c>
      <c r="H405" s="42">
        <f>_xll.qlCalendarAdvance(Calendar,$H404,B405,"f",FALSE)</f>
        <v>42928</v>
      </c>
      <c r="I405" s="177">
        <f>_xll.qlInterestRateIndexValueDate(Index1M,$H405)</f>
        <v>42930</v>
      </c>
      <c r="J405" s="182">
        <f>IFERROR(_xll.qlIndexFixing(Index1M,$H405,TRUE,_xll.ohTrigger(RecalcTrigger,Trigger1M)),NA())</f>
        <v>-2.4560797627796063E-3</v>
      </c>
      <c r="K405" s="44">
        <f>IFERROR(_xll.qlIndexFixing(Index3M,H405,TRUE,_xll.ohTrigger(RecalcTrigger,Trigger3M)),NA())</f>
        <v>-1.3332084745919207E-3</v>
      </c>
      <c r="L405" s="44">
        <f>IFERROR(_xll.qlIndexFixing(Index6M,$H405,TRUE,_xll.ohTrigger(RecalcTrigger,Trigger6M)),NA())</f>
        <v>1.1041290299349047E-6</v>
      </c>
      <c r="M405" s="183">
        <f>IFERROR(_xll.qlIndexFixing(Index1Y,$H405,TRUE,_xll.ohTrigger(RecalcTrigger,Trigger1Y)),NA())</f>
        <v>1.8719513370353657E-3</v>
      </c>
      <c r="N405" s="182">
        <f>IFERROR(_xll.qlIndexFixing(ONIndex1M,I405,TRUE,_xll.ohTrigger(RecalcTrigger,Trigger1M)),NA())</f>
        <v>-2.4957948559833909E-3</v>
      </c>
      <c r="O405" s="44">
        <f>IFERROR(_xll.qlIndexFixing(ONIndex3M,I405,TRUE,_xll.ohTrigger(RecalcTrigger,Trigger3M)),NA())</f>
        <v>-1.4945701637092412E-3</v>
      </c>
      <c r="P405" s="44">
        <f>IFERROR(_xll.qlIndexFixing(ONIndex6M,I405,TRUE,_xll.ohTrigger(RecalcTrigger,Trigger6M)),NA())</f>
        <v>-2.7594797554986172E-4</v>
      </c>
      <c r="Q405" s="183">
        <f>IFERROR(_xll.qlIndexFixing(ONIndex1Y,I405,TRUE,_xll.ohTrigger(RecalcTrigger,Trigger1Y)),NA())</f>
        <v>1.0072792428150734E-3</v>
      </c>
    </row>
    <row r="406" spans="2:17" x14ac:dyDescent="0.2">
      <c r="B406" s="39" t="s">
        <v>17</v>
      </c>
      <c r="D406" s="42">
        <f>_xll.qlCalendarAdvance(Calendar,$D405,B406,"f",FALSE)</f>
        <v>42929</v>
      </c>
      <c r="E406" s="177">
        <f>_xll.qlInterestRateIndexValueDate(IndexON,D406)</f>
        <v>42929</v>
      </c>
      <c r="F406" s="193">
        <f>IFERROR(_xll.qlIndexFixing(IndexON,D406,TRUE,_xll.ohTrigger(RecalcTrigger,TriggerON)),NA())</f>
        <v>-2.6529560267007923E-3</v>
      </c>
      <c r="H406" s="42">
        <f>_xll.qlCalendarAdvance(Calendar,$H405,B406,"f",FALSE)</f>
        <v>42929</v>
      </c>
      <c r="I406" s="177">
        <f>_xll.qlInterestRateIndexValueDate(Index1M,$H406)</f>
        <v>42933</v>
      </c>
      <c r="J406" s="182">
        <f>IFERROR(_xll.qlIndexFixing(Index1M,$H406,TRUE,_xll.ohTrigger(RecalcTrigger,Trigger1M)),NA())</f>
        <v>-2.4452234796735715E-3</v>
      </c>
      <c r="K406" s="44">
        <f>IFERROR(_xll.qlIndexFixing(Index3M,H406,TRUE,_xll.ohTrigger(RecalcTrigger,Trigger3M)),NA())</f>
        <v>-1.325371786982931E-3</v>
      </c>
      <c r="L406" s="44">
        <f>IFERROR(_xll.qlIndexFixing(Index6M,$H406,TRUE,_xll.ohTrigger(RecalcTrigger,Trigger6M)),NA())</f>
        <v>1.0802040621982201E-5</v>
      </c>
      <c r="M406" s="183">
        <f>IFERROR(_xll.qlIndexFixing(Index1Y,$H406,TRUE,_xll.ohTrigger(RecalcTrigger,Trigger1Y)),NA())</f>
        <v>1.8827120797711148E-3</v>
      </c>
      <c r="N406" s="182">
        <f>IFERROR(_xll.qlIndexFixing(ONIndex1M,I406,TRUE,_xll.ohTrigger(RecalcTrigger,Trigger1M)),NA())</f>
        <v>-2.4922922822723237E-3</v>
      </c>
      <c r="O406" s="44">
        <f>IFERROR(_xll.qlIndexFixing(ONIndex3M,I406,TRUE,_xll.ohTrigger(RecalcTrigger,Trigger3M)),NA())</f>
        <v>-1.4915084259259359E-3</v>
      </c>
      <c r="P406" s="44">
        <f>IFERROR(_xll.qlIndexFixing(ONIndex6M,I406,TRUE,_xll.ohTrigger(RecalcTrigger,Trigger6M)),NA())</f>
        <v>-2.8294161541708718E-4</v>
      </c>
      <c r="Q406" s="183">
        <f>IFERROR(_xll.qlIndexFixing(ONIndex1Y,I406,TRUE,_xll.ohTrigger(RecalcTrigger,Trigger1Y)),NA())</f>
        <v>9.974056559869382E-4</v>
      </c>
    </row>
    <row r="407" spans="2:17" x14ac:dyDescent="0.2">
      <c r="B407" s="39" t="s">
        <v>17</v>
      </c>
      <c r="D407" s="42">
        <f>_xll.qlCalendarAdvance(Calendar,$D406,B407,"f",FALSE)</f>
        <v>42930</v>
      </c>
      <c r="E407" s="177">
        <f>_xll.qlInterestRateIndexValueDate(IndexON,D407)</f>
        <v>42930</v>
      </c>
      <c r="F407" s="193">
        <f>IFERROR(_xll.qlIndexFixing(IndexON,D407,TRUE,_xll.ohTrigger(RecalcTrigger,TriggerON)),NA())</f>
        <v>-2.6475353974619864E-3</v>
      </c>
      <c r="H407" s="42">
        <f>_xll.qlCalendarAdvance(Calendar,$H406,B407,"f",FALSE)</f>
        <v>42930</v>
      </c>
      <c r="I407" s="177">
        <f>_xll.qlInterestRateIndexValueDate(Index1M,$H407)</f>
        <v>42934</v>
      </c>
      <c r="J407" s="182">
        <f>IFERROR(_xll.qlIndexFixing(Index1M,$H407,TRUE,_xll.ohTrigger(RecalcTrigger,Trigger1M)),NA())</f>
        <v>-2.4415854768107402E-3</v>
      </c>
      <c r="K407" s="44">
        <f>IFERROR(_xll.qlIndexFixing(Index3M,H407,TRUE,_xll.ohTrigger(RecalcTrigger,Trigger3M)),NA())</f>
        <v>-1.3212398187631787E-3</v>
      </c>
      <c r="L407" s="44">
        <f>IFERROR(_xll.qlIndexFixing(Index6M,$H407,TRUE,_xll.ohTrigger(RecalcTrigger,Trigger6M)),NA())</f>
        <v>1.5053768551709369E-5</v>
      </c>
      <c r="M407" s="183">
        <f>IFERROR(_xll.qlIndexFixing(Index1Y,$H407,TRUE,_xll.ohTrigger(RecalcTrigger,Trigger1Y)),NA())</f>
        <v>1.8889017567665027E-3</v>
      </c>
      <c r="N407" s="182">
        <f>IFERROR(_xll.qlIndexFixing(ONIndex1M,I407,TRUE,_xll.ohTrigger(RecalcTrigger,Trigger1M)),NA())</f>
        <v>-2.488779653164741E-3</v>
      </c>
      <c r="O407" s="44">
        <f>IFERROR(_xll.qlIndexFixing(ONIndex3M,I407,TRUE,_xll.ohTrigger(RecalcTrigger,Trigger3M)),NA())</f>
        <v>-1.488423158844121E-3</v>
      </c>
      <c r="P407" s="44">
        <f>IFERROR(_xll.qlIndexFixing(ONIndex6M,I407,TRUE,_xll.ohTrigger(RecalcTrigger,Trigger6M)),NA())</f>
        <v>-2.9073938340840044E-4</v>
      </c>
      <c r="Q407" s="183">
        <f>IFERROR(_xll.qlIndexFixing(ONIndex1Y,I407,TRUE,_xll.ohTrigger(RecalcTrigger,Trigger1Y)),NA())</f>
        <v>9.8580759123834127E-4</v>
      </c>
    </row>
    <row r="408" spans="2:17" x14ac:dyDescent="0.2">
      <c r="B408" s="39" t="s">
        <v>17</v>
      </c>
      <c r="D408" s="42">
        <f>_xll.qlCalendarAdvance(Calendar,$D407,B408,"f",FALSE)</f>
        <v>42933</v>
      </c>
      <c r="E408" s="177">
        <f>_xll.qlInterestRateIndexValueDate(IndexON,D408)</f>
        <v>42933</v>
      </c>
      <c r="F408" s="193">
        <f>IFERROR(_xll.qlIndexFixing(IndexON,D408,TRUE,_xll.ohTrigger(RecalcTrigger,TriggerON)),NA())</f>
        <v>-2.6420812766003721E-3</v>
      </c>
      <c r="H408" s="42">
        <f>_xll.qlCalendarAdvance(Calendar,$H407,B408,"f",FALSE)</f>
        <v>42933</v>
      </c>
      <c r="I408" s="177">
        <f>_xll.qlInterestRateIndexValueDate(Index1M,$H408)</f>
        <v>42935</v>
      </c>
      <c r="J408" s="182">
        <f>IFERROR(_xll.qlIndexFixing(Index1M,$H408,TRUE,_xll.ohTrigger(RecalcTrigger,Trigger1M)),NA())</f>
        <v>-2.4342137404891936E-3</v>
      </c>
      <c r="K408" s="44">
        <f>IFERROR(_xll.qlIndexFixing(Index3M,H408,TRUE,_xll.ohTrigger(RecalcTrigger,Trigger3M)),NA())</f>
        <v>-1.3170871750173528E-3</v>
      </c>
      <c r="L408" s="44">
        <f>IFERROR(_xll.qlIndexFixing(Index6M,$H408,TRUE,_xll.ohTrigger(RecalcTrigger,Trigger6M)),NA())</f>
        <v>1.9378772209530467E-5</v>
      </c>
      <c r="M408" s="183">
        <f>IFERROR(_xll.qlIndexFixing(Index1Y,$H408,TRUE,_xll.ohTrigger(RecalcTrigger,Trigger1Y)),NA())</f>
        <v>1.8951375377141081E-3</v>
      </c>
      <c r="N408" s="182">
        <f>IFERROR(_xll.qlIndexFixing(ONIndex1M,I408,TRUE,_xll.ohTrigger(RecalcTrigger,Trigger1M)),NA())</f>
        <v>-2.4817039443592037E-3</v>
      </c>
      <c r="O408" s="44">
        <f>IFERROR(_xll.qlIndexFixing(ONIndex3M,I408,TRUE,_xll.ohTrigger(RecalcTrigger,Trigger3M)),NA())</f>
        <v>-1.4821676905008019E-3</v>
      </c>
      <c r="P408" s="44">
        <f>IFERROR(_xll.qlIndexFixing(ONIndex6M,I408,TRUE,_xll.ohTrigger(RecalcTrigger,Trigger6M)),NA())</f>
        <v>-3.0736229883920885E-4</v>
      </c>
      <c r="Q408" s="183">
        <f>IFERROR(_xll.qlIndexFixing(ONIndex1Y,I408,TRUE,_xll.ohTrigger(RecalcTrigger,Trigger1Y)),NA())</f>
        <v>9.7228017946093814E-4</v>
      </c>
    </row>
    <row r="409" spans="2:17" x14ac:dyDescent="0.2">
      <c r="B409" s="39" t="s">
        <v>17</v>
      </c>
      <c r="D409" s="42">
        <f>_xll.qlCalendarAdvance(Calendar,$D408,B409,"f",FALSE)</f>
        <v>42934</v>
      </c>
      <c r="E409" s="177">
        <f>_xll.qlInterestRateIndexValueDate(IndexON,D409)</f>
        <v>42934</v>
      </c>
      <c r="F409" s="193">
        <f>IFERROR(_xll.qlIndexFixing(IndexON,D409,TRUE,_xll.ohTrigger(RecalcTrigger,TriggerON)),NA())</f>
        <v>-2.6393080884412612E-3</v>
      </c>
      <c r="H409" s="42">
        <f>_xll.qlCalendarAdvance(Calendar,$H408,B409,"f",FALSE)</f>
        <v>42934</v>
      </c>
      <c r="I409" s="177">
        <f>_xll.qlInterestRateIndexValueDate(Index1M,$H409)</f>
        <v>42936</v>
      </c>
      <c r="J409" s="182">
        <f>IFERROR(_xll.qlIndexFixing(Index1M,$H409,TRUE,_xll.ohTrigger(RecalcTrigger,Trigger1M)),NA())</f>
        <v>-2.4324156257543583E-3</v>
      </c>
      <c r="K409" s="44">
        <f>IFERROR(_xll.qlIndexFixing(Index3M,H409,TRUE,_xll.ohTrigger(RecalcTrigger,Trigger3M)),NA())</f>
        <v>-1.3129140322946629E-3</v>
      </c>
      <c r="L409" s="44">
        <f>IFERROR(_xll.qlIndexFixing(Index6M,$H409,TRUE,_xll.ohTrigger(RecalcTrigger,Trigger6M)),NA())</f>
        <v>2.9311959734703501E-5</v>
      </c>
      <c r="M409" s="183">
        <f>IFERROR(_xll.qlIndexFixing(Index1Y,$H409,TRUE,_xll.ohTrigger(RecalcTrigger,Trigger1Y)),NA())</f>
        <v>1.9014241324155758E-3</v>
      </c>
      <c r="N409" s="182">
        <f>IFERROR(_xll.qlIndexFixing(ONIndex1M,I409,TRUE,_xll.ohTrigger(RecalcTrigger,Trigger1M)),NA())</f>
        <v>-2.4746292850874596E-3</v>
      </c>
      <c r="O409" s="44">
        <f>IFERROR(_xll.qlIndexFixing(ONIndex3M,I409,TRUE,_xll.ohTrigger(RecalcTrigger,Trigger3M)),NA())</f>
        <v>-1.4758451946539353E-3</v>
      </c>
      <c r="P409" s="44">
        <f>IFERROR(_xll.qlIndexFixing(ONIndex6M,I409,TRUE,_xll.ohTrigger(RecalcTrigger,Trigger6M)),NA())</f>
        <v>-3.2315347178180076E-4</v>
      </c>
      <c r="Q409" s="183">
        <f>IFERROR(_xll.qlIndexFixing(ONIndex1Y,I409,TRUE,_xll.ohTrigger(RecalcTrigger,Trigger1Y)),NA())</f>
        <v>9.6285037622934055E-4</v>
      </c>
    </row>
    <row r="410" spans="2:17" x14ac:dyDescent="0.2">
      <c r="B410" s="39" t="s">
        <v>17</v>
      </c>
      <c r="D410" s="42">
        <f>_xll.qlCalendarAdvance(Calendar,$D409,B410,"f",FALSE)</f>
        <v>42935</v>
      </c>
      <c r="E410" s="177">
        <f>_xll.qlInterestRateIndexValueDate(IndexON,D410)</f>
        <v>42935</v>
      </c>
      <c r="F410" s="193">
        <f>IFERROR(_xll.qlIndexFixing(IndexON,D410,TRUE,_xll.ohTrigger(RecalcTrigger,TriggerON)),NA())</f>
        <v>-2.6365129595129488E-3</v>
      </c>
      <c r="H410" s="42">
        <f>_xll.qlCalendarAdvance(Calendar,$H409,B410,"f",FALSE)</f>
        <v>42935</v>
      </c>
      <c r="I410" s="177">
        <f>_xll.qlInterestRateIndexValueDate(Index1M,$H410)</f>
        <v>42937</v>
      </c>
      <c r="J410" s="182">
        <f>IFERROR(_xll.qlIndexFixing(Index1M,$H410,TRUE,_xll.ohTrigger(RecalcTrigger,Trigger1M)),NA())</f>
        <v>-2.4306142348300276E-3</v>
      </c>
      <c r="K410" s="44">
        <f>IFERROR(_xll.qlIndexFixing(Index3M,H410,TRUE,_xll.ohTrigger(RecalcTrigger,Trigger3M)),NA())</f>
        <v>-1.3041665560384978E-3</v>
      </c>
      <c r="L410" s="44">
        <f>IFERROR(_xll.qlIndexFixing(Index6M,$H410,TRUE,_xll.ohTrigger(RecalcTrigger,Trigger6M)),NA())</f>
        <v>3.1041992064828605E-5</v>
      </c>
      <c r="M410" s="183">
        <f>IFERROR(_xll.qlIndexFixing(Index1Y,$H410,TRUE,_xll.ohTrigger(RecalcTrigger,Trigger1Y)),NA())</f>
        <v>1.9154384244984004E-3</v>
      </c>
      <c r="N410" s="182">
        <f>IFERROR(_xll.qlIndexFixing(ONIndex1M,I410,TRUE,_xll.ohTrigger(RecalcTrigger,Trigger1M)),NA())</f>
        <v>-2.4710669060556967E-3</v>
      </c>
      <c r="O410" s="44">
        <f>IFERROR(_xll.qlIndexFixing(ONIndex3M,I410,TRUE,_xll.ohTrigger(RecalcTrigger,Trigger3M)),NA())</f>
        <v>-1.4726410795207201E-3</v>
      </c>
      <c r="P410" s="44">
        <f>IFERROR(_xll.qlIndexFixing(ONIndex6M,I410,TRUE,_xll.ohTrigger(RecalcTrigger,Trigger6M)),NA())</f>
        <v>-3.3053406331973179E-4</v>
      </c>
      <c r="Q410" s="183">
        <f>IFERROR(_xll.qlIndexFixing(ONIndex1Y,I410,TRUE,_xll.ohTrigger(RecalcTrigger,Trigger1Y)),NA())</f>
        <v>9.5820693132075974E-4</v>
      </c>
    </row>
    <row r="411" spans="2:17" x14ac:dyDescent="0.2">
      <c r="B411" s="39" t="s">
        <v>17</v>
      </c>
      <c r="D411" s="42">
        <f>_xll.qlCalendarAdvance(Calendar,$D410,B411,"f",FALSE)</f>
        <v>42936</v>
      </c>
      <c r="E411" s="177">
        <f>_xll.qlInterestRateIndexValueDate(IndexON,D411)</f>
        <v>42936</v>
      </c>
      <c r="F411" s="193">
        <f>IFERROR(_xll.qlIndexFixing(IndexON,D411,TRUE,_xll.ohTrigger(RecalcTrigger,TriggerON)),NA())</f>
        <v>-2.6336958197115123E-3</v>
      </c>
      <c r="H411" s="42">
        <f>_xll.qlCalendarAdvance(Calendar,$H410,B411,"f",FALSE)</f>
        <v>42936</v>
      </c>
      <c r="I411" s="177">
        <f>_xll.qlInterestRateIndexValueDate(Index1M,$H411)</f>
        <v>42940</v>
      </c>
      <c r="J411" s="182">
        <f>IFERROR(_xll.qlIndexFixing(Index1M,$H411,TRUE,_xll.ohTrigger(RecalcTrigger,Trigger1M)),NA())</f>
        <v>-2.4195578808944118E-3</v>
      </c>
      <c r="K411" s="44">
        <f>IFERROR(_xll.qlIndexFixing(Index3M,H411,TRUE,_xll.ohTrigger(RecalcTrigger,Trigger3M)),NA())</f>
        <v>-1.2960200505202804E-3</v>
      </c>
      <c r="L411" s="44">
        <f>IFERROR(_xll.qlIndexFixing(Index6M,$H411,TRUE,_xll.ohTrigger(RecalcTrigger,Trigger6M)),NA())</f>
        <v>4.2230648042888063E-5</v>
      </c>
      <c r="M411" s="183">
        <f>IFERROR(_xll.qlIndexFixing(Index1Y,$H411,TRUE,_xll.ohTrigger(RecalcTrigger,Trigger1Y)),NA())</f>
        <v>1.9270465374279539E-3</v>
      </c>
      <c r="N411" s="182">
        <f>IFERROR(_xll.qlIndexFixing(ONIndex1M,I411,TRUE,_xll.ohTrigger(RecalcTrigger,Trigger1M)),NA())</f>
        <v>-2.4674946824587707E-3</v>
      </c>
      <c r="O411" s="44">
        <f>IFERROR(_xll.qlIndexFixing(ONIndex3M,I411,TRUE,_xll.ohTrigger(RecalcTrigger,Trigger3M)),NA())</f>
        <v>-1.4694129543135759E-3</v>
      </c>
      <c r="P411" s="44">
        <f>IFERROR(_xll.qlIndexFixing(ONIndex6M,I411,TRUE,_xll.ohTrigger(RecalcTrigger,Trigger6M)),NA())</f>
        <v>-3.376020844880756E-4</v>
      </c>
      <c r="Q411" s="183">
        <f>IFERROR(_xll.qlIndexFixing(ONIndex1Y,I411,TRUE,_xll.ohTrigger(RecalcTrigger,Trigger1Y)),NA())</f>
        <v>9.5360632702323755E-4</v>
      </c>
    </row>
    <row r="412" spans="2:17" x14ac:dyDescent="0.2">
      <c r="B412" s="39" t="s">
        <v>17</v>
      </c>
      <c r="D412" s="42">
        <f>_xll.qlCalendarAdvance(Calendar,$D411,B412,"f",FALSE)</f>
        <v>42937</v>
      </c>
      <c r="E412" s="177">
        <f>_xll.qlInterestRateIndexValueDate(IndexON,D412)</f>
        <v>42937</v>
      </c>
      <c r="F412" s="193">
        <f>IFERROR(_xll.qlIndexFixing(IndexON,D412,TRUE,_xll.ohTrigger(RecalcTrigger,TriggerON)),NA())</f>
        <v>-2.6279686346653008E-3</v>
      </c>
      <c r="H412" s="42">
        <f>_xll.qlCalendarAdvance(Calendar,$H411,B412,"f",FALSE)</f>
        <v>42937</v>
      </c>
      <c r="I412" s="177">
        <f>_xll.qlInterestRateIndexValueDate(Index1M,$H412)</f>
        <v>42941</v>
      </c>
      <c r="J412" s="182">
        <f>IFERROR(_xll.qlIndexFixing(Index1M,$H412,TRUE,_xll.ohTrigger(RecalcTrigger,Trigger1M)),NA())</f>
        <v>-2.4158536798440039E-3</v>
      </c>
      <c r="K412" s="44">
        <f>IFERROR(_xll.qlIndexFixing(Index3M,H412,TRUE,_xll.ohTrigger(RecalcTrigger,Trigger3M)),NA())</f>
        <v>-1.2917471090609248E-3</v>
      </c>
      <c r="L412" s="44">
        <f>IFERROR(_xll.qlIndexFixing(Index6M,$H412,TRUE,_xll.ohTrigger(RecalcTrigger,Trigger6M)),NA())</f>
        <v>4.7051134859124723E-5</v>
      </c>
      <c r="M412" s="183">
        <f>IFERROR(_xll.qlIndexFixing(Index1Y,$H412,TRUE,_xll.ohTrigger(RecalcTrigger,Trigger1Y)),NA())</f>
        <v>1.9335466522966672E-3</v>
      </c>
      <c r="N412" s="182">
        <f>IFERROR(_xll.qlIndexFixing(ONIndex1M,I412,TRUE,_xll.ohTrigger(RecalcTrigger,Trigger1M)),NA())</f>
        <v>-2.4639126495884511E-3</v>
      </c>
      <c r="O412" s="44">
        <f>IFERROR(_xll.qlIndexFixing(ONIndex3M,I412,TRUE,_xll.ohTrigger(RecalcTrigger,Trigger3M)),NA())</f>
        <v>-1.466160739256317E-3</v>
      </c>
      <c r="P412" s="44">
        <f>IFERROR(_xll.qlIndexFixing(ONIndex6M,I412,TRUE,_xll.ohTrigger(RecalcTrigger,Trigger6M)),NA())</f>
        <v>-3.4435510099406486E-4</v>
      </c>
      <c r="Q412" s="183">
        <f>IFERROR(_xll.qlIndexFixing(ONIndex1Y,I412,TRUE,_xll.ohTrigger(RecalcTrigger,Trigger1Y)),NA())</f>
        <v>9.4904906653425769E-4</v>
      </c>
    </row>
    <row r="413" spans="2:17" x14ac:dyDescent="0.2">
      <c r="B413" s="39" t="s">
        <v>17</v>
      </c>
      <c r="D413" s="42">
        <f>_xll.qlCalendarAdvance(Calendar,$D412,B413,"f",FALSE)</f>
        <v>42940</v>
      </c>
      <c r="E413" s="177">
        <f>_xll.qlInterestRateIndexValueDate(IndexON,D413)</f>
        <v>42940</v>
      </c>
      <c r="F413" s="193">
        <f>IFERROR(_xll.qlIndexFixing(IndexON,D413,TRUE,_xll.ohTrigger(RecalcTrigger,TriggerON)),NA())</f>
        <v>-2.6222057456593006E-3</v>
      </c>
      <c r="H413" s="42">
        <f>_xll.qlCalendarAdvance(Calendar,$H412,B413,"f",FALSE)</f>
        <v>42940</v>
      </c>
      <c r="I413" s="177">
        <f>_xll.qlInterestRateIndexValueDate(Index1M,$H413)</f>
        <v>42942</v>
      </c>
      <c r="J413" s="182">
        <f>IFERROR(_xll.qlIndexFixing(Index1M,$H413,TRUE,_xll.ohTrigger(RecalcTrigger,Trigger1M)),NA())</f>
        <v>-2.4083519456768506E-3</v>
      </c>
      <c r="K413" s="44">
        <f>IFERROR(_xll.qlIndexFixing(Index3M,H413,TRUE,_xll.ohTrigger(RecalcTrigger,Trigger3M)),NA())</f>
        <v>-1.2874547566695768E-3</v>
      </c>
      <c r="L413" s="44">
        <f>IFERROR(_xll.qlIndexFixing(Index6M,$H413,TRUE,_xll.ohTrigger(RecalcTrigger,Trigger6M)),NA())</f>
        <v>5.1951766988356247E-5</v>
      </c>
      <c r="M413" s="183">
        <f>IFERROR(_xll.qlIndexFixing(Index1Y,$H413,TRUE,_xll.ohTrigger(RecalcTrigger,Trigger1Y)),NA())</f>
        <v>1.9400832677704395E-3</v>
      </c>
      <c r="N413" s="182">
        <f>IFERROR(_xll.qlIndexFixing(ONIndex1M,I413,TRUE,_xll.ohTrigger(RecalcTrigger,Trigger1M)),NA())</f>
        <v>-2.4566992967800516E-3</v>
      </c>
      <c r="O413" s="44">
        <f>IFERROR(_xll.qlIndexFixing(ONIndex3M,I413,TRUE,_xll.ohTrigger(RecalcTrigger,Trigger3M)),NA())</f>
        <v>-1.4595696913222156E-3</v>
      </c>
      <c r="P413" s="44">
        <f>IFERROR(_xll.qlIndexFixing(ONIndex6M,I413,TRUE,_xll.ohTrigger(RecalcTrigger,Trigger6M)),NA())</f>
        <v>-3.5679859112569545E-4</v>
      </c>
      <c r="Q413" s="183">
        <f>IFERROR(_xll.qlIndexFixing(ONIndex1Y,I413,TRUE,_xll.ohTrigger(RecalcTrigger,Trigger1Y)),NA())</f>
        <v>9.4008399427636391E-4</v>
      </c>
    </row>
    <row r="414" spans="2:17" x14ac:dyDescent="0.2">
      <c r="B414" s="39" t="s">
        <v>17</v>
      </c>
      <c r="D414" s="42">
        <f>_xll.qlCalendarAdvance(Calendar,$D413,B414,"f",FALSE)</f>
        <v>42941</v>
      </c>
      <c r="E414" s="177">
        <f>_xll.qlInterestRateIndexValueDate(IndexON,D414)</f>
        <v>42941</v>
      </c>
      <c r="F414" s="193">
        <f>IFERROR(_xll.qlIndexFixing(IndexON,D414,TRUE,_xll.ohTrigger(RecalcTrigger,TriggerON)),NA())</f>
        <v>-2.6192774973354815E-3</v>
      </c>
      <c r="H414" s="42">
        <f>_xll.qlCalendarAdvance(Calendar,$H413,B414,"f",FALSE)</f>
        <v>42941</v>
      </c>
      <c r="I414" s="177">
        <f>_xll.qlInterestRateIndexValueDate(Index1M,$H414)</f>
        <v>42943</v>
      </c>
      <c r="J414" s="182">
        <f>IFERROR(_xll.qlIndexFixing(Index1M,$H414,TRUE,_xll.ohTrigger(RecalcTrigger,Trigger1M)),NA())</f>
        <v>-2.4065202298080568E-3</v>
      </c>
      <c r="K414" s="44">
        <f>IFERROR(_xll.qlIndexFixing(Index3M,H414,TRUE,_xll.ohTrigger(RecalcTrigger,Trigger3M)),NA())</f>
        <v>-1.2831431794808226E-3</v>
      </c>
      <c r="L414" s="44">
        <f>IFERROR(_xll.qlIndexFixing(Index6M,$H414,TRUE,_xll.ohTrigger(RecalcTrigger,Trigger6M)),NA())</f>
        <v>6.265890967373278E-5</v>
      </c>
      <c r="M414" s="183">
        <f>IFERROR(_xll.qlIndexFixing(Index1Y,$H414,TRUE,_xll.ohTrigger(RecalcTrigger,Trigger1Y)),NA())</f>
        <v>1.9466562730156272E-3</v>
      </c>
      <c r="N414" s="182">
        <f>IFERROR(_xll.qlIndexFixing(ONIndex1M,I414,TRUE,_xll.ohTrigger(RecalcTrigger,Trigger1M)),NA())</f>
        <v>-2.4494871280511532E-3</v>
      </c>
      <c r="O414" s="44">
        <f>IFERROR(_xll.qlIndexFixing(ONIndex3M,I414,TRUE,_xll.ohTrigger(RecalcTrigger,Trigger3M)),NA())</f>
        <v>-1.4529093781678881E-3</v>
      </c>
      <c r="P414" s="44">
        <f>IFERROR(_xll.qlIndexFixing(ONIndex6M,I414,TRUE,_xll.ohTrigger(RecalcTrigger,Trigger6M)),NA())</f>
        <v>-3.6816842618581092E-4</v>
      </c>
      <c r="Q414" s="183">
        <f>IFERROR(_xll.qlIndexFixing(ONIndex1Y,I414,TRUE,_xll.ohTrigger(RecalcTrigger,Trigger1Y)),NA())</f>
        <v>9.3126352133765522E-4</v>
      </c>
    </row>
    <row r="415" spans="2:17" x14ac:dyDescent="0.2">
      <c r="B415" s="39" t="s">
        <v>17</v>
      </c>
      <c r="D415" s="42">
        <f>_xll.qlCalendarAdvance(Calendar,$D414,B415,"f",FALSE)</f>
        <v>42942</v>
      </c>
      <c r="E415" s="177">
        <f>_xll.qlInterestRateIndexValueDate(IndexON,D415)</f>
        <v>42942</v>
      </c>
      <c r="F415" s="193">
        <f>IFERROR(_xll.qlIndexFixing(IndexON,D415,TRUE,_xll.ohTrigger(RecalcTrigger,TriggerON)),NA())</f>
        <v>-2.6163268165957376E-3</v>
      </c>
      <c r="H415" s="42">
        <f>_xll.qlCalendarAdvance(Calendar,$H414,B415,"f",FALSE)</f>
        <v>42942</v>
      </c>
      <c r="I415" s="177">
        <f>_xll.qlInterestRateIndexValueDate(Index1M,$H415)</f>
        <v>42944</v>
      </c>
      <c r="J415" s="182">
        <f>IFERROR(_xll.qlIndexFixing(Index1M,$H415,TRUE,_xll.ohTrigger(RecalcTrigger,Trigger1M)),NA())</f>
        <v>-2.4046853195790153E-3</v>
      </c>
      <c r="K415" s="44">
        <f>IFERROR(_xll.qlIndexFixing(Index3M,H415,TRUE,_xll.ohTrigger(RecalcTrigger,Trigger3M)),NA())</f>
        <v>-1.2741516151287705E-3</v>
      </c>
      <c r="L415" s="44">
        <f>IFERROR(_xll.qlIndexFixing(Index6M,$H415,TRUE,_xll.ohTrigger(RecalcTrigger,Trigger6M)),NA())</f>
        <v>6.4859047447391065E-5</v>
      </c>
      <c r="M415" s="183">
        <f>IFERROR(_xll.qlIndexFixing(Index1Y,$H415,TRUE,_xll.ohTrigger(RecalcTrigger,Trigger1Y)),NA())</f>
        <v>1.9610207729720136E-3</v>
      </c>
      <c r="N415" s="182">
        <f>IFERROR(_xll.qlIndexFixing(ONIndex1M,I415,TRUE,_xll.ohTrigger(RecalcTrigger,Trigger1M)),NA())</f>
        <v>-2.4458565759521989E-3</v>
      </c>
      <c r="O415" s="44">
        <f>IFERROR(_xll.qlIndexFixing(ONIndex3M,I415,TRUE,_xll.ohTrigger(RecalcTrigger,Trigger3M)),NA())</f>
        <v>-1.4495355121812992E-3</v>
      </c>
      <c r="P415" s="44">
        <f>IFERROR(_xll.qlIndexFixing(ONIndex6M,I415,TRUE,_xll.ohTrigger(RecalcTrigger,Trigger6M)),NA())</f>
        <v>-3.7330989907324863E-4</v>
      </c>
      <c r="Q415" s="183">
        <f>IFERROR(_xll.qlIndexFixing(ONIndex1Y,I415,TRUE,_xll.ohTrigger(RecalcTrigger,Trigger1Y)),NA())</f>
        <v>9.269305241765835E-4</v>
      </c>
    </row>
    <row r="416" spans="2:17" x14ac:dyDescent="0.2">
      <c r="B416" s="39" t="s">
        <v>17</v>
      </c>
      <c r="D416" s="42">
        <f>_xll.qlCalendarAdvance(Calendar,$D415,B416,"f",FALSE)</f>
        <v>42943</v>
      </c>
      <c r="E416" s="177">
        <f>_xll.qlInterestRateIndexValueDate(IndexON,D416)</f>
        <v>42943</v>
      </c>
      <c r="F416" s="193">
        <f>IFERROR(_xll.qlIndexFixing(IndexON,D416,TRUE,_xll.ohTrigger(RecalcTrigger,TriggerON)),NA())</f>
        <v>-2.6133536331363061E-3</v>
      </c>
      <c r="H416" s="42">
        <f>_xll.qlCalendarAdvance(Calendar,$H415,B416,"f",FALSE)</f>
        <v>42943</v>
      </c>
      <c r="I416" s="177">
        <f>_xll.qlInterestRateIndexValueDate(Index1M,$H416)</f>
        <v>42947</v>
      </c>
      <c r="J416" s="182">
        <f>IFERROR(_xll.qlIndexFixing(Index1M,$H416,TRUE,_xll.ohTrigger(RecalcTrigger,Trigger1M)),NA())</f>
        <v>-2.3934340617710031E-3</v>
      </c>
      <c r="K416" s="44">
        <f>IFERROR(_xll.qlIndexFixing(Index3M,H416,TRUE,_xll.ohTrigger(RecalcTrigger,Trigger3M)),NA())</f>
        <v>-1.2657083933481882E-3</v>
      </c>
      <c r="L416" s="44">
        <f>IFERROR(_xll.qlIndexFixing(Index6M,$H416,TRUE,_xll.ohTrigger(RecalcTrigger,Trigger6M)),NA())</f>
        <v>7.7599274102533612E-5</v>
      </c>
      <c r="M416" s="183">
        <f>IFERROR(_xll.qlIndexFixing(Index1Y,$H416,TRUE,_xll.ohTrigger(RecalcTrigger,Trigger1Y)),NA())</f>
        <v>1.9733099225993857E-3</v>
      </c>
      <c r="N416" s="182">
        <f>IFERROR(_xll.qlIndexFixing(ONIndex1M,I416,TRUE,_xll.ohTrigger(RecalcTrigger,Trigger1M)),NA())</f>
        <v>-2.4422164256510115E-3</v>
      </c>
      <c r="O416" s="44">
        <f>IFERROR(_xll.qlIndexFixing(ONIndex3M,I416,TRUE,_xll.ohTrigger(RecalcTrigger,Trigger3M)),NA())</f>
        <v>-1.4461370760088244E-3</v>
      </c>
      <c r="P416" s="44">
        <f>IFERROR(_xll.qlIndexFixing(ONIndex6M,I416,TRUE,_xll.ohTrigger(RecalcTrigger,Trigger6M)),NA())</f>
        <v>-3.7812175966323025E-4</v>
      </c>
      <c r="Q416" s="183">
        <f>IFERROR(_xll.qlIndexFixing(ONIndex1Y,I416,TRUE,_xll.ohTrigger(RecalcTrigger,Trigger1Y)),NA())</f>
        <v>9.2264388880991532E-4</v>
      </c>
    </row>
    <row r="417" spans="2:17" x14ac:dyDescent="0.2">
      <c r="B417" s="39" t="s">
        <v>17</v>
      </c>
      <c r="D417" s="42">
        <f>_xll.qlCalendarAdvance(Calendar,$D416,B417,"f",FALSE)</f>
        <v>42944</v>
      </c>
      <c r="E417" s="177">
        <f>_xll.qlInterestRateIndexValueDate(IndexON,D417)</f>
        <v>42944</v>
      </c>
      <c r="F417" s="193">
        <f>IFERROR(_xll.qlIndexFixing(IndexON,D417,TRUE,_xll.ohTrigger(RecalcTrigger,TriggerON)),NA())</f>
        <v>-2.6073130226844654E-3</v>
      </c>
      <c r="H417" s="42">
        <f>_xll.qlCalendarAdvance(Calendar,$H416,B417,"f",FALSE)</f>
        <v>42944</v>
      </c>
      <c r="I417" s="177">
        <f>_xll.qlInterestRateIndexValueDate(Index1M,$H417)</f>
        <v>42948</v>
      </c>
      <c r="J417" s="182">
        <f>IFERROR(_xll.qlIndexFixing(Index1M,$H417,TRUE,_xll.ohTrigger(RecalcTrigger,Trigger1M)),NA())</f>
        <v>-2.3896653848572372E-3</v>
      </c>
      <c r="K417" s="44">
        <f>IFERROR(_xll.qlIndexFixing(Index3M,H417,TRUE,_xll.ohTrigger(RecalcTrigger,Trigger3M)),NA())</f>
        <v>-1.2613035321037366E-3</v>
      </c>
      <c r="L417" s="44">
        <f>IFERROR(_xll.qlIndexFixing(Index6M,$H417,TRUE,_xll.ohTrigger(RecalcTrigger,Trigger6M)),NA())</f>
        <v>8.2945889801839428E-5</v>
      </c>
      <c r="M417" s="183">
        <f>IFERROR(_xll.qlIndexFixing(Index1Y,$H417,TRUE,_xll.ohTrigger(RecalcTrigger,Trigger1Y)),NA())</f>
        <v>1.9800631617580659E-3</v>
      </c>
      <c r="N417" s="182">
        <f>IFERROR(_xll.qlIndexFixing(ONIndex1M,I417,TRUE,_xll.ohTrigger(RecalcTrigger,Trigger1M)),NA())</f>
        <v>-2.4385667120396803E-3</v>
      </c>
      <c r="O417" s="44">
        <f>IFERROR(_xll.qlIndexFixing(ONIndex3M,I417,TRUE,_xll.ohTrigger(RecalcTrigger,Trigger3M)),NA())</f>
        <v>-1.4427139891148855E-3</v>
      </c>
      <c r="P417" s="44">
        <f>IFERROR(_xll.qlIndexFixing(ONIndex6M,I417,TRUE,_xll.ohTrigger(RecalcTrigger,Trigger6M)),NA())</f>
        <v>-3.8260157282365981E-4</v>
      </c>
      <c r="Q417" s="183">
        <f>IFERROR(_xll.qlIndexFixing(ONIndex1Y,I417,TRUE,_xll.ohTrigger(RecalcTrigger,Trigger1Y)),NA())</f>
        <v>9.1840411803545408E-4</v>
      </c>
    </row>
    <row r="418" spans="2:17" x14ac:dyDescent="0.2">
      <c r="B418" s="39" t="s">
        <v>17</v>
      </c>
      <c r="D418" s="42">
        <f>_xll.qlCalendarAdvance(Calendar,$D417,B418,"f",FALSE)</f>
        <v>42947</v>
      </c>
      <c r="E418" s="177">
        <f>_xll.qlInterestRateIndexValueDate(IndexON,D418)</f>
        <v>42947</v>
      </c>
      <c r="F418" s="193">
        <f>IFERROR(_xll.qlIndexFixing(IndexON,D418,TRUE,_xll.ohTrigger(RecalcTrigger,TriggerON)),NA())</f>
        <v>-2.6012344685044653E-3</v>
      </c>
      <c r="H418" s="42">
        <f>_xll.qlCalendarAdvance(Calendar,$H417,B418,"f",FALSE)</f>
        <v>42947</v>
      </c>
      <c r="I418" s="177">
        <f>_xll.qlInterestRateIndexValueDate(Index1M,$H418)</f>
        <v>42949</v>
      </c>
      <c r="J418" s="182">
        <f>IFERROR(_xll.qlIndexFixing(Index1M,$H418,TRUE,_xll.ohTrigger(RecalcTrigger,Trigger1M)),NA())</f>
        <v>-2.3820370997745307E-3</v>
      </c>
      <c r="K418" s="44">
        <f>IFERROR(_xll.qlIndexFixing(Index3M,H418,TRUE,_xll.ohTrigger(RecalcTrigger,Trigger3M)),NA())</f>
        <v>-1.2568805916250885E-3</v>
      </c>
      <c r="L418" s="44">
        <f>IFERROR(_xll.qlIndexFixing(Index6M,$H418,TRUE,_xll.ohTrigger(RecalcTrigger,Trigger6M)),NA())</f>
        <v>8.8360895788926029E-5</v>
      </c>
      <c r="M418" s="183">
        <f>IFERROR(_xll.qlIndexFixing(Index1Y,$H418,TRUE,_xll.ohTrigger(RecalcTrigger,Trigger1Y)),NA())</f>
        <v>1.986852094222153E-3</v>
      </c>
      <c r="N418" s="182">
        <f>IFERROR(_xll.qlIndexFixing(ONIndex1M,I418,TRUE,_xll.ohTrigger(RecalcTrigger,Trigger1M)),NA())</f>
        <v>-2.4312191643627301E-3</v>
      </c>
      <c r="O418" s="44">
        <f>IFERROR(_xll.qlIndexFixing(ONIndex3M,I418,TRUE,_xll.ohTrigger(RecalcTrigger,Trigger3M)),NA())</f>
        <v>-1.4357795207553536E-3</v>
      </c>
      <c r="P418" s="44">
        <f>IFERROR(_xll.qlIndexFixing(ONIndex6M,I418,TRUE,_xll.ohTrigger(RecalcTrigger,Trigger6M)),NA())</f>
        <v>-3.9044177888136744E-4</v>
      </c>
      <c r="Q418" s="183">
        <f>IFERROR(_xll.qlIndexFixing(ONIndex1Y,I418,TRUE,_xll.ohTrigger(RecalcTrigger,Trigger1Y)),NA())</f>
        <v>9.1008560759497925E-4</v>
      </c>
    </row>
    <row r="419" spans="2:17" x14ac:dyDescent="0.2">
      <c r="B419" s="39" t="s">
        <v>17</v>
      </c>
      <c r="D419" s="42">
        <f>_xll.qlCalendarAdvance(Calendar,$D418,B419,"f",FALSE)</f>
        <v>42948</v>
      </c>
      <c r="E419" s="177">
        <f>_xll.qlInterestRateIndexValueDate(IndexON,D419)</f>
        <v>42948</v>
      </c>
      <c r="F419" s="193">
        <f>IFERROR(_xll.qlIndexFixing(IndexON,D419,TRUE,_xll.ohTrigger(RecalcTrigger,TriggerON)),NA())</f>
        <v>-2.5981477182890345E-3</v>
      </c>
      <c r="H419" s="42">
        <f>_xll.qlCalendarAdvance(Calendar,$H418,B419,"f",FALSE)</f>
        <v>42948</v>
      </c>
      <c r="I419" s="177">
        <f>_xll.qlInterestRateIndexValueDate(Index1M,$H419)</f>
        <v>42950</v>
      </c>
      <c r="J419" s="182">
        <f>IFERROR(_xll.qlIndexFixing(Index1M,$H419,TRUE,_xll.ohTrigger(RecalcTrigger,Trigger1M)),NA())</f>
        <v>-2.3801726427759295E-3</v>
      </c>
      <c r="K419" s="44">
        <f>IFERROR(_xll.qlIndexFixing(Index3M,H419,TRUE,_xll.ohTrigger(RecalcTrigger,Trigger3M)),NA())</f>
        <v>-1.2524397676269923E-3</v>
      </c>
      <c r="L419" s="44">
        <f>IFERROR(_xll.qlIndexFixing(Index6M,$H419,TRUE,_xll.ohTrigger(RecalcTrigger,Trigger6M)),NA())</f>
        <v>9.9733335135411937E-5</v>
      </c>
      <c r="M419" s="183">
        <f>IFERROR(_xll.qlIndexFixing(Index1Y,$H419,TRUE,_xll.ohTrigger(RecalcTrigger,Trigger1Y)),NA())</f>
        <v>1.9936765986692984E-3</v>
      </c>
      <c r="N419" s="182">
        <f>IFERROR(_xll.qlIndexFixing(ONIndex1M,I419,TRUE,_xll.ohTrigger(RecalcTrigger,Trigger1M)),NA())</f>
        <v>-2.4238729294090433E-3</v>
      </c>
      <c r="O419" s="44">
        <f>IFERROR(_xll.qlIndexFixing(ONIndex3M,I419,TRUE,_xll.ohTrigger(RecalcTrigger,Trigger3M)),NA())</f>
        <v>-1.428773535923078E-3</v>
      </c>
      <c r="P419" s="44">
        <f>IFERROR(_xll.qlIndexFixing(ONIndex6M,I419,TRUE,_xll.ohTrigger(RecalcTrigger,Trigger6M)),NA())</f>
        <v>-3.9715166163745153E-4</v>
      </c>
      <c r="Q419" s="183">
        <f>IFERROR(_xll.qlIndexFixing(ONIndex1Y,I419,TRUE,_xll.ohTrigger(RecalcTrigger,Trigger1Y)),NA())</f>
        <v>9.019237412122294E-4</v>
      </c>
    </row>
    <row r="420" spans="2:17" x14ac:dyDescent="0.2">
      <c r="B420" s="39" t="s">
        <v>17</v>
      </c>
      <c r="D420" s="42">
        <f>_xll.qlCalendarAdvance(Calendar,$D419,B420,"f",FALSE)</f>
        <v>42949</v>
      </c>
      <c r="E420" s="177">
        <f>_xll.qlInterestRateIndexValueDate(IndexON,D420)</f>
        <v>42949</v>
      </c>
      <c r="F420" s="193">
        <f>IFERROR(_xll.qlIndexFixing(IndexON,D420,TRUE,_xll.ohTrigger(RecalcTrigger,TriggerON)),NA())</f>
        <v>-2.5950380440109555E-3</v>
      </c>
      <c r="H420" s="42">
        <f>_xll.qlCalendarAdvance(Calendar,$H419,B420,"f",FALSE)</f>
        <v>42949</v>
      </c>
      <c r="I420" s="177">
        <f>_xll.qlInterestRateIndexValueDate(Index1M,$H420)</f>
        <v>42951</v>
      </c>
      <c r="J420" s="182">
        <f>IFERROR(_xll.qlIndexFixing(Index1M,$H420,TRUE,_xll.ohTrigger(RecalcTrigger,Trigger1M)),NA())</f>
        <v>-2.3783050732754715E-3</v>
      </c>
      <c r="K420" s="44">
        <f>IFERROR(_xll.qlIndexFixing(Index3M,H420,TRUE,_xll.ohTrigger(RecalcTrigger,Trigger3M)),NA())</f>
        <v>-1.2432260114742556E-3</v>
      </c>
      <c r="L420" s="44">
        <f>IFERROR(_xll.qlIndexFixing(Index6M,$H420,TRUE,_xll.ohTrigger(RecalcTrigger,Trigger6M)),NA())</f>
        <v>1.0234065962029489E-4</v>
      </c>
      <c r="M420" s="183">
        <f>IFERROR(_xll.qlIndexFixing(Index1Y,$H420,TRUE,_xll.ohTrigger(RecalcTrigger,Trigger1Y)),NA())</f>
        <v>2.0083658024601823E-3</v>
      </c>
      <c r="N420" s="182">
        <f>IFERROR(_xll.qlIndexFixing(ONIndex1M,I420,TRUE,_xll.ohTrigger(RecalcTrigger,Trigger1M)),NA())</f>
        <v>-2.420175927464463E-3</v>
      </c>
      <c r="O420" s="44">
        <f>IFERROR(_xll.qlIndexFixing(ONIndex3M,I420,TRUE,_xll.ohTrigger(RecalcTrigger,Trigger3M)),NA())</f>
        <v>-1.4252259955815916E-3</v>
      </c>
      <c r="P420" s="44">
        <f>IFERROR(_xll.qlIndexFixing(ONIndex6M,I420,TRUE,_xll.ohTrigger(RecalcTrigger,Trigger6M)),NA())</f>
        <v>-3.9993471966148775E-4</v>
      </c>
      <c r="Q420" s="183">
        <f>IFERROR(_xll.qlIndexFixing(ONIndex1Y,I420,TRUE,_xll.ohTrigger(RecalcTrigger,Trigger1Y)),NA())</f>
        <v>8.9792583864323205E-4</v>
      </c>
    </row>
    <row r="421" spans="2:17" x14ac:dyDescent="0.2">
      <c r="B421" s="39" t="s">
        <v>17</v>
      </c>
      <c r="D421" s="42">
        <f>_xll.qlCalendarAdvance(Calendar,$D420,B421,"f",FALSE)</f>
        <v>42950</v>
      </c>
      <c r="E421" s="177">
        <f>_xll.qlInterestRateIndexValueDate(IndexON,D421)</f>
        <v>42950</v>
      </c>
      <c r="F421" s="193">
        <f>IFERROR(_xll.qlIndexFixing(IndexON,D421,TRUE,_xll.ohTrigger(RecalcTrigger,TriggerON)),NA())</f>
        <v>-2.5919053754064336E-3</v>
      </c>
      <c r="H421" s="42">
        <f>_xll.qlCalendarAdvance(Calendar,$H420,B421,"f",FALSE)</f>
        <v>42950</v>
      </c>
      <c r="I421" s="177">
        <f>_xll.qlInterestRateIndexValueDate(Index1M,$H421)</f>
        <v>42954</v>
      </c>
      <c r="J421" s="182">
        <f>IFERROR(_xll.qlIndexFixing(Index1M,$H421,TRUE,_xll.ohTrigger(RecalcTrigger,Trigger1M)),NA())</f>
        <v>-2.3668640785831909E-3</v>
      </c>
      <c r="K421" s="44">
        <f>IFERROR(_xll.qlIndexFixing(Index3M,H421,TRUE,_xll.ohTrigger(RecalcTrigger,Trigger3M)),NA())</f>
        <v>-1.2345015988053474E-3</v>
      </c>
      <c r="L421" s="44">
        <f>IFERROR(_xll.qlIndexFixing(Index6M,$H421,TRUE,_xll.ohTrigger(RecalcTrigger,Trigger6M)),NA())</f>
        <v>1.1640064983234937E-4</v>
      </c>
      <c r="M421" s="183">
        <f>IFERROR(_xll.qlIndexFixing(Index1Y,$H421,TRUE,_xll.ohTrigger(RecalcTrigger,Trigger1Y)),NA())</f>
        <v>2.0213278573760385E-3</v>
      </c>
      <c r="N421" s="182">
        <f>IFERROR(_xll.qlIndexFixing(ONIndex1M,I421,TRUE,_xll.ohTrigger(RecalcTrigger,Trigger1M)),NA())</f>
        <v>-2.4164695733208674E-3</v>
      </c>
      <c r="O421" s="44">
        <f>IFERROR(_xll.qlIndexFixing(ONIndex3M,I421,TRUE,_xll.ohTrigger(RecalcTrigger,Trigger3M)),NA())</f>
        <v>-1.421653324302774E-3</v>
      </c>
      <c r="P421" s="44">
        <f>IFERROR(_xll.qlIndexFixing(ONIndex6M,I421,TRUE,_xll.ohTrigger(RecalcTrigger,Trigger6M)),NA())</f>
        <v>-4.023711227807425E-4</v>
      </c>
      <c r="Q421" s="183">
        <f>IFERROR(_xll.qlIndexFixing(ONIndex1Y,I421,TRUE,_xll.ohTrigger(RecalcTrigger,Trigger1Y)),NA())</f>
        <v>8.939778185723668E-4</v>
      </c>
    </row>
    <row r="422" spans="2:17" x14ac:dyDescent="0.2">
      <c r="B422" s="39" t="s">
        <v>17</v>
      </c>
      <c r="D422" s="42">
        <f>_xll.qlCalendarAdvance(Calendar,$D421,B422,"f",FALSE)</f>
        <v>42951</v>
      </c>
      <c r="E422" s="177">
        <f>_xll.qlInterestRateIndexValueDate(IndexON,D422)</f>
        <v>42951</v>
      </c>
      <c r="F422" s="193">
        <f>IFERROR(_xll.qlIndexFixing(IndexON,D422,TRUE,_xll.ohTrigger(RecalcTrigger,TriggerON)),NA())</f>
        <v>-2.5855444694578011E-3</v>
      </c>
      <c r="H422" s="42">
        <f>_xll.qlCalendarAdvance(Calendar,$H421,B422,"f",FALSE)</f>
        <v>42951</v>
      </c>
      <c r="I422" s="177">
        <f>_xll.qlInterestRateIndexValueDate(Index1M,$H422)</f>
        <v>42955</v>
      </c>
      <c r="J422" s="182">
        <f>IFERROR(_xll.qlIndexFixing(Index1M,$H422,TRUE,_xll.ohTrigger(RecalcTrigger,Trigger1M)),NA())</f>
        <v>-2.363032648135443E-3</v>
      </c>
      <c r="K422" s="44">
        <f>IFERROR(_xll.qlIndexFixing(Index3M,H422,TRUE,_xll.ohTrigger(RecalcTrigger,Trigger3M)),NA())</f>
        <v>-1.2299743409584774E-3</v>
      </c>
      <c r="L422" s="44">
        <f>IFERROR(_xll.qlIndexFixing(Index6M,$H422,TRUE,_xll.ohTrigger(RecalcTrigger,Trigger6M)),NA())</f>
        <v>1.2218913096720047E-4</v>
      </c>
      <c r="M422" s="183">
        <f>IFERROR(_xll.qlIndexFixing(Index1Y,$H422,TRUE,_xll.ohTrigger(RecalcTrigger,Trigger1Y)),NA())</f>
        <v>2.0283283494388965E-3</v>
      </c>
      <c r="N422" s="182">
        <f>IFERROR(_xll.qlIndexFixing(ONIndex1M,I422,TRUE,_xll.ohTrigger(RecalcTrigger,Trigger1M)),NA())</f>
        <v>-2.4127539021501221E-3</v>
      </c>
      <c r="O422" s="44">
        <f>IFERROR(_xll.qlIndexFixing(ONIndex3M,I422,TRUE,_xll.ohTrigger(RecalcTrigger,Trigger3M)),NA())</f>
        <v>-1.4180554421905356E-3</v>
      </c>
      <c r="P422" s="44">
        <f>IFERROR(_xll.qlIndexFixing(ONIndex6M,I422,TRUE,_xll.ohTrigger(RecalcTrigger,Trigger6M)),NA())</f>
        <v>-4.0445843618286403E-4</v>
      </c>
      <c r="Q422" s="183">
        <f>IFERROR(_xll.qlIndexFixing(ONIndex1Y,I422,TRUE,_xll.ohTrigger(RecalcTrigger,Trigger1Y)),NA())</f>
        <v>8.9008018411718126E-4</v>
      </c>
    </row>
    <row r="423" spans="2:17" x14ac:dyDescent="0.2">
      <c r="B423" s="39" t="s">
        <v>17</v>
      </c>
      <c r="D423" s="42">
        <f>_xll.qlCalendarAdvance(Calendar,$D422,B423,"f",FALSE)</f>
        <v>42954</v>
      </c>
      <c r="E423" s="177">
        <f>_xll.qlInterestRateIndexValueDate(IndexON,D423)</f>
        <v>42954</v>
      </c>
      <c r="F423" s="193">
        <f>IFERROR(_xll.qlIndexFixing(IndexON,D423,TRUE,_xll.ohTrigger(RecalcTrigger,TriggerON)),NA())</f>
        <v>-2.5791433530475416E-3</v>
      </c>
      <c r="H423" s="42">
        <f>_xll.qlCalendarAdvance(Calendar,$H422,B423,"f",FALSE)</f>
        <v>42954</v>
      </c>
      <c r="I423" s="177">
        <f>_xll.qlInterestRateIndexValueDate(Index1M,$H423)</f>
        <v>42956</v>
      </c>
      <c r="J423" s="182">
        <f>IFERROR(_xll.qlIndexFixing(Index1M,$H423,TRUE,_xll.ohTrigger(RecalcTrigger,Trigger1M)),NA())</f>
        <v>-2.3552812587251445E-3</v>
      </c>
      <c r="K423" s="44">
        <f>IFERROR(_xll.qlIndexFixing(Index3M,H423,TRUE,_xll.ohTrigger(RecalcTrigger,Trigger3M)),NA())</f>
        <v>-1.2254304026763135E-3</v>
      </c>
      <c r="L423" s="44">
        <f>IFERROR(_xll.qlIndexFixing(Index6M,$H423,TRUE,_xll.ohTrigger(RecalcTrigger,Trigger6M)),NA())</f>
        <v>1.2803358788910055E-4</v>
      </c>
      <c r="M423" s="183">
        <f>IFERROR(_xll.qlIndexFixing(Index1Y,$H423,TRUE,_xll.ohTrigger(RecalcTrigger,Trigger1Y)),NA())</f>
        <v>2.0353636540721156E-3</v>
      </c>
      <c r="N423" s="182">
        <f>IFERROR(_xll.qlIndexFixing(ONIndex1M,I423,TRUE,_xll.ohTrigger(RecalcTrigger,Trigger1M)),NA())</f>
        <v>-2.4052756084458338E-3</v>
      </c>
      <c r="O423" s="44">
        <f>IFERROR(_xll.qlIndexFixing(ONIndex3M,I423,TRUE,_xll.ohTrigger(RecalcTrigger,Trigger3M)),NA())</f>
        <v>-1.4107697120246954E-3</v>
      </c>
      <c r="P423" s="44">
        <f>IFERROR(_xll.qlIndexFixing(ONIndex6M,I423,TRUE,_xll.ohTrigger(RecalcTrigger,Trigger6M)),NA())</f>
        <v>-4.0745679699583093E-4</v>
      </c>
      <c r="Q423" s="183">
        <f>IFERROR(_xll.qlIndexFixing(ONIndex1Y,I423,TRUE,_xll.ohTrigger(RecalcTrigger,Trigger1Y)),NA())</f>
        <v>8.824575453836303E-4</v>
      </c>
    </row>
    <row r="424" spans="2:17" x14ac:dyDescent="0.2">
      <c r="B424" s="39" t="s">
        <v>17</v>
      </c>
      <c r="D424" s="42">
        <f>_xll.qlCalendarAdvance(Calendar,$D423,B424,"f",FALSE)</f>
        <v>42955</v>
      </c>
      <c r="E424" s="177">
        <f>_xll.qlInterestRateIndexValueDate(IndexON,D424)</f>
        <v>42955</v>
      </c>
      <c r="F424" s="193">
        <f>IFERROR(_xll.qlIndexFixing(IndexON,D424,TRUE,_xll.ohTrigger(RecalcTrigger,TriggerON)),NA())</f>
        <v>-2.5758946590936915E-3</v>
      </c>
      <c r="H424" s="42">
        <f>_xll.qlCalendarAdvance(Calendar,$H423,B424,"f",FALSE)</f>
        <v>42955</v>
      </c>
      <c r="I424" s="177">
        <f>_xll.qlInterestRateIndexValueDate(Index1M,$H424)</f>
        <v>42957</v>
      </c>
      <c r="J424" s="182">
        <f>IFERROR(_xll.qlIndexFixing(Index1M,$H424,TRUE,_xll.ohTrigger(RecalcTrigger,Trigger1M)),NA())</f>
        <v>-2.353384920791568E-3</v>
      </c>
      <c r="K424" s="44">
        <f>IFERROR(_xll.qlIndexFixing(Index3M,H424,TRUE,_xll.ohTrigger(RecalcTrigger,Trigger3M)),NA())</f>
        <v>-1.2208699892672346E-3</v>
      </c>
      <c r="L424" s="44">
        <f>IFERROR(_xll.qlIndexFixing(Index6M,$H424,TRUE,_xll.ohTrigger(RecalcTrigger,Trigger6M)),NA())</f>
        <v>1.3995715214464333E-4</v>
      </c>
      <c r="M424" s="183">
        <f>IFERROR(_xll.qlIndexFixing(Index1Y,$H424,TRUE,_xll.ohTrigger(RecalcTrigger,Trigger1Y)),NA())</f>
        <v>2.0424336394593836E-3</v>
      </c>
      <c r="N424" s="182">
        <f>IFERROR(_xll.qlIndexFixing(ONIndex1M,I424,TRUE,_xll.ohTrigger(RecalcTrigger,Trigger1M)),NA())</f>
        <v>-2.3977987508327914E-3</v>
      </c>
      <c r="O424" s="44">
        <f>IFERROR(_xll.qlIndexFixing(ONIndex3M,I424,TRUE,_xll.ohTrigger(RecalcTrigger,Trigger3M)),NA())</f>
        <v>-1.4034102014903738E-3</v>
      </c>
      <c r="P424" s="44">
        <f>IFERROR(_xll.qlIndexFixing(ONIndex6M,I424,TRUE,_xll.ohTrigger(RecalcTrigger,Trigger6M)),NA())</f>
        <v>-4.0926810188857132E-4</v>
      </c>
      <c r="Q424" s="183">
        <f>IFERROR(_xll.qlIndexFixing(ONIndex1Y,I424,TRUE,_xll.ohTrigger(RecalcTrigger,Trigger1Y)),NA())</f>
        <v>8.7500356232617094E-4</v>
      </c>
    </row>
    <row r="425" spans="2:17" x14ac:dyDescent="0.2">
      <c r="B425" s="39" t="s">
        <v>17</v>
      </c>
      <c r="D425" s="42">
        <f>_xll.qlCalendarAdvance(Calendar,$D424,B425,"f",FALSE)</f>
        <v>42956</v>
      </c>
      <c r="E425" s="177">
        <f>_xll.qlInterestRateIndexValueDate(IndexON,D425)</f>
        <v>42956</v>
      </c>
      <c r="F425" s="193">
        <f>IFERROR(_xll.qlIndexFixing(IndexON,D425,TRUE,_xll.ohTrigger(RecalcTrigger,TriggerON)),NA())</f>
        <v>-2.5726225497102462E-3</v>
      </c>
      <c r="H425" s="42">
        <f>_xll.qlCalendarAdvance(Calendar,$H424,B425,"f",FALSE)</f>
        <v>42956</v>
      </c>
      <c r="I425" s="177">
        <f>_xll.qlInterestRateIndexValueDate(Index1M,$H425)</f>
        <v>42958</v>
      </c>
      <c r="J425" s="182">
        <f>IFERROR(_xll.qlIndexFixing(Index1M,$H425,TRUE,_xll.ohTrigger(RecalcTrigger,Trigger1M)),NA())</f>
        <v>-2.3514855522392105E-3</v>
      </c>
      <c r="K425" s="44">
        <f>IFERROR(_xll.qlIndexFixing(Index3M,H425,TRUE,_xll.ohTrigger(RecalcTrigger,Trigger3M)),NA())</f>
        <v>-1.2114553228186142E-3</v>
      </c>
      <c r="L425" s="44">
        <f>IFERROR(_xll.qlIndexFixing(Index6M,$H425,TRUE,_xll.ohTrigger(RecalcTrigger,Trigger6M)),NA())</f>
        <v>1.4290009965604305E-4</v>
      </c>
      <c r="M425" s="183">
        <f>IFERROR(_xll.qlIndexFixing(Index1Y,$H425,TRUE,_xll.ohTrigger(RecalcTrigger,Trigger1Y)),NA())</f>
        <v>2.0574325574553663E-3</v>
      </c>
      <c r="N425" s="182">
        <f>IFERROR(_xll.qlIndexFixing(ONIndex1M,I425,TRUE,_xll.ohTrigger(RecalcTrigger,Trigger1M)),NA())</f>
        <v>-2.3940370220643103E-3</v>
      </c>
      <c r="O425" s="44">
        <f>IFERROR(_xll.qlIndexFixing(ONIndex3M,I425,TRUE,_xll.ohTrigger(RecalcTrigger,Trigger3M)),NA())</f>
        <v>-1.3996850630526581E-3</v>
      </c>
      <c r="P425" s="44">
        <f>IFERROR(_xll.qlIndexFixing(ONIndex6M,I425,TRUE,_xll.ohTrigger(RecalcTrigger,Trigger6M)),NA())</f>
        <v>-4.0957344807690532E-4</v>
      </c>
      <c r="Q425" s="183">
        <f>IFERROR(_xll.qlIndexFixing(ONIndex1Y,I425,TRUE,_xll.ohTrigger(RecalcTrigger,Trigger1Y)),NA())</f>
        <v>8.7136540071419688E-4</v>
      </c>
    </row>
    <row r="426" spans="2:17" x14ac:dyDescent="0.2">
      <c r="B426" s="39" t="s">
        <v>17</v>
      </c>
      <c r="D426" s="42">
        <f>_xll.qlCalendarAdvance(Calendar,$D425,B426,"f",FALSE)</f>
        <v>42957</v>
      </c>
      <c r="E426" s="177">
        <f>_xll.qlInterestRateIndexValueDate(IndexON,D426)</f>
        <v>42957</v>
      </c>
      <c r="F426" s="193">
        <f>IFERROR(_xll.qlIndexFixing(IndexON,D426,TRUE,_xll.ohTrigger(RecalcTrigger,TriggerON)),NA())</f>
        <v>-2.5693269539939223E-3</v>
      </c>
      <c r="H426" s="42">
        <f>_xll.qlCalendarAdvance(Calendar,$H425,B426,"f",FALSE)</f>
        <v>42957</v>
      </c>
      <c r="I426" s="177">
        <f>_xll.qlInterestRateIndexValueDate(Index1M,$H426)</f>
        <v>42961</v>
      </c>
      <c r="J426" s="182">
        <f>IFERROR(_xll.qlIndexFixing(Index1M,$H426,TRUE,_xll.ohTrigger(RecalcTrigger,Trigger1M)),NA())</f>
        <v>-2.3398599876623925E-3</v>
      </c>
      <c r="K426" s="44">
        <f>IFERROR(_xll.qlIndexFixing(Index3M,H426,TRUE,_xll.ohTrigger(RecalcTrigger,Trigger3M)),NA())</f>
        <v>-1.2024677384214755E-3</v>
      </c>
      <c r="L426" s="44">
        <f>IFERROR(_xll.qlIndexFixing(Index6M,$H426,TRUE,_xll.ohTrigger(RecalcTrigger,Trigger6M)),NA())</f>
        <v>1.580310807600972E-4</v>
      </c>
      <c r="M426" s="183">
        <f>IFERROR(_xll.qlIndexFixing(Index1Y,$H426,TRUE,_xll.ohTrigger(RecalcTrigger,Trigger1Y)),NA())</f>
        <v>2.0710576997474408E-3</v>
      </c>
      <c r="N426" s="182">
        <f>IFERROR(_xll.qlIndexFixing(ONIndex1M,I426,TRUE,_xll.ohTrigger(RecalcTrigger,Trigger1M)),NA())</f>
        <v>-2.3902661872998721E-3</v>
      </c>
      <c r="O426" s="44">
        <f>IFERROR(_xll.qlIndexFixing(ONIndex3M,I426,TRUE,_xll.ohTrigger(RecalcTrigger,Trigger3M)),NA())</f>
        <v>-1.3959342331659741E-3</v>
      </c>
      <c r="P426" s="44">
        <f>IFERROR(_xll.qlIndexFixing(ONIndex6M,I426,TRUE,_xll.ohTrigger(RecalcTrigger,Trigger6M)),NA())</f>
        <v>-4.0951509691300458E-4</v>
      </c>
      <c r="Q426" s="183">
        <f>IFERROR(_xll.qlIndexFixing(ONIndex1Y,I426,TRUE,_xll.ohTrigger(RecalcTrigger,Trigger1Y)),NA())</f>
        <v>8.6778064270376376E-4</v>
      </c>
    </row>
    <row r="427" spans="2:17" x14ac:dyDescent="0.2">
      <c r="B427" s="39" t="s">
        <v>17</v>
      </c>
      <c r="D427" s="42">
        <f>_xll.qlCalendarAdvance(Calendar,$D426,B427,"f",FALSE)</f>
        <v>42958</v>
      </c>
      <c r="E427" s="177">
        <f>_xll.qlInterestRateIndexValueDate(IndexON,D427)</f>
        <v>42958</v>
      </c>
      <c r="F427" s="193">
        <f>IFERROR(_xll.qlIndexFixing(IndexON,D427,TRUE,_xll.ohTrigger(RecalcTrigger,TriggerON)),NA())</f>
        <v>-2.5626388829369517E-3</v>
      </c>
      <c r="H427" s="42">
        <f>_xll.qlCalendarAdvance(Calendar,$H426,B427,"f",FALSE)</f>
        <v>42958</v>
      </c>
      <c r="I427" s="177">
        <f>_xll.qlInterestRateIndexValueDate(Index1M,$H427)</f>
        <v>42962</v>
      </c>
      <c r="J427" s="182">
        <f>IFERROR(_xll.qlIndexFixing(Index1M,$H427,TRUE,_xll.ohTrigger(RecalcTrigger,Trigger1M)),NA())</f>
        <v>-2.3359675260164847E-3</v>
      </c>
      <c r="K427" s="44">
        <f>IFERROR(_xll.qlIndexFixing(Index3M,H427,TRUE,_xll.ohTrigger(RecalcTrigger,Trigger3M)),NA())</f>
        <v>-1.1978280769151819E-3</v>
      </c>
      <c r="L427" s="44">
        <f>IFERROR(_xll.qlIndexFixing(Index6M,$H427,TRUE,_xll.ohTrigger(RecalcTrigger,Trigger6M)),NA())</f>
        <v>1.6417254675498536E-4</v>
      </c>
      <c r="M427" s="183">
        <f>IFERROR(_xll.qlIndexFixing(Index1Y,$H427,TRUE,_xll.ohTrigger(RecalcTrigger,Trigger1Y)),NA())</f>
        <v>2.0782990591812788E-3</v>
      </c>
      <c r="N427" s="182">
        <f>IFERROR(_xll.qlIndexFixing(ONIndex1M,I427,TRUE,_xll.ohTrigger(RecalcTrigger,Trigger1M)),NA())</f>
        <v>-2.3864862816713739E-3</v>
      </c>
      <c r="O427" s="44">
        <f>IFERROR(_xll.qlIndexFixing(ONIndex3M,I427,TRUE,_xll.ohTrigger(RecalcTrigger,Trigger3M)),NA())</f>
        <v>-1.3921576315745199E-3</v>
      </c>
      <c r="P427" s="44">
        <f>IFERROR(_xll.qlIndexFixing(ONIndex6M,I427,TRUE,_xll.ohTrigger(RecalcTrigger,Trigger6M)),NA())</f>
        <v>-4.0909061370442146E-4</v>
      </c>
      <c r="Q427" s="183">
        <f>IFERROR(_xll.qlIndexFixing(ONIndex1Y,I427,TRUE,_xll.ohTrigger(RecalcTrigger,Trigger1Y)),NA())</f>
        <v>8.6424979125254708E-4</v>
      </c>
    </row>
    <row r="428" spans="2:17" x14ac:dyDescent="0.2">
      <c r="B428" s="39" t="s">
        <v>17</v>
      </c>
      <c r="D428" s="42">
        <f>_xll.qlCalendarAdvance(Calendar,$D427,B428,"f",FALSE)</f>
        <v>42961</v>
      </c>
      <c r="E428" s="177">
        <f>_xll.qlInterestRateIndexValueDate(IndexON,D428)</f>
        <v>42961</v>
      </c>
      <c r="F428" s="193">
        <f>IFERROR(_xll.qlIndexFixing(IndexON,D428,TRUE,_xll.ohTrigger(RecalcTrigger,TriggerON)),NA())</f>
        <v>-2.5559083071202693E-3</v>
      </c>
      <c r="H428" s="42">
        <f>_xll.qlCalendarAdvance(Calendar,$H427,B428,"f",FALSE)</f>
        <v>42961</v>
      </c>
      <c r="I428" s="177">
        <f>_xll.qlInterestRateIndexValueDate(Index1M,$H428)</f>
        <v>42963</v>
      </c>
      <c r="J428" s="182">
        <f>IFERROR(_xll.qlIndexFixing(Index1M,$H428,TRUE,_xll.ohTrigger(RecalcTrigger,Trigger1M)),NA())</f>
        <v>-2.3280964785418494E-3</v>
      </c>
      <c r="K428" s="44">
        <f>IFERROR(_xll.qlIndexFixing(Index3M,H428,TRUE,_xll.ohTrigger(RecalcTrigger,Trigger3M)),NA())</f>
        <v>-1.1931732008875063E-3</v>
      </c>
      <c r="L428" s="44">
        <f>IFERROR(_xll.qlIndexFixing(Index6M,$H428,TRUE,_xll.ohTrigger(RecalcTrigger,Trigger6M)),NA())</f>
        <v>1.7035691430044648E-4</v>
      </c>
      <c r="M428" s="183">
        <f>IFERROR(_xll.qlIndexFixing(Index1Y,$H428,TRUE,_xll.ohTrigger(RecalcTrigger,Trigger1Y)),NA())</f>
        <v>2.0855742769813105E-3</v>
      </c>
      <c r="N428" s="182">
        <f>IFERROR(_xll.qlIndexFixing(ONIndex1M,I428,TRUE,_xll.ohTrigger(RecalcTrigger,Trigger1M)),NA())</f>
        <v>-2.3788806902613757E-3</v>
      </c>
      <c r="O428" s="44">
        <f>IFERROR(_xll.qlIndexFixing(ONIndex3M,I428,TRUE,_xll.ohTrigger(RecalcTrigger,Trigger3M)),NA())</f>
        <v>-1.3845127984479788E-3</v>
      </c>
      <c r="P428" s="44">
        <f>IFERROR(_xll.qlIndexFixing(ONIndex6M,I428,TRUE,_xll.ohTrigger(RecalcTrigger,Trigger6M)),NA())</f>
        <v>-4.0700857404374347E-4</v>
      </c>
      <c r="Q428" s="183">
        <f>IFERROR(_xll.qlIndexFixing(ONIndex1Y,I428,TRUE,_xll.ohTrigger(RecalcTrigger,Trigger1Y)),NA())</f>
        <v>8.5737233366245391E-4</v>
      </c>
    </row>
    <row r="429" spans="2:17" x14ac:dyDescent="0.2">
      <c r="B429" s="39" t="s">
        <v>17</v>
      </c>
      <c r="D429" s="42">
        <f>_xll.qlCalendarAdvance(Calendar,$D428,B429,"f",FALSE)</f>
        <v>42962</v>
      </c>
      <c r="E429" s="177">
        <f>_xll.qlInterestRateIndexValueDate(IndexON,D429)</f>
        <v>42962</v>
      </c>
      <c r="F429" s="193">
        <f>IFERROR(_xll.qlIndexFixing(IndexON,D429,TRUE,_xll.ohTrigger(RecalcTrigger,TriggerON)),NA())</f>
        <v>-2.5524942280608087E-3</v>
      </c>
      <c r="H429" s="42">
        <f>_xll.qlCalendarAdvance(Calendar,$H428,B429,"f",FALSE)</f>
        <v>42962</v>
      </c>
      <c r="I429" s="177">
        <f>_xll.qlInterestRateIndexValueDate(Index1M,$H429)</f>
        <v>42964</v>
      </c>
      <c r="J429" s="182">
        <f>IFERROR(_xll.qlIndexFixing(Index1M,$H429,TRUE,_xll.ohTrigger(RecalcTrigger,Trigger1M)),NA())</f>
        <v>-2.3261691200410217E-3</v>
      </c>
      <c r="K429" s="44">
        <f>IFERROR(_xll.qlIndexFixing(Index3M,H429,TRUE,_xll.ohTrigger(RecalcTrigger,Trigger3M)),NA())</f>
        <v>-1.1885033252317693E-3</v>
      </c>
      <c r="L429" s="44">
        <f>IFERROR(_xll.qlIndexFixing(Index6M,$H429,TRUE,_xll.ohTrigger(RecalcTrigger,Trigger6M)),NA())</f>
        <v>1.8271930926359108E-4</v>
      </c>
      <c r="M429" s="183">
        <f>IFERROR(_xll.qlIndexFixing(Index1Y,$H429,TRUE,_xll.ohTrigger(RecalcTrigger,Trigger1Y)),NA())</f>
        <v>2.0928832108328813E-3</v>
      </c>
      <c r="N429" s="182">
        <f>IFERROR(_xll.qlIndexFixing(ONIndex1M,I429,TRUE,_xll.ohTrigger(RecalcTrigger,Trigger1M)),NA())</f>
        <v>-2.3712766538741548E-3</v>
      </c>
      <c r="O429" s="44">
        <f>IFERROR(_xll.qlIndexFixing(ONIndex3M,I429,TRUE,_xll.ohTrigger(RecalcTrigger,Trigger3M)),NA())</f>
        <v>-1.3767919086404845E-3</v>
      </c>
      <c r="P429" s="44">
        <f>IFERROR(_xll.qlIndexFixing(ONIndex6M,I429,TRUE,_xll.ohTrigger(RecalcTrigger,Trigger6M)),NA())</f>
        <v>-4.0364924878577568E-4</v>
      </c>
      <c r="Q429" s="183">
        <f>IFERROR(_xll.qlIndexFixing(ONIndex1Y,I429,TRUE,_xll.ohTrigger(RecalcTrigger,Trigger1Y)),NA())</f>
        <v>8.5079785105079964E-4</v>
      </c>
    </row>
    <row r="430" spans="2:17" x14ac:dyDescent="0.2">
      <c r="B430" s="39" t="s">
        <v>17</v>
      </c>
      <c r="D430" s="42">
        <f>_xll.qlCalendarAdvance(Calendar,$D429,B430,"f",FALSE)</f>
        <v>42963</v>
      </c>
      <c r="E430" s="177">
        <f>_xll.qlInterestRateIndexValueDate(IndexON,D430)</f>
        <v>42963</v>
      </c>
      <c r="F430" s="193">
        <f>IFERROR(_xll.qlIndexFixing(IndexON,D430,TRUE,_xll.ohTrigger(RecalcTrigger,TriggerON)),NA())</f>
        <v>-2.5490562414853812E-3</v>
      </c>
      <c r="H430" s="42">
        <f>_xll.qlCalendarAdvance(Calendar,$H429,B430,"f",FALSE)</f>
        <v>42963</v>
      </c>
      <c r="I430" s="177">
        <f>_xll.qlInterestRateIndexValueDate(Index1M,$H430)</f>
        <v>42965</v>
      </c>
      <c r="J430" s="182">
        <f>IFERROR(_xll.qlIndexFixing(Index1M,$H430,TRUE,_xll.ohTrigger(RecalcTrigger,Trigger1M)),NA())</f>
        <v>-2.3242388128274344E-3</v>
      </c>
      <c r="K430" s="44">
        <f>IFERROR(_xll.qlIndexFixing(Index3M,H430,TRUE,_xll.ohTrigger(RecalcTrigger,Trigger3M)),NA())</f>
        <v>-1.1789083453276315E-3</v>
      </c>
      <c r="L430" s="44">
        <f>IFERROR(_xll.qlIndexFixing(Index6M,$H430,TRUE,_xll.ohTrigger(RecalcTrigger,Trigger6M)),NA())</f>
        <v>1.8591849309074356E-4</v>
      </c>
      <c r="M430" s="183">
        <f>IFERROR(_xll.qlIndexFixing(Index1Y,$H430,TRUE,_xll.ohTrigger(RecalcTrigger,Trigger1Y)),NA())</f>
        <v>2.1081765028917931E-3</v>
      </c>
      <c r="N430" s="182">
        <f>IFERROR(_xll.qlIndexFixing(ONIndex1M,I430,TRUE,_xll.ohTrigger(RecalcTrigger,Trigger1M)),NA())</f>
        <v>-2.3674519214633705E-3</v>
      </c>
      <c r="O430" s="44">
        <f>IFERROR(_xll.qlIndexFixing(ONIndex3M,I430,TRUE,_xll.ohTrigger(RecalcTrigger,Trigger3M)),NA())</f>
        <v>-1.3728852482053355E-3</v>
      </c>
      <c r="P430" s="44">
        <f>IFERROR(_xll.qlIndexFixing(ONIndex6M,I430,TRUE,_xll.ohTrigger(RecalcTrigger,Trigger6M)),NA())</f>
        <v>-4.0115663111350841E-4</v>
      </c>
      <c r="Q430" s="183">
        <f>IFERROR(_xll.qlIndexFixing(ONIndex1Y,I430,TRUE,_xll.ohTrigger(RecalcTrigger,Trigger1Y)),NA())</f>
        <v>8.4827972350431935E-4</v>
      </c>
    </row>
    <row r="431" spans="2:17" x14ac:dyDescent="0.2">
      <c r="B431" s="39" t="s">
        <v>17</v>
      </c>
      <c r="D431" s="42">
        <f>_xll.qlCalendarAdvance(Calendar,$D430,B431,"f",FALSE)</f>
        <v>42964</v>
      </c>
      <c r="E431" s="177">
        <f>_xll.qlInterestRateIndexValueDate(IndexON,D431)</f>
        <v>42964</v>
      </c>
      <c r="F431" s="193">
        <f>IFERROR(_xll.qlIndexFixing(IndexON,D431,TRUE,_xll.ohTrigger(RecalcTrigger,TriggerON)),NA())</f>
        <v>-2.5455942772900642E-3</v>
      </c>
      <c r="H431" s="42">
        <f>_xll.qlCalendarAdvance(Calendar,$H430,B431,"f",FALSE)</f>
        <v>42964</v>
      </c>
      <c r="I431" s="177">
        <f>_xll.qlInterestRateIndexValueDate(Index1M,$H431)</f>
        <v>42968</v>
      </c>
      <c r="J431" s="182">
        <f>IFERROR(_xll.qlIndexFixing(Index1M,$H431,TRUE,_xll.ohTrigger(RecalcTrigger,Trigger1M)),NA())</f>
        <v>-2.3124338454044891E-3</v>
      </c>
      <c r="K431" s="44">
        <f>IFERROR(_xll.qlIndexFixing(Index3M,H431,TRUE,_xll.ohTrigger(RecalcTrigger,Trigger3M)),NA())</f>
        <v>-1.1696781721857949E-3</v>
      </c>
      <c r="L431" s="44">
        <f>IFERROR(_xll.qlIndexFixing(Index6M,$H431,TRUE,_xll.ohTrigger(RecalcTrigger,Trigger6M)),NA())</f>
        <v>2.0185454720320436E-4</v>
      </c>
      <c r="M431" s="183">
        <f>IFERROR(_xll.qlIndexFixing(Index1Y,$H431,TRUE,_xll.ohTrigger(RecalcTrigger,Trigger1Y)),NA())</f>
        <v>2.122453207963E-3</v>
      </c>
      <c r="N431" s="182">
        <f>IFERROR(_xll.qlIndexFixing(ONIndex1M,I431,TRUE,_xll.ohTrigger(RecalcTrigger,Trigger1M)),NA())</f>
        <v>-2.3636183292197188E-3</v>
      </c>
      <c r="O431" s="44">
        <f>IFERROR(_xll.qlIndexFixing(ONIndex3M,I431,TRUE,_xll.ohTrigger(RecalcTrigger,Trigger3M)),NA())</f>
        <v>-1.3689523357696132E-3</v>
      </c>
      <c r="P431" s="44">
        <f>IFERROR(_xll.qlIndexFixing(ONIndex6M,I431,TRUE,_xll.ohTrigger(RecalcTrigger,Trigger6M)),NA())</f>
        <v>-3.980811131532036E-4</v>
      </c>
      <c r="Q431" s="183">
        <f>IFERROR(_xll.qlIndexFixing(ONIndex1Y,I431,TRUE,_xll.ohTrigger(RecalcTrigger,Trigger1Y)),NA())</f>
        <v>8.4655857899740283E-4</v>
      </c>
    </row>
    <row r="432" spans="2:17" x14ac:dyDescent="0.2">
      <c r="B432" s="39" t="s">
        <v>17</v>
      </c>
      <c r="D432" s="42">
        <f>_xll.qlCalendarAdvance(Calendar,$D431,B432,"f",FALSE)</f>
        <v>42965</v>
      </c>
      <c r="E432" s="177">
        <f>_xll.qlInterestRateIndexValueDate(IndexON,D432)</f>
        <v>42965</v>
      </c>
      <c r="F432" s="193">
        <f>IFERROR(_xll.qlIndexFixing(IndexON,D432,TRUE,_xll.ohTrigger(RecalcTrigger,TriggerON)),NA())</f>
        <v>-2.5385721709403342E-3</v>
      </c>
      <c r="H432" s="42">
        <f>_xll.qlCalendarAdvance(Calendar,$H431,B432,"f",FALSE)</f>
        <v>42965</v>
      </c>
      <c r="I432" s="177">
        <f>_xll.qlInterestRateIndexValueDate(Index1M,$H432)</f>
        <v>42969</v>
      </c>
      <c r="J432" s="182">
        <f>IFERROR(_xll.qlIndexFixing(Index1M,$H432,TRUE,_xll.ohTrigger(RecalcTrigger,Trigger1M)),NA())</f>
        <v>-2.3084820749117154E-3</v>
      </c>
      <c r="K432" s="44">
        <f>IFERROR(_xll.qlIndexFixing(Index3M,H432,TRUE,_xll.ohTrigger(RecalcTrigger,Trigger3M)),NA())</f>
        <v>-1.16493656976553E-3</v>
      </c>
      <c r="L432" s="44">
        <f>IFERROR(_xll.qlIndexFixing(Index6M,$H432,TRUE,_xll.ohTrigger(RecalcTrigger,Trigger6M)),NA())</f>
        <v>2.0825531697219748E-4</v>
      </c>
      <c r="M432" s="183">
        <f>IFERROR(_xll.qlIndexFixing(Index1Y,$H432,TRUE,_xll.ohTrigger(RecalcTrigger,Trigger1Y)),NA())</f>
        <v>2.1299281989466705E-3</v>
      </c>
      <c r="N432" s="182">
        <f>IFERROR(_xll.qlIndexFixing(ONIndex1M,I432,TRUE,_xll.ohTrigger(RecalcTrigger,Trigger1M)),NA())</f>
        <v>-2.3597759120752571E-3</v>
      </c>
      <c r="O432" s="44">
        <f>IFERROR(_xll.qlIndexFixing(ONIndex3M,I432,TRUE,_xll.ohTrigger(RecalcTrigger,Trigger3M)),NA())</f>
        <v>-1.3649930912773556E-3</v>
      </c>
      <c r="P432" s="44">
        <f>IFERROR(_xll.qlIndexFixing(ONIndex6M,I432,TRUE,_xll.ohTrigger(RecalcTrigger,Trigger6M)),NA())</f>
        <v>-3.9441894582381565E-4</v>
      </c>
      <c r="Q432" s="183">
        <f>IFERROR(_xll.qlIndexFixing(ONIndex1Y,I432,TRUE,_xll.ohTrigger(RecalcTrigger,Trigger1Y)),NA())</f>
        <v>8.4563973407725257E-4</v>
      </c>
    </row>
    <row r="433" spans="2:17" x14ac:dyDescent="0.2">
      <c r="B433" s="39" t="s">
        <v>17</v>
      </c>
      <c r="D433" s="42">
        <f>_xll.qlCalendarAdvance(Calendar,$D432,B433,"f",FALSE)</f>
        <v>42968</v>
      </c>
      <c r="E433" s="177">
        <f>_xll.qlInterestRateIndexValueDate(IndexON,D433)</f>
        <v>42968</v>
      </c>
      <c r="F433" s="193">
        <f>IFERROR(_xll.qlIndexFixing(IndexON,D433,TRUE,_xll.ohTrigger(RecalcTrigger,TriggerON)),NA())</f>
        <v>-2.5315052389540682E-3</v>
      </c>
      <c r="H433" s="42">
        <f>_xll.qlCalendarAdvance(Calendar,$H432,B433,"f",FALSE)</f>
        <v>42968</v>
      </c>
      <c r="I433" s="177">
        <f>_xll.qlInterestRateIndexValueDate(Index1M,$H433)</f>
        <v>42970</v>
      </c>
      <c r="J433" s="182">
        <f>IFERROR(_xll.qlIndexFixing(Index1M,$H433,TRUE,_xll.ohTrigger(RecalcTrigger,Trigger1M)),NA())</f>
        <v>-2.3004948152971494E-3</v>
      </c>
      <c r="K433" s="44">
        <f>IFERROR(_xll.qlIndexFixing(Index3M,H433,TRUE,_xll.ohTrigger(RecalcTrigger,Trigger3M)),NA())</f>
        <v>-1.1601812858558457E-3</v>
      </c>
      <c r="L433" s="44">
        <f>IFERROR(_xll.qlIndexFixing(Index6M,$H433,TRUE,_xll.ohTrigger(RecalcTrigger,Trigger6M)),NA())</f>
        <v>2.1468416181780195E-4</v>
      </c>
      <c r="M433" s="183">
        <f>IFERROR(_xll.qlIndexFixing(Index1Y,$H433,TRUE,_xll.ohTrigger(RecalcTrigger,Trigger1Y)),NA())</f>
        <v>2.1374340007516328E-3</v>
      </c>
      <c r="N433" s="182">
        <f>IFERROR(_xll.qlIndexFixing(ONIndex1M,I433,TRUE,_xll.ohTrigger(RecalcTrigger,Trigger1M)),NA())</f>
        <v>-2.3520464711079825E-3</v>
      </c>
      <c r="O433" s="44">
        <f>IFERROR(_xll.qlIndexFixing(ONIndex3M,I433,TRUE,_xll.ohTrigger(RecalcTrigger,Trigger3M)),NA())</f>
        <v>-1.3569813131697472E-3</v>
      </c>
      <c r="P433" s="44">
        <f>IFERROR(_xll.qlIndexFixing(ONIndex6M,I433,TRUE,_xll.ohTrigger(RecalcTrigger,Trigger6M)),NA())</f>
        <v>-3.8511995270162913E-4</v>
      </c>
      <c r="Q433" s="183">
        <f>IFERROR(_xll.qlIndexFixing(ONIndex1Y,I433,TRUE,_xll.ohTrigger(RecalcTrigger,Trigger1Y)),NA())</f>
        <v>8.4650494813764965E-4</v>
      </c>
    </row>
    <row r="434" spans="2:17" x14ac:dyDescent="0.2">
      <c r="B434" s="39" t="s">
        <v>17</v>
      </c>
      <c r="D434" s="42">
        <f>_xll.qlCalendarAdvance(Calendar,$D433,B434,"f",FALSE)</f>
        <v>42969</v>
      </c>
      <c r="E434" s="177">
        <f>_xll.qlInterestRateIndexValueDate(IndexON,D434)</f>
        <v>42969</v>
      </c>
      <c r="F434" s="193">
        <f>IFERROR(_xll.qlIndexFixing(IndexON,D434,TRUE,_xll.ohTrigger(RecalcTrigger,TriggerON)),NA())</f>
        <v>-2.5279223327423495E-3</v>
      </c>
      <c r="H434" s="42">
        <f>_xll.qlCalendarAdvance(Calendar,$H433,B434,"f",FALSE)</f>
        <v>42969</v>
      </c>
      <c r="I434" s="177">
        <f>_xll.qlInterestRateIndexValueDate(Index1M,$H434)</f>
        <v>42971</v>
      </c>
      <c r="J434" s="182">
        <f>IFERROR(_xll.qlIndexFixing(Index1M,$H434,TRUE,_xll.ohTrigger(RecalcTrigger,Trigger1M)),NA())</f>
        <v>-2.2985372967777862E-3</v>
      </c>
      <c r="K434" s="44">
        <f>IFERROR(_xll.qlIndexFixing(Index3M,H434,TRUE,_xll.ohTrigger(RecalcTrigger,Trigger3M)),NA())</f>
        <v>-1.1554125449389134E-3</v>
      </c>
      <c r="L434" s="44">
        <f>IFERROR(_xll.qlIndexFixing(Index6M,$H434,TRUE,_xll.ohTrigger(RecalcTrigger,Trigger6M)),NA())</f>
        <v>2.2737190383599837E-4</v>
      </c>
      <c r="M434" s="183">
        <f>IFERROR(_xll.qlIndexFixing(Index1Y,$H434,TRUE,_xll.ohTrigger(RecalcTrigger,Trigger1Y)),NA())</f>
        <v>2.1449684285508824E-3</v>
      </c>
      <c r="N434" s="182">
        <f>IFERROR(_xll.qlIndexFixing(ONIndex1M,I434,TRUE,_xll.ohTrigger(RecalcTrigger,Trigger1M)),NA())</f>
        <v>-2.3443187004046351E-3</v>
      </c>
      <c r="O434" s="44">
        <f>IFERROR(_xll.qlIndexFixing(ONIndex3M,I434,TRUE,_xll.ohTrigger(RecalcTrigger,Trigger3M)),NA())</f>
        <v>-1.3488911907044709E-3</v>
      </c>
      <c r="P434" s="44">
        <f>IFERROR(_xll.qlIndexFixing(ONIndex6M,I434,TRUE,_xll.ohTrigger(RecalcTrigger,Trigger6M)),NA())</f>
        <v>-3.738287895638237E-4</v>
      </c>
      <c r="Q434" s="183">
        <f>IFERROR(_xll.qlIndexFixing(ONIndex1Y,I434,TRUE,_xll.ohTrigger(RecalcTrigger,Trigger1Y)),NA())</f>
        <v>8.5009367657207235E-4</v>
      </c>
    </row>
    <row r="435" spans="2:17" x14ac:dyDescent="0.2">
      <c r="B435" s="39" t="s">
        <v>17</v>
      </c>
      <c r="D435" s="42">
        <f>_xll.qlCalendarAdvance(Calendar,$D434,B435,"f",FALSE)</f>
        <v>42970</v>
      </c>
      <c r="E435" s="177">
        <f>_xll.qlInterestRateIndexValueDate(IndexON,D435)</f>
        <v>42970</v>
      </c>
      <c r="F435" s="193">
        <f>IFERROR(_xll.qlIndexFixing(IndexON,D435,TRUE,_xll.ohTrigger(RecalcTrigger,TriggerON)),NA())</f>
        <v>-2.5243150276477166E-3</v>
      </c>
      <c r="H435" s="42">
        <f>_xll.qlCalendarAdvance(Calendar,$H434,B435,"f",FALSE)</f>
        <v>42970</v>
      </c>
      <c r="I435" s="177">
        <f>_xll.qlInterestRateIndexValueDate(Index1M,$H435)</f>
        <v>42972</v>
      </c>
      <c r="J435" s="182">
        <f>IFERROR(_xll.qlIndexFixing(Index1M,$H435,TRUE,_xll.ohTrigger(RecalcTrigger,Trigger1M)),NA())</f>
        <v>-2.296576911483729E-3</v>
      </c>
      <c r="K435" s="44">
        <f>IFERROR(_xll.qlIndexFixing(Index3M,H435,TRUE,_xll.ohTrigger(RecalcTrigger,Trigger3M)),NA())</f>
        <v>-1.1456570938519861E-3</v>
      </c>
      <c r="L435" s="44">
        <f>IFERROR(_xll.qlIndexFixing(Index6M,$H435,TRUE,_xll.ohTrigger(RecalcTrigger,Trigger6M)),NA())</f>
        <v>2.3073318824902699E-4</v>
      </c>
      <c r="M435" s="183">
        <f>IFERROR(_xll.qlIndexFixing(Index1Y,$H435,TRUE,_xll.ohTrigger(RecalcTrigger,Trigger1Y)),NA())</f>
        <v>2.1605280358354744E-3</v>
      </c>
      <c r="N435" s="182">
        <f>IFERROR(_xll.qlIndexFixing(ONIndex1M,I435,TRUE,_xll.ohTrigger(RecalcTrigger,Trigger1M)),NA())</f>
        <v>-2.3404326873333048E-3</v>
      </c>
      <c r="O435" s="44">
        <f>IFERROR(_xll.qlIndexFixing(ONIndex3M,I435,TRUE,_xll.ohTrigger(RecalcTrigger,Trigger3M)),NA())</f>
        <v>-1.3447990845705249E-3</v>
      </c>
      <c r="P435" s="44">
        <f>IFERROR(_xll.qlIndexFixing(ONIndex6M,I435,TRUE,_xll.ohTrigger(RecalcTrigger,Trigger6M)),NA())</f>
        <v>-3.6717713129963414E-4</v>
      </c>
      <c r="Q435" s="183">
        <f>IFERROR(_xll.qlIndexFixing(ONIndex1Y,I435,TRUE,_xll.ohTrigger(RecalcTrigger,Trigger1Y)),NA())</f>
        <v>8.5326607475622041E-4</v>
      </c>
    </row>
    <row r="436" spans="2:17" x14ac:dyDescent="0.2">
      <c r="B436" s="39" t="s">
        <v>17</v>
      </c>
      <c r="D436" s="42">
        <f>_xll.qlCalendarAdvance(Calendar,$D435,B436,"f",FALSE)</f>
        <v>42971</v>
      </c>
      <c r="E436" s="177">
        <f>_xll.qlInterestRateIndexValueDate(IndexON,D436)</f>
        <v>42971</v>
      </c>
      <c r="F436" s="193">
        <f>IFERROR(_xll.qlIndexFixing(IndexON,D436,TRUE,_xll.ohTrigger(RecalcTrigger,TriggerON)),NA())</f>
        <v>-2.5206832528867906E-3</v>
      </c>
      <c r="H436" s="42">
        <f>_xll.qlCalendarAdvance(Calendar,$H435,B436,"f",FALSE)</f>
        <v>42971</v>
      </c>
      <c r="I436" s="177">
        <f>_xll.qlInterestRateIndexValueDate(Index1M,$H436)</f>
        <v>42975</v>
      </c>
      <c r="J436" s="182">
        <f>IFERROR(_xll.qlIndexFixing(Index1M,$H436,TRUE,_xll.ohTrigger(RecalcTrigger,Trigger1M)),NA())</f>
        <v>-2.2845977082788524E-3</v>
      </c>
      <c r="K436" s="44">
        <f>IFERROR(_xll.qlIndexFixing(Index3M,H436,TRUE,_xll.ohTrigger(RecalcTrigger,Trigger3M)),NA())</f>
        <v>-1.1362075488307178E-3</v>
      </c>
      <c r="L436" s="44">
        <f>IFERROR(_xll.qlIndexFixing(Index6M,$H436,TRUE,_xll.ohTrigger(RecalcTrigger,Trigger6M)),NA())</f>
        <v>2.4713977373276396E-4</v>
      </c>
      <c r="M436" s="183">
        <f>IFERROR(_xll.qlIndexFixing(Index1Y,$H436,TRUE,_xll.ohTrigger(RecalcTrigger,Trigger1Y)),NA())</f>
        <v>2.1753481858487423E-3</v>
      </c>
      <c r="N436" s="182">
        <f>IFERROR(_xll.qlIndexFixing(ONIndex1M,I436,TRUE,_xll.ohTrigger(RecalcTrigger,Trigger1M)),NA())</f>
        <v>-2.336538060512261E-3</v>
      </c>
      <c r="O436" s="44">
        <f>IFERROR(_xll.qlIndexFixing(ONIndex3M,I436,TRUE,_xll.ohTrigger(RecalcTrigger,Trigger3M)),NA())</f>
        <v>-1.3406801658844003E-3</v>
      </c>
      <c r="P436" s="44">
        <f>IFERROR(_xll.qlIndexFixing(ONIndex6M,I436,TRUE,_xll.ohTrigger(RecalcTrigger,Trigger6M)),NA())</f>
        <v>-3.5991632618248559E-4</v>
      </c>
      <c r="Q436" s="183">
        <f>IFERROR(_xll.qlIndexFixing(ONIndex1Y,I436,TRUE,_xll.ohTrigger(RecalcTrigger,Trigger1Y)),NA())</f>
        <v>8.5727267077118086E-4</v>
      </c>
    </row>
    <row r="437" spans="2:17" x14ac:dyDescent="0.2">
      <c r="B437" s="39" t="s">
        <v>17</v>
      </c>
      <c r="D437" s="42">
        <f>_xll.qlCalendarAdvance(Calendar,$D436,B437,"f",FALSE)</f>
        <v>42972</v>
      </c>
      <c r="E437" s="177">
        <f>_xll.qlInterestRateIndexValueDate(IndexON,D437)</f>
        <v>42972</v>
      </c>
      <c r="F437" s="193">
        <f>IFERROR(_xll.qlIndexFixing(IndexON,D437,TRUE,_xll.ohTrigger(RecalcTrigger,TriggerON)),NA())</f>
        <v>-2.5133202412463973E-3</v>
      </c>
      <c r="H437" s="42">
        <f>_xll.qlCalendarAdvance(Calendar,$H436,B437,"f",FALSE)</f>
        <v>42972</v>
      </c>
      <c r="I437" s="177">
        <f>_xll.qlInterestRateIndexValueDate(Index1M,$H437)</f>
        <v>42976</v>
      </c>
      <c r="J437" s="182">
        <f>IFERROR(_xll.qlIndexFixing(Index1M,$H437,TRUE,_xll.ohTrigger(RecalcTrigger,Trigger1M)),NA())</f>
        <v>-2.2805883512917961E-3</v>
      </c>
      <c r="K437" s="44">
        <f>IFERROR(_xll.qlIndexFixing(Index3M,H437,TRUE,_xll.ohTrigger(RecalcTrigger,Trigger3M)),NA())</f>
        <v>-1.1313749380860983E-3</v>
      </c>
      <c r="L437" s="44">
        <f>IFERROR(_xll.qlIndexFixing(Index6M,$H437,TRUE,_xll.ohTrigger(RecalcTrigger,Trigger6M)),NA())</f>
        <v>2.5053330472759195E-4</v>
      </c>
      <c r="M437" s="183">
        <f>IFERROR(_xll.qlIndexFixing(Index1Y,$H437,TRUE,_xll.ohTrigger(RecalcTrigger,Trigger1Y)),NA())</f>
        <v>2.1829924538944792E-3</v>
      </c>
      <c r="N437" s="182">
        <f>IFERROR(_xll.qlIndexFixing(ONIndex1M,I437,TRUE,_xll.ohTrigger(RecalcTrigger,Trigger1M)),NA())</f>
        <v>-2.3326348552732412E-3</v>
      </c>
      <c r="O437" s="44">
        <f>IFERROR(_xll.qlIndexFixing(ONIndex3M,I437,TRUE,_xll.ohTrigger(RecalcTrigger,Trigger3M)),NA())</f>
        <v>-1.3365343544702313E-3</v>
      </c>
      <c r="P437" s="44">
        <f>IFERROR(_xll.qlIndexFixing(ONIndex6M,I437,TRUE,_xll.ohTrigger(RecalcTrigger,Trigger6M)),NA())</f>
        <v>-3.5204262485155624E-4</v>
      </c>
      <c r="Q437" s="183">
        <f>IFERROR(_xll.qlIndexFixing(ONIndex1Y,I437,TRUE,_xll.ohTrigger(RecalcTrigger,Trigger1Y)),NA())</f>
        <v>8.6211878092434802E-4</v>
      </c>
    </row>
    <row r="438" spans="2:17" x14ac:dyDescent="0.2">
      <c r="B438" s="39" t="s">
        <v>17</v>
      </c>
      <c r="D438" s="42">
        <f>_xll.qlCalendarAdvance(Calendar,$D437,B438,"f",FALSE)</f>
        <v>42975</v>
      </c>
      <c r="E438" s="177">
        <f>_xll.qlInterestRateIndexValueDate(IndexON,D438)</f>
        <v>42975</v>
      </c>
      <c r="F438" s="193">
        <f>IFERROR(_xll.qlIndexFixing(IndexON,D438,TRUE,_xll.ohTrigger(RecalcTrigger,TriggerON)),NA())</f>
        <v>-2.50591005634071E-3</v>
      </c>
      <c r="H438" s="42">
        <f>_xll.qlCalendarAdvance(Calendar,$H437,B438,"f",FALSE)</f>
        <v>42975</v>
      </c>
      <c r="I438" s="177">
        <f>_xll.qlInterestRateIndexValueDate(Index1M,$H438)</f>
        <v>42977</v>
      </c>
      <c r="J438" s="182">
        <f>IFERROR(_xll.qlIndexFixing(Index1M,$H438,TRUE,_xll.ohTrigger(RecalcTrigger,Trigger1M)),NA())</f>
        <v>-2.2786083537833512E-3</v>
      </c>
      <c r="K438" s="44">
        <f>IFERROR(_xll.qlIndexFixing(Index3M,H438,TRUE,_xll.ohTrigger(RecalcTrigger,Trigger3M)),NA())</f>
        <v>-1.1265302460059814E-3</v>
      </c>
      <c r="L438" s="44">
        <f>IFERROR(_xll.qlIndexFixing(Index6M,$H438,TRUE,_xll.ohTrigger(RecalcTrigger,Trigger6M)),NA())</f>
        <v>2.5392757710232923E-4</v>
      </c>
      <c r="M438" s="183">
        <f>IFERROR(_xll.qlIndexFixing(Index1Y,$H438,TRUE,_xll.ohTrigger(RecalcTrigger,Trigger1Y)),NA())</f>
        <v>2.1906519285634645E-3</v>
      </c>
      <c r="N438" s="182">
        <f>IFERROR(_xll.qlIndexFixing(ONIndex1M,I438,TRUE,_xll.ohTrigger(RecalcTrigger,Trigger1M)),NA())</f>
        <v>-2.3247850122976033E-3</v>
      </c>
      <c r="O438" s="44">
        <f>IFERROR(_xll.qlIndexFixing(ONIndex3M,I438,TRUE,_xll.ohTrigger(RecalcTrigger,Trigger3M)),NA())</f>
        <v>-1.3281477893345439E-3</v>
      </c>
      <c r="P438" s="44">
        <f>IFERROR(_xll.qlIndexFixing(ONIndex6M,I438,TRUE,_xll.ohTrigger(RecalcTrigger,Trigger6M)),NA())</f>
        <v>-3.3423317652214735E-4</v>
      </c>
      <c r="Q438" s="183">
        <f>IFERROR(_xll.qlIndexFixing(ONIndex1Y,I438,TRUE,_xll.ohTrigger(RecalcTrigger,Trigger1Y)),NA())</f>
        <v>8.7463808910115404E-4</v>
      </c>
    </row>
    <row r="439" spans="2:17" x14ac:dyDescent="0.2">
      <c r="B439" s="39" t="s">
        <v>17</v>
      </c>
      <c r="D439" s="42">
        <f>_xll.qlCalendarAdvance(Calendar,$D438,B439,"f",FALSE)</f>
        <v>42976</v>
      </c>
      <c r="E439" s="177">
        <f>_xll.qlInterestRateIndexValueDate(IndexON,D439)</f>
        <v>42976</v>
      </c>
      <c r="F439" s="193">
        <f>IFERROR(_xll.qlIndexFixing(IndexON,D439,TRUE,_xll.ohTrigger(RecalcTrigger,TriggerON)),NA())</f>
        <v>-2.5021548813697336E-3</v>
      </c>
      <c r="H439" s="42">
        <f>_xll.qlCalendarAdvance(Calendar,$H438,B439,"f",FALSE)</f>
        <v>42976</v>
      </c>
      <c r="I439" s="177">
        <f>_xll.qlInterestRateIndexValueDate(Index1M,$H439)</f>
        <v>42978</v>
      </c>
      <c r="J439" s="182">
        <f>IFERROR(_xll.qlIndexFixing(Index1M,$H439,TRUE,_xll.ohTrigger(RecalcTrigger,Trigger1M)),NA())</f>
        <v>-2.2766255538626389E-3</v>
      </c>
      <c r="K439" s="44">
        <f>IFERROR(_xll.qlIndexFixing(Index3M,H439,TRUE,_xll.ohTrigger(RecalcTrigger,Trigger3M)),NA())</f>
        <v>-1.1241811367595019E-3</v>
      </c>
      <c r="L439" s="44">
        <f>IFERROR(_xll.qlIndexFixing(Index6M,$H439,TRUE,_xll.ohTrigger(RecalcTrigger,Trigger6M)),NA())</f>
        <v>2.5731923714231549E-4</v>
      </c>
      <c r="M439" s="183">
        <f>IFERROR(_xll.qlIndexFixing(Index1Y,$H439,TRUE,_xll.ohTrigger(RecalcTrigger,Trigger1Y)),NA())</f>
        <v>2.1983243215491677E-3</v>
      </c>
      <c r="N439" s="182">
        <f>IFERROR(_xll.qlIndexFixing(ONIndex1M,I439,TRUE,_xll.ohTrigger(RecalcTrigger,Trigger1M)),NA())</f>
        <v>-2.3169369518560856E-3</v>
      </c>
      <c r="O439" s="44">
        <f>IFERROR(_xll.qlIndexFixing(ONIndex3M,I439,TRUE,_xll.ohTrigger(RecalcTrigger,Trigger3M)),NA())</f>
        <v>-1.319680581253202E-3</v>
      </c>
      <c r="P439" s="44">
        <f>IFERROR(_xll.qlIndexFixing(ONIndex6M,I439,TRUE,_xll.ohTrigger(RecalcTrigger,Trigger6M)),NA())</f>
        <v>-3.1434386549733517E-4</v>
      </c>
      <c r="Q439" s="183">
        <f>IFERROR(_xll.qlIndexFixing(ONIndex1Y,I439,TRUE,_xll.ohTrigger(RecalcTrigger,Trigger1Y)),NA())</f>
        <v>8.9000469242428437E-4</v>
      </c>
    </row>
    <row r="440" spans="2:17" x14ac:dyDescent="0.2">
      <c r="B440" s="39" t="s">
        <v>17</v>
      </c>
      <c r="D440" s="42">
        <f>_xll.qlCalendarAdvance(Calendar,$D439,B440,"f",FALSE)</f>
        <v>42977</v>
      </c>
      <c r="E440" s="177">
        <f>_xll.qlInterestRateIndexValueDate(IndexON,D440)</f>
        <v>42977</v>
      </c>
      <c r="F440" s="193">
        <f>IFERROR(_xll.qlIndexFixing(IndexON,D440,TRUE,_xll.ohTrigger(RecalcTrigger,TriggerON)),NA())</f>
        <v>-2.4983748156293117E-3</v>
      </c>
      <c r="H440" s="42">
        <f>_xll.qlCalendarAdvance(Calendar,$H439,B440,"f",FALSE)</f>
        <v>42977</v>
      </c>
      <c r="I440" s="177">
        <f>_xll.qlInterestRateIndexValueDate(Index1M,$H440)</f>
        <v>42979</v>
      </c>
      <c r="J440" s="182">
        <f>IFERROR(_xll.qlIndexFixing(Index1M,$H440,TRUE,_xll.ohTrigger(RecalcTrigger,Trigger1M)),NA())</f>
        <v>-2.2685119047058297E-3</v>
      </c>
      <c r="K440" s="44">
        <f>IFERROR(_xll.qlIndexFixing(Index3M,H440,TRUE,_xll.ohTrigger(RecalcTrigger,Trigger3M)),NA())</f>
        <v>-1.119316756214981E-3</v>
      </c>
      <c r="L440" s="44">
        <f>IFERROR(_xll.qlIndexFixing(Index6M,$H440,TRUE,_xll.ohTrigger(RecalcTrigger,Trigger6M)),NA())</f>
        <v>2.6383829045539695E-4</v>
      </c>
      <c r="M440" s="183">
        <f>IFERROR(_xll.qlIndexFixing(Index1Y,$H440,TRUE,_xll.ohTrigger(RecalcTrigger,Trigger1Y)),NA())</f>
        <v>2.2140479344416853E-3</v>
      </c>
      <c r="N440" s="182">
        <f>IFERROR(_xll.qlIndexFixing(ONIndex1M,I440,TRUE,_xll.ohTrigger(RecalcTrigger,Trigger1M)),NA())</f>
        <v>-2.3129913812658387E-3</v>
      </c>
      <c r="O440" s="44">
        <f>IFERROR(_xll.qlIndexFixing(ONIndex3M,I440,TRUE,_xll.ohTrigger(RecalcTrigger,Trigger3M)),NA())</f>
        <v>-1.3153991055192549E-3</v>
      </c>
      <c r="P440" s="44">
        <f>IFERROR(_xll.qlIndexFixing(ONIndex6M,I440,TRUE,_xll.ohTrigger(RecalcTrigger,Trigger6M)),NA())</f>
        <v>-3.033494394877323E-4</v>
      </c>
      <c r="Q440" s="183">
        <f>IFERROR(_xll.qlIndexFixing(ONIndex1Y,I440,TRUE,_xll.ohTrigger(RecalcTrigger,Trigger1Y)),NA())</f>
        <v>8.9912812011760934E-4</v>
      </c>
    </row>
    <row r="441" spans="2:17" x14ac:dyDescent="0.2">
      <c r="B441" s="39" t="s">
        <v>17</v>
      </c>
      <c r="D441" s="42">
        <f>_xll.qlCalendarAdvance(Calendar,$D440,B441,"f",FALSE)</f>
        <v>42978</v>
      </c>
      <c r="E441" s="177">
        <f>_xll.qlInterestRateIndexValueDate(IndexON,D441)</f>
        <v>42978</v>
      </c>
      <c r="F441" s="193">
        <f>IFERROR(_xll.qlIndexFixing(IndexON,D441,TRUE,_xll.ohTrigger(RecalcTrigger,TriggerON)),NA())</f>
        <v>-2.4945697890155216E-3</v>
      </c>
      <c r="H441" s="42">
        <f>_xll.qlCalendarAdvance(Calendar,$H440,B441,"f",FALSE)</f>
        <v>42978</v>
      </c>
      <c r="I441" s="177">
        <f>_xll.qlInterestRateIndexValueDate(Index1M,$H441)</f>
        <v>42982</v>
      </c>
      <c r="J441" s="182">
        <f>IFERROR(_xll.qlIndexFixing(Index1M,$H441,TRUE,_xll.ohTrigger(RecalcTrigger,Trigger1M)),NA())</f>
        <v>-2.2584204338356173E-3</v>
      </c>
      <c r="K441" s="44">
        <f>IFERROR(_xll.qlIndexFixing(Index3M,H441,TRUE,_xll.ohTrigger(RecalcTrigger,Trigger3M)),NA())</f>
        <v>-1.1046559189723001E-3</v>
      </c>
      <c r="L441" s="44">
        <f>IFERROR(_xll.qlIndexFixing(Index6M,$H441,TRUE,_xll.ohTrigger(RecalcTrigger,Trigger6M)),NA())</f>
        <v>2.8651845524800166E-4</v>
      </c>
      <c r="M441" s="183">
        <f>IFERROR(_xll.qlIndexFixing(Index1Y,$H441,TRUE,_xll.ohTrigger(RecalcTrigger,Trigger1Y)),NA())</f>
        <v>2.2290967929592155E-3</v>
      </c>
      <c r="N441" s="182">
        <f>IFERROR(_xll.qlIndexFixing(ONIndex1M,I441,TRUE,_xll.ohTrigger(RecalcTrigger,Trigger1M)),NA())</f>
        <v>-2.3090374432088723E-3</v>
      </c>
      <c r="O441" s="44">
        <f>IFERROR(_xll.qlIndexFixing(ONIndex3M,I441,TRUE,_xll.ohTrigger(RecalcTrigger,Trigger3M)),NA())</f>
        <v>-1.3110902567614602E-3</v>
      </c>
      <c r="P441" s="44">
        <f>IFERROR(_xll.qlIndexFixing(ONIndex6M,I441,TRUE,_xll.ohTrigger(RecalcTrigger,Trigger6M)),NA())</f>
        <v>-2.9171961974050475E-4</v>
      </c>
      <c r="Q441" s="183">
        <f>IFERROR(_xll.qlIndexFixing(ONIndex1Y,I441,TRUE,_xll.ohTrigger(RecalcTrigger,Trigger1Y)),NA())</f>
        <v>9.0912296067280352E-4</v>
      </c>
    </row>
    <row r="442" spans="2:17" x14ac:dyDescent="0.2">
      <c r="B442" s="39" t="s">
        <v>17</v>
      </c>
      <c r="D442" s="42">
        <f>_xll.qlCalendarAdvance(Calendar,$D441,B442,"f",FALSE)</f>
        <v>42979</v>
      </c>
      <c r="E442" s="177">
        <f>_xll.qlInterestRateIndexValueDate(IndexON,D442)</f>
        <v>42979</v>
      </c>
      <c r="F442" s="193">
        <f>IFERROR(_xll.qlIndexFixing(IndexON,D442,TRUE,_xll.ohTrigger(RecalcTrigger,TriggerON)),NA())</f>
        <v>-2.4868590016202674E-3</v>
      </c>
      <c r="H442" s="42">
        <f>_xll.qlCalendarAdvance(Calendar,$H441,B442,"f",FALSE)</f>
        <v>42979</v>
      </c>
      <c r="I442" s="177">
        <f>_xll.qlInterestRateIndexValueDate(Index1M,$H442)</f>
        <v>42983</v>
      </c>
      <c r="J442" s="182">
        <f>IFERROR(_xll.qlIndexFixing(Index1M,$H442,TRUE,_xll.ohTrigger(RecalcTrigger,Trigger1M)),NA())</f>
        <v>-2.2543590310908357E-3</v>
      </c>
      <c r="K442" s="44">
        <f>IFERROR(_xll.qlIndexFixing(Index3M,H442,TRUE,_xll.ohTrigger(RecalcTrigger,Trigger3M)),NA())</f>
        <v>-1.0997472136307599E-3</v>
      </c>
      <c r="L442" s="44">
        <f>IFERROR(_xll.qlIndexFixing(Index6M,$H442,TRUE,_xll.ohTrigger(RecalcTrigger,Trigger6M)),NA())</f>
        <v>2.898383896582951E-4</v>
      </c>
      <c r="M442" s="183">
        <f>IFERROR(_xll.qlIndexFixing(Index1Y,$H442,TRUE,_xll.ohTrigger(RecalcTrigger,Trigger1Y)),NA())</f>
        <v>2.2367989353535536E-3</v>
      </c>
      <c r="N442" s="182">
        <f>IFERROR(_xll.qlIndexFixing(ONIndex1M,I442,TRUE,_xll.ohTrigger(RecalcTrigger,Trigger1M)),NA())</f>
        <v>-2.3050751726572116E-3</v>
      </c>
      <c r="O442" s="44">
        <f>IFERROR(_xll.qlIndexFixing(ONIndex3M,I442,TRUE,_xll.ohTrigger(RecalcTrigger,Trigger3M)),NA())</f>
        <v>-1.3067539547240159E-3</v>
      </c>
      <c r="P442" s="44">
        <f>IFERROR(_xll.qlIndexFixing(ONIndex6M,I442,TRUE,_xll.ohTrigger(RecalcTrigger,Trigger6M)),NA())</f>
        <v>-2.7945065693479876E-4</v>
      </c>
      <c r="Q442" s="183">
        <f>IFERROR(_xll.qlIndexFixing(ONIndex1Y,I442,TRUE,_xll.ohTrigger(RecalcTrigger,Trigger1Y)),NA())</f>
        <v>9.1999453047719726E-4</v>
      </c>
    </row>
    <row r="443" spans="2:17" x14ac:dyDescent="0.2">
      <c r="B443" s="39" t="s">
        <v>17</v>
      </c>
      <c r="D443" s="42">
        <f>_xll.qlCalendarAdvance(Calendar,$D442,B443,"f",FALSE)</f>
        <v>42982</v>
      </c>
      <c r="E443" s="177">
        <f>_xll.qlInterestRateIndexValueDate(IndexON,D443)</f>
        <v>42982</v>
      </c>
      <c r="F443" s="193">
        <f>IFERROR(_xll.qlIndexFixing(IndexON,D443,TRUE,_xll.ohTrigger(RecalcTrigger,TriggerON)),NA())</f>
        <v>-2.4790986670319981E-3</v>
      </c>
      <c r="H443" s="42">
        <f>_xll.qlCalendarAdvance(Calendar,$H442,B443,"f",FALSE)</f>
        <v>42982</v>
      </c>
      <c r="I443" s="177">
        <f>_xll.qlInterestRateIndexValueDate(Index1M,$H443)</f>
        <v>42984</v>
      </c>
      <c r="J443" s="182">
        <f>IFERROR(_xll.qlIndexFixing(Index1M,$H443,TRUE,_xll.ohTrigger(RecalcTrigger,Trigger1M)),NA())</f>
        <v>-2.2502897707834535E-3</v>
      </c>
      <c r="K443" s="44">
        <f>IFERROR(_xll.qlIndexFixing(Index3M,H443,TRUE,_xll.ohTrigger(RecalcTrigger,Trigger3M)),NA())</f>
        <v>-1.0948280347616796E-3</v>
      </c>
      <c r="L443" s="44">
        <f>IFERROR(_xll.qlIndexFixing(Index6M,$H443,TRUE,_xll.ohTrigger(RecalcTrigger,Trigger6M)),NA())</f>
        <v>2.9630235113089473E-4</v>
      </c>
      <c r="M443" s="183">
        <f>IFERROR(_xll.qlIndexFixing(Index1Y,$H443,TRUE,_xll.ohTrigger(RecalcTrigger,Trigger1Y)),NA())</f>
        <v>2.2444999556703376E-3</v>
      </c>
      <c r="N443" s="182">
        <f>IFERROR(_xll.qlIndexFixing(ONIndex1M,I443,TRUE,_xll.ohTrigger(RecalcTrigger,Trigger1M)),NA())</f>
        <v>-2.2971083751288646E-3</v>
      </c>
      <c r="O443" s="44">
        <f>IFERROR(_xll.qlIndexFixing(ONIndex3M,I443,TRUE,_xll.ohTrigger(RecalcTrigger,Trigger3M)),NA())</f>
        <v>-1.2979847600336214E-3</v>
      </c>
      <c r="P443" s="44">
        <f>IFERROR(_xll.qlIndexFixing(ONIndex6M,I443,TRUE,_xll.ohTrigger(RecalcTrigger,Trigger6M)),NA())</f>
        <v>-2.5276332900059373E-4</v>
      </c>
      <c r="Q443" s="183">
        <f>IFERROR(_xll.qlIndexFixing(ONIndex1Y,I443,TRUE,_xll.ohTrigger(RecalcTrigger,Trigger1Y)),NA())</f>
        <v>9.4468916223000576E-4</v>
      </c>
    </row>
    <row r="444" spans="2:17" x14ac:dyDescent="0.2">
      <c r="B444" s="39" t="s">
        <v>17</v>
      </c>
      <c r="D444" s="42">
        <f>_xll.qlCalendarAdvance(Calendar,$D443,B444,"f",FALSE)</f>
        <v>42983</v>
      </c>
      <c r="E444" s="177">
        <f>_xll.qlInterestRateIndexValueDate(IndexON,D444)</f>
        <v>42983</v>
      </c>
      <c r="F444" s="193">
        <f>IFERROR(_xll.qlIndexFixing(IndexON,D444,TRUE,_xll.ohTrigger(RecalcTrigger,TriggerON)),NA())</f>
        <v>-2.4751677816547968E-3</v>
      </c>
      <c r="H444" s="42">
        <f>_xll.qlCalendarAdvance(Calendar,$H443,B444,"f",FALSE)</f>
        <v>42983</v>
      </c>
      <c r="I444" s="177">
        <f>_xll.qlInterestRateIndexValueDate(Index1M,$H444)</f>
        <v>42985</v>
      </c>
      <c r="J444" s="182">
        <f>IFERROR(_xll.qlIndexFixing(Index1M,$H444,TRUE,_xll.ohTrigger(RecalcTrigger,Trigger1M)),NA())</f>
        <v>-2.2420738081069258E-3</v>
      </c>
      <c r="K444" s="44">
        <f>IFERROR(_xll.qlIndexFixing(Index3M,H444,TRUE,_xll.ohTrigger(RecalcTrigger,Trigger3M)),NA())</f>
        <v>-1.0898986282000605E-3</v>
      </c>
      <c r="L444" s="44">
        <f>IFERROR(_xll.qlIndexFixing(Index6M,$H444,TRUE,_xll.ohTrigger(RecalcTrigger,Trigger6M)),NA())</f>
        <v>3.0274499991133079E-4</v>
      </c>
      <c r="M444" s="183">
        <f>IFERROR(_xll.qlIndexFixing(Index1Y,$H444,TRUE,_xll.ohTrigger(RecalcTrigger,Trigger1Y)),NA())</f>
        <v>2.252197462078177E-3</v>
      </c>
      <c r="N444" s="182">
        <f>IFERROR(_xll.qlIndexFixing(ONIndex1M,I444,TRUE,_xll.ohTrigger(RecalcTrigger,Trigger1M)),NA())</f>
        <v>-2.2891434699401358E-3</v>
      </c>
      <c r="O444" s="44">
        <f>IFERROR(_xll.qlIndexFixing(ONIndex3M,I444,TRUE,_xll.ohTrigger(RecalcTrigger,Trigger3M)),NA())</f>
        <v>-1.2891326137776105E-3</v>
      </c>
      <c r="P444" s="44">
        <f>IFERROR(_xll.qlIndexFixing(ONIndex6M,I444,TRUE,_xll.ohTrigger(RecalcTrigger,Trigger6M)),NA())</f>
        <v>-2.239083827149102E-4</v>
      </c>
      <c r="Q444" s="183">
        <f>IFERROR(_xll.qlIndexFixing(ONIndex1Y,I444,TRUE,_xll.ohTrigger(RecalcTrigger,Trigger1Y)),NA())</f>
        <v>9.7235443193177673E-4</v>
      </c>
    </row>
    <row r="445" spans="2:17" x14ac:dyDescent="0.2">
      <c r="B445" s="39" t="s">
        <v>17</v>
      </c>
      <c r="D445" s="42">
        <f>_xll.qlCalendarAdvance(Calendar,$D444,B445,"f",FALSE)</f>
        <v>42984</v>
      </c>
      <c r="E445" s="177">
        <f>_xll.qlInterestRateIndexValueDate(IndexON,D445)</f>
        <v>42984</v>
      </c>
      <c r="F445" s="193">
        <f>IFERROR(_xll.qlIndexFixing(IndexON,D445,TRUE,_xll.ohTrigger(RecalcTrigger,TriggerON)),NA())</f>
        <v>-2.4712115138214585E-3</v>
      </c>
      <c r="H445" s="42">
        <f>_xll.qlCalendarAdvance(Calendar,$H444,B445,"f",FALSE)</f>
        <v>42984</v>
      </c>
      <c r="I445" s="177">
        <f>_xll.qlInterestRateIndexValueDate(Index1M,$H445)</f>
        <v>42986</v>
      </c>
      <c r="J445" s="182">
        <f>IFERROR(_xll.qlIndexFixing(Index1M,$H445,TRUE,_xll.ohTrigger(RecalcTrigger,Trigger1M)),NA())</f>
        <v>-2.2400558490726979E-3</v>
      </c>
      <c r="K445" s="44">
        <f>IFERROR(_xll.qlIndexFixing(Index3M,H445,TRUE,_xll.ohTrigger(RecalcTrigger,Trigger3M)),NA())</f>
        <v>-1.0849592411727566E-3</v>
      </c>
      <c r="L445" s="44">
        <f>IFERROR(_xll.qlIndexFixing(Index6M,$H445,TRUE,_xll.ohTrigger(RecalcTrigger,Trigger6M)),NA())</f>
        <v>3.0916285560440474E-4</v>
      </c>
      <c r="M445" s="183">
        <f>IFERROR(_xll.qlIndexFixing(Index1Y,$H445,TRUE,_xll.ohTrigger(RecalcTrigger,Trigger1Y)),NA())</f>
        <v>2.2679694938013816E-3</v>
      </c>
      <c r="N445" s="182">
        <f>IFERROR(_xll.qlIndexFixing(ONIndex1M,I445,TRUE,_xll.ohTrigger(RecalcTrigger,Trigger1M)),NA())</f>
        <v>-2.2851400650125697E-3</v>
      </c>
      <c r="O445" s="44">
        <f>IFERROR(_xll.qlIndexFixing(ONIndex3M,I445,TRUE,_xll.ohTrigger(RecalcTrigger,Trigger3M)),NA())</f>
        <v>-1.2846578447023305E-3</v>
      </c>
      <c r="P445" s="44">
        <f>IFERROR(_xll.qlIndexFixing(ONIndex6M,I445,TRUE,_xll.ohTrigger(RecalcTrigger,Trigger6M)),NA())</f>
        <v>-2.0838746036755396E-4</v>
      </c>
      <c r="Q445" s="183">
        <f>IFERROR(_xll.qlIndexFixing(ONIndex1Y,I445,TRUE,_xll.ohTrigger(RecalcTrigger,Trigger1Y)),NA())</f>
        <v>9.8768939531090894E-4</v>
      </c>
    </row>
    <row r="446" spans="2:17" x14ac:dyDescent="0.2">
      <c r="B446" s="39" t="s">
        <v>17</v>
      </c>
      <c r="D446" s="42">
        <f>_xll.qlCalendarAdvance(Calendar,$D445,B446,"f",FALSE)</f>
        <v>42985</v>
      </c>
      <c r="E446" s="177">
        <f>_xll.qlInterestRateIndexValueDate(IndexON,D446)</f>
        <v>42985</v>
      </c>
      <c r="F446" s="193">
        <f>IFERROR(_xll.qlIndexFixing(IndexON,D446,TRUE,_xll.ohTrigger(RecalcTrigger,TriggerON)),NA())</f>
        <v>-2.4672297931482845E-3</v>
      </c>
      <c r="H446" s="42">
        <f>_xll.qlCalendarAdvance(Calendar,$H445,B446,"f",FALSE)</f>
        <v>42985</v>
      </c>
      <c r="I446" s="177">
        <f>_xll.qlInterestRateIndexValueDate(Index1M,$H446)</f>
        <v>42989</v>
      </c>
      <c r="J446" s="182">
        <f>IFERROR(_xll.qlIndexFixing(Index1M,$H446,TRUE,_xll.ohTrigger(RecalcTrigger,Trigger1M)),NA())</f>
        <v>-2.229826836043447E-3</v>
      </c>
      <c r="K446" s="44">
        <f>IFERROR(_xll.qlIndexFixing(Index3M,H446,TRUE,_xll.ohTrigger(RecalcTrigger,Trigger3M)),NA())</f>
        <v>-1.0700836902985858E-3</v>
      </c>
      <c r="L446" s="44">
        <f>IFERROR(_xll.qlIndexFixing(Index6M,$H446,TRUE,_xll.ohTrigger(RecalcTrigger,Trigger6M)),NA())</f>
        <v>3.3144753243941793E-4</v>
      </c>
      <c r="M446" s="183">
        <f>IFERROR(_xll.qlIndexFixing(Index1Y,$H446,TRUE,_xll.ohTrigger(RecalcTrigger,Trigger1Y)),NA())</f>
        <v>2.282903994285415E-3</v>
      </c>
      <c r="N446" s="182">
        <f>IFERROR(_xll.qlIndexFixing(ONIndex1M,I446,TRUE,_xll.ohTrigger(RecalcTrigger,Trigger1M)),NA())</f>
        <v>-2.2811285386614699E-3</v>
      </c>
      <c r="O446" s="44">
        <f>IFERROR(_xll.qlIndexFixing(ONIndex3M,I446,TRUE,_xll.ohTrigger(RecalcTrigger,Trigger3M)),NA())</f>
        <v>-1.2801551420116297E-3</v>
      </c>
      <c r="P446" s="44">
        <f>IFERROR(_xll.qlIndexFixing(ONIndex6M,I446,TRUE,_xll.ohTrigger(RecalcTrigger,Trigger6M)),NA())</f>
        <v>-1.9220489763771553E-4</v>
      </c>
      <c r="Q446" s="183">
        <f>IFERROR(_xll.qlIndexFixing(ONIndex1Y,I446,TRUE,_xll.ohTrigger(RecalcTrigger,Trigger1Y)),NA())</f>
        <v>1.0039329868227753E-3</v>
      </c>
    </row>
    <row r="447" spans="2:17" x14ac:dyDescent="0.2">
      <c r="B447" s="39" t="s">
        <v>17</v>
      </c>
      <c r="D447" s="42">
        <f>_xll.qlCalendarAdvance(Calendar,$D446,B447,"f",FALSE)</f>
        <v>42986</v>
      </c>
      <c r="E447" s="177">
        <f>_xll.qlInterestRateIndexValueDate(IndexON,D447)</f>
        <v>42986</v>
      </c>
      <c r="F447" s="193">
        <f>IFERROR(_xll.qlIndexFixing(IndexON,D447,TRUE,_xll.ohTrigger(RecalcTrigger,TriggerON)),NA())</f>
        <v>-2.4591643598004254E-3</v>
      </c>
      <c r="H447" s="42">
        <f>_xll.qlCalendarAdvance(Calendar,$H446,B447,"f",FALSE)</f>
        <v>42986</v>
      </c>
      <c r="I447" s="177">
        <f>_xll.qlInterestRateIndexValueDate(Index1M,$H447)</f>
        <v>42990</v>
      </c>
      <c r="J447" s="182">
        <f>IFERROR(_xll.qlIndexFixing(Index1M,$H447,TRUE,_xll.ohTrigger(RecalcTrigger,Trigger1M)),NA())</f>
        <v>-2.2257111685166642E-3</v>
      </c>
      <c r="K447" s="44">
        <f>IFERROR(_xll.qlIndexFixing(Index3M,H447,TRUE,_xll.ohTrigger(RecalcTrigger,Trigger3M)),NA())</f>
        <v>-1.0651068813380374E-3</v>
      </c>
      <c r="L447" s="44">
        <f>IFERROR(_xll.qlIndexFixing(Index6M,$H447,TRUE,_xll.ohTrigger(RecalcTrigger,Trigger6M)),NA())</f>
        <v>3.3451600522212859E-4</v>
      </c>
      <c r="M447" s="183">
        <f>IFERROR(_xll.qlIndexFixing(Index1Y,$H447,TRUE,_xll.ohTrigger(RecalcTrigger,Trigger1Y)),NA())</f>
        <v>2.2905475359613929E-3</v>
      </c>
      <c r="N447" s="182">
        <f>IFERROR(_xll.qlIndexFixing(ONIndex1M,I447,TRUE,_xll.ohTrigger(RecalcTrigger,Trigger1M)),NA())</f>
        <v>-2.2771089259387978E-3</v>
      </c>
      <c r="O447" s="44">
        <f>IFERROR(_xll.qlIndexFixing(ONIndex3M,I447,TRUE,_xll.ohTrigger(RecalcTrigger,Trigger3M)),NA())</f>
        <v>-1.2756244257294824E-3</v>
      </c>
      <c r="P447" s="44">
        <f>IFERROR(_xll.qlIndexFixing(ONIndex6M,I447,TRUE,_xll.ohTrigger(RecalcTrigger,Trigger6M)),NA())</f>
        <v>-1.7535694464498874E-4</v>
      </c>
      <c r="Q447" s="183">
        <f>IFERROR(_xll.qlIndexFixing(ONIndex1Y,I447,TRUE,_xll.ohTrigger(RecalcTrigger,Trigger1Y)),NA())</f>
        <v>1.0210905230145784E-3</v>
      </c>
    </row>
    <row r="448" spans="2:17" x14ac:dyDescent="0.2">
      <c r="B448" s="39" t="s">
        <v>17</v>
      </c>
      <c r="D448" s="42">
        <f>_xll.qlCalendarAdvance(Calendar,$D447,B448,"f",FALSE)</f>
        <v>42989</v>
      </c>
      <c r="E448" s="177">
        <f>_xll.qlInterestRateIndexValueDate(IndexON,D448)</f>
        <v>42989</v>
      </c>
      <c r="F448" s="193">
        <f>IFERROR(_xll.qlIndexFixing(IndexON,D448,TRUE,_xll.ohTrigger(RecalcTrigger,TriggerON)),NA())</f>
        <v>-2.4510469791394485E-3</v>
      </c>
      <c r="H448" s="42">
        <f>_xll.qlCalendarAdvance(Calendar,$H447,B448,"f",FALSE)</f>
        <v>42989</v>
      </c>
      <c r="I448" s="177">
        <f>_xll.qlInterestRateIndexValueDate(Index1M,$H448)</f>
        <v>42991</v>
      </c>
      <c r="J448" s="182">
        <f>IFERROR(_xll.qlIndexFixing(Index1M,$H448,TRUE,_xll.ohTrigger(RecalcTrigger,Trigger1M)),NA())</f>
        <v>-2.2215878894811247E-3</v>
      </c>
      <c r="K448" s="44">
        <f>IFERROR(_xll.qlIndexFixing(Index3M,H448,TRUE,_xll.ohTrigger(RecalcTrigger,Trigger3M)),NA())</f>
        <v>-1.0601213488070516E-3</v>
      </c>
      <c r="L448" s="44">
        <f>IFERROR(_xll.qlIndexFixing(Index6M,$H448,TRUE,_xll.ohTrigger(RecalcTrigger,Trigger6M)),NA())</f>
        <v>3.4075695518977483E-4</v>
      </c>
      <c r="M448" s="183">
        <f>IFERROR(_xll.qlIndexFixing(Index1Y,$H448,TRUE,_xll.ohTrigger(RecalcTrigger,Trigger1Y)),NA())</f>
        <v>2.2981729021035262E-3</v>
      </c>
      <c r="N448" s="182">
        <f>IFERROR(_xll.qlIndexFixing(ONIndex1M,I448,TRUE,_xll.ohTrigger(RecalcTrigger,Trigger1M)),NA())</f>
        <v>-2.2690286209536836E-3</v>
      </c>
      <c r="O448" s="44">
        <f>IFERROR(_xll.qlIndexFixing(ONIndex3M,I448,TRUE,_xll.ohTrigger(RecalcTrigger,Trigger3M)),NA())</f>
        <v>-1.2664647581583921E-3</v>
      </c>
      <c r="P448" s="44">
        <f>IFERROR(_xll.qlIndexFixing(ONIndex6M,I448,TRUE,_xll.ohTrigger(RecalcTrigger,Trigger6M)),NA())</f>
        <v>-1.3942426944968389E-4</v>
      </c>
      <c r="Q448" s="183">
        <f>IFERROR(_xll.qlIndexFixing(ONIndex1Y,I448,TRUE,_xll.ohTrigger(RecalcTrigger,Trigger1Y)),NA())</f>
        <v>1.0584817720182826E-3</v>
      </c>
    </row>
    <row r="449" spans="2:17" x14ac:dyDescent="0.2">
      <c r="B449" s="39" t="s">
        <v>17</v>
      </c>
      <c r="D449" s="42">
        <f>_xll.qlCalendarAdvance(Calendar,$D448,B449,"f",FALSE)</f>
        <v>42990</v>
      </c>
      <c r="E449" s="177">
        <f>_xll.qlInterestRateIndexValueDate(IndexON,D449)</f>
        <v>42990</v>
      </c>
      <c r="F449" s="193">
        <f>IFERROR(_xll.qlIndexFixing(IndexON,D449,TRUE,_xll.ohTrigger(RecalcTrigger,TriggerON)),NA())</f>
        <v>-2.4469369415092146E-3</v>
      </c>
      <c r="H449" s="42">
        <f>_xll.qlCalendarAdvance(Calendar,$H448,B449,"f",FALSE)</f>
        <v>42990</v>
      </c>
      <c r="I449" s="177">
        <f>_xll.qlInterestRateIndexValueDate(Index1M,$H449)</f>
        <v>42992</v>
      </c>
      <c r="J449" s="182">
        <f>IFERROR(_xll.qlIndexFixing(Index1M,$H449,TRUE,_xll.ohTrigger(RecalcTrigger,Trigger1M)),NA())</f>
        <v>-2.2132662555859883E-3</v>
      </c>
      <c r="K449" s="44">
        <f>IFERROR(_xll.qlIndexFixing(Index3M,H449,TRUE,_xll.ohTrigger(RecalcTrigger,Trigger3M)),NA())</f>
        <v>-1.0551273482396837E-3</v>
      </c>
      <c r="L449" s="44">
        <f>IFERROR(_xll.qlIndexFixing(Index6M,$H449,TRUE,_xll.ohTrigger(RecalcTrigger,Trigger6M)),NA())</f>
        <v>3.469517890917587E-4</v>
      </c>
      <c r="M449" s="183">
        <f>IFERROR(_xll.qlIndexFixing(Index1Y,$H449,TRUE,_xll.ohTrigger(RecalcTrigger,Trigger1Y)),NA())</f>
        <v>2.3057775973314735E-3</v>
      </c>
      <c r="N449" s="182">
        <f>IFERROR(_xll.qlIndexFixing(ONIndex1M,I449,TRUE,_xll.ohTrigger(RecalcTrigger,Trigger1M)),NA())</f>
        <v>-2.2609503164483513E-3</v>
      </c>
      <c r="O449" s="44">
        <f>IFERROR(_xll.qlIndexFixing(ONIndex3M,I449,TRUE,_xll.ohTrigger(RecalcTrigger,Trigger3M)),NA())</f>
        <v>-1.2572198216087571E-3</v>
      </c>
      <c r="P449" s="44">
        <f>IFERROR(_xll.qlIndexFixing(ONIndex6M,I449,TRUE,_xll.ohTrigger(RecalcTrigger,Trigger6M)),NA())</f>
        <v>-1.0123623815250227E-4</v>
      </c>
      <c r="Q449" s="183">
        <f>IFERROR(_xll.qlIndexFixing(ONIndex1Y,I449,TRUE,_xll.ohTrigger(RecalcTrigger,Trigger1Y)),NA())</f>
        <v>1.0989664449656544E-3</v>
      </c>
    </row>
    <row r="450" spans="2:17" x14ac:dyDescent="0.2">
      <c r="B450" s="39" t="s">
        <v>17</v>
      </c>
      <c r="D450" s="42">
        <f>_xll.qlCalendarAdvance(Calendar,$D449,B450,"f",FALSE)</f>
        <v>42991</v>
      </c>
      <c r="E450" s="177">
        <f>_xll.qlInterestRateIndexValueDate(IndexON,D450)</f>
        <v>42991</v>
      </c>
      <c r="F450" s="193">
        <f>IFERROR(_xll.qlIndexFixing(IndexON,D450,TRUE,_xll.ohTrigger(RecalcTrigger,TriggerON)),NA())</f>
        <v>-2.4428010296961844E-3</v>
      </c>
      <c r="H450" s="42">
        <f>_xll.qlCalendarAdvance(Calendar,$H449,B450,"f",FALSE)</f>
        <v>42991</v>
      </c>
      <c r="I450" s="177">
        <f>_xll.qlInterestRateIndexValueDate(Index1M,$H450)</f>
        <v>42993</v>
      </c>
      <c r="J450" s="182">
        <f>IFERROR(_xll.qlIndexFixing(Index1M,$H450,TRUE,_xll.ohTrigger(RecalcTrigger,Trigger1M)),NA())</f>
        <v>-2.2112208012470985E-3</v>
      </c>
      <c r="K450" s="44">
        <f>IFERROR(_xll.qlIndexFixing(Index3M,H450,TRUE,_xll.ohTrigger(RecalcTrigger,Trigger3M)),NA())</f>
        <v>-1.0501251365526197E-3</v>
      </c>
      <c r="L450" s="44">
        <f>IFERROR(_xll.qlIndexFixing(Index6M,$H450,TRUE,_xll.ohTrigger(RecalcTrigger,Trigger6M)),NA())</f>
        <v>3.5309687967091159E-4</v>
      </c>
      <c r="M450" s="183">
        <f>IFERROR(_xll.qlIndexFixing(Index1Y,$H450,TRUE,_xll.ohTrigger(RecalcTrigger,Trigger1Y)),NA())</f>
        <v>2.3214817337789831E-3</v>
      </c>
      <c r="N450" s="182">
        <f>IFERROR(_xll.qlIndexFixing(ONIndex1M,I450,TRUE,_xll.ohTrigger(RecalcTrigger,Trigger1M)),NA())</f>
        <v>-2.2568908001252552E-3</v>
      </c>
      <c r="O450" s="44">
        <f>IFERROR(_xll.qlIndexFixing(ONIndex3M,I450,TRUE,_xll.ohTrigger(RecalcTrigger,Trigger3M)),NA())</f>
        <v>-1.2525478354907804E-3</v>
      </c>
      <c r="P450" s="44">
        <f>IFERROR(_xll.qlIndexFixing(ONIndex6M,I450,TRUE,_xll.ohTrigger(RecalcTrigger,Trigger6M)),NA())</f>
        <v>-8.1005090195596097E-5</v>
      </c>
      <c r="Q450" s="183">
        <f>IFERROR(_xll.qlIndexFixing(ONIndex1Y,I450,TRUE,_xll.ohTrigger(RecalcTrigger,Trigger1Y)),NA())</f>
        <v>1.1207734524454338E-3</v>
      </c>
    </row>
    <row r="451" spans="2:17" x14ac:dyDescent="0.2">
      <c r="B451" s="39" t="s">
        <v>17</v>
      </c>
      <c r="D451" s="42">
        <f>_xll.qlCalendarAdvance(Calendar,$D450,B451,"f",FALSE)</f>
        <v>42992</v>
      </c>
      <c r="E451" s="177">
        <f>_xll.qlInterestRateIndexValueDate(IndexON,D451)</f>
        <v>42992</v>
      </c>
      <c r="F451" s="193">
        <f>IFERROR(_xll.qlIndexFixing(IndexON,D451,TRUE,_xll.ohTrigger(RecalcTrigger,TriggerON)),NA())</f>
        <v>-2.4386391735964352E-3</v>
      </c>
      <c r="H451" s="42">
        <f>_xll.qlCalendarAdvance(Calendar,$H450,B451,"f",FALSE)</f>
        <v>42992</v>
      </c>
      <c r="I451" s="177">
        <f>_xll.qlInterestRateIndexValueDate(Index1M,$H451)</f>
        <v>42996</v>
      </c>
      <c r="J451" s="182">
        <f>IFERROR(_xll.qlIndexFixing(Index1M,$H451,TRUE,_xll.ohTrigger(RecalcTrigger,Trigger1M)),NA())</f>
        <v>-2.2008585519985857E-3</v>
      </c>
      <c r="K451" s="44">
        <f>IFERROR(_xll.qlIndexFixing(Index3M,H451,TRUE,_xll.ohTrigger(RecalcTrigger,Trigger3M)),NA())</f>
        <v>-1.0350718247656462E-3</v>
      </c>
      <c r="L451" s="44">
        <f>IFERROR(_xll.qlIndexFixing(Index6M,$H451,TRUE,_xll.ohTrigger(RecalcTrigger,Trigger6M)),NA())</f>
        <v>3.7447816689199759E-4</v>
      </c>
      <c r="M451" s="183">
        <f>IFERROR(_xll.qlIndexFixing(Index1Y,$H451,TRUE,_xll.ohTrigger(RecalcTrigger,Trigger1Y)),NA())</f>
        <v>2.3359392437244343E-3</v>
      </c>
      <c r="N451" s="182">
        <f>IFERROR(_xll.qlIndexFixing(ONIndex1M,I451,TRUE,_xll.ohTrigger(RecalcTrigger,Trigger1M)),NA())</f>
        <v>-2.2528234085816834E-3</v>
      </c>
      <c r="O451" s="44">
        <f>IFERROR(_xll.qlIndexFixing(ONIndex3M,I451,TRUE,_xll.ohTrigger(RecalcTrigger,Trigger3M)),NA())</f>
        <v>-1.2478473551258418E-3</v>
      </c>
      <c r="P451" s="44">
        <f>IFERROR(_xll.qlIndexFixing(ONIndex6M,I451,TRUE,_xll.ohTrigger(RecalcTrigger,Trigger6M)),NA())</f>
        <v>-6.0086054092245433E-5</v>
      </c>
      <c r="Q451" s="183">
        <f>IFERROR(_xll.qlIndexFixing(ONIndex1Y,I451,TRUE,_xll.ohTrigger(RecalcTrigger,Trigger1Y)),NA())</f>
        <v>1.1435263038883647E-3</v>
      </c>
    </row>
    <row r="452" spans="2:17" x14ac:dyDescent="0.2">
      <c r="B452" s="39" t="s">
        <v>17</v>
      </c>
      <c r="D452" s="42">
        <f>_xll.qlCalendarAdvance(Calendar,$D451,B452,"f",FALSE)</f>
        <v>42993</v>
      </c>
      <c r="E452" s="177">
        <f>_xll.qlInterestRateIndexValueDate(IndexON,D452)</f>
        <v>42993</v>
      </c>
      <c r="F452" s="193">
        <f>IFERROR(_xll.qlIndexFixing(IndexON,D452,TRUE,_xll.ohTrigger(RecalcTrigger,TriggerON)),NA())</f>
        <v>-2.4302122233255119E-3</v>
      </c>
      <c r="H452" s="42">
        <f>_xll.qlCalendarAdvance(Calendar,$H451,B452,"f",FALSE)</f>
        <v>42993</v>
      </c>
      <c r="I452" s="177">
        <f>_xll.qlInterestRateIndexValueDate(Index1M,$H452)</f>
        <v>42997</v>
      </c>
      <c r="J452" s="182">
        <f>IFERROR(_xll.qlIndexFixing(Index1M,$H452,TRUE,_xll.ohTrigger(RecalcTrigger,Trigger1M)),NA())</f>
        <v>-2.1966903421026807E-3</v>
      </c>
      <c r="K452" s="44">
        <f>IFERROR(_xll.qlIndexFixing(Index3M,H452,TRUE,_xll.ohTrigger(RecalcTrigger,Trigger3M)),NA())</f>
        <v>-1.0300393655128114E-3</v>
      </c>
      <c r="L452" s="44">
        <f>IFERROR(_xll.qlIndexFixing(Index6M,$H452,TRUE,_xll.ohTrigger(RecalcTrigger,Trigger6M)),NA())</f>
        <v>3.7710652932012212E-4</v>
      </c>
      <c r="M452" s="183">
        <f>IFERROR(_xll.qlIndexFixing(Index1Y,$H452,TRUE,_xll.ohTrigger(RecalcTrigger,Trigger1Y)),NA())</f>
        <v>2.3434026359053098E-3</v>
      </c>
      <c r="N452" s="182">
        <f>IFERROR(_xll.qlIndexFixing(ONIndex1M,I452,TRUE,_xll.ohTrigger(RecalcTrigger,Trigger1M)),NA())</f>
        <v>-2.2487481768695972E-3</v>
      </c>
      <c r="O452" s="44">
        <f>IFERROR(_xll.qlIndexFixing(ONIndex3M,I452,TRUE,_xll.ohTrigger(RecalcTrigger,Trigger3M)),NA())</f>
        <v>-1.2431216652064592E-3</v>
      </c>
      <c r="P452" s="44">
        <f>IFERROR(_xll.qlIndexFixing(ONIndex6M,I452,TRUE,_xll.ohTrigger(RecalcTrigger,Trigger6M)),NA())</f>
        <v>-3.8744504164966997E-5</v>
      </c>
      <c r="Q452" s="183">
        <f>IFERROR(_xll.qlIndexFixing(ONIndex1Y,I452,TRUE,_xll.ohTrigger(RecalcTrigger,Trigger1Y)),NA())</f>
        <v>1.1669051536244979E-3</v>
      </c>
    </row>
    <row r="453" spans="2:17" x14ac:dyDescent="0.2">
      <c r="B453" s="39" t="s">
        <v>17</v>
      </c>
      <c r="D453" s="42">
        <f>_xll.qlCalendarAdvance(Calendar,$D452,B453,"f",FALSE)</f>
        <v>42996</v>
      </c>
      <c r="E453" s="177">
        <f>_xll.qlInterestRateIndexValueDate(IndexON,D453)</f>
        <v>42996</v>
      </c>
      <c r="F453" s="193">
        <f>IFERROR(_xll.qlIndexFixing(IndexON,D453,TRUE,_xll.ohTrigger(RecalcTrigger,TriggerON)),NA())</f>
        <v>-2.4217309004548326E-3</v>
      </c>
      <c r="H453" s="42">
        <f>_xll.qlCalendarAdvance(Calendar,$H452,B453,"f",FALSE)</f>
        <v>42996</v>
      </c>
      <c r="I453" s="177">
        <f>_xll.qlInterestRateIndexValueDate(Index1M,$H453)</f>
        <v>42998</v>
      </c>
      <c r="J453" s="182">
        <f>IFERROR(_xll.qlIndexFixing(Index1M,$H453,TRUE,_xll.ohTrigger(RecalcTrigger,Trigger1M)),NA())</f>
        <v>-2.192514766757192E-3</v>
      </c>
      <c r="K453" s="44">
        <f>IFERROR(_xll.qlIndexFixing(Index3M,H453,TRUE,_xll.ohTrigger(RecalcTrigger,Trigger3M)),NA())</f>
        <v>-1.0250000005202604E-3</v>
      </c>
      <c r="L453" s="44">
        <f>IFERROR(_xll.qlIndexFixing(Index6M,$H453,TRUE,_xll.ohTrigger(RecalcTrigger,Trigger6M)),NA())</f>
        <v>3.8294776016013679E-4</v>
      </c>
      <c r="M453" s="183">
        <f>IFERROR(_xll.qlIndexFixing(Index1Y,$H453,TRUE,_xll.ohTrigger(RecalcTrigger,Trigger1Y)),NA())</f>
        <v>2.3508300742284319E-3</v>
      </c>
      <c r="N453" s="182">
        <f>IFERROR(_xll.qlIndexFixing(ONIndex1M,I453,TRUE,_xll.ohTrigger(RecalcTrigger,Trigger1M)),NA())</f>
        <v>-2.2405578110307189E-3</v>
      </c>
      <c r="O453" s="44">
        <f>IFERROR(_xll.qlIndexFixing(ONIndex3M,I453,TRUE,_xll.ohTrigger(RecalcTrigger,Trigger3M)),NA())</f>
        <v>-1.2336313102512264E-3</v>
      </c>
      <c r="P453" s="44">
        <f>IFERROR(_xll.qlIndexFixing(ONIndex6M,I453,TRUE,_xll.ohTrigger(RecalcTrigger,Trigger6M)),NA())</f>
        <v>1.3917065633251013E-6</v>
      </c>
      <c r="Q453" s="183">
        <f>IFERROR(_xll.qlIndexFixing(ONIndex1Y,I453,TRUE,_xll.ohTrigger(RecalcTrigger,Trigger1Y)),NA())</f>
        <v>1.2109786579639348E-3</v>
      </c>
    </row>
    <row r="454" spans="2:17" x14ac:dyDescent="0.2">
      <c r="B454" s="39" t="s">
        <v>17</v>
      </c>
      <c r="D454" s="42">
        <f>_xll.qlCalendarAdvance(Calendar,$D453,B454,"f",FALSE)</f>
        <v>42997</v>
      </c>
      <c r="E454" s="177">
        <f>_xll.qlInterestRateIndexValueDate(IndexON,D454)</f>
        <v>42997</v>
      </c>
      <c r="F454" s="193">
        <f>IFERROR(_xll.qlIndexFixing(IndexON,D454,TRUE,_xll.ohTrigger(RecalcTrigger,TriggerON)),NA())</f>
        <v>-2.4174382688446627E-3</v>
      </c>
      <c r="H454" s="42">
        <f>_xll.qlCalendarAdvance(Calendar,$H453,B454,"f",FALSE)</f>
        <v>42997</v>
      </c>
      <c r="I454" s="177">
        <f>_xll.qlInterestRateIndexValueDate(Index1M,$H454)</f>
        <v>42999</v>
      </c>
      <c r="J454" s="182">
        <f>IFERROR(_xll.qlIndexFixing(Index1M,$H454,TRUE,_xll.ohTrigger(RecalcTrigger,Trigger1M)),NA())</f>
        <v>-2.1840909063344793E-3</v>
      </c>
      <c r="K454" s="44">
        <f>IFERROR(_xll.qlIndexFixing(Index3M,H454,TRUE,_xll.ohTrigger(RecalcTrigger,Trigger3M)),NA())</f>
        <v>-1.0199539671871042E-3</v>
      </c>
      <c r="L454" s="44">
        <f>IFERROR(_xll.qlIndexFixing(Index6M,$H454,TRUE,_xll.ohTrigger(RecalcTrigger,Trigger6M)),NA())</f>
        <v>3.8871704359256181E-4</v>
      </c>
      <c r="M454" s="183">
        <f>IFERROR(_xll.qlIndexFixing(Index1Y,$H454,TRUE,_xll.ohTrigger(RecalcTrigger,Trigger1Y)),NA())</f>
        <v>2.3582189597605666E-3</v>
      </c>
      <c r="N454" s="182">
        <f>IFERROR(_xll.qlIndexFixing(ONIndex1M,I454,TRUE,_xll.ohTrigger(RecalcTrigger,Trigger1M)),NA())</f>
        <v>-2.2323695528125853E-3</v>
      </c>
      <c r="O454" s="44">
        <f>IFERROR(_xll.qlIndexFixing(ONIndex3M,I454,TRUE,_xll.ohTrigger(RecalcTrigger,Trigger3M)),NA())</f>
        <v>-1.224121599765482E-3</v>
      </c>
      <c r="P454" s="44">
        <f>IFERROR(_xll.qlIndexFixing(ONIndex6M,I454,TRUE,_xll.ohTrigger(RecalcTrigger,Trigger6M)),NA())</f>
        <v>3.841282627981002E-5</v>
      </c>
      <c r="Q454" s="183">
        <f>IFERROR(_xll.qlIndexFixing(ONIndex1Y,I454,TRUE,_xll.ohTrigger(RecalcTrigger,Trigger1Y)),NA())</f>
        <v>1.2516731610379139E-3</v>
      </c>
    </row>
    <row r="455" spans="2:17" x14ac:dyDescent="0.2">
      <c r="B455" s="39" t="s">
        <v>17</v>
      </c>
      <c r="D455" s="42">
        <f>_xll.qlCalendarAdvance(Calendar,$D454,B455,"f",FALSE)</f>
        <v>42998</v>
      </c>
      <c r="E455" s="177">
        <f>_xll.qlInterestRateIndexValueDate(IndexON,D455)</f>
        <v>42998</v>
      </c>
      <c r="F455" s="193">
        <f>IFERROR(_xll.qlIndexFixing(IndexON,D455,TRUE,_xll.ohTrigger(RecalcTrigger,TriggerON)),NA())</f>
        <v>-2.4131192714449412E-3</v>
      </c>
      <c r="H455" s="42">
        <f>_xll.qlCalendarAdvance(Calendar,$H454,B455,"f",FALSE)</f>
        <v>42998</v>
      </c>
      <c r="I455" s="177">
        <f>_xll.qlInterestRateIndexValueDate(Index1M,$H455)</f>
        <v>43000</v>
      </c>
      <c r="J455" s="182">
        <f>IFERROR(_xll.qlIndexFixing(Index1M,$H455,TRUE,_xll.ohTrigger(RecalcTrigger,Trigger1M)),NA())</f>
        <v>-2.1820188179601284E-3</v>
      </c>
      <c r="K455" s="44">
        <f>IFERROR(_xll.qlIndexFixing(Index3M,H455,TRUE,_xll.ohTrigger(RecalcTrigger,Trigger3M)),NA())</f>
        <v>-1.0149013556917572E-3</v>
      </c>
      <c r="L455" s="44">
        <f>IFERROR(_xll.qlIndexFixing(Index6M,$H455,TRUE,_xll.ohTrigger(RecalcTrigger,Trigger6M)),NA())</f>
        <v>3.9441209268873968E-4</v>
      </c>
      <c r="M455" s="183">
        <f>IFERROR(_xll.qlIndexFixing(Index1Y,$H455,TRUE,_xll.ohTrigger(RecalcTrigger,Trigger1Y)),NA())</f>
        <v>2.3737392383824554E-3</v>
      </c>
      <c r="N455" s="182">
        <f>IFERROR(_xll.qlIndexFixing(ONIndex1M,I455,TRUE,_xll.ohTrigger(RecalcTrigger,Trigger1M)),NA())</f>
        <v>-2.2282556483954608E-3</v>
      </c>
      <c r="O455" s="44">
        <f>IFERROR(_xll.qlIndexFixing(ONIndex3M,I455,TRUE,_xll.ohTrigger(RecalcTrigger,Trigger3M)),NA())</f>
        <v>-1.2193508406976861E-3</v>
      </c>
      <c r="P455" s="44">
        <f>IFERROR(_xll.qlIndexFixing(ONIndex6M,I455,TRUE,_xll.ohTrigger(RecalcTrigger,Trigger6M)),NA())</f>
        <v>5.5350022405420418E-5</v>
      </c>
      <c r="Q455" s="183">
        <f>IFERROR(_xll.qlIndexFixing(ONIndex1Y,I455,TRUE,_xll.ohTrigger(RecalcTrigger,Trigger1Y)),NA())</f>
        <v>1.2703198756902623E-3</v>
      </c>
    </row>
    <row r="456" spans="2:17" x14ac:dyDescent="0.2">
      <c r="B456" s="39" t="s">
        <v>17</v>
      </c>
      <c r="D456" s="42">
        <f>_xll.qlCalendarAdvance(Calendar,$D455,B456,"f",FALSE)</f>
        <v>42999</v>
      </c>
      <c r="E456" s="177">
        <f>_xll.qlInterestRateIndexValueDate(IndexON,D456)</f>
        <v>42999</v>
      </c>
      <c r="F456" s="193">
        <f>IFERROR(_xll.qlIndexFixing(IndexON,D456,TRUE,_xll.ohTrigger(RecalcTrigger,TriggerON)),NA())</f>
        <v>-2.4087759132918052E-3</v>
      </c>
      <c r="H456" s="42">
        <f>_xll.qlCalendarAdvance(Calendar,$H455,B456,"f",FALSE)</f>
        <v>42999</v>
      </c>
      <c r="I456" s="177">
        <f>_xll.qlInterestRateIndexValueDate(Index1M,$H456)</f>
        <v>43003</v>
      </c>
      <c r="J456" s="182">
        <f>IFERROR(_xll.qlIndexFixing(Index1M,$H456,TRUE,_xll.ohTrigger(RecalcTrigger,Trigger1M)),NA())</f>
        <v>-2.171527638639148E-3</v>
      </c>
      <c r="K456" s="44">
        <f>IFERROR(_xll.qlIndexFixing(Index3M,H456,TRUE,_xll.ohTrigger(RecalcTrigger,Trigger3M)),NA())</f>
        <v>-9.945228061721571E-4</v>
      </c>
      <c r="L456" s="44">
        <f>IFERROR(_xll.qlIndexFixing(Index6M,$H456,TRUE,_xll.ohTrigger(RecalcTrigger,Trigger6M)),NA())</f>
        <v>4.1446091083361173E-4</v>
      </c>
      <c r="M456" s="183">
        <f>IFERROR(_xll.qlIndexFixing(Index1Y,$H456,TRUE,_xll.ohTrigger(RecalcTrigger,Trigger1Y)),NA())</f>
        <v>2.3873938976527592E-3</v>
      </c>
      <c r="N456" s="182">
        <f>IFERROR(_xll.qlIndexFixing(ONIndex1M,I456,TRUE,_xll.ohTrigger(RecalcTrigger,Trigger1M)),NA())</f>
        <v>-2.2241341146811422E-3</v>
      </c>
      <c r="O456" s="44">
        <f>IFERROR(_xll.qlIndexFixing(ONIndex3M,I456,TRUE,_xll.ohTrigger(RecalcTrigger,Trigger3M)),NA())</f>
        <v>-1.2145718761136237E-3</v>
      </c>
      <c r="P456" s="44">
        <f>IFERROR(_xll.qlIndexFixing(ONIndex6M,I456,TRUE,_xll.ohTrigger(RecalcTrigger,Trigger6M)),NA())</f>
        <v>7.1333710138787865E-5</v>
      </c>
      <c r="Q456" s="183">
        <f>IFERROR(_xll.qlIndexFixing(ONIndex1Y,I456,TRUE,_xll.ohTrigger(RecalcTrigger,Trigger1Y)),NA())</f>
        <v>1.2879347588423684E-3</v>
      </c>
    </row>
    <row r="457" spans="2:17" x14ac:dyDescent="0.2">
      <c r="B457" s="39" t="s">
        <v>17</v>
      </c>
      <c r="D457" s="42">
        <f>_xll.qlCalendarAdvance(Calendar,$D456,B457,"f",FALSE)</f>
        <v>43000</v>
      </c>
      <c r="E457" s="177">
        <f>_xll.qlInterestRateIndexValueDate(IndexON,D457)</f>
        <v>43000</v>
      </c>
      <c r="F457" s="193">
        <f>IFERROR(_xll.qlIndexFixing(IndexON,D457,TRUE,_xll.ohTrigger(RecalcTrigger,TriggerON)),NA())</f>
        <v>-2.4000222862419207E-3</v>
      </c>
      <c r="H457" s="42">
        <f>_xll.qlCalendarAdvance(Calendar,$H456,B457,"f",FALSE)</f>
        <v>43000</v>
      </c>
      <c r="I457" s="177">
        <f>_xll.qlInterestRateIndexValueDate(Index1M,$H457)</f>
        <v>43004</v>
      </c>
      <c r="J457" s="182">
        <f>IFERROR(_xll.qlIndexFixing(Index1M,$H457,TRUE,_xll.ohTrigger(RecalcTrigger,Trigger1M)),NA())</f>
        <v>-2.1673086087963256E-3</v>
      </c>
      <c r="K457" s="44">
        <f>IFERROR(_xll.qlIndexFixing(Index3M,H457,TRUE,_xll.ohTrigger(RecalcTrigger,Trigger3M)),NA())</f>
        <v>-9.9203054035043961E-4</v>
      </c>
      <c r="L457" s="44">
        <f>IFERROR(_xll.qlIndexFixing(Index6M,$H457,TRUE,_xll.ohTrigger(RecalcTrigger,Trigger6M)),NA())</f>
        <v>4.1653848011509692E-4</v>
      </c>
      <c r="M457" s="183">
        <f>IFERROR(_xll.qlIndexFixing(Index1Y,$H457,TRUE,_xll.ohTrigger(RecalcTrigger,Trigger1Y)),NA())</f>
        <v>2.3946054209709922E-3</v>
      </c>
      <c r="N457" s="182">
        <f>IFERROR(_xll.qlIndexFixing(ONIndex1M,I457,TRUE,_xll.ohTrigger(RecalcTrigger,Trigger1M)),NA())</f>
        <v>-2.2200049870413352E-3</v>
      </c>
      <c r="O457" s="44">
        <f>IFERROR(_xll.qlIndexFixing(ONIndex3M,I457,TRUE,_xll.ohTrigger(RecalcTrigger,Trigger3M)),NA())</f>
        <v>-1.2097847523362404E-3</v>
      </c>
      <c r="P457" s="44">
        <f>IFERROR(_xll.qlIndexFixing(ONIndex6M,I457,TRUE,_xll.ohTrigger(RecalcTrigger,Trigger6M)),NA())</f>
        <v>8.6357562061323279E-5</v>
      </c>
      <c r="Q457" s="183">
        <f>IFERROR(_xll.qlIndexFixing(ONIndex1Y,I457,TRUE,_xll.ohTrigger(RecalcTrigger,Trigger1Y)),NA())</f>
        <v>1.3045109520604115E-3</v>
      </c>
    </row>
    <row r="458" spans="2:17" x14ac:dyDescent="0.2">
      <c r="B458" s="39" t="s">
        <v>17</v>
      </c>
      <c r="D458" s="42">
        <f>_xll.qlCalendarAdvance(Calendar,$D457,B458,"f",FALSE)</f>
        <v>43003</v>
      </c>
      <c r="E458" s="177">
        <f>_xll.qlInterestRateIndexValueDate(IndexON,D458)</f>
        <v>43003</v>
      </c>
      <c r="F458" s="193">
        <f>IFERROR(_xll.qlIndexFixing(IndexON,D458,TRUE,_xll.ohTrigger(RecalcTrigger,TriggerON)),NA())</f>
        <v>-2.3912539225134921E-3</v>
      </c>
      <c r="H458" s="42">
        <f>_xll.qlCalendarAdvance(Calendar,$H457,B458,"f",FALSE)</f>
        <v>43003</v>
      </c>
      <c r="I458" s="177">
        <f>_xll.qlInterestRateIndexValueDate(Index1M,$H458)</f>
        <v>43005</v>
      </c>
      <c r="J458" s="182">
        <f>IFERROR(_xll.qlIndexFixing(Index1M,$H458,TRUE,_xll.ohTrigger(RecalcTrigger,Trigger1M)),NA())</f>
        <v>-2.163082459569754E-3</v>
      </c>
      <c r="K458" s="44">
        <f>IFERROR(_xll.qlIndexFixing(Index3M,H458,TRUE,_xll.ohTrigger(RecalcTrigger,Trigger3M)),NA())</f>
        <v>-9.8953586671437837E-4</v>
      </c>
      <c r="L458" s="44">
        <f>IFERROR(_xll.qlIndexFixing(Index6M,$H458,TRUE,_xll.ohTrigger(RecalcTrigger,Trigger6M)),NA())</f>
        <v>4.2193276920211202E-4</v>
      </c>
      <c r="M458" s="183">
        <f>IFERROR(_xll.qlIndexFixing(Index1Y,$H458,TRUE,_xll.ohTrigger(RecalcTrigger,Trigger1Y)),NA())</f>
        <v>2.401789657670452E-3</v>
      </c>
      <c r="N458" s="182">
        <f>IFERROR(_xll.qlIndexFixing(ONIndex1M,I458,TRUE,_xll.ohTrigger(RecalcTrigger,Trigger1M)),NA())</f>
        <v>-2.2117080067252104E-3</v>
      </c>
      <c r="O458" s="44">
        <f>IFERROR(_xll.qlIndexFixing(ONIndex3M,I458,TRUE,_xll.ohTrigger(RecalcTrigger,Trigger3M)),NA())</f>
        <v>-1.2001795347149624E-3</v>
      </c>
      <c r="P458" s="44">
        <f>IFERROR(_xll.qlIndexFixing(ONIndex6M,I458,TRUE,_xll.ohTrigger(RecalcTrigger,Trigger6M)),NA())</f>
        <v>1.131742145332737E-4</v>
      </c>
      <c r="Q458" s="183">
        <f>IFERROR(_xll.qlIndexFixing(ONIndex1Y,I458,TRUE,_xll.ohTrigger(RecalcTrigger,Trigger1Y)),NA())</f>
        <v>1.3341716915782342E-3</v>
      </c>
    </row>
    <row r="459" spans="2:17" x14ac:dyDescent="0.2">
      <c r="B459" s="39" t="s">
        <v>17</v>
      </c>
      <c r="D459" s="42">
        <f>_xll.qlCalendarAdvance(Calendar,$D458,B459,"f",FALSE)</f>
        <v>43004</v>
      </c>
      <c r="E459" s="177">
        <f>_xll.qlInterestRateIndexValueDate(IndexON,D459)</f>
        <v>43004</v>
      </c>
      <c r="F459" s="193">
        <f>IFERROR(_xll.qlIndexFixing(IndexON,D459,TRUE,_xll.ohTrigger(RecalcTrigger,TriggerON)),NA())</f>
        <v>-2.3868383892144962E-3</v>
      </c>
      <c r="H459" s="42">
        <f>_xll.qlCalendarAdvance(Calendar,$H458,B459,"f",FALSE)</f>
        <v>43004</v>
      </c>
      <c r="I459" s="177">
        <f>_xll.qlInterestRateIndexValueDate(Index1M,$H459)</f>
        <v>43006</v>
      </c>
      <c r="J459" s="182">
        <f>IFERROR(_xll.qlIndexFixing(Index1M,$H459,TRUE,_xll.ohTrigger(RecalcTrigger,Trigger1M)),NA())</f>
        <v>-2.1545598170105706E-3</v>
      </c>
      <c r="K459" s="44">
        <f>IFERROR(_xll.qlIndexFixing(Index3M,H459,TRUE,_xll.ohTrigger(RecalcTrigger,Trigger3M)),NA())</f>
        <v>-9.8444140745641362E-4</v>
      </c>
      <c r="L459" s="44">
        <f>IFERROR(_xll.qlIndexFixing(Index6M,$H459,TRUE,_xll.ohTrigger(RecalcTrigger,Trigger6M)),NA())</f>
        <v>4.2728271479273847E-4</v>
      </c>
      <c r="M459" s="183">
        <f>IFERROR(_xll.qlIndexFixing(Index1Y,$H459,TRUE,_xll.ohTrigger(RecalcTrigger,Trigger1Y)),NA())</f>
        <v>2.4089494395740253E-3</v>
      </c>
      <c r="N459" s="182">
        <f>IFERROR(_xll.qlIndexFixing(ONIndex1M,I459,TRUE,_xll.ohTrigger(RecalcTrigger,Trigger1M)),NA())</f>
        <v>-2.2034132409443075E-3</v>
      </c>
      <c r="O459" s="44">
        <f>IFERROR(_xll.qlIndexFixing(ONIndex3M,I459,TRUE,_xll.ohTrigger(RecalcTrigger,Trigger3M)),NA())</f>
        <v>-1.1905555805613588E-3</v>
      </c>
      <c r="P459" s="44">
        <f>IFERROR(_xll.qlIndexFixing(ONIndex6M,I459,TRUE,_xll.ohTrigger(RecalcTrigger,Trigger6M)),NA())</f>
        <v>1.3672807398279474E-4</v>
      </c>
      <c r="Q459" s="183">
        <f>IFERROR(_xll.qlIndexFixing(ONIndex1Y,I459,TRUE,_xll.ohTrigger(RecalcTrigger,Trigger1Y)),NA())</f>
        <v>1.3602916598731696E-3</v>
      </c>
    </row>
    <row r="460" spans="2:17" x14ac:dyDescent="0.2">
      <c r="B460" s="39" t="s">
        <v>17</v>
      </c>
      <c r="D460" s="42">
        <f>_xll.qlCalendarAdvance(Calendar,$D459,B460,"f",FALSE)</f>
        <v>43005</v>
      </c>
      <c r="E460" s="177">
        <f>_xll.qlInterestRateIndexValueDate(IndexON,D460)</f>
        <v>43005</v>
      </c>
      <c r="F460" s="193">
        <f>IFERROR(_xll.qlIndexFixing(IndexON,D460,TRUE,_xll.ohTrigger(RecalcTrigger,TriggerON)),NA())</f>
        <v>-2.3824088553547895E-3</v>
      </c>
      <c r="H460" s="42">
        <f>_xll.qlCalendarAdvance(Calendar,$H459,B460,"f",FALSE)</f>
        <v>43005</v>
      </c>
      <c r="I460" s="177">
        <f>_xll.qlInterestRateIndexValueDate(Index1M,$H460)</f>
        <v>43007</v>
      </c>
      <c r="J460" s="182">
        <f>IFERROR(_xll.qlIndexFixing(Index1M,$H460,TRUE,_xll.ohTrigger(RecalcTrigger,Trigger1M)),NA())</f>
        <v>-2.1503127529776123E-3</v>
      </c>
      <c r="K460" s="44">
        <f>IFERROR(_xll.qlIndexFixing(Index3M,H460,TRUE,_xll.ohTrigger(RecalcTrigger,Trigger3M)),NA())</f>
        <v>-9.7933953172002854E-4</v>
      </c>
      <c r="L460" s="44">
        <f>IFERROR(_xll.qlIndexFixing(Index6M,$H460,TRUE,_xll.ohTrigger(RecalcTrigger,Trigger6M)),NA())</f>
        <v>4.3259366760353121E-4</v>
      </c>
      <c r="M460" s="183">
        <f>IFERROR(_xll.qlIndexFixing(Index1Y,$H460,TRUE,_xll.ohTrigger(RecalcTrigger,Trigger1Y)),NA())</f>
        <v>2.4119748711106648E-3</v>
      </c>
      <c r="N460" s="182">
        <f>IFERROR(_xll.qlIndexFixing(ONIndex1M,I460,TRUE,_xll.ohTrigger(RecalcTrigger,Trigger1M)),NA())</f>
        <v>-2.1992466712550396E-3</v>
      </c>
      <c r="O460" s="44">
        <f>IFERROR(_xll.qlIndexFixing(ONIndex3M,I460,TRUE,_xll.ohTrigger(RecalcTrigger,Trigger3M)),NA())</f>
        <v>-1.1857283480676273E-3</v>
      </c>
      <c r="P460" s="44">
        <f>IFERROR(_xll.qlIndexFixing(ONIndex6M,I460,TRUE,_xll.ohTrigger(RecalcTrigger,Trigger6M)),NA())</f>
        <v>1.4685784300638716E-4</v>
      </c>
      <c r="Q460" s="183">
        <f>IFERROR(_xll.qlIndexFixing(ONIndex1Y,I460,TRUE,_xll.ohTrigger(RecalcTrigger,Trigger1Y)),NA())</f>
        <v>1.3715715290718578E-3</v>
      </c>
    </row>
    <row r="461" spans="2:17" x14ac:dyDescent="0.2">
      <c r="B461" s="39" t="s">
        <v>17</v>
      </c>
      <c r="D461" s="42">
        <f>_xll.qlCalendarAdvance(Calendar,$D460,B461,"f",FALSE)</f>
        <v>43006</v>
      </c>
      <c r="E461" s="177">
        <f>_xll.qlInterestRateIndexValueDate(IndexON,D461)</f>
        <v>43006</v>
      </c>
      <c r="F461" s="193">
        <f>IFERROR(_xll.qlIndexFixing(IndexON,D461,TRUE,_xll.ohTrigger(RecalcTrigger,TriggerON)),NA())</f>
        <v>-2.3779653283684254E-3</v>
      </c>
      <c r="H461" s="42">
        <f>_xll.qlCalendarAdvance(Calendar,$H460,B461,"f",FALSE)</f>
        <v>43006</v>
      </c>
      <c r="I461" s="177">
        <f>_xll.qlInterestRateIndexValueDate(Index1M,$H461)</f>
        <v>43010</v>
      </c>
      <c r="J461" s="182">
        <f>IFERROR(_xll.qlIndexFixing(Index1M,$H461,TRUE,_xll.ohTrigger(RecalcTrigger,Trigger1M)),NA())</f>
        <v>-2.1396890810431919E-3</v>
      </c>
      <c r="K461" s="44">
        <f>IFERROR(_xll.qlIndexFixing(Index3M,H461,TRUE,_xll.ohTrigger(RecalcTrigger,Trigger3M)),NA())</f>
        <v>-9.6137062166567555E-4</v>
      </c>
      <c r="L461" s="44">
        <f>IFERROR(_xll.qlIndexFixing(Index6M,$H461,TRUE,_xll.ohTrigger(RecalcTrigger,Trigger6M)),NA())</f>
        <v>4.5528956208102278E-4</v>
      </c>
      <c r="M461" s="183">
        <f>IFERROR(_xll.qlIndexFixing(Index1Y,$H461,TRUE,_xll.ohTrigger(RecalcTrigger,Trigger1Y)),NA())</f>
        <v>2.43740131374094E-3</v>
      </c>
      <c r="N461" s="182">
        <f>IFERROR(_xll.qlIndexFixing(ONIndex1M,I461,TRUE,_xll.ohTrigger(RecalcTrigger,Trigger1M)),NA())</f>
        <v>-2.1950727186714758E-3</v>
      </c>
      <c r="O461" s="44">
        <f>IFERROR(_xll.qlIndexFixing(ONIndex3M,I461,TRUE,_xll.ohTrigger(RecalcTrigger,Trigger3M)),NA())</f>
        <v>-1.1808932315604537E-3</v>
      </c>
      <c r="P461" s="44">
        <f>IFERROR(_xll.qlIndexFixing(ONIndex6M,I461,TRUE,_xll.ohTrigger(RecalcTrigger,Trigger6M)),NA())</f>
        <v>1.5598981450537508E-4</v>
      </c>
      <c r="Q461" s="183">
        <f>IFERROR(_xll.qlIndexFixing(ONIndex1Y,I461,TRUE,_xll.ohTrigger(RecalcTrigger,Trigger1Y)),NA())</f>
        <v>1.3817715586128543E-3</v>
      </c>
    </row>
    <row r="462" spans="2:17" x14ac:dyDescent="0.2">
      <c r="B462" s="39" t="s">
        <v>17</v>
      </c>
      <c r="D462" s="42">
        <f>_xll.qlCalendarAdvance(Calendar,$D461,B462,"f",FALSE)</f>
        <v>43007</v>
      </c>
      <c r="E462" s="177">
        <f>_xll.qlInterestRateIndexValueDate(IndexON,D462)</f>
        <v>43007</v>
      </c>
      <c r="F462" s="193">
        <f>IFERROR(_xll.qlIndexFixing(IndexON,D462,TRUE,_xll.ohTrigger(RecalcTrigger,TriggerON)),NA())</f>
        <v>-2.3690160747902311E-3</v>
      </c>
      <c r="H462" s="42">
        <f>_xll.qlCalendarAdvance(Calendar,$H461,B462,"f",FALSE)</f>
        <v>43007</v>
      </c>
      <c r="I462" s="177">
        <f>_xll.qlInterestRateIndexValueDate(Index1M,$H462)</f>
        <v>43011</v>
      </c>
      <c r="J462" s="182">
        <f>IFERROR(_xll.qlIndexFixing(Index1M,$H462,TRUE,_xll.ohTrigger(RecalcTrigger,Trigger1M)),NA())</f>
        <v>-2.1354176273621099E-3</v>
      </c>
      <c r="K462" s="44">
        <f>IFERROR(_xll.qlIndexFixing(Index3M,H462,TRUE,_xll.ohTrigger(RecalcTrigger,Trigger3M)),NA())</f>
        <v>-9.5623315400091317E-4</v>
      </c>
      <c r="L462" s="44">
        <f>IFERROR(_xll.qlIndexFixing(Index6M,$H462,TRUE,_xll.ohTrigger(RecalcTrigger,Trigger6M)),NA())</f>
        <v>4.5703972634393163E-4</v>
      </c>
      <c r="M462" s="183">
        <f>IFERROR(_xll.qlIndexFixing(Index1Y,$H462,TRUE,_xll.ohTrigger(RecalcTrigger,Trigger1Y)),NA())</f>
        <v>2.4444819570579798E-3</v>
      </c>
      <c r="N462" s="182">
        <f>IFERROR(_xll.qlIndexFixing(ONIndex1M,I462,TRUE,_xll.ohTrigger(RecalcTrigger,Trigger1M)),NA())</f>
        <v>-2.1908914182455774E-3</v>
      </c>
      <c r="O462" s="44">
        <f>IFERROR(_xll.qlIndexFixing(ONIndex3M,I462,TRUE,_xll.ohTrigger(RecalcTrigger,Trigger3M)),NA())</f>
        <v>-1.1760502770430392E-3</v>
      </c>
      <c r="P462" s="44">
        <f>IFERROR(_xll.qlIndexFixing(ONIndex6M,I462,TRUE,_xll.ohTrigger(RecalcTrigger,Trigger6M)),NA())</f>
        <v>1.6411766122104154E-4</v>
      </c>
      <c r="Q462" s="183">
        <f>IFERROR(_xll.qlIndexFixing(ONIndex1Y,I462,TRUE,_xll.ohTrigger(RecalcTrigger,Trigger1Y)),NA())</f>
        <v>1.3908848902222104E-3</v>
      </c>
    </row>
    <row r="463" spans="2:17" x14ac:dyDescent="0.2">
      <c r="B463" s="39" t="s">
        <v>17</v>
      </c>
      <c r="D463" s="42">
        <f>_xll.qlCalendarAdvance(Calendar,$D462,B463,"f",FALSE)</f>
        <v>43010</v>
      </c>
      <c r="E463" s="177">
        <f>_xll.qlInterestRateIndexValueDate(IndexON,D463)</f>
        <v>43010</v>
      </c>
      <c r="F463" s="193">
        <f>IFERROR(_xll.qlIndexFixing(IndexON,D463,TRUE,_xll.ohTrigger(RecalcTrigger,TriggerON)),NA())</f>
        <v>-2.36005142592699E-3</v>
      </c>
      <c r="H463" s="42">
        <f>_xll.qlCalendarAdvance(Calendar,$H462,B463,"f",FALSE)</f>
        <v>43010</v>
      </c>
      <c r="I463" s="177">
        <f>_xll.qlInterestRateIndexValueDate(Index1M,$H463)</f>
        <v>43012</v>
      </c>
      <c r="J463" s="182">
        <f>IFERROR(_xll.qlIndexFixing(Index1M,$H463,TRUE,_xll.ohTrigger(RecalcTrigger,Trigger1M)),NA())</f>
        <v>-2.1268054416619235E-3</v>
      </c>
      <c r="K463" s="44">
        <f>IFERROR(_xll.qlIndexFixing(Index3M,H463,TRUE,_xll.ohTrigger(RecalcTrigger,Trigger3M)),NA())</f>
        <v>-9.5108748742199435E-4</v>
      </c>
      <c r="L463" s="44">
        <f>IFERROR(_xll.qlIndexFixing(Index6M,$H463,TRUE,_xll.ohTrigger(RecalcTrigger,Trigger6M)),NA())</f>
        <v>4.622527023038433E-4</v>
      </c>
      <c r="M463" s="183">
        <f>IFERROR(_xll.qlIndexFixing(Index1Y,$H463,TRUE,_xll.ohTrigger(RecalcTrigger,Trigger1Y)),NA())</f>
        <v>2.4515555313456032E-3</v>
      </c>
      <c r="N463" s="182">
        <f>IFERROR(_xll.qlIndexFixing(ONIndex1M,I463,TRUE,_xll.ohTrigger(RecalcTrigger,Trigger1M)),NA())</f>
        <v>-2.1824912693091392E-3</v>
      </c>
      <c r="O463" s="44">
        <f>IFERROR(_xll.qlIndexFixing(ONIndex3M,I463,TRUE,_xll.ohTrigger(RecalcTrigger,Trigger3M)),NA())</f>
        <v>-1.1663346916934714E-3</v>
      </c>
      <c r="P463" s="44">
        <f>IFERROR(_xll.qlIndexFixing(ONIndex6M,I463,TRUE,_xll.ohTrigger(RecalcTrigger,Trigger6M)),NA())</f>
        <v>1.7699472564913776E-4</v>
      </c>
      <c r="Q463" s="183">
        <f>IFERROR(_xll.qlIndexFixing(ONIndex1Y,I463,TRUE,_xll.ohTrigger(RecalcTrigger,Trigger1Y)),NA())</f>
        <v>1.4054604226032552E-3</v>
      </c>
    </row>
    <row r="464" spans="2:17" x14ac:dyDescent="0.2">
      <c r="B464" s="39" t="s">
        <v>17</v>
      </c>
      <c r="D464" s="42">
        <f>_xll.qlCalendarAdvance(Calendar,$D463,B464,"f",FALSE)</f>
        <v>43011</v>
      </c>
      <c r="E464" s="177">
        <f>_xll.qlInterestRateIndexValueDate(IndexON,D464)</f>
        <v>43011</v>
      </c>
      <c r="F464" s="193">
        <f>IFERROR(_xll.qlIndexFixing(IndexON,D464,TRUE,_xll.ohTrigger(RecalcTrigger,TriggerON)),NA())</f>
        <v>-2.3555380369444379E-3</v>
      </c>
      <c r="H464" s="42">
        <f>_xll.qlCalendarAdvance(Calendar,$H463,B464,"f",FALSE)</f>
        <v>43011</v>
      </c>
      <c r="I464" s="177">
        <f>_xll.qlInterestRateIndexValueDate(Index1M,$H464)</f>
        <v>43013</v>
      </c>
      <c r="J464" s="182">
        <f>IFERROR(_xll.qlIndexFixing(Index1M,$H464,TRUE,_xll.ohTrigger(RecalcTrigger,Trigger1M)),NA())</f>
        <v>-2.1246850443611132E-3</v>
      </c>
      <c r="K464" s="44">
        <f>IFERROR(_xll.qlIndexFixing(Index3M,H464,TRUE,_xll.ohTrigger(RecalcTrigger,Trigger3M)),NA())</f>
        <v>-9.4593348971858972E-4</v>
      </c>
      <c r="L464" s="44">
        <f>IFERROR(_xll.qlIndexFixing(Index6M,$H464,TRUE,_xll.ohTrigger(RecalcTrigger,Trigger6M)),NA())</f>
        <v>4.6745959987980494E-4</v>
      </c>
      <c r="M464" s="183">
        <f>IFERROR(_xll.qlIndexFixing(Index1Y,$H464,TRUE,_xll.ohTrigger(RecalcTrigger,Trigger1Y)),NA())</f>
        <v>2.4586250000375822E-3</v>
      </c>
      <c r="N464" s="182">
        <f>IFERROR(_xll.qlIndexFixing(ONIndex1M,I464,TRUE,_xll.ohTrigger(RecalcTrigger,Trigger1M)),NA())</f>
        <v>-2.1740934423153391E-3</v>
      </c>
      <c r="O464" s="44">
        <f>IFERROR(_xll.qlIndexFixing(ONIndex3M,I464,TRUE,_xll.ohTrigger(RecalcTrigger,Trigger3M)),NA())</f>
        <v>-1.1566009957375556E-3</v>
      </c>
      <c r="P464" s="44">
        <f>IFERROR(_xll.qlIndexFixing(ONIndex6M,I464,TRUE,_xll.ohTrigger(RecalcTrigger,Trigger6M)),NA())</f>
        <v>1.8646126466848045E-4</v>
      </c>
      <c r="Q464" s="183">
        <f>IFERROR(_xll.qlIndexFixing(ONIndex1Y,I464,TRUE,_xll.ohTrigger(RecalcTrigger,Trigger1Y)),NA())</f>
        <v>1.4163340721840001E-3</v>
      </c>
    </row>
    <row r="465" spans="2:17" x14ac:dyDescent="0.2">
      <c r="B465" s="39" t="s">
        <v>17</v>
      </c>
      <c r="D465" s="42">
        <f>_xll.qlCalendarAdvance(Calendar,$D464,B465,"f",FALSE)</f>
        <v>43012</v>
      </c>
      <c r="E465" s="177">
        <f>_xll.qlInterestRateIndexValueDate(IndexON,D465)</f>
        <v>43012</v>
      </c>
      <c r="F465" s="193">
        <f>IFERROR(_xll.qlIndexFixing(IndexON,D465,TRUE,_xll.ohTrigger(RecalcTrigger,TriggerON)),NA())</f>
        <v>-2.3510106961621702E-3</v>
      </c>
      <c r="H465" s="42">
        <f>_xll.qlCalendarAdvance(Calendar,$H464,B465,"f",FALSE)</f>
        <v>43012</v>
      </c>
      <c r="I465" s="177">
        <f>_xll.qlInterestRateIndexValueDate(Index1M,$H465)</f>
        <v>43014</v>
      </c>
      <c r="J465" s="182">
        <f>IFERROR(_xll.qlIndexFixing(Index1M,$H465,TRUE,_xll.ohTrigger(RecalcTrigger,Trigger1M)),NA())</f>
        <v>-2.1225622723906119E-3</v>
      </c>
      <c r="K465" s="44">
        <f>IFERROR(_xll.qlIndexFixing(Index3M,H465,TRUE,_xll.ohTrigger(RecalcTrigger,Trigger3M)),NA())</f>
        <v>-9.3548549989760617E-4</v>
      </c>
      <c r="L465" s="44">
        <f>IFERROR(_xll.qlIndexFixing(Index6M,$H465,TRUE,_xll.ohTrigger(RecalcTrigger,Trigger6M)),NA())</f>
        <v>4.726659824751809E-4</v>
      </c>
      <c r="M465" s="183">
        <f>IFERROR(_xll.qlIndexFixing(Index1Y,$H465,TRUE,_xll.ohTrigger(RecalcTrigger,Trigger1Y)),NA())</f>
        <v>2.4739861239822685E-3</v>
      </c>
      <c r="N465" s="182">
        <f>IFERROR(_xll.qlIndexFixing(ONIndex1M,I465,TRUE,_xll.ohTrigger(RecalcTrigger,Trigger1M)),NA())</f>
        <v>-2.1698759306554294E-3</v>
      </c>
      <c r="O465" s="44">
        <f>IFERROR(_xll.qlIndexFixing(ONIndex3M,I465,TRUE,_xll.ohTrigger(RecalcTrigger,Trigger3M)),NA())</f>
        <v>-1.1517195391386181E-3</v>
      </c>
      <c r="P465" s="44">
        <f>IFERROR(_xll.qlIndexFixing(ONIndex6M,I465,TRUE,_xll.ohTrigger(RecalcTrigger,Trigger6M)),NA())</f>
        <v>1.8947358490173372E-4</v>
      </c>
      <c r="Q465" s="183">
        <f>IFERROR(_xll.qlIndexFixing(ONIndex1Y,I465,TRUE,_xll.ohTrigger(RecalcTrigger,Trigger1Y)),NA())</f>
        <v>1.4199110404256032E-3</v>
      </c>
    </row>
    <row r="466" spans="2:17" x14ac:dyDescent="0.2">
      <c r="B466" s="39" t="s">
        <v>17</v>
      </c>
      <c r="D466" s="42">
        <f>_xll.qlCalendarAdvance(Calendar,$D465,B466,"f",FALSE)</f>
        <v>43013</v>
      </c>
      <c r="E466" s="177">
        <f>_xll.qlInterestRateIndexValueDate(IndexON,D466)</f>
        <v>43013</v>
      </c>
      <c r="F466" s="193">
        <f>IFERROR(_xll.qlIndexFixing(IndexON,D466,TRUE,_xll.ohTrigger(RecalcTrigger,TriggerON)),NA())</f>
        <v>-2.3464694112140805E-3</v>
      </c>
      <c r="H466" s="42">
        <f>_xll.qlCalendarAdvance(Calendar,$H465,B466,"f",FALSE)</f>
        <v>43013</v>
      </c>
      <c r="I466" s="177">
        <f>_xll.qlInterestRateIndexValueDate(Index1M,$H466)</f>
        <v>43017</v>
      </c>
      <c r="J466" s="182">
        <f>IFERROR(_xll.qlIndexFixing(Index1M,$H466,TRUE,_xll.ohTrigger(RecalcTrigger,Trigger1M)),NA())</f>
        <v>-2.1096461647181789E-3</v>
      </c>
      <c r="K466" s="44">
        <f>IFERROR(_xll.qlIndexFixing(Index3M,H466,TRUE,_xll.ohTrigger(RecalcTrigger,Trigger3M)),NA())</f>
        <v>-9.2523151174192888E-4</v>
      </c>
      <c r="L466" s="44">
        <f>IFERROR(_xll.qlIndexFixing(Index6M,$H466,TRUE,_xll.ohTrigger(RecalcTrigger,Trigger6M)),NA())</f>
        <v>4.8833819358603213E-4</v>
      </c>
      <c r="M466" s="183">
        <f>IFERROR(_xll.qlIndexFixing(Index1Y,$H466,TRUE,_xll.ohTrigger(RecalcTrigger,Trigger1Y)),NA())</f>
        <v>2.4869217456363144E-3</v>
      </c>
      <c r="N466" s="182">
        <f>IFERROR(_xll.qlIndexFixing(ONIndex1M,I466,TRUE,_xll.ohTrigger(RecalcTrigger,Trigger1M)),NA())</f>
        <v>-2.1656512820644735E-3</v>
      </c>
      <c r="O466" s="44">
        <f>IFERROR(_xll.qlIndexFixing(ONIndex3M,I466,TRUE,_xll.ohTrigger(RecalcTrigger,Trigger3M)),NA())</f>
        <v>-1.1468305198292228E-3</v>
      </c>
      <c r="P466" s="44">
        <f>IFERROR(_xll.qlIndexFixing(ONIndex6M,I466,TRUE,_xll.ohTrigger(RecalcTrigger,Trigger6M)),NA())</f>
        <v>1.9144381879776518E-4</v>
      </c>
      <c r="Q466" s="183">
        <f>IFERROR(_xll.qlIndexFixing(ONIndex1Y,I466,TRUE,_xll.ohTrigger(RecalcTrigger,Trigger1Y)),NA())</f>
        <v>1.4223601613316816E-3</v>
      </c>
    </row>
    <row r="467" spans="2:17" x14ac:dyDescent="0.2">
      <c r="B467" s="39" t="s">
        <v>17</v>
      </c>
      <c r="D467" s="42">
        <f>_xll.qlCalendarAdvance(Calendar,$D466,B467,"f",FALSE)</f>
        <v>43014</v>
      </c>
      <c r="E467" s="177">
        <f>_xll.qlInterestRateIndexValueDate(IndexON,D467)</f>
        <v>43014</v>
      </c>
      <c r="F467" s="193">
        <f>IFERROR(_xll.qlIndexFixing(IndexON,D467,TRUE,_xll.ohTrigger(RecalcTrigger,TriggerON)),NA())</f>
        <v>-2.3373252188774174E-3</v>
      </c>
      <c r="H467" s="42">
        <f>_xll.qlCalendarAdvance(Calendar,$H466,B467,"f",FALSE)</f>
        <v>43014</v>
      </c>
      <c r="I467" s="177">
        <f>_xll.qlInterestRateIndexValueDate(Index1M,$H467)</f>
        <v>43018</v>
      </c>
      <c r="J467" s="182">
        <f>IFERROR(_xll.qlIndexFixing(Index1M,$H467,TRUE,_xll.ohTrigger(RecalcTrigger,Trigger1M)),NA())</f>
        <v>-2.1053274589342215E-3</v>
      </c>
      <c r="K467" s="44">
        <f>IFERROR(_xll.qlIndexFixing(Index3M,H467,TRUE,_xll.ohTrigger(RecalcTrigger,Trigger3M)),NA())</f>
        <v>-9.2003384356693745E-4</v>
      </c>
      <c r="L467" s="44">
        <f>IFERROR(_xll.qlIndexFixing(Index6M,$H467,TRUE,_xll.ohTrigger(RecalcTrigger,Trigger6M)),NA())</f>
        <v>4.9359884254072635E-4</v>
      </c>
      <c r="M467" s="183">
        <f>IFERROR(_xll.qlIndexFixing(Index1Y,$H467,TRUE,_xll.ohTrigger(RecalcTrigger,Trigger1Y)),NA())</f>
        <v>2.4940157959778856E-3</v>
      </c>
      <c r="N467" s="182">
        <f>IFERROR(_xll.qlIndexFixing(ONIndex1M,I467,TRUE,_xll.ohTrigger(RecalcTrigger,Trigger1M)),NA())</f>
        <v>-2.1614195319541452E-3</v>
      </c>
      <c r="O467" s="44">
        <f>IFERROR(_xll.qlIndexFixing(ONIndex3M,I467,TRUE,_xll.ohTrigger(RecalcTrigger,Trigger3M)),NA())</f>
        <v>-1.1419339837726028E-3</v>
      </c>
      <c r="P467" s="44">
        <f>IFERROR(_xll.qlIndexFixing(ONIndex6M,I467,TRUE,_xll.ohTrigger(RecalcTrigger,Trigger6M)),NA())</f>
        <v>1.9236563973734633E-4</v>
      </c>
      <c r="Q467" s="183">
        <f>IFERROR(_xll.qlIndexFixing(ONIndex1Y,I467,TRUE,_xll.ohTrigger(RecalcTrigger,Trigger1Y)),NA())</f>
        <v>1.4236745767082226E-3</v>
      </c>
    </row>
    <row r="468" spans="2:17" x14ac:dyDescent="0.2">
      <c r="B468" s="39" t="s">
        <v>17</v>
      </c>
      <c r="D468" s="42">
        <f>_xll.qlCalendarAdvance(Calendar,$D467,B468,"f",FALSE)</f>
        <v>43017</v>
      </c>
      <c r="E468" s="177">
        <f>_xll.qlInterestRateIndexValueDate(IndexON,D468)</f>
        <v>43017</v>
      </c>
      <c r="F468" s="193">
        <f>IFERROR(_xll.qlIndexFixing(IndexON,D468,TRUE,_xll.ohTrigger(RecalcTrigger,TriggerON)),NA())</f>
        <v>-2.3281649654549597E-3</v>
      </c>
      <c r="H468" s="42">
        <f>_xll.qlCalendarAdvance(Calendar,$H467,B468,"f",FALSE)</f>
        <v>43017</v>
      </c>
      <c r="I468" s="177">
        <f>_xll.qlInterestRateIndexValueDate(Index1M,$H468)</f>
        <v>43019</v>
      </c>
      <c r="J468" s="182">
        <f>IFERROR(_xll.qlIndexFixing(Index1M,$H468,TRUE,_xll.ohTrigger(RecalcTrigger,Trigger1M)),NA())</f>
        <v>-2.0966231738617225E-3</v>
      </c>
      <c r="K468" s="44">
        <f>IFERROR(_xll.qlIndexFixing(Index3M,H468,TRUE,_xll.ohTrigger(RecalcTrigger,Trigger3M)),NA())</f>
        <v>-9.1482703199634015E-4</v>
      </c>
      <c r="L468" s="44">
        <f>IFERROR(_xll.qlIndexFixing(Index6M,$H468,TRUE,_xll.ohTrigger(RecalcTrigger,Trigger6M)),NA())</f>
        <v>4.9888731273172425E-4</v>
      </c>
      <c r="M468" s="183">
        <f>IFERROR(_xll.qlIndexFixing(Index1Y,$H468,TRUE,_xll.ohTrigger(RecalcTrigger,Trigger1Y)),NA())</f>
        <v>2.5011239162099157E-3</v>
      </c>
      <c r="N468" s="182">
        <f>IFERROR(_xll.qlIndexFixing(ONIndex1M,I468,TRUE,_xll.ohTrigger(RecalcTrigger,Trigger1M)),NA())</f>
        <v>-2.1529196602410039E-3</v>
      </c>
      <c r="O468" s="44">
        <f>IFERROR(_xll.qlIndexFixing(ONIndex3M,I468,TRUE,_xll.ohTrigger(RecalcTrigger,Trigger3M)),NA())</f>
        <v>-1.132112524993012E-3</v>
      </c>
      <c r="P468" s="44">
        <f>IFERROR(_xll.qlIndexFixing(ONIndex6M,I468,TRUE,_xll.ohTrigger(RecalcTrigger,Trigger6M)),NA())</f>
        <v>1.9068303799940622E-4</v>
      </c>
      <c r="Q468" s="183">
        <f>IFERROR(_xll.qlIndexFixing(ONIndex1Y,I468,TRUE,_xll.ohTrigger(RecalcTrigger,Trigger1Y)),NA())</f>
        <v>1.422492385456664E-3</v>
      </c>
    </row>
    <row r="469" spans="2:17" x14ac:dyDescent="0.2">
      <c r="B469" s="39" t="s">
        <v>17</v>
      </c>
      <c r="D469" s="42">
        <f>_xll.qlCalendarAdvance(Calendar,$D468,B469,"f",FALSE)</f>
        <v>43018</v>
      </c>
      <c r="E469" s="177">
        <f>_xll.qlInterestRateIndexValueDate(IndexON,D469)</f>
        <v>43018</v>
      </c>
      <c r="F469" s="193">
        <f>IFERROR(_xll.qlIndexFixing(IndexON,D469,TRUE,_xll.ohTrigger(RecalcTrigger,TriggerON)),NA())</f>
        <v>-2.3235540628352425E-3</v>
      </c>
      <c r="H469" s="42">
        <f>_xll.qlCalendarAdvance(Calendar,$H468,B469,"f",FALSE)</f>
        <v>43018</v>
      </c>
      <c r="I469" s="177">
        <f>_xll.qlInterestRateIndexValueDate(Index1M,$H469)</f>
        <v>43020</v>
      </c>
      <c r="J469" s="182">
        <f>IFERROR(_xll.qlIndexFixing(Index1M,$H469,TRUE,_xll.ohTrigger(RecalcTrigger,Trigger1M)),NA())</f>
        <v>-2.0944786452316289E-3</v>
      </c>
      <c r="K469" s="44">
        <f>IFERROR(_xll.qlIndexFixing(Index3M,H469,TRUE,_xll.ohTrigger(RecalcTrigger,Trigger3M)),NA())</f>
        <v>-9.0961093848487471E-4</v>
      </c>
      <c r="L469" s="44">
        <f>IFERROR(_xll.qlIndexFixing(Index6M,$H469,TRUE,_xll.ohTrigger(RecalcTrigger,Trigger6M)),NA())</f>
        <v>5.0420937524856631E-4</v>
      </c>
      <c r="M469" s="183">
        <f>IFERROR(_xll.qlIndexFixing(Index1Y,$H469,TRUE,_xll.ohTrigger(RecalcTrigger,Trigger1Y)),NA())</f>
        <v>2.5082492014009338E-3</v>
      </c>
      <c r="N469" s="182">
        <f>IFERROR(_xll.qlIndexFixing(ONIndex1M,I469,TRUE,_xll.ohTrigger(RecalcTrigger,Trigger1M)),NA())</f>
        <v>-2.1444222186772777E-3</v>
      </c>
      <c r="O469" s="44">
        <f>IFERROR(_xll.qlIndexFixing(ONIndex3M,I469,TRUE,_xll.ohTrigger(RecalcTrigger,Trigger3M)),NA())</f>
        <v>-1.1222735896598834E-3</v>
      </c>
      <c r="P469" s="44">
        <f>IFERROR(_xll.qlIndexFixing(ONIndex6M,I469,TRUE,_xll.ohTrigger(RecalcTrigger,Trigger6M)),NA())</f>
        <v>1.8544225523164926E-4</v>
      </c>
      <c r="Q469" s="183">
        <f>IFERROR(_xll.qlIndexFixing(ONIndex1Y,I469,TRUE,_xll.ohTrigger(RecalcTrigger,Trigger1Y)),NA())</f>
        <v>1.4174480191186944E-3</v>
      </c>
    </row>
    <row r="470" spans="2:17" x14ac:dyDescent="0.2">
      <c r="B470" s="39" t="s">
        <v>17</v>
      </c>
      <c r="D470" s="42">
        <f>_xll.qlCalendarAdvance(Calendar,$D469,B470,"f",FALSE)</f>
        <v>43019</v>
      </c>
      <c r="E470" s="177">
        <f>_xll.qlInterestRateIndexValueDate(IndexON,D470)</f>
        <v>43019</v>
      </c>
      <c r="F470" s="193">
        <f>IFERROR(_xll.qlIndexFixing(IndexON,D470,TRUE,_xll.ohTrigger(RecalcTrigger,TriggerON)),NA())</f>
        <v>-2.318929257216773E-3</v>
      </c>
      <c r="H470" s="42">
        <f>_xll.qlCalendarAdvance(Calendar,$H469,B470,"f",FALSE)</f>
        <v>43019</v>
      </c>
      <c r="I470" s="177">
        <f>_xll.qlInterestRateIndexValueDate(Index1M,$H470)</f>
        <v>43021</v>
      </c>
      <c r="J470" s="182">
        <f>IFERROR(_xll.qlIndexFixing(Index1M,$H470,TRUE,_xll.ohTrigger(RecalcTrigger,Trigger1M)),NA())</f>
        <v>-2.0923318240305367E-3</v>
      </c>
      <c r="K470" s="44">
        <f>IFERROR(_xll.qlIndexFixing(Index3M,H470,TRUE,_xll.ohTrigger(RecalcTrigger,Trigger3M)),NA())</f>
        <v>-8.9902062518550476E-4</v>
      </c>
      <c r="L470" s="44">
        <f>IFERROR(_xll.qlIndexFixing(Index6M,$H470,TRUE,_xll.ohTrigger(RecalcTrigger,Trigger6M)),NA())</f>
        <v>5.0957083580145072E-4</v>
      </c>
      <c r="M470" s="183">
        <f>IFERROR(_xll.qlIndexFixing(Index1Y,$H470,TRUE,_xll.ohTrigger(RecalcTrigger,Trigger1Y)),NA())</f>
        <v>2.5237497643162067E-3</v>
      </c>
      <c r="N470" s="182">
        <f>IFERROR(_xll.qlIndexFixing(ONIndex1M,I470,TRUE,_xll.ohTrigger(RecalcTrigger,Trigger1M)),NA())</f>
        <v>-2.1401554879885154E-3</v>
      </c>
      <c r="O470" s="44">
        <f>IFERROR(_xll.qlIndexFixing(ONIndex3M,I470,TRUE,_xll.ohTrigger(RecalcTrigger,Trigger3M)),NA())</f>
        <v>-1.1173401580766296E-3</v>
      </c>
      <c r="P470" s="44">
        <f>IFERROR(_xll.qlIndexFixing(ONIndex6M,I470,TRUE,_xll.ohTrigger(RecalcTrigger,Trigger6M)),NA())</f>
        <v>1.810271076241321E-4</v>
      </c>
      <c r="Q470" s="183">
        <f>IFERROR(_xll.qlIndexFixing(ONIndex1Y,I470,TRUE,_xll.ohTrigger(RecalcTrigger,Trigger1Y)),NA())</f>
        <v>1.4129860341771661E-3</v>
      </c>
    </row>
    <row r="471" spans="2:17" x14ac:dyDescent="0.2">
      <c r="B471" s="39" t="s">
        <v>17</v>
      </c>
      <c r="D471" s="42">
        <f>_xll.qlCalendarAdvance(Calendar,$D470,B471,"f",FALSE)</f>
        <v>43020</v>
      </c>
      <c r="E471" s="177">
        <f>_xll.qlInterestRateIndexValueDate(IndexON,D471)</f>
        <v>43020</v>
      </c>
      <c r="F471" s="193">
        <f>IFERROR(_xll.qlIndexFixing(IndexON,D471,TRUE,_xll.ohTrigger(RecalcTrigger,TriggerON)),NA())</f>
        <v>-2.3142905563533489E-3</v>
      </c>
      <c r="H471" s="42">
        <f>_xll.qlCalendarAdvance(Calendar,$H470,B471,"f",FALSE)</f>
        <v>43020</v>
      </c>
      <c r="I471" s="177">
        <f>_xll.qlInterestRateIndexValueDate(Index1M,$H471)</f>
        <v>43024</v>
      </c>
      <c r="J471" s="182">
        <f>IFERROR(_xll.qlIndexFixing(Index1M,$H471,TRUE,_xll.ohTrigger(RecalcTrigger,Trigger1M)),NA())</f>
        <v>-2.0792776509925121E-3</v>
      </c>
      <c r="K471" s="44">
        <f>IFERROR(_xll.qlIndexFixing(Index3M,H471,TRUE,_xll.ohTrigger(RecalcTrigger,Trigger3M)),NA())</f>
        <v>-8.8865094247345014E-4</v>
      </c>
      <c r="L471" s="44">
        <f>IFERROR(_xll.qlIndexFixing(Index6M,$H471,TRUE,_xll.ohTrigger(RecalcTrigger,Trigger6M)),NA())</f>
        <v>5.2595018208908954E-4</v>
      </c>
      <c r="M471" s="183">
        <f>IFERROR(_xll.qlIndexFixing(Index1Y,$H471,TRUE,_xll.ohTrigger(RecalcTrigger,Trigger1Y)),NA())</f>
        <v>2.5369845514784293E-3</v>
      </c>
      <c r="N471" s="182">
        <f>IFERROR(_xll.qlIndexFixing(ONIndex1M,I471,TRUE,_xll.ohTrigger(RecalcTrigger,Trigger1M)),NA())</f>
        <v>-2.135881866731637E-3</v>
      </c>
      <c r="O471" s="44">
        <f>IFERROR(_xll.qlIndexFixing(ONIndex3M,I471,TRUE,_xll.ohTrigger(RecalcTrigger,Trigger3M)),NA())</f>
        <v>-1.1123994852058061E-3</v>
      </c>
      <c r="P471" s="44">
        <f>IFERROR(_xll.qlIndexFixing(ONIndex6M,I471,TRUE,_xll.ohTrigger(RecalcTrigger,Trigger6M)),NA())</f>
        <v>1.7552558574607247E-4</v>
      </c>
      <c r="Q471" s="183">
        <f>IFERROR(_xll.qlIndexFixing(ONIndex1Y,I471,TRUE,_xll.ohTrigger(RecalcTrigger,Trigger1Y)),NA())</f>
        <v>1.4073481946219601E-3</v>
      </c>
    </row>
    <row r="472" spans="2:17" x14ac:dyDescent="0.2">
      <c r="B472" s="39" t="s">
        <v>17</v>
      </c>
      <c r="D472" s="42">
        <f>_xll.qlCalendarAdvance(Calendar,$D471,B472,"f",FALSE)</f>
        <v>43021</v>
      </c>
      <c r="E472" s="177">
        <f>_xll.qlInterestRateIndexValueDate(IndexON,D472)</f>
        <v>43021</v>
      </c>
      <c r="F472" s="193">
        <f>IFERROR(_xll.qlIndexFixing(IndexON,D472,TRUE,_xll.ohTrigger(RecalcTrigger,TriggerON)),NA())</f>
        <v>-2.3049521125484418E-3</v>
      </c>
      <c r="H472" s="42">
        <f>_xll.qlCalendarAdvance(Calendar,$H471,B472,"f",FALSE)</f>
        <v>43021</v>
      </c>
      <c r="I472" s="177">
        <f>_xll.qlInterestRateIndexValueDate(Index1M,$H472)</f>
        <v>43025</v>
      </c>
      <c r="J472" s="182">
        <f>IFERROR(_xll.qlIndexFixing(Index1M,$H472,TRUE,_xll.ohTrigger(RecalcTrigger,Trigger1M)),NA())</f>
        <v>-2.0749134155485121E-3</v>
      </c>
      <c r="K472" s="44">
        <f>IFERROR(_xll.qlIndexFixing(Index3M,H472,TRUE,_xll.ohTrigger(RecalcTrigger,Trigger3M)),NA())</f>
        <v>-8.8338632942185991E-4</v>
      </c>
      <c r="L472" s="44">
        <f>IFERROR(_xll.qlIndexFixing(Index6M,$H472,TRUE,_xll.ohTrigger(RecalcTrigger,Trigger6M)),NA())</f>
        <v>5.3152798431534099E-4</v>
      </c>
      <c r="M472" s="183">
        <f>IFERROR(_xll.qlIndexFixing(Index1Y,$H472,TRUE,_xll.ohTrigger(RecalcTrigger,Trigger1Y)),NA())</f>
        <v>2.5442427458606072E-3</v>
      </c>
      <c r="N472" s="182">
        <f>IFERROR(_xll.qlIndexFixing(ONIndex1M,I472,TRUE,_xll.ohTrigger(RecalcTrigger,Trigger1M)),NA())</f>
        <v>-2.1316013899186359E-3</v>
      </c>
      <c r="O472" s="44">
        <f>IFERROR(_xll.qlIndexFixing(ONIndex3M,I472,TRUE,_xll.ohTrigger(RecalcTrigger,Trigger3M)),NA())</f>
        <v>-1.1074516168108062E-3</v>
      </c>
      <c r="P472" s="44">
        <f>IFERROR(_xll.qlIndexFixing(ONIndex6M,I472,TRUE,_xll.ohTrigger(RecalcTrigger,Trigger6M)),NA())</f>
        <v>1.6893136281836973E-4</v>
      </c>
      <c r="Q472" s="183">
        <f>IFERROR(_xll.qlIndexFixing(ONIndex1Y,I472,TRUE,_xll.ohTrigger(RecalcTrigger,Trigger1Y)),NA())</f>
        <v>1.4005276425788082E-3</v>
      </c>
    </row>
    <row r="473" spans="2:17" x14ac:dyDescent="0.2">
      <c r="B473" s="39" t="s">
        <v>17</v>
      </c>
      <c r="D473" s="42">
        <f>_xll.qlCalendarAdvance(Calendar,$D472,B473,"f",FALSE)</f>
        <v>43024</v>
      </c>
      <c r="E473" s="177">
        <f>_xll.qlInterestRateIndexValueDate(IndexON,D473)</f>
        <v>43024</v>
      </c>
      <c r="F473" s="193">
        <f>IFERROR(_xll.qlIndexFixing(IndexON,D473,TRUE,_xll.ohTrigger(RecalcTrigger,TriggerON)),NA())</f>
        <v>-2.2955969356219796E-3</v>
      </c>
      <c r="H473" s="42">
        <f>_xll.qlCalendarAdvance(Calendar,$H472,B473,"f",FALSE)</f>
        <v>43024</v>
      </c>
      <c r="I473" s="177">
        <f>_xll.qlInterestRateIndexValueDate(Index1M,$H473)</f>
        <v>43026</v>
      </c>
      <c r="J473" s="182">
        <f>IFERROR(_xll.qlIndexFixing(Index1M,$H473,TRUE,_xll.ohTrigger(RecalcTrigger,Trigger1M)),NA())</f>
        <v>-2.0661204746261967E-3</v>
      </c>
      <c r="K473" s="44">
        <f>IFERROR(_xll.qlIndexFixing(Index3M,H473,TRUE,_xll.ohTrigger(RecalcTrigger,Trigger3M)),NA())</f>
        <v>-8.7811158416302264E-4</v>
      </c>
      <c r="L473" s="44">
        <f>IFERROR(_xll.qlIndexFixing(Index6M,$H473,TRUE,_xll.ohTrigger(RecalcTrigger,Trigger6M)),NA())</f>
        <v>5.3717473246660556E-4</v>
      </c>
      <c r="M473" s="183">
        <f>IFERROR(_xll.qlIndexFixing(Index1Y,$H473,TRUE,_xll.ohTrigger(RecalcTrigger,Trigger1Y)),NA())</f>
        <v>2.5515370706514773E-3</v>
      </c>
      <c r="N473" s="182">
        <f>IFERROR(_xll.qlIndexFixing(ONIndex1M,I473,TRUE,_xll.ohTrigger(RecalcTrigger,Trigger1M)),NA())</f>
        <v>-2.1230052407661404E-3</v>
      </c>
      <c r="O473" s="44">
        <f>IFERROR(_xll.qlIndexFixing(ONIndex3M,I473,TRUE,_xll.ohTrigger(RecalcTrigger,Trigger3M)),NA())</f>
        <v>-1.0975287785930377E-3</v>
      </c>
      <c r="P473" s="44">
        <f>IFERROR(_xll.qlIndexFixing(ONIndex6M,I473,TRUE,_xll.ohTrigger(RecalcTrigger,Trigger6M)),NA())</f>
        <v>1.5206900978448346E-4</v>
      </c>
      <c r="Q473" s="183">
        <f>IFERROR(_xll.qlIndexFixing(ONIndex1Y,I473,TRUE,_xll.ohTrigger(RecalcTrigger,Trigger1Y)),NA())</f>
        <v>1.3829151846866949E-3</v>
      </c>
    </row>
    <row r="474" spans="2:17" x14ac:dyDescent="0.2">
      <c r="B474" s="39" t="s">
        <v>17</v>
      </c>
      <c r="D474" s="42">
        <f>_xll.qlCalendarAdvance(Calendar,$D473,B474,"f",FALSE)</f>
        <v>43025</v>
      </c>
      <c r="E474" s="177">
        <f>_xll.qlInterestRateIndexValueDate(IndexON,D474)</f>
        <v>43025</v>
      </c>
      <c r="F474" s="193">
        <f>IFERROR(_xll.qlIndexFixing(IndexON,D474,TRUE,_xll.ohTrigger(RecalcTrigger,TriggerON)),NA())</f>
        <v>-2.2908888613315526E-3</v>
      </c>
      <c r="H474" s="42">
        <f>_xll.qlCalendarAdvance(Calendar,$H473,B474,"f",FALSE)</f>
        <v>43025</v>
      </c>
      <c r="I474" s="177">
        <f>_xll.qlInterestRateIndexValueDate(Index1M,$H474)</f>
        <v>43027</v>
      </c>
      <c r="J474" s="182">
        <f>IFERROR(_xll.qlIndexFixing(Index1M,$H474,TRUE,_xll.ohTrigger(RecalcTrigger,Trigger1M)),NA())</f>
        <v>-2.0639526765650618E-3</v>
      </c>
      <c r="K474" s="44">
        <f>IFERROR(_xll.qlIndexFixing(Index3M,H474,TRUE,_xll.ohTrigger(RecalcTrigger,Trigger3M)),NA())</f>
        <v>-8.7282656181630902E-4</v>
      </c>
      <c r="L474" s="44">
        <f>IFERROR(_xll.qlIndexFixing(Index6M,$H474,TRUE,_xll.ohTrigger(RecalcTrigger,Trigger6M)),NA())</f>
        <v>5.4289644000382121E-4</v>
      </c>
      <c r="M474" s="183">
        <f>IFERROR(_xll.qlIndexFixing(Index1Y,$H474,TRUE,_xll.ohTrigger(RecalcTrigger,Trigger1Y)),NA())</f>
        <v>2.5588707526132399E-3</v>
      </c>
      <c r="N474" s="182">
        <f>IFERROR(_xll.qlIndexFixing(ONIndex1M,I474,TRUE,_xll.ohTrigger(RecalcTrigger,Trigger1M)),NA())</f>
        <v>-2.1144116317417527E-3</v>
      </c>
      <c r="O474" s="44">
        <f>IFERROR(_xll.qlIndexFixing(ONIndex3M,I474,TRUE,_xll.ohTrigger(RecalcTrigger,Trigger3M)),NA())</f>
        <v>-1.0875891064543453E-3</v>
      </c>
      <c r="P474" s="44">
        <f>IFERROR(_xll.qlIndexFixing(ONIndex6M,I474,TRUE,_xll.ohTrigger(RecalcTrigger,Trigger6M)),NA())</f>
        <v>1.3178923600420944E-4</v>
      </c>
      <c r="Q474" s="183">
        <f>IFERROR(_xll.qlIndexFixing(ONIndex1Y,I474,TRUE,_xll.ohTrigger(RecalcTrigger,Trigger1Y)),NA())</f>
        <v>1.3615974524672225E-3</v>
      </c>
    </row>
    <row r="475" spans="2:17" x14ac:dyDescent="0.2">
      <c r="B475" s="39" t="s">
        <v>17</v>
      </c>
      <c r="D475" s="42">
        <f>_xll.qlCalendarAdvance(Calendar,$D474,B475,"f",FALSE)</f>
        <v>43026</v>
      </c>
      <c r="E475" s="177">
        <f>_xll.qlInterestRateIndexValueDate(IndexON,D475)</f>
        <v>43026</v>
      </c>
      <c r="F475" s="193">
        <f>IFERROR(_xll.qlIndexFixing(IndexON,D475,TRUE,_xll.ohTrigger(RecalcTrigger,TriggerON)),NA())</f>
        <v>-2.2861669330831447E-3</v>
      </c>
      <c r="H475" s="42">
        <f>_xll.qlCalendarAdvance(Calendar,$H474,B475,"f",FALSE)</f>
        <v>43026</v>
      </c>
      <c r="I475" s="177">
        <f>_xll.qlInterestRateIndexValueDate(Index1M,$H475)</f>
        <v>43028</v>
      </c>
      <c r="J475" s="182">
        <f>IFERROR(_xll.qlIndexFixing(Index1M,$H475,TRUE,_xll.ohTrigger(RecalcTrigger,Trigger1M)),NA())</f>
        <v>-2.0617826680566129E-3</v>
      </c>
      <c r="K475" s="44">
        <f>IFERROR(_xll.qlIndexFixing(Index3M,H475,TRUE,_xll.ohTrigger(RecalcTrigger,Trigger3M)),NA())</f>
        <v>-8.6207570177643949E-4</v>
      </c>
      <c r="L475" s="44">
        <f>IFERROR(_xll.qlIndexFixing(Index6M,$H475,TRUE,_xll.ohTrigger(RecalcTrigger,Trigger6M)),NA())</f>
        <v>5.4869915502000338E-4</v>
      </c>
      <c r="M475" s="183">
        <f>IFERROR(_xll.qlIndexFixing(Index1Y,$H475,TRUE,_xll.ohTrigger(RecalcTrigger,Trigger1Y)),NA())</f>
        <v>2.5746577044886807E-3</v>
      </c>
      <c r="N475" s="182">
        <f>IFERROR(_xll.qlIndexFixing(ONIndex1M,I475,TRUE,_xll.ohTrigger(RecalcTrigger,Trigger1M)),NA())</f>
        <v>-2.1100974051257992E-3</v>
      </c>
      <c r="O475" s="44">
        <f>IFERROR(_xll.qlIndexFixing(ONIndex3M,I475,TRUE,_xll.ohTrigger(RecalcTrigger,Trigger3M)),NA())</f>
        <v>-1.0826059491675366E-3</v>
      </c>
      <c r="P475" s="44">
        <f>IFERROR(_xll.qlIndexFixing(ONIndex6M,I475,TRUE,_xll.ohTrigger(RecalcTrigger,Trigger6M)),NA())</f>
        <v>1.2136990908295786E-4</v>
      </c>
      <c r="Q475" s="183">
        <f>IFERROR(_xll.qlIndexFixing(ONIndex1Y,I475,TRUE,_xll.ohTrigger(RecalcTrigger,Trigger1Y)),NA())</f>
        <v>1.3506620646719369E-3</v>
      </c>
    </row>
    <row r="476" spans="2:17" x14ac:dyDescent="0.2">
      <c r="B476" s="39" t="s">
        <v>17</v>
      </c>
      <c r="D476" s="42">
        <f>_xll.qlCalendarAdvance(Calendar,$D475,B476,"f",FALSE)</f>
        <v>43027</v>
      </c>
      <c r="E476" s="177">
        <f>_xll.qlInterestRateIndexValueDate(IndexON,D476)</f>
        <v>43027</v>
      </c>
      <c r="F476" s="193">
        <f>IFERROR(_xll.qlIndexFixing(IndexON,D476,TRUE,_xll.ohTrigger(RecalcTrigger,TriggerON)),NA())</f>
        <v>-2.2814311582708413E-3</v>
      </c>
      <c r="H476" s="42">
        <f>_xll.qlCalendarAdvance(Calendar,$H475,B476,"f",FALSE)</f>
        <v>43027</v>
      </c>
      <c r="I476" s="177">
        <f>_xll.qlInterestRateIndexValueDate(Index1M,$H476)</f>
        <v>43031</v>
      </c>
      <c r="J476" s="182">
        <f>IFERROR(_xll.qlIndexFixing(Index1M,$H476,TRUE,_xll.ohTrigger(RecalcTrigger,Trigger1M)),NA())</f>
        <v>-2.0485955970175975E-3</v>
      </c>
      <c r="K476" s="44">
        <f>IFERROR(_xll.qlIndexFixing(Index3M,H476,TRUE,_xll.ohTrigger(RecalcTrigger,Trigger3M)),NA())</f>
        <v>-8.5158077233382168E-4</v>
      </c>
      <c r="L476" s="44">
        <f>IFERROR(_xll.qlIndexFixing(Index6M,$H476,TRUE,_xll.ohTrigger(RecalcTrigger,Trigger6M)),NA())</f>
        <v>5.6665434544458113E-4</v>
      </c>
      <c r="M476" s="183">
        <f>IFERROR(_xll.qlIndexFixing(Index1Y,$H476,TRUE,_xll.ohTrigger(RecalcTrigger,Trigger1Y)),NA())</f>
        <v>2.5886642461465507E-3</v>
      </c>
      <c r="N476" s="182">
        <f>IFERROR(_xll.qlIndexFixing(ONIndex1M,I476,TRUE,_xll.ohTrigger(RecalcTrigger,Trigger1M)),NA())</f>
        <v>-2.1057765341048196E-3</v>
      </c>
      <c r="O476" s="44">
        <f>IFERROR(_xll.qlIndexFixing(ONIndex3M,I476,TRUE,_xll.ohTrigger(RecalcTrigger,Trigger3M)),NA())</f>
        <v>-1.0776158718561746E-3</v>
      </c>
      <c r="P476" s="44">
        <f>IFERROR(_xll.qlIndexFixing(ONIndex6M,I476,TRUE,_xll.ohTrigger(RecalcTrigger,Trigger6M)),NA())</f>
        <v>1.1156264871914345E-4</v>
      </c>
      <c r="Q476" s="183">
        <f>IFERROR(_xll.qlIndexFixing(ONIndex1Y,I476,TRUE,_xll.ohTrigger(RecalcTrigger,Trigger1Y)),NA())</f>
        <v>1.3404147543116807E-3</v>
      </c>
    </row>
    <row r="477" spans="2:17" x14ac:dyDescent="0.2">
      <c r="B477" s="39" t="s">
        <v>17</v>
      </c>
      <c r="D477" s="42">
        <f>_xll.qlCalendarAdvance(Calendar,$D476,B477,"f",FALSE)</f>
        <v>43028</v>
      </c>
      <c r="E477" s="177">
        <f>_xll.qlInterestRateIndexValueDate(IndexON,D477)</f>
        <v>43028</v>
      </c>
      <c r="F477" s="193">
        <f>IFERROR(_xll.qlIndexFixing(IndexON,D477,TRUE,_xll.ohTrigger(RecalcTrigger,TriggerON)),NA())</f>
        <v>-2.2718991498749119E-3</v>
      </c>
      <c r="H477" s="42">
        <f>_xll.qlCalendarAdvance(Calendar,$H476,B477,"f",FALSE)</f>
        <v>43028</v>
      </c>
      <c r="I477" s="177">
        <f>_xll.qlInterestRateIndexValueDate(Index1M,$H477)</f>
        <v>43032</v>
      </c>
      <c r="J477" s="182">
        <f>IFERROR(_xll.qlIndexFixing(Index1M,$H477,TRUE,_xll.ohTrigger(RecalcTrigger,Trigger1M)),NA())</f>
        <v>-2.0441875543692816E-3</v>
      </c>
      <c r="K477" s="44">
        <f>IFERROR(_xll.qlIndexFixing(Index3M,H477,TRUE,_xll.ohTrigger(RecalcTrigger,Trigger3M)),NA())</f>
        <v>-8.4624215971445377E-4</v>
      </c>
      <c r="L477" s="44">
        <f>IFERROR(_xll.qlIndexFixing(Index6M,$H477,TRUE,_xll.ohTrigger(RecalcTrigger,Trigger6M)),NA())</f>
        <v>5.7284067949356701E-4</v>
      </c>
      <c r="M477" s="183">
        <f>IFERROR(_xll.qlIndexFixing(Index1Y,$H477,TRUE,_xll.ohTrigger(RecalcTrigger,Trigger1Y)),NA())</f>
        <v>2.5962429052916194E-3</v>
      </c>
      <c r="N477" s="182">
        <f>IFERROR(_xll.qlIndexFixing(ONIndex1M,I477,TRUE,_xll.ohTrigger(RecalcTrigger,Trigger1M)),NA())</f>
        <v>-2.1014490538906472E-3</v>
      </c>
      <c r="O477" s="44">
        <f>IFERROR(_xll.qlIndexFixing(ONIndex3M,I477,TRUE,_xll.ohTrigger(RecalcTrigger,Trigger3M)),NA())</f>
        <v>-1.0726189203236203E-3</v>
      </c>
      <c r="P477" s="44">
        <f>IFERROR(_xll.qlIndexFixing(ONIndex6M,I477,TRUE,_xll.ohTrigger(RecalcTrigger,Trigger6M)),NA())</f>
        <v>1.0237140958935242E-4</v>
      </c>
      <c r="Q477" s="183">
        <f>IFERROR(_xll.qlIndexFixing(ONIndex1Y,I477,TRUE,_xll.ohTrigger(RecalcTrigger,Trigger1Y)),NA())</f>
        <v>1.3308599431294255E-3</v>
      </c>
    </row>
    <row r="478" spans="2:17" x14ac:dyDescent="0.2">
      <c r="B478" s="39" t="s">
        <v>17</v>
      </c>
      <c r="D478" s="42">
        <f>_xll.qlCalendarAdvance(Calendar,$D477,B478,"f",FALSE)</f>
        <v>43031</v>
      </c>
      <c r="E478" s="177">
        <f>_xll.qlInterestRateIndexValueDate(IndexON,D478)</f>
        <v>43031</v>
      </c>
      <c r="F478" s="193">
        <f>IFERROR(_xll.qlIndexFixing(IndexON,D478,TRUE,_xll.ohTrigger(RecalcTrigger,TriggerON)),NA())</f>
        <v>-2.2623497308726925E-3</v>
      </c>
      <c r="H478" s="42">
        <f>_xll.qlCalendarAdvance(Calendar,$H477,B478,"f",FALSE)</f>
        <v>43031</v>
      </c>
      <c r="I478" s="177">
        <f>_xll.qlInterestRateIndexValueDate(Index1M,$H478)</f>
        <v>43033</v>
      </c>
      <c r="J478" s="182">
        <f>IFERROR(_xll.qlIndexFixing(Index1M,$H478,TRUE,_xll.ohTrigger(RecalcTrigger,Trigger1M)),NA())</f>
        <v>-2.0353094008332662E-3</v>
      </c>
      <c r="K478" s="44">
        <f>IFERROR(_xll.qlIndexFixing(Index3M,H478,TRUE,_xll.ohTrigger(RecalcTrigger,Trigger3M)),NA())</f>
        <v>-8.4089238173992362E-4</v>
      </c>
      <c r="L478" s="44">
        <f>IFERROR(_xll.qlIndexFixing(Index6M,$H478,TRUE,_xll.ohTrigger(RecalcTrigger,Trigger6M)),NA())</f>
        <v>5.791292546570287E-4</v>
      </c>
      <c r="M478" s="183">
        <f>IFERROR(_xll.qlIndexFixing(Index1Y,$H478,TRUE,_xll.ohTrigger(RecalcTrigger,Trigger1Y)),NA())</f>
        <v>2.6038754538661546E-3</v>
      </c>
      <c r="N478" s="182">
        <f>IFERROR(_xll.qlIndexFixing(ONIndex1M,I478,TRUE,_xll.ohTrigger(RecalcTrigger,Trigger1M)),NA())</f>
        <v>-2.0927600722764339E-3</v>
      </c>
      <c r="O478" s="44">
        <f>IFERROR(_xll.qlIndexFixing(ONIndex3M,I478,TRUE,_xll.ohTrigger(RecalcTrigger,Trigger3M)),NA())</f>
        <v>-1.0625991964063886E-3</v>
      </c>
      <c r="P478" s="44">
        <f>IFERROR(_xll.qlIndexFixing(ONIndex6M,I478,TRUE,_xll.ohTrigger(RecalcTrigger,Trigger6M)),NA())</f>
        <v>8.6062129343034144E-5</v>
      </c>
      <c r="Q478" s="183">
        <f>IFERROR(_xll.qlIndexFixing(ONIndex1Y,I478,TRUE,_xll.ohTrigger(RecalcTrigger,Trigger1Y)),NA())</f>
        <v>1.3140855559434783E-3</v>
      </c>
    </row>
    <row r="479" spans="2:17" x14ac:dyDescent="0.2">
      <c r="B479" s="39" t="s">
        <v>17</v>
      </c>
      <c r="D479" s="42">
        <f>_xll.qlCalendarAdvance(Calendar,$D478,B479,"f",FALSE)</f>
        <v>43032</v>
      </c>
      <c r="E479" s="177">
        <f>_xll.qlInterestRateIndexValueDate(IndexON,D479)</f>
        <v>43032</v>
      </c>
      <c r="F479" s="193">
        <f>IFERROR(_xll.qlIndexFixing(IndexON,D479,TRUE,_xll.ohTrigger(RecalcTrigger,TriggerON)),NA())</f>
        <v>-2.2575448268380427E-3</v>
      </c>
      <c r="H479" s="42">
        <f>_xll.qlCalendarAdvance(Calendar,$H478,B479,"f",FALSE)</f>
        <v>43032</v>
      </c>
      <c r="I479" s="177">
        <f>_xll.qlInterestRateIndexValueDate(Index1M,$H479)</f>
        <v>43034</v>
      </c>
      <c r="J479" s="182">
        <f>IFERROR(_xll.qlIndexFixing(Index1M,$H479,TRUE,_xll.ohTrigger(RecalcTrigger,Trigger1M)),NA())</f>
        <v>-2.033119195404276E-3</v>
      </c>
      <c r="K479" s="44">
        <f>IFERROR(_xll.qlIndexFixing(Index3M,H479,TRUE,_xll.ohTrigger(RecalcTrigger,Trigger3M)),NA())</f>
        <v>-8.3553128719553844E-4</v>
      </c>
      <c r="L479" s="44">
        <f>IFERROR(_xll.qlIndexFixing(Index6M,$H479,TRUE,_xll.ohTrigger(RecalcTrigger,Trigger6M)),NA())</f>
        <v>5.8551674853898135E-4</v>
      </c>
      <c r="M479" s="183">
        <f>IFERROR(_xll.qlIndexFixing(Index1Y,$H479,TRUE,_xll.ohTrigger(RecalcTrigger,Trigger1Y)),NA())</f>
        <v>2.611559998258533E-3</v>
      </c>
      <c r="N479" s="182">
        <f>IFERROR(_xll.qlIndexFixing(ONIndex1M,I479,TRUE,_xll.ohTrigger(RecalcTrigger,Trigger1M)),NA())</f>
        <v>-2.0840737430205536E-3</v>
      </c>
      <c r="O479" s="44">
        <f>IFERROR(_xll.qlIndexFixing(ONIndex3M,I479,TRUE,_xll.ohTrigger(RecalcTrigger,Trigger3M)),NA())</f>
        <v>-1.0525632905666882E-3</v>
      </c>
      <c r="P479" s="44">
        <f>IFERROR(_xll.qlIndexFixing(ONIndex6M,I479,TRUE,_xll.ohTrigger(RecalcTrigger,Trigger6M)),NA())</f>
        <v>7.1845758702338003E-5</v>
      </c>
      <c r="Q479" s="183">
        <f>IFERROR(_xll.qlIndexFixing(ONIndex1Y,I479,TRUE,_xll.ohTrigger(RecalcTrigger,Trigger1Y)),NA())</f>
        <v>1.2996541222420888E-3</v>
      </c>
    </row>
    <row r="480" spans="2:17" x14ac:dyDescent="0.2">
      <c r="B480" s="39" t="s">
        <v>17</v>
      </c>
      <c r="D480" s="42">
        <f>_xll.qlCalendarAdvance(Calendar,$D479,B480,"f",FALSE)</f>
        <v>43033</v>
      </c>
      <c r="E480" s="177">
        <f>_xll.qlInterestRateIndexValueDate(IndexON,D480)</f>
        <v>43033</v>
      </c>
      <c r="F480" s="193">
        <f>IFERROR(_xll.qlIndexFixing(IndexON,D480,TRUE,_xll.ohTrigger(RecalcTrigger,TriggerON)),NA())</f>
        <v>-2.2527261181659597E-3</v>
      </c>
      <c r="H480" s="42">
        <f>_xll.qlCalendarAdvance(Calendar,$H479,B480,"f",FALSE)</f>
        <v>43033</v>
      </c>
      <c r="I480" s="177">
        <f>_xll.qlInterestRateIndexValueDate(Index1M,$H480)</f>
        <v>43035</v>
      </c>
      <c r="J480" s="182">
        <f>IFERROR(_xll.qlIndexFixing(Index1M,$H480,TRUE,_xll.ohTrigger(RecalcTrigger,Trigger1M)),NA())</f>
        <v>-2.0309268616679511E-3</v>
      </c>
      <c r="K480" s="44">
        <f>IFERROR(_xll.qlIndexFixing(Index3M,H480,TRUE,_xll.ohTrigger(RecalcTrigger,Trigger3M)),NA())</f>
        <v>-8.2460212474649494E-4</v>
      </c>
      <c r="L480" s="44">
        <f>IFERROR(_xll.qlIndexFixing(Index6M,$H480,TRUE,_xll.ohTrigger(RecalcTrigger,Trigger6M)),NA())</f>
        <v>5.9199981676541654E-4</v>
      </c>
      <c r="M480" s="183">
        <f>IFERROR(_xll.qlIndexFixing(Index1Y,$H480,TRUE,_xll.ohTrigger(RecalcTrigger,Trigger1Y)),NA())</f>
        <v>2.6277486683129203E-3</v>
      </c>
      <c r="N480" s="182">
        <f>IFERROR(_xll.qlIndexFixing(ONIndex1M,I480,TRUE,_xll.ohTrigger(RecalcTrigger,Trigger1M)),NA())</f>
        <v>-2.0797137436989743E-3</v>
      </c>
      <c r="O480" s="44">
        <f>IFERROR(_xll.qlIndexFixing(ONIndex3M,I480,TRUE,_xll.ohTrigger(RecalcTrigger,Trigger3M)),NA())</f>
        <v>-1.0475326565773102E-3</v>
      </c>
      <c r="P480" s="44">
        <f>IFERROR(_xll.qlIndexFixing(ONIndex6M,I480,TRUE,_xll.ohTrigger(RecalcTrigger,Trigger6M)),NA())</f>
        <v>6.5793945651648755E-5</v>
      </c>
      <c r="Q480" s="183">
        <f>IFERROR(_xll.qlIndexFixing(ONIndex1Y,I480,TRUE,_xll.ohTrigger(RecalcTrigger,Trigger1Y)),NA())</f>
        <v>1.2936281313358222E-3</v>
      </c>
    </row>
    <row r="481" spans="2:17" x14ac:dyDescent="0.2">
      <c r="B481" s="39" t="s">
        <v>17</v>
      </c>
      <c r="D481" s="42">
        <f>_xll.qlCalendarAdvance(Calendar,$D480,B481,"f",FALSE)</f>
        <v>43034</v>
      </c>
      <c r="E481" s="177">
        <f>_xll.qlInterestRateIndexValueDate(IndexON,D481)</f>
        <v>43034</v>
      </c>
      <c r="F481" s="193">
        <f>IFERROR(_xll.qlIndexFixing(IndexON,D481,TRUE,_xll.ohTrigger(RecalcTrigger,TriggerON)),NA())</f>
        <v>-2.2478936114511683E-3</v>
      </c>
      <c r="H481" s="42">
        <f>_xll.qlCalendarAdvance(Calendar,$H480,B481,"f",FALSE)</f>
        <v>43034</v>
      </c>
      <c r="I481" s="177">
        <f>_xll.qlInterestRateIndexValueDate(Index1M,$H481)</f>
        <v>43038</v>
      </c>
      <c r="J481" s="182">
        <f>IFERROR(_xll.qlIndexFixing(Index1M,$H481,TRUE,_xll.ohTrigger(RecalcTrigger,Trigger1M)),NA())</f>
        <v>-2.017612060032513E-3</v>
      </c>
      <c r="K481" s="44">
        <f>IFERROR(_xll.qlIndexFixing(Index3M,H481,TRUE,_xll.ohTrigger(RecalcTrigger,Trigger3M)),NA())</f>
        <v>-8.1397068743694278E-4</v>
      </c>
      <c r="L481" s="44">
        <f>IFERROR(_xll.qlIndexFixing(Index6M,$H481,TRUE,_xll.ohTrigger(RecalcTrigger,Trigger6M)),NA())</f>
        <v>6.1198869401025936E-4</v>
      </c>
      <c r="M481" s="183">
        <f>IFERROR(_xll.qlIndexFixing(Index1Y,$H481,TRUE,_xll.ohTrigger(RecalcTrigger,Trigger1Y)),NA())</f>
        <v>2.642779830706001E-3</v>
      </c>
      <c r="N481" s="182">
        <f>IFERROR(_xll.qlIndexFixing(ONIndex1M,I481,TRUE,_xll.ohTrigger(RecalcTrigger,Trigger1M)),NA())</f>
        <v>-2.0753473461354588E-3</v>
      </c>
      <c r="O481" s="44">
        <f>IFERROR(_xll.qlIndexFixing(ONIndex3M,I481,TRUE,_xll.ohTrigger(RecalcTrigger,Trigger3M)),NA())</f>
        <v>-1.0424954240662032E-3</v>
      </c>
      <c r="P481" s="44">
        <f>IFERROR(_xll.qlIndexFixing(ONIndex6M,I481,TRUE,_xll.ohTrigger(RecalcTrigger,Trigger6M)),NA())</f>
        <v>6.0381881734627996E-5</v>
      </c>
      <c r="Q481" s="183">
        <f>IFERROR(_xll.qlIndexFixing(ONIndex1Y,I481,TRUE,_xll.ohTrigger(RecalcTrigger,Trigger1Y)),NA())</f>
        <v>1.2883211693459629E-3</v>
      </c>
    </row>
    <row r="482" spans="2:17" x14ac:dyDescent="0.2">
      <c r="B482" s="39" t="s">
        <v>17</v>
      </c>
      <c r="D482" s="42">
        <f>_xll.qlCalendarAdvance(Calendar,$D481,B482,"f",FALSE)</f>
        <v>43035</v>
      </c>
      <c r="E482" s="177">
        <f>_xll.qlInterestRateIndexValueDate(IndexON,D482)</f>
        <v>43035</v>
      </c>
      <c r="F482" s="193">
        <f>IFERROR(_xll.qlIndexFixing(IndexON,D482,TRUE,_xll.ohTrigger(RecalcTrigger,TriggerON)),NA())</f>
        <v>-2.2381687249417581E-3</v>
      </c>
      <c r="H482" s="42">
        <f>_xll.qlCalendarAdvance(Calendar,$H481,B482,"f",FALSE)</f>
        <v>43035</v>
      </c>
      <c r="I482" s="177">
        <f>_xll.qlInterestRateIndexValueDate(Index1M,$H482)</f>
        <v>43039</v>
      </c>
      <c r="J482" s="182">
        <f>IFERROR(_xll.qlIndexFixing(Index1M,$H482,TRUE,_xll.ohTrigger(RecalcTrigger,Trigger1M)),NA())</f>
        <v>-2.015408337986635E-3</v>
      </c>
      <c r="K482" s="44">
        <f>IFERROR(_xll.qlIndexFixing(Index3M,H482,TRUE,_xll.ohTrigger(RecalcTrigger,Trigger3M)),NA())</f>
        <v>-8.0855071020557046E-4</v>
      </c>
      <c r="L482" s="44">
        <f>IFERROR(_xll.qlIndexFixing(Index6M,$H482,TRUE,_xll.ohTrigger(RecalcTrigger,Trigger6M)),NA())</f>
        <v>6.1497278639190286E-4</v>
      </c>
      <c r="M482" s="183">
        <f>IFERROR(_xll.qlIndexFixing(Index1Y,$H482,TRUE,_xll.ohTrigger(RecalcTrigger,Trigger1Y)),NA())</f>
        <v>2.6506955189257455E-3</v>
      </c>
      <c r="N482" s="182">
        <f>IFERROR(_xll.qlIndexFixing(ONIndex1M,I482,TRUE,_xll.ohTrigger(RecalcTrigger,Trigger1M)),NA())</f>
        <v>-2.0709745853020323E-3</v>
      </c>
      <c r="O482" s="44">
        <f>IFERROR(_xll.qlIndexFixing(ONIndex3M,I482,TRUE,_xll.ohTrigger(RecalcTrigger,Trigger3M)),NA())</f>
        <v>-1.037451638477016E-3</v>
      </c>
      <c r="P482" s="44">
        <f>IFERROR(_xll.qlIndexFixing(ONIndex6M,I482,TRUE,_xll.ohTrigger(RecalcTrigger,Trigger6M)),NA())</f>
        <v>5.5613521787734044E-5</v>
      </c>
      <c r="Q482" s="183">
        <f>IFERROR(_xll.qlIndexFixing(ONIndex1Y,I482,TRUE,_xll.ohTrigger(RecalcTrigger,Trigger1Y)),NA())</f>
        <v>1.2837376580954185E-3</v>
      </c>
    </row>
    <row r="483" spans="2:17" x14ac:dyDescent="0.2">
      <c r="B483" s="39" t="s">
        <v>17</v>
      </c>
      <c r="D483" s="42">
        <f>_xll.qlCalendarAdvance(Calendar,$D482,B483,"f",FALSE)</f>
        <v>43038</v>
      </c>
      <c r="E483" s="177">
        <f>_xll.qlInterestRateIndexValueDate(IndexON,D483)</f>
        <v>43038</v>
      </c>
      <c r="F483" s="193">
        <f>IFERROR(_xll.qlIndexFixing(IndexON,D483,TRUE,_xll.ohTrigger(RecalcTrigger,TriggerON)),NA())</f>
        <v>-2.2284257455718048E-3</v>
      </c>
      <c r="H483" s="42">
        <f>_xll.qlCalendarAdvance(Calendar,$H482,B483,"f",FALSE)</f>
        <v>43038</v>
      </c>
      <c r="I483" s="177">
        <f>_xll.qlInterestRateIndexValueDate(Index1M,$H483)</f>
        <v>43040</v>
      </c>
      <c r="J483" s="182">
        <f>IFERROR(_xll.qlIndexFixing(Index1M,$H483,TRUE,_xll.ohTrigger(RecalcTrigger,Trigger1M)),NA())</f>
        <v>-2.0109551562073058E-3</v>
      </c>
      <c r="K483" s="44">
        <f>IFERROR(_xll.qlIndexFixing(Index3M,H483,TRUE,_xll.ohTrigger(RecalcTrigger,Trigger3M)),NA())</f>
        <v>-8.0311849013441257E-4</v>
      </c>
      <c r="L483" s="44">
        <f>IFERROR(_xll.qlIndexFixing(Index6M,$H483,TRUE,_xll.ohTrigger(RecalcTrigger,Trigger6M)),NA())</f>
        <v>6.2573018105740801E-4</v>
      </c>
      <c r="M483" s="183">
        <f>IFERROR(_xll.qlIndexFixing(Index1Y,$H483,TRUE,_xll.ohTrigger(RecalcTrigger,Trigger1Y)),NA())</f>
        <v>2.658651582621384E-3</v>
      </c>
      <c r="N483" s="182">
        <f>IFERROR(_xll.qlIndexFixing(ONIndex1M,I483,TRUE,_xll.ohTrigger(RecalcTrigger,Trigger1M)),NA())</f>
        <v>-2.062196216190415E-3</v>
      </c>
      <c r="O483" s="44">
        <f>IFERROR(_xll.qlIndexFixing(ONIndex3M,I483,TRUE,_xll.ohTrigger(RecalcTrigger,Trigger3M)),NA())</f>
        <v>-1.0273395224391635E-3</v>
      </c>
      <c r="P483" s="44">
        <f>IFERROR(_xll.qlIndexFixing(ONIndex6M,I483,TRUE,_xll.ohTrigger(RecalcTrigger,Trigger6M)),NA())</f>
        <v>4.824226090605066E-5</v>
      </c>
      <c r="Q483" s="183">
        <f>IFERROR(_xll.qlIndexFixing(ONIndex1Y,I483,TRUE,_xll.ohTrigger(RecalcTrigger,Trigger1Y)),NA())</f>
        <v>1.2770087760305415E-3</v>
      </c>
    </row>
    <row r="484" spans="2:17" x14ac:dyDescent="0.2">
      <c r="B484" s="39" t="s">
        <v>17</v>
      </c>
      <c r="D484" s="42">
        <f>_xll.qlCalendarAdvance(Calendar,$D483,B484,"f",FALSE)</f>
        <v>43039</v>
      </c>
      <c r="E484" s="177">
        <f>_xll.qlInterestRateIndexValueDate(IndexON,D484)</f>
        <v>43039</v>
      </c>
      <c r="F484" s="193">
        <f>IFERROR(_xll.qlIndexFixing(IndexON,D484,TRUE,_xll.ohTrigger(RecalcTrigger,TriggerON)),NA())</f>
        <v>-2.2235243541190997E-3</v>
      </c>
      <c r="H484" s="42">
        <f>_xll.qlCalendarAdvance(Calendar,$H483,B484,"f",FALSE)</f>
        <v>43039</v>
      </c>
      <c r="I484" s="177">
        <f>_xll.qlInterestRateIndexValueDate(Index1M,$H484)</f>
        <v>43041</v>
      </c>
      <c r="J484" s="182">
        <f>IFERROR(_xll.qlIndexFixing(Index1M,$H484,TRUE,_xll.ohTrigger(RecalcTrigger,Trigger1M)),NA())</f>
        <v>-2.0019902589032967E-3</v>
      </c>
      <c r="K484" s="44">
        <f>IFERROR(_xll.qlIndexFixing(Index3M,H484,TRUE,_xll.ohTrigger(RecalcTrigger,Trigger3M)),NA())</f>
        <v>-7.9767386967384384E-4</v>
      </c>
      <c r="L484" s="44">
        <f>IFERROR(_xll.qlIndexFixing(Index6M,$H484,TRUE,_xll.ohTrigger(RecalcTrigger,Trigger6M)),NA())</f>
        <v>6.288535468485356E-4</v>
      </c>
      <c r="M484" s="183">
        <f>IFERROR(_xll.qlIndexFixing(Index1Y,$H484,TRUE,_xll.ohTrigger(RecalcTrigger,Trigger1Y)),NA())</f>
        <v>2.666646041944522E-3</v>
      </c>
      <c r="N484" s="182">
        <f>IFERROR(_xll.qlIndexFixing(ONIndex1M,I484,TRUE,_xll.ohTrigger(RecalcTrigger,Trigger1M)),NA())</f>
        <v>-2.0534206143452138E-3</v>
      </c>
      <c r="O484" s="44">
        <f>IFERROR(_xll.qlIndexFixing(ONIndex3M,I484,TRUE,_xll.ohTrigger(RecalcTrigger,Trigger3M)),NA())</f>
        <v>-1.017211885963043E-3</v>
      </c>
      <c r="P484" s="44">
        <f>IFERROR(_xll.qlIndexFixing(ONIndex6M,I484,TRUE,_xll.ohTrigger(RecalcTrigger,Trigger6M)),NA())</f>
        <v>4.3056213474557126E-5</v>
      </c>
      <c r="Q484" s="183">
        <f>IFERROR(_xll.qlIndexFixing(ONIndex1Y,I484,TRUE,_xll.ohTrigger(RecalcTrigger,Trigger1Y)),NA())</f>
        <v>1.2727265533474252E-3</v>
      </c>
    </row>
    <row r="485" spans="2:17" x14ac:dyDescent="0.2">
      <c r="B485" s="39" t="s">
        <v>17</v>
      </c>
      <c r="D485" s="42">
        <f>_xll.qlCalendarAdvance(Calendar,$D484,B485,"f",FALSE)</f>
        <v>43040</v>
      </c>
      <c r="E485" s="177">
        <f>_xll.qlInterestRateIndexValueDate(IndexON,D485)</f>
        <v>43040</v>
      </c>
      <c r="F485" s="193">
        <f>IFERROR(_xll.qlIndexFixing(IndexON,D485,TRUE,_xll.ohTrigger(RecalcTrigger,TriggerON)),NA())</f>
        <v>-2.2186092067499885E-3</v>
      </c>
      <c r="H485" s="42">
        <f>_xll.qlCalendarAdvance(Calendar,$H484,B485,"f",FALSE)</f>
        <v>43040</v>
      </c>
      <c r="I485" s="177">
        <f>_xll.qlInterestRateIndexValueDate(Index1M,$H485)</f>
        <v>43042</v>
      </c>
      <c r="J485" s="182">
        <f>IFERROR(_xll.qlIndexFixing(Index1M,$H485,TRUE,_xll.ohTrigger(RecalcTrigger,Trigger1M)),NA())</f>
        <v>-1.9997764621796973E-3</v>
      </c>
      <c r="K485" s="44">
        <f>IFERROR(_xll.qlIndexFixing(Index3M,H485,TRUE,_xll.ohTrigger(RecalcTrigger,Trigger3M)),NA())</f>
        <v>-7.8654916286921735E-4</v>
      </c>
      <c r="L485" s="44">
        <f>IFERROR(_xll.qlIndexFixing(Index6M,$H485,TRUE,_xll.ohTrigger(RecalcTrigger,Trigger6M)),NA())</f>
        <v>6.3590354132977501E-4</v>
      </c>
      <c r="M485" s="183">
        <f>IFERROR(_xll.qlIndexFixing(Index1Y,$H485,TRUE,_xll.ohTrigger(RecalcTrigger,Trigger1Y)),NA())</f>
        <v>2.6831611745707653E-3</v>
      </c>
      <c r="N485" s="182">
        <f>IFERROR(_xll.qlIndexFixing(ONIndex1M,I485,TRUE,_xll.ohTrigger(RecalcTrigger,Trigger1M)),NA())</f>
        <v>-2.0490165652997661E-3</v>
      </c>
      <c r="O485" s="44">
        <f>IFERROR(_xll.qlIndexFixing(ONIndex3M,I485,TRUE,_xll.ohTrigger(RecalcTrigger,Trigger3M)),NA())</f>
        <v>-1.0121360246317934E-3</v>
      </c>
      <c r="P485" s="44">
        <f>IFERROR(_xll.qlIndexFixing(ONIndex6M,I485,TRUE,_xll.ohTrigger(RecalcTrigger,Trigger6M)),NA())</f>
        <v>4.1565692887601813E-5</v>
      </c>
      <c r="Q485" s="183">
        <f>IFERROR(_xll.qlIndexFixing(ONIndex1Y,I485,TRUE,_xll.ohTrigger(RecalcTrigger,Trigger1Y)),NA())</f>
        <v>1.2718266207389917E-3</v>
      </c>
    </row>
    <row r="486" spans="2:17" x14ac:dyDescent="0.2">
      <c r="B486" s="39" t="s">
        <v>17</v>
      </c>
      <c r="D486" s="42">
        <f>_xll.qlCalendarAdvance(Calendar,$D485,B486,"f",FALSE)</f>
        <v>43041</v>
      </c>
      <c r="E486" s="177">
        <f>_xll.qlInterestRateIndexValueDate(IndexON,D486)</f>
        <v>43041</v>
      </c>
      <c r="F486" s="193">
        <f>IFERROR(_xll.qlIndexFixing(IndexON,D486,TRUE,_xll.ohTrigger(RecalcTrigger,TriggerON)),NA())</f>
        <v>-2.2136803103789404E-3</v>
      </c>
      <c r="H486" s="42">
        <f>_xll.qlCalendarAdvance(Calendar,$H485,B486,"f",FALSE)</f>
        <v>43041</v>
      </c>
      <c r="I486" s="177">
        <f>_xll.qlInterestRateIndexValueDate(Index1M,$H486)</f>
        <v>43045</v>
      </c>
      <c r="J486" s="182">
        <f>IFERROR(_xll.qlIndexFixing(Index1M,$H486,TRUE,_xll.ohTrigger(RecalcTrigger,Trigger1M)),NA())</f>
        <v>-1.9886021419597277E-3</v>
      </c>
      <c r="K486" s="44">
        <f>IFERROR(_xll.qlIndexFixing(Index3M,H486,TRUE,_xll.ohTrigger(RecalcTrigger,Trigger3M)),NA())</f>
        <v>-7.757682013667305E-4</v>
      </c>
      <c r="L486" s="44">
        <f>IFERROR(_xll.qlIndexFixing(Index6M,$H486,TRUE,_xll.ohTrigger(RecalcTrigger,Trigger6M)),NA())</f>
        <v>6.6133560560459434E-4</v>
      </c>
      <c r="M486" s="183">
        <f>IFERROR(_xll.qlIndexFixing(Index1Y,$H486,TRUE,_xll.ohTrigger(RecalcTrigger,Trigger1Y)),NA())</f>
        <v>2.6989678071386836E-3</v>
      </c>
      <c r="N486" s="182">
        <f>IFERROR(_xll.qlIndexFixing(ONIndex1M,I486,TRUE,_xll.ohTrigger(RecalcTrigger,Trigger1M)),NA())</f>
        <v>-2.04460636421544E-3</v>
      </c>
      <c r="O486" s="44">
        <f>IFERROR(_xll.qlIndexFixing(ONIndex3M,I486,TRUE,_xll.ohTrigger(RecalcTrigger,Trigger3M)),NA())</f>
        <v>-1.0070538859618949E-3</v>
      </c>
      <c r="P486" s="44">
        <f>IFERROR(_xll.qlIndexFixing(ONIndex6M,I486,TRUE,_xll.ohTrigger(RecalcTrigger,Trigger6M)),NA())</f>
        <v>4.0742604090482359E-5</v>
      </c>
      <c r="Q486" s="183">
        <f>IFERROR(_xll.qlIndexFixing(ONIndex1Y,I486,TRUE,_xll.ohTrigger(RecalcTrigger,Trigger1Y)),NA())</f>
        <v>1.2716766688480874E-3</v>
      </c>
    </row>
    <row r="487" spans="2:17" x14ac:dyDescent="0.2">
      <c r="B487" s="39" t="s">
        <v>17</v>
      </c>
      <c r="D487" s="42">
        <f>_xll.qlCalendarAdvance(Calendar,$D486,B487,"f",FALSE)</f>
        <v>43042</v>
      </c>
      <c r="E487" s="177">
        <f>_xll.qlInterestRateIndexValueDate(IndexON,D487)</f>
        <v>43042</v>
      </c>
      <c r="F487" s="193">
        <f>IFERROR(_xll.qlIndexFixing(IndexON,D487,TRUE,_xll.ohTrigger(RecalcTrigger,TriggerON)),NA())</f>
        <v>-2.2037632318472333E-3</v>
      </c>
      <c r="H487" s="42">
        <f>_xll.qlCalendarAdvance(Calendar,$H486,B487,"f",FALSE)</f>
        <v>43042</v>
      </c>
      <c r="I487" s="177">
        <f>_xll.qlInterestRateIndexValueDate(Index1M,$H487)</f>
        <v>43046</v>
      </c>
      <c r="J487" s="182">
        <f>IFERROR(_xll.qlIndexFixing(Index1M,$H487,TRUE,_xll.ohTrigger(RecalcTrigger,Trigger1M)),NA())</f>
        <v>-1.9841143641103898E-3</v>
      </c>
      <c r="K487" s="44">
        <f>IFERROR(_xll.qlIndexFixing(Index3M,H487,TRUE,_xll.ohTrigger(RecalcTrigger,Trigger3M)),NA())</f>
        <v>-7.7025918410652974E-4</v>
      </c>
      <c r="L487" s="44">
        <f>IFERROR(_xll.qlIndexFixing(Index6M,$H487,TRUE,_xll.ohTrigger(RecalcTrigger,Trigger6M)),NA())</f>
        <v>6.6475143434338536E-4</v>
      </c>
      <c r="M487" s="183">
        <f>IFERROR(_xll.qlIndexFixing(Index1Y,$H487,TRUE,_xll.ohTrigger(RecalcTrigger,Trigger1Y)),NA())</f>
        <v>2.7071241154530169E-3</v>
      </c>
      <c r="N487" s="182">
        <f>IFERROR(_xll.qlIndexFixing(ONIndex1M,I487,TRUE,_xll.ohTrigger(RecalcTrigger,Trigger1M)),NA())</f>
        <v>-2.0401900461441969E-3</v>
      </c>
      <c r="O487" s="44">
        <f>IFERROR(_xll.qlIndexFixing(ONIndex3M,I487,TRUE,_xll.ohTrigger(RecalcTrigger,Trigger3M)),NA())</f>
        <v>-1.0019655157567087E-3</v>
      </c>
      <c r="P487" s="44">
        <f>IFERROR(_xll.qlIndexFixing(ONIndex6M,I487,TRUE,_xll.ohTrigger(RecalcTrigger,Trigger6M)),NA())</f>
        <v>4.0590901999593143E-5</v>
      </c>
      <c r="Q487" s="183">
        <f>IFERROR(_xll.qlIndexFixing(ONIndex1Y,I487,TRUE,_xll.ohTrigger(RecalcTrigger,Trigger1Y)),NA())</f>
        <v>1.2722811194176842E-3</v>
      </c>
    </row>
    <row r="488" spans="2:17" x14ac:dyDescent="0.2">
      <c r="B488" s="39" t="s">
        <v>17</v>
      </c>
      <c r="D488" s="42">
        <f>_xll.qlCalendarAdvance(Calendar,$D487,B488,"f",FALSE)</f>
        <v>43045</v>
      </c>
      <c r="E488" s="177">
        <f>_xll.qlInterestRateIndexValueDate(IndexON,D488)</f>
        <v>43045</v>
      </c>
      <c r="F488" s="193">
        <f>IFERROR(_xll.qlIndexFixing(IndexON,D488,TRUE,_xll.ohTrigger(RecalcTrigger,TriggerON)),NA())</f>
        <v>-2.1938273742438952E-3</v>
      </c>
      <c r="H488" s="42">
        <f>_xll.qlCalendarAdvance(Calendar,$H487,B488,"f",FALSE)</f>
        <v>43045</v>
      </c>
      <c r="I488" s="177">
        <f>_xll.qlInterestRateIndexValueDate(Index1M,$H488)</f>
        <v>43047</v>
      </c>
      <c r="J488" s="182">
        <f>IFERROR(_xll.qlIndexFixing(Index1M,$H488,TRUE,_xll.ohTrigger(RecalcTrigger,Trigger1M)),NA())</f>
        <v>-1.9796209432896283E-3</v>
      </c>
      <c r="K488" s="44">
        <f>IFERROR(_xll.qlIndexFixing(Index3M,H488,TRUE,_xll.ohTrigger(RecalcTrigger,Trigger3M)),NA())</f>
        <v>-7.6473680217652347E-4</v>
      </c>
      <c r="L488" s="44">
        <f>IFERROR(_xll.qlIndexFixing(Index6M,$H488,TRUE,_xll.ohTrigger(RecalcTrigger,Trigger6M)),NA())</f>
        <v>6.7210741232879428E-4</v>
      </c>
      <c r="M488" s="183">
        <f>IFERROR(_xll.qlIndexFixing(Index1Y,$H488,TRUE,_xll.ohTrigger(RecalcTrigger,Trigger1Y)),NA())</f>
        <v>2.7153066814362662E-3</v>
      </c>
      <c r="N488" s="182">
        <f>IFERROR(_xll.qlIndexFixing(ONIndex1M,I488,TRUE,_xll.ohTrigger(RecalcTrigger,Trigger1M)),NA())</f>
        <v>-2.0313257338333557E-3</v>
      </c>
      <c r="O488" s="44">
        <f>IFERROR(_xll.qlIndexFixing(ONIndex3M,I488,TRUE,_xll.ohTrigger(RecalcTrigger,Trigger3M)),NA())</f>
        <v>-9.9176550059087987E-4</v>
      </c>
      <c r="P488" s="44">
        <f>IFERROR(_xll.qlIndexFixing(ONIndex6M,I488,TRUE,_xll.ohTrigger(RecalcTrigger,Trigger6M)),NA())</f>
        <v>4.2545231684343321E-5</v>
      </c>
      <c r="Q488" s="183">
        <f>IFERROR(_xll.qlIndexFixing(ONIndex1Y,I488,TRUE,_xll.ohTrigger(RecalcTrigger,Trigger1Y)),NA())</f>
        <v>1.276031326895577E-3</v>
      </c>
    </row>
    <row r="489" spans="2:17" x14ac:dyDescent="0.2">
      <c r="B489" s="39" t="s">
        <v>17</v>
      </c>
      <c r="D489" s="42">
        <f>_xll.qlCalendarAdvance(Calendar,$D488,B489,"f",FALSE)</f>
        <v>43046</v>
      </c>
      <c r="E489" s="177">
        <f>_xll.qlInterestRateIndexValueDate(IndexON,D489)</f>
        <v>43046</v>
      </c>
      <c r="F489" s="193">
        <f>IFERROR(_xll.qlIndexFixing(IndexON,D489,TRUE,_xll.ohTrigger(RecalcTrigger,TriggerON)),NA())</f>
        <v>-2.1888298373795578E-3</v>
      </c>
      <c r="H489" s="42">
        <f>_xll.qlCalendarAdvance(Calendar,$H488,B489,"f",FALSE)</f>
        <v>43046</v>
      </c>
      <c r="I489" s="177">
        <f>_xll.qlInterestRateIndexValueDate(Index1M,$H489)</f>
        <v>43048</v>
      </c>
      <c r="J489" s="182">
        <f>IFERROR(_xll.qlIndexFixing(Index1M,$H489,TRUE,_xll.ohTrigger(RecalcTrigger,Trigger1M)),NA())</f>
        <v>-1.9705779243285593E-3</v>
      </c>
      <c r="K489" s="44">
        <f>IFERROR(_xll.qlIndexFixing(Index3M,H489,TRUE,_xll.ohTrigger(RecalcTrigger,Trigger3M)),NA())</f>
        <v>-7.5920089169780112E-4</v>
      </c>
      <c r="L489" s="44">
        <f>IFERROR(_xll.qlIndexFixing(Index6M,$H489,TRUE,_xll.ohTrigger(RecalcTrigger,Trigger6M)),NA())</f>
        <v>6.7951372516342006E-4</v>
      </c>
      <c r="M489" s="183">
        <f>IFERROR(_xll.qlIndexFixing(Index1Y,$H489,TRUE,_xll.ohTrigger(RecalcTrigger,Trigger1Y)),NA())</f>
        <v>2.7235134389406307E-3</v>
      </c>
      <c r="N489" s="182">
        <f>IFERROR(_xll.qlIndexFixing(ONIndex1M,I489,TRUE,_xll.ohTrigger(RecalcTrigger,Trigger1M)),NA())</f>
        <v>-2.0224643072674908E-3</v>
      </c>
      <c r="O489" s="44">
        <f>IFERROR(_xll.qlIndexFixing(ONIndex3M,I489,TRUE,_xll.ohTrigger(RecalcTrigger,Trigger3M)),NA())</f>
        <v>-9.8155063712912494E-4</v>
      </c>
      <c r="P489" s="44">
        <f>IFERROR(_xll.qlIndexFixing(ONIndex6M,I489,TRUE,_xll.ohTrigger(RecalcTrigger,Trigger6M)),NA())</f>
        <v>4.6777053670510327E-5</v>
      </c>
      <c r="Q489" s="183">
        <f>IFERROR(_xll.qlIndexFixing(ONIndex1Y,I489,TRUE,_xll.ohTrigger(RecalcTrigger,Trigger1Y)),NA())</f>
        <v>1.2823313806009651E-3</v>
      </c>
    </row>
    <row r="490" spans="2:17" x14ac:dyDescent="0.2">
      <c r="B490" s="39" t="s">
        <v>17</v>
      </c>
      <c r="D490" s="42">
        <f>_xll.qlCalendarAdvance(Calendar,$D489,B490,"f",FALSE)</f>
        <v>43047</v>
      </c>
      <c r="E490" s="177">
        <f>_xll.qlInterestRateIndexValueDate(IndexON,D490)</f>
        <v>43047</v>
      </c>
      <c r="F490" s="193">
        <f>IFERROR(_xll.qlIndexFixing(IndexON,D490,TRUE,_xll.ohTrigger(RecalcTrigger,TriggerON)),NA())</f>
        <v>-2.1838185935596499E-3</v>
      </c>
      <c r="H490" s="42">
        <f>_xll.qlCalendarAdvance(Calendar,$H489,B490,"f",FALSE)</f>
        <v>43047</v>
      </c>
      <c r="I490" s="177">
        <f>_xll.qlInterestRateIndexValueDate(Index1M,$H490)</f>
        <v>43049</v>
      </c>
      <c r="J490" s="182">
        <f>IFERROR(_xll.qlIndexFixing(Index1M,$H490,TRUE,_xll.ohTrigger(RecalcTrigger,Trigger1M)),NA())</f>
        <v>-1.9683435269972484E-3</v>
      </c>
      <c r="K490" s="44">
        <f>IFERROR(_xll.qlIndexFixing(Index3M,H490,TRUE,_xll.ohTrigger(RecalcTrigger,Trigger3M)),NA())</f>
        <v>-7.4786395844468753E-4</v>
      </c>
      <c r="L490" s="44">
        <f>IFERROR(_xll.qlIndexFixing(Index6M,$H490,TRUE,_xll.ohTrigger(RecalcTrigger,Trigger6M)),NA())</f>
        <v>6.8696670060817522E-4</v>
      </c>
      <c r="M490" s="183">
        <f>IFERROR(_xll.qlIndexFixing(Index1Y,$H490,TRUE,_xll.ohTrigger(RecalcTrigger,Trigger1Y)),NA())</f>
        <v>2.7402471355390009E-3</v>
      </c>
      <c r="N490" s="182">
        <f>IFERROR(_xll.qlIndexFixing(ONIndex1M,I490,TRUE,_xll.ohTrigger(RecalcTrigger,Trigger1M)),NA())</f>
        <v>-2.018017931759708E-3</v>
      </c>
      <c r="O490" s="44">
        <f>IFERROR(_xll.qlIndexFixing(ONIndex3M,I490,TRUE,_xll.ohTrigger(RecalcTrigger,Trigger3M)),NA())</f>
        <v>-9.7643179761686127E-4</v>
      </c>
      <c r="P490" s="44">
        <f>IFERROR(_xll.qlIndexFixing(ONIndex6M,I490,TRUE,_xll.ohTrigger(RecalcTrigger,Trigger6M)),NA())</f>
        <v>5.00416051796293E-5</v>
      </c>
      <c r="Q490" s="183">
        <f>IFERROR(_xll.qlIndexFixing(ONIndex1Y,I490,TRUE,_xll.ohTrigger(RecalcTrigger,Trigger1Y)),NA())</f>
        <v>1.2867741692179635E-3</v>
      </c>
    </row>
    <row r="491" spans="2:17" x14ac:dyDescent="0.2">
      <c r="B491" s="39" t="s">
        <v>17</v>
      </c>
      <c r="D491" s="42">
        <f>_xll.qlCalendarAdvance(Calendar,$D490,B491,"f",FALSE)</f>
        <v>43048</v>
      </c>
      <c r="E491" s="177">
        <f>_xll.qlInterestRateIndexValueDate(IndexON,D491)</f>
        <v>43048</v>
      </c>
      <c r="F491" s="193">
        <f>IFERROR(_xll.qlIndexFixing(IndexON,D491,TRUE,_xll.ohTrigger(RecalcTrigger,TriggerON)),NA())</f>
        <v>-2.1787936495787363E-3</v>
      </c>
      <c r="H491" s="42">
        <f>_xll.qlCalendarAdvance(Calendar,$H490,B491,"f",FALSE)</f>
        <v>43048</v>
      </c>
      <c r="I491" s="177">
        <f>_xll.qlInterestRateIndexValueDate(Index1M,$H491)</f>
        <v>43052</v>
      </c>
      <c r="J491" s="182">
        <f>IFERROR(_xll.qlIndexFixing(Index1M,$H491,TRUE,_xll.ohTrigger(RecalcTrigger,Trigger1M)),NA())</f>
        <v>-1.9570704249476378E-3</v>
      </c>
      <c r="K491" s="44">
        <f>IFERROR(_xll.qlIndexFixing(Index3M,H491,TRUE,_xll.ohTrigger(RecalcTrigger,Trigger3M)),NA())</f>
        <v>-7.3691865499900136E-4</v>
      </c>
      <c r="L491" s="44">
        <f>IFERROR(_xll.qlIndexFixing(Index6M,$H491,TRUE,_xll.ohTrigger(RecalcTrigger,Trigger6M)),NA())</f>
        <v>7.1348761864368072E-4</v>
      </c>
      <c r="M491" s="183">
        <f>IFERROR(_xll.qlIndexFixing(Index1Y,$H491,TRUE,_xll.ohTrigger(RecalcTrigger,Trigger1Y)),NA())</f>
        <v>2.7565406295263178E-3</v>
      </c>
      <c r="N491" s="182">
        <f>IFERROR(_xll.qlIndexFixing(ONIndex1M,I491,TRUE,_xll.ohTrigger(RecalcTrigger,Trigger1M)),NA())</f>
        <v>-2.0135656502162647E-3</v>
      </c>
      <c r="O491" s="44">
        <f>IFERROR(_xll.qlIndexFixing(ONIndex3M,I491,TRUE,_xll.ohTrigger(RecalcTrigger,Trigger3M)),NA())</f>
        <v>-9.7130700206893295E-4</v>
      </c>
      <c r="P491" s="44">
        <f>IFERROR(_xll.qlIndexFixing(ONIndex6M,I491,TRUE,_xll.ohTrigger(RecalcTrigger,Trigger6M)),NA())</f>
        <v>5.4001271534431794E-5</v>
      </c>
      <c r="Q491" s="183">
        <f>IFERROR(_xll.qlIndexFixing(ONIndex1Y,I491,TRUE,_xll.ohTrigger(RecalcTrigger,Trigger1Y)),NA())</f>
        <v>1.2919978905934215E-3</v>
      </c>
    </row>
    <row r="492" spans="2:17" x14ac:dyDescent="0.2">
      <c r="B492" s="39" t="s">
        <v>17</v>
      </c>
      <c r="D492" s="42">
        <f>_xll.qlCalendarAdvance(Calendar,$D491,B492,"f",FALSE)</f>
        <v>43049</v>
      </c>
      <c r="E492" s="177">
        <f>_xll.qlInterestRateIndexValueDate(IndexON,D492)</f>
        <v>43049</v>
      </c>
      <c r="F492" s="193">
        <f>IFERROR(_xll.qlIndexFixing(IndexON,D492,TRUE,_xll.ohTrigger(RecalcTrigger,TriggerON)),NA())</f>
        <v>-2.1686850645563638E-3</v>
      </c>
      <c r="H492" s="42">
        <f>_xll.qlCalendarAdvance(Calendar,$H491,B492,"f",FALSE)</f>
        <v>43049</v>
      </c>
      <c r="I492" s="177">
        <f>_xll.qlInterestRateIndexValueDate(Index1M,$H492)</f>
        <v>43053</v>
      </c>
      <c r="J492" s="182">
        <f>IFERROR(_xll.qlIndexFixing(Index1M,$H492,TRUE,_xll.ohTrigger(RecalcTrigger,Trigger1M)),NA())</f>
        <v>-1.9525438845064969E-3</v>
      </c>
      <c r="K492" s="44">
        <f>IFERROR(_xll.qlIndexFixing(Index3M,H492,TRUE,_xll.ohTrigger(RecalcTrigger,Trigger3M)),NA())</f>
        <v>-7.3131261188449329E-4</v>
      </c>
      <c r="L492" s="44">
        <f>IFERROR(_xll.qlIndexFixing(Index6M,$H492,TRUE,_xll.ohTrigger(RecalcTrigger,Trigger6M)),NA())</f>
        <v>7.1717100924160982E-4</v>
      </c>
      <c r="M492" s="183">
        <f>IFERROR(_xll.qlIndexFixing(Index1Y,$H492,TRUE,_xll.ohTrigger(RecalcTrigger,Trigger1Y)),NA())</f>
        <v>2.7648369207231419E-3</v>
      </c>
      <c r="N492" s="182">
        <f>IFERROR(_xll.qlIndexFixing(ONIndex1M,I492,TRUE,_xll.ohTrigger(RecalcTrigger,Trigger1M)),NA())</f>
        <v>-2.0091074978489942E-3</v>
      </c>
      <c r="O492" s="44">
        <f>IFERROR(_xll.qlIndexFixing(ONIndex3M,I492,TRUE,_xll.ohTrigger(RecalcTrigger,Trigger3M)),NA())</f>
        <v>-9.6617629608886091E-4</v>
      </c>
      <c r="P492" s="44">
        <f>IFERROR(_xll.qlIndexFixing(ONIndex6M,I492,TRUE,_xll.ohTrigger(RecalcTrigger,Trigger6M)),NA())</f>
        <v>5.8660007411504012E-5</v>
      </c>
      <c r="Q492" s="183">
        <f>IFERROR(_xll.qlIndexFixing(ONIndex1Y,I492,TRUE,_xll.ohTrigger(RecalcTrigger,Trigger1Y)),NA())</f>
        <v>1.2980069663903748E-3</v>
      </c>
    </row>
    <row r="493" spans="2:17" x14ac:dyDescent="0.2">
      <c r="B493" s="39" t="s">
        <v>17</v>
      </c>
      <c r="D493" s="42">
        <f>_xll.qlCalendarAdvance(Calendar,$D492,B493,"f",FALSE)</f>
        <v>43052</v>
      </c>
      <c r="E493" s="177">
        <f>_xll.qlInterestRateIndexValueDate(IndexON,D493)</f>
        <v>43052</v>
      </c>
      <c r="F493" s="193">
        <f>IFERROR(_xll.qlIndexFixing(IndexON,D493,TRUE,_xll.ohTrigger(RecalcTrigger,TriggerON)),NA())</f>
        <v>-2.1585570113735741E-3</v>
      </c>
      <c r="H493" s="42">
        <f>_xll.qlCalendarAdvance(Calendar,$H492,B493,"f",FALSE)</f>
        <v>43052</v>
      </c>
      <c r="I493" s="177">
        <f>_xll.qlInterestRateIndexValueDate(Index1M,$H493)</f>
        <v>43054</v>
      </c>
      <c r="J493" s="182">
        <f>IFERROR(_xll.qlIndexFixing(Index1M,$H493,TRUE,_xll.ohTrigger(RecalcTrigger,Trigger1M)),NA())</f>
        <v>-1.9480119471677604E-3</v>
      </c>
      <c r="K493" s="44">
        <f>IFERROR(_xll.qlIndexFixing(Index3M,H493,TRUE,_xll.ohTrigger(RecalcTrigger,Trigger3M)),NA())</f>
        <v>-7.2569203793084456E-4</v>
      </c>
      <c r="L493" s="44">
        <f>IFERROR(_xll.qlIndexFixing(Index6M,$H493,TRUE,_xll.ohTrigger(RecalcTrigger,Trigger6M)),NA())</f>
        <v>7.2480143967099445E-4</v>
      </c>
      <c r="M493" s="183">
        <f>IFERROR(_xll.qlIndexFixing(Index1Y,$H493,TRUE,_xll.ohTrigger(RecalcTrigger,Trigger1Y)),NA())</f>
        <v>2.7731447475253142E-3</v>
      </c>
      <c r="N493" s="182">
        <f>IFERROR(_xll.qlIndexFixing(ONIndex1M,I493,TRUE,_xll.ohTrigger(RecalcTrigger,Trigger1M)),NA())</f>
        <v>-2.0001606866504318E-3</v>
      </c>
      <c r="O493" s="44">
        <f>IFERROR(_xll.qlIndexFixing(ONIndex3M,I493,TRUE,_xll.ohTrigger(RecalcTrigger,Trigger3M)),NA())</f>
        <v>-9.5589287490760455E-4</v>
      </c>
      <c r="P493" s="44">
        <f>IFERROR(_xll.qlIndexFixing(ONIndex6M,I493,TRUE,_xll.ohTrigger(RecalcTrigger,Trigger6M)),NA())</f>
        <v>7.0327498491451479E-5</v>
      </c>
      <c r="Q493" s="183">
        <f>IFERROR(_xll.qlIndexFixing(ONIndex1Y,I493,TRUE,_xll.ohTrigger(RecalcTrigger,Trigger1Y)),NA())</f>
        <v>1.3126698615550936E-3</v>
      </c>
    </row>
    <row r="494" spans="2:17" x14ac:dyDescent="0.2">
      <c r="B494" s="39" t="s">
        <v>17</v>
      </c>
      <c r="D494" s="42">
        <f>_xll.qlCalendarAdvance(Calendar,$D493,B494,"f",FALSE)</f>
        <v>43053</v>
      </c>
      <c r="E494" s="177">
        <f>_xll.qlInterestRateIndexValueDate(IndexON,D494)</f>
        <v>43053</v>
      </c>
      <c r="F494" s="193">
        <f>IFERROR(_xll.qlIndexFixing(IndexON,D494,TRUE,_xll.ohTrigger(RecalcTrigger,TriggerON)),NA())</f>
        <v>-2.1534636712638999E-3</v>
      </c>
      <c r="H494" s="42">
        <f>_xll.qlCalendarAdvance(Calendar,$H493,B494,"f",FALSE)</f>
        <v>43053</v>
      </c>
      <c r="I494" s="177">
        <f>_xll.qlInterestRateIndexValueDate(Index1M,$H494)</f>
        <v>43055</v>
      </c>
      <c r="J494" s="182">
        <f>IFERROR(_xll.qlIndexFixing(Index1M,$H494,TRUE,_xll.ohTrigger(RecalcTrigger,Trigger1M)),NA())</f>
        <v>-1.9388942490501659E-3</v>
      </c>
      <c r="K494" s="44">
        <f>IFERROR(_xll.qlIndexFixing(Index3M,H494,TRUE,_xll.ohTrigger(RecalcTrigger,Trigger3M)),NA())</f>
        <v>-7.2005676291812999E-4</v>
      </c>
      <c r="L494" s="44">
        <f>IFERROR(_xll.qlIndexFixing(Index6M,$H494,TRUE,_xll.ohTrigger(RecalcTrigger,Trigger6M)),NA())</f>
        <v>7.3245603457367436E-4</v>
      </c>
      <c r="M494" s="183">
        <f>IFERROR(_xll.qlIndexFixing(Index1Y,$H494,TRUE,_xll.ohTrigger(RecalcTrigger,Trigger1Y)),NA())</f>
        <v>2.7814619574348183E-3</v>
      </c>
      <c r="N494" s="182">
        <f>IFERROR(_xll.qlIndexFixing(ONIndex1M,I494,TRUE,_xll.ohTrigger(RecalcTrigger,Trigger1M)),NA())</f>
        <v>-1.991216883499014E-3</v>
      </c>
      <c r="O494" s="44">
        <f>IFERROR(_xll.qlIndexFixing(ONIndex3M,I494,TRUE,_xll.ohTrigger(RecalcTrigger,Trigger3M)),NA())</f>
        <v>-9.4559528815096883E-4</v>
      </c>
      <c r="P494" s="44">
        <f>IFERROR(_xll.qlIndexFixing(ONIndex6M,I494,TRUE,_xll.ohTrigger(RecalcTrigger,Trigger6M)),NA())</f>
        <v>8.4364741192999304E-5</v>
      </c>
      <c r="Q494" s="183">
        <f>IFERROR(_xll.qlIndexFixing(ONIndex1Y,I494,TRUE,_xll.ohTrigger(RecalcTrigger,Trigger1Y)),NA())</f>
        <v>1.3299852497716813E-3</v>
      </c>
    </row>
    <row r="495" spans="2:17" x14ac:dyDescent="0.2">
      <c r="B495" s="39" t="s">
        <v>17</v>
      </c>
      <c r="D495" s="42">
        <f>_xll.qlCalendarAdvance(Calendar,$D494,B495,"f",FALSE)</f>
        <v>43054</v>
      </c>
      <c r="E495" s="177">
        <f>_xll.qlInterestRateIndexValueDate(IndexON,D495)</f>
        <v>43054</v>
      </c>
      <c r="F495" s="193">
        <f>IFERROR(_xll.qlIndexFixing(IndexON,D495,TRUE,_xll.ohTrigger(RecalcTrigger,TriggerON)),NA())</f>
        <v>-2.1483566729596504E-3</v>
      </c>
      <c r="H495" s="42">
        <f>_xll.qlCalendarAdvance(Calendar,$H494,B495,"f",FALSE)</f>
        <v>43054</v>
      </c>
      <c r="I495" s="177">
        <f>_xll.qlInterestRateIndexValueDate(Index1M,$H495)</f>
        <v>43056</v>
      </c>
      <c r="J495" s="182">
        <f>IFERROR(_xll.qlIndexFixing(Index1M,$H495,TRUE,_xll.ohTrigger(RecalcTrigger,Trigger1M)),NA())</f>
        <v>-1.936640113647194E-3</v>
      </c>
      <c r="K495" s="44">
        <f>IFERROR(_xll.qlIndexFixing(Index3M,H495,TRUE,_xll.ohTrigger(RecalcTrigger,Trigger3M)),NA())</f>
        <v>-7.0849152710053119E-4</v>
      </c>
      <c r="L495" s="44">
        <f>IFERROR(_xll.qlIndexFixing(Index6M,$H495,TRUE,_xll.ohTrigger(RecalcTrigger,Trigger6M)),NA())</f>
        <v>7.4013096680022341E-4</v>
      </c>
      <c r="M495" s="183">
        <f>IFERROR(_xll.qlIndexFixing(Index1Y,$H495,TRUE,_xll.ohTrigger(RecalcTrigger,Trigger1Y)),NA())</f>
        <v>2.798305832869758E-3</v>
      </c>
      <c r="N495" s="182">
        <f>IFERROR(_xll.qlIndexFixing(ONIndex1M,I495,TRUE,_xll.ohTrigger(RecalcTrigger,Trigger1M)),NA())</f>
        <v>-1.9867299046305575E-3</v>
      </c>
      <c r="O495" s="44">
        <f>IFERROR(_xll.qlIndexFixing(ONIndex3M,I495,TRUE,_xll.ohTrigger(RecalcTrigger,Trigger3M)),NA())</f>
        <v>-9.4043571965851669E-4</v>
      </c>
      <c r="P495" s="44">
        <f>IFERROR(_xll.qlIndexFixing(ONIndex6M,I495,TRUE,_xll.ohTrigger(RecalcTrigger,Trigger6M)),NA())</f>
        <v>9.2451765842938016E-5</v>
      </c>
      <c r="Q495" s="183">
        <f>IFERROR(_xll.qlIndexFixing(ONIndex1Y,I495,TRUE,_xll.ohTrigger(RecalcTrigger,Trigger1Y)),NA())</f>
        <v>1.3398381345997024E-3</v>
      </c>
    </row>
    <row r="496" spans="2:17" x14ac:dyDescent="0.2">
      <c r="B496" s="39" t="s">
        <v>17</v>
      </c>
      <c r="D496" s="42">
        <f>_xll.qlCalendarAdvance(Calendar,$D495,B496,"f",FALSE)</f>
        <v>43055</v>
      </c>
      <c r="E496" s="177">
        <f>_xll.qlInterestRateIndexValueDate(IndexON,D496)</f>
        <v>43055</v>
      </c>
      <c r="F496" s="193">
        <f>IFERROR(_xll.qlIndexFixing(IndexON,D496,TRUE,_xll.ohTrigger(RecalcTrigger,TriggerON)),NA())</f>
        <v>-2.1432360232953585E-3</v>
      </c>
      <c r="H496" s="42">
        <f>_xll.qlCalendarAdvance(Calendar,$H495,B496,"f",FALSE)</f>
        <v>43055</v>
      </c>
      <c r="I496" s="177">
        <f>_xll.qlInterestRateIndexValueDate(Index1M,$H496)</f>
        <v>43059</v>
      </c>
      <c r="J496" s="182">
        <f>IFERROR(_xll.qlIndexFixing(Index1M,$H496,TRUE,_xll.ohTrigger(RecalcTrigger,Trigger1M)),NA())</f>
        <v>-1.9252725373859469E-3</v>
      </c>
      <c r="K496" s="44">
        <f>IFERROR(_xll.qlIndexFixing(Index3M,H496,TRUE,_xll.ohTrigger(RecalcTrigger,Trigger3M)),NA())</f>
        <v>-6.9736521630076292E-4</v>
      </c>
      <c r="L496" s="44">
        <f>IFERROR(_xll.qlIndexFixing(Index6M,$H496,TRUE,_xll.ohTrigger(RecalcTrigger,Trigger6M)),NA())</f>
        <v>7.6718444735243794E-4</v>
      </c>
      <c r="M496" s="183">
        <f>IFERROR(_xll.qlIndexFixing(Index1Y,$H496,TRUE,_xll.ohTrigger(RecalcTrigger,Trigger1Y)),NA())</f>
        <v>2.8147811462926422E-3</v>
      </c>
      <c r="N496" s="182">
        <f>IFERROR(_xll.qlIndexFixing(ONIndex1M,I496,TRUE,_xll.ohTrigger(RecalcTrigger,Trigger1M)),NA())</f>
        <v>-1.9822372657696263E-3</v>
      </c>
      <c r="O496" s="44">
        <f>IFERROR(_xll.qlIndexFixing(ONIndex3M,I496,TRUE,_xll.ohTrigger(RecalcTrigger,Trigger3M)),NA())</f>
        <v>-9.3527051635344804E-4</v>
      </c>
      <c r="P496" s="44">
        <f>IFERROR(_xll.qlIndexFixing(ONIndex6M,I496,TRUE,_xll.ohTrigger(RecalcTrigger,Trigger6M)),NA())</f>
        <v>1.0062824717493868E-4</v>
      </c>
      <c r="Q496" s="183">
        <f>IFERROR(_xll.qlIndexFixing(ONIndex1Y,I496,TRUE,_xll.ohTrigger(RecalcTrigger,Trigger1Y)),NA())</f>
        <v>1.3497547547647315E-3</v>
      </c>
    </row>
    <row r="497" spans="2:17" x14ac:dyDescent="0.2">
      <c r="B497" s="39" t="s">
        <v>17</v>
      </c>
      <c r="D497" s="42">
        <f>_xll.qlCalendarAdvance(Calendar,$D496,B497,"f",FALSE)</f>
        <v>43056</v>
      </c>
      <c r="E497" s="177">
        <f>_xll.qlInterestRateIndexValueDate(IndexON,D497)</f>
        <v>43056</v>
      </c>
      <c r="F497" s="193">
        <f>IFERROR(_xll.qlIndexFixing(IndexON,D497,TRUE,_xll.ohTrigger(RecalcTrigger,TriggerON)),NA())</f>
        <v>-2.1329366172340158E-3</v>
      </c>
      <c r="H497" s="42">
        <f>_xll.qlCalendarAdvance(Calendar,$H496,B497,"f",FALSE)</f>
        <v>43056</v>
      </c>
      <c r="I497" s="177">
        <f>_xll.qlInterestRateIndexValueDate(Index1M,$H497)</f>
        <v>43060</v>
      </c>
      <c r="J497" s="182">
        <f>IFERROR(_xll.qlIndexFixing(Index1M,$H497,TRUE,_xll.ohTrigger(RecalcTrigger,Trigger1M)),NA())</f>
        <v>-1.9207089568911151E-3</v>
      </c>
      <c r="K497" s="44">
        <f>IFERROR(_xll.qlIndexFixing(Index3M,H497,TRUE,_xll.ohTrigger(RecalcTrigger,Trigger3M)),NA())</f>
        <v>-6.916538510817388E-4</v>
      </c>
      <c r="L497" s="44">
        <f>IFERROR(_xll.qlIndexFixing(Index6M,$H497,TRUE,_xll.ohTrigger(RecalcTrigger,Trigger6M)),NA())</f>
        <v>7.7095675124546519E-4</v>
      </c>
      <c r="M497" s="183">
        <f>IFERROR(_xll.qlIndexFixing(Index1Y,$H497,TRUE,_xll.ohTrigger(RecalcTrigger,Trigger1Y)),NA())</f>
        <v>2.8231125523703327E-3</v>
      </c>
      <c r="N497" s="182">
        <f>IFERROR(_xll.qlIndexFixing(ONIndex1M,I497,TRUE,_xll.ohTrigger(RecalcTrigger,Trigger1M)),NA())</f>
        <v>-1.977739002247958E-3</v>
      </c>
      <c r="O497" s="44">
        <f>IFERROR(_xll.qlIndexFixing(ONIndex3M,I497,TRUE,_xll.ohTrigger(RecalcTrigger,Trigger3M)),NA())</f>
        <v>-9.3009972399915597E-4</v>
      </c>
      <c r="P497" s="44">
        <f>IFERROR(_xll.qlIndexFixing(ONIndex6M,I497,TRUE,_xll.ohTrigger(RecalcTrigger,Trigger6M)),NA())</f>
        <v>1.0876779924728908E-4</v>
      </c>
      <c r="Q497" s="183">
        <f>IFERROR(_xll.qlIndexFixing(ONIndex1Y,I497,TRUE,_xll.ohTrigger(RecalcTrigger,Trigger1Y)),NA())</f>
        <v>1.3595855634918053E-3</v>
      </c>
    </row>
    <row r="498" spans="2:17" x14ac:dyDescent="0.2">
      <c r="B498" s="39" t="s">
        <v>17</v>
      </c>
      <c r="D498" s="42">
        <f>_xll.qlCalendarAdvance(Calendar,$D497,B498,"f",FALSE)</f>
        <v>43059</v>
      </c>
      <c r="E498" s="177">
        <f>_xll.qlInterestRateIndexValueDate(IndexON,D498)</f>
        <v>43059</v>
      </c>
      <c r="F498" s="193">
        <f>IFERROR(_xll.qlIndexFixing(IndexON,D498,TRUE,_xll.ohTrigger(RecalcTrigger,TriggerON)),NA())</f>
        <v>-2.1226170513655163E-3</v>
      </c>
      <c r="H498" s="42">
        <f>_xll.qlCalendarAdvance(Calendar,$H497,B498,"f",FALSE)</f>
        <v>43059</v>
      </c>
      <c r="I498" s="177">
        <f>_xll.qlInterestRateIndexValueDate(Index1M,$H498)</f>
        <v>43061</v>
      </c>
      <c r="J498" s="182">
        <f>IFERROR(_xll.qlIndexFixing(Index1M,$H498,TRUE,_xll.ohTrigger(RecalcTrigger,Trigger1M)),NA())</f>
        <v>-1.9161401853207138E-3</v>
      </c>
      <c r="K498" s="44">
        <f>IFERROR(_xll.qlIndexFixing(Index3M,H498,TRUE,_xll.ohTrigger(RecalcTrigger,Trigger3M)),NA())</f>
        <v>-6.8592674450058781E-4</v>
      </c>
      <c r="L498" s="44">
        <f>IFERROR(_xll.qlIndexFixing(Index6M,$H498,TRUE,_xll.ohTrigger(RecalcTrigger,Trigger6M)),NA())</f>
        <v>7.7867588663822448E-4</v>
      </c>
      <c r="M498" s="183">
        <f>IFERROR(_xll.qlIndexFixing(Index1Y,$H498,TRUE,_xll.ohTrigger(RecalcTrigger,Trigger1Y)),NA())</f>
        <v>2.8314405776067725E-3</v>
      </c>
      <c r="N498" s="182">
        <f>IFERROR(_xll.qlIndexFixing(ONIndex1M,I498,TRUE,_xll.ohTrigger(RecalcTrigger,Trigger1M)),NA())</f>
        <v>-1.9687131359269472E-3</v>
      </c>
      <c r="O498" s="44">
        <f>IFERROR(_xll.qlIndexFixing(ONIndex3M,I498,TRUE,_xll.ohTrigger(RecalcTrigger,Trigger3M)),NA())</f>
        <v>-9.1973738936879101E-4</v>
      </c>
      <c r="P498" s="44">
        <f>IFERROR(_xll.qlIndexFixing(ONIndex6M,I498,TRUE,_xll.ohTrigger(RecalcTrigger,Trigger6M)),NA())</f>
        <v>1.249220193422218E-4</v>
      </c>
      <c r="Q498" s="183">
        <f>IFERROR(_xll.qlIndexFixing(ONIndex1Y,I498,TRUE,_xll.ohTrigger(RecalcTrigger,Trigger1Y)),NA())</f>
        <v>1.3789630139093845E-3</v>
      </c>
    </row>
    <row r="499" spans="2:17" x14ac:dyDescent="0.2">
      <c r="B499" s="39" t="s">
        <v>17</v>
      </c>
      <c r="D499" s="42">
        <f>_xll.qlCalendarAdvance(Calendar,$D498,B499,"f",FALSE)</f>
        <v>43060</v>
      </c>
      <c r="E499" s="177">
        <f>_xll.qlInterestRateIndexValueDate(IndexON,D499)</f>
        <v>43060</v>
      </c>
      <c r="F499" s="193">
        <f>IFERROR(_xll.qlIndexFixing(IndexON,D499,TRUE,_xll.ohTrigger(RecalcTrigger,TriggerON)),NA())</f>
        <v>-2.1174282500968644E-3</v>
      </c>
      <c r="H499" s="42">
        <f>_xll.qlCalendarAdvance(Calendar,$H498,B499,"f",FALSE)</f>
        <v>43060</v>
      </c>
      <c r="I499" s="177">
        <f>_xll.qlInterestRateIndexValueDate(Index1M,$H499)</f>
        <v>43062</v>
      </c>
      <c r="J499" s="182">
        <f>IFERROR(_xll.qlIndexFixing(Index1M,$H499,TRUE,_xll.ohTrigger(RecalcTrigger,Trigger1M)),NA())</f>
        <v>-1.9023222250000469E-3</v>
      </c>
      <c r="K499" s="44">
        <f>IFERROR(_xll.qlIndexFixing(Index3M,H499,TRUE,_xll.ohTrigger(RecalcTrigger,Trigger3M)),NA())</f>
        <v>-6.801837200024523E-4</v>
      </c>
      <c r="L499" s="44">
        <f>IFERROR(_xll.qlIndexFixing(Index6M,$H499,TRUE,_xll.ohTrigger(RecalcTrigger,Trigger6M)),NA())</f>
        <v>7.863961306376709E-4</v>
      </c>
      <c r="M499" s="183">
        <f>IFERROR(_xll.qlIndexFixing(Index1Y,$H499,TRUE,_xll.ohTrigger(RecalcTrigger,Trigger1Y)),NA())</f>
        <v>2.8397650387466875E-3</v>
      </c>
      <c r="N499" s="182">
        <f>IFERROR(_xll.qlIndexFixing(ONIndex1M,I499,TRUE,_xll.ohTrigger(RecalcTrigger,Trigger1M)),NA())</f>
        <v>-1.9596904049112851E-3</v>
      </c>
      <c r="O499" s="44">
        <f>IFERROR(_xll.qlIndexFixing(ONIndex3M,I499,TRUE,_xll.ohTrigger(RecalcTrigger,Trigger3M)),NA())</f>
        <v>-9.0936158355425789E-4</v>
      </c>
      <c r="P499" s="44">
        <f>IFERROR(_xll.qlIndexFixing(ONIndex6M,I499,TRUE,_xll.ohTrigger(RecalcTrigger,Trigger6M)),NA())</f>
        <v>1.4094939535524986E-4</v>
      </c>
      <c r="Q499" s="183">
        <f>IFERROR(_xll.qlIndexFixing(ONIndex1Y,I499,TRUE,_xll.ohTrigger(RecalcTrigger,Trigger1Y)),NA())</f>
        <v>1.3980370402943976E-3</v>
      </c>
    </row>
    <row r="500" spans="2:17" x14ac:dyDescent="0.2">
      <c r="B500" s="39" t="s">
        <v>17</v>
      </c>
      <c r="D500" s="42">
        <f>_xll.qlCalendarAdvance(Calendar,$D499,B500,"f",FALSE)</f>
        <v>43061</v>
      </c>
      <c r="E500" s="177">
        <f>_xll.qlInterestRateIndexValueDate(IndexON,D500)</f>
        <v>43061</v>
      </c>
      <c r="F500" s="193">
        <f>IFERROR(_xll.qlIndexFixing(IndexON,D500,TRUE,_xll.ohTrigger(RecalcTrigger,TriggerON)),NA())</f>
        <v>-2.1122258394346005E-3</v>
      </c>
      <c r="H500" s="42">
        <f>_xll.qlCalendarAdvance(Calendar,$H499,B500,"f",FALSE)</f>
        <v>43061</v>
      </c>
      <c r="I500" s="177">
        <f>_xll.qlInterestRateIndexValueDate(Index1M,$H500)</f>
        <v>43063</v>
      </c>
      <c r="J500" s="182">
        <f>IFERROR(_xll.qlIndexFixing(Index1M,$H500,TRUE,_xll.ohTrigger(RecalcTrigger,Trigger1M)),NA())</f>
        <v>-1.9000473064403134E-3</v>
      </c>
      <c r="K500" s="44">
        <f>IFERROR(_xll.qlIndexFixing(Index3M,H500,TRUE,_xll.ohTrigger(RecalcTrigger,Trigger3M)),NA())</f>
        <v>-6.6837475759973231E-4</v>
      </c>
      <c r="L500" s="44">
        <f>IFERROR(_xll.qlIndexFixing(Index6M,$H500,TRUE,_xll.ohTrigger(RecalcTrigger,Trigger6M)),NA())</f>
        <v>7.9411772211306021E-4</v>
      </c>
      <c r="M500" s="183">
        <f>IFERROR(_xll.qlIndexFixing(Index1Y,$H500,TRUE,_xll.ohTrigger(RecalcTrigger,Trigger1Y)),NA())</f>
        <v>2.8566181390843812E-3</v>
      </c>
      <c r="N500" s="182">
        <f>IFERROR(_xll.qlIndexFixing(ONIndex1M,I500,TRUE,_xll.ohTrigger(RecalcTrigger,Trigger1M)),NA())</f>
        <v>-1.9551645456239442E-3</v>
      </c>
      <c r="O500" s="44">
        <f>IFERROR(_xll.qlIndexFixing(ONIndex3M,I500,TRUE,_xll.ohTrigger(RecalcTrigger,Trigger3M)),NA())</f>
        <v>-9.0416353508260272E-4</v>
      </c>
      <c r="P500" s="44">
        <f>IFERROR(_xll.qlIndexFixing(ONIndex6M,I500,TRUE,_xll.ohTrigger(RecalcTrigger,Trigger6M)),NA())</f>
        <v>1.488988112807732E-4</v>
      </c>
      <c r="Q500" s="183">
        <f>IFERROR(_xll.qlIndexFixing(ONIndex1Y,I500,TRUE,_xll.ohTrigger(RecalcTrigger,Trigger1Y)),NA())</f>
        <v>1.4074285588172586E-3</v>
      </c>
    </row>
    <row r="501" spans="2:17" x14ac:dyDescent="0.2">
      <c r="B501" s="39" t="s">
        <v>17</v>
      </c>
      <c r="D501" s="42">
        <f>_xll.qlCalendarAdvance(Calendar,$D500,B501,"f",FALSE)</f>
        <v>43062</v>
      </c>
      <c r="E501" s="177">
        <f>_xll.qlInterestRateIndexValueDate(IndexON,D501)</f>
        <v>43062</v>
      </c>
      <c r="F501" s="193">
        <f>IFERROR(_xll.qlIndexFixing(IndexON,D501,TRUE,_xll.ohTrigger(RecalcTrigger,TriggerON)),NA())</f>
        <v>-2.1070098261333214E-3</v>
      </c>
      <c r="H501" s="42">
        <f>_xll.qlCalendarAdvance(Calendar,$H500,B501,"f",FALSE)</f>
        <v>43062</v>
      </c>
      <c r="I501" s="177">
        <f>_xll.qlInterestRateIndexValueDate(Index1M,$H501)</f>
        <v>43066</v>
      </c>
      <c r="J501" s="182">
        <f>IFERROR(_xll.qlIndexFixing(Index1M,$H501,TRUE,_xll.ohTrigger(RecalcTrigger,Trigger1M)),NA())</f>
        <v>-1.8932117834156159E-3</v>
      </c>
      <c r="K501" s="44">
        <f>IFERROR(_xll.qlIndexFixing(Index3M,H501,TRUE,_xll.ohTrigger(RecalcTrigger,Trigger3M)),NA())</f>
        <v>-6.5704888013558586E-4</v>
      </c>
      <c r="L501" s="44">
        <f>IFERROR(_xll.qlIndexFixing(Index6M,$H501,TRUE,_xll.ohTrigger(RecalcTrigger,Trigger6M)),NA())</f>
        <v>8.2126408176393616E-4</v>
      </c>
      <c r="M501" s="183">
        <f>IFERROR(_xll.qlIndexFixing(Index1Y,$H501,TRUE,_xll.ohTrigger(RecalcTrigger,Trigger1Y)),NA())</f>
        <v>2.873031819167907E-3</v>
      </c>
      <c r="N501" s="182">
        <f>IFERROR(_xll.qlIndexFixing(ONIndex1M,I501,TRUE,_xll.ohTrigger(RecalcTrigger,Trigger1M)),NA())</f>
        <v>-1.9506332725072184E-3</v>
      </c>
      <c r="O501" s="44">
        <f>IFERROR(_xll.qlIndexFixing(ONIndex3M,I501,TRUE,_xll.ohTrigger(RecalcTrigger,Trigger3M)),NA())</f>
        <v>-8.9896017314128329E-4</v>
      </c>
      <c r="P501" s="44">
        <f>IFERROR(_xll.qlIndexFixing(ONIndex6M,I501,TRUE,_xll.ohTrigger(RecalcTrigger,Trigger6M)),NA())</f>
        <v>1.5680910194326714E-4</v>
      </c>
      <c r="Q501" s="183">
        <f>IFERROR(_xll.qlIndexFixing(ONIndex1Y,I501,TRUE,_xll.ohTrigger(RecalcTrigger,Trigger1Y)),NA())</f>
        <v>1.4167301725365178E-3</v>
      </c>
    </row>
    <row r="502" spans="2:17" x14ac:dyDescent="0.2">
      <c r="B502" s="39" t="s">
        <v>17</v>
      </c>
      <c r="D502" s="42">
        <f>_xll.qlCalendarAdvance(Calendar,$D501,B502,"f",FALSE)</f>
        <v>43063</v>
      </c>
      <c r="E502" s="177">
        <f>_xll.qlInterestRateIndexValueDate(IndexON,D502)</f>
        <v>43063</v>
      </c>
      <c r="F502" s="193">
        <f>IFERROR(_xll.qlIndexFixing(IndexON,D502,TRUE,_xll.ohTrigger(RecalcTrigger,TriggerON)),NA())</f>
        <v>-2.0965202837786023E-3</v>
      </c>
      <c r="H502" s="42">
        <f>_xll.qlCalendarAdvance(Calendar,$H501,B502,"f",FALSE)</f>
        <v>43063</v>
      </c>
      <c r="I502" s="177">
        <f>_xll.qlInterestRateIndexValueDate(Index1M,$H502)</f>
        <v>43067</v>
      </c>
      <c r="J502" s="182">
        <f>IFERROR(_xll.qlIndexFixing(Index1M,$H502,TRUE,_xll.ohTrigger(RecalcTrigger,Trigger1M)),NA())</f>
        <v>-1.8886077197173279E-3</v>
      </c>
      <c r="K502" s="44">
        <f>IFERROR(_xll.qlIndexFixing(Index3M,H502,TRUE,_xll.ohTrigger(RecalcTrigger,Trigger3M)),NA())</f>
        <v>-6.5122358609496763E-4</v>
      </c>
      <c r="L502" s="44">
        <f>IFERROR(_xll.qlIndexFixing(Index6M,$H502,TRUE,_xll.ohTrigger(RecalcTrigger,Trigger6M)),NA())</f>
        <v>8.2502240342215085E-4</v>
      </c>
      <c r="M502" s="183">
        <f>IFERROR(_xll.qlIndexFixing(Index1Y,$H502,TRUE,_xll.ohTrigger(RecalcTrigger,Trigger1Y)),NA())</f>
        <v>2.8813419078775626E-3</v>
      </c>
      <c r="N502" s="182">
        <f>IFERROR(_xll.qlIndexFixing(ONIndex1M,I502,TRUE,_xll.ohTrigger(RecalcTrigger,Trigger1M)),NA())</f>
        <v>-1.9460966210127495E-3</v>
      </c>
      <c r="O502" s="44">
        <f>IFERROR(_xll.qlIndexFixing(ONIndex3M,I502,TRUE,_xll.ohTrigger(RecalcTrigger,Trigger3M)),NA())</f>
        <v>-8.937515436535648E-4</v>
      </c>
      <c r="P502" s="44">
        <f>IFERROR(_xll.qlIndexFixing(ONIndex6M,I502,TRUE,_xll.ohTrigger(RecalcTrigger,Trigger6M)),NA())</f>
        <v>1.6467990139545918E-4</v>
      </c>
      <c r="Q502" s="183">
        <f>IFERROR(_xll.qlIndexFixing(ONIndex1Y,I502,TRUE,_xll.ohTrigger(RecalcTrigger,Trigger1Y)),NA())</f>
        <v>1.4259411994377302E-3</v>
      </c>
    </row>
    <row r="503" spans="2:17" x14ac:dyDescent="0.2">
      <c r="B503" s="39" t="s">
        <v>17</v>
      </c>
      <c r="D503" s="42">
        <f>_xll.qlCalendarAdvance(Calendar,$D502,B503,"f",FALSE)</f>
        <v>43066</v>
      </c>
      <c r="E503" s="177">
        <f>_xll.qlInterestRateIndexValueDate(IndexON,D503)</f>
        <v>43066</v>
      </c>
      <c r="F503" s="193">
        <f>IFERROR(_xll.qlIndexFixing(IndexON,D503,TRUE,_xll.ohTrigger(RecalcTrigger,TriggerON)),NA())</f>
        <v>-2.0860098889841083E-3</v>
      </c>
      <c r="H503" s="42">
        <f>_xll.qlCalendarAdvance(Calendar,$H502,B503,"f",FALSE)</f>
        <v>43066</v>
      </c>
      <c r="I503" s="177">
        <f>_xll.qlInterestRateIndexValueDate(Index1M,$H503)</f>
        <v>43068</v>
      </c>
      <c r="J503" s="182">
        <f>IFERROR(_xll.qlIndexFixing(Index1M,$H503,TRUE,_xll.ohTrigger(RecalcTrigger,Trigger1M)),NA())</f>
        <v>-1.8839970305815079E-3</v>
      </c>
      <c r="K503" s="44">
        <f>IFERROR(_xll.qlIndexFixing(Index3M,H503,TRUE,_xll.ohTrigger(RecalcTrigger,Trigger3M)),NA())</f>
        <v>-6.4844565482970998E-4</v>
      </c>
      <c r="L503" s="44">
        <f>IFERROR(_xll.qlIndexFixing(Index6M,$H503,TRUE,_xll.ohTrigger(RecalcTrigger,Trigger6M)),NA())</f>
        <v>8.3275437858967838E-4</v>
      </c>
      <c r="M503" s="183">
        <f>IFERROR(_xll.qlIndexFixing(Index1Y,$H503,TRUE,_xll.ohTrigger(RecalcTrigger,Trigger1Y)),NA())</f>
        <v>2.8896498240581023E-3</v>
      </c>
      <c r="N503" s="182">
        <f>IFERROR(_xll.qlIndexFixing(ONIndex1M,I503,TRUE,_xll.ohTrigger(RecalcTrigger,Trigger1M)),NA())</f>
        <v>-1.9369951431880139E-3</v>
      </c>
      <c r="O503" s="44">
        <f>IFERROR(_xll.qlIndexFixing(ONIndex3M,I503,TRUE,_xll.ohTrigger(RecalcTrigger,Trigger3M)),NA())</f>
        <v>-8.8331478799386076E-4</v>
      </c>
      <c r="P503" s="44">
        <f>IFERROR(_xll.qlIndexFixing(ONIndex6M,I503,TRUE,_xll.ohTrigger(RecalcTrigger,Trigger6M)),NA())</f>
        <v>1.8028812328374499E-4</v>
      </c>
      <c r="Q503" s="183">
        <f>IFERROR(_xll.qlIndexFixing(ONIndex1Y,I503,TRUE,_xll.ohTrigger(RecalcTrigger,Trigger1Y)),NA())</f>
        <v>1.4440636778090266E-3</v>
      </c>
    </row>
    <row r="504" spans="2:17" x14ac:dyDescent="0.2">
      <c r="B504" s="39" t="s">
        <v>17</v>
      </c>
      <c r="D504" s="42">
        <f>_xll.qlCalendarAdvance(Calendar,$D503,B504,"f",FALSE)</f>
        <v>43067</v>
      </c>
      <c r="E504" s="177">
        <f>_xll.qlInterestRateIndexValueDate(IndexON,D504)</f>
        <v>43067</v>
      </c>
      <c r="F504" s="193">
        <f>IFERROR(_xll.qlIndexFixing(IndexON,D504,TRUE,_xll.ohTrigger(RecalcTrigger,TriggerON)),NA())</f>
        <v>-2.0807259682431578E-3</v>
      </c>
      <c r="H504" s="42">
        <f>_xll.qlCalendarAdvance(Calendar,$H503,B504,"f",FALSE)</f>
        <v>43067</v>
      </c>
      <c r="I504" s="177">
        <f>_xll.qlInterestRateIndexValueDate(Index1M,$H504)</f>
        <v>43069</v>
      </c>
      <c r="J504" s="182">
        <f>IFERROR(_xll.qlIndexFixing(Index1M,$H504,TRUE,_xll.ohTrigger(RecalcTrigger,Trigger1M)),NA())</f>
        <v>-1.8817094250378472E-3</v>
      </c>
      <c r="K504" s="44">
        <f>IFERROR(_xll.qlIndexFixing(Index3M,H504,TRUE,_xll.ohTrigger(RecalcTrigger,Trigger3M)),NA())</f>
        <v>-6.4566377247610163E-4</v>
      </c>
      <c r="L504" s="44">
        <f>IFERROR(_xll.qlIndexFixing(Index6M,$H504,TRUE,_xll.ohTrigger(RecalcTrigger,Trigger6M)),NA())</f>
        <v>8.4447166883008947E-4</v>
      </c>
      <c r="M504" s="183">
        <f>IFERROR(_xll.qlIndexFixing(Index1Y,$H504,TRUE,_xll.ohTrigger(RecalcTrigger,Trigger1Y)),NA())</f>
        <v>2.8979558058112292E-3</v>
      </c>
      <c r="N504" s="182">
        <f>IFERROR(_xll.qlIndexFixing(ONIndex1M,I504,TRUE,_xll.ohTrigger(RecalcTrigger,Trigger1M)),NA())</f>
        <v>-1.9278969330160933E-3</v>
      </c>
      <c r="O504" s="44">
        <f>IFERROR(_xll.qlIndexFixing(ONIndex3M,I504,TRUE,_xll.ohTrigger(RecalcTrigger,Trigger3M)),NA())</f>
        <v>-8.7286526734509096E-4</v>
      </c>
      <c r="P504" s="44">
        <f>IFERROR(_xll.qlIndexFixing(ONIndex6M,I504,TRUE,_xll.ohTrigger(RecalcTrigger,Trigger6M)),NA())</f>
        <v>1.9576086719652608E-4</v>
      </c>
      <c r="Q504" s="183">
        <f>IFERROR(_xll.qlIndexFixing(ONIndex1Y,I504,TRUE,_xll.ohTrigger(RecalcTrigger,Trigger1Y)),NA())</f>
        <v>1.4618657924980738E-3</v>
      </c>
    </row>
    <row r="505" spans="2:17" x14ac:dyDescent="0.2">
      <c r="B505" s="39" t="s">
        <v>17</v>
      </c>
      <c r="D505" s="42">
        <f>_xll.qlCalendarAdvance(Calendar,$D504,B505,"f",FALSE)</f>
        <v>43068</v>
      </c>
      <c r="E505" s="177">
        <f>_xll.qlInterestRateIndexValueDate(IndexON,D505)</f>
        <v>43068</v>
      </c>
      <c r="F505" s="193">
        <f>IFERROR(_xll.qlIndexFixing(IndexON,D505,TRUE,_xll.ohTrigger(RecalcTrigger,TriggerON)),NA())</f>
        <v>-2.0754284873092388E-3</v>
      </c>
      <c r="H505" s="42">
        <f>_xll.qlCalendarAdvance(Calendar,$H504,B505,"f",FALSE)</f>
        <v>43068</v>
      </c>
      <c r="I505" s="177">
        <f>_xll.qlInterestRateIndexValueDate(Index1M,$H505)</f>
        <v>43070</v>
      </c>
      <c r="J505" s="182">
        <f>IFERROR(_xll.qlIndexFixing(Index1M,$H505,TRUE,_xll.ohTrigger(RecalcTrigger,Trigger1M)),NA())</f>
        <v>-1.870076843687174E-3</v>
      </c>
      <c r="K505" s="44">
        <f>IFERROR(_xll.qlIndexFixing(Index3M,H505,TRUE,_xll.ohTrigger(RecalcTrigger,Trigger3M)),NA())</f>
        <v>-6.3980729419199633E-4</v>
      </c>
      <c r="L505" s="44">
        <f>IFERROR(_xll.qlIndexFixing(Index6M,$H505,TRUE,_xll.ohTrigger(RecalcTrigger,Trigger6M)),NA())</f>
        <v>8.5221337156654651E-4</v>
      </c>
      <c r="M505" s="183">
        <f>IFERROR(_xll.qlIndexFixing(Index1Y,$H505,TRUE,_xll.ohTrigger(RecalcTrigger,Trigger1Y)),NA())</f>
        <v>2.9148044937690361E-3</v>
      </c>
      <c r="N505" s="182">
        <f>IFERROR(_xll.qlIndexFixing(ONIndex1M,I505,TRUE,_xll.ohTrigger(RecalcTrigger,Trigger1M)),NA())</f>
        <v>-1.9233339164115293E-3</v>
      </c>
      <c r="O505" s="44">
        <f>IFERROR(_xll.qlIndexFixing(ONIndex3M,I505,TRUE,_xll.ohTrigger(RecalcTrigger,Trigger3M)),NA())</f>
        <v>-8.6763098825493046E-4</v>
      </c>
      <c r="P505" s="44">
        <f>IFERROR(_xll.qlIndexFixing(ONIndex6M,I505,TRUE,_xll.ohTrigger(RecalcTrigger,Trigger6M)),NA())</f>
        <v>2.0342872058876083E-4</v>
      </c>
      <c r="Q505" s="183">
        <f>IFERROR(_xll.qlIndexFixing(ONIndex1Y,I505,TRUE,_xll.ohTrigger(RecalcTrigger,Trigger1Y)),NA())</f>
        <v>1.4706136511755119E-3</v>
      </c>
    </row>
    <row r="506" spans="2:17" x14ac:dyDescent="0.2">
      <c r="B506" s="39" t="s">
        <v>17</v>
      </c>
      <c r="D506" s="42">
        <f>_xll.qlCalendarAdvance(Calendar,$D505,B506,"f",FALSE)</f>
        <v>43069</v>
      </c>
      <c r="E506" s="177">
        <f>_xll.qlInterestRateIndexValueDate(IndexON,D506)</f>
        <v>43069</v>
      </c>
      <c r="F506" s="193">
        <f>IFERROR(_xll.qlIndexFixing(IndexON,D506,TRUE,_xll.ohTrigger(RecalcTrigger,TriggerON)),NA())</f>
        <v>-2.070117452657172E-3</v>
      </c>
      <c r="H506" s="42">
        <f>_xll.qlCalendarAdvance(Calendar,$H505,B506,"f",FALSE)</f>
        <v>43069</v>
      </c>
      <c r="I506" s="177">
        <f>_xll.qlInterestRateIndexValueDate(Index1M,$H506)</f>
        <v>43073</v>
      </c>
      <c r="J506" s="182">
        <f>IFERROR(_xll.qlIndexFixing(Index1M,$H506,TRUE,_xll.ohTrigger(RecalcTrigger,Trigger1M)),NA())</f>
        <v>-1.8584853564289842E-3</v>
      </c>
      <c r="K506" s="44">
        <f>IFERROR(_xll.qlIndexFixing(Index3M,H506,TRUE,_xll.ohTrigger(RecalcTrigger,Trigger3M)),NA())</f>
        <v>-6.1902401076184598E-4</v>
      </c>
      <c r="L506" s="44">
        <f>IFERROR(_xll.qlIndexFixing(Index6M,$H506,TRUE,_xll.ohTrigger(RecalcTrigger,Trigger6M)),NA())</f>
        <v>8.7545952512028578E-4</v>
      </c>
      <c r="M506" s="183">
        <f>IFERROR(_xll.qlIndexFixing(Index1Y,$H506,TRUE,_xll.ohTrigger(RecalcTrigger,Trigger1Y)),NA())</f>
        <v>2.931165212328465E-3</v>
      </c>
      <c r="N506" s="182">
        <f>IFERROR(_xll.qlIndexFixing(ONIndex1M,I506,TRUE,_xll.ohTrigger(RecalcTrigger,Trigger1M)),NA())</f>
        <v>-1.9187657322206064E-3</v>
      </c>
      <c r="O506" s="44">
        <f>IFERROR(_xll.qlIndexFixing(ONIndex3M,I506,TRUE,_xll.ohTrigger(RecalcTrigger,Trigger3M)),NA())</f>
        <v>-8.623917168382178E-4</v>
      </c>
      <c r="P506" s="44">
        <f>IFERROR(_xll.qlIndexFixing(ONIndex6M,I506,TRUE,_xll.ohTrigger(RecalcTrigger,Trigger6M)),NA())</f>
        <v>2.1105488692718666E-4</v>
      </c>
      <c r="Q506" s="183">
        <f>IFERROR(_xll.qlIndexFixing(ONIndex1Y,I506,TRUE,_xll.ohTrigger(RecalcTrigger,Trigger1Y)),NA())</f>
        <v>1.4792668294294486E-3</v>
      </c>
    </row>
    <row r="507" spans="2:17" x14ac:dyDescent="0.2">
      <c r="B507" s="39" t="s">
        <v>17</v>
      </c>
      <c r="D507" s="42">
        <f>_xll.qlCalendarAdvance(Calendar,$D506,B507,"f",FALSE)</f>
        <v>43070</v>
      </c>
      <c r="E507" s="177">
        <f>_xll.qlInterestRateIndexValueDate(IndexON,D507)</f>
        <v>43070</v>
      </c>
      <c r="F507" s="193">
        <f>IFERROR(_xll.qlIndexFixing(IndexON,D507,TRUE,_xll.ohTrigger(RecalcTrigger,TriggerON)),NA())</f>
        <v>-2.0594384583416669E-3</v>
      </c>
      <c r="H507" s="42">
        <f>_xll.qlCalendarAdvance(Calendar,$H506,B507,"f",FALSE)</f>
        <v>43070</v>
      </c>
      <c r="I507" s="177">
        <f>_xll.qlInterestRateIndexValueDate(Index1M,$H507)</f>
        <v>43074</v>
      </c>
      <c r="J507" s="182">
        <f>IFERROR(_xll.qlIndexFixing(Index1M,$H507,TRUE,_xll.ohTrigger(RecalcTrigger,Trigger1M)),NA())</f>
        <v>-1.8538254476578721E-3</v>
      </c>
      <c r="K507" s="44">
        <f>IFERROR(_xll.qlIndexFixing(Index3M,H507,TRUE,_xll.ohTrigger(RecalcTrigger,Trigger3M)),NA())</f>
        <v>-6.1620504642245777E-4</v>
      </c>
      <c r="L507" s="44">
        <f>IFERROR(_xll.qlIndexFixing(Index6M,$H507,TRUE,_xll.ohTrigger(RecalcTrigger,Trigger6M)),NA())</f>
        <v>8.8321610917270249E-4</v>
      </c>
      <c r="M507" s="183">
        <f>IFERROR(_xll.qlIndexFixing(Index1Y,$H507,TRUE,_xll.ohTrigger(RecalcTrigger,Trigger1Y)),NA())</f>
        <v>2.9394651552155275E-3</v>
      </c>
      <c r="N507" s="182">
        <f>IFERROR(_xll.qlIndexFixing(ONIndex1M,I507,TRUE,_xll.ohTrigger(RecalcTrigger,Trigger1M)),NA())</f>
        <v>-1.9141924157350942E-3</v>
      </c>
      <c r="O507" s="44">
        <f>IFERROR(_xll.qlIndexFixing(ONIndex3M,I507,TRUE,_xll.ohTrigger(RecalcTrigger,Trigger3M)),NA())</f>
        <v>-8.5714749925802636E-4</v>
      </c>
      <c r="P507" s="44">
        <f>IFERROR(_xll.qlIndexFixing(ONIndex6M,I507,TRUE,_xll.ohTrigger(RecalcTrigger,Trigger6M)),NA())</f>
        <v>2.1863899994478686E-4</v>
      </c>
      <c r="Q507" s="183">
        <f>IFERROR(_xll.qlIndexFixing(ONIndex1Y,I507,TRUE,_xll.ohTrigger(RecalcTrigger,Trigger1Y)),NA())</f>
        <v>1.4878246451655031E-3</v>
      </c>
    </row>
    <row r="508" spans="2:17" x14ac:dyDescent="0.2">
      <c r="B508" s="39" t="s">
        <v>17</v>
      </c>
      <c r="D508" s="42">
        <f>_xll.qlCalendarAdvance(Calendar,$D507,B508,"f",FALSE)</f>
        <v>43073</v>
      </c>
      <c r="E508" s="177">
        <f>_xll.qlInterestRateIndexValueDate(IndexON,D508)</f>
        <v>43073</v>
      </c>
      <c r="F508" s="193">
        <f>IFERROR(_xll.qlIndexFixing(IndexON,D508,TRUE,_xll.ohTrigger(RecalcTrigger,TriggerON)),NA())</f>
        <v>-2.0487379182743126E-3</v>
      </c>
      <c r="H508" s="42">
        <f>_xll.qlCalendarAdvance(Calendar,$H507,B508,"f",FALSE)</f>
        <v>43073</v>
      </c>
      <c r="I508" s="177">
        <f>_xll.qlInterestRateIndexValueDate(Index1M,$H508)</f>
        <v>43075</v>
      </c>
      <c r="J508" s="182">
        <f>IFERROR(_xll.qlIndexFixing(Index1M,$H508,TRUE,_xll.ohTrigger(RecalcTrigger,Trigger1M)),NA())</f>
        <v>-1.8444239337506668E-3</v>
      </c>
      <c r="K508" s="44">
        <f>IFERROR(_xll.qlIndexFixing(Index3M,H508,TRUE,_xll.ohTrigger(RecalcTrigger,Trigger3M)),NA())</f>
        <v>-6.1025944939352428E-4</v>
      </c>
      <c r="L508" s="44">
        <f>IFERROR(_xll.qlIndexFixing(Index6M,$H508,TRUE,_xll.ohTrigger(RecalcTrigger,Trigger6M)),NA())</f>
        <v>8.9097705636749405E-4</v>
      </c>
      <c r="M508" s="183">
        <f>IFERROR(_xll.qlIndexFixing(Index1Y,$H508,TRUE,_xll.ohTrigger(RecalcTrigger,Trigger1Y)),NA())</f>
        <v>2.9477646293334563E-3</v>
      </c>
      <c r="N508" s="182">
        <f>IFERROR(_xll.qlIndexFixing(ONIndex1M,I508,TRUE,_xll.ohTrigger(RecalcTrigger,Trigger1M)),NA())</f>
        <v>-1.9050187698255172E-3</v>
      </c>
      <c r="O508" s="44">
        <f>IFERROR(_xll.qlIndexFixing(ONIndex3M,I508,TRUE,_xll.ohTrigger(RecalcTrigger,Trigger3M)),NA())</f>
        <v>-8.46640814855526E-4</v>
      </c>
      <c r="P508" s="44">
        <f>IFERROR(_xll.qlIndexFixing(ONIndex6M,I508,TRUE,_xll.ohTrigger(RecalcTrigger,Trigger6M)),NA())</f>
        <v>2.3366537038604918E-4</v>
      </c>
      <c r="Q508" s="183">
        <f>IFERROR(_xll.qlIndexFixing(ONIndex1Y,I508,TRUE,_xll.ohTrigger(RecalcTrigger,Trigger1Y)),NA())</f>
        <v>1.5046252786898862E-3</v>
      </c>
    </row>
    <row r="509" spans="2:17" x14ac:dyDescent="0.2">
      <c r="B509" s="39" t="s">
        <v>17</v>
      </c>
      <c r="D509" s="42">
        <f>_xll.qlCalendarAdvance(Calendar,$D508,B509,"f",FALSE)</f>
        <v>43074</v>
      </c>
      <c r="E509" s="177">
        <f>_xll.qlInterestRateIndexValueDate(IndexON,D509)</f>
        <v>43074</v>
      </c>
      <c r="F509" s="193">
        <f>IFERROR(_xll.qlIndexFixing(IndexON,D509,TRUE,_xll.ohTrigger(RecalcTrigger,TriggerON)),NA())</f>
        <v>-2.043359220547103E-3</v>
      </c>
      <c r="H509" s="42">
        <f>_xll.qlCalendarAdvance(Calendar,$H508,B509,"f",FALSE)</f>
        <v>43074</v>
      </c>
      <c r="I509" s="177">
        <f>_xll.qlInterestRateIndexValueDate(Index1M,$H509)</f>
        <v>43076</v>
      </c>
      <c r="J509" s="182">
        <f>IFERROR(_xll.qlIndexFixing(Index1M,$H509,TRUE,_xll.ohTrigger(RecalcTrigger,Trigger1M)),NA())</f>
        <v>-1.8421105708221752E-3</v>
      </c>
      <c r="K509" s="44">
        <f>IFERROR(_xll.qlIndexFixing(Index3M,H509,TRUE,_xll.ohTrigger(RecalcTrigger,Trigger3M)),NA())</f>
        <v>-6.0429545452089783E-4</v>
      </c>
      <c r="L509" s="44">
        <f>IFERROR(_xll.qlIndexFixing(Index6M,$H509,TRUE,_xll.ohTrigger(RecalcTrigger,Trigger6M)),NA())</f>
        <v>8.9874262742445799E-4</v>
      </c>
      <c r="M509" s="183">
        <f>IFERROR(_xll.qlIndexFixing(Index1Y,$H509,TRUE,_xll.ohTrigger(RecalcTrigger,Trigger1Y)),NA())</f>
        <v>2.9560638851346237E-3</v>
      </c>
      <c r="N509" s="182">
        <f>IFERROR(_xll.qlIndexFixing(ONIndex1M,I509,TRUE,_xll.ohTrigger(RecalcTrigger,Trigger1M)),NA())</f>
        <v>-1.8958485294851002E-3</v>
      </c>
      <c r="O509" s="44">
        <f>IFERROR(_xll.qlIndexFixing(ONIndex3M,I509,TRUE,_xll.ohTrigger(RecalcTrigger,Trigger3M)),NA())</f>
        <v>-8.3612208376937502E-4</v>
      </c>
      <c r="P509" s="44">
        <f>IFERROR(_xll.qlIndexFixing(ONIndex6M,I509,TRUE,_xll.ohTrigger(RecalcTrigger,Trigger6M)),NA())</f>
        <v>2.4854760042103408E-4</v>
      </c>
      <c r="Q509" s="183">
        <f>IFERROR(_xll.qlIndexFixing(ONIndex1Y,I509,TRUE,_xll.ohTrigger(RecalcTrigger,Trigger1Y)),NA())</f>
        <v>1.5210886378458355E-3</v>
      </c>
    </row>
    <row r="510" spans="2:17" x14ac:dyDescent="0.2">
      <c r="B510" s="39" t="s">
        <v>17</v>
      </c>
      <c r="D510" s="42">
        <f>_xll.qlCalendarAdvance(Calendar,$D509,B510,"f",FALSE)</f>
        <v>43075</v>
      </c>
      <c r="E510" s="177">
        <f>_xll.qlInterestRateIndexValueDate(IndexON,D510)</f>
        <v>43075</v>
      </c>
      <c r="F510" s="193">
        <f>IFERROR(_xll.qlIndexFixing(IndexON,D510,TRUE,_xll.ohTrigger(RecalcTrigger,TriggerON)),NA())</f>
        <v>-2.0379670111481119E-3</v>
      </c>
      <c r="H510" s="42">
        <f>_xll.qlCalendarAdvance(Calendar,$H509,B510,"f",FALSE)</f>
        <v>43075</v>
      </c>
      <c r="I510" s="177">
        <f>_xll.qlInterestRateIndexValueDate(Index1M,$H510)</f>
        <v>43077</v>
      </c>
      <c r="J510" s="182">
        <f>IFERROR(_xll.qlIndexFixing(Index1M,$H510,TRUE,_xll.ohTrigger(RecalcTrigger,Trigger1M)),NA())</f>
        <v>-1.83979513258039E-3</v>
      </c>
      <c r="K510" s="44">
        <f>IFERROR(_xll.qlIndexFixing(Index3M,H510,TRUE,_xll.ohTrigger(RecalcTrigger,Trigger3M)),NA())</f>
        <v>-5.9831286827849439E-4</v>
      </c>
      <c r="L510" s="44">
        <f>IFERROR(_xll.qlIndexFixing(Index6M,$H510,TRUE,_xll.ohTrigger(RecalcTrigger,Trigger6M)),NA())</f>
        <v>9.0651308486766255E-4</v>
      </c>
      <c r="M510" s="183">
        <f>IFERROR(_xll.qlIndexFixing(Index1Y,$H510,TRUE,_xll.ohTrigger(RecalcTrigger,Trigger1Y)),NA())</f>
        <v>2.9729195175780977E-3</v>
      </c>
      <c r="N510" s="182">
        <f>IFERROR(_xll.qlIndexFixing(ONIndex1M,I510,TRUE,_xll.ohTrigger(RecalcTrigger,Trigger1M)),NA())</f>
        <v>-1.8912500787449105E-3</v>
      </c>
      <c r="O510" s="44">
        <f>IFERROR(_xll.qlIndexFixing(ONIndex3M,I510,TRUE,_xll.ohTrigger(RecalcTrigger,Trigger3M)),NA())</f>
        <v>-8.3085382326153479E-4</v>
      </c>
      <c r="P510" s="44">
        <f>IFERROR(_xll.qlIndexFixing(ONIndex6M,I510,TRUE,_xll.ohTrigger(RecalcTrigger,Trigger6M)),NA())</f>
        <v>2.5591595746554674E-4</v>
      </c>
      <c r="Q510" s="183">
        <f>IFERROR(_xll.qlIndexFixing(ONIndex1Y,I510,TRUE,_xll.ohTrigger(RecalcTrigger,Trigger1Y)),NA())</f>
        <v>1.5291594072586179E-3</v>
      </c>
    </row>
    <row r="511" spans="2:17" x14ac:dyDescent="0.2">
      <c r="B511" s="39" t="s">
        <v>17</v>
      </c>
      <c r="D511" s="42">
        <f>_xll.qlCalendarAdvance(Calendar,$D510,B511,"f",FALSE)</f>
        <v>43076</v>
      </c>
      <c r="E511" s="177">
        <f>_xll.qlInterestRateIndexValueDate(IndexON,D511)</f>
        <v>43076</v>
      </c>
      <c r="F511" s="193">
        <f>IFERROR(_xll.qlIndexFixing(IndexON,D511,TRUE,_xll.ohTrigger(RecalcTrigger,TriggerON)),NA())</f>
        <v>-2.0325612972316165E-3</v>
      </c>
      <c r="H511" s="42">
        <f>_xll.qlCalendarAdvance(Calendar,$H510,B511,"f",FALSE)</f>
        <v>43076</v>
      </c>
      <c r="I511" s="177">
        <f>_xll.qlInterestRateIndexValueDate(Index1M,$H511)</f>
        <v>43080</v>
      </c>
      <c r="J511" s="182">
        <f>IFERROR(_xll.qlIndexFixing(Index1M,$H511,TRUE,_xll.ohTrigger(RecalcTrigger,Trigger1M)),NA())</f>
        <v>-1.8256843152090448E-3</v>
      </c>
      <c r="K511" s="44">
        <f>IFERROR(_xll.qlIndexFixing(Index3M,H511,TRUE,_xll.ohTrigger(RecalcTrigger,Trigger3M)),NA())</f>
        <v>-5.7706973257975298E-4</v>
      </c>
      <c r="L511" s="44">
        <f>IFERROR(_xll.qlIndexFixing(Index6M,$H511,TRUE,_xll.ohTrigger(RecalcTrigger,Trigger6M)),NA())</f>
        <v>9.2985642770527534E-4</v>
      </c>
      <c r="M511" s="183">
        <f>IFERROR(_xll.qlIndexFixing(Index1Y,$H511,TRUE,_xll.ohTrigger(RecalcTrigger,Trigger1Y)),NA())</f>
        <v>2.9892637959674016E-3</v>
      </c>
      <c r="N511" s="182">
        <f>IFERROR(_xll.qlIndexFixing(ONIndex1M,I511,TRUE,_xll.ohTrigger(RecalcTrigger,Trigger1M)),NA())</f>
        <v>-1.8866467065414838E-3</v>
      </c>
      <c r="O511" s="44">
        <f>IFERROR(_xll.qlIndexFixing(ONIndex3M,I511,TRUE,_xll.ohTrigger(RecalcTrigger,Trigger3M)),NA())</f>
        <v>-8.255808918500307E-4</v>
      </c>
      <c r="P511" s="44">
        <f>IFERROR(_xll.qlIndexFixing(ONIndex6M,I511,TRUE,_xll.ohTrigger(RecalcTrigger,Trigger6M)),NA())</f>
        <v>2.6324006550559886E-4</v>
      </c>
      <c r="Q511" s="183">
        <f>IFERROR(_xll.qlIndexFixing(ONIndex1Y,I511,TRUE,_xll.ohTrigger(RecalcTrigger,Trigger1Y)),NA())</f>
        <v>1.5371307208678076E-3</v>
      </c>
    </row>
    <row r="512" spans="2:17" x14ac:dyDescent="0.2">
      <c r="B512" s="39" t="s">
        <v>17</v>
      </c>
      <c r="D512" s="42">
        <f>_xll.qlCalendarAdvance(Calendar,$D511,B512,"f",FALSE)</f>
        <v>43077</v>
      </c>
      <c r="E512" s="177">
        <f>_xll.qlInterestRateIndexValueDate(IndexON,D512)</f>
        <v>43077</v>
      </c>
      <c r="F512" s="193">
        <f>IFERROR(_xll.qlIndexFixing(IndexON,D512,TRUE,_xll.ohTrigger(RecalcTrigger,TriggerON)),NA())</f>
        <v>-2.0216935348482679E-3</v>
      </c>
      <c r="H512" s="42">
        <f>_xll.qlCalendarAdvance(Calendar,$H511,B512,"f",FALSE)</f>
        <v>43077</v>
      </c>
      <c r="I512" s="177">
        <f>_xll.qlInterestRateIndexValueDate(Index1M,$H512)</f>
        <v>43081</v>
      </c>
      <c r="J512" s="182">
        <f>IFERROR(_xll.qlIndexFixing(Index1M,$H512,TRUE,_xll.ohTrigger(RecalcTrigger,Trigger1M)),NA())</f>
        <v>-1.8209617816177643E-3</v>
      </c>
      <c r="K512" s="44">
        <f>IFERROR(_xll.qlIndexFixing(Index3M,H512,TRUE,_xll.ohTrigger(RecalcTrigger,Trigger3M)),NA())</f>
        <v>-5.7419270671976719E-4</v>
      </c>
      <c r="L512" s="44">
        <f>IFERROR(_xll.qlIndexFixing(Index6M,$H512,TRUE,_xll.ohTrigger(RecalcTrigger,Trigger6M)),NA())</f>
        <v>9.37649091882514E-4</v>
      </c>
      <c r="M512" s="183">
        <f>IFERROR(_xll.qlIndexFixing(Index1Y,$H512,TRUE,_xll.ohTrigger(RecalcTrigger,Trigger1Y)),NA())</f>
        <v>2.9975657787243261E-3</v>
      </c>
      <c r="N512" s="182">
        <f>IFERROR(_xll.qlIndexFixing(ONIndex1M,I512,TRUE,_xll.ohTrigger(RecalcTrigger,Trigger1M)),NA())</f>
        <v>-1.8820384482065577E-3</v>
      </c>
      <c r="O512" s="44">
        <f>IFERROR(_xll.qlIndexFixing(ONIndex3M,I512,TRUE,_xll.ohTrigger(RecalcTrigger,Trigger3M)),NA())</f>
        <v>-8.2030333517835174E-4</v>
      </c>
      <c r="P512" s="44">
        <f>IFERROR(_xll.qlIndexFixing(ONIndex6M,I512,TRUE,_xll.ohTrigger(RecalcTrigger,Trigger6M)),NA())</f>
        <v>2.7051955827417373E-4</v>
      </c>
      <c r="Q512" s="183">
        <f>IFERROR(_xll.qlIndexFixing(ONIndex1Y,I512,TRUE,_xll.ohTrigger(RecalcTrigger,Trigger1Y)),NA())</f>
        <v>1.5450018961793432E-3</v>
      </c>
    </row>
    <row r="513" spans="2:17" x14ac:dyDescent="0.2">
      <c r="B513" s="39" t="s">
        <v>17</v>
      </c>
      <c r="D513" s="42">
        <f>_xll.qlCalendarAdvance(Calendar,$D512,B513,"f",FALSE)</f>
        <v>43080</v>
      </c>
      <c r="E513" s="177">
        <f>_xll.qlInterestRateIndexValueDate(IndexON,D513)</f>
        <v>43080</v>
      </c>
      <c r="F513" s="193">
        <f>IFERROR(_xll.qlIndexFixing(IndexON,D513,TRUE,_xll.ohTrigger(RecalcTrigger,TriggerON)),NA())</f>
        <v>-2.0108035338806118E-3</v>
      </c>
      <c r="H513" s="42">
        <f>_xll.qlCalendarAdvance(Calendar,$H512,B513,"f",FALSE)</f>
        <v>43080</v>
      </c>
      <c r="I513" s="177">
        <f>_xll.qlInterestRateIndexValueDate(Index1M,$H513)</f>
        <v>43082</v>
      </c>
      <c r="J513" s="182">
        <f>IFERROR(_xll.qlIndexFixing(Index1M,$H513,TRUE,_xll.ohTrigger(RecalcTrigger,Trigger1M)),NA())</f>
        <v>-1.8114197068077396E-3</v>
      </c>
      <c r="K513" s="44">
        <f>IFERROR(_xll.qlIndexFixing(Index3M,H513,TRUE,_xll.ohTrigger(RecalcTrigger,Trigger3M)),NA())</f>
        <v>-5.6811422836444692E-4</v>
      </c>
      <c r="L513" s="44">
        <f>IFERROR(_xll.qlIndexFixing(Index6M,$H513,TRUE,_xll.ohTrigger(RecalcTrigger,Trigger6M)),NA())</f>
        <v>9.4544798203816669E-4</v>
      </c>
      <c r="M513" s="183">
        <f>IFERROR(_xll.qlIndexFixing(Index1Y,$H513,TRUE,_xll.ohTrigger(RecalcTrigger,Trigger1Y)),NA())</f>
        <v>3.0058690829344436E-3</v>
      </c>
      <c r="N513" s="182">
        <f>IFERROR(_xll.qlIndexFixing(ONIndex1M,I513,TRUE,_xll.ohTrigger(RecalcTrigger,Trigger1M)),NA())</f>
        <v>-1.8727960772579877E-3</v>
      </c>
      <c r="O513" s="44">
        <f>IFERROR(_xll.qlIndexFixing(ONIndex3M,I513,TRUE,_xll.ohTrigger(RecalcTrigger,Trigger3M)),NA())</f>
        <v>-8.0973121389327218E-4</v>
      </c>
      <c r="P513" s="44">
        <f>IFERROR(_xll.qlIndexFixing(ONIndex6M,I513,TRUE,_xll.ohTrigger(RecalcTrigger,Trigger6M)),NA())</f>
        <v>2.849282222694427E-4</v>
      </c>
      <c r="Q513" s="183">
        <f>IFERROR(_xll.qlIndexFixing(ONIndex1Y,I513,TRUE,_xll.ohTrigger(RecalcTrigger,Trigger1Y)),NA())</f>
        <v>1.5604138055014261E-3</v>
      </c>
    </row>
    <row r="514" spans="2:17" x14ac:dyDescent="0.2">
      <c r="B514" s="39" t="s">
        <v>17</v>
      </c>
      <c r="D514" s="42">
        <f>_xll.qlCalendarAdvance(Calendar,$D513,B514,"f",FALSE)</f>
        <v>43081</v>
      </c>
      <c r="E514" s="177">
        <f>_xll.qlInterestRateIndexValueDate(IndexON,D514)</f>
        <v>43081</v>
      </c>
      <c r="F514" s="193">
        <f>IFERROR(_xll.qlIndexFixing(IndexON,D514,TRUE,_xll.ohTrigger(RecalcTrigger,TriggerON)),NA())</f>
        <v>-2.0053304011335982E-3</v>
      </c>
      <c r="H514" s="42">
        <f>_xll.qlCalendarAdvance(Calendar,$H513,B514,"f",FALSE)</f>
        <v>43081</v>
      </c>
      <c r="I514" s="177">
        <f>_xll.qlInterestRateIndexValueDate(Index1M,$H514)</f>
        <v>43083</v>
      </c>
      <c r="J514" s="182">
        <f>IFERROR(_xll.qlIndexFixing(Index1M,$H514,TRUE,_xll.ohTrigger(RecalcTrigger,Trigger1M)),NA())</f>
        <v>-1.8090783438759472E-3</v>
      </c>
      <c r="K514" s="44">
        <f>IFERROR(_xll.qlIndexFixing(Index3M,H514,TRUE,_xll.ohTrigger(RecalcTrigger,Trigger3M)),NA())</f>
        <v>-5.6201597805305425E-4</v>
      </c>
      <c r="L514" s="44">
        <f>IFERROR(_xll.qlIndexFixing(Index6M,$H514,TRUE,_xll.ohTrigger(RecalcTrigger,Trigger6M)),NA())</f>
        <v>9.5325337148679135E-4</v>
      </c>
      <c r="M514" s="183">
        <f>IFERROR(_xll.qlIndexFixing(Index1Y,$H514,TRUE,_xll.ohTrigger(RecalcTrigger,Trigger1Y)),NA())</f>
        <v>3.0141739714034227E-3</v>
      </c>
      <c r="N514" s="182">
        <f>IFERROR(_xll.qlIndexFixing(ONIndex1M,I514,TRUE,_xll.ohTrigger(RecalcTrigger,Trigger1M)),NA())</f>
        <v>-1.8635572560699032E-3</v>
      </c>
      <c r="O514" s="44">
        <f>IFERROR(_xll.qlIndexFixing(ONIndex3M,I514,TRUE,_xll.ohTrigger(RecalcTrigger,Trigger3M)),NA())</f>
        <v>-7.9914777747269738E-4</v>
      </c>
      <c r="P514" s="44">
        <f>IFERROR(_xll.qlIndexFixing(ONIndex6M,I514,TRUE,_xll.ohTrigger(RecalcTrigger,Trigger6M)),NA())</f>
        <v>2.9918405816786731E-4</v>
      </c>
      <c r="Q514" s="183">
        <f>IFERROR(_xll.qlIndexFixing(ONIndex1Y,I514,TRUE,_xll.ohTrigger(RecalcTrigger,Trigger1Y)),NA())</f>
        <v>1.5754715716020939E-3</v>
      </c>
    </row>
    <row r="515" spans="2:17" x14ac:dyDescent="0.2">
      <c r="B515" s="39" t="s">
        <v>17</v>
      </c>
      <c r="D515" s="42">
        <f>_xll.qlCalendarAdvance(Calendar,$D514,B515,"f",FALSE)</f>
        <v>43082</v>
      </c>
      <c r="E515" s="177">
        <f>_xll.qlInterestRateIndexValueDate(IndexON,D515)</f>
        <v>43082</v>
      </c>
      <c r="F515" s="193">
        <f>IFERROR(_xll.qlIndexFixing(IndexON,D515,TRUE,_xll.ohTrigger(RecalcTrigger,TriggerON)),NA())</f>
        <v>-1.9998438055557344E-3</v>
      </c>
      <c r="H515" s="42">
        <f>_xll.qlCalendarAdvance(Calendar,$H514,B515,"f",FALSE)</f>
        <v>43082</v>
      </c>
      <c r="I515" s="177">
        <f>_xll.qlInterestRateIndexValueDate(Index1M,$H515)</f>
        <v>43084</v>
      </c>
      <c r="J515" s="182">
        <f>IFERROR(_xll.qlIndexFixing(Index1M,$H515,TRUE,_xll.ohTrigger(RecalcTrigger,Trigger1M)),NA())</f>
        <v>-1.8067342375213591E-3</v>
      </c>
      <c r="K515" s="44">
        <f>IFERROR(_xll.qlIndexFixing(Index3M,H515,TRUE,_xll.ohTrigger(RecalcTrigger,Trigger3M)),NA())</f>
        <v>-5.5589775578557266E-4</v>
      </c>
      <c r="L515" s="44">
        <f>IFERROR(_xll.qlIndexFixing(Index6M,$H515,TRUE,_xll.ohTrigger(RecalcTrigger,Trigger6M)),NA())</f>
        <v>9.6106553534370317E-4</v>
      </c>
      <c r="M515" s="183">
        <f>IFERROR(_xll.qlIndexFixing(Index1Y,$H515,TRUE,_xll.ohTrigger(RecalcTrigger,Trigger1Y)),NA())</f>
        <v>3.0310479666238854E-3</v>
      </c>
      <c r="N515" s="182">
        <f>IFERROR(_xll.qlIndexFixing(ONIndex1M,I515,TRUE,_xll.ohTrigger(RecalcTrigger,Trigger1M)),NA())</f>
        <v>-1.8589250943357172E-3</v>
      </c>
      <c r="O515" s="44">
        <f>IFERROR(_xll.qlIndexFixing(ONIndex3M,I515,TRUE,_xll.ohTrigger(RecalcTrigger,Trigger3M)),NA())</f>
        <v>-7.9384778446822679E-4</v>
      </c>
      <c r="P515" s="44">
        <f>IFERROR(_xll.qlIndexFixing(ONIndex6M,I515,TRUE,_xll.ohTrigger(RecalcTrigger,Trigger6M)),NA())</f>
        <v>3.0623498521009651E-4</v>
      </c>
      <c r="Q515" s="183">
        <f>IFERROR(_xll.qlIndexFixing(ONIndex1Y,I515,TRUE,_xll.ohTrigger(RecalcTrigger,Trigger1Y)),NA())</f>
        <v>1.5828318228106042E-3</v>
      </c>
    </row>
    <row r="516" spans="2:17" x14ac:dyDescent="0.2">
      <c r="B516" s="39" t="s">
        <v>17</v>
      </c>
      <c r="D516" s="42">
        <f>_xll.qlCalendarAdvance(Calendar,$D515,B516,"f",FALSE)</f>
        <v>43083</v>
      </c>
      <c r="E516" s="177">
        <f>_xll.qlInterestRateIndexValueDate(IndexON,D516)</f>
        <v>43083</v>
      </c>
      <c r="F516" s="193">
        <f>IFERROR(_xll.qlIndexFixing(IndexON,D516,TRUE,_xll.ohTrigger(RecalcTrigger,TriggerON)),NA())</f>
        <v>-1.9943437541813935E-3</v>
      </c>
      <c r="H516" s="42">
        <f>_xll.qlCalendarAdvance(Calendar,$H515,B516,"f",FALSE)</f>
        <v>43083</v>
      </c>
      <c r="I516" s="177">
        <f>_xll.qlInterestRateIndexValueDate(Index1M,$H516)</f>
        <v>43087</v>
      </c>
      <c r="J516" s="182">
        <f>IFERROR(_xll.qlIndexFixing(Index1M,$H516,TRUE,_xll.ohTrigger(RecalcTrigger,Trigger1M)),NA())</f>
        <v>-1.7924119714978776E-3</v>
      </c>
      <c r="K516" s="44">
        <f>IFERROR(_xll.qlIndexFixing(Index3M,H516,TRUE,_xll.ohTrigger(RecalcTrigger,Trigger3M)),NA())</f>
        <v>-5.3416419743303265E-4</v>
      </c>
      <c r="L516" s="44">
        <f>IFERROR(_xll.qlIndexFixing(Index6M,$H516,TRUE,_xll.ohTrigger(RecalcTrigger,Trigger6M)),NA())</f>
        <v>9.8454545150627277E-4</v>
      </c>
      <c r="M516" s="183">
        <f>IFERROR(_xll.qlIndexFixing(Index1Y,$H516,TRUE,_xll.ohTrigger(RecalcTrigger,Trigger1Y)),NA())</f>
        <v>3.0474146857626763E-3</v>
      </c>
      <c r="N516" s="182">
        <f>IFERROR(_xll.qlIndexFixing(ONIndex1M,I516,TRUE,_xll.ohTrigger(RecalcTrigger,Trigger1M)),NA())</f>
        <v>-1.85428825718148E-3</v>
      </c>
      <c r="O516" s="44">
        <f>IFERROR(_xll.qlIndexFixing(ONIndex3M,I516,TRUE,_xll.ohTrigger(RecalcTrigger,Trigger3M)),NA())</f>
        <v>-7.8854090844959757E-4</v>
      </c>
      <c r="P516" s="44">
        <f>IFERROR(_xll.qlIndexFixing(ONIndex6M,I516,TRUE,_xll.ohTrigger(RecalcTrigger,Trigger6M)),NA())</f>
        <v>3.1323910113734144E-4</v>
      </c>
      <c r="Q516" s="183">
        <f>IFERROR(_xll.qlIndexFixing(ONIndex1Y,I516,TRUE,_xll.ohTrigger(RecalcTrigger,Trigger1Y)),NA())</f>
        <v>1.5900878424357501E-3</v>
      </c>
    </row>
    <row r="517" spans="2:17" x14ac:dyDescent="0.2">
      <c r="B517" s="39" t="s">
        <v>17</v>
      </c>
      <c r="D517" s="42">
        <f>_xll.qlCalendarAdvance(Calendar,$D516,B517,"f",FALSE)</f>
        <v>43084</v>
      </c>
      <c r="E517" s="177">
        <f>_xll.qlInterestRateIndexValueDate(IndexON,D517)</f>
        <v>43084</v>
      </c>
      <c r="F517" s="193">
        <f>IFERROR(_xll.qlIndexFixing(IndexON,D517,TRUE,_xll.ohTrigger(RecalcTrigger,TriggerON)),NA())</f>
        <v>-1.9832879073833354E-3</v>
      </c>
      <c r="H517" s="42">
        <f>_xll.qlCalendarAdvance(Calendar,$H516,B517,"f",FALSE)</f>
        <v>43084</v>
      </c>
      <c r="I517" s="177">
        <f>_xll.qlInterestRateIndexValueDate(Index1M,$H517)</f>
        <v>43088</v>
      </c>
      <c r="J517" s="182">
        <f>IFERROR(_xll.qlIndexFixing(Index1M,$H517,TRUE,_xll.ohTrigger(RecalcTrigger,Trigger1M)),NA())</f>
        <v>-1.7876157533694157E-3</v>
      </c>
      <c r="K517" s="44">
        <f>IFERROR(_xll.qlIndexFixing(Index3M,H517,TRUE,_xll.ohTrigger(RecalcTrigger,Trigger3M)),NA())</f>
        <v>-5.312211146661916E-4</v>
      </c>
      <c r="L517" s="44">
        <f>IFERROR(_xll.qlIndexFixing(Index6M,$H517,TRUE,_xll.ohTrigger(RecalcTrigger,Trigger6M)),NA())</f>
        <v>9.9238750013432584E-4</v>
      </c>
      <c r="M517" s="183">
        <f>IFERROR(_xll.qlIndexFixing(Index1Y,$H517,TRUE,_xll.ohTrigger(RecalcTrigger,Trigger1Y)),NA())</f>
        <v>3.0557314993927874E-3</v>
      </c>
      <c r="N517" s="182">
        <f>IFERROR(_xll.qlIndexFixing(ONIndex1M,I517,TRUE,_xll.ohTrigger(RecalcTrigger,Trigger1M)),NA())</f>
        <v>-1.8496455723449046E-3</v>
      </c>
      <c r="O517" s="44">
        <f>IFERROR(_xll.qlIndexFixing(ONIndex3M,I517,TRUE,_xll.ohTrigger(RecalcTrigger,Trigger3M)),NA())</f>
        <v>-7.8321703342876248E-4</v>
      </c>
      <c r="P517" s="44">
        <f>IFERROR(_xll.qlIndexFixing(ONIndex6M,I517,TRUE,_xll.ohTrigger(RecalcTrigger,Trigger6M)),NA())</f>
        <v>3.202059983564709E-4</v>
      </c>
      <c r="Q517" s="183">
        <f>IFERROR(_xll.qlIndexFixing(ONIndex1Y,I517,TRUE,_xll.ohTrigger(RecalcTrigger,Trigger1Y)),NA())</f>
        <v>1.5972584407109025E-3</v>
      </c>
    </row>
    <row r="518" spans="2:17" x14ac:dyDescent="0.2">
      <c r="B518" s="39" t="s">
        <v>17</v>
      </c>
      <c r="D518" s="42">
        <f>_xll.qlCalendarAdvance(Calendar,$D517,B518,"f",FALSE)</f>
        <v>43087</v>
      </c>
      <c r="E518" s="177">
        <f>_xll.qlInterestRateIndexValueDate(IndexON,D518)</f>
        <v>43087</v>
      </c>
      <c r="F518" s="193">
        <f>IFERROR(_xll.qlIndexFixing(IndexON,D518,TRUE,_xll.ohTrigger(RecalcTrigger,TriggerON)),NA())</f>
        <v>-1.9722091301677125E-3</v>
      </c>
      <c r="H518" s="42">
        <f>_xll.qlCalendarAdvance(Calendar,$H517,B518,"f",FALSE)</f>
        <v>43087</v>
      </c>
      <c r="I518" s="177">
        <f>_xll.qlInterestRateIndexValueDate(Index1M,$H518)</f>
        <v>43089</v>
      </c>
      <c r="J518" s="182">
        <f>IFERROR(_xll.qlIndexFixing(Index1M,$H518,TRUE,_xll.ohTrigger(RecalcTrigger,Trigger1M)),NA())</f>
        <v>-1.7779163682981906E-3</v>
      </c>
      <c r="K518" s="44">
        <f>IFERROR(_xll.qlIndexFixing(Index3M,H518,TRUE,_xll.ohTrigger(RecalcTrigger,Trigger3M)),NA())</f>
        <v>-5.2500000015731629E-4</v>
      </c>
      <c r="L518" s="44">
        <f>IFERROR(_xll.qlIndexFixing(Index6M,$H518,TRUE,_xll.ohTrigger(RecalcTrigger,Trigger6M)),NA())</f>
        <v>1.0002377257362022E-3</v>
      </c>
      <c r="M518" s="183">
        <f>IFERROR(_xll.qlIndexFixing(Index1Y,$H518,TRUE,_xll.ohTrigger(RecalcTrigger,Trigger1Y)),NA())</f>
        <v>3.0640515111863861E-3</v>
      </c>
      <c r="N518" s="182">
        <f>IFERROR(_xll.qlIndexFixing(ONIndex1M,I518,TRUE,_xll.ohTrigger(RecalcTrigger,Trigger1M)),NA())</f>
        <v>-1.8356193526551934E-3</v>
      </c>
      <c r="O518" s="44">
        <f>IFERROR(_xll.qlIndexFixing(ONIndex3M,I518,TRUE,_xll.ohTrigger(RecalcTrigger,Trigger3M)),NA())</f>
        <v>-7.6710493838660909E-4</v>
      </c>
      <c r="P518" s="44">
        <f>IFERROR(_xll.qlIndexFixing(ONIndex6M,I518,TRUE,_xll.ohTrigger(RecalcTrigger,Trigger6M)),NA())</f>
        <v>3.4116328734867807E-4</v>
      </c>
      <c r="Q518" s="183">
        <f>IFERROR(_xll.qlIndexFixing(ONIndex1Y,I518,TRUE,_xll.ohTrigger(RecalcTrigger,Trigger1Y)),NA())</f>
        <v>1.6188068006872669E-3</v>
      </c>
    </row>
    <row r="519" spans="2:17" x14ac:dyDescent="0.2">
      <c r="B519" s="39" t="s">
        <v>17</v>
      </c>
      <c r="D519" s="42">
        <f>_xll.qlCalendarAdvance(Calendar,$D518,B519,"f",FALSE)</f>
        <v>43088</v>
      </c>
      <c r="E519" s="177">
        <f>_xll.qlInterestRateIndexValueDate(IndexON,D519)</f>
        <v>43088</v>
      </c>
      <c r="F519" s="193">
        <f>IFERROR(_xll.qlIndexFixing(IndexON,D519,TRUE,_xll.ohTrigger(RecalcTrigger,TriggerON)),NA())</f>
        <v>-1.966641904447286E-3</v>
      </c>
      <c r="H519" s="42">
        <f>_xll.qlCalendarAdvance(Calendar,$H518,B519,"f",FALSE)</f>
        <v>43088</v>
      </c>
      <c r="I519" s="177">
        <f>_xll.qlInterestRateIndexValueDate(Index1M,$H519)</f>
        <v>43090</v>
      </c>
      <c r="J519" s="182">
        <f>IFERROR(_xll.qlIndexFixing(Index1M,$H519,TRUE,_xll.ohTrigger(RecalcTrigger,Trigger1M)),NA())</f>
        <v>-1.7755388922187365E-3</v>
      </c>
      <c r="K519" s="44">
        <f>IFERROR(_xll.qlIndexFixing(Index3M,H519,TRUE,_xll.ohTrigger(RecalcTrigger,Trigger3M)),NA())</f>
        <v>-5.1875774520437901E-4</v>
      </c>
      <c r="L519" s="44">
        <f>IFERROR(_xll.qlIndexFixing(Index6M,$H519,TRUE,_xll.ohTrigger(RecalcTrigger,Trigger6M)),NA())</f>
        <v>1.0080964142229769E-3</v>
      </c>
      <c r="M519" s="183">
        <f>IFERROR(_xll.qlIndexFixing(Index1Y,$H519,TRUE,_xll.ohTrigger(RecalcTrigger,Trigger1Y)),NA())</f>
        <v>3.0723749963061596E-3</v>
      </c>
      <c r="N519" s="182">
        <f>IFERROR(_xll.qlIndexFixing(ONIndex1M,I519,TRUE,_xll.ohTrigger(RecalcTrigger,Trigger1M)),NA())</f>
        <v>-1.8215474513949559E-3</v>
      </c>
      <c r="O519" s="44">
        <f>IFERROR(_xll.qlIndexFixing(ONIndex3M,I519,TRUE,_xll.ohTrigger(RecalcTrigger,Trigger3M)),NA())</f>
        <v>-7.5086165860938081E-4</v>
      </c>
      <c r="P519" s="44">
        <f>IFERROR(_xll.qlIndexFixing(ONIndex6M,I519,TRUE,_xll.ohTrigger(RecalcTrigger,Trigger6M)),NA())</f>
        <v>3.622044748929909E-4</v>
      </c>
      <c r="Q519" s="183">
        <f>IFERROR(_xll.qlIndexFixing(ONIndex1Y,I519,TRUE,_xll.ohTrigger(RecalcTrigger,Trigger1Y)),NA())</f>
        <v>1.640405764824493E-3</v>
      </c>
    </row>
    <row r="520" spans="2:17" x14ac:dyDescent="0.2">
      <c r="B520" s="39" t="s">
        <v>17</v>
      </c>
      <c r="D520" s="42">
        <f>_xll.qlCalendarAdvance(Calendar,$D519,B520,"f",FALSE)</f>
        <v>43089</v>
      </c>
      <c r="E520" s="177">
        <f>_xll.qlInterestRateIndexValueDate(IndexON,D520)</f>
        <v>43089</v>
      </c>
      <c r="F520" s="193">
        <f>IFERROR(_xll.qlIndexFixing(IndexON,D520,TRUE,_xll.ohTrigger(RecalcTrigger,TriggerON)),NA())</f>
        <v>-1.9610612648568448E-3</v>
      </c>
      <c r="H520" s="42">
        <f>_xll.qlCalendarAdvance(Calendar,$H519,B520,"f",FALSE)</f>
        <v>43089</v>
      </c>
      <c r="I520" s="177">
        <f>_xll.qlInterestRateIndexValueDate(Index1M,$H520)</f>
        <v>43091</v>
      </c>
      <c r="J520" s="182">
        <f>IFERROR(_xll.qlIndexFixing(Index1M,$H520,TRUE,_xll.ohTrigger(RecalcTrigger,Trigger1M)),NA())</f>
        <v>-1.7731574644639441E-3</v>
      </c>
      <c r="K520" s="44">
        <f>IFERROR(_xll.qlIndexFixing(Index3M,H520,TRUE,_xll.ohTrigger(RecalcTrigger,Trigger3M)),NA())</f>
        <v>-5.1249439872069757E-4</v>
      </c>
      <c r="L520" s="44">
        <f>IFERROR(_xll.qlIndexFixing(Index6M,$H520,TRUE,_xll.ohTrigger(RecalcTrigger,Trigger6M)),NA())</f>
        <v>1.0159637985625806E-3</v>
      </c>
      <c r="M520" s="183">
        <f>IFERROR(_xll.qlIndexFixing(Index1Y,$H520,TRUE,_xll.ohTrigger(RecalcTrigger,Trigger1Y)),NA())</f>
        <v>3.0892788567925054E-3</v>
      </c>
      <c r="N520" s="182">
        <f>IFERROR(_xll.qlIndexFixing(ONIndex1M,I520,TRUE,_xll.ohTrigger(RecalcTrigger,Trigger1M)),NA())</f>
        <v>-1.81682285000484E-3</v>
      </c>
      <c r="O520" s="44">
        <f>IFERROR(_xll.qlIndexFixing(ONIndex3M,I520,TRUE,_xll.ohTrigger(RecalcTrigger,Trigger3M)),NA())</f>
        <v>-7.4540006079537591E-4</v>
      </c>
      <c r="P520" s="44">
        <f>IFERROR(_xll.qlIndexFixing(ONIndex6M,I520,TRUE,_xll.ohTrigger(RecalcTrigger,Trigger6M)),NA())</f>
        <v>3.6924663255000212E-4</v>
      </c>
      <c r="Q520" s="183">
        <f>IFERROR(_xll.qlIndexFixing(ONIndex1Y,I520,TRUE,_xll.ohTrigger(RecalcTrigger,Trigger1Y)),NA())</f>
        <v>1.6476366444795332E-3</v>
      </c>
    </row>
    <row r="521" spans="2:17" x14ac:dyDescent="0.2">
      <c r="B521" s="39" t="s">
        <v>17</v>
      </c>
      <c r="D521" s="42">
        <f>_xll.qlCalendarAdvance(Calendar,$D520,B521,"f",FALSE)</f>
        <v>43090</v>
      </c>
      <c r="E521" s="177">
        <f>_xll.qlInterestRateIndexValueDate(IndexON,D521)</f>
        <v>43090</v>
      </c>
      <c r="F521" s="193">
        <f>IFERROR(_xll.qlIndexFixing(IndexON,D521,TRUE,_xll.ohTrigger(RecalcTrigger,TriggerON)),NA())</f>
        <v>-1.9554674554811413E-3</v>
      </c>
      <c r="H521" s="42">
        <f>_xll.qlCalendarAdvance(Calendar,$H520,B521,"f",FALSE)</f>
        <v>43090</v>
      </c>
      <c r="I521" s="177">
        <f>_xll.qlInterestRateIndexValueDate(Index1M,$H521)</f>
        <v>43096</v>
      </c>
      <c r="J521" s="182">
        <f>IFERROR(_xll.qlIndexFixing(Index1M,$H521,TRUE,_xll.ohTrigger(RecalcTrigger,Trigger1M)),NA())</f>
        <v>-1.7438469998493583E-3</v>
      </c>
      <c r="K521" s="44">
        <f>IFERROR(_xll.qlIndexFixing(Index3M,H521,TRUE,_xll.ohTrigger(RecalcTrigger,Trigger3M)),NA())</f>
        <v>-4.8086483143938707E-4</v>
      </c>
      <c r="L521" s="44">
        <f>IFERROR(_xll.qlIndexFixing(Index6M,$H521,TRUE,_xll.ohTrigger(RecalcTrigger,Trigger6M)),NA())</f>
        <v>1.0554305977324534E-3</v>
      </c>
      <c r="M521" s="183">
        <f>IFERROR(_xll.qlIndexFixing(Index1Y,$H521,TRUE,_xll.ohTrigger(RecalcTrigger,Trigger1Y)),NA())</f>
        <v>3.1223936244038535E-3</v>
      </c>
      <c r="N521" s="182">
        <f>IFERROR(_xll.qlIndexFixing(ONIndex1M,I521,TRUE,_xll.ohTrigger(RecalcTrigger,Trigger1M)),NA())</f>
        <v>-1.8049382951945692E-3</v>
      </c>
      <c r="O521" s="44">
        <f>IFERROR(_xll.qlIndexFixing(ONIndex3M,I521,TRUE,_xll.ohTrigger(RecalcTrigger,Trigger3M)),NA())</f>
        <v>-7.3164457686347717E-4</v>
      </c>
      <c r="P521" s="44">
        <f>IFERROR(_xll.qlIndexFixing(ONIndex6M,I521,TRUE,_xll.ohTrigger(RecalcTrigger,Trigger6M)),NA())</f>
        <v>3.869125635680426E-4</v>
      </c>
      <c r="Q521" s="183">
        <f>IFERROR(_xll.qlIndexFixing(ONIndex1Y,I521,TRUE,_xll.ohTrigger(RecalcTrigger,Trigger1Y)),NA())</f>
        <v>1.6657813243181607E-3</v>
      </c>
    </row>
    <row r="522" spans="2:17" x14ac:dyDescent="0.2">
      <c r="B522" s="39" t="s">
        <v>42</v>
      </c>
      <c r="D522" s="42">
        <f>_xll.qlCalendarAdvance(Calendar,$D521,B522,"f",FALSE)</f>
        <v>43097</v>
      </c>
      <c r="E522" s="177">
        <f>_xll.qlInterestRateIndexValueDate(IndexON,D522)</f>
        <v>43097</v>
      </c>
      <c r="F522" s="193">
        <f>IFERROR(_xll.qlIndexFixing(IndexON,D522,TRUE,_xll.ohTrigger(RecalcTrigger,TriggerON)),NA())</f>
        <v>-1.9159746887043028E-3</v>
      </c>
      <c r="H522" s="42">
        <f>_xll.qlCalendarAdvance(Calendar,$H521,B522,"f",FALSE)</f>
        <v>43097</v>
      </c>
      <c r="I522" s="177">
        <f>_xll.qlInterestRateIndexValueDate(Index1M,$H522)</f>
        <v>43102</v>
      </c>
      <c r="J522" s="182">
        <f>IFERROR(_xll.qlIndexFixing(Index1M,$H522,TRUE,_xll.ohTrigger(RecalcTrigger,Trigger1M)),NA())</f>
        <v>-1.7192251823024364E-3</v>
      </c>
      <c r="K522" s="44">
        <f>IFERROR(_xll.qlIndexFixing(Index3M,H522,TRUE,_xll.ohTrigger(RecalcTrigger,Trigger3M)),NA())</f>
        <v>-4.3882510832126878E-4</v>
      </c>
      <c r="L522" s="44">
        <f>IFERROR(_xll.qlIndexFixing(Index6M,$H522,TRUE,_xll.ohTrigger(RecalcTrigger,Trigger6M)),NA())</f>
        <v>1.0989630403838446E-3</v>
      </c>
      <c r="M522" s="183">
        <f>IFERROR(_xll.qlIndexFixing(Index1Y,$H522,TRUE,_xll.ohTrigger(RecalcTrigger,Trigger1Y)),NA())</f>
        <v>3.1725427456667519E-3</v>
      </c>
      <c r="N522" s="182">
        <f>IFERROR(_xll.qlIndexFixing(ONIndex1M,I522,TRUE,_xll.ohTrigger(RecalcTrigger,Trigger1M)),NA())</f>
        <v>-1.7834174127884239E-3</v>
      </c>
      <c r="O522" s="44">
        <f>IFERROR(_xll.qlIndexFixing(ONIndex3M,I522,TRUE,_xll.ohTrigger(RecalcTrigger,Trigger3M)),NA())</f>
        <v>-7.0661172141495143E-4</v>
      </c>
      <c r="P522" s="44">
        <f>IFERROR(_xll.qlIndexFixing(ONIndex6M,I522,TRUE,_xll.ohTrigger(RecalcTrigger,Trigger6M)),NA())</f>
        <v>4.1887586807121124E-4</v>
      </c>
      <c r="Q522" s="183">
        <f>IFERROR(_xll.qlIndexFixing(ONIndex1Y,I522,TRUE,_xll.ohTrigger(RecalcTrigger,Trigger1Y)),NA())</f>
        <v>1.6985644392608634E-3</v>
      </c>
    </row>
    <row r="523" spans="2:17" x14ac:dyDescent="0.2">
      <c r="B523" s="39" t="s">
        <v>42</v>
      </c>
      <c r="D523" s="42">
        <f>_xll.qlCalendarAdvance(Calendar,$D522,B523,"f",FALSE)</f>
        <v>43104</v>
      </c>
      <c r="E523" s="177">
        <f>_xll.qlInterestRateIndexValueDate(IndexON,D523)</f>
        <v>43104</v>
      </c>
      <c r="F523" s="193">
        <f>IFERROR(_xll.qlIndexFixing(IndexON,D523,TRUE,_xll.ohTrigger(RecalcTrigger,TriggerON)),NA())</f>
        <v>-1.8759002497370503E-3</v>
      </c>
      <c r="H523" s="42">
        <f>_xll.qlCalendarAdvance(Calendar,$H522,B523,"f",FALSE)</f>
        <v>43104</v>
      </c>
      <c r="I523" s="177">
        <f>_xll.qlInterestRateIndexValueDate(Index1M,$H523)</f>
        <v>43108</v>
      </c>
      <c r="J523" s="182">
        <f>IFERROR(_xll.qlIndexFixing(Index1M,$H523,TRUE,_xll.ohTrigger(RecalcTrigger,Trigger1M)),NA())</f>
        <v>-1.6891969139866806E-3</v>
      </c>
      <c r="K523" s="44">
        <f>IFERROR(_xll.qlIndexFixing(Index3M,H523,TRUE,_xll.ohTrigger(RecalcTrigger,Trigger3M)),NA())</f>
        <v>-3.9942646600298716E-4</v>
      </c>
      <c r="L523" s="44">
        <f>IFERROR(_xll.qlIndexFixing(Index6M,$H523,TRUE,_xll.ohTrigger(RecalcTrigger,Trigger6M)),NA())</f>
        <v>1.1510099644969367E-3</v>
      </c>
      <c r="M523" s="183">
        <f>IFERROR(_xll.qlIndexFixing(Index1Y,$H523,TRUE,_xll.ohTrigger(RecalcTrigger,Trigger1Y)),NA())</f>
        <v>3.2228179440023774E-3</v>
      </c>
      <c r="N523" s="182">
        <f>IFERROR(_xll.qlIndexFixing(ONIndex1M,I523,TRUE,_xll.ohTrigger(RecalcTrigger,Trigger1M)),NA())</f>
        <v>-1.7543192347613257E-3</v>
      </c>
      <c r="O523" s="44">
        <f>IFERROR(_xll.qlIndexFixing(ONIndex3M,I523,TRUE,_xll.ohTrigger(RecalcTrigger,Trigger3M)),NA())</f>
        <v>-6.7258175241224905E-4</v>
      </c>
      <c r="P523" s="44">
        <f>IFERROR(_xll.qlIndexFixing(ONIndex6M,I523,TRUE,_xll.ohTrigger(RecalcTrigger,Trigger6M)),NA())</f>
        <v>4.6187342438663848E-4</v>
      </c>
      <c r="Q523" s="183">
        <f>IFERROR(_xll.qlIndexFixing(ONIndex1Y,I523,TRUE,_xll.ohTrigger(RecalcTrigger,Trigger1Y)),NA())</f>
        <v>1.7426430513012292E-3</v>
      </c>
    </row>
    <row r="524" spans="2:17" x14ac:dyDescent="0.2">
      <c r="B524" s="39" t="s">
        <v>42</v>
      </c>
      <c r="D524" s="42">
        <f>_xll.qlCalendarAdvance(Calendar,$D523,B524,"f",FALSE)</f>
        <v>43111</v>
      </c>
      <c r="E524" s="177">
        <f>_xll.qlInterestRateIndexValueDate(IndexON,D524)</f>
        <v>43111</v>
      </c>
      <c r="F524" s="193">
        <f>IFERROR(_xll.qlIndexFixing(IndexON,D524,TRUE,_xll.ohTrigger(RecalcTrigger,TriggerON)),NA())</f>
        <v>-1.8352491878603772E-3</v>
      </c>
      <c r="H524" s="42">
        <f>_xll.qlCalendarAdvance(Calendar,$H523,B524,"f",FALSE)</f>
        <v>43111</v>
      </c>
      <c r="I524" s="177">
        <f>_xll.qlInterestRateIndexValueDate(Index1M,$H524)</f>
        <v>43115</v>
      </c>
      <c r="J524" s="182">
        <f>IFERROR(_xll.qlIndexFixing(Index1M,$H524,TRUE,_xll.ohTrigger(RecalcTrigger,Trigger1M)),NA())</f>
        <v>-1.6536175112413787E-3</v>
      </c>
      <c r="K524" s="44">
        <f>IFERROR(_xll.qlIndexFixing(Index3M,H524,TRUE,_xll.ohTrigger(RecalcTrigger,Trigger3M)),NA())</f>
        <v>-3.5259492894017361E-4</v>
      </c>
      <c r="L524" s="44">
        <f>IFERROR(_xll.qlIndexFixing(Index6M,$H524,TRUE,_xll.ohTrigger(RecalcTrigger,Trigger6M)),NA())</f>
        <v>1.2073036940626861E-3</v>
      </c>
      <c r="M524" s="183">
        <f>IFERROR(_xll.qlIndexFixing(Index1Y,$H524,TRUE,_xll.ohTrigger(RecalcTrigger,Trigger1Y)),NA())</f>
        <v>3.2816259414395949E-3</v>
      </c>
      <c r="N524" s="182">
        <f>IFERROR(_xll.qlIndexFixing(ONIndex1M,I524,TRUE,_xll.ohTrigger(RecalcTrigger,Trigger1M)),NA())</f>
        <v>-1.7198275789098716E-3</v>
      </c>
      <c r="O524" s="44">
        <f>IFERROR(_xll.qlIndexFixing(ONIndex3M,I524,TRUE,_xll.ohTrigger(RecalcTrigger,Trigger3M)),NA())</f>
        <v>-6.3195552279182721E-4</v>
      </c>
      <c r="P524" s="44">
        <f>IFERROR(_xll.qlIndexFixing(ONIndex6M,I524,TRUE,_xll.ohTrigger(RecalcTrigger,Trigger6M)),NA())</f>
        <v>5.1255984192977166E-4</v>
      </c>
      <c r="Q524" s="183">
        <f>IFERROR(_xll.qlIndexFixing(ONIndex1Y,I524,TRUE,_xll.ohTrigger(RecalcTrigger,Trigger1Y)),NA())</f>
        <v>1.7945522693452176E-3</v>
      </c>
    </row>
    <row r="525" spans="2:17" x14ac:dyDescent="0.2">
      <c r="B525" s="39" t="s">
        <v>42</v>
      </c>
      <c r="D525" s="42">
        <f>_xll.qlCalendarAdvance(Calendar,$D524,B525,"f",FALSE)</f>
        <v>43118</v>
      </c>
      <c r="E525" s="177">
        <f>_xll.qlInterestRateIndexValueDate(IndexON,D525)</f>
        <v>43118</v>
      </c>
      <c r="F525" s="193">
        <f>IFERROR(_xll.qlIndexFixing(IndexON,D525,TRUE,_xll.ohTrigger(RecalcTrigger,TriggerON)),NA())</f>
        <v>-1.7940265523153087E-3</v>
      </c>
      <c r="H525" s="42">
        <f>_xll.qlCalendarAdvance(Calendar,$H524,B525,"f",FALSE)</f>
        <v>43118</v>
      </c>
      <c r="I525" s="177">
        <f>_xll.qlInterestRateIndexValueDate(Index1M,$H525)</f>
        <v>43122</v>
      </c>
      <c r="J525" s="182">
        <f>IFERROR(_xll.qlIndexFixing(Index1M,$H525,TRUE,_xll.ohTrigger(RecalcTrigger,Trigger1M)),NA())</f>
        <v>-1.6174482001713078E-3</v>
      </c>
      <c r="K525" s="44">
        <f>IFERROR(_xll.qlIndexFixing(Index3M,H525,TRUE,_xll.ohTrigger(RecalcTrigger,Trigger3M)),NA())</f>
        <v>-3.048673962010255E-4</v>
      </c>
      <c r="L525" s="44">
        <f>IFERROR(_xll.qlIndexFixing(Index6M,$H525,TRUE,_xll.ohTrigger(RecalcTrigger,Trigger6M)),NA())</f>
        <v>1.263977915728241E-3</v>
      </c>
      <c r="M525" s="183">
        <f>IFERROR(_xll.qlIndexFixing(Index1Y,$H525,TRUE,_xll.ohTrigger(RecalcTrigger,Trigger1Y)),NA())</f>
        <v>3.3405930068196301E-3</v>
      </c>
      <c r="N525" s="182">
        <f>IFERROR(_xll.qlIndexFixing(ONIndex1M,I525,TRUE,_xll.ohTrigger(RecalcTrigger,Trigger1M)),NA())</f>
        <v>-1.6847488641369424E-3</v>
      </c>
      <c r="O525" s="44">
        <f>IFERROR(_xll.qlIndexFixing(ONIndex3M,I525,TRUE,_xll.ohTrigger(RecalcTrigger,Trigger3M)),NA())</f>
        <v>-5.9032139320791543E-4</v>
      </c>
      <c r="P525" s="44">
        <f>IFERROR(_xll.qlIndexFixing(ONIndex6M,I525,TRUE,_xll.ohTrigger(RecalcTrigger,Trigger6M)),NA())</f>
        <v>5.6379616183654946E-4</v>
      </c>
      <c r="Q525" s="183">
        <f>IFERROR(_xll.qlIndexFixing(ONIndex1Y,I525,TRUE,_xll.ohTrigger(RecalcTrigger,Trigger1Y)),NA())</f>
        <v>1.8469688138100793E-3</v>
      </c>
    </row>
    <row r="526" spans="2:17" x14ac:dyDescent="0.2">
      <c r="B526" s="39" t="s">
        <v>42</v>
      </c>
      <c r="D526" s="42">
        <f>_xll.qlCalendarAdvance(Calendar,$D525,B526,"f",FALSE)</f>
        <v>43125</v>
      </c>
      <c r="E526" s="177">
        <f>_xll.qlInterestRateIndexValueDate(IndexON,D526)</f>
        <v>43125</v>
      </c>
      <c r="F526" s="193">
        <f>IFERROR(_xll.qlIndexFixing(IndexON,D526,TRUE,_xll.ohTrigger(RecalcTrigger,TriggerON)),NA())</f>
        <v>-1.7522373923828383E-3</v>
      </c>
      <c r="H526" s="42">
        <f>_xll.qlCalendarAdvance(Calendar,$H525,B526,"f",FALSE)</f>
        <v>43125</v>
      </c>
      <c r="I526" s="177">
        <f>_xll.qlInterestRateIndexValueDate(Index1M,$H526)</f>
        <v>43129</v>
      </c>
      <c r="J526" s="182">
        <f>IFERROR(_xll.qlIndexFixing(Index1M,$H526,TRUE,_xll.ohTrigger(RecalcTrigger,Trigger1M)),NA())</f>
        <v>-1.5833670968237179E-3</v>
      </c>
      <c r="K526" s="44">
        <f>IFERROR(_xll.qlIndexFixing(Index3M,H526,TRUE,_xll.ohTrigger(RecalcTrigger,Trigger3M)),NA())</f>
        <v>-2.5628436150732507E-4</v>
      </c>
      <c r="L526" s="44">
        <f>IFERROR(_xll.qlIndexFixing(Index6M,$H526,TRUE,_xll.ohTrigger(RecalcTrigger,Trigger6M)),NA())</f>
        <v>1.3210191082075322E-3</v>
      </c>
      <c r="M526" s="183">
        <f>IFERROR(_xll.qlIndexFixing(Index1Y,$H526,TRUE,_xll.ohTrigger(RecalcTrigger,Trigger1Y)),NA())</f>
        <v>3.3997126605808284E-3</v>
      </c>
      <c r="N526" s="182">
        <f>IFERROR(_xll.qlIndexFixing(ONIndex1M,I526,TRUE,_xll.ohTrigger(RecalcTrigger,Trigger1M)),NA())</f>
        <v>-1.6490815702985273E-3</v>
      </c>
      <c r="O526" s="44">
        <f>IFERROR(_xll.qlIndexFixing(ONIndex3M,I526,TRUE,_xll.ohTrigger(RecalcTrigger,Trigger3M)),NA())</f>
        <v>-5.4766657708871236E-4</v>
      </c>
      <c r="P526" s="44">
        <f>IFERROR(_xll.qlIndexFixing(ONIndex6M,I526,TRUE,_xll.ohTrigger(RecalcTrigger,Trigger6M)),NA())</f>
        <v>6.1556883958147068E-4</v>
      </c>
      <c r="Q526" s="183">
        <f>IFERROR(_xll.qlIndexFixing(ONIndex1Y,I526,TRUE,_xll.ohTrigger(RecalcTrigger,Trigger1Y)),NA())</f>
        <v>1.8998778920487069E-3</v>
      </c>
    </row>
    <row r="527" spans="2:17" x14ac:dyDescent="0.2">
      <c r="B527" s="39" t="s">
        <v>42</v>
      </c>
      <c r="D527" s="42">
        <f>_xll.qlCalendarAdvance(Calendar,$D526,B527,"f",FALSE)</f>
        <v>43132</v>
      </c>
      <c r="E527" s="177">
        <f>_xll.qlInterestRateIndexValueDate(IndexON,D527)</f>
        <v>43132</v>
      </c>
      <c r="F527" s="193">
        <f>IFERROR(_xll.qlIndexFixing(IndexON,D527,TRUE,_xll.ohTrigger(RecalcTrigger,TriggerON)),NA())</f>
        <v>-1.709886757224055E-3</v>
      </c>
      <c r="H527" s="42">
        <f>_xll.qlCalendarAdvance(Calendar,$H526,B527,"f",FALSE)</f>
        <v>43132</v>
      </c>
      <c r="I527" s="177">
        <f>_xll.qlInterestRateIndexValueDate(Index1M,$H527)</f>
        <v>43136</v>
      </c>
      <c r="J527" s="182">
        <f>IFERROR(_xll.qlIndexFixing(Index1M,$H527,TRUE,_xll.ohTrigger(RecalcTrigger,Trigger1M)),NA())</f>
        <v>-1.5514875487714669E-3</v>
      </c>
      <c r="K527" s="44">
        <f>IFERROR(_xll.qlIndexFixing(Index3M,H527,TRUE,_xll.ohTrigger(RecalcTrigger,Trigger3M)),NA())</f>
        <v>-2.0688790465498395E-4</v>
      </c>
      <c r="L527" s="44">
        <f>IFERROR(_xll.qlIndexFixing(Index6M,$H527,TRUE,_xll.ohTrigger(RecalcTrigger,Trigger6M)),NA())</f>
        <v>1.3784137488604099E-3</v>
      </c>
      <c r="M527" s="183">
        <f>IFERROR(_xll.qlIndexFixing(Index1Y,$H527,TRUE,_xll.ohTrigger(RecalcTrigger,Trigger1Y)),NA())</f>
        <v>3.4589786145943777E-3</v>
      </c>
      <c r="N527" s="182">
        <f>IFERROR(_xll.qlIndexFixing(ONIndex1M,I527,TRUE,_xll.ohTrigger(RecalcTrigger,Trigger1M)),NA())</f>
        <v>-1.6128241768509355E-3</v>
      </c>
      <c r="O527" s="44">
        <f>IFERROR(_xll.qlIndexFixing(ONIndex3M,I527,TRUE,_xll.ohTrigger(RecalcTrigger,Trigger3M)),NA())</f>
        <v>-5.0397828770254449E-4</v>
      </c>
      <c r="P527" s="44">
        <f>IFERROR(_xll.qlIndexFixing(ONIndex6M,I527,TRUE,_xll.ohTrigger(RecalcTrigger,Trigger6M)),NA())</f>
        <v>6.6786433047916205E-4</v>
      </c>
      <c r="Q527" s="183">
        <f>IFERROR(_xll.qlIndexFixing(ONIndex1Y,I527,TRUE,_xll.ohTrigger(RecalcTrigger,Trigger1Y)),NA())</f>
        <v>1.9532647115738655E-3</v>
      </c>
    </row>
    <row r="528" spans="2:17" x14ac:dyDescent="0.2">
      <c r="B528" s="39" t="s">
        <v>42</v>
      </c>
      <c r="D528" s="42">
        <f>_xll.qlCalendarAdvance(Calendar,$D527,B528,"f",FALSE)</f>
        <v>43139</v>
      </c>
      <c r="E528" s="177">
        <f>_xll.qlInterestRateIndexValueDate(IndexON,D528)</f>
        <v>43139</v>
      </c>
      <c r="F528" s="193">
        <f>IFERROR(_xll.qlIndexFixing(IndexON,D528,TRUE,_xll.ohTrigger(RecalcTrigger,TriggerON)),NA())</f>
        <v>-1.6669796961998884E-3</v>
      </c>
      <c r="H528" s="42">
        <f>_xll.qlCalendarAdvance(Calendar,$H527,B528,"f",FALSE)</f>
        <v>43139</v>
      </c>
      <c r="I528" s="177">
        <f>_xll.qlInterestRateIndexValueDate(Index1M,$H528)</f>
        <v>43143</v>
      </c>
      <c r="J528" s="182">
        <f>IFERROR(_xll.qlIndexFixing(Index1M,$H528,TRUE,_xll.ohTrigger(RecalcTrigger,Trigger1M)),NA())</f>
        <v>-1.5136666234884441E-3</v>
      </c>
      <c r="K528" s="44">
        <f>IFERROR(_xll.qlIndexFixing(Index3M,H528,TRUE,_xll.ohTrigger(RecalcTrigger,Trigger3M)),NA())</f>
        <v>-1.5672169169499684E-4</v>
      </c>
      <c r="L528" s="44">
        <f>IFERROR(_xll.qlIndexFixing(Index6M,$H528,TRUE,_xll.ohTrigger(RecalcTrigger,Trigger6M)),NA())</f>
        <v>1.4361483136702416E-3</v>
      </c>
      <c r="M528" s="183">
        <f>IFERROR(_xll.qlIndexFixing(Index1Y,$H528,TRUE,_xll.ohTrigger(RecalcTrigger,Trigger1Y)),NA())</f>
        <v>3.518384772210956E-3</v>
      </c>
      <c r="N528" s="182">
        <f>IFERROR(_xll.qlIndexFixing(ONIndex1M,I528,TRUE,_xll.ohTrigger(RecalcTrigger,Trigger1M)),NA())</f>
        <v>-1.5759751634902841E-3</v>
      </c>
      <c r="O528" s="44">
        <f>IFERROR(_xll.qlIndexFixing(ONIndex3M,I528,TRUE,_xll.ohTrigger(RecalcTrigger,Trigger3M)),NA())</f>
        <v>-4.5924373859751455E-4</v>
      </c>
      <c r="P528" s="44">
        <f>IFERROR(_xll.qlIndexFixing(ONIndex6M,I528,TRUE,_xll.ohTrigger(RecalcTrigger,Trigger6M)),NA())</f>
        <v>7.2066908976431421E-4</v>
      </c>
      <c r="Q528" s="183">
        <f>IFERROR(_xll.qlIndexFixing(ONIndex1Y,I528,TRUE,_xll.ohTrigger(RecalcTrigger,Trigger1Y)),NA())</f>
        <v>2.0071144795785756E-3</v>
      </c>
    </row>
    <row r="529" spans="2:17" x14ac:dyDescent="0.2">
      <c r="B529" s="39" t="s">
        <v>42</v>
      </c>
      <c r="D529" s="42">
        <f>_xll.qlCalendarAdvance(Calendar,$D528,B529,"f",FALSE)</f>
        <v>43146</v>
      </c>
      <c r="E529" s="177">
        <f>_xll.qlInterestRateIndexValueDate(IndexON,D529)</f>
        <v>43146</v>
      </c>
      <c r="F529" s="193">
        <f>IFERROR(_xll.qlIndexFixing(IndexON,D529,TRUE,_xll.ohTrigger(RecalcTrigger,TriggerON)),NA())</f>
        <v>-1.6235212584314596E-3</v>
      </c>
      <c r="H529" s="42">
        <f>_xll.qlCalendarAdvance(Calendar,$H528,B529,"f",FALSE)</f>
        <v>43146</v>
      </c>
      <c r="I529" s="177">
        <f>_xll.qlInterestRateIndexValueDate(Index1M,$H529)</f>
        <v>43150</v>
      </c>
      <c r="J529" s="182">
        <f>IFERROR(_xll.qlIndexFixing(Index1M,$H529,TRUE,_xll.ohTrigger(RecalcTrigger,Trigger1M)),NA())</f>
        <v>-1.4752500188424428E-3</v>
      </c>
      <c r="K529" s="44">
        <f>IFERROR(_xll.qlIndexFixing(Index3M,H529,TRUE,_xll.ohTrigger(RecalcTrigger,Trigger3M)),NA())</f>
        <v>-1.0583097512713318E-4</v>
      </c>
      <c r="L529" s="44">
        <f>IFERROR(_xll.qlIndexFixing(Index6M,$H529,TRUE,_xll.ohTrigger(RecalcTrigger,Trigger6M)),NA())</f>
        <v>1.4942092772184403E-3</v>
      </c>
      <c r="M529" s="183">
        <f>IFERROR(_xll.qlIndexFixing(Index1Y,$H529,TRUE,_xll.ohTrigger(RecalcTrigger,Trigger1Y)),NA())</f>
        <v>3.577925228311101E-3</v>
      </c>
      <c r="N529" s="182">
        <f>IFERROR(_xll.qlIndexFixing(ONIndex1M,I529,TRUE,_xll.ohTrigger(RecalcTrigger,Trigger1M)),NA())</f>
        <v>-1.5385330099126904E-3</v>
      </c>
      <c r="O529" s="44">
        <f>IFERROR(_xll.qlIndexFixing(ONIndex3M,I529,TRUE,_xll.ohTrigger(RecalcTrigger,Trigger3M)),NA())</f>
        <v>-4.1345014276217285E-4</v>
      </c>
      <c r="P529" s="44">
        <f>IFERROR(_xll.qlIndexFixing(ONIndex6M,I529,TRUE,_xll.ohTrigger(RecalcTrigger,Trigger6M)),NA())</f>
        <v>7.739695730712981E-4</v>
      </c>
      <c r="Q529" s="183">
        <f>IFERROR(_xll.qlIndexFixing(ONIndex1Y,I529,TRUE,_xll.ohTrigger(RecalcTrigger,Trigger1Y)),NA())</f>
        <v>2.0614124035756021E-3</v>
      </c>
    </row>
    <row r="530" spans="2:17" x14ac:dyDescent="0.2">
      <c r="B530" s="39" t="s">
        <v>42</v>
      </c>
      <c r="D530" s="42">
        <f>_xll.qlCalendarAdvance(Calendar,$D529,B530,"f",FALSE)</f>
        <v>43153</v>
      </c>
      <c r="E530" s="177">
        <f>_xll.qlInterestRateIndexValueDate(IndexON,D530)</f>
        <v>43153</v>
      </c>
      <c r="F530" s="193">
        <f>IFERROR(_xll.qlIndexFixing(IndexON,D530,TRUE,_xll.ohTrigger(RecalcTrigger,TriggerON)),NA())</f>
        <v>-1.5795164930798578E-3</v>
      </c>
      <c r="H530" s="42">
        <f>_xll.qlCalendarAdvance(Calendar,$H529,B530,"f",FALSE)</f>
        <v>43153</v>
      </c>
      <c r="I530" s="177">
        <f>_xll.qlInterestRateIndexValueDate(Index1M,$H530)</f>
        <v>43157</v>
      </c>
      <c r="J530" s="182">
        <f>IFERROR(_xll.qlIndexFixing(Index1M,$H530,TRUE,_xll.ohTrigger(RecalcTrigger,Trigger1M)),NA())</f>
        <v>-1.4362362094807615E-3</v>
      </c>
      <c r="K530" s="44">
        <f>IFERROR(_xll.qlIndexFixing(Index3M,H530,TRUE,_xll.ohTrigger(RecalcTrigger,Trigger3M)),NA())</f>
        <v>-5.4262594079573366E-5</v>
      </c>
      <c r="L530" s="44">
        <f>IFERROR(_xll.qlIndexFixing(Index6M,$H530,TRUE,_xll.ohTrigger(RecalcTrigger,Trigger6M)),NA())</f>
        <v>1.5525831126625025E-3</v>
      </c>
      <c r="M530" s="183">
        <f>IFERROR(_xll.qlIndexFixing(Index1Y,$H530,TRUE,_xll.ohTrigger(RecalcTrigger,Trigger1Y)),NA())</f>
        <v>3.6375942693531726E-3</v>
      </c>
      <c r="N530" s="182">
        <f>IFERROR(_xll.qlIndexFixing(ONIndex1M,I530,TRUE,_xll.ohTrigger(RecalcTrigger,Trigger1M)),NA())</f>
        <v>-1.5004961956943674E-3</v>
      </c>
      <c r="O530" s="44">
        <f>IFERROR(_xll.qlIndexFixing(ONIndex3M,I530,TRUE,_xll.ohTrigger(RecalcTrigger,Trigger3M)),NA())</f>
        <v>-3.6658471350481392E-4</v>
      </c>
      <c r="P530" s="44">
        <f>IFERROR(_xll.qlIndexFixing(ONIndex6M,I530,TRUE,_xll.ohTrigger(RecalcTrigger,Trigger6M)),NA())</f>
        <v>8.2775223571474044E-4</v>
      </c>
      <c r="Q530" s="183">
        <f>IFERROR(_xll.qlIndexFixing(ONIndex1Y,I530,TRUE,_xll.ohTrigger(RecalcTrigger,Trigger1Y)),NA())</f>
        <v>2.1161436909178377E-3</v>
      </c>
    </row>
    <row r="531" spans="2:17" x14ac:dyDescent="0.2">
      <c r="B531" s="39" t="s">
        <v>42</v>
      </c>
      <c r="D531" s="42">
        <f>_xll.qlCalendarAdvance(Calendar,$D530,B531,"f",FALSE)</f>
        <v>43160</v>
      </c>
      <c r="E531" s="177">
        <f>_xll.qlInterestRateIndexValueDate(IndexON,D531)</f>
        <v>43160</v>
      </c>
      <c r="F531" s="193">
        <f>IFERROR(_xll.qlIndexFixing(IndexON,D531,TRUE,_xll.ohTrigger(RecalcTrigger,TriggerON)),NA())</f>
        <v>-1.5349704494660443E-3</v>
      </c>
      <c r="H531" s="42">
        <f>_xll.qlCalendarAdvance(Calendar,$H530,B531,"f",FALSE)</f>
        <v>43160</v>
      </c>
      <c r="I531" s="177">
        <f>_xll.qlInterestRateIndexValueDate(Index1M,$H531)</f>
        <v>43164</v>
      </c>
      <c r="J531" s="182">
        <f>IFERROR(_xll.qlIndexFixing(Index1M,$H531,TRUE,_xll.ohTrigger(RecalcTrigger,Trigger1M)),NA())</f>
        <v>-1.3879588239297212E-3</v>
      </c>
      <c r="K531" s="44">
        <f>IFERROR(_xll.qlIndexFixing(Index3M,H531,TRUE,_xll.ohTrigger(RecalcTrigger,Trigger3M)),NA())</f>
        <v>1.7676151316561017E-6</v>
      </c>
      <c r="L531" s="44">
        <f>IFERROR(_xll.qlIndexFixing(Index6M,$H531,TRUE,_xll.ohTrigger(RecalcTrigger,Trigger6M)),NA())</f>
        <v>1.619844720504751E-3</v>
      </c>
      <c r="M531" s="183">
        <f>IFERROR(_xll.qlIndexFixing(Index1Y,$H531,TRUE,_xll.ohTrigger(RecalcTrigger,Trigger1Y)),NA())</f>
        <v>3.6973863734254767E-3</v>
      </c>
      <c r="N531" s="182">
        <f>IFERROR(_xll.qlIndexFixing(ONIndex1M,I531,TRUE,_xll.ohTrigger(RecalcTrigger,Trigger1M)),NA())</f>
        <v>-1.4618632005714005E-3</v>
      </c>
      <c r="O531" s="44">
        <f>IFERROR(_xll.qlIndexFixing(ONIndex3M,I531,TRUE,_xll.ohTrigger(RecalcTrigger,Trigger3M)),NA())</f>
        <v>-3.1863466421366837E-4</v>
      </c>
      <c r="P531" s="44">
        <f>IFERROR(_xll.qlIndexFixing(ONIndex6M,I531,TRUE,_xll.ohTrigger(RecalcTrigger,Trigger6M)),NA())</f>
        <v>8.8200353276945975E-4</v>
      </c>
      <c r="Q531" s="183">
        <f>IFERROR(_xll.qlIndexFixing(ONIndex1Y,I531,TRUE,_xll.ohTrigger(RecalcTrigger,Trigger1Y)),NA())</f>
        <v>2.1712935488782392E-3</v>
      </c>
    </row>
    <row r="532" spans="2:17" x14ac:dyDescent="0.2">
      <c r="B532" s="39" t="s">
        <v>42</v>
      </c>
      <c r="D532" s="42">
        <f>_xll.qlCalendarAdvance(Calendar,$D531,B532,"f",FALSE)</f>
        <v>43167</v>
      </c>
      <c r="E532" s="177">
        <f>_xll.qlInterestRateIndexValueDate(IndexON,D532)</f>
        <v>43167</v>
      </c>
      <c r="F532" s="193">
        <f>IFERROR(_xll.qlIndexFixing(IndexON,D532,TRUE,_xll.ohTrigger(RecalcTrigger,TriggerON)),NA())</f>
        <v>-1.4898881768310446E-3</v>
      </c>
      <c r="H532" s="42">
        <f>_xll.qlCalendarAdvance(Calendar,$H531,B532,"f",FALSE)</f>
        <v>43167</v>
      </c>
      <c r="I532" s="177">
        <f>_xll.qlInterestRateIndexValueDate(Index1M,$H532)</f>
        <v>43171</v>
      </c>
      <c r="J532" s="182">
        <f>IFERROR(_xll.qlIndexFixing(Index1M,$H532,TRUE,_xll.ohTrigger(RecalcTrigger,Trigger1M)),NA())</f>
        <v>-1.3476174347495659E-3</v>
      </c>
      <c r="K532" s="44">
        <f>IFERROR(_xll.qlIndexFixing(Index3M,H532,TRUE,_xll.ohTrigger(RecalcTrigger,Trigger3M)),NA())</f>
        <v>5.4578177963147418E-5</v>
      </c>
      <c r="L532" s="44">
        <f>IFERROR(_xll.qlIndexFixing(Index6M,$H532,TRUE,_xll.ohTrigger(RecalcTrigger,Trigger6M)),NA())</f>
        <v>1.678835546812445E-3</v>
      </c>
      <c r="M532" s="183">
        <f>IFERROR(_xll.qlIndexFixing(Index1Y,$H532,TRUE,_xll.ohTrigger(RecalcTrigger,Trigger1Y)),NA())</f>
        <v>3.7572962102959762E-3</v>
      </c>
      <c r="N532" s="182">
        <f>IFERROR(_xll.qlIndexFixing(ONIndex1M,I532,TRUE,_xll.ohTrigger(RecalcTrigger,Trigger1M)),NA())</f>
        <v>-1.4226325040800347E-3</v>
      </c>
      <c r="O532" s="44">
        <f>IFERROR(_xll.qlIndexFixing(ONIndex3M,I532,TRUE,_xll.ohTrigger(RecalcTrigger,Trigger3M)),NA())</f>
        <v>-2.695872079971906E-4</v>
      </c>
      <c r="P532" s="44">
        <f>IFERROR(_xll.qlIndexFixing(ONIndex6M,I532,TRUE,_xll.ohTrigger(RecalcTrigger,Trigger6M)),NA())</f>
        <v>9.3670991986982699E-4</v>
      </c>
      <c r="Q532" s="183">
        <f>IFERROR(_xll.qlIndexFixing(ONIndex1Y,I532,TRUE,_xll.ohTrigger(RecalcTrigger,Trigger1Y)),NA())</f>
        <v>2.2268471849695715E-3</v>
      </c>
    </row>
    <row r="533" spans="2:17" x14ac:dyDescent="0.2">
      <c r="B533" s="39" t="s">
        <v>42</v>
      </c>
      <c r="D533" s="42">
        <f>_xll.qlCalendarAdvance(Calendar,$D532,B533,"f",FALSE)</f>
        <v>43174</v>
      </c>
      <c r="E533" s="177">
        <f>_xll.qlInterestRateIndexValueDate(IndexON,D533)</f>
        <v>43174</v>
      </c>
      <c r="F533" s="193">
        <f>IFERROR(_xll.qlIndexFixing(IndexON,D533,TRUE,_xll.ohTrigger(RecalcTrigger,TriggerON)),NA())</f>
        <v>-1.4442747246157239E-3</v>
      </c>
      <c r="H533" s="42">
        <f>_xll.qlCalendarAdvance(Calendar,$H532,B533,"f",FALSE)</f>
        <v>43174</v>
      </c>
      <c r="I533" s="177">
        <f>_xll.qlInterestRateIndexValueDate(Index1M,$H533)</f>
        <v>43178</v>
      </c>
      <c r="J533" s="182">
        <f>IFERROR(_xll.qlIndexFixing(Index1M,$H533,TRUE,_xll.ohTrigger(RecalcTrigger,Trigger1M)),NA())</f>
        <v>-1.306673930238913E-3</v>
      </c>
      <c r="K533" s="44">
        <f>IFERROR(_xll.qlIndexFixing(Index3M,H533,TRUE,_xll.ohTrigger(RecalcTrigger,Trigger3M)),NA())</f>
        <v>1.0791525348460721E-4</v>
      </c>
      <c r="L533" s="44">
        <f>IFERROR(_xll.qlIndexFixing(Index6M,$H533,TRUE,_xll.ohTrigger(RecalcTrigger,Trigger6M)),NA())</f>
        <v>1.7380967440132043E-3</v>
      </c>
      <c r="M533" s="183">
        <f>IFERROR(_xll.qlIndexFixing(Index1Y,$H533,TRUE,_xll.ohTrigger(RecalcTrigger,Trigger1Y)),NA())</f>
        <v>3.8173186414655106E-3</v>
      </c>
      <c r="N533" s="182">
        <f>IFERROR(_xll.qlIndexFixing(ONIndex1M,I533,TRUE,_xll.ohTrigger(RecalcTrigger,Trigger1M)),NA())</f>
        <v>-1.3828025858764192E-3</v>
      </c>
      <c r="O533" s="44">
        <f>IFERROR(_xll.qlIndexFixing(ONIndex3M,I533,TRUE,_xll.ohTrigger(RecalcTrigger,Trigger3M)),NA())</f>
        <v>-2.1944396084272455E-4</v>
      </c>
      <c r="P533" s="44">
        <f>IFERROR(_xll.qlIndexFixing(ONIndex6M,I533,TRUE,_xll.ohTrigger(RecalcTrigger,Trigger6M)),NA())</f>
        <v>9.9185785209066069E-4</v>
      </c>
      <c r="Q533" s="183">
        <f>IFERROR(_xll.qlIndexFixing(ONIndex1Y,I533,TRUE,_xll.ohTrigger(RecalcTrigger,Trigger1Y)),NA())</f>
        <v>2.2827898063848551E-3</v>
      </c>
    </row>
    <row r="534" spans="2:17" x14ac:dyDescent="0.2">
      <c r="B534" s="39" t="s">
        <v>42</v>
      </c>
      <c r="D534" s="42">
        <f>_xll.qlCalendarAdvance(Calendar,$D533,B534,"f",FALSE)</f>
        <v>43181</v>
      </c>
      <c r="E534" s="177">
        <f>_xll.qlInterestRateIndexValueDate(IndexON,D534)</f>
        <v>43181</v>
      </c>
      <c r="F534" s="193">
        <f>IFERROR(_xll.qlIndexFixing(IndexON,D534,TRUE,_xll.ohTrigger(RecalcTrigger,TriggerON)),NA())</f>
        <v>-1.3981351416214594E-3</v>
      </c>
      <c r="H534" s="42">
        <f>_xll.qlCalendarAdvance(Calendar,$H533,B534,"f",FALSE)</f>
        <v>43181</v>
      </c>
      <c r="I534" s="177">
        <f>_xll.qlInterestRateIndexValueDate(Index1M,$H534)</f>
        <v>43185</v>
      </c>
      <c r="J534" s="182">
        <f>IFERROR(_xll.qlIndexFixing(Index1M,$H534,TRUE,_xll.ohTrigger(RecalcTrigger,Trigger1M)),NA())</f>
        <v>-1.2651267840084245E-3</v>
      </c>
      <c r="K534" s="44">
        <f>IFERROR(_xll.qlIndexFixing(Index3M,H534,TRUE,_xll.ohTrigger(RecalcTrigger,Trigger3M)),NA())</f>
        <v>1.6173100129309196E-4</v>
      </c>
      <c r="L534" s="44">
        <f>IFERROR(_xll.qlIndexFixing(Index6M,$H534,TRUE,_xll.ohTrigger(RecalcTrigger,Trigger6M)),NA())</f>
        <v>1.7976147792687009E-3</v>
      </c>
      <c r="M534" s="183">
        <f>IFERROR(_xll.qlIndexFixing(Index1Y,$H534,TRUE,_xll.ohTrigger(RecalcTrigger,Trigger1Y)),NA())</f>
        <v>3.8774487202183853E-3</v>
      </c>
      <c r="N534" s="182">
        <f>IFERROR(_xll.qlIndexFixing(ONIndex1M,I534,TRUE,_xll.ohTrigger(RecalcTrigger,Trigger1M)),NA())</f>
        <v>-1.3423719255767352E-3</v>
      </c>
      <c r="O534" s="44">
        <f>IFERROR(_xll.qlIndexFixing(ONIndex3M,I534,TRUE,_xll.ohTrigger(RecalcTrigger,Trigger3M)),NA())</f>
        <v>-1.6860041343047527E-4</v>
      </c>
      <c r="P534" s="44">
        <f>IFERROR(_xll.qlIndexFixing(ONIndex6M,I534,TRUE,_xll.ohTrigger(RecalcTrigger,Trigger6M)),NA())</f>
        <v>1.0474337850663318E-3</v>
      </c>
      <c r="Q534" s="183">
        <f>IFERROR(_xll.qlIndexFixing(ONIndex1Y,I534,TRUE,_xll.ohTrigger(RecalcTrigger,Trigger1Y)),NA())</f>
        <v>2.3391066205569189E-3</v>
      </c>
    </row>
    <row r="535" spans="2:17" x14ac:dyDescent="0.2">
      <c r="B535" s="39" t="s">
        <v>42</v>
      </c>
      <c r="D535" s="42">
        <f>_xll.qlCalendarAdvance(Calendar,$D534,B535,"f",FALSE)</f>
        <v>43188</v>
      </c>
      <c r="E535" s="177">
        <f>_xll.qlInterestRateIndexValueDate(IndexON,D535)</f>
        <v>43188</v>
      </c>
      <c r="F535" s="193">
        <f>IFERROR(_xll.qlIndexFixing(IndexON,D535,TRUE,_xll.ohTrigger(RecalcTrigger,TriggerON)),NA())</f>
        <v>-1.3380274088623523E-3</v>
      </c>
      <c r="H535" s="42">
        <f>_xll.qlCalendarAdvance(Calendar,$H534,B535,"f",FALSE)</f>
        <v>43188</v>
      </c>
      <c r="I535" s="177">
        <f>_xll.qlInterestRateIndexValueDate(Index1M,$H535)</f>
        <v>43194</v>
      </c>
      <c r="J535" s="182">
        <f>IFERROR(_xll.qlIndexFixing(Index1M,$H535,TRUE,_xll.ohTrigger(RecalcTrigger,Trigger1M)),NA())</f>
        <v>-1.2138964757713033E-3</v>
      </c>
      <c r="K535" s="44">
        <f>IFERROR(_xll.qlIndexFixing(Index3M,H535,TRUE,_xll.ohTrigger(RecalcTrigger,Trigger3M)),NA())</f>
        <v>2.2762586758078371E-4</v>
      </c>
      <c r="L535" s="44">
        <f>IFERROR(_xll.qlIndexFixing(Index6M,$H535,TRUE,_xll.ohTrigger(RecalcTrigger,Trigger6M)),NA())</f>
        <v>1.870137390686105E-3</v>
      </c>
      <c r="M535" s="183">
        <f>IFERROR(_xll.qlIndexFixing(Index1Y,$H535,TRUE,_xll.ohTrigger(RecalcTrigger,Trigger1Y)),NA())</f>
        <v>3.9549093674056245E-3</v>
      </c>
      <c r="N535" s="182">
        <f>IFERROR(_xll.qlIndexFixing(ONIndex1M,I535,TRUE,_xll.ohTrigger(RecalcTrigger,Trigger1M)),NA())</f>
        <v>-1.2835600334737407E-3</v>
      </c>
      <c r="O535" s="44">
        <f>IFERROR(_xll.qlIndexFixing(ONIndex3M,I535,TRUE,_xll.ohTrigger(RecalcTrigger,Trigger3M)),NA())</f>
        <v>-9.5085093705371548E-5</v>
      </c>
      <c r="P535" s="44">
        <f>IFERROR(_xll.qlIndexFixing(ONIndex6M,I535,TRUE,_xll.ohTrigger(RecalcTrigger,Trigger6M)),NA())</f>
        <v>1.1275497917750954E-3</v>
      </c>
      <c r="Q535" s="183">
        <f>IFERROR(_xll.qlIndexFixing(ONIndex1Y,I535,TRUE,_xll.ohTrigger(RecalcTrigger,Trigger1Y)),NA())</f>
        <v>2.4201975667548226E-3</v>
      </c>
    </row>
    <row r="536" spans="2:17" x14ac:dyDescent="0.2">
      <c r="B536" s="39" t="s">
        <v>42</v>
      </c>
      <c r="D536" s="42">
        <f>_xll.qlCalendarAdvance(Calendar,$D535,B536,"f",FALSE)</f>
        <v>43195</v>
      </c>
      <c r="E536" s="177">
        <f>_xll.qlInterestRateIndexValueDate(IndexON,D536)</f>
        <v>43195</v>
      </c>
      <c r="F536" s="193">
        <f>IFERROR(_xll.qlIndexFixing(IndexON,D536,TRUE,_xll.ohTrigger(RecalcTrigger,TriggerON)),NA())</f>
        <v>-1.3042977811394962E-3</v>
      </c>
      <c r="H536" s="42">
        <f>_xll.qlCalendarAdvance(Calendar,$H535,B536,"f",FALSE)</f>
        <v>43195</v>
      </c>
      <c r="I536" s="177">
        <f>_xll.qlInterestRateIndexValueDate(Index1M,$H536)</f>
        <v>43199</v>
      </c>
      <c r="J536" s="182">
        <f>IFERROR(_xll.qlIndexFixing(Index1M,$H536,TRUE,_xll.ohTrigger(RecalcTrigger,Trigger1M)),NA())</f>
        <v>-1.1833233075941862E-3</v>
      </c>
      <c r="K536" s="44">
        <f>IFERROR(_xll.qlIndexFixing(Index3M,H536,TRUE,_xll.ohTrigger(RecalcTrigger,Trigger3M)),NA())</f>
        <v>2.6674051495502037E-4</v>
      </c>
      <c r="L536" s="44">
        <f>IFERROR(_xll.qlIndexFixing(Index6M,$H536,TRUE,_xll.ohTrigger(RecalcTrigger,Trigger6M)),NA())</f>
        <v>1.9130025269196379E-3</v>
      </c>
      <c r="M536" s="183">
        <f>IFERROR(_xll.qlIndexFixing(Index1Y,$H536,TRUE,_xll.ohTrigger(RecalcTrigger,Trigger1Y)),NA())</f>
        <v>3.9980129928545828E-3</v>
      </c>
      <c r="N536" s="182">
        <f>IFERROR(_xll.qlIndexFixing(ONIndex1M,I536,TRUE,_xll.ohTrigger(RecalcTrigger,Trigger1M)),NA())</f>
        <v>-1.2597022972737904E-3</v>
      </c>
      <c r="O536" s="44">
        <f>IFERROR(_xll.qlIndexFixing(ONIndex3M,I536,TRUE,_xll.ohTrigger(RecalcTrigger,Trigger3M)),NA())</f>
        <v>-6.5398877233668884E-5</v>
      </c>
      <c r="P536" s="44">
        <f>IFERROR(_xll.qlIndexFixing(ONIndex6M,I536,TRUE,_xll.ohTrigger(RecalcTrigger,Trigger6M)),NA())</f>
        <v>1.1598154738212685E-3</v>
      </c>
      <c r="Q536" s="183">
        <f>IFERROR(_xll.qlIndexFixing(ONIndex1Y,I536,TRUE,_xll.ohTrigger(RecalcTrigger,Trigger1Y)),NA())</f>
        <v>2.4528036563431499E-3</v>
      </c>
    </row>
    <row r="537" spans="2:17" x14ac:dyDescent="0.2">
      <c r="B537" s="39" t="s">
        <v>42</v>
      </c>
      <c r="D537" s="42">
        <f>_xll.qlCalendarAdvance(Calendar,$D536,B537,"f",FALSE)</f>
        <v>43202</v>
      </c>
      <c r="E537" s="177">
        <f>_xll.qlInterestRateIndexValueDate(IndexON,D537)</f>
        <v>43202</v>
      </c>
      <c r="F537" s="193">
        <f>IFERROR(_xll.qlIndexFixing(IndexON,D537,TRUE,_xll.ohTrigger(RecalcTrigger,TriggerON)),NA())</f>
        <v>-1.2566101019739762E-3</v>
      </c>
      <c r="H537" s="42">
        <f>_xll.qlCalendarAdvance(Calendar,$H536,B537,"f",FALSE)</f>
        <v>43202</v>
      </c>
      <c r="I537" s="177">
        <f>_xll.qlInterestRateIndexValueDate(Index1M,$H537)</f>
        <v>43206</v>
      </c>
      <c r="J537" s="182">
        <f>IFERROR(_xll.qlIndexFixing(Index1M,$H537,TRUE,_xll.ohTrigger(RecalcTrigger,Trigger1M)),NA())</f>
        <v>-1.1399995109266925E-3</v>
      </c>
      <c r="K537" s="44">
        <f>IFERROR(_xll.qlIndexFixing(Index3M,H537,TRUE,_xll.ohTrigger(RecalcTrigger,Trigger3M)),NA())</f>
        <v>3.2188144101492796E-4</v>
      </c>
      <c r="L537" s="44">
        <f>IFERROR(_xll.qlIndexFixing(Index6M,$H537,TRUE,_xll.ohTrigger(RecalcTrigger,Trigger6M)),NA())</f>
        <v>1.9731987721981138E-3</v>
      </c>
      <c r="M537" s="183">
        <f>IFERROR(_xll.qlIndexFixing(Index1Y,$H537,TRUE,_xll.ohTrigger(RecalcTrigger,Trigger1Y)),NA())</f>
        <v>4.0584382527087187E-3</v>
      </c>
      <c r="N537" s="182">
        <f>IFERROR(_xll.qlIndexFixing(ONIndex1M,I537,TRUE,_xll.ohTrigger(RecalcTrigger,Trigger1M)),NA())</f>
        <v>-1.2174602884229557E-3</v>
      </c>
      <c r="O537" s="44">
        <f>IFERROR(_xll.qlIndexFixing(ONIndex3M,I537,TRUE,_xll.ohTrigger(RecalcTrigger,Trigger3M)),NA())</f>
        <v>-1.3056518306520104E-5</v>
      </c>
      <c r="P537" s="44">
        <f>IFERROR(_xll.qlIndexFixing(ONIndex6M,I537,TRUE,_xll.ohTrigger(RecalcTrigger,Trigger6M)),NA())</f>
        <v>1.2165941405495317E-3</v>
      </c>
      <c r="Q537" s="183">
        <f>IFERROR(_xll.qlIndexFixing(ONIndex1Y,I537,TRUE,_xll.ohTrigger(RecalcTrigger,Trigger1Y)),NA())</f>
        <v>2.5101542925831666E-3</v>
      </c>
    </row>
    <row r="538" spans="2:17" x14ac:dyDescent="0.2">
      <c r="B538" s="39" t="s">
        <v>42</v>
      </c>
      <c r="D538" s="42">
        <f>_xll.qlCalendarAdvance(Calendar,$D537,B538,"f",FALSE)</f>
        <v>43209</v>
      </c>
      <c r="E538" s="177">
        <f>_xll.qlInterestRateIndexValueDate(IndexON,D538)</f>
        <v>43209</v>
      </c>
      <c r="F538" s="193">
        <f>IFERROR(_xll.qlIndexFixing(IndexON,D538,TRUE,_xll.ohTrigger(RecalcTrigger,TriggerON)),NA())</f>
        <v>-1.2084164892733895E-3</v>
      </c>
      <c r="H538" s="42">
        <f>_xll.qlCalendarAdvance(Calendar,$H537,B538,"f",FALSE)</f>
        <v>43209</v>
      </c>
      <c r="I538" s="177">
        <f>_xll.qlInterestRateIndexValueDate(Index1M,$H538)</f>
        <v>43213</v>
      </c>
      <c r="J538" s="182">
        <f>IFERROR(_xll.qlIndexFixing(Index1M,$H538,TRUE,_xll.ohTrigger(RecalcTrigger,Trigger1M)),NA())</f>
        <v>-1.0960660782588505E-3</v>
      </c>
      <c r="K538" s="44">
        <f>IFERROR(_xll.qlIndexFixing(Index3M,H538,TRUE,_xll.ohTrigger(RecalcTrigger,Trigger3M)),NA())</f>
        <v>3.7745913525953195E-4</v>
      </c>
      <c r="L538" s="44">
        <f>IFERROR(_xll.qlIndexFixing(Index6M,$H538,TRUE,_xll.ohTrigger(RecalcTrigger,Trigger6M)),NA())</f>
        <v>2.0335986647500599E-3</v>
      </c>
      <c r="M538" s="183">
        <f>IFERROR(_xll.qlIndexFixing(Index1Y,$H538,TRUE,_xll.ohTrigger(RecalcTrigger,Trigger1Y)),NA())</f>
        <v>4.118953292197758E-3</v>
      </c>
      <c r="N538" s="182">
        <f>IFERROR(_xll.qlIndexFixing(ONIndex1M,I538,TRUE,_xll.ohTrigger(RecalcTrigger,Trigger1M)),NA())</f>
        <v>-1.1746114559407772E-3</v>
      </c>
      <c r="O538" s="44">
        <f>IFERROR(_xll.qlIndexFixing(ONIndex3M,I538,TRUE,_xll.ohTrigger(RecalcTrigger,Trigger3M)),NA())</f>
        <v>3.9769814241807921E-5</v>
      </c>
      <c r="P538" s="44">
        <f>IFERROR(_xll.qlIndexFixing(ONIndex6M,I538,TRUE,_xll.ohTrigger(RecalcTrigger,Trigger6M)),NA())</f>
        <v>1.273746628891459E-3</v>
      </c>
      <c r="Q538" s="183">
        <f>IFERROR(_xll.qlIndexFixing(ONIndex1Y,I538,TRUE,_xll.ohTrigger(RecalcTrigger,Trigger1Y)),NA())</f>
        <v>2.5678199508316624E-3</v>
      </c>
    </row>
    <row r="539" spans="2:17" x14ac:dyDescent="0.2">
      <c r="B539" s="39" t="s">
        <v>42</v>
      </c>
      <c r="D539" s="42">
        <f>_xll.qlCalendarAdvance(Calendar,$D538,B539,"f",FALSE)</f>
        <v>43216</v>
      </c>
      <c r="E539" s="177">
        <f>_xll.qlInterestRateIndexValueDate(IndexON,D539)</f>
        <v>43216</v>
      </c>
      <c r="F539" s="193">
        <f>IFERROR(_xll.qlIndexFixing(IndexON,D539,TRUE,_xll.ohTrigger(RecalcTrigger,TriggerON)),NA())</f>
        <v>-1.1597219922387936E-3</v>
      </c>
      <c r="H539" s="42">
        <f>_xll.qlCalendarAdvance(Calendar,$H538,B539,"f",FALSE)</f>
        <v>43216</v>
      </c>
      <c r="I539" s="177">
        <f>_xll.qlInterestRateIndexValueDate(Index1M,$H539)</f>
        <v>43220</v>
      </c>
      <c r="J539" s="182">
        <f>IFERROR(_xll.qlIndexFixing(Index1M,$H539,TRUE,_xll.ohTrigger(RecalcTrigger,Trigger1M)),NA())</f>
        <v>-1.0482829954573715E-3</v>
      </c>
      <c r="K539" s="44">
        <f>IFERROR(_xll.qlIndexFixing(Index3M,H539,TRUE,_xll.ohTrigger(RecalcTrigger,Trigger3M)),NA())</f>
        <v>4.3754807903210232E-4</v>
      </c>
      <c r="L539" s="44">
        <f>IFERROR(_xll.qlIndexFixing(Index6M,$H539,TRUE,_xll.ohTrigger(RecalcTrigger,Trigger6M)),NA())</f>
        <v>2.0985837679916674E-3</v>
      </c>
      <c r="M539" s="183">
        <f>IFERROR(_xll.qlIndexFixing(Index1Y,$H539,TRUE,_xll.ohTrigger(RecalcTrigger,Trigger1Y)),NA())</f>
        <v>4.1795541243336478E-3</v>
      </c>
      <c r="N539" s="182">
        <f>IFERROR(_xll.qlIndexFixing(ONIndex1M,I539,TRUE,_xll.ohTrigger(RecalcTrigger,Trigger1M)),NA())</f>
        <v>-1.1248963619792107E-3</v>
      </c>
      <c r="O539" s="44">
        <f>IFERROR(_xll.qlIndexFixing(ONIndex3M,I539,TRUE,_xll.ohTrigger(RecalcTrigger,Trigger3M)),NA())</f>
        <v>1.0072536141159105E-4</v>
      </c>
      <c r="P539" s="44">
        <f>IFERROR(_xll.qlIndexFixing(ONIndex6M,I539,TRUE,_xll.ohTrigger(RecalcTrigger,Trigger6M)),NA())</f>
        <v>1.3395041245001238E-3</v>
      </c>
      <c r="Q539" s="183">
        <f>IFERROR(_xll.qlIndexFixing(ONIndex1Y,I539,TRUE,_xll.ohTrigger(RecalcTrigger,Trigger1Y)),NA())</f>
        <v>2.6340903253796455E-3</v>
      </c>
    </row>
    <row r="540" spans="2:17" x14ac:dyDescent="0.2">
      <c r="B540" s="39" t="s">
        <v>42</v>
      </c>
      <c r="D540" s="42">
        <f>_xll.qlCalendarAdvance(Calendar,$D539,B540,"f",FALSE)</f>
        <v>43223</v>
      </c>
      <c r="E540" s="177">
        <f>_xll.qlInterestRateIndexValueDate(IndexON,D540)</f>
        <v>43223</v>
      </c>
      <c r="F540" s="193">
        <f>IFERROR(_xll.qlIndexFixing(IndexON,D540,TRUE,_xll.ohTrigger(RecalcTrigger,TriggerON)),NA())</f>
        <v>-1.1105316599913095E-3</v>
      </c>
      <c r="H540" s="42">
        <f>_xll.qlCalendarAdvance(Calendar,$H539,B540,"f",FALSE)</f>
        <v>43223</v>
      </c>
      <c r="I540" s="177">
        <f>_xll.qlInterestRateIndexValueDate(Index1M,$H540)</f>
        <v>43227</v>
      </c>
      <c r="J540" s="182">
        <f>IFERROR(_xll.qlIndexFixing(Index1M,$H540,TRUE,_xll.ohTrigger(RecalcTrigger,Trigger1M)),NA())</f>
        <v>-1.0030819382891942E-3</v>
      </c>
      <c r="K540" s="44">
        <f>IFERROR(_xll.qlIndexFixing(Index3M,H540,TRUE,_xll.ohTrigger(RecalcTrigger,Trigger3M)),NA())</f>
        <v>4.9400455918121059E-4</v>
      </c>
      <c r="L540" s="44">
        <f>IFERROR(_xll.qlIndexFixing(Index6M,$H540,TRUE,_xll.ohTrigger(RecalcTrigger,Trigger6M)),NA())</f>
        <v>2.1593585543503487E-3</v>
      </c>
      <c r="M540" s="183">
        <f>IFERROR(_xll.qlIndexFixing(Index1Y,$H540,TRUE,_xll.ohTrigger(RecalcTrigger,Trigger1Y)),NA())</f>
        <v>4.2402369542383312E-3</v>
      </c>
      <c r="N540" s="182">
        <f>IFERROR(_xll.qlIndexFixing(ONIndex1M,I540,TRUE,_xll.ohTrigger(RecalcTrigger,Trigger1M)),NA())</f>
        <v>-1.0870872386270491E-3</v>
      </c>
      <c r="O540" s="44">
        <f>IFERROR(_xll.qlIndexFixing(ONIndex3M,I540,TRUE,_xll.ohTrigger(RecalcTrigger,Trigger3M)),NA())</f>
        <v>1.4684314044721702E-4</v>
      </c>
      <c r="P540" s="44">
        <f>IFERROR(_xll.qlIndexFixing(ONIndex6M,I540,TRUE,_xll.ohTrigger(RecalcTrigger,Trigger6M)),NA())</f>
        <v>1.3891188925541087E-3</v>
      </c>
      <c r="Q540" s="183">
        <f>IFERROR(_xll.qlIndexFixing(ONIndex1Y,I540,TRUE,_xll.ohTrigger(RecalcTrigger,Trigger1Y)),NA())</f>
        <v>2.6840371624459181E-3</v>
      </c>
    </row>
    <row r="541" spans="2:17" x14ac:dyDescent="0.2">
      <c r="B541" s="39" t="s">
        <v>42</v>
      </c>
      <c r="D541" s="42">
        <f>_xll.qlCalendarAdvance(Calendar,$D540,B541,"f",FALSE)</f>
        <v>43230</v>
      </c>
      <c r="E541" s="177">
        <f>_xll.qlInterestRateIndexValueDate(IndexON,D541)</f>
        <v>43230</v>
      </c>
      <c r="F541" s="193">
        <f>IFERROR(_xll.qlIndexFixing(IndexON,D541,TRUE,_xll.ohTrigger(RecalcTrigger,TriggerON)),NA())</f>
        <v>-1.0608505418119307E-3</v>
      </c>
      <c r="H541" s="42">
        <f>_xll.qlCalendarAdvance(Calendar,$H540,B541,"f",FALSE)</f>
        <v>43230</v>
      </c>
      <c r="I541" s="177">
        <f>_xll.qlInterestRateIndexValueDate(Index1M,$H541)</f>
        <v>43234</v>
      </c>
      <c r="J541" s="182">
        <f>IFERROR(_xll.qlIndexFixing(Index1M,$H541,TRUE,_xll.ohTrigger(RecalcTrigger,Trigger1M)),NA())</f>
        <v>-9.5726655142551595E-4</v>
      </c>
      <c r="K541" s="44">
        <f>IFERROR(_xll.qlIndexFixing(Index3M,H541,TRUE,_xll.ohTrigger(RecalcTrigger,Trigger3M)),NA())</f>
        <v>5.5087386584329323E-4</v>
      </c>
      <c r="L541" s="44">
        <f>IFERROR(_xll.qlIndexFixing(Index6M,$H541,TRUE,_xll.ohTrigger(RecalcTrigger,Trigger6M)),NA())</f>
        <v>2.2202954047664211E-3</v>
      </c>
      <c r="M541" s="183">
        <f>IFERROR(_xll.qlIndexFixing(Index1Y,$H541,TRUE,_xll.ohTrigger(RecalcTrigger,Trigger1Y)),NA())</f>
        <v>4.3009981792000362E-3</v>
      </c>
      <c r="N541" s="182">
        <f>IFERROR(_xll.qlIndexFixing(ONIndex1M,I541,TRUE,_xll.ohTrigger(RecalcTrigger,Trigger1M)),NA())</f>
        <v>-1.0424088129079578E-3</v>
      </c>
      <c r="O541" s="44">
        <f>IFERROR(_xll.qlIndexFixing(ONIndex3M,I541,TRUE,_xll.ohTrigger(RecalcTrigger,Trigger3M)),NA())</f>
        <v>2.010745040070816E-4</v>
      </c>
      <c r="P541" s="44">
        <f>IFERROR(_xll.qlIndexFixing(ONIndex6M,I541,TRUE,_xll.ohTrigger(RecalcTrigger,Trigger6M)),NA())</f>
        <v>1.4473115782642765E-3</v>
      </c>
      <c r="Q541" s="183">
        <f>IFERROR(_xll.qlIndexFixing(ONIndex1Y,I541,TRUE,_xll.ohTrigger(RecalcTrigger,Trigger1Y)),NA())</f>
        <v>2.7425591303575914E-3</v>
      </c>
    </row>
    <row r="542" spans="2:17" x14ac:dyDescent="0.2">
      <c r="B542" s="39" t="s">
        <v>42</v>
      </c>
      <c r="D542" s="42">
        <f>_xll.qlCalendarAdvance(Calendar,$D541,B542,"f",FALSE)</f>
        <v>43237</v>
      </c>
      <c r="E542" s="177">
        <f>_xll.qlInterestRateIndexValueDate(IndexON,D542)</f>
        <v>43237</v>
      </c>
      <c r="F542" s="193">
        <f>IFERROR(_xll.qlIndexFixing(IndexON,D542,TRUE,_xll.ohTrigger(RecalcTrigger,TriggerON)),NA())</f>
        <v>-1.0106836871015545E-3</v>
      </c>
      <c r="H542" s="42">
        <f>_xll.qlCalendarAdvance(Calendar,$H541,B542,"f",FALSE)</f>
        <v>43237</v>
      </c>
      <c r="I542" s="177">
        <f>_xll.qlInterestRateIndexValueDate(Index1M,$H542)</f>
        <v>43241</v>
      </c>
      <c r="J542" s="182">
        <f>IFERROR(_xll.qlIndexFixing(Index1M,$H542,TRUE,_xll.ohTrigger(RecalcTrigger,Trigger1M)),NA())</f>
        <v>-9.1083530753065917E-4</v>
      </c>
      <c r="K542" s="44">
        <f>IFERROR(_xll.qlIndexFixing(Index3M,H542,TRUE,_xll.ohTrigger(RecalcTrigger,Trigger3M)),NA())</f>
        <v>6.0814820052606361E-4</v>
      </c>
      <c r="L542" s="44">
        <f>IFERROR(_xll.qlIndexFixing(Index6M,$H542,TRUE,_xll.ohTrigger(RecalcTrigger,Trigger6M)),NA())</f>
        <v>2.2813807736213453E-3</v>
      </c>
      <c r="M542" s="183">
        <f>IFERROR(_xll.qlIndexFixing(Index1Y,$H542,TRUE,_xll.ohTrigger(RecalcTrigger,Trigger1Y)),NA())</f>
        <v>4.3618343887286805E-3</v>
      </c>
      <c r="N542" s="182">
        <f>IFERROR(_xll.qlIndexFixing(ONIndex1M,I542,TRUE,_xll.ohTrigger(RecalcTrigger,Trigger1M)),NA())</f>
        <v>-9.971174819423112E-4</v>
      </c>
      <c r="O542" s="44">
        <f>IFERROR(_xll.qlIndexFixing(ONIndex3M,I542,TRUE,_xll.ohTrigger(RecalcTrigger,Trigger3M)),NA())</f>
        <v>2.5575858111359651E-4</v>
      </c>
      <c r="P542" s="44">
        <f>IFERROR(_xll.qlIndexFixing(ONIndex6M,I542,TRUE,_xll.ohTrigger(RecalcTrigger,Trigger6M)),NA())</f>
        <v>1.5058239069265511E-3</v>
      </c>
      <c r="Q542" s="183">
        <f>IFERROR(_xll.qlIndexFixing(ONIndex1Y,I542,TRUE,_xll.ohTrigger(RecalcTrigger,Trigger1Y)),NA())</f>
        <v>2.8013369493695706E-3</v>
      </c>
    </row>
    <row r="543" spans="2:17" x14ac:dyDescent="0.2">
      <c r="B543" s="39" t="s">
        <v>42</v>
      </c>
      <c r="D543" s="42">
        <f>_xll.qlCalendarAdvance(Calendar,$D542,B543,"f",FALSE)</f>
        <v>43244</v>
      </c>
      <c r="E543" s="177">
        <f>_xll.qlInterestRateIndexValueDate(IndexON,D543)</f>
        <v>43244</v>
      </c>
      <c r="F543" s="193">
        <f>IFERROR(_xll.qlIndexFixing(IndexON,D543,TRUE,_xll.ohTrigger(RecalcTrigger,TriggerON)),NA())</f>
        <v>-9.6003614482143007E-4</v>
      </c>
      <c r="H543" s="42">
        <f>_xll.qlCalendarAdvance(Calendar,$H542,B543,"f",FALSE)</f>
        <v>43244</v>
      </c>
      <c r="I543" s="177">
        <f>_xll.qlInterestRateIndexValueDate(Index1M,$H543)</f>
        <v>43248</v>
      </c>
      <c r="J543" s="182">
        <f>IFERROR(_xll.qlIndexFixing(Index1M,$H543,TRUE,_xll.ohTrigger(RecalcTrigger,Trigger1M)),NA())</f>
        <v>-8.6378667914517463E-4</v>
      </c>
      <c r="K543" s="44">
        <f>IFERROR(_xll.qlIndexFixing(Index3M,H543,TRUE,_xll.ohTrigger(RecalcTrigger,Trigger3M)),NA())</f>
        <v>6.6581976439924432E-4</v>
      </c>
      <c r="L543" s="44">
        <f>IFERROR(_xll.qlIndexFixing(Index6M,$H543,TRUE,_xll.ohTrigger(RecalcTrigger,Trigger6M)),NA())</f>
        <v>2.342601113639646E-3</v>
      </c>
      <c r="M543" s="183">
        <f>IFERROR(_xll.qlIndexFixing(Index1Y,$H543,TRUE,_xll.ohTrigger(RecalcTrigger,Trigger1Y)),NA())</f>
        <v>4.4227423646128134E-3</v>
      </c>
      <c r="N543" s="182">
        <f>IFERROR(_xll.qlIndexFixing(ONIndex1M,I543,TRUE,_xll.ohTrigger(RecalcTrigger,Trigger1M)),NA())</f>
        <v>-9.5121172538625842E-4</v>
      </c>
      <c r="O543" s="44">
        <f>IFERROR(_xll.qlIndexFixing(ONIndex3M,I543,TRUE,_xll.ohTrigger(RecalcTrigger,Trigger3M)),NA())</f>
        <v>3.108875567381375E-4</v>
      </c>
      <c r="P543" s="44">
        <f>IFERROR(_xll.qlIndexFixing(ONIndex6M,I543,TRUE,_xll.ohTrigger(RecalcTrigger,Trigger6M)),NA())</f>
        <v>1.5646423339354953E-3</v>
      </c>
      <c r="Q543" s="183">
        <f>IFERROR(_xll.qlIndexFixing(ONIndex1Y,I543,TRUE,_xll.ohTrigger(RecalcTrigger,Trigger1Y)),NA())</f>
        <v>2.8603558269146845E-3</v>
      </c>
    </row>
    <row r="544" spans="2:17" x14ac:dyDescent="0.2">
      <c r="B544" s="39" t="s">
        <v>42</v>
      </c>
      <c r="D544" s="42">
        <f>_xll.qlCalendarAdvance(Calendar,$D543,B544,"f",FALSE)</f>
        <v>43251</v>
      </c>
      <c r="E544" s="177">
        <f>_xll.qlInterestRateIndexValueDate(IndexON,D544)</f>
        <v>43251</v>
      </c>
      <c r="F544" s="193">
        <f>IFERROR(_xll.qlIndexFixing(IndexON,D544,TRUE,_xll.ohTrigger(RecalcTrigger,TriggerON)),NA())</f>
        <v>-9.0891296441242275E-4</v>
      </c>
      <c r="H544" s="42">
        <f>_xll.qlCalendarAdvance(Calendar,$H543,B544,"f",FALSE)</f>
        <v>43251</v>
      </c>
      <c r="I544" s="177">
        <f>_xll.qlInterestRateIndexValueDate(Index1M,$H544)</f>
        <v>43255</v>
      </c>
      <c r="J544" s="182">
        <f>IFERROR(_xll.qlIndexFixing(Index1M,$H544,TRUE,_xll.ohTrigger(RecalcTrigger,Trigger1M)),NA())</f>
        <v>-8.195776204193983E-4</v>
      </c>
      <c r="K544" s="44">
        <f>IFERROR(_xll.qlIndexFixing(Index3M,H544,TRUE,_xll.ohTrigger(RecalcTrigger,Trigger3M)),NA())</f>
        <v>7.238807583006498E-4</v>
      </c>
      <c r="L544" s="44">
        <f>IFERROR(_xll.qlIndexFixing(Index6M,$H544,TRUE,_xll.ohTrigger(RecalcTrigger,Trigger6M)),NA())</f>
        <v>2.3995162242810598E-3</v>
      </c>
      <c r="M544" s="183">
        <f>IFERROR(_xll.qlIndexFixing(Index1Y,$H544,TRUE,_xll.ohTrigger(RecalcTrigger,Trigger1Y)),NA())</f>
        <v>4.4837190809763373E-3</v>
      </c>
      <c r="N544" s="182">
        <f>IFERROR(_xll.qlIndexFixing(ONIndex1M,I544,TRUE,_xll.ohTrigger(RecalcTrigger,Trigger1M)),NA())</f>
        <v>-9.0469002273607657E-4</v>
      </c>
      <c r="O544" s="44">
        <f>IFERROR(_xll.qlIndexFixing(ONIndex3M,I544,TRUE,_xll.ohTrigger(RecalcTrigger,Trigger3M)),NA())</f>
        <v>3.6645361569220825E-4</v>
      </c>
      <c r="P544" s="44">
        <f>IFERROR(_xll.qlIndexFixing(ONIndex6M,I544,TRUE,_xll.ohTrigger(RecalcTrigger,Trigger6M)),NA())</f>
        <v>1.6237533142859917E-3</v>
      </c>
      <c r="Q544" s="183">
        <f>IFERROR(_xll.qlIndexFixing(ONIndex1Y,I544,TRUE,_xll.ohTrigger(RecalcTrigger,Trigger1Y)),NA())</f>
        <v>2.9196009699461456E-3</v>
      </c>
    </row>
    <row r="545" spans="2:17" x14ac:dyDescent="0.2">
      <c r="B545" s="39" t="s">
        <v>42</v>
      </c>
      <c r="D545" s="42">
        <f>_xll.qlCalendarAdvance(Calendar,$D544,B545,"f",FALSE)</f>
        <v>43258</v>
      </c>
      <c r="E545" s="177">
        <f>_xll.qlInterestRateIndexValueDate(IndexON,D545)</f>
        <v>43258</v>
      </c>
      <c r="F545" s="193">
        <f>IFERROR(_xll.qlIndexFixing(IndexON,D545,TRUE,_xll.ohTrigger(RecalcTrigger,TriggerON)),NA())</f>
        <v>-8.5731919507558985E-4</v>
      </c>
      <c r="H545" s="42">
        <f>_xll.qlCalendarAdvance(Calendar,$H544,B545,"f",FALSE)</f>
        <v>43258</v>
      </c>
      <c r="I545" s="177">
        <f>_xll.qlInterestRateIndexValueDate(Index1M,$H545)</f>
        <v>43262</v>
      </c>
      <c r="J545" s="182">
        <f>IFERROR(_xll.qlIndexFixing(Index1M,$H545,TRUE,_xll.ohTrigger(RecalcTrigger,Trigger1M)),NA())</f>
        <v>-7.7133398037121381E-4</v>
      </c>
      <c r="K545" s="44">
        <f>IFERROR(_xll.qlIndexFixing(Index3M,H545,TRUE,_xll.ohTrigger(RecalcTrigger,Trigger3M)),NA())</f>
        <v>7.8232338272054636E-4</v>
      </c>
      <c r="L545" s="44">
        <f>IFERROR(_xll.qlIndexFixing(Index6M,$H545,TRUE,_xll.ohTrigger(RecalcTrigger,Trigger6M)),NA())</f>
        <v>2.4609624191599712E-3</v>
      </c>
      <c r="M545" s="183">
        <f>IFERROR(_xll.qlIndexFixing(Index1Y,$H545,TRUE,_xll.ohTrigger(RecalcTrigger,Trigger1Y)),NA())</f>
        <v>4.5447617043361047E-3</v>
      </c>
      <c r="N545" s="182">
        <f>IFERROR(_xll.qlIndexFixing(ONIndex1M,I545,TRUE,_xll.ohTrigger(RecalcTrigger,Trigger1M)),NA())</f>
        <v>-8.5755085364791483E-4</v>
      </c>
      <c r="O545" s="44">
        <f>IFERROR(_xll.qlIndexFixing(ONIndex3M,I545,TRUE,_xll.ohTrigger(RecalcTrigger,Trigger3M)),NA())</f>
        <v>4.2244894318699266E-4</v>
      </c>
      <c r="P545" s="44">
        <f>IFERROR(_xll.qlIndexFixing(ONIndex6M,I545,TRUE,_xll.ohTrigger(RecalcTrigger,Trigger6M)),NA())</f>
        <v>1.683143303532475E-3</v>
      </c>
      <c r="Q545" s="183">
        <f>IFERROR(_xll.qlIndexFixing(ONIndex1Y,I545,TRUE,_xll.ohTrigger(RecalcTrigger,Trigger1Y)),NA())</f>
        <v>2.9790575858168467E-3</v>
      </c>
    </row>
    <row r="546" spans="2:17" x14ac:dyDescent="0.2">
      <c r="B546" s="39" t="s">
        <v>42</v>
      </c>
      <c r="D546" s="42">
        <f>_xll.qlCalendarAdvance(Calendar,$D545,B546,"f",FALSE)</f>
        <v>43265</v>
      </c>
      <c r="E546" s="177">
        <f>_xll.qlInterestRateIndexValueDate(IndexON,D546)</f>
        <v>43265</v>
      </c>
      <c r="F546" s="193">
        <f>IFERROR(_xll.qlIndexFixing(IndexON,D546,TRUE,_xll.ohTrigger(RecalcTrigger,TriggerON)),NA())</f>
        <v>-8.0525988609192467E-4</v>
      </c>
      <c r="H546" s="42">
        <f>_xll.qlCalendarAdvance(Calendar,$H545,B546,"f",FALSE)</f>
        <v>43265</v>
      </c>
      <c r="I546" s="177">
        <f>_xll.qlInterestRateIndexValueDate(Index1M,$H546)</f>
        <v>43269</v>
      </c>
      <c r="J546" s="182">
        <f>IFERROR(_xll.qlIndexFixing(Index1M,$H546,TRUE,_xll.ohTrigger(RecalcTrigger,Trigger1M)),NA())</f>
        <v>-7.2246848708212852E-4</v>
      </c>
      <c r="K546" s="44">
        <f>IFERROR(_xll.qlIndexFixing(Index3M,H546,TRUE,_xll.ohTrigger(RecalcTrigger,Trigger3M)),NA())</f>
        <v>8.4113983779296345E-4</v>
      </c>
      <c r="L546" s="44">
        <f>IFERROR(_xll.qlIndexFixing(Index6M,$H546,TRUE,_xll.ohTrigger(RecalcTrigger,Trigger6M)),NA())</f>
        <v>2.5225038905503715E-3</v>
      </c>
      <c r="M546" s="183">
        <f>IFERROR(_xll.qlIndexFixing(Index1Y,$H546,TRUE,_xll.ohTrigger(RecalcTrigger,Trigger1Y)),NA())</f>
        <v>4.6058675936588613E-3</v>
      </c>
      <c r="N546" s="182">
        <f>IFERROR(_xll.qlIndexFixing(ONIndex1M,I546,TRUE,_xll.ohTrigger(RecalcTrigger,Trigger1M)),NA())</f>
        <v>-8.0979269765801831E-4</v>
      </c>
      <c r="O546" s="44">
        <f>IFERROR(_xll.qlIndexFixing(ONIndex3M,I546,TRUE,_xll.ohTrigger(RecalcTrigger,Trigger3M)),NA())</f>
        <v>4.788657238741223E-4</v>
      </c>
      <c r="P546" s="44">
        <f>IFERROR(_xll.qlIndexFixing(ONIndex6M,I546,TRUE,_xll.ohTrigger(RecalcTrigger,Trigger6M)),NA())</f>
        <v>1.7427987565898917E-3</v>
      </c>
      <c r="Q546" s="183">
        <f>IFERROR(_xll.qlIndexFixing(ONIndex1Y,I546,TRUE,_xll.ohTrigger(RecalcTrigger,Trigger1Y)),NA())</f>
        <v>3.0387108818796804E-3</v>
      </c>
    </row>
    <row r="547" spans="2:17" x14ac:dyDescent="0.2">
      <c r="B547" s="39" t="s">
        <v>42</v>
      </c>
      <c r="D547" s="42">
        <f>_xll.qlCalendarAdvance(Calendar,$D546,B547,"f",FALSE)</f>
        <v>43272</v>
      </c>
      <c r="E547" s="177">
        <f>_xll.qlInterestRateIndexValueDate(IndexON,D547)</f>
        <v>43272</v>
      </c>
      <c r="F547" s="193">
        <f>IFERROR(_xll.qlIndexFixing(IndexON,D547,TRUE,_xll.ohTrigger(RecalcTrigger,TriggerON)),NA())</f>
        <v>-7.5274008658254843E-4</v>
      </c>
      <c r="H547" s="42">
        <f>_xll.qlCalendarAdvance(Calendar,$H546,B547,"f",FALSE)</f>
        <v>43272</v>
      </c>
      <c r="I547" s="177">
        <f>_xll.qlInterestRateIndexValueDate(Index1M,$H547)</f>
        <v>43276</v>
      </c>
      <c r="J547" s="182">
        <f>IFERROR(_xll.qlIndexFixing(Index1M,$H547,TRUE,_xll.ohTrigger(RecalcTrigger,Trigger1M)),NA())</f>
        <v>-6.7297961285817109E-4</v>
      </c>
      <c r="K547" s="44">
        <f>IFERROR(_xll.qlIndexFixing(Index3M,H547,TRUE,_xll.ohTrigger(RecalcTrigger,Trigger3M)),NA())</f>
        <v>9.0032232329308735E-4</v>
      </c>
      <c r="L547" s="44">
        <f>IFERROR(_xll.qlIndexFixing(Index6M,$H547,TRUE,_xll.ohTrigger(RecalcTrigger,Trigger6M)),NA())</f>
        <v>2.5929962941660858E-3</v>
      </c>
      <c r="M547" s="183">
        <f>IFERROR(_xll.qlIndexFixing(Index1Y,$H547,TRUE,_xll.ohTrigger(RecalcTrigger,Trigger1Y)),NA())</f>
        <v>4.6670343004194988E-3</v>
      </c>
      <c r="N547" s="182">
        <f>IFERROR(_xll.qlIndexFixing(ONIndex1M,I547,TRUE,_xll.ohTrigger(RecalcTrigger,Trigger1M)),NA())</f>
        <v>-7.6141403434260013E-4</v>
      </c>
      <c r="O547" s="44">
        <f>IFERROR(_xll.qlIndexFixing(ONIndex3M,I547,TRUE,_xll.ohTrigger(RecalcTrigger,Trigger3M)),NA())</f>
        <v>5.3569614280490896E-4</v>
      </c>
      <c r="P547" s="44">
        <f>IFERROR(_xll.qlIndexFixing(ONIndex6M,I547,TRUE,_xll.ohTrigger(RecalcTrigger,Trigger6M)),NA())</f>
        <v>1.8027061290926127E-3</v>
      </c>
      <c r="Q547" s="183">
        <f>IFERROR(_xll.qlIndexFixing(ONIndex1Y,I547,TRUE,_xll.ohTrigger(RecalcTrigger,Trigger1Y)),NA())</f>
        <v>3.0985460652477315E-3</v>
      </c>
    </row>
    <row r="548" spans="2:17" x14ac:dyDescent="0.2">
      <c r="B548" s="39" t="s">
        <v>42</v>
      </c>
      <c r="D548" s="42">
        <f>_xll.qlCalendarAdvance(Calendar,$D547,B548,"f",FALSE)</f>
        <v>43279</v>
      </c>
      <c r="E548" s="177">
        <f>_xll.qlInterestRateIndexValueDate(IndexON,D548)</f>
        <v>43279</v>
      </c>
      <c r="F548" s="193">
        <f>IFERROR(_xll.qlIndexFixing(IndexON,D548,TRUE,_xll.ohTrigger(RecalcTrigger,TriggerON)),NA())</f>
        <v>-6.9976484594835853E-4</v>
      </c>
      <c r="H548" s="42">
        <f>_xll.qlCalendarAdvance(Calendar,$H547,B548,"f",FALSE)</f>
        <v>43279</v>
      </c>
      <c r="I548" s="177">
        <f>_xll.qlInterestRateIndexValueDate(Index1M,$H548)</f>
        <v>43283</v>
      </c>
      <c r="J548" s="182">
        <f>IFERROR(_xll.qlIndexFixing(Index1M,$H548,TRUE,_xll.ohTrigger(RecalcTrigger,Trigger1M)),NA())</f>
        <v>-6.1922930030310032E-4</v>
      </c>
      <c r="K548" s="44">
        <f>IFERROR(_xll.qlIndexFixing(Index3M,H548,TRUE,_xll.ohTrigger(RecalcTrigger,Trigger3M)),NA())</f>
        <v>9.5986303862857184E-4</v>
      </c>
      <c r="L548" s="44">
        <f>IFERROR(_xll.qlIndexFixing(Index6M,$H548,TRUE,_xll.ohTrigger(RecalcTrigger,Trigger6M)),NA())</f>
        <v>2.6502620437123649E-3</v>
      </c>
      <c r="M548" s="183">
        <f>IFERROR(_xll.qlIndexFixing(Index1Y,$H548,TRUE,_xll.ohTrigger(RecalcTrigger,Trigger1Y)),NA())</f>
        <v>4.7282595686586508E-3</v>
      </c>
      <c r="N548" s="182">
        <f>IFERROR(_xll.qlIndexFixing(ONIndex1M,I548,TRUE,_xll.ohTrigger(RecalcTrigger,Trigger1M)),NA())</f>
        <v>-7.1241334335780948E-4</v>
      </c>
      <c r="O548" s="44">
        <f>IFERROR(_xll.qlIndexFixing(ONIndex3M,I548,TRUE,_xll.ohTrigger(RecalcTrigger,Trigger3M)),NA())</f>
        <v>5.9293238495072842E-4</v>
      </c>
      <c r="P548" s="44">
        <f>IFERROR(_xll.qlIndexFixing(ONIndex6M,I548,TRUE,_xll.ohTrigger(RecalcTrigger,Trigger6M)),NA())</f>
        <v>1.8628518757957124E-3</v>
      </c>
      <c r="Q548" s="183">
        <f>IFERROR(_xll.qlIndexFixing(ONIndex1Y,I548,TRUE,_xll.ohTrigger(RecalcTrigger,Trigger1Y)),NA())</f>
        <v>3.1585483431140204E-3</v>
      </c>
    </row>
    <row r="549" spans="2:17" x14ac:dyDescent="0.2">
      <c r="B549" s="39" t="s">
        <v>42</v>
      </c>
      <c r="D549" s="42">
        <f>_xll.qlCalendarAdvance(Calendar,$D548,B549,"f",FALSE)</f>
        <v>43286</v>
      </c>
      <c r="E549" s="177">
        <f>_xll.qlInterestRateIndexValueDate(IndexON,D549)</f>
        <v>43286</v>
      </c>
      <c r="F549" s="193">
        <f>IFERROR(_xll.qlIndexFixing(IndexON,D549,TRUE,_xll.ohTrigger(RecalcTrigger,TriggerON)),NA())</f>
        <v>-6.463392133504442E-4</v>
      </c>
      <c r="H549" s="42">
        <f>_xll.qlCalendarAdvance(Calendar,$H548,B549,"f",FALSE)</f>
        <v>43286</v>
      </c>
      <c r="I549" s="177">
        <f>_xll.qlInterestRateIndexValueDate(Index1M,$H549)</f>
        <v>43290</v>
      </c>
      <c r="J549" s="182">
        <f>IFERROR(_xll.qlIndexFixing(Index1M,$H549,TRUE,_xll.ohTrigger(RecalcTrigger,Trigger1M)),NA())</f>
        <v>-5.6844428148314634E-4</v>
      </c>
      <c r="K549" s="44">
        <f>IFERROR(_xll.qlIndexFixing(Index3M,H549,TRUE,_xll.ohTrigger(RecalcTrigger,Trigger3M)),NA())</f>
        <v>1.0197541828273749E-3</v>
      </c>
      <c r="L549" s="44">
        <f>IFERROR(_xll.qlIndexFixing(Index6M,$H549,TRUE,_xll.ohTrigger(RecalcTrigger,Trigger6M)),NA())</f>
        <v>2.7120343778250116E-3</v>
      </c>
      <c r="M549" s="183">
        <f>IFERROR(_xll.qlIndexFixing(Index1Y,$H549,TRUE,_xll.ohTrigger(RecalcTrigger,Trigger1Y)),NA())</f>
        <v>4.7895413350411732E-3</v>
      </c>
      <c r="N549" s="182">
        <f>IFERROR(_xll.qlIndexFixing(ONIndex1M,I549,TRUE,_xll.ohTrigger(RecalcTrigger,Trigger1M)),NA())</f>
        <v>-6.6278910404005131E-4</v>
      </c>
      <c r="O549" s="44">
        <f>IFERROR(_xll.qlIndexFixing(ONIndex3M,I549,TRUE,_xll.ohTrigger(RecalcTrigger,Trigger3M)),NA())</f>
        <v>6.5056663528295644E-4</v>
      </c>
      <c r="P549" s="44">
        <f>IFERROR(_xll.qlIndexFixing(ONIndex6M,I549,TRUE,_xll.ohTrigger(RecalcTrigger,Trigger6M)),NA())</f>
        <v>1.9232224522536256E-3</v>
      </c>
      <c r="Q549" s="183">
        <f>IFERROR(_xll.qlIndexFixing(ONIndex1Y,I549,TRUE,_xll.ohTrigger(RecalcTrigger,Trigger1Y)),NA())</f>
        <v>3.218702922751504E-3</v>
      </c>
    </row>
    <row r="550" spans="2:17" x14ac:dyDescent="0.2">
      <c r="B550" s="39" t="s">
        <v>42</v>
      </c>
      <c r="D550" s="42">
        <f>_xll.qlCalendarAdvance(Calendar,$D549,B550,"f",FALSE)</f>
        <v>43293</v>
      </c>
      <c r="E550" s="177">
        <f>_xll.qlInterestRateIndexValueDate(IndexON,D550)</f>
        <v>43293</v>
      </c>
      <c r="F550" s="193">
        <f>IFERROR(_xll.qlIndexFixing(IndexON,D550,TRUE,_xll.ohTrigger(RecalcTrigger,TriggerON)),NA())</f>
        <v>-5.9246823810976679E-4</v>
      </c>
      <c r="H550" s="42">
        <f>_xll.qlCalendarAdvance(Calendar,$H549,B550,"f",FALSE)</f>
        <v>43293</v>
      </c>
      <c r="I550" s="177">
        <f>_xll.qlInterestRateIndexValueDate(Index1M,$H550)</f>
        <v>43297</v>
      </c>
      <c r="J550" s="182">
        <f>IFERROR(_xll.qlIndexFixing(Index1M,$H550,TRUE,_xll.ohTrigger(RecalcTrigger,Trigger1M)),NA())</f>
        <v>-5.170311825011193E-4</v>
      </c>
      <c r="K550" s="44">
        <f>IFERROR(_xll.qlIndexFixing(Index3M,H550,TRUE,_xll.ohTrigger(RecalcTrigger,Trigger3M)),NA())</f>
        <v>1.0799879545368889E-3</v>
      </c>
      <c r="L550" s="44">
        <f>IFERROR(_xll.qlIndexFixing(Index6M,$H550,TRUE,_xll.ohTrigger(RecalcTrigger,Trigger6M)),NA())</f>
        <v>2.7738763897998341E-3</v>
      </c>
      <c r="M550" s="183">
        <f>IFERROR(_xll.qlIndexFixing(Index1Y,$H550,TRUE,_xll.ohTrigger(RecalcTrigger,Trigger1Y)),NA())</f>
        <v>4.8508777289150472E-3</v>
      </c>
      <c r="N550" s="182">
        <f>IFERROR(_xll.qlIndexFixing(ONIndex1M,I550,TRUE,_xll.ohTrigger(RecalcTrigger,Trigger1M)),NA())</f>
        <v>-6.1253979624531496E-4</v>
      </c>
      <c r="O550" s="44">
        <f>IFERROR(_xll.qlIndexFixing(ONIndex3M,I550,TRUE,_xll.ohTrigger(RecalcTrigger,Trigger3M)),NA())</f>
        <v>7.0859107845322455E-4</v>
      </c>
      <c r="P550" s="44">
        <f>IFERROR(_xll.qlIndexFixing(ONIndex6M,I550,TRUE,_xll.ohTrigger(RecalcTrigger,Trigger6M)),NA())</f>
        <v>1.9838043135411709E-3</v>
      </c>
      <c r="Q550" s="183">
        <f>IFERROR(_xll.qlIndexFixing(ONIndex1Y,I550,TRUE,_xll.ohTrigger(RecalcTrigger,Trigger1Y)),NA())</f>
        <v>3.2789950113532029E-3</v>
      </c>
    </row>
    <row r="551" spans="2:17" x14ac:dyDescent="0.2">
      <c r="B551" s="39" t="s">
        <v>42</v>
      </c>
      <c r="D551" s="42">
        <f>_xll.qlCalendarAdvance(Calendar,$D550,B551,"f",FALSE)</f>
        <v>43300</v>
      </c>
      <c r="E551" s="177">
        <f>_xll.qlInterestRateIndexValueDate(IndexON,D551)</f>
        <v>43300</v>
      </c>
      <c r="F551" s="193">
        <f>IFERROR(_xll.qlIndexFixing(IndexON,D551,TRUE,_xll.ohTrigger(RecalcTrigger,TriggerON)),NA())</f>
        <v>-5.3815696942738356E-4</v>
      </c>
      <c r="H551" s="42">
        <f>_xll.qlCalendarAdvance(Calendar,$H550,B551,"f",FALSE)</f>
        <v>43300</v>
      </c>
      <c r="I551" s="177">
        <f>_xll.qlInterestRateIndexValueDate(Index1M,$H551)</f>
        <v>43304</v>
      </c>
      <c r="J551" s="182">
        <f>IFERROR(_xll.qlIndexFixing(Index1M,$H551,TRUE,_xll.ohTrigger(RecalcTrigger,Trigger1M)),NA())</f>
        <v>-4.6498847488934421E-4</v>
      </c>
      <c r="K551" s="44">
        <f>IFERROR(_xll.qlIndexFixing(Index3M,H551,TRUE,_xll.ohTrigger(RecalcTrigger,Trigger3M)),NA())</f>
        <v>1.140556552013515E-3</v>
      </c>
      <c r="L551" s="44">
        <f>IFERROR(_xll.qlIndexFixing(Index6M,$H551,TRUE,_xll.ohTrigger(RecalcTrigger,Trigger6M)),NA())</f>
        <v>2.8357859121471659E-3</v>
      </c>
      <c r="M551" s="183">
        <f>IFERROR(_xll.qlIndexFixing(Index1Y,$H551,TRUE,_xll.ohTrigger(RecalcTrigger,Trigger1Y)),NA())</f>
        <v>4.9122670723687652E-3</v>
      </c>
      <c r="N551" s="182">
        <f>IFERROR(_xll.qlIndexFixing(ONIndex1M,I551,TRUE,_xll.ohTrigger(RecalcTrigger,Trigger1M)),NA())</f>
        <v>-5.6166389931000538E-4</v>
      </c>
      <c r="O551" s="44">
        <f>IFERROR(_xll.qlIndexFixing(ONIndex3M,I551,TRUE,_xll.ohTrigger(RecalcTrigger,Trigger3M)),NA())</f>
        <v>7.669978996727167E-4</v>
      </c>
      <c r="P551" s="44">
        <f>IFERROR(_xll.qlIndexFixing(ONIndex6M,I551,TRUE,_xll.ohTrigger(RecalcTrigger,Trigger6M)),NA())</f>
        <v>2.044583915052911E-3</v>
      </c>
      <c r="Q551" s="183">
        <f>IFERROR(_xll.qlIndexFixing(ONIndex1Y,I551,TRUE,_xll.ohTrigger(RecalcTrigger,Trigger1Y)),NA())</f>
        <v>3.3394098160322017E-3</v>
      </c>
    </row>
    <row r="552" spans="2:17" x14ac:dyDescent="0.2">
      <c r="B552" s="39" t="s">
        <v>42</v>
      </c>
      <c r="D552" s="42">
        <f>_xll.qlCalendarAdvance(Calendar,$D551,B552,"f",FALSE)</f>
        <v>43307</v>
      </c>
      <c r="E552" s="177">
        <f>_xll.qlInterestRateIndexValueDate(IndexON,D552)</f>
        <v>43307</v>
      </c>
      <c r="F552" s="193">
        <f>IFERROR(_xll.qlIndexFixing(IndexON,D552,TRUE,_xll.ohTrigger(RecalcTrigger,TriggerON)),NA())</f>
        <v>-4.8341045634447966E-4</v>
      </c>
      <c r="H552" s="42">
        <f>_xll.qlCalendarAdvance(Calendar,$H551,B552,"f",FALSE)</f>
        <v>43307</v>
      </c>
      <c r="I552" s="177">
        <f>_xll.qlInterestRateIndexValueDate(Index1M,$H552)</f>
        <v>43311</v>
      </c>
      <c r="J552" s="182">
        <f>IFERROR(_xll.qlIndexFixing(Index1M,$H552,TRUE,_xll.ohTrigger(RecalcTrigger,Trigger1M)),NA())</f>
        <v>-4.1231463006153126E-4</v>
      </c>
      <c r="K552" s="44">
        <f>IFERROR(_xll.qlIndexFixing(Index3M,H552,TRUE,_xll.ohTrigger(RecalcTrigger,Trigger3M)),NA())</f>
        <v>1.2014521731226627E-3</v>
      </c>
      <c r="L552" s="44">
        <f>IFERROR(_xll.qlIndexFixing(Index6M,$H552,TRUE,_xll.ohTrigger(RecalcTrigger,Trigger6M)),NA())</f>
        <v>2.8977610460350469E-3</v>
      </c>
      <c r="M552" s="183">
        <f>IFERROR(_xll.qlIndexFixing(Index1Y,$H552,TRUE,_xll.ohTrigger(RecalcTrigger,Trigger1Y)),NA())</f>
        <v>4.973707880291554E-3</v>
      </c>
      <c r="N552" s="182">
        <f>IFERROR(_xll.qlIndexFixing(ONIndex1M,I552,TRUE,_xll.ohTrigger(RecalcTrigger,Trigger1M)),NA())</f>
        <v>-5.1015989297020781E-4</v>
      </c>
      <c r="O552" s="44">
        <f>IFERROR(_xll.qlIndexFixing(ONIndex3M,I552,TRUE,_xll.ohTrigger(RecalcTrigger,Trigger3M)),NA())</f>
        <v>8.2577928375293652E-4</v>
      </c>
      <c r="P552" s="44">
        <f>IFERROR(_xll.qlIndexFixing(ONIndex6M,I552,TRUE,_xll.ohTrigger(RecalcTrigger,Trigger6M)),NA())</f>
        <v>2.1055477115439203E-3</v>
      </c>
      <c r="Q552" s="183">
        <f>IFERROR(_xll.qlIndexFixing(ONIndex1Y,I552,TRUE,_xll.ohTrigger(RecalcTrigger,Trigger1Y)),NA())</f>
        <v>3.3999325439815209E-3</v>
      </c>
    </row>
    <row r="553" spans="2:17" x14ac:dyDescent="0.2">
      <c r="B553" s="39" t="s">
        <v>42</v>
      </c>
      <c r="D553" s="42">
        <f>_xll.qlCalendarAdvance(Calendar,$D552,B553,"f",FALSE)</f>
        <v>43314</v>
      </c>
      <c r="E553" s="177">
        <f>_xll.qlInterestRateIndexValueDate(IndexON,D553)</f>
        <v>43314</v>
      </c>
      <c r="F553" s="193">
        <f>IFERROR(_xll.qlIndexFixing(IndexON,D553,TRUE,_xll.ohTrigger(RecalcTrigger,TriggerON)),NA())</f>
        <v>-4.2823374838185657E-4</v>
      </c>
      <c r="H553" s="42">
        <f>_xll.qlCalendarAdvance(Calendar,$H552,B553,"f",FALSE)</f>
        <v>43314</v>
      </c>
      <c r="I553" s="177">
        <f>_xll.qlInterestRateIndexValueDate(Index1M,$H553)</f>
        <v>43318</v>
      </c>
      <c r="J553" s="182">
        <f>IFERROR(_xll.qlIndexFixing(Index1M,$H553,TRUE,_xll.ohTrigger(RecalcTrigger,Trigger1M)),NA())</f>
        <v>-3.5900811929601509E-4</v>
      </c>
      <c r="K553" s="44">
        <f>IFERROR(_xll.qlIndexFixing(Index3M,H553,TRUE,_xll.ohTrigger(RecalcTrigger,Trigger3M)),NA())</f>
        <v>1.2626670153178968E-3</v>
      </c>
      <c r="L553" s="44">
        <f>IFERROR(_xll.qlIndexFixing(Index6M,$H553,TRUE,_xll.ohTrigger(RecalcTrigger,Trigger6M)),NA())</f>
        <v>2.9598001613304905E-3</v>
      </c>
      <c r="M553" s="183">
        <f>IFERROR(_xll.qlIndexFixing(Index1Y,$H553,TRUE,_xll.ohTrigger(RecalcTrigger,Trigger1Y)),NA())</f>
        <v>5.0351988604318458E-3</v>
      </c>
      <c r="N553" s="182">
        <f>IFERROR(_xll.qlIndexFixing(ONIndex1M,I553,TRUE,_xll.ohTrigger(RecalcTrigger,Trigger1M)),NA())</f>
        <v>-4.5802625664226326E-4</v>
      </c>
      <c r="O553" s="44">
        <f>IFERROR(_xll.qlIndexFixing(ONIndex3M,I553,TRUE,_xll.ohTrigger(RecalcTrigger,Trigger3M)),NA())</f>
        <v>8.8492741558532373E-4</v>
      </c>
      <c r="P553" s="44">
        <f>IFERROR(_xll.qlIndexFixing(ONIndex6M,I553,TRUE,_xll.ohTrigger(RecalcTrigger,Trigger6M)),NA())</f>
        <v>2.1666821584886975E-3</v>
      </c>
      <c r="Q553" s="183">
        <f>IFERROR(_xll.qlIndexFixing(ONIndex1Y,I553,TRUE,_xll.ohTrigger(RecalcTrigger,Trigger1Y)),NA())</f>
        <v>3.4605484023941813E-3</v>
      </c>
    </row>
    <row r="554" spans="2:17" x14ac:dyDescent="0.2">
      <c r="B554" s="39" t="s">
        <v>42</v>
      </c>
      <c r="D554" s="42">
        <f>_xll.qlCalendarAdvance(Calendar,$D553,B554,"f",FALSE)</f>
        <v>43321</v>
      </c>
      <c r="E554" s="177">
        <f>_xll.qlInterestRateIndexValueDate(IndexON,D554)</f>
        <v>43321</v>
      </c>
      <c r="F554" s="193">
        <f>IFERROR(_xll.qlIndexFixing(IndexON,D554,TRUE,_xll.ohTrigger(RecalcTrigger,TriggerON)),NA())</f>
        <v>-3.7263189474057157E-4</v>
      </c>
      <c r="H554" s="42">
        <f>_xll.qlCalendarAdvance(Calendar,$H553,B554,"f",FALSE)</f>
        <v>43321</v>
      </c>
      <c r="I554" s="177">
        <f>_xll.qlInterestRateIndexValueDate(Index1M,$H554)</f>
        <v>43325</v>
      </c>
      <c r="J554" s="182">
        <f>IFERROR(_xll.qlIndexFixing(Index1M,$H554,TRUE,_xll.ohTrigger(RecalcTrigger,Trigger1M)),NA())</f>
        <v>-3.0506741373575471E-4</v>
      </c>
      <c r="K554" s="44">
        <f>IFERROR(_xll.qlIndexFixing(Index3M,H554,TRUE,_xll.ohTrigger(RecalcTrigger,Trigger3M)),NA())</f>
        <v>1.32419327564702E-3</v>
      </c>
      <c r="L554" s="44">
        <f>IFERROR(_xll.qlIndexFixing(Index6M,$H554,TRUE,_xll.ohTrigger(RecalcTrigger,Trigger6M)),NA())</f>
        <v>3.0219018966403258E-3</v>
      </c>
      <c r="M554" s="183">
        <f>IFERROR(_xll.qlIndexFixing(Index1Y,$H554,TRUE,_xll.ohTrigger(RecalcTrigger,Trigger1Y)),NA())</f>
        <v>5.0967389134561952E-3</v>
      </c>
      <c r="N554" s="182">
        <f>IFERROR(_xll.qlIndexFixing(ONIndex1M,I554,TRUE,_xll.ohTrigger(RecalcTrigger,Trigger1M)),NA())</f>
        <v>-4.0526146986241685E-4</v>
      </c>
      <c r="O554" s="44">
        <f>IFERROR(_xll.qlIndexFixing(ONIndex3M,I554,TRUE,_xll.ohTrigger(RecalcTrigger,Trigger3M)),NA())</f>
        <v>9.4443448006131803E-4</v>
      </c>
      <c r="P554" s="44">
        <f>IFERROR(_xll.qlIndexFixing(ONIndex6M,I554,TRUE,_xll.ohTrigger(RecalcTrigger,Trigger6M)),NA())</f>
        <v>2.2279737111219333E-3</v>
      </c>
      <c r="Q554" s="183">
        <f>IFERROR(_xll.qlIndexFixing(ONIndex1Y,I554,TRUE,_xll.ohTrigger(RecalcTrigger,Trigger1Y)),NA())</f>
        <v>3.5212425984632034E-3</v>
      </c>
    </row>
    <row r="555" spans="2:17" x14ac:dyDescent="0.2">
      <c r="B555" s="39" t="s">
        <v>42</v>
      </c>
      <c r="D555" s="42">
        <f>_xll.qlCalendarAdvance(Calendar,$D554,B555,"f",FALSE)</f>
        <v>43328</v>
      </c>
      <c r="E555" s="177">
        <f>_xll.qlInterestRateIndexValueDate(IndexON,D555)</f>
        <v>43328</v>
      </c>
      <c r="F555" s="193">
        <f>IFERROR(_xll.qlIndexFixing(IndexON,D555,TRUE,_xll.ohTrigger(RecalcTrigger,TriggerON)),NA())</f>
        <v>-3.1660994474158599E-4</v>
      </c>
      <c r="H555" s="42">
        <f>_xll.qlCalendarAdvance(Calendar,$H554,B555,"f",FALSE)</f>
        <v>43328</v>
      </c>
      <c r="I555" s="177">
        <f>_xll.qlInterestRateIndexValueDate(Index1M,$H555)</f>
        <v>43332</v>
      </c>
      <c r="J555" s="182">
        <f>IFERROR(_xll.qlIndexFixing(Index1M,$H555,TRUE,_xll.ohTrigger(RecalcTrigger,Trigger1M)),NA())</f>
        <v>-2.5049098439864791E-4</v>
      </c>
      <c r="K555" s="44">
        <f>IFERROR(_xll.qlIndexFixing(Index3M,H555,TRUE,_xll.ohTrigger(RecalcTrigger,Trigger3M)),NA())</f>
        <v>1.3860231507451214E-3</v>
      </c>
      <c r="L555" s="44">
        <f>IFERROR(_xll.qlIndexFixing(Index6M,$H555,TRUE,_xll.ohTrigger(RecalcTrigger,Trigger6M)),NA())</f>
        <v>3.0840651593528989E-3</v>
      </c>
      <c r="M555" s="183">
        <f>IFERROR(_xll.qlIndexFixing(Index1Y,$H555,TRUE,_xll.ohTrigger(RecalcTrigger,Trigger1Y)),NA())</f>
        <v>5.1583271330092832E-3</v>
      </c>
      <c r="N555" s="182">
        <f>IFERROR(_xll.qlIndexFixing(ONIndex1M,I555,TRUE,_xll.ohTrigger(RecalcTrigger,Trigger1M)),NA())</f>
        <v>-3.5186401228681774E-4</v>
      </c>
      <c r="O555" s="44">
        <f>IFERROR(_xll.qlIndexFixing(ONIndex3M,I555,TRUE,_xll.ohTrigger(RecalcTrigger,Trigger3M)),NA())</f>
        <v>1.0042926621522952E-3</v>
      </c>
      <c r="P555" s="44">
        <f>IFERROR(_xll.qlIndexFixing(ONIndex6M,I555,TRUE,_xll.ohTrigger(RecalcTrigger,Trigger6M)),NA())</f>
        <v>2.2894088245184463E-3</v>
      </c>
      <c r="Q555" s="183">
        <f>IFERROR(_xll.qlIndexFixing(ONIndex1Y,I555,TRUE,_xll.ohTrigger(RecalcTrigger,Trigger1Y)),NA())</f>
        <v>3.5820003392217359E-3</v>
      </c>
    </row>
    <row r="556" spans="2:17" x14ac:dyDescent="0.2">
      <c r="B556" s="39" t="s">
        <v>42</v>
      </c>
      <c r="D556" s="42">
        <f>_xll.qlCalendarAdvance(Calendar,$D555,B556,"f",FALSE)</f>
        <v>43335</v>
      </c>
      <c r="E556" s="177">
        <f>_xll.qlInterestRateIndexValueDate(IndexON,D556)</f>
        <v>43335</v>
      </c>
      <c r="F556" s="193">
        <f>IFERROR(_xll.qlIndexFixing(IndexON,D556,TRUE,_xll.ohTrigger(RecalcTrigger,TriggerON)),NA())</f>
        <v>-2.6017294738611696E-4</v>
      </c>
      <c r="H556" s="42">
        <f>_xll.qlCalendarAdvance(Calendar,$H555,B556,"f",FALSE)</f>
        <v>43335</v>
      </c>
      <c r="I556" s="177">
        <f>_xll.qlInterestRateIndexValueDate(Index1M,$H556)</f>
        <v>43339</v>
      </c>
      <c r="J556" s="182">
        <f>IFERROR(_xll.qlIndexFixing(Index1M,$H556,TRUE,_xll.ohTrigger(RecalcTrigger,Trigger1M)),NA())</f>
        <v>-1.9527730217108472E-4</v>
      </c>
      <c r="K556" s="44">
        <f>IFERROR(_xll.qlIndexFixing(Index3M,H556,TRUE,_xll.ohTrigger(RecalcTrigger,Trigger3M)),NA())</f>
        <v>1.4481488368189373E-3</v>
      </c>
      <c r="L556" s="44">
        <f>IFERROR(_xll.qlIndexFixing(Index6M,$H556,TRUE,_xll.ohTrigger(RecalcTrigger,Trigger6M)),NA())</f>
        <v>3.1462891256823877E-3</v>
      </c>
      <c r="M556" s="183">
        <f>IFERROR(_xll.qlIndexFixing(Index1Y,$H556,TRUE,_xll.ohTrigger(RecalcTrigger,Trigger1Y)),NA())</f>
        <v>5.2199628057726091E-3</v>
      </c>
      <c r="N556" s="182">
        <f>IFERROR(_xll.qlIndexFixing(ONIndex1M,I556,TRUE,_xll.ohTrigger(RecalcTrigger,Trigger1M)),NA())</f>
        <v>-2.978323632518709E-4</v>
      </c>
      <c r="O556" s="44">
        <f>IFERROR(_xll.qlIndexFixing(ONIndex3M,I556,TRUE,_xll.ohTrigger(RecalcTrigger,Trigger3M)),NA())</f>
        <v>1.0644941465898228E-3</v>
      </c>
      <c r="P556" s="44">
        <f>IFERROR(_xll.qlIndexFixing(ONIndex6M,I556,TRUE,_xll.ohTrigger(RecalcTrigger,Trigger6M)),NA())</f>
        <v>2.350973953753055E-3</v>
      </c>
      <c r="Q556" s="183">
        <f>IFERROR(_xll.qlIndexFixing(ONIndex1Y,I556,TRUE,_xll.ohTrigger(RecalcTrigger,Trigger1Y)),NA())</f>
        <v>3.6428068318627993E-3</v>
      </c>
    </row>
    <row r="557" spans="2:17" x14ac:dyDescent="0.2">
      <c r="B557" s="39" t="s">
        <v>42</v>
      </c>
      <c r="D557" s="42">
        <f>_xll.qlCalendarAdvance(Calendar,$D556,B557,"f",FALSE)</f>
        <v>43342</v>
      </c>
      <c r="E557" s="177">
        <f>_xll.qlInterestRateIndexValueDate(IndexON,D557)</f>
        <v>43342</v>
      </c>
      <c r="F557" s="193">
        <f>IFERROR(_xll.qlIndexFixing(IndexON,D557,TRUE,_xll.ohTrigger(RecalcTrigger,TriggerON)),NA())</f>
        <v>-2.0332595219496596E-4</v>
      </c>
      <c r="H557" s="42">
        <f>_xll.qlCalendarAdvance(Calendar,$H556,B557,"f",FALSE)</f>
        <v>43342</v>
      </c>
      <c r="I557" s="177">
        <f>_xll.qlInterestRateIndexValueDate(Index1M,$H557)</f>
        <v>43346</v>
      </c>
      <c r="J557" s="182">
        <f>IFERROR(_xll.qlIndexFixing(Index1M,$H557,TRUE,_xll.ohTrigger(RecalcTrigger,Trigger1M)),NA())</f>
        <v>-1.434687385266642E-4</v>
      </c>
      <c r="K557" s="44">
        <f>IFERROR(_xll.qlIndexFixing(Index3M,H557,TRUE,_xll.ohTrigger(RecalcTrigger,Trigger3M)),NA())</f>
        <v>1.5060483398401236E-3</v>
      </c>
      <c r="L557" s="44">
        <f>IFERROR(_xll.qlIndexFixing(Index6M,$H557,TRUE,_xll.ohTrigger(RecalcTrigger,Trigger6M)),NA())</f>
        <v>3.1996190225305299E-3</v>
      </c>
      <c r="M557" s="183">
        <f>IFERROR(_xll.qlIndexFixing(Index1Y,$H557,TRUE,_xll.ohTrigger(RecalcTrigger,Trigger1Y)),NA())</f>
        <v>5.2816454115255937E-3</v>
      </c>
      <c r="N557" s="182">
        <f>IFERROR(_xll.qlIndexFixing(ONIndex1M,I557,TRUE,_xll.ohTrigger(RecalcTrigger,Trigger1M)),NA())</f>
        <v>-2.4316500257359763E-4</v>
      </c>
      <c r="O557" s="44">
        <f>IFERROR(_xll.qlIndexFixing(ONIndex3M,I557,TRUE,_xll.ohTrigger(RecalcTrigger,Trigger3M)),NA())</f>
        <v>1.1250311185051487E-3</v>
      </c>
      <c r="P557" s="44">
        <f>IFERROR(_xll.qlIndexFixing(ONIndex6M,I557,TRUE,_xll.ohTrigger(RecalcTrigger,Trigger6M)),NA())</f>
        <v>2.4126555539005778E-3</v>
      </c>
      <c r="Q557" s="183">
        <f>IFERROR(_xll.qlIndexFixing(ONIndex1Y,I557,TRUE,_xll.ohTrigger(RecalcTrigger,Trigger1Y)),NA())</f>
        <v>3.7036472836593504E-3</v>
      </c>
    </row>
    <row r="558" spans="2:17" x14ac:dyDescent="0.2">
      <c r="B558" s="39" t="s">
        <v>42</v>
      </c>
      <c r="D558" s="42">
        <f>_xll.qlCalendarAdvance(Calendar,$D557,B558,"f",FALSE)</f>
        <v>43349</v>
      </c>
      <c r="E558" s="177">
        <f>_xll.qlInterestRateIndexValueDate(IndexON,D558)</f>
        <v>43349</v>
      </c>
      <c r="F558" s="193">
        <f>IFERROR(_xll.qlIndexFixing(IndexON,D558,TRUE,_xll.ohTrigger(RecalcTrigger,TriggerON)),NA())</f>
        <v>-1.4607400832922224E-4</v>
      </c>
      <c r="H558" s="42">
        <f>_xll.qlCalendarAdvance(Calendar,$H557,B558,"f",FALSE)</f>
        <v>43349</v>
      </c>
      <c r="I558" s="177">
        <f>_xll.qlInterestRateIndexValueDate(Index1M,$H558)</f>
        <v>43353</v>
      </c>
      <c r="J558" s="182">
        <f>IFERROR(_xll.qlIndexFixing(Index1M,$H558,TRUE,_xll.ohTrigger(RecalcTrigger,Trigger1M)),NA())</f>
        <v>-8.7021810826648505E-5</v>
      </c>
      <c r="K558" s="44">
        <f>IFERROR(_xll.qlIndexFixing(Index3M,H558,TRUE,_xll.ohTrigger(RecalcTrigger,Trigger3M)),NA())</f>
        <v>1.5687234275154958E-3</v>
      </c>
      <c r="L558" s="44">
        <f>IFERROR(_xll.qlIndexFixing(Index6M,$H558,TRUE,_xll.ohTrigger(RecalcTrigger,Trigger6M)),NA())</f>
        <v>3.2619504693463977E-3</v>
      </c>
      <c r="M558" s="183">
        <f>IFERROR(_xll.qlIndexFixing(Index1Y,$H558,TRUE,_xll.ohTrigger(RecalcTrigger,Trigger1Y)),NA())</f>
        <v>5.3433746232038346E-3</v>
      </c>
      <c r="N558" s="182">
        <f>IFERROR(_xll.qlIndexFixing(ONIndex1M,I558,TRUE,_xll.ohTrigger(RecalcTrigger,Trigger1M)),NA())</f>
        <v>-1.8786040954843486E-4</v>
      </c>
      <c r="O558" s="44">
        <f>IFERROR(_xll.qlIndexFixing(ONIndex3M,I558,TRUE,_xll.ohTrigger(RecalcTrigger,Trigger3M)),NA())</f>
        <v>1.1858957625499045E-3</v>
      </c>
      <c r="P558" s="44">
        <f>IFERROR(_xll.qlIndexFixing(ONIndex6M,I558,TRUE,_xll.ohTrigger(RecalcTrigger,Trigger6M)),NA())</f>
        <v>2.4744400803555777E-3</v>
      </c>
      <c r="Q558" s="183">
        <f>IFERROR(_xll.qlIndexFixing(ONIndex1Y,I558,TRUE,_xll.ohTrigger(RecalcTrigger,Trigger1Y)),NA())</f>
        <v>3.7645069014047294E-3</v>
      </c>
    </row>
    <row r="559" spans="2:17" x14ac:dyDescent="0.2">
      <c r="B559" s="39" t="s">
        <v>42</v>
      </c>
      <c r="D559" s="42">
        <f>_xll.qlCalendarAdvance(Calendar,$D558,B559,"f",FALSE)</f>
        <v>43356</v>
      </c>
      <c r="E559" s="177">
        <f>_xll.qlInterestRateIndexValueDate(IndexON,D559)</f>
        <v>43356</v>
      </c>
      <c r="F559" s="193">
        <f>IFERROR(_xll.qlIndexFixing(IndexON,D559,TRUE,_xll.ohTrigger(RecalcTrigger,TriggerON)),NA())</f>
        <v>-8.8422165029911071E-5</v>
      </c>
      <c r="H559" s="42">
        <f>_xll.qlCalendarAdvance(Calendar,$H558,B559,"f",FALSE)</f>
        <v>43356</v>
      </c>
      <c r="I559" s="177">
        <f>_xll.qlInterestRateIndexValueDate(Index1M,$H559)</f>
        <v>43360</v>
      </c>
      <c r="J559" s="182">
        <f>IFERROR(_xll.qlIndexFixing(Index1M,$H559,TRUE,_xll.ohTrigger(RecalcTrigger,Trigger1M)),NA())</f>
        <v>-2.993316012389613E-5</v>
      </c>
      <c r="K559" s="44">
        <f>IFERROR(_xll.qlIndexFixing(Index3M,H559,TRUE,_xll.ohTrigger(RecalcTrigger,Trigger3M)),NA())</f>
        <v>1.631671457622601E-3</v>
      </c>
      <c r="L559" s="44">
        <f>IFERROR(_xll.qlIndexFixing(Index6M,$H559,TRUE,_xll.ohTrigger(RecalcTrigger,Trigger6M)),NA())</f>
        <v>3.3243412945018736E-3</v>
      </c>
      <c r="M559" s="183">
        <f>IFERROR(_xll.qlIndexFixing(Index1Y,$H559,TRUE,_xll.ohTrigger(RecalcTrigger,Trigger1Y)),NA())</f>
        <v>5.4051503069595499E-3</v>
      </c>
      <c r="N559" s="182">
        <f>IFERROR(_xll.qlIndexFixing(ONIndex1M,I559,TRUE,_xll.ohTrigger(RecalcTrigger,Trigger1M)),NA())</f>
        <v>-1.319170638724998E-4</v>
      </c>
      <c r="O559" s="44">
        <f>IFERROR(_xll.qlIndexFixing(ONIndex3M,I559,TRUE,_xll.ohTrigger(RecalcTrigger,Trigger3M)),NA())</f>
        <v>1.247080263855338E-3</v>
      </c>
      <c r="P559" s="44">
        <f>IFERROR(_xll.qlIndexFixing(ONIndex6M,I559,TRUE,_xll.ohTrigger(RecalcTrigger,Trigger6M)),NA())</f>
        <v>2.536313988033001E-3</v>
      </c>
      <c r="Q559" s="183">
        <f>IFERROR(_xll.qlIndexFixing(ONIndex1Y,I559,TRUE,_xll.ohTrigger(RecalcTrigger,Trigger1Y)),NA())</f>
        <v>3.8253708924518293E-3</v>
      </c>
    </row>
    <row r="560" spans="2:17" x14ac:dyDescent="0.2">
      <c r="B560" s="39" t="s">
        <v>42</v>
      </c>
      <c r="D560" s="42">
        <f>_xll.qlCalendarAdvance(Calendar,$D559,B560,"f",FALSE)</f>
        <v>43363</v>
      </c>
      <c r="E560" s="177">
        <f>_xll.qlInterestRateIndexValueDate(IndexON,D560)</f>
        <v>43363</v>
      </c>
      <c r="F560" s="193">
        <f>IFERROR(_xll.qlIndexFixing(IndexON,D560,TRUE,_xll.ohTrigger(RecalcTrigger,TriggerON)),NA())</f>
        <v>-3.037547161799381E-5</v>
      </c>
      <c r="H560" s="42">
        <f>_xll.qlCalendarAdvance(Calendar,$H559,B560,"f",FALSE)</f>
        <v>43363</v>
      </c>
      <c r="I560" s="177">
        <f>_xll.qlInterestRateIndexValueDate(Index1M,$H560)</f>
        <v>43367</v>
      </c>
      <c r="J560" s="182">
        <f>IFERROR(_xll.qlIndexFixing(Index1M,$H560,TRUE,_xll.ohTrigger(RecalcTrigger,Trigger1M)),NA())</f>
        <v>2.7798742915585706E-5</v>
      </c>
      <c r="K560" s="44">
        <f>IFERROR(_xll.qlIndexFixing(Index3M,H560,TRUE,_xll.ohTrigger(RecalcTrigger,Trigger3M)),NA())</f>
        <v>1.6948845539219983E-3</v>
      </c>
      <c r="L560" s="44">
        <f>IFERROR(_xll.qlIndexFixing(Index6M,$H560,TRUE,_xll.ohTrigger(RecalcTrigger,Trigger6M)),NA())</f>
        <v>3.3867918239340366E-3</v>
      </c>
      <c r="M560" s="183">
        <f>IFERROR(_xll.qlIndexFixing(Index1Y,$H560,TRUE,_xll.ohTrigger(RecalcTrigger,Trigger1Y)),NA())</f>
        <v>5.4669725222222408E-3</v>
      </c>
      <c r="N560" s="182">
        <f>IFERROR(_xll.qlIndexFixing(ONIndex1M,I560,TRUE,_xll.ohTrigger(RecalcTrigger,Trigger1M)),NA())</f>
        <v>-7.5333444922165427E-5</v>
      </c>
      <c r="O560" s="44">
        <f>IFERROR(_xll.qlIndexFixing(ONIndex3M,I560,TRUE,_xll.ohTrigger(RecalcTrigger,Trigger3M)),NA())</f>
        <v>1.3085768071530168E-3</v>
      </c>
      <c r="P560" s="44">
        <f>IFERROR(_xll.qlIndexFixing(ONIndex6M,I560,TRUE,_xll.ohTrigger(RecalcTrigger,Trigger6M)),NA())</f>
        <v>2.5982637321675384E-3</v>
      </c>
      <c r="Q560" s="183">
        <f>IFERROR(_xll.qlIndexFixing(ONIndex1Y,I560,TRUE,_xll.ohTrigger(RecalcTrigger,Trigger1Y)),NA())</f>
        <v>3.8862244639137344E-3</v>
      </c>
    </row>
    <row r="561" spans="2:17" x14ac:dyDescent="0.2">
      <c r="B561" s="39" t="s">
        <v>42</v>
      </c>
      <c r="D561" s="42">
        <f>_xll.qlCalendarAdvance(Calendar,$D560,B561,"f",FALSE)</f>
        <v>43370</v>
      </c>
      <c r="E561" s="177">
        <f>_xll.qlInterestRateIndexValueDate(IndexON,D561)</f>
        <v>43370</v>
      </c>
      <c r="F561" s="193">
        <f>IFERROR(_xll.qlIndexFixing(IndexON,D561,TRUE,_xll.ohTrigger(RecalcTrigger,TriggerON)),NA())</f>
        <v>2.8061022705472283E-5</v>
      </c>
      <c r="H561" s="42">
        <f>_xll.qlCalendarAdvance(Calendar,$H560,B561,"f",FALSE)</f>
        <v>43370</v>
      </c>
      <c r="I561" s="177">
        <f>_xll.qlInterestRateIndexValueDate(Index1M,$H561)</f>
        <v>43374</v>
      </c>
      <c r="J561" s="182">
        <f>IFERROR(_xll.qlIndexFixing(Index1M,$H561,TRUE,_xll.ohTrigger(RecalcTrigger,Trigger1M)),NA())</f>
        <v>9.0403430919325865E-5</v>
      </c>
      <c r="K561" s="44">
        <f>IFERROR(_xll.qlIndexFixing(Index3M,H561,TRUE,_xll.ohTrigger(RecalcTrigger,Trigger3M)),NA())</f>
        <v>1.767524518855921E-3</v>
      </c>
      <c r="L561" s="44">
        <f>IFERROR(_xll.qlIndexFixing(Index6M,$H561,TRUE,_xll.ohTrigger(RecalcTrigger,Trigger6M)),NA())</f>
        <v>3.4493026555751402E-3</v>
      </c>
      <c r="M561" s="183">
        <f>IFERROR(_xll.qlIndexFixing(Index1Y,$H561,TRUE,_xll.ohTrigger(RecalcTrigger,Trigger1Y)),NA())</f>
        <v>5.5288415217584824E-3</v>
      </c>
      <c r="N561" s="182">
        <f>IFERROR(_xll.qlIndexFixing(ONIndex1M,I561,TRUE,_xll.ohTrigger(RecalcTrigger,Trigger1M)),NA())</f>
        <v>-1.8108032273644881E-5</v>
      </c>
      <c r="O561" s="44">
        <f>IFERROR(_xll.qlIndexFixing(ONIndex3M,I561,TRUE,_xll.ohTrigger(RecalcTrigger,Trigger3M)),NA())</f>
        <v>1.3703775773343807E-3</v>
      </c>
      <c r="P561" s="44">
        <f>IFERROR(_xll.qlIndexFixing(ONIndex6M,I561,TRUE,_xll.ohTrigger(RecalcTrigger,Trigger6M)),NA())</f>
        <v>2.6602757678340083E-3</v>
      </c>
      <c r="Q561" s="183">
        <f>IFERROR(_xll.qlIndexFixing(ONIndex1Y,I561,TRUE,_xll.ohTrigger(RecalcTrigger,Trigger1Y)),NA())</f>
        <v>3.9470528226637214E-3</v>
      </c>
    </row>
    <row r="562" spans="2:17" x14ac:dyDescent="0.2">
      <c r="B562" s="39" t="s">
        <v>42</v>
      </c>
      <c r="D562" s="42">
        <f>_xll.qlCalendarAdvance(Calendar,$D561,B562,"f",FALSE)</f>
        <v>43377</v>
      </c>
      <c r="E562" s="177">
        <f>_xll.qlInterestRateIndexValueDate(IndexON,D562)</f>
        <v>43377</v>
      </c>
      <c r="F562" s="193">
        <f>IFERROR(_xll.qlIndexFixing(IndexON,D562,TRUE,_xll.ohTrigger(RecalcTrigger,TriggerON)),NA())</f>
        <v>8.6882268659493889E-5</v>
      </c>
      <c r="H562" s="42">
        <f>_xll.qlCalendarAdvance(Calendar,$H561,B562,"f",FALSE)</f>
        <v>43377</v>
      </c>
      <c r="I562" s="177">
        <f>_xll.qlInterestRateIndexValueDate(Index1M,$H562)</f>
        <v>43381</v>
      </c>
      <c r="J562" s="182">
        <f>IFERROR(_xll.qlIndexFixing(Index1M,$H562,TRUE,_xll.ohTrigger(RecalcTrigger,Trigger1M)),NA())</f>
        <v>1.4947274952737918E-4</v>
      </c>
      <c r="K562" s="44">
        <f>IFERROR(_xll.qlIndexFixing(Index3M,H562,TRUE,_xll.ohTrigger(RecalcTrigger,Trigger3M)),NA())</f>
        <v>1.8266626219464322E-3</v>
      </c>
      <c r="L562" s="44">
        <f>IFERROR(_xll.qlIndexFixing(Index6M,$H562,TRUE,_xll.ohTrigger(RecalcTrigger,Trigger6M)),NA())</f>
        <v>3.5118746593991675E-3</v>
      </c>
      <c r="M562" s="183">
        <f>IFERROR(_xll.qlIndexFixing(Index1Y,$H562,TRUE,_xll.ohTrigger(RecalcTrigger,Trigger1Y)),NA())</f>
        <v>5.5907577517321488E-3</v>
      </c>
      <c r="N562" s="182">
        <f>IFERROR(_xll.qlIndexFixing(ONIndex1M,I562,TRUE,_xll.ohTrigger(RecalcTrigger,Trigger1M)),NA())</f>
        <v>3.976069465672083E-5</v>
      </c>
      <c r="O562" s="44">
        <f>IFERROR(_xll.qlIndexFixing(ONIndex3M,I562,TRUE,_xll.ohTrigger(RecalcTrigger,Trigger3M)),NA())</f>
        <v>1.4324747592109333E-3</v>
      </c>
      <c r="P562" s="44">
        <f>IFERROR(_xll.qlIndexFixing(ONIndex6M,I562,TRUE,_xll.ohTrigger(RecalcTrigger,Trigger6M)),NA())</f>
        <v>2.7223365500272934E-3</v>
      </c>
      <c r="Q562" s="183">
        <f>IFERROR(_xll.qlIndexFixing(ONIndex1Y,I562,TRUE,_xll.ohTrigger(RecalcTrigger,Trigger1Y)),NA())</f>
        <v>4.0078411758948107E-3</v>
      </c>
    </row>
    <row r="563" spans="2:17" x14ac:dyDescent="0.2">
      <c r="B563" s="39" t="s">
        <v>42</v>
      </c>
      <c r="D563" s="42">
        <f>_xll.qlCalendarAdvance(Calendar,$D562,B563,"f",FALSE)</f>
        <v>43384</v>
      </c>
      <c r="E563" s="177">
        <f>_xll.qlInterestRateIndexValueDate(IndexON,D563)</f>
        <v>43384</v>
      </c>
      <c r="F563" s="193">
        <f>IFERROR(_xll.qlIndexFixing(IndexON,D563,TRUE,_xll.ohTrigger(RecalcTrigger,TriggerON)),NA())</f>
        <v>1.4608321696307769E-4</v>
      </c>
      <c r="H563" s="42">
        <f>_xll.qlCalendarAdvance(Calendar,$H562,B563,"f",FALSE)</f>
        <v>43384</v>
      </c>
      <c r="I563" s="177">
        <f>_xll.qlInterestRateIndexValueDate(Index1M,$H563)</f>
        <v>43388</v>
      </c>
      <c r="J563" s="182">
        <f>IFERROR(_xll.qlIndexFixing(Index1M,$H563,TRUE,_xll.ohTrigger(RecalcTrigger,Trigger1M)),NA())</f>
        <v>2.0919002864648551E-4</v>
      </c>
      <c r="K563" s="44">
        <f>IFERROR(_xll.qlIndexFixing(Index3M,H563,TRUE,_xll.ohTrigger(RecalcTrigger,Trigger3M)),NA())</f>
        <v>1.8906145009006429E-3</v>
      </c>
      <c r="L563" s="44">
        <f>IFERROR(_xll.qlIndexFixing(Index6M,$H563,TRUE,_xll.ohTrigger(RecalcTrigger,Trigger6M)),NA())</f>
        <v>3.5745089774617991E-3</v>
      </c>
      <c r="M563" s="183">
        <f>IFERROR(_xll.qlIndexFixing(Index1Y,$H563,TRUE,_xll.ohTrigger(RecalcTrigger,Trigger1Y)),NA())</f>
        <v>5.6527218517648551E-3</v>
      </c>
      <c r="N563" s="182">
        <f>IFERROR(_xll.qlIndexFixing(ONIndex1M,I563,TRUE,_xll.ohTrigger(RecalcTrigger,Trigger1M)),NA())</f>
        <v>9.8274256172814489E-5</v>
      </c>
      <c r="O563" s="44">
        <f>IFERROR(_xll.qlIndexFixing(ONIndex3M,I563,TRUE,_xll.ohTrigger(RecalcTrigger,Trigger3M)),NA())</f>
        <v>1.4948605376741142E-3</v>
      </c>
      <c r="P563" s="44">
        <f>IFERROR(_xll.qlIndexFixing(ONIndex6M,I563,TRUE,_xll.ohTrigger(RecalcTrigger,Trigger6M)),NA())</f>
        <v>2.7844325339820841E-3</v>
      </c>
      <c r="Q563" s="183">
        <f>IFERROR(_xll.qlIndexFixing(ONIndex1Y,I563,TRUE,_xll.ohTrigger(RecalcTrigger,Trigger1Y)),NA())</f>
        <v>4.068574730720087E-3</v>
      </c>
    </row>
    <row r="564" spans="2:17" x14ac:dyDescent="0.2">
      <c r="B564" s="39" t="s">
        <v>42</v>
      </c>
      <c r="D564" s="42">
        <f>_xll.qlCalendarAdvance(Calendar,$D563,B564,"f",FALSE)</f>
        <v>43391</v>
      </c>
      <c r="E564" s="177">
        <f>_xll.qlInterestRateIndexValueDate(IndexON,D564)</f>
        <v>43391</v>
      </c>
      <c r="F564" s="193">
        <f>IFERROR(_xll.qlIndexFixing(IndexON,D564,TRUE,_xll.ohTrigger(RecalcTrigger,TriggerON)),NA())</f>
        <v>2.0565881829526234E-4</v>
      </c>
      <c r="H564" s="42">
        <f>_xll.qlCalendarAdvance(Calendar,$H563,B564,"f",FALSE)</f>
        <v>43391</v>
      </c>
      <c r="I564" s="177">
        <f>_xll.qlInterestRateIndexValueDate(Index1M,$H564)</f>
        <v>43395</v>
      </c>
      <c r="J564" s="182">
        <f>IFERROR(_xll.qlIndexFixing(Index1M,$H564,TRUE,_xll.ohTrigger(RecalcTrigger,Trigger1M)),NA())</f>
        <v>2.6955679848228442E-4</v>
      </c>
      <c r="K564" s="44">
        <f>IFERROR(_xll.qlIndexFixing(Index3M,H564,TRUE,_xll.ohTrigger(RecalcTrigger,Trigger3M)),NA())</f>
        <v>1.9547799020990871E-3</v>
      </c>
      <c r="L564" s="44">
        <f>IFERROR(_xll.qlIndexFixing(Index6M,$H564,TRUE,_xll.ohTrigger(RecalcTrigger,Trigger6M)),NA())</f>
        <v>3.641731185615317E-3</v>
      </c>
      <c r="M564" s="183">
        <f>IFERROR(_xll.qlIndexFixing(Index1Y,$H564,TRUE,_xll.ohTrigger(RecalcTrigger,Trigger1Y)),NA())</f>
        <v>5.7147346549974998E-3</v>
      </c>
      <c r="N564" s="182">
        <f>IFERROR(_xll.qlIndexFixing(ONIndex1M,I564,TRUE,_xll.ohTrigger(RecalcTrigger,Trigger1M)),NA())</f>
        <v>1.5743417289826311E-4</v>
      </c>
      <c r="O564" s="44">
        <f>IFERROR(_xll.qlIndexFixing(ONIndex3M,I564,TRUE,_xll.ohTrigger(RecalcTrigger,Trigger3M)),NA())</f>
        <v>1.5575270978551714E-3</v>
      </c>
      <c r="P564" s="44">
        <f>IFERROR(_xll.qlIndexFixing(ONIndex6M,I564,TRUE,_xll.ohTrigger(RecalcTrigger,Trigger6M)),NA())</f>
        <v>2.8465501746932631E-3</v>
      </c>
      <c r="Q564" s="183">
        <f>IFERROR(_xll.qlIndexFixing(ONIndex1Y,I564,TRUE,_xll.ohTrigger(RecalcTrigger,Trigger1Y)),NA())</f>
        <v>4.1292386941726988E-3</v>
      </c>
    </row>
    <row r="565" spans="2:17" x14ac:dyDescent="0.2">
      <c r="B565" s="39" t="s">
        <v>42</v>
      </c>
      <c r="D565" s="42">
        <f>_xll.qlCalendarAdvance(Calendar,$D564,B565,"f",FALSE)</f>
        <v>43398</v>
      </c>
      <c r="E565" s="177">
        <f>_xll.qlInterestRateIndexValueDate(IndexON,D565)</f>
        <v>43398</v>
      </c>
      <c r="F565" s="193">
        <f>IFERROR(_xll.qlIndexFixing(IndexON,D565,TRUE,_xll.ohTrigger(RecalcTrigger,TriggerON)),NA())</f>
        <v>2.6560402365483071E-4</v>
      </c>
      <c r="H565" s="42">
        <f>_xll.qlCalendarAdvance(Calendar,$H564,B565,"f",FALSE)</f>
        <v>43398</v>
      </c>
      <c r="I565" s="177">
        <f>_xll.qlInterestRateIndexValueDate(Index1M,$H565)</f>
        <v>43402</v>
      </c>
      <c r="J565" s="182">
        <f>IFERROR(_xll.qlIndexFixing(Index1M,$H565,TRUE,_xll.ohTrigger(RecalcTrigger,Trigger1M)),NA())</f>
        <v>3.305745893822376E-4</v>
      </c>
      <c r="K565" s="44">
        <f>IFERROR(_xll.qlIndexFixing(Index3M,H565,TRUE,_xll.ohTrigger(RecalcTrigger,Trigger3M)),NA())</f>
        <v>2.0191451540300157E-3</v>
      </c>
      <c r="L565" s="44">
        <f>IFERROR(_xll.qlIndexFixing(Index6M,$H565,TRUE,_xll.ohTrigger(RecalcTrigger,Trigger6M)),NA())</f>
        <v>3.6999704851967347E-3</v>
      </c>
      <c r="M565" s="183">
        <f>IFERROR(_xll.qlIndexFixing(Index1Y,$H565,TRUE,_xll.ohTrigger(RecalcTrigger,Trigger1Y)),NA())</f>
        <v>5.776797188150053E-3</v>
      </c>
      <c r="N565" s="182">
        <f>IFERROR(_xll.qlIndexFixing(ONIndex1M,I565,TRUE,_xll.ohTrigger(RecalcTrigger,Trigger1M)),NA())</f>
        <v>2.1724196537675766E-4</v>
      </c>
      <c r="O565" s="44">
        <f>IFERROR(_xll.qlIndexFixing(ONIndex3M,I565,TRUE,_xll.ohTrigger(RecalcTrigger,Trigger3M)),NA())</f>
        <v>1.6204666241659282E-3</v>
      </c>
      <c r="P565" s="44">
        <f>IFERROR(_xll.qlIndexFixing(ONIndex6M,I565,TRUE,_xll.ohTrigger(RecalcTrigger,Trigger6M)),NA())</f>
        <v>2.9086759272356488E-3</v>
      </c>
      <c r="Q565" s="183">
        <f>IFERROR(_xll.qlIndexFixing(ONIndex1Y,I565,TRUE,_xll.ohTrigger(RecalcTrigger,Trigger1Y)),NA())</f>
        <v>4.1898182732857947E-3</v>
      </c>
    </row>
    <row r="566" spans="2:17" x14ac:dyDescent="0.2">
      <c r="B566" s="39" t="s">
        <v>42</v>
      </c>
      <c r="D566" s="42">
        <f>_xll.qlCalendarAdvance(Calendar,$D565,B566,"f",FALSE)</f>
        <v>43405</v>
      </c>
      <c r="E566" s="177">
        <f>_xll.qlInterestRateIndexValueDate(IndexON,D566)</f>
        <v>43405</v>
      </c>
      <c r="F566" s="193">
        <f>IFERROR(_xll.qlIndexFixing(IndexON,D566,TRUE,_xll.ohTrigger(RecalcTrigger,TriggerON)),NA())</f>
        <v>3.2591378324120512E-4</v>
      </c>
      <c r="H566" s="42">
        <f>_xll.qlCalendarAdvance(Calendar,$H565,B566,"f",FALSE)</f>
        <v>43405</v>
      </c>
      <c r="I566" s="177">
        <f>_xll.qlInterestRateIndexValueDate(Index1M,$H566)</f>
        <v>43409</v>
      </c>
      <c r="J566" s="182">
        <f>IFERROR(_xll.qlIndexFixing(Index1M,$H566,TRUE,_xll.ohTrigger(RecalcTrigger,Trigger1M)),NA())</f>
        <v>3.8778412024420561E-4</v>
      </c>
      <c r="K566" s="44">
        <f>IFERROR(_xll.qlIndexFixing(Index3M,H566,TRUE,_xll.ohTrigger(RecalcTrigger,Trigger3M)),NA())</f>
        <v>2.0836964486448117E-3</v>
      </c>
      <c r="L566" s="44">
        <f>IFERROR(_xll.qlIndexFixing(Index6M,$H566,TRUE,_xll.ohTrigger(RecalcTrigger,Trigger6M)),NA())</f>
        <v>3.7628013197859339E-3</v>
      </c>
      <c r="M566" s="183">
        <f>IFERROR(_xll.qlIndexFixing(Index1Y,$H566,TRUE,_xll.ohTrigger(RecalcTrigger,Trigger1Y)),NA())</f>
        <v>5.8389106715824365E-3</v>
      </c>
      <c r="N566" s="182">
        <f>IFERROR(_xll.qlIndexFixing(ONIndex1M,I566,TRUE,_xll.ohTrigger(RecalcTrigger,Trigger1M)),NA())</f>
        <v>2.7769915383224486E-4</v>
      </c>
      <c r="O566" s="44">
        <f>IFERROR(_xll.qlIndexFixing(ONIndex3M,I566,TRUE,_xll.ohTrigger(RecalcTrigger,Trigger3M)),NA())</f>
        <v>1.6836713017376326E-3</v>
      </c>
      <c r="P566" s="44">
        <f>IFERROR(_xll.qlIndexFixing(ONIndex6M,I566,TRUE,_xll.ohTrigger(RecalcTrigger,Trigger6M)),NA())</f>
        <v>2.9707962466840598E-3</v>
      </c>
      <c r="Q566" s="183">
        <f>IFERROR(_xll.qlIndexFixing(ONIndex1Y,I566,TRUE,_xll.ohTrigger(RecalcTrigger,Trigger1Y)),NA())</f>
        <v>4.2502986750125871E-3</v>
      </c>
    </row>
    <row r="567" spans="2:17" x14ac:dyDescent="0.2">
      <c r="B567" s="39" t="s">
        <v>42</v>
      </c>
      <c r="D567" s="42">
        <f>_xll.qlCalendarAdvance(Calendar,$D566,B567,"f",FALSE)</f>
        <v>43412</v>
      </c>
      <c r="E567" s="177">
        <f>_xll.qlInterestRateIndexValueDate(IndexON,D567)</f>
        <v>43412</v>
      </c>
      <c r="F567" s="193">
        <f>IFERROR(_xll.qlIndexFixing(IndexON,D567,TRUE,_xll.ohTrigger(RecalcTrigger,TriggerON)),NA())</f>
        <v>3.8658304821304057E-4</v>
      </c>
      <c r="H567" s="42">
        <f>_xll.qlCalendarAdvance(Calendar,$H566,B567,"f",FALSE)</f>
        <v>43412</v>
      </c>
      <c r="I567" s="177">
        <f>_xll.qlInterestRateIndexValueDate(Index1M,$H567)</f>
        <v>43416</v>
      </c>
      <c r="J567" s="182">
        <f>IFERROR(_xll.qlIndexFixing(Index1M,$H567,TRUE,_xll.ohTrigger(RecalcTrigger,Trigger1M)),NA())</f>
        <v>4.5006162247673842E-4</v>
      </c>
      <c r="K567" s="44">
        <f>IFERROR(_xll.qlIndexFixing(Index3M,H567,TRUE,_xll.ohTrigger(RecalcTrigger,Trigger3M)),NA())</f>
        <v>2.1484198413440868E-3</v>
      </c>
      <c r="L567" s="44">
        <f>IFERROR(_xll.qlIndexFixing(Index6M,$H567,TRUE,_xll.ohTrigger(RecalcTrigger,Trigger6M)),NA())</f>
        <v>3.82570175853054E-3</v>
      </c>
      <c r="M567" s="183">
        <f>IFERROR(_xll.qlIndexFixing(Index1Y,$H567,TRUE,_xll.ohTrigger(RecalcTrigger,Trigger1Y)),NA())</f>
        <v>5.9010765193567242E-3</v>
      </c>
      <c r="N567" s="182">
        <f>IFERROR(_xll.qlIndexFixing(ONIndex1M,I567,TRUE,_xll.ohTrigger(RecalcTrigger,Trigger1M)),NA())</f>
        <v>3.3880725920809596E-4</v>
      </c>
      <c r="O567" s="44">
        <f>IFERROR(_xll.qlIndexFixing(ONIndex3M,I567,TRUE,_xll.ohTrigger(RecalcTrigger,Trigger3M)),NA())</f>
        <v>1.7471333153817881E-3</v>
      </c>
      <c r="P567" s="44">
        <f>IFERROR(_xll.qlIndexFixing(ONIndex6M,I567,TRUE,_xll.ohTrigger(RecalcTrigger,Trigger6M)),NA())</f>
        <v>3.0328975880333786E-3</v>
      </c>
      <c r="Q567" s="183">
        <f>IFERROR(_xll.qlIndexFixing(ONIndex1Y,I567,TRUE,_xll.ohTrigger(RecalcTrigger,Trigger1Y)),NA())</f>
        <v>4.3106651065460966E-3</v>
      </c>
    </row>
    <row r="568" spans="2:17" x14ac:dyDescent="0.2">
      <c r="B568" s="39" t="s">
        <v>42</v>
      </c>
      <c r="D568" s="42">
        <f>_xll.qlCalendarAdvance(Calendar,$D567,B568,"f",FALSE)</f>
        <v>43419</v>
      </c>
      <c r="E568" s="177">
        <f>_xll.qlInterestRateIndexValueDate(IndexON,D568)</f>
        <v>43419</v>
      </c>
      <c r="F568" s="193">
        <f>IFERROR(_xll.qlIndexFixing(IndexON,D568,TRUE,_xll.ohTrigger(RecalcTrigger,TriggerON)),NA())</f>
        <v>4.4760676892963147E-4</v>
      </c>
      <c r="H568" s="42">
        <f>_xll.qlCalendarAdvance(Calendar,$H567,B568,"f",FALSE)</f>
        <v>43419</v>
      </c>
      <c r="I568" s="177">
        <f>_xll.qlInterestRateIndexValueDate(Index1M,$H568)</f>
        <v>43423</v>
      </c>
      <c r="J568" s="182">
        <f>IFERROR(_xll.qlIndexFixing(Index1M,$H568,TRUE,_xll.ohTrigger(RecalcTrigger,Trigger1M)),NA())</f>
        <v>5.1299461662068779E-4</v>
      </c>
      <c r="K568" s="44">
        <f>IFERROR(_xll.qlIndexFixing(Index3M,H568,TRUE,_xll.ohTrigger(RecalcTrigger,Trigger3M)),NA())</f>
        <v>2.2133012509550909E-3</v>
      </c>
      <c r="L568" s="44">
        <f>IFERROR(_xll.qlIndexFixing(Index6M,$H568,TRUE,_xll.ohTrigger(RecalcTrigger,Trigger6M)),NA())</f>
        <v>3.8886743045544146E-3</v>
      </c>
      <c r="M568" s="183">
        <f>IFERROR(_xll.qlIndexFixing(Index1Y,$H568,TRUE,_xll.ohTrigger(RecalcTrigger,Trigger1Y)),NA())</f>
        <v>5.9632963392971458E-3</v>
      </c>
      <c r="N568" s="182">
        <f>IFERROR(_xll.qlIndexFixing(ONIndex1M,I568,TRUE,_xll.ohTrigger(RecalcTrigger,Trigger1M)),NA())</f>
        <v>4.0056780172825768E-4</v>
      </c>
      <c r="O568" s="44">
        <f>IFERROR(_xll.qlIndexFixing(ONIndex3M,I568,TRUE,_xll.ohTrigger(RecalcTrigger,Trigger3M)),NA())</f>
        <v>1.8108448499098984E-3</v>
      </c>
      <c r="P568" s="44">
        <f>IFERROR(_xll.qlIndexFixing(ONIndex6M,I568,TRUE,_xll.ohTrigger(RecalcTrigger,Trigger6M)),NA())</f>
        <v>3.0949664065182958E-3</v>
      </c>
      <c r="Q568" s="183">
        <f>IFERROR(_xll.qlIndexFixing(ONIndex1Y,I568,TRUE,_xll.ohTrigger(RecalcTrigger,Trigger1Y)),NA())</f>
        <v>4.3709027747595997E-3</v>
      </c>
    </row>
    <row r="569" spans="2:17" x14ac:dyDescent="0.2">
      <c r="B569" s="39" t="s">
        <v>42</v>
      </c>
      <c r="D569" s="42">
        <f>_xll.qlCalendarAdvance(Calendar,$D568,B569,"f",FALSE)</f>
        <v>43426</v>
      </c>
      <c r="E569" s="177">
        <f>_xll.qlInterestRateIndexValueDate(IndexON,D569)</f>
        <v>43426</v>
      </c>
      <c r="F569" s="193">
        <f>IFERROR(_xll.qlIndexFixing(IndexON,D569,TRUE,_xll.ohTrigger(RecalcTrigger,TriggerON)),NA())</f>
        <v>5.0897989662956888E-4</v>
      </c>
      <c r="H569" s="42">
        <f>_xll.qlCalendarAdvance(Calendar,$H568,B569,"f",FALSE)</f>
        <v>43426</v>
      </c>
      <c r="I569" s="177">
        <f>_xll.qlInterestRateIndexValueDate(Index1M,$H569)</f>
        <v>43430</v>
      </c>
      <c r="J569" s="182">
        <f>IFERROR(_xll.qlIndexFixing(Index1M,$H569,TRUE,_xll.ohTrigger(RecalcTrigger,Trigger1M)),NA())</f>
        <v>5.8117602245045055E-4</v>
      </c>
      <c r="K569" s="44">
        <f>IFERROR(_xll.qlIndexFixing(Index3M,H569,TRUE,_xll.ohTrigger(RecalcTrigger,Trigger3M)),NA())</f>
        <v>2.2783264597186809E-3</v>
      </c>
      <c r="L569" s="44">
        <f>IFERROR(_xll.qlIndexFixing(Index6M,$H569,TRUE,_xll.ohTrigger(RecalcTrigger,Trigger6M)),NA())</f>
        <v>3.95172173332269E-3</v>
      </c>
      <c r="M569" s="183">
        <f>IFERROR(_xll.qlIndexFixing(Index1Y,$H569,TRUE,_xll.ohTrigger(RecalcTrigger,Trigger1Y)),NA())</f>
        <v>6.0255719330522843E-3</v>
      </c>
      <c r="N569" s="182">
        <f>IFERROR(_xll.qlIndexFixing(ONIndex1M,I569,TRUE,_xll.ohTrigger(RecalcTrigger,Trigger1M)),NA())</f>
        <v>4.6298230193642098E-4</v>
      </c>
      <c r="O569" s="44">
        <f>IFERROR(_xll.qlIndexFixing(ONIndex3M,I569,TRUE,_xll.ohTrigger(RecalcTrigger,Trigger3M)),NA())</f>
        <v>1.874798090053531E-3</v>
      </c>
      <c r="P569" s="44">
        <f>IFERROR(_xll.qlIndexFixing(ONIndex6M,I569,TRUE,_xll.ohTrigger(RecalcTrigger,Trigger6M)),NA())</f>
        <v>3.1569891568139496E-3</v>
      </c>
      <c r="Q569" s="183">
        <f>IFERROR(_xll.qlIndexFixing(ONIndex1Y,I569,TRUE,_xll.ohTrigger(RecalcTrigger,Trigger1Y)),NA())</f>
        <v>4.4309968866862448E-3</v>
      </c>
    </row>
    <row r="570" spans="2:17" x14ac:dyDescent="0.2">
      <c r="B570" s="39" t="s">
        <v>42</v>
      </c>
      <c r="D570" s="42">
        <f>_xll.qlCalendarAdvance(Calendar,$D569,B570,"f",FALSE)</f>
        <v>43433</v>
      </c>
      <c r="E570" s="177">
        <f>_xll.qlInterestRateIndexValueDate(IndexON,D570)</f>
        <v>43433</v>
      </c>
      <c r="F570" s="193">
        <f>IFERROR(_xll.qlIndexFixing(IndexON,D570,TRUE,_xll.ohTrigger(RecalcTrigger,TriggerON)),NA())</f>
        <v>5.7069738159221117E-4</v>
      </c>
      <c r="H570" s="42">
        <f>_xll.qlCalendarAdvance(Calendar,$H569,B570,"f",FALSE)</f>
        <v>43433</v>
      </c>
      <c r="I570" s="177">
        <f>_xll.qlInterestRateIndexValueDate(Index1M,$H570)</f>
        <v>43437</v>
      </c>
      <c r="J570" s="182">
        <f>IFERROR(_xll.qlIndexFixing(Index1M,$H570,TRUE,_xll.ohTrigger(RecalcTrigger,Trigger1M)),NA())</f>
        <v>6.4537440982563002E-4</v>
      </c>
      <c r="K570" s="44">
        <f>IFERROR(_xll.qlIndexFixing(Index3M,H570,TRUE,_xll.ohTrigger(RecalcTrigger,Trigger3M)),NA())</f>
        <v>2.3387987586626995E-3</v>
      </c>
      <c r="L570" s="44">
        <f>IFERROR(_xll.qlIndexFixing(Index6M,$H570,TRUE,_xll.ohTrigger(RecalcTrigger,Trigger6M)),NA())</f>
        <v>4.0148470926905213E-3</v>
      </c>
      <c r="M570" s="183">
        <f>IFERROR(_xll.qlIndexFixing(Index1Y,$H570,TRUE,_xll.ohTrigger(RecalcTrigger,Trigger1Y)),NA())</f>
        <v>6.0879052961568363E-3</v>
      </c>
      <c r="N570" s="182">
        <f>IFERROR(_xll.qlIndexFixing(ONIndex1M,I570,TRUE,_xll.ohTrigger(RecalcTrigger,Trigger1M)),NA())</f>
        <v>5.2605228045621288E-4</v>
      </c>
      <c r="O570" s="44">
        <f>IFERROR(_xll.qlIndexFixing(ONIndex3M,I570,TRUE,_xll.ohTrigger(RecalcTrigger,Trigger3M)),NA())</f>
        <v>1.9389852208639979E-3</v>
      </c>
      <c r="P570" s="44">
        <f>IFERROR(_xll.qlIndexFixing(ONIndex6M,I570,TRUE,_xll.ohTrigger(RecalcTrigger,Trigger6M)),NA())</f>
        <v>3.2189522943149029E-3</v>
      </c>
      <c r="Q570" s="183">
        <f>IFERROR(_xll.qlIndexFixing(ONIndex1Y,I570,TRUE,_xll.ohTrigger(RecalcTrigger,Trigger1Y)),NA())</f>
        <v>4.4909326493591806E-3</v>
      </c>
    </row>
    <row r="571" spans="2:17" x14ac:dyDescent="0.2">
      <c r="B571" s="39" t="s">
        <v>42</v>
      </c>
      <c r="D571" s="42">
        <f>_xll.qlCalendarAdvance(Calendar,$D570,B571,"f",FALSE)</f>
        <v>43440</v>
      </c>
      <c r="E571" s="177">
        <f>_xll.qlInterestRateIndexValueDate(IndexON,D571)</f>
        <v>43440</v>
      </c>
      <c r="F571" s="193">
        <f>IFERROR(_xll.qlIndexFixing(IndexON,D571,TRUE,_xll.ohTrigger(RecalcTrigger,TriggerON)),NA())</f>
        <v>6.327541746564691E-4</v>
      </c>
      <c r="H571" s="42">
        <f>_xll.qlCalendarAdvance(Calendar,$H570,B571,"f",FALSE)</f>
        <v>43440</v>
      </c>
      <c r="I571" s="177">
        <f>_xll.qlInterestRateIndexValueDate(Index1M,$H571)</f>
        <v>43444</v>
      </c>
      <c r="J571" s="182">
        <f>IFERROR(_xll.qlIndexFixing(Index1M,$H571,TRUE,_xll.ohTrigger(RecalcTrigger,Trigger1M)),NA())</f>
        <v>7.100426649816221E-4</v>
      </c>
      <c r="K571" s="44">
        <f>IFERROR(_xll.qlIndexFixing(Index3M,H571,TRUE,_xll.ohTrigger(RecalcTrigger,Trigger3M)),NA())</f>
        <v>2.4040623549464097E-3</v>
      </c>
      <c r="L571" s="44">
        <f>IFERROR(_xll.qlIndexFixing(Index6M,$H571,TRUE,_xll.ohTrigger(RecalcTrigger,Trigger6M)),NA())</f>
        <v>4.0780537029474458E-3</v>
      </c>
      <c r="M571" s="183">
        <f>IFERROR(_xll.qlIndexFixing(Index1Y,$H571,TRUE,_xll.ohTrigger(RecalcTrigger,Trigger1Y)),NA())</f>
        <v>6.1502986180927127E-3</v>
      </c>
      <c r="N571" s="182">
        <f>IFERROR(_xll.qlIndexFixing(ONIndex1M,I571,TRUE,_xll.ohTrigger(RecalcTrigger,Trigger1M)),NA())</f>
        <v>5.8977925775138829E-4</v>
      </c>
      <c r="O571" s="44">
        <f>IFERROR(_xll.qlIndexFixing(ONIndex3M,I571,TRUE,_xll.ohTrigger(RecalcTrigger,Trigger3M)),NA())</f>
        <v>2.0033984270728666E-3</v>
      </c>
      <c r="P571" s="44">
        <f>IFERROR(_xll.qlIndexFixing(ONIndex6M,I571,TRUE,_xll.ohTrigger(RecalcTrigger,Trigger6M)),NA())</f>
        <v>3.280842273856166E-3</v>
      </c>
      <c r="Q571" s="183">
        <f>IFERROR(_xll.qlIndexFixing(ONIndex1Y,I571,TRUE,_xll.ohTrigger(RecalcTrigger,Trigger1Y)),NA())</f>
        <v>4.5506952697316194E-3</v>
      </c>
    </row>
    <row r="572" spans="2:17" x14ac:dyDescent="0.2">
      <c r="B572" s="39" t="s">
        <v>42</v>
      </c>
      <c r="D572" s="42">
        <f>_xll.qlCalendarAdvance(Calendar,$D571,B572,"f",FALSE)</f>
        <v>43447</v>
      </c>
      <c r="E572" s="177">
        <f>_xll.qlInterestRateIndexValueDate(IndexON,D572)</f>
        <v>43447</v>
      </c>
      <c r="F572" s="193">
        <f>IFERROR(_xll.qlIndexFixing(IndexON,D572,TRUE,_xll.ohTrigger(RecalcTrigger,TriggerON)),NA())</f>
        <v>6.9514522650138133E-4</v>
      </c>
      <c r="H572" s="42">
        <f>_xll.qlCalendarAdvance(Calendar,$H571,B572,"f",FALSE)</f>
        <v>43447</v>
      </c>
      <c r="I572" s="177">
        <f>_xll.qlInterestRateIndexValueDate(Index1M,$H572)</f>
        <v>43451</v>
      </c>
      <c r="J572" s="182">
        <f>IFERROR(_xll.qlIndexFixing(Index1M,$H572,TRUE,_xll.ohTrigger(RecalcTrigger,Trigger1M)),NA())</f>
        <v>7.7507629104533657E-4</v>
      </c>
      <c r="K572" s="44">
        <f>IFERROR(_xll.qlIndexFixing(Index3M,H572,TRUE,_xll.ohTrigger(RecalcTrigger,Trigger3M)),NA())</f>
        <v>2.4694270402942724E-3</v>
      </c>
      <c r="L572" s="44">
        <f>IFERROR(_xll.qlIndexFixing(Index6M,$H572,TRUE,_xll.ohTrigger(RecalcTrigger,Trigger6M)),NA())</f>
        <v>4.1413451568599888E-3</v>
      </c>
      <c r="M572" s="183">
        <f>IFERROR(_xll.qlIndexFixing(Index1Y,$H572,TRUE,_xll.ohTrigger(RecalcTrigger,Trigger1Y)),NA())</f>
        <v>6.2127542823516742E-3</v>
      </c>
      <c r="N572" s="182">
        <f>IFERROR(_xll.qlIndexFixing(ONIndex1M,I572,TRUE,_xll.ohTrigger(RecalcTrigger,Trigger1M)),NA())</f>
        <v>6.541647544455742E-4</v>
      </c>
      <c r="O572" s="44">
        <f>IFERROR(_xll.qlIndexFixing(ONIndex3M,I572,TRUE,_xll.ohTrigger(RecalcTrigger,Trigger3M)),NA())</f>
        <v>2.0680298934117047E-3</v>
      </c>
      <c r="P572" s="44">
        <f>IFERROR(_xll.qlIndexFixing(ONIndex6M,I572,TRUE,_xll.ohTrigger(RecalcTrigger,Trigger6M)),NA())</f>
        <v>3.3426455504326213E-3</v>
      </c>
      <c r="Q572" s="183">
        <f>IFERROR(_xll.qlIndexFixing(ONIndex1Y,I572,TRUE,_xll.ohTrigger(RecalcTrigger,Trigger1Y)),NA())</f>
        <v>4.6102699548367099E-3</v>
      </c>
    </row>
    <row r="573" spans="2:17" x14ac:dyDescent="0.2">
      <c r="B573" s="39" t="s">
        <v>42</v>
      </c>
      <c r="D573" s="42">
        <f>_xll.qlCalendarAdvance(Calendar,$D572,B573,"f",FALSE)</f>
        <v>43454</v>
      </c>
      <c r="E573" s="177">
        <f>_xll.qlInterestRateIndexValueDate(IndexON,D573)</f>
        <v>43454</v>
      </c>
      <c r="F573" s="193">
        <f>IFERROR(_xll.qlIndexFixing(IndexON,D573,TRUE,_xll.ohTrigger(RecalcTrigger,TriggerON)),NA())</f>
        <v>7.5786548796585862E-4</v>
      </c>
      <c r="H573" s="42">
        <f>_xll.qlCalendarAdvance(Calendar,$H572,B573,"f",FALSE)</f>
        <v>43454</v>
      </c>
      <c r="I573" s="177">
        <f>_xll.qlInterestRateIndexValueDate(Index1M,$H573)</f>
        <v>43458</v>
      </c>
      <c r="J573" s="182">
        <f>IFERROR(_xll.qlIndexFixing(Index1M,$H573,TRUE,_xll.ohTrigger(RecalcTrigger,Trigger1M)),NA())</f>
        <v>8.4036954961551292E-4</v>
      </c>
      <c r="K573" s="44">
        <f>IFERROR(_xll.qlIndexFixing(Index3M,H573,TRUE,_xll.ohTrigger(RecalcTrigger,Trigger3M)),NA())</f>
        <v>2.5348780644068444E-3</v>
      </c>
      <c r="L573" s="44">
        <f>IFERROR(_xll.qlIndexFixing(Index6M,$H573,TRUE,_xll.ohTrigger(RecalcTrigger,Trigger6M)),NA())</f>
        <v>4.2047251796263211E-3</v>
      </c>
      <c r="M573" s="183">
        <f>IFERROR(_xll.qlIndexFixing(Index1Y,$H573,TRUE,_xll.ohTrigger(RecalcTrigger,Trigger1Y)),NA())</f>
        <v>6.275274766831279E-3</v>
      </c>
      <c r="N573" s="182">
        <f>IFERROR(_xll.qlIndexFixing(ONIndex1M,I573,TRUE,_xll.ohTrigger(RecalcTrigger,Trigger1M)),NA())</f>
        <v>7.4696208104185757E-4</v>
      </c>
      <c r="O573" s="44">
        <f>IFERROR(_xll.qlIndexFixing(ONIndex3M,I573,TRUE,_xll.ohTrigger(RecalcTrigger,Trigger3M)),NA())</f>
        <v>2.1606854938305275E-3</v>
      </c>
      <c r="P573" s="44">
        <f>IFERROR(_xll.qlIndexFixing(ONIndex6M,I573,TRUE,_xll.ohTrigger(RecalcTrigger,Trigger6M)),NA())</f>
        <v>3.4309985534530796E-3</v>
      </c>
      <c r="Q573" s="183">
        <f>IFERROR(_xll.qlIndexFixing(ONIndex1Y,I573,TRUE,_xll.ohTrigger(RecalcTrigger,Trigger1Y)),NA())</f>
        <v>4.6953763874046928E-3</v>
      </c>
    </row>
    <row r="574" spans="2:17" x14ac:dyDescent="0.2">
      <c r="B574" s="39" t="s">
        <v>42</v>
      </c>
      <c r="D574" s="42">
        <f>_xll.qlCalendarAdvance(Calendar,$D573,B574,"f",FALSE)</f>
        <v>43461</v>
      </c>
      <c r="E574" s="177">
        <f>_xll.qlInterestRateIndexValueDate(IndexON,D574)</f>
        <v>43461</v>
      </c>
      <c r="F574" s="193">
        <f>IFERROR(_xll.qlIndexFixing(IndexON,D574,TRUE,_xll.ohTrigger(RecalcTrigger,TriggerON)),NA())</f>
        <v>8.2085008422438932E-4</v>
      </c>
      <c r="H574" s="42">
        <f>_xll.qlCalendarAdvance(Calendar,$H573,B574,"f",FALSE)</f>
        <v>43461</v>
      </c>
      <c r="I574" s="177">
        <f>_xll.qlInterestRateIndexValueDate(Index1M,$H574)</f>
        <v>43465</v>
      </c>
      <c r="J574" s="182">
        <f>IFERROR(_xll.qlIndexFixing(Index1M,$H574,TRUE,_xll.ohTrigger(RecalcTrigger,Trigger1M)),NA())</f>
        <v>9.0585791888747786E-4</v>
      </c>
      <c r="K574" s="44">
        <f>IFERROR(_xll.qlIndexFixing(Index3M,H574,TRUE,_xll.ohTrigger(RecalcTrigger,Trigger3M)),NA())</f>
        <v>2.5862985887042441E-3</v>
      </c>
      <c r="L574" s="44">
        <f>IFERROR(_xll.qlIndexFixing(Index6M,$H574,TRUE,_xll.ohTrigger(RecalcTrigger,Trigger6M)),NA())</f>
        <v>4.2544356823240575E-3</v>
      </c>
      <c r="M574" s="183">
        <f>IFERROR(_xll.qlIndexFixing(Index1Y,$H574,TRUE,_xll.ohTrigger(RecalcTrigger,Trigger1Y)),NA())</f>
        <v>6.3378594063373799E-3</v>
      </c>
      <c r="N574" s="182">
        <f>IFERROR(_xll.qlIndexFixing(ONIndex1M,I574,TRUE,_xll.ohTrigger(RecalcTrigger,Trigger1M)),NA())</f>
        <v>7.9352073935723411E-4</v>
      </c>
      <c r="O574" s="44">
        <f>IFERROR(_xll.qlIndexFixing(ONIndex3M,I574,TRUE,_xll.ohTrigger(RecalcTrigger,Trigger3M)),NA())</f>
        <v>2.2070925885309123E-3</v>
      </c>
      <c r="P574" s="44">
        <f>IFERROR(_xll.qlIndexFixing(ONIndex6M,I574,TRUE,_xll.ohTrigger(RecalcTrigger,Trigger6M)),NA())</f>
        <v>3.475248695936628E-3</v>
      </c>
      <c r="Q574" s="183">
        <f>IFERROR(_xll.qlIndexFixing(ONIndex1Y,I574,TRUE,_xll.ohTrigger(RecalcTrigger,Trigger1Y)),NA())</f>
        <v>4.737970385626511E-3</v>
      </c>
    </row>
    <row r="575" spans="2:17" x14ac:dyDescent="0.2">
      <c r="B575" s="39" t="s">
        <v>42</v>
      </c>
      <c r="D575" s="42">
        <f>_xll.qlCalendarAdvance(Calendar,$D574,B575,"f",FALSE)</f>
        <v>43468</v>
      </c>
      <c r="E575" s="177">
        <f>_xll.qlInterestRateIndexValueDate(IndexON,D575)</f>
        <v>43468</v>
      </c>
      <c r="F575" s="193">
        <f>IFERROR(_xll.qlIndexFixing(IndexON,D575,TRUE,_xll.ohTrigger(RecalcTrigger,TriggerON)),NA())</f>
        <v>8.8401360375911509E-4</v>
      </c>
      <c r="H575" s="42">
        <f>_xll.qlCalendarAdvance(Calendar,$H574,B575,"f",FALSE)</f>
        <v>43468</v>
      </c>
      <c r="I575" s="177">
        <f>_xll.qlInterestRateIndexValueDate(Index1M,$H575)</f>
        <v>43472</v>
      </c>
      <c r="J575" s="182">
        <f>IFERROR(_xll.qlIndexFixing(Index1M,$H575,TRUE,_xll.ohTrigger(RecalcTrigger,Trigger1M)),NA())</f>
        <v>9.7152850946587382E-4</v>
      </c>
      <c r="K575" s="44">
        <f>IFERROR(_xll.qlIndexFixing(Index3M,H575,TRUE,_xll.ohTrigger(RecalcTrigger,Trigger3M)),NA())</f>
        <v>2.6659917479680568E-3</v>
      </c>
      <c r="L575" s="44">
        <f>IFERROR(_xll.qlIndexFixing(Index6M,$H575,TRUE,_xll.ohTrigger(RecalcTrigger,Trigger6M)),NA())</f>
        <v>4.3317427783399649E-3</v>
      </c>
      <c r="M575" s="183">
        <f>IFERROR(_xll.qlIndexFixing(Index1Y,$H575,TRUE,_xll.ohTrigger(RecalcTrigger,Trigger1Y)),NA())</f>
        <v>6.4005035659966706E-3</v>
      </c>
      <c r="N575" s="182">
        <f>IFERROR(_xll.qlIndexFixing(ONIndex1M,I575,TRUE,_xll.ohTrigger(RecalcTrigger,Trigger1M)),NA())</f>
        <v>8.4952813000249705E-4</v>
      </c>
      <c r="O575" s="44">
        <f>IFERROR(_xll.qlIndexFixing(ONIndex3M,I575,TRUE,_xll.ohTrigger(RecalcTrigger,Trigger3M)),NA())</f>
        <v>2.2628785514999805E-3</v>
      </c>
      <c r="P575" s="44">
        <f>IFERROR(_xll.qlIndexFixing(ONIndex6M,I575,TRUE,_xll.ohTrigger(RecalcTrigger,Trigger6M)),NA())</f>
        <v>3.5284974251226231E-3</v>
      </c>
      <c r="Q575" s="183">
        <f>IFERROR(_xll.qlIndexFixing(ONIndex1Y,I575,TRUE,_xll.ohTrigger(RecalcTrigger,Trigger1Y)),NA())</f>
        <v>4.7892773824376178E-3</v>
      </c>
    </row>
    <row r="576" spans="2:17" x14ac:dyDescent="0.2">
      <c r="B576" s="39" t="s">
        <v>42</v>
      </c>
      <c r="D576" s="42">
        <f>_xll.qlCalendarAdvance(Calendar,$D575,B576,"f",FALSE)</f>
        <v>43475</v>
      </c>
      <c r="E576" s="177">
        <f>_xll.qlInterestRateIndexValueDate(IndexON,D576)</f>
        <v>43475</v>
      </c>
      <c r="F576" s="193">
        <f>IFERROR(_xll.qlIndexFixing(IndexON,D576,TRUE,_xll.ohTrigger(RecalcTrigger,TriggerON)),NA())</f>
        <v>9.4734703290022537E-4</v>
      </c>
      <c r="H576" s="42">
        <f>_xll.qlCalendarAdvance(Calendar,$H575,B576,"f",FALSE)</f>
        <v>43475</v>
      </c>
      <c r="I576" s="177">
        <f>_xll.qlInterestRateIndexValueDate(Index1M,$H576)</f>
        <v>43479</v>
      </c>
      <c r="J576" s="182">
        <f>IFERROR(_xll.qlIndexFixing(Index1M,$H576,TRUE,_xll.ohTrigger(RecalcTrigger,Trigger1M)),NA())</f>
        <v>1.0373715303027284E-3</v>
      </c>
      <c r="K576" s="44">
        <f>IFERROR(_xll.qlIndexFixing(Index3M,H576,TRUE,_xll.ohTrigger(RecalcTrigger,Trigger3M)),NA())</f>
        <v>2.7316350399877185E-3</v>
      </c>
      <c r="L576" s="44">
        <f>IFERROR(_xll.qlIndexFixing(Index6M,$H576,TRUE,_xll.ohTrigger(RecalcTrigger,Trigger6M)),NA())</f>
        <v>4.3953676988466263E-3</v>
      </c>
      <c r="M576" s="183">
        <f>IFERROR(_xll.qlIndexFixing(Index1Y,$H576,TRUE,_xll.ohTrigger(RecalcTrigger,Trigger1Y)),NA())</f>
        <v>6.4632023639978132E-3</v>
      </c>
      <c r="N576" s="182">
        <f>IFERROR(_xll.qlIndexFixing(ONIndex1M,I576,TRUE,_xll.ohTrigger(RecalcTrigger,Trigger1M)),NA())</f>
        <v>9.1504630728600489E-4</v>
      </c>
      <c r="O576" s="44">
        <f>IFERROR(_xll.qlIndexFixing(ONIndex3M,I576,TRUE,_xll.ohTrigger(RecalcTrigger,Trigger3M)),NA())</f>
        <v>2.3280660081326232E-3</v>
      </c>
      <c r="P576" s="44">
        <f>IFERROR(_xll.qlIndexFixing(ONIndex6M,I576,TRUE,_xll.ohTrigger(RecalcTrigger,Trigger6M)),NA())</f>
        <v>3.5907646486599276E-3</v>
      </c>
      <c r="Q576" s="183">
        <f>IFERROR(_xll.qlIndexFixing(ONIndex1Y,I576,TRUE,_xll.ohTrigger(RecalcTrigger,Trigger1Y)),NA())</f>
        <v>4.8492961523116662E-3</v>
      </c>
    </row>
    <row r="577" spans="2:17" x14ac:dyDescent="0.2">
      <c r="B577" s="39" t="s">
        <v>42</v>
      </c>
      <c r="D577" s="42">
        <f>_xll.qlCalendarAdvance(Calendar,$D576,B577,"f",FALSE)</f>
        <v>43482</v>
      </c>
      <c r="E577" s="177">
        <f>_xll.qlInterestRateIndexValueDate(IndexON,D577)</f>
        <v>43482</v>
      </c>
      <c r="F577" s="193">
        <f>IFERROR(_xll.qlIndexFixing(IndexON,D577,TRUE,_xll.ohTrigger(RecalcTrigger,TriggerON)),NA())</f>
        <v>1.0108418244847428E-3</v>
      </c>
      <c r="H577" s="42">
        <f>_xll.qlCalendarAdvance(Calendar,$H576,B577,"f",FALSE)</f>
        <v>43482</v>
      </c>
      <c r="I577" s="177">
        <f>_xll.qlInterestRateIndexValueDate(Index1M,$H577)</f>
        <v>43486</v>
      </c>
      <c r="J577" s="182">
        <f>IFERROR(_xll.qlIndexFixing(Index1M,$H577,TRUE,_xll.ohTrigger(RecalcTrigger,Trigger1M)),NA())</f>
        <v>1.1033771901386256E-3</v>
      </c>
      <c r="K577" s="44">
        <f>IFERROR(_xll.qlIndexFixing(Index3M,H577,TRUE,_xll.ohTrigger(RecalcTrigger,Trigger3M)),NA())</f>
        <v>2.802032742169469E-3</v>
      </c>
      <c r="L577" s="44">
        <f>IFERROR(_xll.qlIndexFixing(Index6M,$H577,TRUE,_xll.ohTrigger(RecalcTrigger,Trigger6M)),NA())</f>
        <v>4.4590613751547782E-3</v>
      </c>
      <c r="M577" s="183">
        <f>IFERROR(_xll.qlIndexFixing(Index1Y,$H577,TRUE,_xll.ohTrigger(RecalcTrigger,Trigger1Y)),NA())</f>
        <v>6.5259509155856299E-3</v>
      </c>
      <c r="N577" s="182">
        <f>IFERROR(_xll.qlIndexFixing(ONIndex1M,I577,TRUE,_xll.ohTrigger(RecalcTrigger,Trigger1M)),NA())</f>
        <v>9.8074493470434732E-4</v>
      </c>
      <c r="O577" s="44">
        <f>IFERROR(_xll.qlIndexFixing(ONIndex3M,I577,TRUE,_xll.ohTrigger(RecalcTrigger,Trigger3M)),NA())</f>
        <v>2.3933561447897489E-3</v>
      </c>
      <c r="P577" s="44">
        <f>IFERROR(_xll.qlIndexFixing(ONIndex6M,I577,TRUE,_xll.ohTrigger(RecalcTrigger,Trigger6M)),NA())</f>
        <v>3.653180455103211E-3</v>
      </c>
      <c r="Q577" s="183">
        <f>IFERROR(_xll.qlIndexFixing(ONIndex1Y,I577,TRUE,_xll.ohTrigger(RecalcTrigger,Trigger1Y)),NA())</f>
        <v>4.9094833419438544E-3</v>
      </c>
    </row>
    <row r="578" spans="2:17" x14ac:dyDescent="0.2">
      <c r="B578" s="39" t="s">
        <v>42</v>
      </c>
      <c r="D578" s="42">
        <f>_xll.qlCalendarAdvance(Calendar,$D577,B578,"f",FALSE)</f>
        <v>43489</v>
      </c>
      <c r="E578" s="177">
        <f>_xll.qlInterestRateIndexValueDate(IndexON,D578)</f>
        <v>43489</v>
      </c>
      <c r="F578" s="193">
        <f>IFERROR(_xll.qlIndexFixing(IndexON,D578,TRUE,_xll.ohTrigger(RecalcTrigger,TriggerON)),NA())</f>
        <v>1.0744894314296261E-3</v>
      </c>
      <c r="H578" s="42">
        <f>_xll.qlCalendarAdvance(Calendar,$H577,B578,"f",FALSE)</f>
        <v>43489</v>
      </c>
      <c r="I578" s="177">
        <f>_xll.qlInterestRateIndexValueDate(Index1M,$H578)</f>
        <v>43493</v>
      </c>
      <c r="J578" s="182">
        <f>IFERROR(_xll.qlIndexFixing(Index1M,$H578,TRUE,_xll.ohTrigger(RecalcTrigger,Trigger1M)),NA())</f>
        <v>1.1695356974898126E-3</v>
      </c>
      <c r="K578" s="44">
        <f>IFERROR(_xll.qlIndexFixing(Index3M,H578,TRUE,_xll.ohTrigger(RecalcTrigger,Trigger3M)),NA())</f>
        <v>2.8630465170996293E-3</v>
      </c>
      <c r="L578" s="44">
        <f>IFERROR(_xll.qlIndexFixing(Index6M,$H578,TRUE,_xll.ohTrigger(RecalcTrigger,Trigger6M)),NA())</f>
        <v>4.5228173125076024E-3</v>
      </c>
      <c r="M578" s="183">
        <f>IFERROR(_xll.qlIndexFixing(Index1Y,$H578,TRUE,_xll.ohTrigger(RecalcTrigger,Trigger1Y)),NA())</f>
        <v>6.5887443330584815E-3</v>
      </c>
      <c r="N578" s="182">
        <f>IFERROR(_xll.qlIndexFixing(ONIndex1M,I578,TRUE,_xll.ohTrigger(RecalcTrigger,Trigger1M)),NA())</f>
        <v>1.0466142192111505E-3</v>
      </c>
      <c r="O578" s="44">
        <f>IFERROR(_xll.qlIndexFixing(ONIndex3M,I578,TRUE,_xll.ohTrigger(RecalcTrigger,Trigger3M)),NA())</f>
        <v>2.4587393641084532E-3</v>
      </c>
      <c r="P578" s="44">
        <f>IFERROR(_xll.qlIndexFixing(ONIndex6M,I578,TRUE,_xll.ohTrigger(RecalcTrigger,Trigger6M)),NA())</f>
        <v>3.7157383578811931E-3</v>
      </c>
      <c r="Q578" s="183">
        <f>IFERROR(_xll.qlIndexFixing(ONIndex1Y,I578,TRUE,_xll.ohTrigger(RecalcTrigger,Trigger1Y)),NA())</f>
        <v>4.9698341824289116E-3</v>
      </c>
    </row>
    <row r="579" spans="2:17" x14ac:dyDescent="0.2">
      <c r="B579" s="39" t="s">
        <v>42</v>
      </c>
      <c r="D579" s="42">
        <f>_xll.qlCalendarAdvance(Calendar,$D578,B579,"f",FALSE)</f>
        <v>43496</v>
      </c>
      <c r="E579" s="177">
        <f>_xll.qlInterestRateIndexValueDate(IndexON,D579)</f>
        <v>43496</v>
      </c>
      <c r="F579" s="193">
        <f>IFERROR(_xll.qlIndexFixing(IndexON,D579,TRUE,_xll.ohTrigger(RecalcTrigger,TriggerON)),NA())</f>
        <v>1.1382813068117059E-3</v>
      </c>
      <c r="H579" s="42">
        <f>_xll.qlCalendarAdvance(Calendar,$H578,B579,"f",FALSE)</f>
        <v>43496</v>
      </c>
      <c r="I579" s="177">
        <f>_xll.qlInterestRateIndexValueDate(Index1M,$H579)</f>
        <v>43500</v>
      </c>
      <c r="J579" s="182">
        <f>IFERROR(_xll.qlIndexFixing(Index1M,$H579,TRUE,_xll.ohTrigger(RecalcTrigger,Trigger1M)),NA())</f>
        <v>1.221591696495748E-3</v>
      </c>
      <c r="K579" s="44">
        <f>IFERROR(_xll.qlIndexFixing(Index3M,H579,TRUE,_xll.ohTrigger(RecalcTrigger,Trigger3M)),NA())</f>
        <v>2.9287954973185818E-3</v>
      </c>
      <c r="L579" s="44">
        <f>IFERROR(_xll.qlIndexFixing(Index6M,$H579,TRUE,_xll.ohTrigger(RecalcTrigger,Trigger6M)),NA())</f>
        <v>4.5866290153164157E-3</v>
      </c>
      <c r="M579" s="183">
        <f>IFERROR(_xll.qlIndexFixing(Index1Y,$H579,TRUE,_xll.ohTrigger(RecalcTrigger,Trigger1Y)),NA())</f>
        <v>6.6515777257645393E-3</v>
      </c>
      <c r="N579" s="182">
        <f>IFERROR(_xll.qlIndexFixing(ONIndex1M,I579,TRUE,_xll.ohTrigger(RecalcTrigger,Trigger1M)),NA())</f>
        <v>1.1126443674402964E-3</v>
      </c>
      <c r="O579" s="44">
        <f>IFERROR(_xll.qlIndexFixing(ONIndex3M,I579,TRUE,_xll.ohTrigger(RecalcTrigger,Trigger3M)),NA())</f>
        <v>2.5242060687258316E-3</v>
      </c>
      <c r="P579" s="44">
        <f>IFERROR(_xll.qlIndexFixing(ONIndex6M,I579,TRUE,_xll.ohTrigger(RecalcTrigger,Trigger6M)),NA())</f>
        <v>3.7784318707423381E-3</v>
      </c>
      <c r="Q579" s="183">
        <f>IFERROR(_xll.qlIndexFixing(ONIndex1Y,I579,TRUE,_xll.ohTrigger(RecalcTrigger,Trigger1Y)),NA())</f>
        <v>5.0303439051013754E-3</v>
      </c>
    </row>
    <row r="580" spans="2:17" x14ac:dyDescent="0.2">
      <c r="B580" s="39" t="s">
        <v>42</v>
      </c>
      <c r="D580" s="42">
        <f>_xll.qlCalendarAdvance(Calendar,$D579,B580,"f",FALSE)</f>
        <v>43503</v>
      </c>
      <c r="E580" s="177">
        <f>_xll.qlInterestRateIndexValueDate(IndexON,D580)</f>
        <v>43503</v>
      </c>
      <c r="F580" s="193">
        <f>IFERROR(_xll.qlIndexFixing(IndexON,D580,TRUE,_xll.ohTrigger(RecalcTrigger,TriggerON)),NA())</f>
        <v>1.2022089036278771E-3</v>
      </c>
      <c r="H580" s="42">
        <f>_xll.qlCalendarAdvance(Calendar,$H579,B580,"f",FALSE)</f>
        <v>43503</v>
      </c>
      <c r="I580" s="177">
        <f>_xll.qlInterestRateIndexValueDate(Index1M,$H580)</f>
        <v>43507</v>
      </c>
      <c r="J580" s="182">
        <f>IFERROR(_xll.qlIndexFixing(Index1M,$H580,TRUE,_xll.ohTrigger(RecalcTrigger,Trigger1M)),NA())</f>
        <v>1.2879995710065753E-3</v>
      </c>
      <c r="K580" s="44">
        <f>IFERROR(_xll.qlIndexFixing(Index3M,H580,TRUE,_xll.ohTrigger(RecalcTrigger,Trigger3M)),NA())</f>
        <v>2.994560500998774E-3</v>
      </c>
      <c r="L580" s="44">
        <f>IFERROR(_xll.qlIndexFixing(Index6M,$H580,TRUE,_xll.ohTrigger(RecalcTrigger,Trigger6M)),NA())</f>
        <v>4.650489987161552E-3</v>
      </c>
      <c r="M580" s="183">
        <f>IFERROR(_xll.qlIndexFixing(Index1Y,$H580,TRUE,_xll.ohTrigger(RecalcTrigger,Trigger1Y)),NA())</f>
        <v>6.714446200100691E-3</v>
      </c>
      <c r="N580" s="182">
        <f>IFERROR(_xll.qlIndexFixing(ONIndex1M,I580,TRUE,_xll.ohTrigger(RecalcTrigger,Trigger1M)),NA())</f>
        <v>1.1788255862654751E-3</v>
      </c>
      <c r="O580" s="44">
        <f>IFERROR(_xll.qlIndexFixing(ONIndex3M,I580,TRUE,_xll.ohTrigger(RecalcTrigger,Trigger3M)),NA())</f>
        <v>2.589746661438852E-3</v>
      </c>
      <c r="P580" s="44">
        <f>IFERROR(_xll.qlIndexFixing(ONIndex6M,I580,TRUE,_xll.ohTrigger(RecalcTrigger,Trigger6M)),NA())</f>
        <v>3.8412545071953019E-3</v>
      </c>
      <c r="Q580" s="183">
        <f>IFERROR(_xll.qlIndexFixing(ONIndex1Y,I580,TRUE,_xll.ohTrigger(RecalcTrigger,Trigger1Y)),NA())</f>
        <v>5.0910077411359111E-3</v>
      </c>
    </row>
    <row r="581" spans="2:17" x14ac:dyDescent="0.2">
      <c r="B581" s="39" t="s">
        <v>42</v>
      </c>
      <c r="D581" s="42">
        <f>_xll.qlCalendarAdvance(Calendar,$D580,B581,"f",FALSE)</f>
        <v>43510</v>
      </c>
      <c r="E581" s="177">
        <f>_xll.qlInterestRateIndexValueDate(IndexON,D581)</f>
        <v>43510</v>
      </c>
      <c r="F581" s="193">
        <f>IFERROR(_xll.qlIndexFixing(IndexON,D581,TRUE,_xll.ohTrigger(RecalcTrigger,TriggerON)),NA())</f>
        <v>1.2662636747950984E-3</v>
      </c>
      <c r="H581" s="42">
        <f>_xll.qlCalendarAdvance(Calendar,$H580,B581,"f",FALSE)</f>
        <v>43510</v>
      </c>
      <c r="I581" s="177">
        <f>_xll.qlInterestRateIndexValueDate(Index1M,$H581)</f>
        <v>43514</v>
      </c>
      <c r="J581" s="182">
        <f>IFERROR(_xll.qlIndexFixing(Index1M,$H581,TRUE,_xll.ohTrigger(RecalcTrigger,Trigger1M)),NA())</f>
        <v>1.3545329774850806E-3</v>
      </c>
      <c r="K581" s="44">
        <f>IFERROR(_xll.qlIndexFixing(Index3M,H581,TRUE,_xll.ohTrigger(RecalcTrigger,Trigger3M)),NA())</f>
        <v>3.0603319241180121E-3</v>
      </c>
      <c r="L581" s="44">
        <f>IFERROR(_xll.qlIndexFixing(Index6M,$H581,TRUE,_xll.ohTrigger(RecalcTrigger,Trigger6M)),NA())</f>
        <v>4.7143937307901661E-3</v>
      </c>
      <c r="M581" s="183">
        <f>IFERROR(_xll.qlIndexFixing(Index1Y,$H581,TRUE,_xll.ohTrigger(RecalcTrigger,Trigger1Y)),NA())</f>
        <v>6.7773448595086E-3</v>
      </c>
      <c r="N581" s="182">
        <f>IFERROR(_xll.qlIndexFixing(ONIndex1M,I581,TRUE,_xll.ohTrigger(RecalcTrigger,Trigger1M)),NA())</f>
        <v>1.2451480825603767E-3</v>
      </c>
      <c r="O581" s="44">
        <f>IFERROR(_xll.qlIndexFixing(ONIndex3M,I581,TRUE,_xll.ohTrigger(RecalcTrigger,Trigger3M)),NA())</f>
        <v>2.6553515444049935E-3</v>
      </c>
      <c r="P581" s="44">
        <f>IFERROR(_xll.qlIndexFixing(ONIndex6M,I581,TRUE,_xll.ohTrigger(RecalcTrigger,Trigger6M)),NA())</f>
        <v>3.9041997807487405E-3</v>
      </c>
      <c r="Q581" s="183">
        <f>IFERROR(_xll.qlIndexFixing(ONIndex1Y,I581,TRUE,_xll.ohTrigger(RecalcTrigger,Trigger1Y)),NA())</f>
        <v>5.1518209217071842E-3</v>
      </c>
    </row>
    <row r="582" spans="2:17" x14ac:dyDescent="0.2">
      <c r="B582" s="39" t="s">
        <v>42</v>
      </c>
      <c r="D582" s="42">
        <f>_xll.qlCalendarAdvance(Calendar,$D581,B582,"f",FALSE)</f>
        <v>43517</v>
      </c>
      <c r="E582" s="177">
        <f>_xll.qlInterestRateIndexValueDate(IndexON,D582)</f>
        <v>43517</v>
      </c>
      <c r="F582" s="193">
        <f>IFERROR(_xll.qlIndexFixing(IndexON,D582,TRUE,_xll.ohTrigger(RecalcTrigger,TriggerON)),NA())</f>
        <v>1.3304370733902005E-3</v>
      </c>
      <c r="H582" s="42">
        <f>_xll.qlCalendarAdvance(Calendar,$H581,B582,"f",FALSE)</f>
        <v>43517</v>
      </c>
      <c r="I582" s="177">
        <f>_xll.qlInterestRateIndexValueDate(Index1M,$H582)</f>
        <v>43521</v>
      </c>
      <c r="J582" s="182">
        <f>IFERROR(_xll.qlIndexFixing(Index1M,$H582,TRUE,_xll.ohTrigger(RecalcTrigger,Trigger1M)),NA())</f>
        <v>1.4211821235215233E-3</v>
      </c>
      <c r="K582" s="44">
        <f>IFERROR(_xll.qlIndexFixing(Index3M,H582,TRUE,_xll.ohTrigger(RecalcTrigger,Trigger3M)),NA())</f>
        <v>3.1261001620014389E-3</v>
      </c>
      <c r="L582" s="44">
        <f>IFERROR(_xll.qlIndexFixing(Index6M,$H582,TRUE,_xll.ohTrigger(RecalcTrigger,Trigger6M)),NA())</f>
        <v>4.7783337481140369E-3</v>
      </c>
      <c r="M582" s="183">
        <f>IFERROR(_xll.qlIndexFixing(Index1Y,$H582,TRUE,_xll.ohTrigger(RecalcTrigger,Trigger1Y)),NA())</f>
        <v>6.8402688044731704E-3</v>
      </c>
      <c r="N582" s="182">
        <f>IFERROR(_xll.qlIndexFixing(ONIndex1M,I582,TRUE,_xll.ohTrigger(RecalcTrigger,Trigger1M)),NA())</f>
        <v>1.3116020630388192E-3</v>
      </c>
      <c r="O582" s="44">
        <f>IFERROR(_xll.qlIndexFixing(ONIndex3M,I582,TRUE,_xll.ohTrigger(RecalcTrigger,Trigger3M)),NA())</f>
        <v>2.7210111205810961E-3</v>
      </c>
      <c r="P582" s="44">
        <f>IFERROR(_xll.qlIndexFixing(ONIndex6M,I582,TRUE,_xll.ohTrigger(RecalcTrigger,Trigger6M)),NA())</f>
        <v>3.967261205151118E-3</v>
      </c>
      <c r="Q582" s="183">
        <f>IFERROR(_xll.qlIndexFixing(ONIndex1Y,I582,TRUE,_xll.ohTrigger(RecalcTrigger,Trigger1Y)),NA())</f>
        <v>5.2127786781497321E-3</v>
      </c>
    </row>
    <row r="583" spans="2:17" x14ac:dyDescent="0.2">
      <c r="B583" s="39" t="s">
        <v>42</v>
      </c>
      <c r="D583" s="42">
        <f>_xll.qlCalendarAdvance(Calendar,$D582,B583,"f",FALSE)</f>
        <v>43524</v>
      </c>
      <c r="E583" s="177">
        <f>_xll.qlInterestRateIndexValueDate(IndexON,D583)</f>
        <v>43524</v>
      </c>
      <c r="F583" s="193">
        <f>IFERROR(_xll.qlIndexFixing(IndexON,D583,TRUE,_xll.ohTrigger(RecalcTrigger,TriggerON)),NA())</f>
        <v>1.3947205521702699E-3</v>
      </c>
      <c r="H583" s="42">
        <f>_xll.qlCalendarAdvance(Calendar,$H582,B583,"f",FALSE)</f>
        <v>43524</v>
      </c>
      <c r="I583" s="177">
        <f>_xll.qlInterestRateIndexValueDate(Index1M,$H583)</f>
        <v>43528</v>
      </c>
      <c r="J583" s="182">
        <f>IFERROR(_xll.qlIndexFixing(Index1M,$H583,TRUE,_xll.ohTrigger(RecalcTrigger,Trigger1M)),NA())</f>
        <v>1.5022782299667717E-3</v>
      </c>
      <c r="K583" s="44">
        <f>IFERROR(_xll.qlIndexFixing(Index3M,H583,TRUE,_xll.ohTrigger(RecalcTrigger,Trigger3M)),NA())</f>
        <v>3.1965621097415514E-3</v>
      </c>
      <c r="L583" s="44">
        <f>IFERROR(_xll.qlIndexFixing(Index6M,$H583,TRUE,_xll.ohTrigger(RecalcTrigger,Trigger6M)),NA())</f>
        <v>4.8515220846031991E-3</v>
      </c>
      <c r="M583" s="183">
        <f>IFERROR(_xll.qlIndexFixing(Index1Y,$H583,TRUE,_xll.ohTrigger(RecalcTrigger,Trigger1Y)),NA())</f>
        <v>6.9077831618031358E-3</v>
      </c>
      <c r="N583" s="182">
        <f>IFERROR(_xll.qlIndexFixing(ONIndex1M,I583,TRUE,_xll.ohTrigger(RecalcTrigger,Trigger1M)),NA())</f>
        <v>1.3781777343346846E-3</v>
      </c>
      <c r="O583" s="44">
        <f>IFERROR(_xll.qlIndexFixing(ONIndex3M,I583,TRUE,_xll.ohTrigger(RecalcTrigger,Trigger3M)),NA())</f>
        <v>2.7867157926042552E-3</v>
      </c>
      <c r="P583" s="44">
        <f>IFERROR(_xll.qlIndexFixing(ONIndex6M,I583,TRUE,_xll.ohTrigger(RecalcTrigger,Trigger6M)),NA())</f>
        <v>4.0304322937512183E-3</v>
      </c>
      <c r="Q583" s="183">
        <f>IFERROR(_xll.qlIndexFixing(ONIndex1Y,I583,TRUE,_xll.ohTrigger(RecalcTrigger,Trigger1Y)),NA())</f>
        <v>5.2738762415582841E-3</v>
      </c>
    </row>
    <row r="584" spans="2:17" x14ac:dyDescent="0.2">
      <c r="B584" s="39" t="s">
        <v>42</v>
      </c>
      <c r="D584" s="42">
        <f>_xll.qlCalendarAdvance(Calendar,$D583,B584,"f",FALSE)</f>
        <v>43531</v>
      </c>
      <c r="E584" s="177">
        <f>_xll.qlInterestRateIndexValueDate(IndexON,D584)</f>
        <v>43531</v>
      </c>
      <c r="F584" s="193">
        <f>IFERROR(_xll.qlIndexFixing(IndexON,D584,TRUE,_xll.ohTrigger(RecalcTrigger,TriggerON)),NA())</f>
        <v>1.4591055643720097E-3</v>
      </c>
      <c r="H584" s="42">
        <f>_xll.qlCalendarAdvance(Calendar,$H583,B584,"f",FALSE)</f>
        <v>43531</v>
      </c>
      <c r="I584" s="177">
        <f>_xll.qlInterestRateIndexValueDate(Index1M,$H584)</f>
        <v>43535</v>
      </c>
      <c r="J584" s="182">
        <f>IFERROR(_xll.qlIndexFixing(Index1M,$H584,TRUE,_xll.ohTrigger(RecalcTrigger,Trigger1M)),NA())</f>
        <v>1.569148189128971E-3</v>
      </c>
      <c r="K584" s="44">
        <f>IFERROR(_xll.qlIndexFixing(Index3M,H584,TRUE,_xll.ohTrigger(RecalcTrigger,Trigger3M)),NA())</f>
        <v>3.2622922878958304E-3</v>
      </c>
      <c r="L584" s="44">
        <f>IFERROR(_xll.qlIndexFixing(Index6M,$H584,TRUE,_xll.ohTrigger(RecalcTrigger,Trigger6M)),NA())</f>
        <v>4.9155156329709808E-3</v>
      </c>
      <c r="M584" s="183">
        <f>IFERROR(_xll.qlIndexFixing(Index1Y,$H584,TRUE,_xll.ohTrigger(RecalcTrigger,Trigger1Y)),NA())</f>
        <v>6.9707420490376856E-3</v>
      </c>
      <c r="N584" s="182">
        <f>IFERROR(_xll.qlIndexFixing(ONIndex1M,I584,TRUE,_xll.ohTrigger(RecalcTrigger,Trigger1M)),NA())</f>
        <v>1.4448653034815351E-3</v>
      </c>
      <c r="O584" s="44">
        <f>IFERROR(_xll.qlIndexFixing(ONIndex3M,I584,TRUE,_xll.ohTrigger(RecalcTrigger,Trigger3M)),NA())</f>
        <v>2.8524559627118862E-3</v>
      </c>
      <c r="P584" s="44">
        <f>IFERROR(_xll.qlIndexFixing(ONIndex6M,I584,TRUE,_xll.ohTrigger(RecalcTrigger,Trigger6M)),NA())</f>
        <v>4.0937065603774414E-3</v>
      </c>
      <c r="Q584" s="183">
        <f>IFERROR(_xll.qlIndexFixing(ONIndex1Y,I584,TRUE,_xll.ohTrigger(RecalcTrigger,Trigger1Y)),NA())</f>
        <v>5.3351088431874416E-3</v>
      </c>
    </row>
    <row r="585" spans="2:17" x14ac:dyDescent="0.2">
      <c r="B585" s="39" t="s">
        <v>42</v>
      </c>
      <c r="D585" s="42">
        <f>_xll.qlCalendarAdvance(Calendar,$D584,B585,"f",FALSE)</f>
        <v>43538</v>
      </c>
      <c r="E585" s="177">
        <f>_xll.qlInterestRateIndexValueDate(IndexON,D585)</f>
        <v>43538</v>
      </c>
      <c r="F585" s="193">
        <f>IFERROR(_xll.qlIndexFixing(IndexON,D585,TRUE,_xll.ohTrigger(RecalcTrigger,TriggerON)),NA())</f>
        <v>1.5235835626725702E-3</v>
      </c>
      <c r="H585" s="42">
        <f>_xll.qlCalendarAdvance(Calendar,$H584,B585,"f",FALSE)</f>
        <v>43538</v>
      </c>
      <c r="I585" s="177">
        <f>_xll.qlInterestRateIndexValueDate(Index1M,$H585)</f>
        <v>43542</v>
      </c>
      <c r="J585" s="182">
        <f>IFERROR(_xll.qlIndexFixing(Index1M,$H585,TRUE,_xll.ohTrigger(RecalcTrigger,Trigger1M)),NA())</f>
        <v>1.6361024493141069E-3</v>
      </c>
      <c r="K585" s="44">
        <f>IFERROR(_xll.qlIndexFixing(Index3M,H585,TRUE,_xll.ohTrigger(RecalcTrigger,Trigger3M)),NA())</f>
        <v>3.3279897884164675E-3</v>
      </c>
      <c r="L585" s="44">
        <f>IFERROR(_xll.qlIndexFixing(Index6M,$H585,TRUE,_xll.ohTrigger(RecalcTrigger,Trigger6M)),NA())</f>
        <v>4.979525049890454E-3</v>
      </c>
      <c r="M585" s="183">
        <f>IFERROR(_xll.qlIndexFixing(Index1Y,$H585,TRUE,_xll.ohTrigger(RecalcTrigger,Trigger1Y)),NA())</f>
        <v>7.0337111608333239E-3</v>
      </c>
      <c r="N585" s="182">
        <f>IFERROR(_xll.qlIndexFixing(ONIndex1M,I585,TRUE,_xll.ohTrigger(RecalcTrigger,Trigger1M)),NA())</f>
        <v>1.5116549769533805E-3</v>
      </c>
      <c r="O585" s="44">
        <f>IFERROR(_xll.qlIndexFixing(ONIndex3M,I585,TRUE,_xll.ohTrigger(RecalcTrigger,Trigger3M)),NA())</f>
        <v>2.9182220337808928E-3</v>
      </c>
      <c r="P585" s="44">
        <f>IFERROR(_xll.qlIndexFixing(ONIndex6M,I585,TRUE,_xll.ohTrigger(RecalcTrigger,Trigger6M)),NA())</f>
        <v>4.1570775183785713E-3</v>
      </c>
      <c r="Q585" s="183">
        <f>IFERROR(_xll.qlIndexFixing(ONIndex1Y,I585,TRUE,_xll.ohTrigger(RecalcTrigger,Trigger1Y)),NA())</f>
        <v>5.396471714131934E-3</v>
      </c>
    </row>
    <row r="586" spans="2:17" x14ac:dyDescent="0.2">
      <c r="B586" s="39" t="s">
        <v>42</v>
      </c>
      <c r="D586" s="42">
        <f>_xll.qlCalendarAdvance(Calendar,$D585,B586,"f",FALSE)</f>
        <v>43545</v>
      </c>
      <c r="E586" s="177">
        <f>_xll.qlInterestRateIndexValueDate(IndexON,D586)</f>
        <v>43545</v>
      </c>
      <c r="F586" s="193">
        <f>IFERROR(_xll.qlIndexFixing(IndexON,D586,TRUE,_xll.ohTrigger(RecalcTrigger,TriggerON)),NA())</f>
        <v>1.5881459999889103E-3</v>
      </c>
      <c r="H586" s="42">
        <f>_xll.qlCalendarAdvance(Calendar,$H585,B586,"f",FALSE)</f>
        <v>43545</v>
      </c>
      <c r="I586" s="177">
        <f>_xll.qlInterestRateIndexValueDate(Index1M,$H586)</f>
        <v>43549</v>
      </c>
      <c r="J586" s="182">
        <f>IFERROR(_xll.qlIndexFixing(Index1M,$H586,TRUE,_xll.ohTrigger(RecalcTrigger,Trigger1M)),NA())</f>
        <v>1.7031312172849904E-3</v>
      </c>
      <c r="K586" s="44">
        <f>IFERROR(_xll.qlIndexFixing(Index3M,H586,TRUE,_xll.ohTrigger(RecalcTrigger,Trigger3M)),NA())</f>
        <v>3.3936450039294352E-3</v>
      </c>
      <c r="L586" s="44">
        <f>IFERROR(_xll.qlIndexFixing(Index6M,$H586,TRUE,_xll.ohTrigger(RecalcTrigger,Trigger6M)),NA())</f>
        <v>5.0435438336355019E-3</v>
      </c>
      <c r="M586" s="183">
        <f>IFERROR(_xll.qlIndexFixing(Index1Y,$H586,TRUE,_xll.ohTrigger(RecalcTrigger,Trigger1Y)),NA())</f>
        <v>7.0966855857048433E-3</v>
      </c>
      <c r="N586" s="182">
        <f>IFERROR(_xll.qlIndexFixing(ONIndex1M,I586,TRUE,_xll.ohTrigger(RecalcTrigger,Trigger1M)),NA())</f>
        <v>1.578536961783783E-3</v>
      </c>
      <c r="O586" s="44">
        <f>IFERROR(_xll.qlIndexFixing(ONIndex3M,I586,TRUE,_xll.ohTrigger(RecalcTrigger,Trigger3M)),NA())</f>
        <v>2.9840044082085626E-3</v>
      </c>
      <c r="P586" s="44">
        <f>IFERROR(_xll.qlIndexFixing(ONIndex6M,I586,TRUE,_xll.ohTrigger(RecalcTrigger,Trigger6M)),NA())</f>
        <v>4.2205386812632639E-3</v>
      </c>
      <c r="Q586" s="183">
        <f>IFERROR(_xll.qlIndexFixing(ONIndex1Y,I586,TRUE,_xll.ohTrigger(RecalcTrigger,Trigger1Y)),NA())</f>
        <v>5.4579600858062349E-3</v>
      </c>
    </row>
    <row r="587" spans="2:17" x14ac:dyDescent="0.2">
      <c r="B587" s="39" t="s">
        <v>42</v>
      </c>
      <c r="D587" s="42">
        <f>_xll.qlCalendarAdvance(Calendar,$D586,B587,"f",FALSE)</f>
        <v>43552</v>
      </c>
      <c r="E587" s="177">
        <f>_xll.qlInterestRateIndexValueDate(IndexON,D587)</f>
        <v>43552</v>
      </c>
      <c r="F587" s="193">
        <f>IFERROR(_xll.qlIndexFixing(IndexON,D587,TRUE,_xll.ohTrigger(RecalcTrigger,TriggerON)),NA())</f>
        <v>1.6527843294777966E-3</v>
      </c>
      <c r="H587" s="42">
        <f>_xll.qlCalendarAdvance(Calendar,$H586,B587,"f",FALSE)</f>
        <v>43552</v>
      </c>
      <c r="I587" s="177">
        <f>_xll.qlInterestRateIndexValueDate(Index1M,$H587)</f>
        <v>43556</v>
      </c>
      <c r="J587" s="182">
        <f>IFERROR(_xll.qlIndexFixing(Index1M,$H587,TRUE,_xll.ohTrigger(RecalcTrigger,Trigger1M)),NA())</f>
        <v>1.7702246995672029E-3</v>
      </c>
      <c r="K587" s="44">
        <f>IFERROR(_xll.qlIndexFixing(Index3M,H587,TRUE,_xll.ohTrigger(RecalcTrigger,Trigger3M)),NA())</f>
        <v>3.4545573648898458E-3</v>
      </c>
      <c r="L587" s="44">
        <f>IFERROR(_xll.qlIndexFixing(Index6M,$H587,TRUE,_xll.ohTrigger(RecalcTrigger,Trigger6M)),NA())</f>
        <v>5.1029580573317542E-3</v>
      </c>
      <c r="M587" s="183">
        <f>IFERROR(_xll.qlIndexFixing(Index1Y,$H587,TRUE,_xll.ohTrigger(RecalcTrigger,Trigger1Y)),NA())</f>
        <v>7.1596604092039415E-3</v>
      </c>
      <c r="N587" s="182">
        <f>IFERROR(_xll.qlIndexFixing(ONIndex1M,I587,TRUE,_xll.ohTrigger(RecalcTrigger,Trigger1M)),NA())</f>
        <v>1.6455014644467525E-3</v>
      </c>
      <c r="O587" s="44">
        <f>IFERROR(_xll.qlIndexFixing(ONIndex3M,I587,TRUE,_xll.ohTrigger(RecalcTrigger,Trigger3M)),NA())</f>
        <v>3.0497934887918632E-3</v>
      </c>
      <c r="P587" s="44">
        <f>IFERROR(_xll.qlIndexFixing(ONIndex6M,I587,TRUE,_xll.ohTrigger(RecalcTrigger,Trigger6M)),NA())</f>
        <v>4.2840835628599194E-3</v>
      </c>
      <c r="Q587" s="183">
        <f>IFERROR(_xll.qlIndexFixing(ONIndex1Y,I587,TRUE,_xll.ohTrigger(RecalcTrigger,Trigger1Y)),NA())</f>
        <v>5.5195691892251375E-3</v>
      </c>
    </row>
    <row r="588" spans="2:17" x14ac:dyDescent="0.2">
      <c r="B588" s="39" t="s">
        <v>42</v>
      </c>
      <c r="D588" s="42">
        <f>_xll.qlCalendarAdvance(Calendar,$D587,B588,"f",FALSE)</f>
        <v>43559</v>
      </c>
      <c r="E588" s="177">
        <f>_xll.qlInterestRateIndexValueDate(IndexON,D588)</f>
        <v>43559</v>
      </c>
      <c r="F588" s="193">
        <f>IFERROR(_xll.qlIndexFixing(IndexON,D588,TRUE,_xll.ohTrigger(RecalcTrigger,TriggerON)),NA())</f>
        <v>1.717490003976252E-3</v>
      </c>
      <c r="H588" s="42">
        <f>_xll.qlCalendarAdvance(Calendar,$H587,B588,"f",FALSE)</f>
        <v>43559</v>
      </c>
      <c r="I588" s="177">
        <f>_xll.qlInterestRateIndexValueDate(Index1M,$H588)</f>
        <v>43563</v>
      </c>
      <c r="J588" s="182">
        <f>IFERROR(_xll.qlIndexFixing(Index1M,$H588,TRUE,_xll.ohTrigger(RecalcTrigger,Trigger1M)),NA())</f>
        <v>1.8325681544464345E-3</v>
      </c>
      <c r="K588" s="44">
        <f>IFERROR(_xll.qlIndexFixing(Index3M,H588,TRUE,_xll.ohTrigger(RecalcTrigger,Trigger3M)),NA())</f>
        <v>3.5201047576350519E-3</v>
      </c>
      <c r="L588" s="44">
        <f>IFERROR(_xll.qlIndexFixing(Index6M,$H588,TRUE,_xll.ohTrigger(RecalcTrigger,Trigger6M)),NA())</f>
        <v>5.1669776594583999E-3</v>
      </c>
      <c r="M588" s="183">
        <f>IFERROR(_xll.qlIndexFixing(Index1Y,$H588,TRUE,_xll.ohTrigger(RecalcTrigger,Trigger1Y)),NA())</f>
        <v>7.2226307139196602E-3</v>
      </c>
      <c r="N588" s="182">
        <f>IFERROR(_xll.qlIndexFixing(ONIndex1M,I588,TRUE,_xll.ohTrigger(RecalcTrigger,Trigger1M)),NA())</f>
        <v>1.7125386918959151E-3</v>
      </c>
      <c r="O588" s="44">
        <f>IFERROR(_xll.qlIndexFixing(ONIndex3M,I588,TRUE,_xll.ohTrigger(RecalcTrigger,Trigger3M)),NA())</f>
        <v>3.1155796776882738E-3</v>
      </c>
      <c r="P588" s="44">
        <f>IFERROR(_xll.qlIndexFixing(ONIndex6M,I588,TRUE,_xll.ohTrigger(RecalcTrigger,Trigger6M)),NA())</f>
        <v>4.3477056764373856E-3</v>
      </c>
      <c r="Q588" s="183">
        <f>IFERROR(_xll.qlIndexFixing(ONIndex1Y,I588,TRUE,_xll.ohTrigger(RecalcTrigger,Trigger1Y)),NA())</f>
        <v>5.5812942556432432E-3</v>
      </c>
    </row>
    <row r="589" spans="2:17" x14ac:dyDescent="0.2">
      <c r="B589" s="39" t="s">
        <v>42</v>
      </c>
      <c r="D589" s="42">
        <f>_xll.qlCalendarAdvance(Calendar,$D588,B589,"f",FALSE)</f>
        <v>43566</v>
      </c>
      <c r="E589" s="177">
        <f>_xll.qlInterestRateIndexValueDate(IndexON,D589)</f>
        <v>43566</v>
      </c>
      <c r="F589" s="193">
        <f>IFERROR(_xll.qlIndexFixing(IndexON,D589,TRUE,_xll.ohTrigger(RecalcTrigger,TriggerON)),NA())</f>
        <v>1.7822544764012349E-3</v>
      </c>
      <c r="H589" s="42">
        <f>_xll.qlCalendarAdvance(Calendar,$H588,B589,"f",FALSE)</f>
        <v>43566</v>
      </c>
      <c r="I589" s="177">
        <f>_xll.qlInterestRateIndexValueDate(Index1M,$H589)</f>
        <v>43570</v>
      </c>
      <c r="J589" s="182">
        <f>IFERROR(_xll.qlIndexFixing(Index1M,$H589,TRUE,_xll.ohTrigger(RecalcTrigger,Trigger1M)),NA())</f>
        <v>1.899758945289598E-3</v>
      </c>
      <c r="K589" s="44">
        <f>IFERROR(_xll.qlIndexFixing(Index3M,H589,TRUE,_xll.ohTrigger(RecalcTrigger,Trigger3M)),NA())</f>
        <v>3.5855817146315957E-3</v>
      </c>
      <c r="L589" s="44">
        <f>IFERROR(_xll.qlIndexFixing(Index6M,$H589,TRUE,_xll.ohTrigger(RecalcTrigger,Trigger6M)),NA())</f>
        <v>5.2309875716767158E-3</v>
      </c>
      <c r="M589" s="183">
        <f>IFERROR(_xll.qlIndexFixing(Index1Y,$H589,TRUE,_xll.ohTrigger(RecalcTrigger,Trigger1Y)),NA())</f>
        <v>7.2855915794766343E-3</v>
      </c>
      <c r="N589" s="182">
        <f>IFERROR(_xll.qlIndexFixing(ONIndex1M,I589,TRUE,_xll.ohTrigger(RecalcTrigger,Trigger1M)),NA())</f>
        <v>1.7796388507651528E-3</v>
      </c>
      <c r="O589" s="44">
        <f>IFERROR(_xll.qlIndexFixing(ONIndex3M,I589,TRUE,_xll.ohTrigger(RecalcTrigger,Trigger3M)),NA())</f>
        <v>3.1813533776947622E-3</v>
      </c>
      <c r="P589" s="44">
        <f>IFERROR(_xll.qlIndexFixing(ONIndex6M,I589,TRUE,_xll.ohTrigger(RecalcTrigger,Trigger6M)),NA())</f>
        <v>4.4113985356641905E-3</v>
      </c>
      <c r="Q589" s="183">
        <f>IFERROR(_xll.qlIndexFixing(ONIndex1Y,I589,TRUE,_xll.ohTrigger(RecalcTrigger,Trigger1Y)),NA())</f>
        <v>5.6431305162352174E-3</v>
      </c>
    </row>
    <row r="590" spans="2:17" x14ac:dyDescent="0.2">
      <c r="B590" s="39" t="s">
        <v>42</v>
      </c>
      <c r="D590" s="42">
        <f>_xll.qlCalendarAdvance(Calendar,$D589,B590,"f",FALSE)</f>
        <v>43573</v>
      </c>
      <c r="E590" s="177">
        <f>_xll.qlInterestRateIndexValueDate(IndexON,D590)</f>
        <v>43573</v>
      </c>
      <c r="F590" s="193">
        <f>IFERROR(_xll.qlIndexFixing(IndexON,D590,TRUE,_xll.ohTrigger(RecalcTrigger,TriggerON)),NA())</f>
        <v>1.8656158625791619E-3</v>
      </c>
      <c r="H590" s="42">
        <f>_xll.qlCalendarAdvance(Calendar,$H589,B590,"f",FALSE)</f>
        <v>43573</v>
      </c>
      <c r="I590" s="177">
        <f>_xll.qlInterestRateIndexValueDate(Index1M,$H590)</f>
        <v>43579</v>
      </c>
      <c r="J590" s="182">
        <f>IFERROR(_xll.qlIndexFixing(Index1M,$H590,TRUE,_xll.ohTrigger(RecalcTrigger,Trigger1M)),NA())</f>
        <v>1.9861986608082915E-3</v>
      </c>
      <c r="K590" s="44">
        <f>IFERROR(_xll.qlIndexFixing(Index3M,H590,TRUE,_xll.ohTrigger(RecalcTrigger,Trigger3M)),NA())</f>
        <v>3.6696474108582232E-3</v>
      </c>
      <c r="L590" s="44">
        <f>IFERROR(_xll.qlIndexFixing(Index6M,$H590,TRUE,_xll.ohTrigger(RecalcTrigger,Trigger6M)),NA())</f>
        <v>5.3132613232923821E-3</v>
      </c>
      <c r="M590" s="183">
        <f>IFERROR(_xll.qlIndexFixing(Index1Y,$H590,TRUE,_xll.ohTrigger(RecalcTrigger,Trigger1Y)),NA())</f>
        <v>7.3665194703653918E-3</v>
      </c>
      <c r="N590" s="182">
        <f>IFERROR(_xll.qlIndexFixing(ONIndex1M,I590,TRUE,_xll.ohTrigger(RecalcTrigger,Trigger1M)),NA())</f>
        <v>1.875596010103564E-3</v>
      </c>
      <c r="O590" s="44">
        <f>IFERROR(_xll.qlIndexFixing(ONIndex3M,I590,TRUE,_xll.ohTrigger(RecalcTrigger,Trigger3M)),NA())</f>
        <v>3.275304669854151E-3</v>
      </c>
      <c r="P590" s="44">
        <f>IFERROR(_xll.qlIndexFixing(ONIndex6M,I590,TRUE,_xll.ohTrigger(RecalcTrigger,Trigger6M)),NA())</f>
        <v>4.5025548837873686E-3</v>
      </c>
      <c r="Q590" s="183">
        <f>IFERROR(_xll.qlIndexFixing(ONIndex1Y,I590,TRUE,_xll.ohTrigger(RecalcTrigger,Trigger1Y)),NA())</f>
        <v>5.7317433982273513E-3</v>
      </c>
    </row>
    <row r="591" spans="2:17" x14ac:dyDescent="0.2">
      <c r="B591" s="39" t="s">
        <v>42</v>
      </c>
      <c r="D591" s="42">
        <f>_xll.qlCalendarAdvance(Calendar,$D590,B591,"f",FALSE)</f>
        <v>43580</v>
      </c>
      <c r="E591" s="177">
        <f>_xll.qlInterestRateIndexValueDate(IndexON,D591)</f>
        <v>43580</v>
      </c>
      <c r="F591" s="193">
        <f>IFERROR(_xll.qlIndexFixing(IndexON,D591,TRUE,_xll.ohTrigger(RecalcTrigger,TriggerON)),NA())</f>
        <v>1.9119256266186824E-3</v>
      </c>
      <c r="H591" s="42">
        <f>_xll.qlCalendarAdvance(Calendar,$H590,B591,"f",FALSE)</f>
        <v>43580</v>
      </c>
      <c r="I591" s="177">
        <f>_xll.qlInterestRateIndexValueDate(Index1M,$H591)</f>
        <v>43584</v>
      </c>
      <c r="J591" s="182">
        <f>IFERROR(_xll.qlIndexFixing(Index1M,$H591,TRUE,_xll.ohTrigger(RecalcTrigger,Trigger1M)),NA())</f>
        <v>2.0342387909062509E-3</v>
      </c>
      <c r="K591" s="44">
        <f>IFERROR(_xll.qlIndexFixing(Index3M,H591,TRUE,_xll.ohTrigger(RecalcTrigger,Trigger3M)),NA())</f>
        <v>3.7162858817149373E-3</v>
      </c>
      <c r="L591" s="44">
        <f>IFERROR(_xll.qlIndexFixing(Index6M,$H591,TRUE,_xll.ohTrigger(RecalcTrigger,Trigger6M)),NA())</f>
        <v>5.3589523057098517E-3</v>
      </c>
      <c r="M591" s="183">
        <f>IFERROR(_xll.qlIndexFixing(Index1Y,$H591,TRUE,_xll.ohTrigger(RecalcTrigger,Trigger1Y)),NA())</f>
        <v>7.4114652967954562E-3</v>
      </c>
      <c r="N591" s="182">
        <f>IFERROR(_xll.qlIndexFixing(ONIndex1M,I591,TRUE,_xll.ohTrigger(RecalcTrigger,Trigger1M)),NA())</f>
        <v>1.9235912773041264E-3</v>
      </c>
      <c r="O591" s="44">
        <f>IFERROR(_xll.qlIndexFixing(ONIndex3M,I591,TRUE,_xll.ohTrigger(RecalcTrigger,Trigger3M)),NA())</f>
        <v>3.3222103366714606E-3</v>
      </c>
      <c r="P591" s="44">
        <f>IFERROR(_xll.qlIndexFixing(ONIndex6M,I591,TRUE,_xll.ohTrigger(RecalcTrigger,Trigger6M)),NA())</f>
        <v>4.5480912959749986E-3</v>
      </c>
      <c r="Q591" s="183">
        <f>IFERROR(_xll.qlIndexFixing(ONIndex1Y,I591,TRUE,_xll.ohTrigger(RecalcTrigger,Trigger1Y)),NA())</f>
        <v>5.7759890427355742E-3</v>
      </c>
    </row>
    <row r="592" spans="2:17" x14ac:dyDescent="0.2">
      <c r="B592" s="39" t="s">
        <v>42</v>
      </c>
      <c r="D592" s="42">
        <f>_xll.qlCalendarAdvance(Calendar,$D591,B592,"f",FALSE)</f>
        <v>43587</v>
      </c>
      <c r="E592" s="177">
        <f>_xll.qlInterestRateIndexValueDate(IndexON,D592)</f>
        <v>43587</v>
      </c>
      <c r="F592" s="193">
        <f>IFERROR(_xll.qlIndexFixing(IndexON,D592,TRUE,_xll.ohTrigger(RecalcTrigger,TriggerON)),NA())</f>
        <v>1.9768152102450642E-3</v>
      </c>
      <c r="H592" s="42">
        <f>_xll.qlCalendarAdvance(Calendar,$H591,B592,"f",FALSE)</f>
        <v>43587</v>
      </c>
      <c r="I592" s="177">
        <f>_xll.qlInterestRateIndexValueDate(Index1M,$H592)</f>
        <v>43591</v>
      </c>
      <c r="J592" s="182">
        <f>IFERROR(_xll.qlIndexFixing(Index1M,$H592,TRUE,_xll.ohTrigger(RecalcTrigger,Trigger1M)),NA())</f>
        <v>2.1063200384895432E-3</v>
      </c>
      <c r="K592" s="44">
        <f>IFERROR(_xll.qlIndexFixing(Index3M,H592,TRUE,_xll.ohTrigger(RecalcTrigger,Trigger3M)),NA())</f>
        <v>3.7861502181496293E-3</v>
      </c>
      <c r="L592" s="44">
        <f>IFERROR(_xll.qlIndexFixing(Index6M,$H592,TRUE,_xll.ohTrigger(RecalcTrigger,Trigger6M)),NA())</f>
        <v>5.4274890358508229E-3</v>
      </c>
      <c r="M592" s="183">
        <f>IFERROR(_xll.qlIndexFixing(Index1Y,$H592,TRUE,_xll.ohTrigger(RecalcTrigger,Trigger1Y)),NA())</f>
        <v>7.4743682929876111E-3</v>
      </c>
      <c r="N592" s="182">
        <f>IFERROR(_xll.qlIndexFixing(ONIndex1M,I592,TRUE,_xll.ohTrigger(RecalcTrigger,Trigger1M)),NA())</f>
        <v>1.9812189831913685E-3</v>
      </c>
      <c r="O592" s="44">
        <f>IFERROR(_xll.qlIndexFixing(ONIndex3M,I592,TRUE,_xll.ohTrigger(RecalcTrigger,Trigger3M)),NA())</f>
        <v>3.3785035697864174E-3</v>
      </c>
      <c r="P592" s="44">
        <f>IFERROR(_xll.qlIndexFixing(ONIndex6M,I592,TRUE,_xll.ohTrigger(RecalcTrigger,Trigger6M)),NA())</f>
        <v>4.6028367223271971E-3</v>
      </c>
      <c r="Q592" s="183">
        <f>IFERROR(_xll.qlIndexFixing(ONIndex1Y,I592,TRUE,_xll.ohTrigger(RecalcTrigger,Trigger1Y)),NA())</f>
        <v>5.8292587749608771E-3</v>
      </c>
    </row>
    <row r="593" spans="2:17" x14ac:dyDescent="0.2">
      <c r="B593" s="39" t="s">
        <v>42</v>
      </c>
      <c r="D593" s="42">
        <f>_xll.qlCalendarAdvance(Calendar,$D592,B593,"f",FALSE)</f>
        <v>43594</v>
      </c>
      <c r="E593" s="177">
        <f>_xll.qlInterestRateIndexValueDate(IndexON,D593)</f>
        <v>43594</v>
      </c>
      <c r="F593" s="193">
        <f>IFERROR(_xll.qlIndexFixing(IndexON,D593,TRUE,_xll.ohTrigger(RecalcTrigger,TriggerON)),NA())</f>
        <v>2.0417294034658084E-3</v>
      </c>
      <c r="H593" s="42">
        <f>_xll.qlCalendarAdvance(Calendar,$H592,B593,"f",FALSE)</f>
        <v>43594</v>
      </c>
      <c r="I593" s="177">
        <f>_xll.qlInterestRateIndexValueDate(Index1M,$H593)</f>
        <v>43598</v>
      </c>
      <c r="J593" s="182">
        <f>IFERROR(_xll.qlIndexFixing(Index1M,$H593,TRUE,_xll.ohTrigger(RecalcTrigger,Trigger1M)),NA())</f>
        <v>2.1735961311656589E-3</v>
      </c>
      <c r="K593" s="44">
        <f>IFERROR(_xll.qlIndexFixing(Index3M,H593,TRUE,_xll.ohTrigger(RecalcTrigger,Trigger3M)),NA())</f>
        <v>3.8512403783470157E-3</v>
      </c>
      <c r="L593" s="44">
        <f>IFERROR(_xll.qlIndexFixing(Index6M,$H593,TRUE,_xll.ohTrigger(RecalcTrigger,Trigger6M)),NA())</f>
        <v>5.4913912677616011E-3</v>
      </c>
      <c r="M593" s="183">
        <f>IFERROR(_xll.qlIndexFixing(Index1Y,$H593,TRUE,_xll.ohTrigger(RecalcTrigger,Trigger1Y)),NA())</f>
        <v>7.5372421388831623E-3</v>
      </c>
      <c r="N593" s="182">
        <f>IFERROR(_xll.qlIndexFixing(ONIndex1M,I593,TRUE,_xll.ohTrigger(RecalcTrigger,Trigger1M)),NA())</f>
        <v>2.0484729350389586E-3</v>
      </c>
      <c r="O593" s="44">
        <f>IFERROR(_xll.qlIndexFixing(ONIndex3M,I593,TRUE,_xll.ohTrigger(RecalcTrigger,Trigger3M)),NA())</f>
        <v>3.4441313395650042E-3</v>
      </c>
      <c r="P593" s="44">
        <f>IFERROR(_xll.qlIndexFixing(ONIndex6M,I593,TRUE,_xll.ohTrigger(RecalcTrigger,Trigger6M)),NA())</f>
        <v>4.6667476993178525E-3</v>
      </c>
      <c r="Q593" s="183">
        <f>IFERROR(_xll.qlIndexFixing(ONIndex1Y,I593,TRUE,_xll.ohTrigger(RecalcTrigger,Trigger1Y)),NA())</f>
        <v>5.8914921241548512E-3</v>
      </c>
    </row>
    <row r="594" spans="2:17" x14ac:dyDescent="0.2">
      <c r="B594" s="39" t="s">
        <v>42</v>
      </c>
      <c r="D594" s="42">
        <f>_xll.qlCalendarAdvance(Calendar,$D593,B594,"f",FALSE)</f>
        <v>43601</v>
      </c>
      <c r="E594" s="177">
        <f>_xll.qlInterestRateIndexValueDate(IndexON,D594)</f>
        <v>43601</v>
      </c>
      <c r="F594" s="193">
        <f>IFERROR(_xll.qlIndexFixing(IndexON,D594,TRUE,_xll.ohTrigger(RecalcTrigger,TriggerON)),NA())</f>
        <v>2.1066596590380016E-3</v>
      </c>
      <c r="H594" s="42">
        <f>_xll.qlCalendarAdvance(Calendar,$H593,B594,"f",FALSE)</f>
        <v>43601</v>
      </c>
      <c r="I594" s="177">
        <f>_xll.qlInterestRateIndexValueDate(Index1M,$H594)</f>
        <v>43605</v>
      </c>
      <c r="J594" s="182">
        <f>IFERROR(_xll.qlIndexFixing(Index1M,$H594,TRUE,_xll.ohTrigger(RecalcTrigger,Trigger1M)),NA())</f>
        <v>2.2408683775533254E-3</v>
      </c>
      <c r="K594" s="44">
        <f>IFERROR(_xll.qlIndexFixing(Index3M,H594,TRUE,_xll.ohTrigger(RecalcTrigger,Trigger3M)),NA())</f>
        <v>3.9162113715377044E-3</v>
      </c>
      <c r="L594" s="44">
        <f>IFERROR(_xll.qlIndexFixing(Index6M,$H594,TRUE,_xll.ohTrigger(RecalcTrigger,Trigger6M)),NA())</f>
        <v>5.5552508221460833E-3</v>
      </c>
      <c r="M594" s="183">
        <f>IFERROR(_xll.qlIndexFixing(Index1Y,$H594,TRUE,_xll.ohTrigger(RecalcTrigger,Trigger1Y)),NA())</f>
        <v>7.6000818992904033E-3</v>
      </c>
      <c r="N594" s="182">
        <f>IFERROR(_xll.qlIndexFixing(ONIndex1M,I594,TRUE,_xll.ohTrigger(RecalcTrigger,Trigger1M)),NA())</f>
        <v>2.1157408517957776E-3</v>
      </c>
      <c r="O594" s="44">
        <f>IFERROR(_xll.qlIndexFixing(ONIndex3M,I594,TRUE,_xll.ohTrigger(RecalcTrigger,Trigger3M)),NA())</f>
        <v>3.5096986329197222E-3</v>
      </c>
      <c r="P594" s="44">
        <f>IFERROR(_xll.qlIndexFixing(ONIndex6M,I594,TRUE,_xll.ohTrigger(RecalcTrigger,Trigger6M)),NA())</f>
        <v>4.7306969895011264E-3</v>
      </c>
      <c r="Q594" s="183">
        <f>IFERROR(_xll.qlIndexFixing(ONIndex1Y,I594,TRUE,_xll.ohTrigger(RecalcTrigger,Trigger1Y)),NA())</f>
        <v>5.9538128234759569E-3</v>
      </c>
    </row>
    <row r="595" spans="2:17" x14ac:dyDescent="0.2">
      <c r="B595" s="39" t="s">
        <v>42</v>
      </c>
      <c r="D595" s="42">
        <f>_xll.qlCalendarAdvance(Calendar,$D594,B595,"f",FALSE)</f>
        <v>43608</v>
      </c>
      <c r="E595" s="177">
        <f>_xll.qlInterestRateIndexValueDate(IndexON,D595)</f>
        <v>43608</v>
      </c>
      <c r="F595" s="193">
        <f>IFERROR(_xll.qlIndexFixing(IndexON,D595,TRUE,_xll.ohTrigger(RecalcTrigger,TriggerON)),NA())</f>
        <v>2.1715974300384744E-3</v>
      </c>
      <c r="H595" s="42">
        <f>_xll.qlCalendarAdvance(Calendar,$H594,B595,"f",FALSE)</f>
        <v>43608</v>
      </c>
      <c r="I595" s="177">
        <f>_xll.qlInterestRateIndexValueDate(Index1M,$H595)</f>
        <v>43612</v>
      </c>
      <c r="J595" s="182">
        <f>IFERROR(_xll.qlIndexFixing(Index1M,$H595,TRUE,_xll.ohTrigger(RecalcTrigger,Trigger1M)),NA())</f>
        <v>2.3081269823653806E-3</v>
      </c>
      <c r="K595" s="44">
        <f>IFERROR(_xll.qlIndexFixing(Index3M,H595,TRUE,_xll.ohTrigger(RecalcTrigger,Trigger3M)),NA())</f>
        <v>3.9810535846235527E-3</v>
      </c>
      <c r="L595" s="44">
        <f>IFERROR(_xll.qlIndexFixing(Index6M,$H595,TRUE,_xll.ohTrigger(RecalcTrigger,Trigger6M)),NA())</f>
        <v>5.6190611896520821E-3</v>
      </c>
      <c r="M595" s="183">
        <f>IFERROR(_xll.qlIndexFixing(Index1Y,$H595,TRUE,_xll.ohTrigger(RecalcTrigger,Trigger1Y)),NA())</f>
        <v>7.6628826360556207E-3</v>
      </c>
      <c r="N595" s="182">
        <f>IFERROR(_xll.qlIndexFixing(ONIndex1M,I595,TRUE,_xll.ohTrigger(RecalcTrigger,Trigger1M)),NA())</f>
        <v>2.1830129401756437E-3</v>
      </c>
      <c r="O595" s="44">
        <f>IFERROR(_xll.qlIndexFixing(ONIndex3M,I595,TRUE,_xll.ohTrigger(RecalcTrigger,Trigger3M)),NA())</f>
        <v>3.5751958525676031E-3</v>
      </c>
      <c r="P595" s="44">
        <f>IFERROR(_xll.qlIndexFixing(ONIndex6M,I595,TRUE,_xll.ohTrigger(RecalcTrigger,Trigger6M)),NA())</f>
        <v>4.7946781064656108E-3</v>
      </c>
      <c r="Q595" s="183">
        <f>IFERROR(_xll.qlIndexFixing(ONIndex1Y,I595,TRUE,_xll.ohTrigger(RecalcTrigger,Trigger1Y)),NA())</f>
        <v>6.0162161040189233E-3</v>
      </c>
    </row>
    <row r="596" spans="2:17" x14ac:dyDescent="0.2">
      <c r="B596" s="39" t="s">
        <v>42</v>
      </c>
      <c r="D596" s="42">
        <f>_xll.qlCalendarAdvance(Calendar,$D595,B596,"f",FALSE)</f>
        <v>43615</v>
      </c>
      <c r="E596" s="177">
        <f>_xll.qlInterestRateIndexValueDate(IndexON,D596)</f>
        <v>43615</v>
      </c>
      <c r="F596" s="193">
        <f>IFERROR(_xll.qlIndexFixing(IndexON,D596,TRUE,_xll.ohTrigger(RecalcTrigger,TriggerON)),NA())</f>
        <v>2.2365341692243135E-3</v>
      </c>
      <c r="H596" s="42">
        <f>_xll.qlCalendarAdvance(Calendar,$H595,B596,"f",FALSE)</f>
        <v>43615</v>
      </c>
      <c r="I596" s="177">
        <f>_xll.qlInterestRateIndexValueDate(Index1M,$H596)</f>
        <v>43619</v>
      </c>
      <c r="J596" s="182">
        <f>IFERROR(_xll.qlIndexFixing(Index1M,$H596,TRUE,_xll.ohTrigger(RecalcTrigger,Trigger1M)),NA())</f>
        <v>2.3705545274967932E-3</v>
      </c>
      <c r="K596" s="44">
        <f>IFERROR(_xll.qlIndexFixing(Index3M,H596,TRUE,_xll.ohTrigger(RecalcTrigger,Trigger3M)),NA())</f>
        <v>4.0457574038825677E-3</v>
      </c>
      <c r="L596" s="44">
        <f>IFERROR(_xll.qlIndexFixing(Index6M,$H596,TRUE,_xll.ohTrigger(RecalcTrigger,Trigger6M)),NA())</f>
        <v>5.6782391169888317E-3</v>
      </c>
      <c r="M596" s="183">
        <f>IFERROR(_xll.qlIndexFixing(Index1Y,$H596,TRUE,_xll.ohTrigger(RecalcTrigger,Trigger1Y)),NA())</f>
        <v>7.7256394080663779E-3</v>
      </c>
      <c r="N596" s="182">
        <f>IFERROR(_xll.qlIndexFixing(ONIndex1M,I596,TRUE,_xll.ohTrigger(RecalcTrigger,Trigger1M)),NA())</f>
        <v>2.2502794069723109E-3</v>
      </c>
      <c r="O596" s="44">
        <f>IFERROR(_xll.qlIndexFixing(ONIndex3M,I596,TRUE,_xll.ohTrigger(RecalcTrigger,Trigger3M)),NA())</f>
        <v>3.6406134009059343E-3</v>
      </c>
      <c r="P596" s="44">
        <f>IFERROR(_xll.qlIndexFixing(ONIndex6M,I596,TRUE,_xll.ohTrigger(RecalcTrigger,Trigger6M)),NA())</f>
        <v>4.8586845637998977E-3</v>
      </c>
      <c r="Q596" s="183">
        <f>IFERROR(_xll.qlIndexFixing(ONIndex1Y,I596,TRUE,_xll.ohTrigger(RecalcTrigger,Trigger1Y)),NA())</f>
        <v>6.0786971969584158E-3</v>
      </c>
    </row>
    <row r="597" spans="2:17" x14ac:dyDescent="0.2">
      <c r="B597" s="39" t="s">
        <v>42</v>
      </c>
      <c r="D597" s="42">
        <f>_xll.qlCalendarAdvance(Calendar,$D596,B597,"f",FALSE)</f>
        <v>43622</v>
      </c>
      <c r="E597" s="177">
        <f>_xll.qlInterestRateIndexValueDate(IndexON,D597)</f>
        <v>43622</v>
      </c>
      <c r="F597" s="193">
        <f>IFERROR(_xll.qlIndexFixing(IndexON,D597,TRUE,_xll.ohTrigger(RecalcTrigger,TriggerON)),NA())</f>
        <v>2.3014613294325414E-3</v>
      </c>
      <c r="H597" s="42">
        <f>_xll.qlCalendarAdvance(Calendar,$H596,B597,"f",FALSE)</f>
        <v>43622</v>
      </c>
      <c r="I597" s="177">
        <f>_xll.qlInterestRateIndexValueDate(Index1M,$H597)</f>
        <v>43626</v>
      </c>
      <c r="J597" s="182">
        <f>IFERROR(_xll.qlIndexFixing(Index1M,$H597,TRUE,_xll.ohTrigger(RecalcTrigger,Trigger1M)),NA())</f>
        <v>2.4377592203874698E-3</v>
      </c>
      <c r="K597" s="44">
        <f>IFERROR(_xll.qlIndexFixing(Index3M,H597,TRUE,_xll.ohTrigger(RecalcTrigger,Trigger3M)),NA())</f>
        <v>4.1103132149723836E-3</v>
      </c>
      <c r="L597" s="44">
        <f>IFERROR(_xll.qlIndexFixing(Index6M,$H597,TRUE,_xll.ohTrigger(RecalcTrigger,Trigger6M)),NA())</f>
        <v>5.7419372606412116E-3</v>
      </c>
      <c r="M597" s="183">
        <f>IFERROR(_xll.qlIndexFixing(Index1Y,$H597,TRUE,_xll.ohTrigger(RecalcTrigger,Trigger1Y)),NA())</f>
        <v>7.7883472712504198E-3</v>
      </c>
      <c r="N597" s="182">
        <f>IFERROR(_xll.qlIndexFixing(ONIndex1M,I597,TRUE,_xll.ohTrigger(RecalcTrigger,Trigger1M)),NA())</f>
        <v>2.317530458739725E-3</v>
      </c>
      <c r="O597" s="44">
        <f>IFERROR(_xll.qlIndexFixing(ONIndex3M,I597,TRUE,_xll.ohTrigger(RecalcTrigger,Trigger3M)),NA())</f>
        <v>3.7059416804119394E-3</v>
      </c>
      <c r="P597" s="44">
        <f>IFERROR(_xll.qlIndexFixing(ONIndex6M,I597,TRUE,_xll.ohTrigger(RecalcTrigger,Trigger6M)),NA())</f>
        <v>4.9227098747728348E-3</v>
      </c>
      <c r="Q597" s="183">
        <f>IFERROR(_xll.qlIndexFixing(ONIndex1Y,I597,TRUE,_xll.ohTrigger(RecalcTrigger,Trigger1Y)),NA())</f>
        <v>6.1412513334690999E-3</v>
      </c>
    </row>
    <row r="598" spans="2:17" x14ac:dyDescent="0.2">
      <c r="B598" s="39" t="s">
        <v>42</v>
      </c>
      <c r="D598" s="42">
        <f>_xll.qlCalendarAdvance(Calendar,$D597,B598,"f",FALSE)</f>
        <v>43629</v>
      </c>
      <c r="E598" s="177">
        <f>_xll.qlInterestRateIndexValueDate(IndexON,D598)</f>
        <v>43629</v>
      </c>
      <c r="F598" s="193">
        <f>IFERROR(_xll.qlIndexFixing(IndexON,D598,TRUE,_xll.ohTrigger(RecalcTrigger,TriggerON)),NA())</f>
        <v>2.3663703637399891E-3</v>
      </c>
      <c r="H598" s="42">
        <f>_xll.qlCalendarAdvance(Calendar,$H597,B598,"f",FALSE)</f>
        <v>43629</v>
      </c>
      <c r="I598" s="177">
        <f>_xll.qlInterestRateIndexValueDate(Index1M,$H598)</f>
        <v>43633</v>
      </c>
      <c r="J598" s="182">
        <f>IFERROR(_xll.qlIndexFixing(Index1M,$H598,TRUE,_xll.ohTrigger(RecalcTrigger,Trigger1M)),NA())</f>
        <v>2.5049215719850082E-3</v>
      </c>
      <c r="K598" s="44">
        <f>IFERROR(_xll.qlIndexFixing(Index3M,H598,TRUE,_xll.ohTrigger(RecalcTrigger,Trigger3M)),NA())</f>
        <v>4.1747114029328687E-3</v>
      </c>
      <c r="L598" s="44">
        <f>IFERROR(_xll.qlIndexFixing(Index6M,$H598,TRUE,_xll.ohTrigger(RecalcTrigger,Trigger6M)),NA())</f>
        <v>5.8055671394584944E-3</v>
      </c>
      <c r="M598" s="183">
        <f>IFERROR(_xll.qlIndexFixing(Index1Y,$H598,TRUE,_xll.ohTrigger(RecalcTrigger,Trigger1Y)),NA())</f>
        <v>7.8510012785793868E-3</v>
      </c>
      <c r="N598" s="182">
        <f>IFERROR(_xll.qlIndexFixing(ONIndex1M,I598,TRUE,_xll.ohTrigger(RecalcTrigger,Trigger1M)),NA())</f>
        <v>2.38475630227164E-3</v>
      </c>
      <c r="O598" s="44">
        <f>IFERROR(_xll.qlIndexFixing(ONIndex3M,I598,TRUE,_xll.ohTrigger(RecalcTrigger,Trigger3M)),NA())</f>
        <v>3.7711710937227139E-3</v>
      </c>
      <c r="P598" s="44">
        <f>IFERROR(_xll.qlIndexFixing(ONIndex6M,I598,TRUE,_xll.ohTrigger(RecalcTrigger,Trigger6M)),NA())</f>
        <v>4.9867475531328864E-3</v>
      </c>
      <c r="Q598" s="183">
        <f>IFERROR(_xll.qlIndexFixing(ONIndex1Y,I598,TRUE,_xll.ohTrigger(RecalcTrigger,Trigger1Y)),NA())</f>
        <v>6.2038737447256409E-3</v>
      </c>
    </row>
    <row r="599" spans="2:17" x14ac:dyDescent="0.2">
      <c r="B599" s="39" t="s">
        <v>42</v>
      </c>
      <c r="D599" s="42">
        <f>_xll.qlCalendarAdvance(Calendar,$D598,B599,"f",FALSE)</f>
        <v>43636</v>
      </c>
      <c r="E599" s="177">
        <f>_xll.qlInterestRateIndexValueDate(IndexON,D599)</f>
        <v>43636</v>
      </c>
      <c r="F599" s="193">
        <f>IFERROR(_xll.qlIndexFixing(IndexON,D599,TRUE,_xll.ohTrigger(RecalcTrigger,TriggerON)),NA())</f>
        <v>2.4312527246639348E-3</v>
      </c>
      <c r="H599" s="42">
        <f>_xll.qlCalendarAdvance(Calendar,$H598,B599,"f",FALSE)</f>
        <v>43636</v>
      </c>
      <c r="I599" s="177">
        <f>_xll.qlInterestRateIndexValueDate(Index1M,$H599)</f>
        <v>43640</v>
      </c>
      <c r="J599" s="182">
        <f>IFERROR(_xll.qlIndexFixing(Index1M,$H599,TRUE,_xll.ohTrigger(RecalcTrigger,Trigger1M)),NA())</f>
        <v>2.5720317862081288E-3</v>
      </c>
      <c r="K599" s="44">
        <f>IFERROR(_xll.qlIndexFixing(Index3M,H599,TRUE,_xll.ohTrigger(RecalcTrigger,Trigger3M)),NA())</f>
        <v>4.2389423521913359E-3</v>
      </c>
      <c r="L599" s="44">
        <f>IFERROR(_xll.qlIndexFixing(Index6M,$H599,TRUE,_xll.ohTrigger(RecalcTrigger,Trigger6M)),NA())</f>
        <v>5.8691222431179095E-3</v>
      </c>
      <c r="M599" s="183">
        <f>IFERROR(_xll.qlIndexFixing(Index1Y,$H599,TRUE,_xll.ohTrigger(RecalcTrigger,Trigger1Y)),NA())</f>
        <v>7.9135964800707767E-3</v>
      </c>
      <c r="N599" s="182">
        <f>IFERROR(_xll.qlIndexFixing(ONIndex1M,I599,TRUE,_xll.ohTrigger(RecalcTrigger,Trigger1M)),NA())</f>
        <v>2.4519471440420659E-3</v>
      </c>
      <c r="O599" s="44">
        <f>IFERROR(_xll.qlIndexFixing(ONIndex3M,I599,TRUE,_xll.ohTrigger(RecalcTrigger,Trigger3M)),NA())</f>
        <v>3.836292042995737E-3</v>
      </c>
      <c r="P599" s="44">
        <f>IFERROR(_xll.qlIndexFixing(ONIndex6M,I599,TRUE,_xll.ohTrigger(RecalcTrigger,Trigger6M)),NA())</f>
        <v>5.0507911121489002E-3</v>
      </c>
      <c r="Q599" s="183">
        <f>IFERROR(_xll.qlIndexFixing(ONIndex1Y,I599,TRUE,_xll.ohTrigger(RecalcTrigger,Trigger1Y)),NA())</f>
        <v>6.2665596619027042E-3</v>
      </c>
    </row>
    <row r="600" spans="2:17" x14ac:dyDescent="0.2">
      <c r="B600" s="39" t="s">
        <v>42</v>
      </c>
      <c r="D600" s="42">
        <f>_xll.qlCalendarAdvance(Calendar,$D599,B600,"f",FALSE)</f>
        <v>43643</v>
      </c>
      <c r="E600" s="177">
        <f>_xll.qlInterestRateIndexValueDate(IndexON,D600)</f>
        <v>43643</v>
      </c>
      <c r="F600" s="193">
        <f>IFERROR(_xll.qlIndexFixing(IndexON,D600,TRUE,_xll.ohTrigger(RecalcTrigger,TriggerON)),NA())</f>
        <v>2.4960998653611455E-3</v>
      </c>
      <c r="H600" s="42">
        <f>_xll.qlCalendarAdvance(Calendar,$H599,B600,"f",FALSE)</f>
        <v>43643</v>
      </c>
      <c r="I600" s="177">
        <f>_xll.qlInterestRateIndexValueDate(Index1M,$H600)</f>
        <v>43647</v>
      </c>
      <c r="J600" s="182">
        <f>IFERROR(_xll.qlIndexFixing(Index1M,$H600,TRUE,_xll.ohTrigger(RecalcTrigger,Trigger1M)),NA())</f>
        <v>2.643872532181654E-3</v>
      </c>
      <c r="K600" s="44">
        <f>IFERROR(_xll.qlIndexFixing(Index3M,H600,TRUE,_xll.ohTrigger(RecalcTrigger,Trigger3M)),NA())</f>
        <v>4.3029964465651537E-3</v>
      </c>
      <c r="L600" s="44">
        <f>IFERROR(_xll.qlIndexFixing(Index6M,$H600,TRUE,_xll.ohTrigger(RecalcTrigger,Trigger6M)),NA())</f>
        <v>5.9417000572463572E-3</v>
      </c>
      <c r="M600" s="183">
        <f>IFERROR(_xll.qlIndexFixing(Index1Y,$H600,TRUE,_xll.ohTrigger(RecalcTrigger,Trigger1Y)),NA())</f>
        <v>7.9761279227886037E-3</v>
      </c>
      <c r="N600" s="182">
        <f>IFERROR(_xll.qlIndexFixing(ONIndex1M,I600,TRUE,_xll.ohTrigger(RecalcTrigger,Trigger1M)),NA())</f>
        <v>2.5190931908447567E-3</v>
      </c>
      <c r="O600" s="44">
        <f>IFERROR(_xll.qlIndexFixing(ONIndex3M,I600,TRUE,_xll.ohTrigger(RecalcTrigger,Trigger3M)),NA())</f>
        <v>3.9012949311079126E-3</v>
      </c>
      <c r="P600" s="44">
        <f>IFERROR(_xll.qlIndexFixing(ONIndex6M,I600,TRUE,_xll.ohTrigger(RecalcTrigger,Trigger6M)),NA())</f>
        <v>5.1148340654894042E-3</v>
      </c>
      <c r="Q600" s="183">
        <f>IFERROR(_xll.qlIndexFixing(ONIndex1Y,I600,TRUE,_xll.ohTrigger(RecalcTrigger,Trigger1Y)),NA())</f>
        <v>6.3293043161749551E-3</v>
      </c>
    </row>
    <row r="601" spans="2:17" x14ac:dyDescent="0.2">
      <c r="B601" s="39" t="s">
        <v>42</v>
      </c>
      <c r="D601" s="42">
        <f>_xll.qlCalendarAdvance(Calendar,$D600,B601,"f",FALSE)</f>
        <v>43650</v>
      </c>
      <c r="E601" s="177">
        <f>_xll.qlInterestRateIndexValueDate(IndexON,D601)</f>
        <v>43650</v>
      </c>
      <c r="F601" s="193">
        <f>IFERROR(_xll.qlIndexFixing(IndexON,D601,TRUE,_xll.ohTrigger(RecalcTrigger,TriggerON)),NA())</f>
        <v>2.5609032385087716E-3</v>
      </c>
      <c r="H601" s="42">
        <f>_xll.qlCalendarAdvance(Calendar,$H600,B601,"f",FALSE)</f>
        <v>43650</v>
      </c>
      <c r="I601" s="177">
        <f>_xll.qlInterestRateIndexValueDate(Index1M,$H601)</f>
        <v>43654</v>
      </c>
      <c r="J601" s="182">
        <f>IFERROR(_xll.qlIndexFixing(Index1M,$H601,TRUE,_xll.ohTrigger(RecalcTrigger,Trigger1M)),NA())</f>
        <v>2.7108435740009367E-3</v>
      </c>
      <c r="K601" s="44">
        <f>IFERROR(_xll.qlIndexFixing(Index3M,H601,TRUE,_xll.ohTrigger(RecalcTrigger,Trigger3M)),NA())</f>
        <v>4.3668640692634784E-3</v>
      </c>
      <c r="L601" s="44">
        <f>IFERROR(_xll.qlIndexFixing(Index6M,$H601,TRUE,_xll.ohTrigger(RecalcTrigger,Trigger6M)),NA())</f>
        <v>6.000534853177174E-3</v>
      </c>
      <c r="M601" s="183">
        <f>IFERROR(_xll.qlIndexFixing(Index1Y,$H601,TRUE,_xll.ohTrigger(RecalcTrigger,Trigger1Y)),NA())</f>
        <v>8.0385906508477697E-3</v>
      </c>
      <c r="N601" s="182">
        <f>IFERROR(_xll.qlIndexFixing(ONIndex1M,I601,TRUE,_xll.ohTrigger(RecalcTrigger,Trigger1M)),NA())</f>
        <v>2.5861846493135943E-3</v>
      </c>
      <c r="O601" s="44">
        <f>IFERROR(_xll.qlIndexFixing(ONIndex3M,I601,TRUE,_xll.ohTrigger(RecalcTrigger,Trigger3M)),NA())</f>
        <v>3.9661701602167199E-3</v>
      </c>
      <c r="P601" s="44">
        <f>IFERROR(_xll.qlIndexFixing(ONIndex6M,I601,TRUE,_xll.ohTrigger(RecalcTrigger,Trigger6M)),NA())</f>
        <v>5.1788699265031823E-3</v>
      </c>
      <c r="Q601" s="183">
        <f>IFERROR(_xll.qlIndexFixing(ONIndex1Y,I601,TRUE,_xll.ohTrigger(RecalcTrigger,Trigger1Y)),NA())</f>
        <v>6.3921029386371231E-3</v>
      </c>
    </row>
    <row r="602" spans="2:17" x14ac:dyDescent="0.2">
      <c r="B602" s="39" t="s">
        <v>42</v>
      </c>
      <c r="D602" s="42">
        <f>_xll.qlCalendarAdvance(Calendar,$D601,B602,"f",FALSE)</f>
        <v>43657</v>
      </c>
      <c r="E602" s="177">
        <f>_xll.qlInterestRateIndexValueDate(IndexON,D602)</f>
        <v>43657</v>
      </c>
      <c r="F602" s="193">
        <f>IFERROR(_xll.qlIndexFixing(IndexON,D602,TRUE,_xll.ohTrigger(RecalcTrigger,TriggerON)),NA())</f>
        <v>2.6256542971037078E-3</v>
      </c>
      <c r="H602" s="42">
        <f>_xll.qlCalendarAdvance(Calendar,$H601,B602,"f",FALSE)</f>
        <v>43657</v>
      </c>
      <c r="I602" s="177">
        <f>_xll.qlInterestRateIndexValueDate(Index1M,$H602)</f>
        <v>43661</v>
      </c>
      <c r="J602" s="182">
        <f>IFERROR(_xll.qlIndexFixing(Index1M,$H602,TRUE,_xll.ohTrigger(RecalcTrigger,Trigger1M)),NA())</f>
        <v>2.7777324009504688E-3</v>
      </c>
      <c r="K602" s="44">
        <f>IFERROR(_xll.qlIndexFixing(Index3M,H602,TRUE,_xll.ohTrigger(RecalcTrigger,Trigger3M)),NA())</f>
        <v>4.4305356029002941E-3</v>
      </c>
      <c r="L602" s="44">
        <f>IFERROR(_xll.qlIndexFixing(Index6M,$H602,TRUE,_xll.ohTrigger(RecalcTrigger,Trigger6M)),NA())</f>
        <v>6.0638364668236973E-3</v>
      </c>
      <c r="M602" s="183">
        <f>IFERROR(_xll.qlIndexFixing(Index1Y,$H602,TRUE,_xll.ohTrigger(RecalcTrigger,Trigger1Y)),NA())</f>
        <v>8.1009797054158034E-3</v>
      </c>
      <c r="N602" s="182">
        <f>IFERROR(_xll.qlIndexFixing(ONIndex1M,I602,TRUE,_xll.ohTrigger(RecalcTrigger,Trigger1M)),NA())</f>
        <v>2.6532117260824606E-3</v>
      </c>
      <c r="O602" s="44">
        <f>IFERROR(_xll.qlIndexFixing(ONIndex3M,I602,TRUE,_xll.ohTrigger(RecalcTrigger,Trigger3M)),NA())</f>
        <v>4.0309081327993823E-3</v>
      </c>
      <c r="P602" s="44">
        <f>IFERROR(_xll.qlIndexFixing(ONIndex6M,I602,TRUE,_xll.ohTrigger(RecalcTrigger,Trigger6M)),NA())</f>
        <v>5.2428922087788266E-3</v>
      </c>
      <c r="Q602" s="183">
        <f>IFERROR(_xll.qlIndexFixing(ONIndex1Y,I602,TRUE,_xll.ohTrigger(RecalcTrigger,Trigger1Y)),NA())</f>
        <v>6.4549507604638734E-3</v>
      </c>
    </row>
    <row r="603" spans="2:17" x14ac:dyDescent="0.2">
      <c r="B603" s="39" t="s">
        <v>42</v>
      </c>
      <c r="D603" s="42">
        <f>_xll.qlCalendarAdvance(Calendar,$D602,B603,"f",FALSE)</f>
        <v>43664</v>
      </c>
      <c r="E603" s="177">
        <f>_xll.qlInterestRateIndexValueDate(IndexON,D603)</f>
        <v>43664</v>
      </c>
      <c r="F603" s="193">
        <f>IFERROR(_xll.qlIndexFixing(IndexON,D603,TRUE,_xll.ohTrigger(RecalcTrigger,TriggerON)),NA())</f>
        <v>2.6903444939030408E-3</v>
      </c>
      <c r="H603" s="42">
        <f>_xll.qlCalendarAdvance(Calendar,$H602,B603,"f",FALSE)</f>
        <v>43664</v>
      </c>
      <c r="I603" s="177">
        <f>_xll.qlInterestRateIndexValueDate(Index1M,$H603)</f>
        <v>43668</v>
      </c>
      <c r="J603" s="182">
        <f>IFERROR(_xll.qlIndexFixing(Index1M,$H603,TRUE,_xll.ohTrigger(RecalcTrigger,Trigger1M)),NA())</f>
        <v>2.8445292159535512E-3</v>
      </c>
      <c r="K603" s="44">
        <f>IFERROR(_xll.qlIndexFixing(Index3M,H603,TRUE,_xll.ohTrigger(RecalcTrigger,Trigger3M)),NA())</f>
        <v>4.4940014294900608E-3</v>
      </c>
      <c r="L603" s="44">
        <f>IFERROR(_xll.qlIndexFixing(Index6M,$H603,TRUE,_xll.ohTrigger(RecalcTrigger,Trigger6M)),NA())</f>
        <v>6.1270519785585334E-3</v>
      </c>
      <c r="M603" s="183">
        <f>IFERROR(_xll.qlIndexFixing(Index1Y,$H603,TRUE,_xll.ohTrigger(RecalcTrigger,Trigger1Y)),NA())</f>
        <v>8.16329012471592E-3</v>
      </c>
      <c r="N603" s="182">
        <f>IFERROR(_xll.qlIndexFixing(ONIndex1M,I603,TRUE,_xll.ohTrigger(RecalcTrigger,Trigger1M)),NA())</f>
        <v>2.7201646277053015E-3</v>
      </c>
      <c r="O603" s="44">
        <f>IFERROR(_xll.qlIndexFixing(ONIndex3M,I603,TRUE,_xll.ohTrigger(RecalcTrigger,Trigger3M)),NA())</f>
        <v>4.0954992514929955E-3</v>
      </c>
      <c r="P603" s="44">
        <f>IFERROR(_xll.qlIndexFixing(ONIndex6M,I603,TRUE,_xll.ohTrigger(RecalcTrigger,Trigger6M)),NA())</f>
        <v>5.3068944256651207E-3</v>
      </c>
      <c r="Q603" s="183">
        <f>IFERROR(_xll.qlIndexFixing(ONIndex1Y,I603,TRUE,_xll.ohTrigger(RecalcTrigger,Trigger1Y)),NA())</f>
        <v>6.5178430127499354E-3</v>
      </c>
    </row>
    <row r="604" spans="2:17" x14ac:dyDescent="0.2">
      <c r="B604" s="39" t="s">
        <v>42</v>
      </c>
      <c r="D604" s="42">
        <f>_xll.qlCalendarAdvance(Calendar,$D603,B604,"f",FALSE)</f>
        <v>43671</v>
      </c>
      <c r="E604" s="177">
        <f>_xll.qlInterestRateIndexValueDate(IndexON,D604)</f>
        <v>43671</v>
      </c>
      <c r="F604" s="193">
        <f>IFERROR(_xll.qlIndexFixing(IndexON,D604,TRUE,_xll.ohTrigger(RecalcTrigger,TriggerON)),NA())</f>
        <v>2.754965281663857E-3</v>
      </c>
      <c r="H604" s="42">
        <f>_xll.qlCalendarAdvance(Calendar,$H603,B604,"f",FALSE)</f>
        <v>43671</v>
      </c>
      <c r="I604" s="177">
        <f>_xll.qlInterestRateIndexValueDate(Index1M,$H604)</f>
        <v>43675</v>
      </c>
      <c r="J604" s="182">
        <f>IFERROR(_xll.qlIndexFixing(Index1M,$H604,TRUE,_xll.ohTrigger(RecalcTrigger,Trigger1M)),NA())</f>
        <v>2.9112242216962573E-3</v>
      </c>
      <c r="K604" s="44">
        <f>IFERROR(_xll.qlIndexFixing(Index3M,H604,TRUE,_xll.ohTrigger(RecalcTrigger,Trigger3M)),NA())</f>
        <v>4.557251930456409E-3</v>
      </c>
      <c r="L604" s="44">
        <f>IFERROR(_xll.qlIndexFixing(Index6M,$H604,TRUE,_xll.ohTrigger(RecalcTrigger,Trigger6M)),NA())</f>
        <v>6.1901796773660049E-3</v>
      </c>
      <c r="M604" s="183">
        <f>IFERROR(_xll.qlIndexFixing(Index1Y,$H604,TRUE,_xll.ohTrigger(RecalcTrigger,Trigger1Y)),NA())</f>
        <v>8.2255169440309632E-3</v>
      </c>
      <c r="N604" s="182">
        <f>IFERROR(_xll.qlIndexFixing(ONIndex1M,I604,TRUE,_xll.ohTrigger(RecalcTrigger,Trigger1M)),NA())</f>
        <v>2.7870335608159991E-3</v>
      </c>
      <c r="O604" s="44">
        <f>IFERROR(_xll.qlIndexFixing(ONIndex3M,I604,TRUE,_xll.ohTrigger(RecalcTrigger,Trigger3M)),NA())</f>
        <v>4.1599339183751027E-3</v>
      </c>
      <c r="P604" s="44">
        <f>IFERROR(_xll.qlIndexFixing(ONIndex6M,I604,TRUE,_xll.ohTrigger(RecalcTrigger,Trigger6M)),NA())</f>
        <v>5.3708700907506568E-3</v>
      </c>
      <c r="Q604" s="183">
        <f>IFERROR(_xll.qlIndexFixing(ONIndex1Y,I604,TRUE,_xll.ohTrigger(RecalcTrigger,Trigger1Y)),NA())</f>
        <v>6.5807749266699744E-3</v>
      </c>
    </row>
    <row r="605" spans="2:17" x14ac:dyDescent="0.2">
      <c r="B605" s="39" t="s">
        <v>42</v>
      </c>
      <c r="D605" s="42">
        <f>_xll.qlCalendarAdvance(Calendar,$D604,B605,"f",FALSE)</f>
        <v>43678</v>
      </c>
      <c r="E605" s="177">
        <f>_xll.qlInterestRateIndexValueDate(IndexON,D605)</f>
        <v>43678</v>
      </c>
      <c r="F605" s="193">
        <f>IFERROR(_xll.qlIndexFixing(IndexON,D605,TRUE,_xll.ohTrigger(RecalcTrigger,TriggerON)),NA())</f>
        <v>2.8195081131432431E-3</v>
      </c>
      <c r="H605" s="42">
        <f>_xll.qlCalendarAdvance(Calendar,$H604,B605,"f",FALSE)</f>
        <v>43678</v>
      </c>
      <c r="I605" s="177">
        <f>_xll.qlInterestRateIndexValueDate(Index1M,$H605)</f>
        <v>43682</v>
      </c>
      <c r="J605" s="182">
        <f>IFERROR(_xll.qlIndexFixing(Index1M,$H605,TRUE,_xll.ohTrigger(RecalcTrigger,Trigger1M)),NA())</f>
        <v>2.9778076206454784E-3</v>
      </c>
      <c r="K605" s="44">
        <f>IFERROR(_xll.qlIndexFixing(Index3M,H605,TRUE,_xll.ohTrigger(RecalcTrigger,Trigger3M)),NA())</f>
        <v>4.6202774866356128E-3</v>
      </c>
      <c r="L605" s="44">
        <f>IFERROR(_xll.qlIndexFixing(Index6M,$H605,TRUE,_xll.ohTrigger(RecalcTrigger,Trigger6M)),NA())</f>
        <v>6.2532179377628866E-3</v>
      </c>
      <c r="M605" s="183">
        <f>IFERROR(_xll.qlIndexFixing(Index1Y,$H605,TRUE,_xll.ohTrigger(RecalcTrigger,Trigger1Y)),NA())</f>
        <v>8.2876551957057881E-3</v>
      </c>
      <c r="N605" s="182">
        <f>IFERROR(_xll.qlIndexFixing(ONIndex1M,I605,TRUE,_xll.ohTrigger(RecalcTrigger,Trigger1M)),NA())</f>
        <v>2.8538087321283712E-3</v>
      </c>
      <c r="O605" s="44">
        <f>IFERROR(_xll.qlIndexFixing(ONIndex3M,I605,TRUE,_xll.ohTrigger(RecalcTrigger,Trigger3M)),NA())</f>
        <v>4.2242025364025437E-3</v>
      </c>
      <c r="P605" s="44">
        <f>IFERROR(_xll.qlIndexFixing(ONIndex6M,I605,TRUE,_xll.ohTrigger(RecalcTrigger,Trigger6M)),NA())</f>
        <v>5.4348127174641547E-3</v>
      </c>
      <c r="Q605" s="183">
        <f>IFERROR(_xll.qlIndexFixing(ONIndex1Y,I605,TRUE,_xll.ohTrigger(RecalcTrigger,Trigger1Y)),NA())</f>
        <v>6.6437417333986559E-3</v>
      </c>
    </row>
    <row r="606" spans="2:17" x14ac:dyDescent="0.2">
      <c r="B606" s="39" t="s">
        <v>42</v>
      </c>
      <c r="D606" s="42">
        <f>_xll.qlCalendarAdvance(Calendar,$D605,B606,"f",FALSE)</f>
        <v>43685</v>
      </c>
      <c r="E606" s="177">
        <f>_xll.qlInterestRateIndexValueDate(IndexON,D606)</f>
        <v>43685</v>
      </c>
      <c r="F606" s="193">
        <f>IFERROR(_xll.qlIndexFixing(IndexON,D606,TRUE,_xll.ohTrigger(RecalcTrigger,TriggerON)),NA())</f>
        <v>2.8839644414180299E-3</v>
      </c>
      <c r="H606" s="42">
        <f>_xll.qlCalendarAdvance(Calendar,$H605,B606,"f",FALSE)</f>
        <v>43685</v>
      </c>
      <c r="I606" s="177">
        <f>_xll.qlInterestRateIndexValueDate(Index1M,$H606)</f>
        <v>43689</v>
      </c>
      <c r="J606" s="182">
        <f>IFERROR(_xll.qlIndexFixing(Index1M,$H606,TRUE,_xll.ohTrigger(RecalcTrigger,Trigger1M)),NA())</f>
        <v>3.0442696150566641E-3</v>
      </c>
      <c r="K606" s="44">
        <f>IFERROR(_xll.qlIndexFixing(Index3M,H606,TRUE,_xll.ohTrigger(RecalcTrigger,Trigger3M)),NA())</f>
        <v>4.6830684782870145E-3</v>
      </c>
      <c r="L606" s="44">
        <f>IFERROR(_xll.qlIndexFixing(Index6M,$H606,TRUE,_xll.ohTrigger(RecalcTrigger,Trigger6M)),NA())</f>
        <v>6.3161652198144751E-3</v>
      </c>
      <c r="M606" s="183">
        <f>IFERROR(_xll.qlIndexFixing(Index1Y,$H606,TRUE,_xll.ohTrigger(RecalcTrigger,Trigger1Y)),NA())</f>
        <v>8.349699909152521E-3</v>
      </c>
      <c r="N606" s="182">
        <f>IFERROR(_xll.qlIndexFixing(ONIndex1M,I606,TRUE,_xll.ohTrigger(RecalcTrigger,Trigger1M)),NA())</f>
        <v>2.9204803480364916E-3</v>
      </c>
      <c r="O606" s="44">
        <f>IFERROR(_xll.qlIndexFixing(ONIndex3M,I606,TRUE,_xll.ohTrigger(RecalcTrigger,Trigger3M)),NA())</f>
        <v>4.2882955075729257E-3</v>
      </c>
      <c r="P606" s="44">
        <f>IFERROR(_xll.qlIndexFixing(ONIndex6M,I606,TRUE,_xll.ohTrigger(RecalcTrigger,Trigger6M)),NA())</f>
        <v>5.4987158192343344E-3</v>
      </c>
      <c r="Q606" s="183">
        <f>IFERROR(_xll.qlIndexFixing(ONIndex1Y,I606,TRUE,_xll.ohTrigger(RecalcTrigger,Trigger1Y)),NA())</f>
        <v>6.7067386640307092E-3</v>
      </c>
    </row>
    <row r="607" spans="2:17" x14ac:dyDescent="0.2">
      <c r="B607" s="39" t="s">
        <v>42</v>
      </c>
      <c r="D607" s="42">
        <f>_xll.qlCalendarAdvance(Calendar,$D606,B607,"f",FALSE)</f>
        <v>43692</v>
      </c>
      <c r="E607" s="177">
        <f>_xll.qlInterestRateIndexValueDate(IndexON,D607)</f>
        <v>43692</v>
      </c>
      <c r="F607" s="193">
        <f>IFERROR(_xll.qlIndexFixing(IndexON,D607,TRUE,_xll.ohTrigger(RecalcTrigger,TriggerON)),NA())</f>
        <v>2.9483257190854317E-3</v>
      </c>
      <c r="H607" s="42">
        <f>_xll.qlCalendarAdvance(Calendar,$H606,B607,"f",FALSE)</f>
        <v>43692</v>
      </c>
      <c r="I607" s="177">
        <f>_xll.qlInterestRateIndexValueDate(Index1M,$H607)</f>
        <v>43696</v>
      </c>
      <c r="J607" s="182">
        <f>IFERROR(_xll.qlIndexFixing(Index1M,$H607,TRUE,_xll.ohTrigger(RecalcTrigger,Trigger1M)),NA())</f>
        <v>3.1106004069506124E-3</v>
      </c>
      <c r="K607" s="44">
        <f>IFERROR(_xll.qlIndexFixing(Index3M,H607,TRUE,_xll.ohTrigger(RecalcTrigger,Trigger3M)),NA())</f>
        <v>4.7456152850895543E-3</v>
      </c>
      <c r="L607" s="44">
        <f>IFERROR(_xll.qlIndexFixing(Index6M,$H607,TRUE,_xll.ohTrigger(RecalcTrigger,Trigger6M)),NA())</f>
        <v>6.3790200691484977E-3</v>
      </c>
      <c r="M607" s="183">
        <f>IFERROR(_xll.qlIndexFixing(Index1Y,$H607,TRUE,_xll.ohTrigger(RecalcTrigger,Trigger1Y)),NA())</f>
        <v>8.4116461108527333E-3</v>
      </c>
      <c r="N607" s="182">
        <f>IFERROR(_xll.qlIndexFixing(ONIndex1M,I607,TRUE,_xll.ohTrigger(RecalcTrigger,Trigger1M)),NA())</f>
        <v>2.9870386154140505E-3</v>
      </c>
      <c r="O607" s="44">
        <f>IFERROR(_xll.qlIndexFixing(ONIndex3M,I607,TRUE,_xll.ohTrigger(RecalcTrigger,Trigger3M)),NA())</f>
        <v>4.3522032345233441E-3</v>
      </c>
      <c r="P607" s="44">
        <f>IFERROR(_xll.qlIndexFixing(ONIndex6M,I607,TRUE,_xll.ohTrigger(RecalcTrigger,Trigger6M)),NA())</f>
        <v>5.5625729095698517E-3</v>
      </c>
      <c r="Q607" s="183">
        <f>IFERROR(_xll.qlIndexFixing(ONIndex1Y,I607,TRUE,_xll.ohTrigger(RecalcTrigger,Trigger1Y)),NA())</f>
        <v>6.7697609497407996E-3</v>
      </c>
    </row>
    <row r="608" spans="2:17" x14ac:dyDescent="0.2">
      <c r="B608" s="39" t="s">
        <v>42</v>
      </c>
      <c r="D608" s="42">
        <f>_xll.qlCalendarAdvance(Calendar,$D607,B608,"f",FALSE)</f>
        <v>43699</v>
      </c>
      <c r="E608" s="177">
        <f>_xll.qlInterestRateIndexValueDate(IndexON,D608)</f>
        <v>43699</v>
      </c>
      <c r="F608" s="193">
        <f>IFERROR(_xll.qlIndexFixing(IndexON,D608,TRUE,_xll.ohTrigger(RecalcTrigger,TriggerON)),NA())</f>
        <v>3.0125833990624074E-3</v>
      </c>
      <c r="H608" s="42">
        <f>_xll.qlCalendarAdvance(Calendar,$H607,B608,"f",FALSE)</f>
        <v>43699</v>
      </c>
      <c r="I608" s="177">
        <f>_xll.qlInterestRateIndexValueDate(Index1M,$H608)</f>
        <v>43703</v>
      </c>
      <c r="J608" s="182">
        <f>IFERROR(_xll.qlIndexFixing(Index1M,$H608,TRUE,_xll.ohTrigger(RecalcTrigger,Trigger1M)),NA())</f>
        <v>3.1767901981366764E-3</v>
      </c>
      <c r="K608" s="44">
        <f>IFERROR(_xll.qlIndexFixing(Index3M,H608,TRUE,_xll.ohTrigger(RecalcTrigger,Trigger3M)),NA())</f>
        <v>4.807908286157403E-3</v>
      </c>
      <c r="L608" s="44">
        <f>IFERROR(_xll.qlIndexFixing(Index6M,$H608,TRUE,_xll.ohTrigger(RecalcTrigger,Trigger6M)),NA())</f>
        <v>6.441781116968138E-3</v>
      </c>
      <c r="M608" s="183">
        <f>IFERROR(_xll.qlIndexFixing(Index1Y,$H608,TRUE,_xll.ohTrigger(RecalcTrigger,Trigger1Y)),NA())</f>
        <v>8.4734888243637816E-3</v>
      </c>
      <c r="N608" s="182">
        <f>IFERROR(_xll.qlIndexFixing(ONIndex1M,I608,TRUE,_xll.ohTrigger(RecalcTrigger,Trigger1M)),NA())</f>
        <v>3.0534737407350576E-3</v>
      </c>
      <c r="O608" s="44">
        <f>IFERROR(_xll.qlIndexFixing(ONIndex3M,I608,TRUE,_xll.ohTrigger(RecalcTrigger,Trigger3M)),NA())</f>
        <v>4.4159161196510865E-3</v>
      </c>
      <c r="P608" s="44">
        <f>IFERROR(_xll.qlIndexFixing(ONIndex6M,I608,TRUE,_xll.ohTrigger(RecalcTrigger,Trigger6M)),NA())</f>
        <v>5.6263775018994266E-3</v>
      </c>
      <c r="Q608" s="183">
        <f>IFERROR(_xll.qlIndexFixing(ONIndex1Y,I608,TRUE,_xll.ohTrigger(RecalcTrigger,Trigger1Y)),NA())</f>
        <v>6.8328038215437203E-3</v>
      </c>
    </row>
    <row r="609" spans="2:17" x14ac:dyDescent="0.2">
      <c r="B609" s="39" t="s">
        <v>42</v>
      </c>
      <c r="D609" s="42">
        <f>_xll.qlCalendarAdvance(Calendar,$D608,B609,"f",FALSE)</f>
        <v>43706</v>
      </c>
      <c r="E609" s="177">
        <f>_xll.qlInterestRateIndexValueDate(IndexON,D609)</f>
        <v>43706</v>
      </c>
      <c r="F609" s="193">
        <f>IFERROR(_xll.qlIndexFixing(IndexON,D609,TRUE,_xll.ohTrigger(RecalcTrigger,TriggerON)),NA())</f>
        <v>3.0767289342659154E-3</v>
      </c>
      <c r="H609" s="42">
        <f>_xll.qlCalendarAdvance(Calendar,$H608,B609,"f",FALSE)</f>
        <v>43706</v>
      </c>
      <c r="I609" s="177">
        <f>_xll.qlInterestRateIndexValueDate(Index1M,$H609)</f>
        <v>43710</v>
      </c>
      <c r="J609" s="182">
        <f>IFERROR(_xll.qlIndexFixing(Index1M,$H609,TRUE,_xll.ohTrigger(RecalcTrigger,Trigger1M)),NA())</f>
        <v>3.2381110809467373E-3</v>
      </c>
      <c r="K609" s="44">
        <f>IFERROR(_xll.qlIndexFixing(Index3M,H609,TRUE,_xll.ohTrigger(RecalcTrigger,Trigger3M)),NA())</f>
        <v>4.8655257862042969E-3</v>
      </c>
      <c r="L609" s="44">
        <f>IFERROR(_xll.qlIndexFixing(Index6M,$H609,TRUE,_xll.ohTrigger(RecalcTrigger,Trigger6M)),NA())</f>
        <v>6.4954497558567465E-3</v>
      </c>
      <c r="M609" s="183">
        <f>IFERROR(_xll.qlIndexFixing(Index1Y,$H609,TRUE,_xll.ohTrigger(RecalcTrigger,Trigger1Y)),NA())</f>
        <v>8.5352230703214203E-3</v>
      </c>
      <c r="N609" s="182">
        <f>IFERROR(_xll.qlIndexFixing(ONIndex1M,I609,TRUE,_xll.ohTrigger(RecalcTrigger,Trigger1M)),NA())</f>
        <v>3.1197759305534589E-3</v>
      </c>
      <c r="O609" s="44">
        <f>IFERROR(_xll.qlIndexFixing(ONIndex3M,I609,TRUE,_xll.ohTrigger(RecalcTrigger,Trigger3M)),NA())</f>
        <v>4.4794245652735043E-3</v>
      </c>
      <c r="P609" s="44">
        <f>IFERROR(_xll.qlIndexFixing(ONIndex6M,I609,TRUE,_xll.ohTrigger(RecalcTrigger,Trigger6M)),NA())</f>
        <v>5.690123109651779E-3</v>
      </c>
      <c r="Q609" s="183">
        <f>IFERROR(_xll.qlIndexFixing(ONIndex1Y,I609,TRUE,_xll.ohTrigger(RecalcTrigger,Trigger1Y)),NA())</f>
        <v>6.895862510774009E-3</v>
      </c>
    </row>
    <row r="610" spans="2:17" x14ac:dyDescent="0.2">
      <c r="B610" s="39" t="s">
        <v>42</v>
      </c>
      <c r="D610" s="42">
        <f>_xll.qlCalendarAdvance(Calendar,$D609,B610,"f",FALSE)</f>
        <v>43713</v>
      </c>
      <c r="E610" s="177">
        <f>_xll.qlInterestRateIndexValueDate(IndexON,D610)</f>
        <v>43713</v>
      </c>
      <c r="F610" s="193">
        <f>IFERROR(_xll.qlIndexFixing(IndexON,D610,TRUE,_xll.ohTrigger(RecalcTrigger,TriggerON)),NA())</f>
        <v>3.1407537772132343E-3</v>
      </c>
      <c r="H610" s="42">
        <f>_xll.qlCalendarAdvance(Calendar,$H609,B610,"f",FALSE)</f>
        <v>43713</v>
      </c>
      <c r="I610" s="177">
        <f>_xll.qlInterestRateIndexValueDate(Index1M,$H610)</f>
        <v>43717</v>
      </c>
      <c r="J610" s="182">
        <f>IFERROR(_xll.qlIndexFixing(Index1M,$H610,TRUE,_xll.ohTrigger(RecalcTrigger,Trigger1M)),NA())</f>
        <v>3.3040011810534509E-3</v>
      </c>
      <c r="K610" s="44">
        <f>IFERROR(_xll.qlIndexFixing(Index3M,H610,TRUE,_xll.ohTrigger(RecalcTrigger,Trigger3M)),NA())</f>
        <v>4.9273027898136534E-3</v>
      </c>
      <c r="L610" s="44">
        <f>IFERROR(_xll.qlIndexFixing(Index6M,$H610,TRUE,_xll.ohTrigger(RecalcTrigger,Trigger6M)),NA())</f>
        <v>6.5580304957581293E-3</v>
      </c>
      <c r="M610" s="183">
        <f>IFERROR(_xll.qlIndexFixing(Index1Y,$H610,TRUE,_xll.ohTrigger(RecalcTrigger,Trigger1Y)),NA())</f>
        <v>8.5968438664457067E-3</v>
      </c>
      <c r="N610" s="182">
        <f>IFERROR(_xll.qlIndexFixing(ONIndex1M,I610,TRUE,_xll.ohTrigger(RecalcTrigger,Trigger1M)),NA())</f>
        <v>3.1859353914232003E-3</v>
      </c>
      <c r="O610" s="44">
        <f>IFERROR(_xll.qlIndexFixing(ONIndex3M,I610,TRUE,_xll.ohTrigger(RecalcTrigger,Trigger3M)),NA())</f>
        <v>4.5427189738678209E-3</v>
      </c>
      <c r="P610" s="44">
        <f>IFERROR(_xll.qlIndexFixing(ONIndex6M,I610,TRUE,_xll.ohTrigger(RecalcTrigger,Trigger6M)),NA())</f>
        <v>5.7538032463355648E-3</v>
      </c>
      <c r="Q610" s="183">
        <f>IFERROR(_xll.qlIndexFixing(ONIndex1Y,I610,TRUE,_xll.ohTrigger(RecalcTrigger,Trigger1Y)),NA())</f>
        <v>6.9589322482865867E-3</v>
      </c>
    </row>
    <row r="611" spans="2:17" x14ac:dyDescent="0.2">
      <c r="B611" s="39" t="s">
        <v>42</v>
      </c>
      <c r="D611" s="42">
        <f>_xll.qlCalendarAdvance(Calendar,$D610,B611,"f",FALSE)</f>
        <v>43720</v>
      </c>
      <c r="E611" s="177">
        <f>_xll.qlInterestRateIndexValueDate(IndexON,D611)</f>
        <v>43720</v>
      </c>
      <c r="F611" s="193">
        <f>IFERROR(_xll.qlIndexFixing(IndexON,D611,TRUE,_xll.ohTrigger(RecalcTrigger,TriggerON)),NA())</f>
        <v>3.2046493808213228E-3</v>
      </c>
      <c r="H611" s="42">
        <f>_xll.qlCalendarAdvance(Calendar,$H610,B611,"f",FALSE)</f>
        <v>43720</v>
      </c>
      <c r="I611" s="177">
        <f>_xll.qlInterestRateIndexValueDate(Index1M,$H611)</f>
        <v>43724</v>
      </c>
      <c r="J611" s="182">
        <f>IFERROR(_xll.qlIndexFixing(Index1M,$H611,TRUE,_xll.ohTrigger(RecalcTrigger,Trigger1M)),NA())</f>
        <v>3.3697215740344788E-3</v>
      </c>
      <c r="K611" s="44">
        <f>IFERROR(_xll.qlIndexFixing(Index3M,H611,TRUE,_xll.ohTrigger(RecalcTrigger,Trigger3M)),NA())</f>
        <v>4.9887978023797465E-3</v>
      </c>
      <c r="L611" s="44">
        <f>IFERROR(_xll.qlIndexFixing(Index6M,$H611,TRUE,_xll.ohTrigger(RecalcTrigger,Trigger6M)),NA())</f>
        <v>6.6205137998067197E-3</v>
      </c>
      <c r="M611" s="183">
        <f>IFERROR(_xll.qlIndexFixing(Index1Y,$H611,TRUE,_xll.ohTrigger(RecalcTrigger,Trigger1Y)),NA())</f>
        <v>8.658346227545799E-3</v>
      </c>
      <c r="N611" s="182">
        <f>IFERROR(_xll.qlIndexFixing(ONIndex1M,I611,TRUE,_xll.ohTrigger(RecalcTrigger,Trigger1M)),NA())</f>
        <v>3.2519423299781636E-3</v>
      </c>
      <c r="O611" s="44">
        <f>IFERROR(_xll.qlIndexFixing(ONIndex3M,I611,TRUE,_xll.ohTrigger(RecalcTrigger,Trigger3M)),NA())</f>
        <v>4.6057897479112597E-3</v>
      </c>
      <c r="P611" s="44">
        <f>IFERROR(_xll.qlIndexFixing(ONIndex6M,I611,TRUE,_xll.ohTrigger(RecalcTrigger,Trigger6M)),NA())</f>
        <v>5.8174114252995679E-3</v>
      </c>
      <c r="Q611" s="183">
        <f>IFERROR(_xll.qlIndexFixing(ONIndex1Y,I611,TRUE,_xll.ohTrigger(RecalcTrigger,Trigger1Y)),NA())</f>
        <v>7.022008265415991E-3</v>
      </c>
    </row>
    <row r="612" spans="2:17" x14ac:dyDescent="0.2">
      <c r="B612" s="39" t="s">
        <v>42</v>
      </c>
      <c r="D612" s="42">
        <f>_xll.qlCalendarAdvance(Calendar,$D611,B612,"f",FALSE)</f>
        <v>43727</v>
      </c>
      <c r="E612" s="177">
        <f>_xll.qlInterestRateIndexValueDate(IndexON,D612)</f>
        <v>43727</v>
      </c>
      <c r="F612" s="193">
        <f>IFERROR(_xll.qlIndexFixing(IndexON,D612,TRUE,_xll.ohTrigger(RecalcTrigger,TriggerON)),NA())</f>
        <v>3.2684071978472673E-3</v>
      </c>
      <c r="H612" s="42">
        <f>_xll.qlCalendarAdvance(Calendar,$H611,B612,"f",FALSE)</f>
        <v>43727</v>
      </c>
      <c r="I612" s="177">
        <f>_xll.qlInterestRateIndexValueDate(Index1M,$H612)</f>
        <v>43731</v>
      </c>
      <c r="J612" s="182">
        <f>IFERROR(_xll.qlIndexFixing(Index1M,$H612,TRUE,_xll.ohTrigger(RecalcTrigger,Trigger1M)),NA())</f>
        <v>3.4352624610294313E-3</v>
      </c>
      <c r="K612" s="44">
        <f>IFERROR(_xll.qlIndexFixing(Index3M,H612,TRUE,_xll.ohTrigger(RecalcTrigger,Trigger3M)),NA())</f>
        <v>5.0500012011191276E-3</v>
      </c>
      <c r="L612" s="44">
        <f>IFERROR(_xll.qlIndexFixing(Index6M,$H612,TRUE,_xll.ohTrigger(RecalcTrigger,Trigger6M)),NA())</f>
        <v>6.6828986773698872E-3</v>
      </c>
      <c r="M612" s="183">
        <f>IFERROR(_xll.qlIndexFixing(Index1Y,$H612,TRUE,_xll.ohTrigger(RecalcTrigger,Trigger1Y)),NA())</f>
        <v>8.7197251655252075E-3</v>
      </c>
      <c r="N612" s="182">
        <f>IFERROR(_xll.qlIndexFixing(ONIndex1M,I612,TRUE,_xll.ohTrigger(RecalcTrigger,Trigger1M)),NA())</f>
        <v>3.3177869528522308E-3</v>
      </c>
      <c r="O612" s="44">
        <f>IFERROR(_xll.qlIndexFixing(ONIndex3M,I612,TRUE,_xll.ohTrigger(RecalcTrigger,Trigger3M)),NA())</f>
        <v>4.6686272895613001E-3</v>
      </c>
      <c r="P612" s="44">
        <f>IFERROR(_xll.qlIndexFixing(ONIndex6M,I612,TRUE,_xll.ohTrigger(RecalcTrigger,Trigger6M)),NA())</f>
        <v>5.8809411599725081E-3</v>
      </c>
      <c r="Q612" s="183">
        <f>IFERROR(_xll.qlIndexFixing(ONIndex1Y,I612,TRUE,_xll.ohTrigger(RecalcTrigger,Trigger1Y)),NA())</f>
        <v>7.085085793177015E-3</v>
      </c>
    </row>
    <row r="613" spans="2:17" x14ac:dyDescent="0.2">
      <c r="B613" s="39" t="s">
        <v>42</v>
      </c>
      <c r="D613" s="42">
        <f>_xll.qlCalendarAdvance(Calendar,$D612,B613,"f",FALSE)</f>
        <v>43734</v>
      </c>
      <c r="E613" s="177">
        <f>_xll.qlInterestRateIndexValueDate(IndexON,D613)</f>
        <v>43734</v>
      </c>
      <c r="F613" s="193">
        <f>IFERROR(_xll.qlIndexFixing(IndexON,D613,TRUE,_xll.ohTrigger(RecalcTrigger,TriggerON)),NA())</f>
        <v>3.3320186812879626E-3</v>
      </c>
      <c r="H613" s="42">
        <f>_xll.qlCalendarAdvance(Calendar,$H612,B613,"f",FALSE)</f>
        <v>43734</v>
      </c>
      <c r="I613" s="177">
        <f>_xll.qlInterestRateIndexValueDate(Index1M,$H613)</f>
        <v>43738</v>
      </c>
      <c r="J613" s="182">
        <f>IFERROR(_xll.qlIndexFixing(Index1M,$H613,TRUE,_xll.ohTrigger(RecalcTrigger,Trigger1M)),NA())</f>
        <v>3.5052811914980343E-3</v>
      </c>
      <c r="K613" s="44">
        <f>IFERROR(_xll.qlIndexFixing(Index3M,H613,TRUE,_xll.ohTrigger(RecalcTrigger,Trigger3M)),NA())</f>
        <v>5.1152370702615673E-3</v>
      </c>
      <c r="L613" s="44">
        <f>IFERROR(_xll.qlIndexFixing(Index6M,$H613,TRUE,_xll.ohTrigger(RecalcTrigger,Trigger6M)),NA())</f>
        <v>6.7496610488674775E-3</v>
      </c>
      <c r="M613" s="183">
        <f>IFERROR(_xll.qlIndexFixing(Index1Y,$H613,TRUE,_xll.ohTrigger(RecalcTrigger,Trigger1Y)),NA())</f>
        <v>8.7809756893872434E-3</v>
      </c>
      <c r="N613" s="182">
        <f>IFERROR(_xll.qlIndexFixing(ONIndex1M,I613,TRUE,_xll.ohTrigger(RecalcTrigger,Trigger1M)),NA())</f>
        <v>3.3834594665194118E-3</v>
      </c>
      <c r="O613" s="44">
        <f>IFERROR(_xll.qlIndexFixing(ONIndex3M,I613,TRUE,_xll.ohTrigger(RecalcTrigger,Trigger3M)),NA())</f>
        <v>4.7312220013751016E-3</v>
      </c>
      <c r="P613" s="44">
        <f>IFERROR(_xll.qlIndexFixing(ONIndex6M,I613,TRUE,_xll.ohTrigger(RecalcTrigger,Trigger6M)),NA())</f>
        <v>5.9443859638630414E-3</v>
      </c>
      <c r="Q613" s="183">
        <f>IFERROR(_xll.qlIndexFixing(ONIndex1Y,I613,TRUE,_xll.ohTrigger(RecalcTrigger,Trigger1Y)),NA())</f>
        <v>7.1481600626643882E-3</v>
      </c>
    </row>
    <row r="614" spans="2:17" x14ac:dyDescent="0.2">
      <c r="B614" s="39" t="s">
        <v>42</v>
      </c>
      <c r="D614" s="42">
        <f>_xll.qlCalendarAdvance(Calendar,$D613,B614,"f",FALSE)</f>
        <v>43741</v>
      </c>
      <c r="E614" s="177">
        <f>_xll.qlInterestRateIndexValueDate(IndexON,D614)</f>
        <v>43741</v>
      </c>
      <c r="F614" s="193">
        <f>IFERROR(_xll.qlIndexFixing(IndexON,D614,TRUE,_xll.ohTrigger(RecalcTrigger,TriggerON)),NA())</f>
        <v>3.395475283340943E-3</v>
      </c>
      <c r="H614" s="42">
        <f>_xll.qlCalendarAdvance(Calendar,$H613,B614,"f",FALSE)</f>
        <v>43741</v>
      </c>
      <c r="I614" s="177">
        <f>_xll.qlInterestRateIndexValueDate(Index1M,$H614)</f>
        <v>43745</v>
      </c>
      <c r="J614" s="182">
        <f>IFERROR(_xll.qlIndexFixing(Index1M,$H614,TRUE,_xll.ohTrigger(RecalcTrigger,Trigger1M)),NA())</f>
        <v>3.5704192042571655E-3</v>
      </c>
      <c r="K614" s="44">
        <f>IFERROR(_xll.qlIndexFixing(Index3M,H614,TRUE,_xll.ohTrigger(RecalcTrigger,Trigger3M)),NA())</f>
        <v>5.1758481001879207E-3</v>
      </c>
      <c r="L614" s="44">
        <f>IFERROR(_xll.qlIndexFixing(Index6M,$H614,TRUE,_xll.ohTrigger(RecalcTrigger,Trigger6M)),NA())</f>
        <v>6.8118408980670717E-3</v>
      </c>
      <c r="M614" s="183">
        <f>IFERROR(_xll.qlIndexFixing(Index1Y,$H614,TRUE,_xll.ohTrigger(RecalcTrigger,Trigger1Y)),NA())</f>
        <v>8.842092805240705E-3</v>
      </c>
      <c r="N614" s="182">
        <f>IFERROR(_xll.qlIndexFixing(ONIndex1M,I614,TRUE,_xll.ohTrigger(RecalcTrigger,Trigger1M)),NA())</f>
        <v>3.4489500773737802E-3</v>
      </c>
      <c r="O614" s="44">
        <f>IFERROR(_xll.qlIndexFixing(ONIndex3M,I614,TRUE,_xll.ohTrigger(RecalcTrigger,Trigger3M)),NA())</f>
        <v>4.7935642856700156E-3</v>
      </c>
      <c r="P614" s="44">
        <f>IFERROR(_xll.qlIndexFixing(ONIndex6M,I614,TRUE,_xll.ohTrigger(RecalcTrigger,Trigger6M)),NA())</f>
        <v>6.0077393503998877E-3</v>
      </c>
      <c r="Q614" s="183">
        <f>IFERROR(_xll.qlIndexFixing(ONIndex1Y,I614,TRUE,_xll.ohTrigger(RecalcTrigger,Trigger1Y)),NA())</f>
        <v>7.2112263051327119E-3</v>
      </c>
    </row>
    <row r="615" spans="2:17" x14ac:dyDescent="0.2">
      <c r="B615" s="39" t="s">
        <v>42</v>
      </c>
      <c r="D615" s="42">
        <f>_xll.qlCalendarAdvance(Calendar,$D614,B615,"f",FALSE)</f>
        <v>43748</v>
      </c>
      <c r="E615" s="177">
        <f>_xll.qlInterestRateIndexValueDate(IndexON,D615)</f>
        <v>43748</v>
      </c>
      <c r="F615" s="193">
        <f>IFERROR(_xll.qlIndexFixing(IndexON,D615,TRUE,_xll.ohTrigger(RecalcTrigger,TriggerON)),NA())</f>
        <v>3.4587684574827193E-3</v>
      </c>
      <c r="H615" s="42">
        <f>_xll.qlCalendarAdvance(Calendar,$H614,B615,"f",FALSE)</f>
        <v>43748</v>
      </c>
      <c r="I615" s="177">
        <f>_xll.qlInterestRateIndexValueDate(Index1M,$H615)</f>
        <v>43752</v>
      </c>
      <c r="J615" s="182">
        <f>IFERROR(_xll.qlIndexFixing(Index1M,$H615,TRUE,_xll.ohTrigger(RecalcTrigger,Trigger1M)),NA())</f>
        <v>3.6353476229219581E-3</v>
      </c>
      <c r="K615" s="44">
        <f>IFERROR(_xll.qlIndexFixing(Index3M,H615,TRUE,_xll.ohTrigger(RecalcTrigger,Trigger3M)),NA())</f>
        <v>5.2362047597147481E-3</v>
      </c>
      <c r="L615" s="44">
        <f>IFERROR(_xll.qlIndexFixing(Index6M,$H615,TRUE,_xll.ohTrigger(RecalcTrigger,Trigger6M)),NA())</f>
        <v>6.8739198163396617E-3</v>
      </c>
      <c r="M615" s="183">
        <f>IFERROR(_xll.qlIndexFixing(Index1Y,$H615,TRUE,_xll.ohTrigger(RecalcTrigger,Trigger1Y)),NA())</f>
        <v>8.9030715163064249E-3</v>
      </c>
      <c r="N615" s="182">
        <f>IFERROR(_xll.qlIndexFixing(ONIndex1M,I615,TRUE,_xll.ohTrigger(RecalcTrigger,Trigger1M)),NA())</f>
        <v>3.5142489922090903E-3</v>
      </c>
      <c r="O615" s="44">
        <f>IFERROR(_xll.qlIndexFixing(ONIndex3M,I615,TRUE,_xll.ohTrigger(RecalcTrigger,Trigger3M)),NA())</f>
        <v>4.8556445448433294E-3</v>
      </c>
      <c r="P615" s="44">
        <f>IFERROR(_xll.qlIndexFixing(ONIndex6M,I615,TRUE,_xll.ohTrigger(RecalcTrigger,Trigger6M)),NA())</f>
        <v>6.0709948329318308E-3</v>
      </c>
      <c r="Q615" s="183">
        <f>IFERROR(_xll.qlIndexFixing(ONIndex1Y,I615,TRUE,_xll.ohTrigger(RecalcTrigger,Trigger1Y)),NA())</f>
        <v>7.2742797514369073E-3</v>
      </c>
    </row>
    <row r="616" spans="2:17" x14ac:dyDescent="0.2">
      <c r="B616" s="39" t="s">
        <v>42</v>
      </c>
      <c r="D616" s="42">
        <f>_xll.qlCalendarAdvance(Calendar,$D615,B616,"f",FALSE)</f>
        <v>43755</v>
      </c>
      <c r="E616" s="177">
        <f>_xll.qlInterestRateIndexValueDate(IndexON,D616)</f>
        <v>43755</v>
      </c>
      <c r="F616" s="193">
        <f>IFERROR(_xll.qlIndexFixing(IndexON,D616,TRUE,_xll.ohTrigger(RecalcTrigger,TriggerON)),NA())</f>
        <v>3.521889655990762E-3</v>
      </c>
      <c r="H616" s="42">
        <f>_xll.qlCalendarAdvance(Calendar,$H615,B616,"f",FALSE)</f>
        <v>43755</v>
      </c>
      <c r="I616" s="177">
        <f>_xll.qlInterestRateIndexValueDate(Index1M,$H616)</f>
        <v>43759</v>
      </c>
      <c r="J616" s="182">
        <f>IFERROR(_xll.qlIndexFixing(Index1M,$H616,TRUE,_xll.ohTrigger(RecalcTrigger,Trigger1M)),NA())</f>
        <v>3.7000566475921663E-3</v>
      </c>
      <c r="K616" s="44">
        <f>IFERROR(_xll.qlIndexFixing(Index3M,H616,TRUE,_xll.ohTrigger(RecalcTrigger,Trigger3M)),NA())</f>
        <v>5.2963294937384258E-3</v>
      </c>
      <c r="L616" s="44">
        <f>IFERROR(_xll.qlIndexFixing(Index6M,$H616,TRUE,_xll.ohTrigger(RecalcTrigger,Trigger6M)),NA())</f>
        <v>6.9358971396542317E-3</v>
      </c>
      <c r="M616" s="183">
        <f>IFERROR(_xll.qlIndexFixing(Index1Y,$H616,TRUE,_xll.ohTrigger(RecalcTrigger,Trigger1Y)),NA())</f>
        <v>8.9639068229229561E-3</v>
      </c>
      <c r="N616" s="182">
        <f>IFERROR(_xll.qlIndexFixing(ONIndex1M,I616,TRUE,_xll.ohTrigger(RecalcTrigger,Trigger1M)),NA())</f>
        <v>3.5793464174194156E-3</v>
      </c>
      <c r="O616" s="44">
        <f>IFERROR(_xll.qlIndexFixing(ONIndex3M,I616,TRUE,_xll.ohTrigger(RecalcTrigger,Trigger3M)),NA())</f>
        <v>4.9174531812123945E-3</v>
      </c>
      <c r="P616" s="44">
        <f>IFERROR(_xll.qlIndexFixing(ONIndex6M,I616,TRUE,_xll.ohTrigger(RecalcTrigger,Trigger6M)),NA())</f>
        <v>6.1341459248875907E-3</v>
      </c>
      <c r="Q616" s="183">
        <f>IFERROR(_xll.qlIndexFixing(ONIndex1Y,I616,TRUE,_xll.ohTrigger(RecalcTrigger,Trigger1Y)),NA())</f>
        <v>7.3373156329115119E-3</v>
      </c>
    </row>
    <row r="617" spans="2:17" x14ac:dyDescent="0.2">
      <c r="B617" s="39" t="s">
        <v>42</v>
      </c>
      <c r="D617" s="42">
        <f>_xll.qlCalendarAdvance(Calendar,$D616,B617,"f",FALSE)</f>
        <v>43762</v>
      </c>
      <c r="E617" s="177">
        <f>_xll.qlInterestRateIndexValueDate(IndexON,D617)</f>
        <v>43762</v>
      </c>
      <c r="F617" s="193">
        <f>IFERROR(_xll.qlIndexFixing(IndexON,D617,TRUE,_xll.ohTrigger(RecalcTrigger,TriggerON)),NA())</f>
        <v>3.5848303318619656E-3</v>
      </c>
      <c r="H617" s="42">
        <f>_xll.qlCalendarAdvance(Calendar,$H616,B617,"f",FALSE)</f>
        <v>43762</v>
      </c>
      <c r="I617" s="177">
        <f>_xll.qlInterestRateIndexValueDate(Index1M,$H617)</f>
        <v>43766</v>
      </c>
      <c r="J617" s="182">
        <f>IFERROR(_xll.qlIndexFixing(Index1M,$H617,TRUE,_xll.ohTrigger(RecalcTrigger,Trigger1M)),NA())</f>
        <v>3.7645364781586786E-3</v>
      </c>
      <c r="K617" s="44">
        <f>IFERROR(_xll.qlIndexFixing(Index3M,H617,TRUE,_xll.ohTrigger(RecalcTrigger,Trigger3M)),NA())</f>
        <v>5.3562453327634122E-3</v>
      </c>
      <c r="L617" s="44">
        <f>IFERROR(_xll.qlIndexFixing(Index6M,$H617,TRUE,_xll.ohTrigger(RecalcTrigger,Trigger6M)),NA())</f>
        <v>6.9977722901525836E-3</v>
      </c>
      <c r="M617" s="183">
        <f>IFERROR(_xll.qlIndexFixing(Index1Y,$H617,TRUE,_xll.ohTrigger(RecalcTrigger,Trigger1Y)),NA())</f>
        <v>9.0245937225531155E-3</v>
      </c>
      <c r="N617" s="182">
        <f>IFERROR(_xll.qlIndexFixing(ONIndex1M,I617,TRUE,_xll.ohTrigger(RecalcTrigger,Trigger1M)),NA())</f>
        <v>3.6442325596386382E-3</v>
      </c>
      <c r="O617" s="44">
        <f>IFERROR(_xll.qlIndexFixing(ONIndex3M,I617,TRUE,_xll.ohTrigger(RecalcTrigger,Trigger3M)),NA())</f>
        <v>4.9789805972544343E-3</v>
      </c>
      <c r="P617" s="44">
        <f>IFERROR(_xll.qlIndexFixing(ONIndex6M,I617,TRUE,_xll.ohTrigger(RecalcTrigger,Trigger6M)),NA())</f>
        <v>6.1971861397758232E-3</v>
      </c>
      <c r="Q617" s="183">
        <f>IFERROR(_xll.qlIndexFixing(ONIndex1Y,I617,TRUE,_xll.ohTrigger(RecalcTrigger,Trigger1Y)),NA())</f>
        <v>7.4003291804913829E-3</v>
      </c>
    </row>
    <row r="618" spans="2:17" x14ac:dyDescent="0.2">
      <c r="B618" s="39" t="s">
        <v>42</v>
      </c>
      <c r="D618" s="42">
        <f>_xll.qlCalendarAdvance(Calendar,$D617,B618,"f",FALSE)</f>
        <v>43769</v>
      </c>
      <c r="E618" s="177">
        <f>_xll.qlInterestRateIndexValueDate(IndexON,D618)</f>
        <v>43769</v>
      </c>
      <c r="F618" s="193">
        <f>IFERROR(_xll.qlIndexFixing(IndexON,D618,TRUE,_xll.ohTrigger(RecalcTrigger,TriggerON)),NA())</f>
        <v>3.6475819376935448E-3</v>
      </c>
      <c r="H618" s="42">
        <f>_xll.qlCalendarAdvance(Calendar,$H617,B618,"f",FALSE)</f>
        <v>43769</v>
      </c>
      <c r="I618" s="177">
        <f>_xll.qlInterestRateIndexValueDate(Index1M,$H618)</f>
        <v>43773</v>
      </c>
      <c r="J618" s="182">
        <f>IFERROR(_xll.qlIndexFixing(Index1M,$H618,TRUE,_xll.ohTrigger(RecalcTrigger,Trigger1M)),NA())</f>
        <v>3.8241893955515138E-3</v>
      </c>
      <c r="K618" s="44">
        <f>IFERROR(_xll.qlIndexFixing(Index3M,H618,TRUE,_xll.ohTrigger(RecalcTrigger,Trigger3M)),NA())</f>
        <v>5.415975892929188E-3</v>
      </c>
      <c r="L618" s="44">
        <f>IFERROR(_xll.qlIndexFixing(Index6M,$H618,TRUE,_xll.ohTrigger(RecalcTrigger,Trigger6M)),NA())</f>
        <v>7.055096423593761E-3</v>
      </c>
      <c r="M618" s="183">
        <f>IFERROR(_xll.qlIndexFixing(Index1Y,$H618,TRUE,_xll.ohTrigger(RecalcTrigger,Trigger1Y)),NA())</f>
        <v>9.0851272097918507E-3</v>
      </c>
      <c r="N618" s="182">
        <f>IFERROR(_xll.qlIndexFixing(ONIndex1M,I618,TRUE,_xll.ohTrigger(RecalcTrigger,Trigger1M)),NA())</f>
        <v>3.708897625420704E-3</v>
      </c>
      <c r="O618" s="44">
        <f>IFERROR(_xll.qlIndexFixing(ONIndex3M,I618,TRUE,_xll.ohTrigger(RecalcTrigger,Trigger3M)),NA())</f>
        <v>5.0402171952068642E-3</v>
      </c>
      <c r="P618" s="44">
        <f>IFERROR(_xll.qlIndexFixing(ONIndex6M,I618,TRUE,_xll.ohTrigger(RecalcTrigger,Trigger6M)),NA())</f>
        <v>6.2601089908653762E-3</v>
      </c>
      <c r="Q618" s="183">
        <f>IFERROR(_xll.qlIndexFixing(ONIndex1Y,I618,TRUE,_xll.ohTrigger(RecalcTrigger,Trigger1Y)),NA())</f>
        <v>7.4633156253511856E-3</v>
      </c>
    </row>
    <row r="619" spans="2:17" x14ac:dyDescent="0.2">
      <c r="B619" s="39" t="s">
        <v>42</v>
      </c>
      <c r="D619" s="42">
        <f>_xll.qlCalendarAdvance(Calendar,$D618,B619,"f",FALSE)</f>
        <v>43776</v>
      </c>
      <c r="E619" s="177">
        <f>_xll.qlInterestRateIndexValueDate(IndexON,D619)</f>
        <v>43776</v>
      </c>
      <c r="F619" s="193">
        <f>IFERROR(_xll.qlIndexFixing(IndexON,D619,TRUE,_xll.ohTrigger(RecalcTrigger,TriggerON)),NA())</f>
        <v>3.7101359262425859E-3</v>
      </c>
      <c r="H619" s="42">
        <f>_xll.qlCalendarAdvance(Calendar,$H618,B619,"f",FALSE)</f>
        <v>43776</v>
      </c>
      <c r="I619" s="177">
        <f>_xll.qlInterestRateIndexValueDate(Index1M,$H619)</f>
        <v>43780</v>
      </c>
      <c r="J619" s="182">
        <f>IFERROR(_xll.qlIndexFixing(Index1M,$H619,TRUE,_xll.ohTrigger(RecalcTrigger,Trigger1M)),NA())</f>
        <v>3.888199355547961E-3</v>
      </c>
      <c r="K619" s="44">
        <f>IFERROR(_xll.qlIndexFixing(Index3M,H619,TRUE,_xll.ohTrigger(RecalcTrigger,Trigger3M)),NA())</f>
        <v>5.4755453760484797E-3</v>
      </c>
      <c r="L619" s="44">
        <f>IFERROR(_xll.qlIndexFixing(Index6M,$H619,TRUE,_xll.ohTrigger(RecalcTrigger,Trigger6M)),NA())</f>
        <v>7.1167718535995236E-3</v>
      </c>
      <c r="M619" s="183">
        <f>IFERROR(_xll.qlIndexFixing(Index1Y,$H619,TRUE,_xll.ohTrigger(RecalcTrigger,Trigger1Y)),NA())</f>
        <v>9.1455022763719182E-3</v>
      </c>
      <c r="N619" s="182">
        <f>IFERROR(_xll.qlIndexFixing(ONIndex1M,I619,TRUE,_xll.ohTrigger(RecalcTrigger,Trigger1M)),NA())</f>
        <v>3.7733318209998146E-3</v>
      </c>
      <c r="O619" s="44">
        <f>IFERROR(_xll.qlIndexFixing(ONIndex3M,I619,TRUE,_xll.ohTrigger(RecalcTrigger,Trigger3M)),NA())</f>
        <v>5.1011533775469076E-3</v>
      </c>
      <c r="P619" s="44">
        <f>IFERROR(_xll.qlIndexFixing(ONIndex6M,I619,TRUE,_xll.ohTrigger(RecalcTrigger,Trigger6M)),NA())</f>
        <v>6.3229079915849695E-3</v>
      </c>
      <c r="Q619" s="183">
        <f>IFERROR(_xll.qlIndexFixing(ONIndex1Y,I619,TRUE,_xll.ohTrigger(RecalcTrigger,Trigger1Y)),NA())</f>
        <v>7.5262701985856495E-3</v>
      </c>
    </row>
    <row r="620" spans="2:17" x14ac:dyDescent="0.2">
      <c r="B620" s="39" t="s">
        <v>42</v>
      </c>
      <c r="D620" s="42">
        <f>_xll.qlCalendarAdvance(Calendar,$D619,B620,"f",FALSE)</f>
        <v>43783</v>
      </c>
      <c r="E620" s="177">
        <f>_xll.qlInterestRateIndexValueDate(IndexON,D620)</f>
        <v>43783</v>
      </c>
      <c r="F620" s="193">
        <f>IFERROR(_xll.qlIndexFixing(IndexON,D620,TRUE,_xll.ohTrigger(RecalcTrigger,TriggerON)),NA())</f>
        <v>3.7724837504260478E-3</v>
      </c>
      <c r="H620" s="42">
        <f>_xll.qlCalendarAdvance(Calendar,$H619,B620,"f",FALSE)</f>
        <v>43783</v>
      </c>
      <c r="I620" s="177">
        <f>_xll.qlInterestRateIndexValueDate(Index1M,$H620)</f>
        <v>43787</v>
      </c>
      <c r="J620" s="182">
        <f>IFERROR(_xll.qlIndexFixing(Index1M,$H620,TRUE,_xll.ohTrigger(RecalcTrigger,Trigger1M)),NA())</f>
        <v>3.9519514114196852E-3</v>
      </c>
      <c r="K620" s="44">
        <f>IFERROR(_xll.qlIndexFixing(Index3M,H620,TRUE,_xll.ohTrigger(RecalcTrigger,Trigger3M)),NA())</f>
        <v>5.5349785696385441E-3</v>
      </c>
      <c r="L620" s="44">
        <f>IFERROR(_xll.qlIndexFixing(Index6M,$H620,TRUE,_xll.ohTrigger(RecalcTrigger,Trigger6M)),NA())</f>
        <v>7.1783440505673443E-3</v>
      </c>
      <c r="M620" s="183">
        <f>IFERROR(_xll.qlIndexFixing(Index1Y,$H620,TRUE,_xll.ohTrigger(RecalcTrigger,Trigger1Y)),NA())</f>
        <v>9.2057139111717447E-3</v>
      </c>
      <c r="N620" s="182">
        <f>IFERROR(_xll.qlIndexFixing(ONIndex1M,I620,TRUE,_xll.ohTrigger(RecalcTrigger,Trigger1M)),NA())</f>
        <v>3.83752535324966E-3</v>
      </c>
      <c r="O620" s="44">
        <f>IFERROR(_xll.qlIndexFixing(ONIndex3M,I620,TRUE,_xll.ohTrigger(RecalcTrigger,Trigger3M)),NA())</f>
        <v>5.1617795463521077E-3</v>
      </c>
      <c r="P620" s="44">
        <f>IFERROR(_xll.qlIndexFixing(ONIndex6M,I620,TRUE,_xll.ohTrigger(RecalcTrigger,Trigger6M)),NA())</f>
        <v>6.3855766554432591E-3</v>
      </c>
      <c r="Q620" s="183">
        <f>IFERROR(_xll.qlIndexFixing(ONIndex1Y,I620,TRUE,_xll.ohTrigger(RecalcTrigger,Trigger1Y)),NA())</f>
        <v>7.5891881312095677E-3</v>
      </c>
    </row>
    <row r="621" spans="2:17" x14ac:dyDescent="0.2">
      <c r="B621" s="39" t="s">
        <v>42</v>
      </c>
      <c r="D621" s="42">
        <f>_xll.qlCalendarAdvance(Calendar,$D620,B621,"f",FALSE)</f>
        <v>43790</v>
      </c>
      <c r="E621" s="177">
        <f>_xll.qlInterestRateIndexValueDate(IndexON,D621)</f>
        <v>43790</v>
      </c>
      <c r="F621" s="193">
        <f>IFERROR(_xll.qlIndexFixing(IndexON,D621,TRUE,_xll.ohTrigger(RecalcTrigger,TriggerON)),NA())</f>
        <v>3.8346168626812727E-3</v>
      </c>
      <c r="H621" s="42">
        <f>_xll.qlCalendarAdvance(Calendar,$H620,B621,"f",FALSE)</f>
        <v>43790</v>
      </c>
      <c r="I621" s="177">
        <f>_xll.qlInterestRateIndexValueDate(Index1M,$H621)</f>
        <v>43794</v>
      </c>
      <c r="J621" s="182">
        <f>IFERROR(_xll.qlIndexFixing(Index1M,$H621,TRUE,_xll.ohTrigger(RecalcTrigger,Trigger1M)),NA())</f>
        <v>4.0245000773930784E-3</v>
      </c>
      <c r="K621" s="44">
        <f>IFERROR(_xll.qlIndexFixing(Index3M,H621,TRUE,_xll.ohTrigger(RecalcTrigger,Trigger3M)),NA())</f>
        <v>5.5943008469559203E-3</v>
      </c>
      <c r="L621" s="44">
        <f>IFERROR(_xll.qlIndexFixing(Index6M,$H621,TRUE,_xll.ohTrigger(RecalcTrigger,Trigger6M)),NA())</f>
        <v>7.2398128036992504E-3</v>
      </c>
      <c r="M621" s="183">
        <f>IFERROR(_xll.qlIndexFixing(Index1Y,$H621,TRUE,_xll.ohTrigger(RecalcTrigger,Trigger1Y)),NA())</f>
        <v>9.2657571002235112E-3</v>
      </c>
      <c r="N621" s="182">
        <f>IFERROR(_xll.qlIndexFixing(ONIndex1M,I621,TRUE,_xll.ohTrigger(RecalcTrigger,Trigger1M)),NA())</f>
        <v>3.901468428324506E-3</v>
      </c>
      <c r="O621" s="44">
        <f>IFERROR(_xll.qlIndexFixing(ONIndex3M,I621,TRUE,_xll.ohTrigger(RecalcTrigger,Trigger3M)),NA())</f>
        <v>5.2220861042595601E-3</v>
      </c>
      <c r="P621" s="44">
        <f>IFERROR(_xll.qlIndexFixing(ONIndex6M,I621,TRUE,_xll.ohTrigger(RecalcTrigger,Trigger6M)),NA())</f>
        <v>6.4481084957090928E-3</v>
      </c>
      <c r="Q621" s="183">
        <f>IFERROR(_xll.qlIndexFixing(ONIndex1Y,I621,TRUE,_xll.ohTrigger(RecalcTrigger,Trigger1Y)),NA())</f>
        <v>7.6520646543976056E-3</v>
      </c>
    </row>
    <row r="622" spans="2:17" x14ac:dyDescent="0.2">
      <c r="B622" s="39" t="s">
        <v>42</v>
      </c>
      <c r="D622" s="42">
        <f>_xll.qlCalendarAdvance(Calendar,$D621,B622,"f",FALSE)</f>
        <v>43797</v>
      </c>
      <c r="E622" s="177">
        <f>_xll.qlInterestRateIndexValueDate(IndexON,D622)</f>
        <v>43797</v>
      </c>
      <c r="F622" s="193">
        <f>IFERROR(_xll.qlIndexFixing(IndexON,D622,TRUE,_xll.ohTrigger(RecalcTrigger,TriggerON)),NA())</f>
        <v>3.8965267159252193E-3</v>
      </c>
      <c r="H622" s="42">
        <f>_xll.qlCalendarAdvance(Calendar,$H621,B622,"f",FALSE)</f>
        <v>43797</v>
      </c>
      <c r="I622" s="177">
        <f>_xll.qlInterestRateIndexValueDate(Index1M,$H622)</f>
        <v>43801</v>
      </c>
      <c r="J622" s="182">
        <f>IFERROR(_xll.qlIndexFixing(Index1M,$H622,TRUE,_xll.ohTrigger(RecalcTrigger,Trigger1M)),NA())</f>
        <v>4.0831871821779596E-3</v>
      </c>
      <c r="K622" s="44">
        <f>IFERROR(_xll.qlIndexFixing(Index3M,H622,TRUE,_xll.ohTrigger(RecalcTrigger,Trigger3M)),NA())</f>
        <v>5.6492686186826336E-3</v>
      </c>
      <c r="L622" s="44">
        <f>IFERROR(_xll.qlIndexFixing(Index6M,$H622,TRUE,_xll.ohTrigger(RecalcTrigger,Trigger6M)),NA())</f>
        <v>7.3056012592837101E-3</v>
      </c>
      <c r="M622" s="183">
        <f>IFERROR(_xll.qlIndexFixing(Index1Y,$H622,TRUE,_xll.ohTrigger(RecalcTrigger,Trigger1Y)),NA())</f>
        <v>9.3256268267201386E-3</v>
      </c>
      <c r="N622" s="182">
        <f>IFERROR(_xll.qlIndexFixing(ONIndex1M,I622,TRUE,_xll.ohTrigger(RecalcTrigger,Trigger1M)),NA())</f>
        <v>3.9651512530181066E-3</v>
      </c>
      <c r="O622" s="44">
        <f>IFERROR(_xll.qlIndexFixing(ONIndex3M,I622,TRUE,_xll.ohTrigger(RecalcTrigger,Trigger3M)),NA())</f>
        <v>5.2820634535066802E-3</v>
      </c>
      <c r="P622" s="44">
        <f>IFERROR(_xll.qlIndexFixing(ONIndex6M,I622,TRUE,_xll.ohTrigger(RecalcTrigger,Trigger6M)),NA())</f>
        <v>6.5104970258111905E-3</v>
      </c>
      <c r="Q622" s="183">
        <f>IFERROR(_xll.qlIndexFixing(ONIndex1Y,I622,TRUE,_xll.ohTrigger(RecalcTrigger,Trigger1Y)),NA())</f>
        <v>7.7148949991645566E-3</v>
      </c>
    </row>
    <row r="623" spans="2:17" x14ac:dyDescent="0.2">
      <c r="B623" s="39" t="s">
        <v>42</v>
      </c>
      <c r="D623" s="42">
        <f>_xll.qlCalendarAdvance(Calendar,$D622,B623,"f",FALSE)</f>
        <v>43804</v>
      </c>
      <c r="E623" s="177">
        <f>_xll.qlInterestRateIndexValueDate(IndexON,D623)</f>
        <v>43804</v>
      </c>
      <c r="F623" s="193">
        <f>IFERROR(_xll.qlIndexFixing(IndexON,D623,TRUE,_xll.ohTrigger(RecalcTrigger,TriggerON)),NA())</f>
        <v>3.9582047629149741E-3</v>
      </c>
      <c r="H623" s="42">
        <f>_xll.qlCalendarAdvance(Calendar,$H622,B623,"f",FALSE)</f>
        <v>43804</v>
      </c>
      <c r="I623" s="177">
        <f>_xll.qlInterestRateIndexValueDate(Index1M,$H623)</f>
        <v>43808</v>
      </c>
      <c r="J623" s="182">
        <f>IFERROR(_xll.qlIndexFixing(Index1M,$H623,TRUE,_xll.ohTrigger(RecalcTrigger,Trigger1M)),NA())</f>
        <v>4.1462138904871113E-3</v>
      </c>
      <c r="K623" s="44">
        <f>IFERROR(_xll.qlIndexFixing(Index3M,H623,TRUE,_xll.ohTrigger(RecalcTrigger,Trigger3M)),NA())</f>
        <v>5.7084458256599496E-3</v>
      </c>
      <c r="L623" s="44">
        <f>IFERROR(_xll.qlIndexFixing(Index6M,$H623,TRUE,_xll.ohTrigger(RecalcTrigger,Trigger6M)),NA())</f>
        <v>7.3668560653339021E-3</v>
      </c>
      <c r="M623" s="183">
        <f>IFERROR(_xll.qlIndexFixing(Index1Y,$H623,TRUE,_xll.ohTrigger(RecalcTrigger,Trigger1Y)),NA())</f>
        <v>9.3853180710238068E-3</v>
      </c>
      <c r="N623" s="182">
        <f>IFERROR(_xll.qlIndexFixing(ONIndex1M,I623,TRUE,_xll.ohTrigger(RecalcTrigger,Trigger1M)),NA())</f>
        <v>4.0285640337245354E-3</v>
      </c>
      <c r="O623" s="44">
        <f>IFERROR(_xll.qlIndexFixing(ONIndex3M,I623,TRUE,_xll.ohTrigger(RecalcTrigger,Trigger3M)),NA())</f>
        <v>5.3417019963308832E-3</v>
      </c>
      <c r="P623" s="44">
        <f>IFERROR(_xll.qlIndexFixing(ONIndex6M,I623,TRUE,_xll.ohTrigger(RecalcTrigger,Trigger6M)),NA())</f>
        <v>6.572735759178272E-3</v>
      </c>
      <c r="Q623" s="183">
        <f>IFERROR(_xll.qlIndexFixing(ONIndex1Y,I623,TRUE,_xll.ohTrigger(RecalcTrigger,Trigger1Y)),NA())</f>
        <v>7.7776743966051498E-3</v>
      </c>
    </row>
    <row r="624" spans="2:17" x14ac:dyDescent="0.2">
      <c r="B624" s="39" t="s">
        <v>42</v>
      </c>
      <c r="D624" s="42">
        <f>_xll.qlCalendarAdvance(Calendar,$D623,B624,"f",FALSE)</f>
        <v>43811</v>
      </c>
      <c r="E624" s="177">
        <f>_xll.qlInterestRateIndexValueDate(IndexON,D624)</f>
        <v>43811</v>
      </c>
      <c r="F624" s="193">
        <f>IFERROR(_xll.qlIndexFixing(IndexON,D624,TRUE,_xll.ohTrigger(RecalcTrigger,TriggerON)),NA())</f>
        <v>4.0196424560878796E-3</v>
      </c>
      <c r="H624" s="42">
        <f>_xll.qlCalendarAdvance(Calendar,$H623,B624,"f",FALSE)</f>
        <v>43811</v>
      </c>
      <c r="I624" s="177">
        <f>_xll.qlInterestRateIndexValueDate(Index1M,$H624)</f>
        <v>43815</v>
      </c>
      <c r="J624" s="182">
        <f>IFERROR(_xll.qlIndexFixing(Index1M,$H624,TRUE,_xll.ohTrigger(RecalcTrigger,Trigger1M)),NA())</f>
        <v>4.2091078905802338E-3</v>
      </c>
      <c r="K624" s="44">
        <f>IFERROR(_xll.qlIndexFixing(Index3M,H624,TRUE,_xll.ohTrigger(RecalcTrigger,Trigger3M)),NA())</f>
        <v>5.7675912222701787E-3</v>
      </c>
      <c r="L624" s="44">
        <f>IFERROR(_xll.qlIndexFixing(Index6M,$H624,TRUE,_xll.ohTrigger(RecalcTrigger,Trigger6M)),NA())</f>
        <v>7.4280070675787607E-3</v>
      </c>
      <c r="M624" s="183">
        <f>IFERROR(_xll.qlIndexFixing(Index1Y,$H624,TRUE,_xll.ohTrigger(RecalcTrigger,Trigger1Y)),NA())</f>
        <v>9.4448258106749079E-3</v>
      </c>
      <c r="N624" s="182">
        <f>IFERROR(_xll.qlIndexFixing(ONIndex1M,I624,TRUE,_xll.ohTrigger(RecalcTrigger,Trigger1M)),NA())</f>
        <v>4.0916969769977385E-3</v>
      </c>
      <c r="O624" s="44">
        <f>IFERROR(_xll.qlIndexFixing(ONIndex3M,I624,TRUE,_xll.ohTrigger(RecalcTrigger,Trigger3M)),NA())</f>
        <v>5.4009921351294565E-3</v>
      </c>
      <c r="P624" s="44">
        <f>IFERROR(_xll.qlIndexFixing(ONIndex6M,I624,TRUE,_xll.ohTrigger(RecalcTrigger,Trigger6M)),NA())</f>
        <v>6.6348182091591212E-3</v>
      </c>
      <c r="Q624" s="183">
        <f>IFERROR(_xll.qlIndexFixing(ONIndex1Y,I624,TRUE,_xll.ohTrigger(RecalcTrigger,Trigger1Y)),NA())</f>
        <v>7.8403980778940507E-3</v>
      </c>
    </row>
    <row r="625" spans="2:17" x14ac:dyDescent="0.2">
      <c r="B625" s="39" t="s">
        <v>42</v>
      </c>
      <c r="D625" s="42">
        <f>_xll.qlCalendarAdvance(Calendar,$D624,B625,"f",FALSE)</f>
        <v>43818</v>
      </c>
      <c r="E625" s="177">
        <f>_xll.qlInterestRateIndexValueDate(IndexON,D625)</f>
        <v>43818</v>
      </c>
      <c r="F625" s="193">
        <f>IFERROR(_xll.qlIndexFixing(IndexON,D625,TRUE,_xll.ohTrigger(RecalcTrigger,TriggerON)),NA())</f>
        <v>4.0808312484408304E-3</v>
      </c>
      <c r="H625" s="42">
        <f>_xll.qlCalendarAdvance(Calendar,$H624,B625,"f",FALSE)</f>
        <v>43818</v>
      </c>
      <c r="I625" s="177">
        <f>_xll.qlInterestRateIndexValueDate(Index1M,$H625)</f>
        <v>43822</v>
      </c>
      <c r="J625" s="182">
        <f>IFERROR(_xll.qlIndexFixing(Index1M,$H625,TRUE,_xll.ohTrigger(RecalcTrigger,Trigger1M)),NA())</f>
        <v>4.2719294970699857E-3</v>
      </c>
      <c r="K625" s="44">
        <f>IFERROR(_xll.qlIndexFixing(Index3M,H625,TRUE,_xll.ohTrigger(RecalcTrigger,Trigger3M)),NA())</f>
        <v>5.8267328504522002E-3</v>
      </c>
      <c r="L625" s="44">
        <f>IFERROR(_xll.qlIndexFixing(Index6M,$H625,TRUE,_xll.ohTrigger(RecalcTrigger,Trigger6M)),NA())</f>
        <v>7.4890543780414646E-3</v>
      </c>
      <c r="M625" s="183">
        <f>IFERROR(_xll.qlIndexFixing(Index1Y,$H625,TRUE,_xll.ohTrigger(RecalcTrigger,Trigger1Y)),NA())</f>
        <v>9.5041450428960152E-3</v>
      </c>
      <c r="N625" s="182">
        <f>IFERROR(_xll.qlIndexFixing(ONIndex1M,I625,TRUE,_xll.ohTrigger(RecalcTrigger,Trigger1M)),NA())</f>
        <v>4.1815220137397802E-3</v>
      </c>
      <c r="O625" s="44">
        <f>IFERROR(_xll.qlIndexFixing(ONIndex3M,I625,TRUE,_xll.ohTrigger(RecalcTrigger,Trigger3M)),NA())</f>
        <v>5.4852773735447613E-3</v>
      </c>
      <c r="P625" s="44">
        <f>IFERROR(_xll.qlIndexFixing(ONIndex6M,I625,TRUE,_xll.ohTrigger(RecalcTrigger,Trigger6M)),NA())</f>
        <v>6.723385179183694E-3</v>
      </c>
      <c r="Q625" s="183">
        <f>IFERROR(_xll.qlIndexFixing(ONIndex1Y,I625,TRUE,_xll.ohTrigger(RecalcTrigger,Trigger1Y)),NA())</f>
        <v>7.9300699728701574E-3</v>
      </c>
    </row>
    <row r="626" spans="2:17" x14ac:dyDescent="0.2">
      <c r="B626" s="39" t="s">
        <v>42</v>
      </c>
      <c r="D626" s="42">
        <f>_xll.qlCalendarAdvance(Calendar,$D625,B626,"f",FALSE)</f>
        <v>43826</v>
      </c>
      <c r="E626" s="177">
        <f>_xll.qlInterestRateIndexValueDate(IndexON,D626)</f>
        <v>43826</v>
      </c>
      <c r="F626" s="193">
        <f>IFERROR(_xll.qlIndexFixing(IndexON,D626,TRUE,_xll.ohTrigger(RecalcTrigger,TriggerON)),NA())</f>
        <v>4.1592632253806272E-3</v>
      </c>
      <c r="H626" s="42">
        <f>_xll.qlCalendarAdvance(Calendar,$H625,B626,"f",FALSE)</f>
        <v>43826</v>
      </c>
      <c r="I626" s="177">
        <f>_xll.qlInterestRateIndexValueDate(Index1M,$H626)</f>
        <v>43830</v>
      </c>
      <c r="J626" s="182">
        <f>IFERROR(_xll.qlIndexFixing(Index1M,$H626,TRUE,_xll.ohTrigger(RecalcTrigger,Trigger1M)),NA())</f>
        <v>4.3436994271618366E-3</v>
      </c>
      <c r="K626" s="44">
        <f>IFERROR(_xll.qlIndexFixing(Index3M,H626,TRUE,_xll.ohTrigger(RecalcTrigger,Trigger3M)),NA())</f>
        <v>5.8943477072391304E-3</v>
      </c>
      <c r="L626" s="44">
        <f>IFERROR(_xll.qlIndexFixing(Index6M,$H626,TRUE,_xll.ohTrigger(RecalcTrigger,Trigger6M)),NA())</f>
        <v>7.5543014078102069E-3</v>
      </c>
      <c r="M626" s="183">
        <f>IFERROR(_xll.qlIndexFixing(Index1Y,$H626,TRUE,_xll.ohTrigger(RecalcTrigger,Trigger1Y)),NA())</f>
        <v>9.5717039469074543E-3</v>
      </c>
      <c r="N626" s="182">
        <f>IFERROR(_xll.qlIndexFixing(ONIndex1M,I626,TRUE,_xll.ohTrigger(RecalcTrigger,Trigger1M)),NA())</f>
        <v>4.2443188040675039E-3</v>
      </c>
      <c r="O626" s="44">
        <f>IFERROR(_xll.qlIndexFixing(ONIndex3M,I626,TRUE,_xll.ohTrigger(RecalcTrigger,Trigger3M)),NA())</f>
        <v>5.5442049757825629E-3</v>
      </c>
      <c r="P626" s="44">
        <f>IFERROR(_xll.qlIndexFixing(ONIndex6M,I626,TRUE,_xll.ohTrigger(RecalcTrigger,Trigger6M)),NA())</f>
        <v>6.7852162461701226E-3</v>
      </c>
      <c r="Q626" s="183">
        <f>IFERROR(_xll.qlIndexFixing(ONIndex1Y,I626,TRUE,_xll.ohTrigger(RecalcTrigger,Trigger1Y)),NA())</f>
        <v>7.9926351700265741E-3</v>
      </c>
    </row>
    <row r="627" spans="2:17" x14ac:dyDescent="0.2">
      <c r="B627" s="39" t="s">
        <v>42</v>
      </c>
      <c r="D627" s="42">
        <f>_xll.qlCalendarAdvance(Calendar,$D626,B627,"f",FALSE)</f>
        <v>43833</v>
      </c>
      <c r="E627" s="177">
        <f>_xll.qlInterestRateIndexValueDate(IndexON,D627)</f>
        <v>43833</v>
      </c>
      <c r="F627" s="193">
        <f>IFERROR(_xll.qlIndexFixing(IndexON,D627,TRUE,_xll.ohTrigger(RecalcTrigger,TriggerON)),NA())</f>
        <v>4.2202371058053245E-3</v>
      </c>
      <c r="H627" s="42">
        <f>_xll.qlCalendarAdvance(Calendar,$H626,B627,"f",FALSE)</f>
        <v>43833</v>
      </c>
      <c r="I627" s="177">
        <f>_xll.qlInterestRateIndexValueDate(Index1M,$H627)</f>
        <v>43837</v>
      </c>
      <c r="J627" s="182">
        <f>IFERROR(_xll.qlIndexFixing(Index1M,$H627,TRUE,_xll.ohTrigger(RecalcTrigger,Trigger1M)),NA())</f>
        <v>4.406481530288428E-3</v>
      </c>
      <c r="K627" s="44">
        <f>IFERROR(_xll.qlIndexFixing(Index3M,H627,TRUE,_xll.ohTrigger(RecalcTrigger,Trigger3M)),NA())</f>
        <v>5.9535350290616717E-3</v>
      </c>
      <c r="L627" s="44">
        <f>IFERROR(_xll.qlIndexFixing(Index6M,$H627,TRUE,_xll.ohTrigger(RecalcTrigger,Trigger6M)),NA())</f>
        <v>7.6151288854483072E-3</v>
      </c>
      <c r="M627" s="183">
        <f>IFERROR(_xll.qlIndexFixing(Index1Y,$H627,TRUE,_xll.ohTrigger(RecalcTrigger,Trigger1Y)),NA())</f>
        <v>9.6306134617954956E-3</v>
      </c>
      <c r="N627" s="182">
        <f>IFERROR(_xll.qlIndexFixing(ONIndex1M,I627,TRUE,_xll.ohTrigger(RecalcTrigger,Trigger1M)),NA())</f>
        <v>4.2891171071612888E-3</v>
      </c>
      <c r="O627" s="44">
        <f>IFERROR(_xll.qlIndexFixing(ONIndex3M,I627,TRUE,_xll.ohTrigger(RecalcTrigger,Trigger3M)),NA())</f>
        <v>5.5862295547726148E-3</v>
      </c>
      <c r="P627" s="44">
        <f>IFERROR(_xll.qlIndexFixing(ONIndex6M,I627,TRUE,_xll.ohTrigger(RecalcTrigger,Trigger6M)),NA())</f>
        <v>6.8292174358752789E-3</v>
      </c>
      <c r="Q627" s="183">
        <f>IFERROR(_xll.qlIndexFixing(ONIndex1Y,I627,TRUE,_xll.ohTrigger(RecalcTrigger,Trigger1Y)),NA())</f>
        <v>8.0370989405320614E-3</v>
      </c>
    </row>
    <row r="628" spans="2:17" x14ac:dyDescent="0.2">
      <c r="B628" s="39" t="s">
        <v>42</v>
      </c>
      <c r="D628" s="42">
        <f>_xll.qlCalendarAdvance(Calendar,$D627,B628,"f",FALSE)</f>
        <v>43840</v>
      </c>
      <c r="E628" s="177">
        <f>_xll.qlInterestRateIndexValueDate(IndexON,D628)</f>
        <v>43840</v>
      </c>
      <c r="F628" s="193">
        <f>IFERROR(_xll.qlIndexFixing(IndexON,D628,TRUE,_xll.ohTrigger(RecalcTrigger,TriggerON)),NA())</f>
        <v>4.2812394920144214E-3</v>
      </c>
      <c r="H628" s="42">
        <f>_xll.qlCalendarAdvance(Calendar,$H627,B628,"f",FALSE)</f>
        <v>43840</v>
      </c>
      <c r="I628" s="177">
        <f>_xll.qlInterestRateIndexValueDate(Index1M,$H628)</f>
        <v>43844</v>
      </c>
      <c r="J628" s="182">
        <f>IFERROR(_xll.qlIndexFixing(Index1M,$H628,TRUE,_xll.ohTrigger(RecalcTrigger,Trigger1M)),NA())</f>
        <v>4.4692437849050866E-3</v>
      </c>
      <c r="K628" s="44">
        <f>IFERROR(_xll.qlIndexFixing(Index3M,H628,TRUE,_xll.ohTrigger(RecalcTrigger,Trigger3M)),NA())</f>
        <v>6.0127430275876397E-3</v>
      </c>
      <c r="L628" s="44">
        <f>IFERROR(_xll.qlIndexFixing(Index6M,$H628,TRUE,_xll.ohTrigger(RecalcTrigger,Trigger6M)),NA())</f>
        <v>7.6758440174410931E-3</v>
      </c>
      <c r="M628" s="183">
        <f>IFERROR(_xll.qlIndexFixing(Index1Y,$H628,TRUE,_xll.ohTrigger(RecalcTrigger,Trigger1Y)),NA())</f>
        <v>9.6893331436018245E-3</v>
      </c>
      <c r="N628" s="182">
        <f>IFERROR(_xll.qlIndexFixing(ONIndex1M,I628,TRUE,_xll.ohTrigger(RecalcTrigger,Trigger1M)),NA())</f>
        <v>4.3518937020436965E-3</v>
      </c>
      <c r="O628" s="44">
        <f>IFERROR(_xll.qlIndexFixing(ONIndex3M,I628,TRUE,_xll.ohTrigger(RecalcTrigger,Trigger3M)),NA())</f>
        <v>5.6452107666071782E-3</v>
      </c>
      <c r="P628" s="44">
        <f>IFERROR(_xll.qlIndexFixing(ONIndex6M,I628,TRUE,_xll.ohTrigger(RecalcTrigger,Trigger6M)),NA())</f>
        <v>6.8909456858268214E-3</v>
      </c>
      <c r="Q628" s="183">
        <f>IFERROR(_xll.qlIndexFixing(ONIndex1Y,I628,TRUE,_xll.ohTrigger(RecalcTrigger,Trigger1Y)),NA())</f>
        <v>8.0995266464967131E-3</v>
      </c>
    </row>
    <row r="629" spans="2:17" x14ac:dyDescent="0.2">
      <c r="B629" s="39" t="s">
        <v>42</v>
      </c>
      <c r="D629" s="42">
        <f>_xll.qlCalendarAdvance(Calendar,$D628,B629,"f",FALSE)</f>
        <v>43847</v>
      </c>
      <c r="E629" s="177">
        <f>_xll.qlInterestRateIndexValueDate(IndexON,D629)</f>
        <v>43847</v>
      </c>
      <c r="F629" s="193">
        <f>IFERROR(_xll.qlIndexFixing(IndexON,D629,TRUE,_xll.ohTrigger(RecalcTrigger,TriggerON)),NA())</f>
        <v>4.3422674748150314E-3</v>
      </c>
      <c r="H629" s="42">
        <f>_xll.qlCalendarAdvance(Calendar,$H628,B629,"f",FALSE)</f>
        <v>43847</v>
      </c>
      <c r="I629" s="177">
        <f>_xll.qlInterestRateIndexValueDate(Index1M,$H629)</f>
        <v>43851</v>
      </c>
      <c r="J629" s="182">
        <f>IFERROR(_xll.qlIndexFixing(Index1M,$H629,TRUE,_xll.ohTrigger(RecalcTrigger,Trigger1M)),NA())</f>
        <v>4.5319820209771726E-3</v>
      </c>
      <c r="K629" s="44">
        <f>IFERROR(_xll.qlIndexFixing(Index3M,H629,TRUE,_xll.ohTrigger(RecalcTrigger,Trigger3M)),NA())</f>
        <v>6.0719697707396787E-3</v>
      </c>
      <c r="L629" s="44">
        <f>IFERROR(_xll.qlIndexFixing(Index6M,$H629,TRUE,_xll.ohTrigger(RecalcTrigger,Trigger6M)),NA())</f>
        <v>7.7364425369366389E-3</v>
      </c>
      <c r="M629" s="183">
        <f>IFERROR(_xll.qlIndexFixing(Index1Y,$H629,TRUE,_xll.ohTrigger(RecalcTrigger,Trigger1Y)),NA())</f>
        <v>9.7478640943568194E-3</v>
      </c>
      <c r="N629" s="182">
        <f>IFERROR(_xll.qlIndexFixing(ONIndex1M,I629,TRUE,_xll.ohTrigger(RecalcTrigger,Trigger1M)),NA())</f>
        <v>4.4146537002021091E-3</v>
      </c>
      <c r="O629" s="44">
        <f>IFERROR(_xll.qlIndexFixing(ONIndex3M,I629,TRUE,_xll.ohTrigger(RecalcTrigger,Trigger3M)),NA())</f>
        <v>5.7042216768454779E-3</v>
      </c>
      <c r="P629" s="44">
        <f>IFERROR(_xll.qlIndexFixing(ONIndex6M,I629,TRUE,_xll.ohTrigger(RecalcTrigger,Trigger6M)),NA())</f>
        <v>6.9526095416083677E-3</v>
      </c>
      <c r="Q629" s="183">
        <f>IFERROR(_xll.qlIndexFixing(ONIndex1Y,I629,TRUE,_xll.ohTrigger(RecalcTrigger,Trigger1Y)),NA())</f>
        <v>8.1618691511753383E-3</v>
      </c>
    </row>
    <row r="630" spans="2:17" x14ac:dyDescent="0.2">
      <c r="B630" s="39" t="s">
        <v>42</v>
      </c>
      <c r="D630" s="42">
        <f>_xll.qlCalendarAdvance(Calendar,$D629,B630,"f",FALSE)</f>
        <v>43854</v>
      </c>
      <c r="E630" s="177">
        <f>_xll.qlInterestRateIndexValueDate(IndexON,D630)</f>
        <v>43854</v>
      </c>
      <c r="F630" s="193">
        <f>IFERROR(_xll.qlIndexFixing(IndexON,D630,TRUE,_xll.ohTrigger(RecalcTrigger,TriggerON)),NA())</f>
        <v>4.4033181453073666E-3</v>
      </c>
      <c r="H630" s="42">
        <f>_xll.qlCalendarAdvance(Calendar,$H629,B630,"f",FALSE)</f>
        <v>43854</v>
      </c>
      <c r="I630" s="177">
        <f>_xll.qlInterestRateIndexValueDate(Index1M,$H630)</f>
        <v>43858</v>
      </c>
      <c r="J630" s="182">
        <f>IFERROR(_xll.qlIndexFixing(Index1M,$H630,TRUE,_xll.ohTrigger(RecalcTrigger,Trigger1M)),NA())</f>
        <v>4.5946920683720598E-3</v>
      </c>
      <c r="K630" s="44">
        <f>IFERROR(_xll.qlIndexFixing(Index3M,H630,TRUE,_xll.ohTrigger(RecalcTrigger,Trigger3M)),NA())</f>
        <v>6.1312133263227257E-3</v>
      </c>
      <c r="L630" s="44">
        <f>IFERROR(_xll.qlIndexFixing(Index6M,$H630,TRUE,_xll.ohTrigger(RecalcTrigger,Trigger6M)),NA())</f>
        <v>7.7969201765836355E-3</v>
      </c>
      <c r="M630" s="183">
        <f>IFERROR(_xll.qlIndexFixing(Index1Y,$H630,TRUE,_xll.ohTrigger(RecalcTrigger,Trigger1Y)),NA())</f>
        <v>9.8062075050924531E-3</v>
      </c>
      <c r="N630" s="182">
        <f>IFERROR(_xll.qlIndexFixing(ONIndex1M,I630,TRUE,_xll.ohTrigger(RecalcTrigger,Trigger1M)),NA())</f>
        <v>4.4773929336905383E-3</v>
      </c>
      <c r="O630" s="44">
        <f>IFERROR(_xll.qlIndexFixing(ONIndex3M,I630,TRUE,_xll.ohTrigger(RecalcTrigger,Trigger3M)),NA())</f>
        <v>5.7632603555113349E-3</v>
      </c>
      <c r="P630" s="44">
        <f>IFERROR(_xll.qlIndexFixing(ONIndex6M,I630,TRUE,_xll.ohTrigger(RecalcTrigger,Trigger6M)),NA())</f>
        <v>7.0142047630916693E-3</v>
      </c>
      <c r="Q630" s="183">
        <f>IFERROR(_xll.qlIndexFixing(ONIndex1Y,I630,TRUE,_xll.ohTrigger(RecalcTrigger,Trigger1Y)),NA())</f>
        <v>8.2241215966938341E-3</v>
      </c>
    </row>
    <row r="631" spans="2:17" x14ac:dyDescent="0.2">
      <c r="B631" s="39" t="s">
        <v>42</v>
      </c>
      <c r="D631" s="42">
        <f>_xll.qlCalendarAdvance(Calendar,$D630,B631,"f",FALSE)</f>
        <v>43861</v>
      </c>
      <c r="E631" s="177">
        <f>_xll.qlInterestRateIndexValueDate(IndexON,D631)</f>
        <v>43861</v>
      </c>
      <c r="F631" s="193">
        <f>IFERROR(_xll.qlIndexFixing(IndexON,D631,TRUE,_xll.ohTrigger(RecalcTrigger,TriggerON)),NA())</f>
        <v>4.4643885944850581E-3</v>
      </c>
      <c r="H631" s="42">
        <f>_xll.qlCalendarAdvance(Calendar,$H630,B631,"f",FALSE)</f>
        <v>43861</v>
      </c>
      <c r="I631" s="177">
        <f>_xll.qlInterestRateIndexValueDate(Index1M,$H631)</f>
        <v>43865</v>
      </c>
      <c r="J631" s="182">
        <f>IFERROR(_xll.qlIndexFixing(Index1M,$H631,TRUE,_xll.ohTrigger(RecalcTrigger,Trigger1M)),NA())</f>
        <v>4.6483616285471537E-3</v>
      </c>
      <c r="K631" s="44">
        <f>IFERROR(_xll.qlIndexFixing(Index3M,H631,TRUE,_xll.ohTrigger(RecalcTrigger,Trigger3M)),NA())</f>
        <v>6.1861835626011441E-3</v>
      </c>
      <c r="L631" s="44">
        <f>IFERROR(_xll.qlIndexFixing(Index6M,$H631,TRUE,_xll.ohTrigger(RecalcTrigger,Trigger6M)),NA())</f>
        <v>7.8572726685309565E-3</v>
      </c>
      <c r="M631" s="183">
        <f>IFERROR(_xll.qlIndexFixing(Index1Y,$H631,TRUE,_xll.ohTrigger(RecalcTrigger,Trigger1Y)),NA())</f>
        <v>9.8643646558647866E-3</v>
      </c>
      <c r="N631" s="182">
        <f>IFERROR(_xll.qlIndexFixing(ONIndex1M,I631,TRUE,_xll.ohTrigger(RecalcTrigger,Trigger1M)),NA())</f>
        <v>4.5401072342432514E-3</v>
      </c>
      <c r="O631" s="44">
        <f>IFERROR(_xll.qlIndexFixing(ONIndex3M,I631,TRUE,_xll.ohTrigger(RecalcTrigger,Trigger3M)),NA())</f>
        <v>5.8223248724686982E-3</v>
      </c>
      <c r="P631" s="44">
        <f>IFERROR(_xll.qlIndexFixing(ONIndex6M,I631,TRUE,_xll.ohTrigger(RecalcTrigger,Trigger6M)),NA())</f>
        <v>7.0757271103882857E-3</v>
      </c>
      <c r="Q631" s="183">
        <f>IFERROR(_xll.qlIndexFixing(ONIndex1Y,I631,TRUE,_xll.ohTrigger(RecalcTrigger,Trigger1Y)),NA())</f>
        <v>8.2862791252580337E-3</v>
      </c>
    </row>
    <row r="632" spans="2:17" x14ac:dyDescent="0.2">
      <c r="B632" s="39" t="s">
        <v>42</v>
      </c>
      <c r="D632" s="42">
        <f>_xll.qlCalendarAdvance(Calendar,$D631,B632,"f",FALSE)</f>
        <v>43868</v>
      </c>
      <c r="E632" s="177">
        <f>_xll.qlInterestRateIndexValueDate(IndexON,D632)</f>
        <v>43868</v>
      </c>
      <c r="F632" s="193">
        <f>IFERROR(_xll.qlIndexFixing(IndexON,D632,TRUE,_xll.ohTrigger(RecalcTrigger,TriggerON)),NA())</f>
        <v>4.5254759132351552E-3</v>
      </c>
      <c r="H632" s="42">
        <f>_xll.qlCalendarAdvance(Calendar,$H631,B632,"f",FALSE)</f>
        <v>43868</v>
      </c>
      <c r="I632" s="177">
        <f>_xll.qlInterestRateIndexValueDate(Index1M,$H632)</f>
        <v>43872</v>
      </c>
      <c r="J632" s="182">
        <f>IFERROR(_xll.qlIndexFixing(Index1M,$H632,TRUE,_xll.ohTrigger(RecalcTrigger,Trigger1M)),NA())</f>
        <v>4.7110070587504434E-3</v>
      </c>
      <c r="K632" s="44">
        <f>IFERROR(_xll.qlIndexFixing(Index3M,H632,TRUE,_xll.ohTrigger(RecalcTrigger,Trigger3M)),NA())</f>
        <v>6.245453360175901E-3</v>
      </c>
      <c r="L632" s="44">
        <f>IFERROR(_xll.qlIndexFixing(Index6M,$H632,TRUE,_xll.ohTrigger(RecalcTrigger,Trigger6M)),NA())</f>
        <v>7.9174957444368768E-3</v>
      </c>
      <c r="M632" s="183">
        <f>IFERROR(_xll.qlIndexFixing(Index1Y,$H632,TRUE,_xll.ohTrigger(RecalcTrigger,Trigger1Y)),NA())</f>
        <v>9.9223369157786512E-3</v>
      </c>
      <c r="N632" s="182">
        <f>IFERROR(_xll.qlIndexFixing(ONIndex1M,I632,TRUE,_xll.ohTrigger(RecalcTrigger,Trigger1M)),NA())</f>
        <v>4.6027924336744519E-3</v>
      </c>
      <c r="O632" s="44">
        <f>IFERROR(_xll.qlIndexFixing(ONIndex3M,I632,TRUE,_xll.ohTrigger(RecalcTrigger,Trigger3M)),NA())</f>
        <v>5.8814132977413891E-3</v>
      </c>
      <c r="P632" s="44">
        <f>IFERROR(_xll.qlIndexFixing(ONIndex6M,I632,TRUE,_xll.ohTrigger(RecalcTrigger,Trigger6M)),NA())</f>
        <v>7.1371723434499046E-3</v>
      </c>
      <c r="Q632" s="183">
        <f>IFERROR(_xll.qlIndexFixing(ONIndex1Y,I632,TRUE,_xll.ohTrigger(RecalcTrigger,Trigger1Y)),NA())</f>
        <v>8.3483368788339618E-3</v>
      </c>
    </row>
    <row r="633" spans="2:17" x14ac:dyDescent="0.2">
      <c r="B633" s="39" t="s">
        <v>42</v>
      </c>
      <c r="D633" s="42">
        <f>_xll.qlCalendarAdvance(Calendar,$D632,B633,"f",FALSE)</f>
        <v>43875</v>
      </c>
      <c r="E633" s="177">
        <f>_xll.qlInterestRateIndexValueDate(IndexON,D633)</f>
        <v>43875</v>
      </c>
      <c r="F633" s="193">
        <f>IFERROR(_xll.qlIndexFixing(IndexON,D633,TRUE,_xll.ohTrigger(RecalcTrigger,TriggerON)),NA())</f>
        <v>4.5865771926045795E-3</v>
      </c>
      <c r="H633" s="42">
        <f>_xll.qlCalendarAdvance(Calendar,$H632,B633,"f",FALSE)</f>
        <v>43875</v>
      </c>
      <c r="I633" s="177">
        <f>_xll.qlInterestRateIndexValueDate(Index1M,$H633)</f>
        <v>43879</v>
      </c>
      <c r="J633" s="182">
        <f>IFERROR(_xll.qlIndexFixing(Index1M,$H633,TRUE,_xll.ohTrigger(RecalcTrigger,Trigger1M)),NA())</f>
        <v>4.7736123644072891E-3</v>
      </c>
      <c r="K633" s="44">
        <f>IFERROR(_xll.qlIndexFixing(Index3M,H633,TRUE,_xll.ohTrigger(RecalcTrigger,Trigger3M)),NA())</f>
        <v>6.3047343010254053E-3</v>
      </c>
      <c r="L633" s="44">
        <f>IFERROR(_xll.qlIndexFixing(Index6M,$H633,TRUE,_xll.ohTrigger(RecalcTrigger,Trigger6M)),NA())</f>
        <v>7.9775851354664425E-3</v>
      </c>
      <c r="M633" s="183">
        <f>IFERROR(_xll.qlIndexFixing(Index1Y,$H633,TRUE,_xll.ohTrigger(RecalcTrigger,Trigger1Y)),NA())</f>
        <v>9.9801257430118841E-3</v>
      </c>
      <c r="N633" s="182">
        <f>IFERROR(_xll.qlIndexFixing(ONIndex1M,I633,TRUE,_xll.ohTrigger(RecalcTrigger,Trigger1M)),NA())</f>
        <v>4.6654443638782794E-3</v>
      </c>
      <c r="O633" s="44">
        <f>IFERROR(_xll.qlIndexFixing(ONIndex3M,I633,TRUE,_xll.ohTrigger(RecalcTrigger,Trigger3M)),NA())</f>
        <v>5.9405237011933565E-3</v>
      </c>
      <c r="P633" s="44">
        <f>IFERROR(_xll.qlIndexFixing(ONIndex6M,I633,TRUE,_xll.ohTrigger(RecalcTrigger,Trigger6M)),NA())</f>
        <v>7.1985362223880855E-3</v>
      </c>
      <c r="Q633" s="183">
        <f>IFERROR(_xll.qlIndexFixing(ONIndex1Y,I633,TRUE,_xll.ohTrigger(RecalcTrigger,Trigger1Y)),NA())</f>
        <v>8.4102899995475155E-3</v>
      </c>
    </row>
    <row r="634" spans="2:17" x14ac:dyDescent="0.2">
      <c r="B634" s="39" t="s">
        <v>42</v>
      </c>
      <c r="D634" s="42">
        <f>_xll.qlCalendarAdvance(Calendar,$D633,B634,"f",FALSE)</f>
        <v>43882</v>
      </c>
      <c r="E634" s="177">
        <f>_xll.qlInterestRateIndexValueDate(IndexON,D634)</f>
        <v>43882</v>
      </c>
      <c r="F634" s="193">
        <f>IFERROR(_xll.qlIndexFixing(IndexON,D634,TRUE,_xll.ohTrigger(RecalcTrigger,TriggerON)),NA())</f>
        <v>4.6476895234803806E-3</v>
      </c>
      <c r="H634" s="42">
        <f>_xll.qlCalendarAdvance(Calendar,$H633,B634,"f",FALSE)</f>
        <v>43882</v>
      </c>
      <c r="I634" s="177">
        <f>_xll.qlInterestRateIndexValueDate(Index1M,$H634)</f>
        <v>43886</v>
      </c>
      <c r="J634" s="182">
        <f>IFERROR(_xll.qlIndexFixing(Index1M,$H634,TRUE,_xll.ohTrigger(RecalcTrigger,Trigger1M)),NA())</f>
        <v>4.8361733751901594E-3</v>
      </c>
      <c r="K634" s="44">
        <f>IFERROR(_xll.qlIndexFixing(Index3M,H634,TRUE,_xll.ohTrigger(RecalcTrigger,Trigger3M)),NA())</f>
        <v>6.3640244525284828E-3</v>
      </c>
      <c r="L634" s="44">
        <f>IFERROR(_xll.qlIndexFixing(Index6M,$H634,TRUE,_xll.ohTrigger(RecalcTrigger,Trigger6M)),NA())</f>
        <v>8.0375365722949784E-3</v>
      </c>
      <c r="M634" s="183">
        <f>IFERROR(_xll.qlIndexFixing(Index1Y,$H634,TRUE,_xll.ohTrigger(RecalcTrigger,Trigger1Y)),NA())</f>
        <v>1.0037732684835652E-2</v>
      </c>
      <c r="N634" s="182">
        <f>IFERROR(_xll.qlIndexFixing(ONIndex1M,I634,TRUE,_xll.ohTrigger(RecalcTrigger,Trigger1M)),NA())</f>
        <v>4.7280588565890014E-3</v>
      </c>
      <c r="O634" s="44">
        <f>IFERROR(_xll.qlIndexFixing(ONIndex3M,I634,TRUE,_xll.ohTrigger(RecalcTrigger,Trigger3M)),NA())</f>
        <v>5.9996541529283576E-3</v>
      </c>
      <c r="P634" s="44">
        <f>IFERROR(_xll.qlIndexFixing(ONIndex6M,I634,TRUE,_xll.ohTrigger(RecalcTrigger,Trigger6M)),NA())</f>
        <v>7.2598145072344522E-3</v>
      </c>
      <c r="Q634" s="183">
        <f>IFERROR(_xll.qlIndexFixing(ONIndex1Y,I634,TRUE,_xll.ohTrigger(RecalcTrigger,Trigger1Y)),NA())</f>
        <v>8.4721336295245919E-3</v>
      </c>
    </row>
    <row r="635" spans="2:17" x14ac:dyDescent="0.2">
      <c r="B635" s="39" t="s">
        <v>42</v>
      </c>
      <c r="D635" s="42">
        <f>_xll.qlCalendarAdvance(Calendar,$D634,B635,"f",FALSE)</f>
        <v>43889</v>
      </c>
      <c r="E635" s="177">
        <f>_xll.qlInterestRateIndexValueDate(IndexON,D635)</f>
        <v>43889</v>
      </c>
      <c r="F635" s="193">
        <f>IFERROR(_xll.qlIndexFixing(IndexON,D635,TRUE,_xll.ohTrigger(RecalcTrigger,TriggerON)),NA())</f>
        <v>4.7088099969094799E-3</v>
      </c>
      <c r="H635" s="42">
        <f>_xll.qlCalendarAdvance(Calendar,$H634,B635,"f",FALSE)</f>
        <v>43889</v>
      </c>
      <c r="I635" s="177">
        <f>_xll.qlInterestRateIndexValueDate(Index1M,$H635)</f>
        <v>43893</v>
      </c>
      <c r="J635" s="182">
        <f>IFERROR(_xll.qlIndexFixing(Index1M,$H635,TRUE,_xll.ohTrigger(RecalcTrigger,Trigger1M)),NA())</f>
        <v>4.9076735144147222E-3</v>
      </c>
      <c r="K635" s="44">
        <f>IFERROR(_xll.qlIndexFixing(Index3M,H635,TRUE,_xll.ohTrigger(RecalcTrigger,Trigger3M)),NA())</f>
        <v>6.4319095728868434E-3</v>
      </c>
      <c r="L635" s="44">
        <f>IFERROR(_xll.qlIndexFixing(Index6M,$H635,TRUE,_xll.ohTrigger(RecalcTrigger,Trigger6M)),NA())</f>
        <v>8.1059676811184624E-3</v>
      </c>
      <c r="M635" s="183">
        <f>IFERROR(_xll.qlIndexFixing(Index1Y,$H635,TRUE,_xll.ohTrigger(RecalcTrigger,Trigger1Y)),NA())</f>
        <v>1.0091055586303644E-2</v>
      </c>
      <c r="N635" s="182">
        <f>IFERROR(_xll.qlIndexFixing(ONIndex1M,I635,TRUE,_xll.ohTrigger(RecalcTrigger,Trigger1M)),NA())</f>
        <v>4.7906317437806933E-3</v>
      </c>
      <c r="O635" s="44">
        <f>IFERROR(_xll.qlIndexFixing(ONIndex3M,I635,TRUE,_xll.ohTrigger(RecalcTrigger,Trigger3M)),NA())</f>
        <v>6.0588027228103414E-3</v>
      </c>
      <c r="P635" s="44">
        <f>IFERROR(_xll.qlIndexFixing(ONIndex6M,I635,TRUE,_xll.ohTrigger(RecalcTrigger,Trigger6M)),NA())</f>
        <v>7.3210029579406921E-3</v>
      </c>
      <c r="Q635" s="183">
        <f>IFERROR(_xll.qlIndexFixing(ONIndex1Y,I635,TRUE,_xll.ohTrigger(RecalcTrigger,Trigger1Y)),NA())</f>
        <v>8.5338629108111519E-3</v>
      </c>
    </row>
    <row r="636" spans="2:17" x14ac:dyDescent="0.2">
      <c r="B636" s="39" t="s">
        <v>42</v>
      </c>
      <c r="D636" s="42">
        <f>_xll.qlCalendarAdvance(Calendar,$D635,B636,"f",FALSE)</f>
        <v>43896</v>
      </c>
      <c r="E636" s="177">
        <f>_xll.qlInterestRateIndexValueDate(IndexON,D636)</f>
        <v>43896</v>
      </c>
      <c r="F636" s="193">
        <f>IFERROR(_xll.qlIndexFixing(IndexON,D636,TRUE,_xll.ohTrigger(RecalcTrigger,TriggerON)),NA())</f>
        <v>4.7699357038055723E-3</v>
      </c>
      <c r="H636" s="42">
        <f>_xll.qlCalendarAdvance(Calendar,$H635,B636,"f",FALSE)</f>
        <v>43896</v>
      </c>
      <c r="I636" s="177">
        <f>_xll.qlInterestRateIndexValueDate(Index1M,$H636)</f>
        <v>43900</v>
      </c>
      <c r="J636" s="182">
        <f>IFERROR(_xll.qlIndexFixing(Index1M,$H636,TRUE,_xll.ohTrigger(RecalcTrigger,Trigger1M)),NA())</f>
        <v>4.9880852839915436E-3</v>
      </c>
      <c r="K636" s="44">
        <f>IFERROR(_xll.qlIndexFixing(Index3M,H636,TRUE,_xll.ohTrigger(RecalcTrigger,Trigger3M)),NA())</f>
        <v>6.4912144819547725E-3</v>
      </c>
      <c r="L636" s="44">
        <f>IFERROR(_xll.qlIndexFixing(Index6M,$H636,TRUE,_xll.ohTrigger(RecalcTrigger,Trigger6M)),NA())</f>
        <v>8.1656091605605708E-3</v>
      </c>
      <c r="M636" s="183">
        <f>IFERROR(_xll.qlIndexFixing(Index1Y,$H636,TRUE,_xll.ohTrigger(RecalcTrigger,Trigger1Y)),NA())</f>
        <v>1.0148314036154508E-2</v>
      </c>
      <c r="N636" s="182">
        <f>IFERROR(_xll.qlIndexFixing(ONIndex1M,I636,TRUE,_xll.ohTrigger(RecalcTrigger,Trigger1M)),NA())</f>
        <v>4.8531588572675588E-3</v>
      </c>
      <c r="O636" s="44">
        <f>IFERROR(_xll.qlIndexFixing(ONIndex3M,I636,TRUE,_xll.ohTrigger(RecalcTrigger,Trigger3M)),NA())</f>
        <v>6.1179674809430651E-3</v>
      </c>
      <c r="P636" s="44">
        <f>IFERROR(_xll.qlIndexFixing(ONIndex6M,I636,TRUE,_xll.ohTrigger(RecalcTrigger,Trigger6M)),NA())</f>
        <v>7.3820973344584928E-3</v>
      </c>
      <c r="Q636" s="183">
        <f>IFERROR(_xll.qlIndexFixing(ONIndex1Y,I636,TRUE,_xll.ohTrigger(RecalcTrigger,Trigger1Y)),NA())</f>
        <v>8.5954729854531564E-3</v>
      </c>
    </row>
    <row r="637" spans="2:17" x14ac:dyDescent="0.2">
      <c r="B637" s="39" t="s">
        <v>42</v>
      </c>
      <c r="D637" s="42">
        <f>_xll.qlCalendarAdvance(Calendar,$D636,B637,"f",FALSE)</f>
        <v>43903</v>
      </c>
      <c r="E637" s="177">
        <f>_xll.qlInterestRateIndexValueDate(IndexON,D637)</f>
        <v>43903</v>
      </c>
      <c r="F637" s="193">
        <f>IFERROR(_xll.qlIndexFixing(IndexON,D637,TRUE,_xll.ohTrigger(RecalcTrigger,TriggerON)),NA())</f>
        <v>4.8310637350557073E-3</v>
      </c>
      <c r="H637" s="42">
        <f>_xll.qlCalendarAdvance(Calendar,$H636,B637,"f",FALSE)</f>
        <v>43903</v>
      </c>
      <c r="I637" s="177">
        <f>_xll.qlInterestRateIndexValueDate(Index1M,$H637)</f>
        <v>43907</v>
      </c>
      <c r="J637" s="182">
        <f>IFERROR(_xll.qlIndexFixing(Index1M,$H637,TRUE,_xll.ohTrigger(RecalcTrigger,Trigger1M)),NA())</f>
        <v>5.0325228075456538E-3</v>
      </c>
      <c r="K637" s="44">
        <f>IFERROR(_xll.qlIndexFixing(Index3M,H637,TRUE,_xll.ohTrigger(RecalcTrigger,Trigger3M)),NA())</f>
        <v>6.5505225465932885E-3</v>
      </c>
      <c r="L637" s="44">
        <f>IFERROR(_xll.qlIndexFixing(Index6M,$H637,TRUE,_xll.ohTrigger(RecalcTrigger,Trigger6M)),NA())</f>
        <v>8.2250992774037038E-3</v>
      </c>
      <c r="M637" s="183">
        <f>IFERROR(_xll.qlIndexFixing(Index1Y,$H637,TRUE,_xll.ohTrigger(RecalcTrigger,Trigger1Y)),NA())</f>
        <v>1.0205395349938681E-2</v>
      </c>
      <c r="N637" s="182">
        <f>IFERROR(_xll.qlIndexFixing(ONIndex1M,I637,TRUE,_xll.ohTrigger(RecalcTrigger,Trigger1M)),NA())</f>
        <v>4.9156360288638012E-3</v>
      </c>
      <c r="O637" s="44">
        <f>IFERROR(_xll.qlIndexFixing(ONIndex3M,I637,TRUE,_xll.ohTrigger(RecalcTrigger,Trigger3M)),NA())</f>
        <v>6.1771464970306056E-3</v>
      </c>
      <c r="P637" s="44">
        <f>IFERROR(_xll.qlIndexFixing(ONIndex6M,I637,TRUE,_xll.ohTrigger(RecalcTrigger,Trigger6M)),NA())</f>
        <v>7.44309339697935E-3</v>
      </c>
      <c r="Q637" s="183">
        <f>IFERROR(_xll.qlIndexFixing(ONIndex1Y,I637,TRUE,_xll.ohTrigger(RecalcTrigger,Trigger1Y)),NA())</f>
        <v>8.6569589956564386E-3</v>
      </c>
    </row>
    <row r="638" spans="2:17" x14ac:dyDescent="0.2">
      <c r="B638" s="39" t="s">
        <v>42</v>
      </c>
      <c r="D638" s="42">
        <f>_xll.qlCalendarAdvance(Calendar,$D637,B638,"f",FALSE)</f>
        <v>43910</v>
      </c>
      <c r="E638" s="177">
        <f>_xll.qlInterestRateIndexValueDate(IndexON,D638)</f>
        <v>43910</v>
      </c>
      <c r="F638" s="193">
        <f>IFERROR(_xll.qlIndexFixing(IndexON,D638,TRUE,_xll.ohTrigger(RecalcTrigger,TriggerON)),NA())</f>
        <v>4.8921911816268704E-3</v>
      </c>
      <c r="H638" s="42">
        <f>_xll.qlCalendarAdvance(Calendar,$H637,B638,"f",FALSE)</f>
        <v>43910</v>
      </c>
      <c r="I638" s="177">
        <f>_xll.qlInterestRateIndexValueDate(Index1M,$H638)</f>
        <v>43914</v>
      </c>
      <c r="J638" s="182">
        <f>IFERROR(_xll.qlIndexFixing(Index1M,$H638,TRUE,_xll.ohTrigger(RecalcTrigger,Trigger1M)),NA())</f>
        <v>5.0948572101375354E-3</v>
      </c>
      <c r="K638" s="44">
        <f>IFERROR(_xll.qlIndexFixing(Index3M,H638,TRUE,_xll.ohTrigger(RecalcTrigger,Trigger3M)),NA())</f>
        <v>6.6098318336435423E-3</v>
      </c>
      <c r="L638" s="44">
        <f>IFERROR(_xll.qlIndexFixing(Index6M,$H638,TRUE,_xll.ohTrigger(RecalcTrigger,Trigger6M)),NA())</f>
        <v>8.284433759986139E-3</v>
      </c>
      <c r="M638" s="183">
        <f>IFERROR(_xll.qlIndexFixing(Index1Y,$H638,TRUE,_xll.ohTrigger(RecalcTrigger,Trigger1Y)),NA())</f>
        <v>1.0262301437524591E-2</v>
      </c>
      <c r="N638" s="182">
        <f>IFERROR(_xll.qlIndexFixing(ONIndex1M,I638,TRUE,_xll.ohTrigger(RecalcTrigger,Trigger1M)),NA())</f>
        <v>4.9780590903836242E-3</v>
      </c>
      <c r="O638" s="44">
        <f>IFERROR(_xll.qlIndexFixing(ONIndex3M,I638,TRUE,_xll.ohTrigger(RecalcTrigger,Trigger3M)),NA())</f>
        <v>6.2363378412566561E-3</v>
      </c>
      <c r="P638" s="44">
        <f>IFERROR(_xll.qlIndexFixing(ONIndex6M,I638,TRUE,_xll.ohTrigger(RecalcTrigger,Trigger6M)),NA())</f>
        <v>7.5039869054549513E-3</v>
      </c>
      <c r="Q638" s="183">
        <f>IFERROR(_xll.qlIndexFixing(ONIndex1Y,I638,TRUE,_xll.ohTrigger(RecalcTrigger,Trigger1Y)),NA())</f>
        <v>8.7183160833870232E-3</v>
      </c>
    </row>
    <row r="639" spans="2:17" x14ac:dyDescent="0.2">
      <c r="B639" s="39" t="s">
        <v>42</v>
      </c>
      <c r="D639" s="42">
        <f>_xll.qlCalendarAdvance(Calendar,$D638,B639,"f",FALSE)</f>
        <v>43917</v>
      </c>
      <c r="E639" s="177">
        <f>_xll.qlInterestRateIndexValueDate(IndexON,D639)</f>
        <v>43917</v>
      </c>
      <c r="F639" s="193">
        <f>IFERROR(_xll.qlIndexFixing(IndexON,D639,TRUE,_xll.ohTrigger(RecalcTrigger,TriggerON)),NA())</f>
        <v>4.9533151344860471E-3</v>
      </c>
      <c r="H639" s="42">
        <f>_xll.qlCalendarAdvance(Calendar,$H638,B639,"f",FALSE)</f>
        <v>43917</v>
      </c>
      <c r="I639" s="177">
        <f>_xll.qlInterestRateIndexValueDate(Index1M,$H639)</f>
        <v>43921</v>
      </c>
      <c r="J639" s="182">
        <f>IFERROR(_xll.qlIndexFixing(Index1M,$H639,TRUE,_xll.ohTrigger(RecalcTrigger,Trigger1M)),NA())</f>
        <v>5.152647152393719E-3</v>
      </c>
      <c r="K639" s="44">
        <f>IFERROR(_xll.qlIndexFixing(Index3M,H639,TRUE,_xll.ohTrigger(RecalcTrigger,Trigger3M)),NA())</f>
        <v>6.6648430169876814E-3</v>
      </c>
      <c r="L639" s="44">
        <f>IFERROR(_xll.qlIndexFixing(Index6M,$H639,TRUE,_xll.ohTrigger(RecalcTrigger,Trigger6M)),NA())</f>
        <v>8.3393422162519985E-3</v>
      </c>
      <c r="M639" s="183">
        <f>IFERROR(_xll.qlIndexFixing(Index1Y,$H639,TRUE,_xll.ohTrigger(RecalcTrigger,Trigger1Y)),NA())</f>
        <v>1.0319034298229333E-2</v>
      </c>
      <c r="N639" s="182">
        <f>IFERROR(_xll.qlIndexFixing(ONIndex1M,I639,TRUE,_xll.ohTrigger(RecalcTrigger,Trigger1M)),NA())</f>
        <v>5.040423873641231E-3</v>
      </c>
      <c r="O639" s="44">
        <f>IFERROR(_xll.qlIndexFixing(ONIndex3M,I639,TRUE,_xll.ohTrigger(RecalcTrigger,Trigger3M)),NA())</f>
        <v>6.2955395835651018E-3</v>
      </c>
      <c r="P639" s="44">
        <f>IFERROR(_xll.qlIndexFixing(ONIndex6M,I639,TRUE,_xll.ohTrigger(RecalcTrigger,Trigger6M)),NA())</f>
        <v>7.5647736197570481E-3</v>
      </c>
      <c r="Q639" s="183">
        <f>IFERROR(_xll.qlIndexFixing(ONIndex1Y,I639,TRUE,_xll.ohTrigger(RecalcTrigger,Trigger1Y)),NA())</f>
        <v>8.7795393906908714E-3</v>
      </c>
    </row>
    <row r="640" spans="2:17" x14ac:dyDescent="0.2">
      <c r="B640" s="39" t="s">
        <v>42</v>
      </c>
      <c r="D640" s="42">
        <f>_xll.qlCalendarAdvance(Calendar,$D639,B640,"f",FALSE)</f>
        <v>43924</v>
      </c>
      <c r="E640" s="177">
        <f>_xll.qlInterestRateIndexValueDate(IndexON,D640)</f>
        <v>43924</v>
      </c>
      <c r="F640" s="193">
        <f>IFERROR(_xll.qlIndexFixing(IndexON,D640,TRUE,_xll.ohTrigger(RecalcTrigger,TriggerON)),NA())</f>
        <v>5.0144326845202869E-3</v>
      </c>
      <c r="H640" s="42">
        <f>_xll.qlCalendarAdvance(Calendar,$H639,B640,"f",FALSE)</f>
        <v>43924</v>
      </c>
      <c r="I640" s="177">
        <f>_xll.qlInterestRateIndexValueDate(Index1M,$H640)</f>
        <v>43928</v>
      </c>
      <c r="J640" s="182">
        <f>IFERROR(_xll.qlIndexFixing(Index1M,$H640,TRUE,_xll.ohTrigger(RecalcTrigger,Trigger1M)),NA())</f>
        <v>5.2148503878761687E-3</v>
      </c>
      <c r="K640" s="44">
        <f>IFERROR(_xll.qlIndexFixing(Index3M,H640,TRUE,_xll.ohTrigger(RecalcTrigger,Trigger3M)),NA())</f>
        <v>6.7241484008573943E-3</v>
      </c>
      <c r="L640" s="44">
        <f>IFERROR(_xll.qlIndexFixing(Index6M,$H640,TRUE,_xll.ohTrigger(RecalcTrigger,Trigger6M)),NA())</f>
        <v>8.3983644433931227E-3</v>
      </c>
      <c r="M640" s="183">
        <f>IFERROR(_xll.qlIndexFixing(Index1Y,$H640,TRUE,_xll.ohTrigger(RecalcTrigger,Trigger1Y)),NA())</f>
        <v>1.0375596020838816E-2</v>
      </c>
      <c r="N640" s="182">
        <f>IFERROR(_xll.qlIndexFixing(ONIndex1M,I640,TRUE,_xll.ohTrigger(RecalcTrigger,Trigger1M)),NA())</f>
        <v>5.1206591078898356E-3</v>
      </c>
      <c r="O640" s="44">
        <f>IFERROR(_xll.qlIndexFixing(ONIndex3M,I640,TRUE,_xll.ohTrigger(RecalcTrigger,Trigger3M)),NA())</f>
        <v>6.3718939531920427E-3</v>
      </c>
      <c r="P640" s="44">
        <f>IFERROR(_xll.qlIndexFixing(ONIndex6M,I640,TRUE,_xll.ohTrigger(RecalcTrigger,Trigger6M)),NA())</f>
        <v>7.6430863608329958E-3</v>
      </c>
      <c r="Q640" s="183">
        <f>IFERROR(_xll.qlIndexFixing(ONIndex1Y,I640,TRUE,_xll.ohTrigger(RecalcTrigger,Trigger1Y)),NA())</f>
        <v>8.8584836487655139E-3</v>
      </c>
    </row>
    <row r="641" spans="2:17" x14ac:dyDescent="0.2">
      <c r="B641" s="39" t="s">
        <v>42</v>
      </c>
      <c r="D641" s="42">
        <f>_xll.qlCalendarAdvance(Calendar,$D640,B641,"f",FALSE)</f>
        <v>43935</v>
      </c>
      <c r="E641" s="177">
        <f>_xll.qlInterestRateIndexValueDate(IndexON,D641)</f>
        <v>43935</v>
      </c>
      <c r="F641" s="193">
        <f>IFERROR(_xll.qlIndexFixing(IndexON,D641,TRUE,_xll.ohTrigger(RecalcTrigger,TriggerON)),NA())</f>
        <v>5.1016543906179379E-3</v>
      </c>
      <c r="H641" s="42">
        <f>_xll.qlCalendarAdvance(Calendar,$H640,B641,"f",FALSE)</f>
        <v>43935</v>
      </c>
      <c r="I641" s="177">
        <f>_xll.qlInterestRateIndexValueDate(Index1M,$H641)</f>
        <v>43937</v>
      </c>
      <c r="J641" s="182">
        <f>IFERROR(_xll.qlIndexFixing(Index1M,$H641,TRUE,_xll.ohTrigger(RecalcTrigger,Trigger1M)),NA())</f>
        <v>5.3036528183725284E-3</v>
      </c>
      <c r="K641" s="44">
        <f>IFERROR(_xll.qlIndexFixing(Index3M,H641,TRUE,_xll.ohTrigger(RecalcTrigger,Trigger3M)),NA())</f>
        <v>6.8003913717567298E-3</v>
      </c>
      <c r="L641" s="44">
        <f>IFERROR(_xll.qlIndexFixing(Index6M,$H641,TRUE,_xll.ohTrigger(RecalcTrigger,Trigger6M)),NA())</f>
        <v>8.4740024847962218E-3</v>
      </c>
      <c r="M641" s="183">
        <f>IFERROR(_xll.qlIndexFixing(Index1Y,$H641,TRUE,_xll.ohTrigger(RecalcTrigger,Trigger1Y)),NA())</f>
        <v>1.0448070283257513E-2</v>
      </c>
      <c r="N641" s="182">
        <f>IFERROR(_xll.qlIndexFixing(ONIndex1M,I641,TRUE,_xll.ohTrigger(RecalcTrigger,Trigger1M)),NA())</f>
        <v>5.2004936898430998E-3</v>
      </c>
      <c r="O641" s="44">
        <f>IFERROR(_xll.qlIndexFixing(ONIndex3M,I641,TRUE,_xll.ohTrigger(RecalcTrigger,Trigger3M)),NA())</f>
        <v>6.4478068762596763E-3</v>
      </c>
      <c r="P641" s="44">
        <f>IFERROR(_xll.qlIndexFixing(ONIndex6M,I641,TRUE,_xll.ohTrigger(RecalcTrigger,Trigger6M)),NA())</f>
        <v>7.7205622653409023E-3</v>
      </c>
      <c r="Q641" s="183">
        <f>IFERROR(_xll.qlIndexFixing(ONIndex1Y,I641,TRUE,_xll.ohTrigger(RecalcTrigger,Trigger1Y)),NA())</f>
        <v>8.9363224634553262E-3</v>
      </c>
    </row>
    <row r="642" spans="2:17" x14ac:dyDescent="0.2">
      <c r="B642" s="39" t="s">
        <v>42</v>
      </c>
      <c r="D642" s="42">
        <f>_xll.qlCalendarAdvance(Calendar,$D641,B642,"f",FALSE)</f>
        <v>43942</v>
      </c>
      <c r="E642" s="177">
        <f>_xll.qlInterestRateIndexValueDate(IndexON,D642)</f>
        <v>43942</v>
      </c>
      <c r="F642" s="193">
        <f>IFERROR(_xll.qlIndexFixing(IndexON,D642,TRUE,_xll.ohTrigger(RecalcTrigger,TriggerON)),NA())</f>
        <v>5.162742557942579E-3</v>
      </c>
      <c r="H642" s="42">
        <f>_xll.qlCalendarAdvance(Calendar,$H641,B642,"f",FALSE)</f>
        <v>43942</v>
      </c>
      <c r="I642" s="177">
        <f>_xll.qlInterestRateIndexValueDate(Index1M,$H642)</f>
        <v>43944</v>
      </c>
      <c r="J642" s="182">
        <f>IFERROR(_xll.qlIndexFixing(Index1M,$H642,TRUE,_xll.ohTrigger(RecalcTrigger,Trigger1M)),NA())</f>
        <v>5.3656710416594144E-3</v>
      </c>
      <c r="K642" s="44">
        <f>IFERROR(_xll.qlIndexFixing(Index3M,H642,TRUE,_xll.ohTrigger(RecalcTrigger,Trigger3M)),NA())</f>
        <v>6.8596837445572979E-3</v>
      </c>
      <c r="L642" s="44">
        <f>IFERROR(_xll.qlIndexFixing(Index6M,$H642,TRUE,_xll.ohTrigger(RecalcTrigger,Trigger6M)),NA())</f>
        <v>8.5326340841497435E-3</v>
      </c>
      <c r="M642" s="183">
        <f>IFERROR(_xll.qlIndexFixing(Index1Y,$H642,TRUE,_xll.ohTrigger(RecalcTrigger,Trigger1Y)),NA())</f>
        <v>1.0504249156792692E-2</v>
      </c>
      <c r="N642" s="182">
        <f>IFERROR(_xll.qlIndexFixing(ONIndex1M,I642,TRUE,_xll.ohTrigger(RecalcTrigger,Trigger1M)),NA())</f>
        <v>5.262616310570678E-3</v>
      </c>
      <c r="O642" s="44">
        <f>IFERROR(_xll.qlIndexFixing(ONIndex3M,I642,TRUE,_xll.ohTrigger(RecalcTrigger,Trigger3M)),NA())</f>
        <v>6.5070299988256863E-3</v>
      </c>
      <c r="P642" s="44">
        <f>IFERROR(_xll.qlIndexFixing(ONIndex6M,I642,TRUE,_xll.ohTrigger(RecalcTrigger,Trigger6M)),NA())</f>
        <v>7.7809329600242449E-3</v>
      </c>
      <c r="Q642" s="183">
        <f>IFERROR(_xll.qlIndexFixing(ONIndex1Y,I642,TRUE,_xll.ohTrigger(RecalcTrigger,Trigger1Y)),NA())</f>
        <v>8.997028327151213E-3</v>
      </c>
    </row>
    <row r="643" spans="2:17" x14ac:dyDescent="0.2">
      <c r="B643" s="39" t="s">
        <v>42</v>
      </c>
      <c r="D643" s="42">
        <f>_xll.qlCalendarAdvance(Calendar,$D642,B643,"f",FALSE)</f>
        <v>43949</v>
      </c>
      <c r="E643" s="177">
        <f>_xll.qlInterestRateIndexValueDate(IndexON,D643)</f>
        <v>43949</v>
      </c>
      <c r="F643" s="193">
        <f>IFERROR(_xll.qlIndexFixing(IndexON,D643,TRUE,_xll.ohTrigger(RecalcTrigger,TriggerON)),NA())</f>
        <v>5.2238143278238169E-3</v>
      </c>
      <c r="H643" s="42">
        <f>_xll.qlCalendarAdvance(Calendar,$H642,B643,"f",FALSE)</f>
        <v>43949</v>
      </c>
      <c r="I643" s="177">
        <f>_xll.qlInterestRateIndexValueDate(Index1M,$H643)</f>
        <v>43951</v>
      </c>
      <c r="J643" s="182">
        <f>IFERROR(_xll.qlIndexFixing(Index1M,$H643,TRUE,_xll.ohTrigger(RecalcTrigger,Trigger1M)),NA())</f>
        <v>5.4142324958903398E-3</v>
      </c>
      <c r="K643" s="44">
        <f>IFERROR(_xll.qlIndexFixing(Index3M,H643,TRUE,_xll.ohTrigger(RecalcTrigger,Trigger3M)),NA())</f>
        <v>6.9232660852514491E-3</v>
      </c>
      <c r="L643" s="44">
        <f>IFERROR(_xll.qlIndexFixing(Index6M,$H643,TRUE,_xll.ohTrigger(RecalcTrigger,Trigger6M)),NA())</f>
        <v>8.5910877627147792E-3</v>
      </c>
      <c r="M643" s="183">
        <f>IFERROR(_xll.qlIndexFixing(Index1Y,$H643,TRUE,_xll.ohTrigger(RecalcTrigger,Trigger1Y)),NA())</f>
        <v>1.056026438559657E-2</v>
      </c>
      <c r="N643" s="182">
        <f>IFERROR(_xll.qlIndexFixing(ONIndex1M,I643,TRUE,_xll.ohTrigger(RecalcTrigger,Trigger1M)),NA())</f>
        <v>5.3335186551262126E-3</v>
      </c>
      <c r="O643" s="44">
        <f>IFERROR(_xll.qlIndexFixing(ONIndex3M,I643,TRUE,_xll.ohTrigger(RecalcTrigger,Trigger3M)),NA())</f>
        <v>6.5747153834028182E-3</v>
      </c>
      <c r="P643" s="44">
        <f>IFERROR(_xll.qlIndexFixing(ONIndex6M,I643,TRUE,_xll.ohTrigger(RecalcTrigger,Trigger6M)),NA())</f>
        <v>7.8497732902604866E-3</v>
      </c>
      <c r="Q643" s="183">
        <f>IFERROR(_xll.qlIndexFixing(ONIndex1Y,I643,TRUE,_xll.ohTrigger(RecalcTrigger,Trigger1Y)),NA())</f>
        <v>9.06621516804762E-3</v>
      </c>
    </row>
    <row r="644" spans="2:17" x14ac:dyDescent="0.2">
      <c r="B644" s="39" t="s">
        <v>42</v>
      </c>
      <c r="D644" s="42">
        <f>_xll.qlCalendarAdvance(Calendar,$D643,B644,"f",FALSE)</f>
        <v>43956</v>
      </c>
      <c r="E644" s="177">
        <f>_xll.qlInterestRateIndexValueDate(IndexON,D644)</f>
        <v>43956</v>
      </c>
      <c r="F644" s="193">
        <f>IFERROR(_xll.qlIndexFixing(IndexON,D644,TRUE,_xll.ohTrigger(RecalcTrigger,TriggerON)),NA())</f>
        <v>5.2848667917881897E-3</v>
      </c>
      <c r="H644" s="42">
        <f>_xll.qlCalendarAdvance(Calendar,$H643,B644,"f",FALSE)</f>
        <v>43956</v>
      </c>
      <c r="I644" s="177">
        <f>_xll.qlInterestRateIndexValueDate(Index1M,$H644)</f>
        <v>43958</v>
      </c>
      <c r="J644" s="182">
        <f>IFERROR(_xll.qlIndexFixing(Index1M,$H644,TRUE,_xll.ohTrigger(RecalcTrigger,Trigger1M)),NA())</f>
        <v>5.489451650242394E-3</v>
      </c>
      <c r="K644" s="44">
        <f>IFERROR(_xll.qlIndexFixing(Index3M,H644,TRUE,_xll.ohTrigger(RecalcTrigger,Trigger3M)),NA())</f>
        <v>6.9825387832125529E-3</v>
      </c>
      <c r="L644" s="44">
        <f>IFERROR(_xll.qlIndexFixing(Index6M,$H644,TRUE,_xll.ohTrigger(RecalcTrigger,Trigger6M)),NA())</f>
        <v>8.6619560263063496E-3</v>
      </c>
      <c r="M644" s="183">
        <f>IFERROR(_xll.qlIndexFixing(Index1Y,$H644,TRUE,_xll.ohTrigger(RecalcTrigger,Trigger1Y)),NA())</f>
        <v>1.0616118442140473E-2</v>
      </c>
      <c r="N644" s="182">
        <f>IFERROR(_xll.qlIndexFixing(ONIndex1M,I644,TRUE,_xll.ohTrigger(RecalcTrigger,Trigger1M)),NA())</f>
        <v>5.3866253854195634E-3</v>
      </c>
      <c r="O644" s="44">
        <f>IFERROR(_xll.qlIndexFixing(ONIndex3M,I644,TRUE,_xll.ohTrigger(RecalcTrigger,Trigger3M)),NA())</f>
        <v>6.6254790387620943E-3</v>
      </c>
      <c r="P644" s="44">
        <f>IFERROR(_xll.qlIndexFixing(ONIndex6M,I644,TRUE,_xll.ohTrigger(RecalcTrigger,Trigger6M)),NA())</f>
        <v>7.9012915788556626E-3</v>
      </c>
      <c r="Q644" s="183">
        <f>IFERROR(_xll.qlIndexFixing(ONIndex1Y,I644,TRUE,_xll.ohTrigger(RecalcTrigger,Trigger1Y)),NA())</f>
        <v>9.117967232361579E-3</v>
      </c>
    </row>
    <row r="645" spans="2:17" x14ac:dyDescent="0.2">
      <c r="B645" s="39" t="s">
        <v>42</v>
      </c>
      <c r="D645" s="42">
        <f>_xll.qlCalendarAdvance(Calendar,$D644,B645,"f",FALSE)</f>
        <v>43963</v>
      </c>
      <c r="E645" s="177">
        <f>_xll.qlInterestRateIndexValueDate(IndexON,D645)</f>
        <v>43963</v>
      </c>
      <c r="F645" s="193">
        <f>IFERROR(_xll.qlIndexFixing(IndexON,D645,TRUE,_xll.ohTrigger(RecalcTrigger,TriggerON)),NA())</f>
        <v>5.3458970408026829E-3</v>
      </c>
      <c r="H645" s="42">
        <f>_xll.qlCalendarAdvance(Calendar,$H644,B645,"f",FALSE)</f>
        <v>43963</v>
      </c>
      <c r="I645" s="177">
        <f>_xll.qlInterestRateIndexValueDate(Index1M,$H645)</f>
        <v>43965</v>
      </c>
      <c r="J645" s="182">
        <f>IFERROR(_xll.qlIndexFixing(Index1M,$H645,TRUE,_xll.ohTrigger(RecalcTrigger,Trigger1M)),NA())</f>
        <v>5.5512056924297837E-3</v>
      </c>
      <c r="K645" s="44">
        <f>IFERROR(_xll.qlIndexFixing(Index3M,H645,TRUE,_xll.ohTrigger(RecalcTrigger,Trigger3M)),NA())</f>
        <v>7.0417986156015707E-3</v>
      </c>
      <c r="L645" s="44">
        <f>IFERROR(_xll.qlIndexFixing(Index6M,$H645,TRUE,_xll.ohTrigger(RecalcTrigger,Trigger6M)),NA())</f>
        <v>8.7200007059239741E-3</v>
      </c>
      <c r="M645" s="183">
        <f>IFERROR(_xll.qlIndexFixing(Index1Y,$H645,TRUE,_xll.ohTrigger(RecalcTrigger,Trigger1Y)),NA())</f>
        <v>1.0671813888478637E-2</v>
      </c>
      <c r="N645" s="182">
        <f>IFERROR(_xll.qlIndexFixing(ONIndex1M,I645,TRUE,_xll.ohTrigger(RecalcTrigger,Trigger1M)),NA())</f>
        <v>5.4485035031692775E-3</v>
      </c>
      <c r="O645" s="44">
        <f>IFERROR(_xll.qlIndexFixing(ONIndex3M,I645,TRUE,_xll.ohTrigger(RecalcTrigger,Trigger3M)),NA())</f>
        <v>6.6847010959403264E-3</v>
      </c>
      <c r="P645" s="44">
        <f>IFERROR(_xll.qlIndexFixing(ONIndex6M,I645,TRUE,_xll.ohTrigger(RecalcTrigger,Trigger6M)),NA())</f>
        <v>7.9612710228271766E-3</v>
      </c>
      <c r="Q645" s="183">
        <f>IFERROR(_xll.qlIndexFixing(ONIndex1Y,I645,TRUE,_xll.ohTrigger(RecalcTrigger,Trigger1Y)),NA())</f>
        <v>9.1781905579679801E-3</v>
      </c>
    </row>
    <row r="646" spans="2:17" x14ac:dyDescent="0.2">
      <c r="B646" s="39" t="s">
        <v>42</v>
      </c>
      <c r="D646" s="42">
        <f>_xll.qlCalendarAdvance(Calendar,$D645,B646,"f",FALSE)</f>
        <v>43970</v>
      </c>
      <c r="E646" s="177">
        <f>_xll.qlInterestRateIndexValueDate(IndexON,D646)</f>
        <v>43970</v>
      </c>
      <c r="F646" s="193">
        <f>IFERROR(_xll.qlIndexFixing(IndexON,D646,TRUE,_xll.ohTrigger(RecalcTrigger,TriggerON)),NA())</f>
        <v>5.4069021655145377E-3</v>
      </c>
      <c r="H646" s="42">
        <f>_xll.qlCalendarAdvance(Calendar,$H645,B646,"f",FALSE)</f>
        <v>43970</v>
      </c>
      <c r="I646" s="177">
        <f>_xll.qlInterestRateIndexValueDate(Index1M,$H646)</f>
        <v>43972</v>
      </c>
      <c r="J646" s="182">
        <f>IFERROR(_xll.qlIndexFixing(Index1M,$H646,TRUE,_xll.ohTrigger(RecalcTrigger,Trigger1M)),NA())</f>
        <v>5.6128633309920906E-3</v>
      </c>
      <c r="K646" s="44">
        <f>IFERROR(_xll.qlIndexFixing(Index3M,H646,TRUE,_xll.ohTrigger(RecalcTrigger,Trigger3M)),NA())</f>
        <v>7.1010436482908616E-3</v>
      </c>
      <c r="L646" s="44">
        <f>IFERROR(_xll.qlIndexFixing(Index6M,$H646,TRUE,_xll.ohTrigger(RecalcTrigger,Trigger6M)),NA())</f>
        <v>8.7778537377940346E-3</v>
      </c>
      <c r="M646" s="183">
        <f>IFERROR(_xll.qlIndexFixing(Index1Y,$H646,TRUE,_xll.ohTrigger(RecalcTrigger,Trigger1Y)),NA())</f>
        <v>1.0727353376268152E-2</v>
      </c>
      <c r="N646" s="182">
        <f>IFERROR(_xll.qlIndexFixing(ONIndex1M,I646,TRUE,_xll.ohTrigger(RecalcTrigger,Trigger1M)),NA())</f>
        <v>5.5102917835814225E-3</v>
      </c>
      <c r="O646" s="44">
        <f>IFERROR(_xll.qlIndexFixing(ONIndex3M,I646,TRUE,_xll.ohTrigger(RecalcTrigger,Trigger3M)),NA())</f>
        <v>6.7439189379303599E-3</v>
      </c>
      <c r="P646" s="44">
        <f>IFERROR(_xll.qlIndexFixing(ONIndex6M,I646,TRUE,_xll.ohTrigger(RecalcTrigger,Trigger6M)),NA())</f>
        <v>8.0211115699047042E-3</v>
      </c>
      <c r="Q646" s="183">
        <f>IFERROR(_xll.qlIndexFixing(ONIndex1Y,I646,TRUE,_xll.ohTrigger(RecalcTrigger,Trigger1Y)),NA())</f>
        <v>9.2382433216098292E-3</v>
      </c>
    </row>
    <row r="647" spans="2:17" x14ac:dyDescent="0.2">
      <c r="B647" s="39" t="s">
        <v>42</v>
      </c>
      <c r="D647" s="42">
        <f>_xll.qlCalendarAdvance(Calendar,$D646,B647,"f",FALSE)</f>
        <v>43977</v>
      </c>
      <c r="E647" s="177">
        <f>_xll.qlInterestRateIndexValueDate(IndexON,D647)</f>
        <v>43977</v>
      </c>
      <c r="F647" s="193">
        <f>IFERROR(_xll.qlIndexFixing(IndexON,D647,TRUE,_xll.ohTrigger(RecalcTrigger,TriggerON)),NA())</f>
        <v>5.467879257210484E-3</v>
      </c>
      <c r="H647" s="42">
        <f>_xll.qlCalendarAdvance(Calendar,$H646,B647,"f",FALSE)</f>
        <v>43977</v>
      </c>
      <c r="I647" s="177">
        <f>_xll.qlInterestRateIndexValueDate(Index1M,$H647)</f>
        <v>43979</v>
      </c>
      <c r="J647" s="182">
        <f>IFERROR(_xll.qlIndexFixing(Index1M,$H647,TRUE,_xll.ohTrigger(RecalcTrigger,Trigger1M)),NA())</f>
        <v>5.6744203941488935E-3</v>
      </c>
      <c r="K647" s="44">
        <f>IFERROR(_xll.qlIndexFixing(Index3M,H647,TRUE,_xll.ohTrigger(RecalcTrigger,Trigger3M)),NA())</f>
        <v>7.1602719470346184E-3</v>
      </c>
      <c r="L647" s="44">
        <f>IFERROR(_xll.qlIndexFixing(Index6M,$H647,TRUE,_xll.ohTrigger(RecalcTrigger,Trigger6M)),NA())</f>
        <v>8.8355108454986012E-3</v>
      </c>
      <c r="M647" s="183">
        <f>IFERROR(_xll.qlIndexFixing(Index1Y,$H647,TRUE,_xll.ohTrigger(RecalcTrigger,Trigger1Y)),NA())</f>
        <v>1.078273964678997E-2</v>
      </c>
      <c r="N647" s="182">
        <f>IFERROR(_xll.qlIndexFixing(ONIndex1M,I647,TRUE,_xll.ohTrigger(RecalcTrigger,Trigger1M)),NA())</f>
        <v>5.5719860583902658E-3</v>
      </c>
      <c r="O647" s="44">
        <f>IFERROR(_xll.qlIndexFixing(ONIndex3M,I647,TRUE,_xll.ohTrigger(RecalcTrigger,Trigger3M)),NA())</f>
        <v>6.80313063467608E-3</v>
      </c>
      <c r="P647" s="44">
        <f>IFERROR(_xll.qlIndexFixing(ONIndex6M,I647,TRUE,_xll.ohTrigger(RecalcTrigger,Trigger6M)),NA())</f>
        <v>8.080808980039933E-3</v>
      </c>
      <c r="Q647" s="183">
        <f>IFERROR(_xll.qlIndexFixing(ONIndex1Y,I647,TRUE,_xll.ohTrigger(RecalcTrigger,Trigger1Y)),NA())</f>
        <v>9.2981206653330872E-3</v>
      </c>
    </row>
    <row r="648" spans="2:17" x14ac:dyDescent="0.2">
      <c r="B648" s="39" t="s">
        <v>42</v>
      </c>
      <c r="D648" s="42">
        <f>_xll.qlCalendarAdvance(Calendar,$D647,B648,"f",FALSE)</f>
        <v>43984</v>
      </c>
      <c r="E648" s="177">
        <f>_xll.qlInterestRateIndexValueDate(IndexON,D648)</f>
        <v>43984</v>
      </c>
      <c r="F648" s="193">
        <f>IFERROR(_xll.qlIndexFixing(IndexON,D648,TRUE,_xll.ohTrigger(RecalcTrigger,TriggerON)),NA())</f>
        <v>5.5288254066176989E-3</v>
      </c>
      <c r="H648" s="42">
        <f>_xll.qlCalendarAdvance(Calendar,$H647,B648,"f",FALSE)</f>
        <v>43984</v>
      </c>
      <c r="I648" s="177">
        <f>_xll.qlInterestRateIndexValueDate(Index1M,$H648)</f>
        <v>43986</v>
      </c>
      <c r="J648" s="182">
        <f>IFERROR(_xll.qlIndexFixing(Index1M,$H648,TRUE,_xll.ohTrigger(RecalcTrigger,Trigger1M)),NA())</f>
        <v>5.7358727100373375E-3</v>
      </c>
      <c r="K648" s="44">
        <f>IFERROR(_xll.qlIndexFixing(Index3M,H648,TRUE,_xll.ohTrigger(RecalcTrigger,Trigger3M)),NA())</f>
        <v>7.2194815774680003E-3</v>
      </c>
      <c r="L648" s="44">
        <f>IFERROR(_xll.qlIndexFixing(Index6M,$H648,TRUE,_xll.ohTrigger(RecalcTrigger,Trigger6M)),NA())</f>
        <v>8.8805377244278623E-3</v>
      </c>
      <c r="M648" s="183">
        <f>IFERROR(_xll.qlIndexFixing(Index1Y,$H648,TRUE,_xll.ohTrigger(RecalcTrigger,Trigger1Y)),NA())</f>
        <v>1.0837975530969069E-2</v>
      </c>
      <c r="N648" s="182">
        <f>IFERROR(_xll.qlIndexFixing(ONIndex1M,I648,TRUE,_xll.ohTrigger(RecalcTrigger,Trigger1M)),NA())</f>
        <v>5.6335821594100111E-3</v>
      </c>
      <c r="O648" s="44">
        <f>IFERROR(_xll.qlIndexFixing(ONIndex3M,I648,TRUE,_xll.ohTrigger(RecalcTrigger,Trigger3M)),NA())</f>
        <v>6.8623342561213718E-3</v>
      </c>
      <c r="P648" s="44">
        <f>IFERROR(_xll.qlIndexFixing(ONIndex6M,I648,TRUE,_xll.ohTrigger(RecalcTrigger,Trigger6M)),NA())</f>
        <v>8.1403590131046144E-3</v>
      </c>
      <c r="Q648" s="183">
        <f>IFERROR(_xll.qlIndexFixing(ONIndex1Y,I648,TRUE,_xll.ohTrigger(RecalcTrigger,Trigger1Y)),NA())</f>
        <v>9.3578177311837152E-3</v>
      </c>
    </row>
    <row r="649" spans="2:17" x14ac:dyDescent="0.2">
      <c r="B649" s="39" t="s">
        <v>42</v>
      </c>
      <c r="D649" s="42">
        <f>_xll.qlCalendarAdvance(Calendar,$D648,B649,"f",FALSE)</f>
        <v>43991</v>
      </c>
      <c r="E649" s="177">
        <f>_xll.qlInterestRateIndexValueDate(IndexON,D649)</f>
        <v>43991</v>
      </c>
      <c r="F649" s="193">
        <f>IFERROR(_xll.qlIndexFixing(IndexON,D649,TRUE,_xll.ohTrigger(RecalcTrigger,TriggerON)),NA())</f>
        <v>5.5897377052627206E-3</v>
      </c>
      <c r="H649" s="42">
        <f>_xll.qlCalendarAdvance(Calendar,$H648,B649,"f",FALSE)</f>
        <v>43991</v>
      </c>
      <c r="I649" s="177">
        <f>_xll.qlInterestRateIndexValueDate(Index1M,$H649)</f>
        <v>43993</v>
      </c>
      <c r="J649" s="182">
        <f>IFERROR(_xll.qlIndexFixing(Index1M,$H649,TRUE,_xll.ohTrigger(RecalcTrigger,Trigger1M)),NA())</f>
        <v>5.7972161067096351E-3</v>
      </c>
      <c r="K649" s="44">
        <f>IFERROR(_xll.qlIndexFixing(Index3M,H649,TRUE,_xll.ohTrigger(RecalcTrigger,Trigger3M)),NA())</f>
        <v>7.2786706051149478E-3</v>
      </c>
      <c r="L649" s="44">
        <f>IFERROR(_xll.qlIndexFixing(Index6M,$H649,TRUE,_xll.ohTrigger(RecalcTrigger,Trigger6M)),NA())</f>
        <v>8.9378341004453347E-3</v>
      </c>
      <c r="M649" s="183">
        <f>IFERROR(_xll.qlIndexFixing(Index1Y,$H649,TRUE,_xll.ohTrigger(RecalcTrigger,Trigger1Y)),NA())</f>
        <v>1.08930639493959E-2</v>
      </c>
      <c r="N649" s="182">
        <f>IFERROR(_xll.qlIndexFixing(ONIndex1M,I649,TRUE,_xll.ohTrigger(RecalcTrigger,Trigger1M)),NA())</f>
        <v>5.6950759184548616E-3</v>
      </c>
      <c r="O649" s="44">
        <f>IFERROR(_xll.qlIndexFixing(ONIndex3M,I649,TRUE,_xll.ohTrigger(RecalcTrigger,Trigger3M)),NA())</f>
        <v>6.9215278721301843E-3</v>
      </c>
      <c r="P649" s="44">
        <f>IFERROR(_xll.qlIndexFixing(ONIndex6M,I649,TRUE,_xll.ohTrigger(RecalcTrigger,Trigger6M)),NA())</f>
        <v>8.1997574291303721E-3</v>
      </c>
      <c r="Q649" s="183">
        <f>IFERROR(_xll.qlIndexFixing(ONIndex1Y,I649,TRUE,_xll.ohTrigger(RecalcTrigger,Trigger1Y)),NA())</f>
        <v>9.4173296612876101E-3</v>
      </c>
    </row>
    <row r="650" spans="2:17" x14ac:dyDescent="0.2">
      <c r="B650" s="39" t="s">
        <v>42</v>
      </c>
      <c r="D650" s="42">
        <f>_xll.qlCalendarAdvance(Calendar,$D649,B650,"f",FALSE)</f>
        <v>43998</v>
      </c>
      <c r="E650" s="177">
        <f>_xll.qlInterestRateIndexValueDate(IndexON,D650)</f>
        <v>43998</v>
      </c>
      <c r="F650" s="193">
        <f>IFERROR(_xll.qlIndexFixing(IndexON,D650,TRUE,_xll.ohTrigger(RecalcTrigger,TriggerON)),NA())</f>
        <v>5.6506132436329182E-3</v>
      </c>
      <c r="H650" s="42">
        <f>_xll.qlCalendarAdvance(Calendar,$H649,B650,"f",FALSE)</f>
        <v>43998</v>
      </c>
      <c r="I650" s="177">
        <f>_xll.qlInterestRateIndexValueDate(Index1M,$H650)</f>
        <v>44000</v>
      </c>
      <c r="J650" s="182">
        <f>IFERROR(_xll.qlIndexFixing(Index1M,$H650,TRUE,_xll.ohTrigger(RecalcTrigger,Trigger1M)),NA())</f>
        <v>5.858446412110585E-3</v>
      </c>
      <c r="K650" s="44">
        <f>IFERROR(_xll.qlIndexFixing(Index3M,H650,TRUE,_xll.ohTrigger(RecalcTrigger,Trigger3M)),NA())</f>
        <v>7.3378370953786319E-3</v>
      </c>
      <c r="L650" s="44">
        <f>IFERROR(_xll.qlIndexFixing(Index6M,$H650,TRUE,_xll.ohTrigger(RecalcTrigger,Trigger6M)),NA())</f>
        <v>8.9949226256049696E-3</v>
      </c>
      <c r="M650" s="183">
        <f>IFERROR(_xll.qlIndexFixing(Index1Y,$H650,TRUE,_xll.ohTrigger(RecalcTrigger,Trigger1Y)),NA())</f>
        <v>1.0948007912345015E-2</v>
      </c>
      <c r="N650" s="182">
        <f>IFERROR(_xll.qlIndexFixing(ONIndex1M,I650,TRUE,_xll.ohTrigger(RecalcTrigger,Trigger1M)),NA())</f>
        <v>5.756463167418957E-3</v>
      </c>
      <c r="O650" s="44">
        <f>IFERROR(_xll.qlIndexFixing(ONIndex3M,I650,TRUE,_xll.ohTrigger(RecalcTrigger,Trigger3M)),NA())</f>
        <v>6.9807095527263385E-3</v>
      </c>
      <c r="P650" s="44">
        <f>IFERROR(_xll.qlIndexFixing(ONIndex6M,I650,TRUE,_xll.ohTrigger(RecalcTrigger,Trigger6M)),NA())</f>
        <v>8.2589999883087017E-3</v>
      </c>
      <c r="Q650" s="183">
        <f>IFERROR(_xll.qlIndexFixing(ONIndex1Y,I650,TRUE,_xll.ohTrigger(RecalcTrigger,Trigger1Y)),NA())</f>
        <v>9.4766515976107968E-3</v>
      </c>
    </row>
    <row r="651" spans="2:17" x14ac:dyDescent="0.2">
      <c r="B651" s="39" t="s">
        <v>42</v>
      </c>
      <c r="D651" s="42">
        <f>_xll.qlCalendarAdvance(Calendar,$D650,B651,"f",FALSE)</f>
        <v>44005</v>
      </c>
      <c r="E651" s="177">
        <f>_xll.qlInterestRateIndexValueDate(IndexON,D651)</f>
        <v>44005</v>
      </c>
      <c r="F651" s="193">
        <f>IFERROR(_xll.qlIndexFixing(IndexON,D651,TRUE,_xll.ohTrigger(RecalcTrigger,TriggerON)),NA())</f>
        <v>5.7114491129350853E-3</v>
      </c>
      <c r="H651" s="42">
        <f>_xll.qlCalendarAdvance(Calendar,$H650,B651,"f",FALSE)</f>
        <v>44005</v>
      </c>
      <c r="I651" s="177">
        <f>_xll.qlInterestRateIndexValueDate(Index1M,$H651)</f>
        <v>44007</v>
      </c>
      <c r="J651" s="182">
        <f>IFERROR(_xll.qlIndexFixing(Index1M,$H651,TRUE,_xll.ohTrigger(RecalcTrigger,Trigger1M)),NA())</f>
        <v>5.91955945411754E-3</v>
      </c>
      <c r="K651" s="44">
        <f>IFERROR(_xll.qlIndexFixing(Index3M,H651,TRUE,_xll.ohTrigger(RecalcTrigger,Trigger3M)),NA())</f>
        <v>7.3969791135475313E-3</v>
      </c>
      <c r="L651" s="44">
        <f>IFERROR(_xll.qlIndexFixing(Index6M,$H651,TRUE,_xll.ohTrigger(RecalcTrigger,Trigger6M)),NA())</f>
        <v>9.0640963678130012E-3</v>
      </c>
      <c r="M651" s="183">
        <f>IFERROR(_xll.qlIndexFixing(Index1Y,$H651,TRUE,_xll.ohTrigger(RecalcTrigger,Trigger1Y)),NA())</f>
        <v>1.1002810519796083E-2</v>
      </c>
      <c r="N651" s="182">
        <f>IFERROR(_xll.qlIndexFixing(ONIndex1M,I651,TRUE,_xll.ohTrigger(RecalcTrigger,Trigger1M)),NA())</f>
        <v>5.8177397380365647E-3</v>
      </c>
      <c r="O651" s="44">
        <f>IFERROR(_xll.qlIndexFixing(ONIndex3M,I651,TRUE,_xll.ohTrigger(RecalcTrigger,Trigger3M)),NA())</f>
        <v>7.0398773678537196E-3</v>
      </c>
      <c r="P651" s="44">
        <f>IFERROR(_xll.qlIndexFixing(ONIndex6M,I651,TRUE,_xll.ohTrigger(RecalcTrigger,Trigger6M)),NA())</f>
        <v>8.3180824503514827E-3</v>
      </c>
      <c r="Q651" s="183">
        <f>IFERROR(_xll.qlIndexFixing(ONIndex1Y,I651,TRUE,_xll.ohTrigger(RecalcTrigger,Trigger1Y)),NA())</f>
        <v>9.5357786821193002E-3</v>
      </c>
    </row>
    <row r="652" spans="2:17" x14ac:dyDescent="0.2">
      <c r="B652" s="39" t="s">
        <v>42</v>
      </c>
      <c r="D652" s="42">
        <f>_xll.qlCalendarAdvance(Calendar,$D651,B652,"f",FALSE)</f>
        <v>44012</v>
      </c>
      <c r="E652" s="177">
        <f>_xll.qlInterestRateIndexValueDate(IndexON,D652)</f>
        <v>44012</v>
      </c>
      <c r="F652" s="193">
        <f>IFERROR(_xll.qlIndexFixing(IndexON,D652,TRUE,_xll.ohTrigger(RecalcTrigger,TriggerON)),NA())</f>
        <v>5.7722424040562714E-3</v>
      </c>
      <c r="H652" s="42">
        <f>_xll.qlCalendarAdvance(Calendar,$H651,B652,"f",FALSE)</f>
        <v>44012</v>
      </c>
      <c r="I652" s="177">
        <f>_xll.qlInterestRateIndexValueDate(Index1M,$H652)</f>
        <v>44014</v>
      </c>
      <c r="J652" s="182">
        <f>IFERROR(_xll.qlIndexFixing(Index1M,$H652,TRUE,_xll.ohTrigger(RecalcTrigger,Trigger1M)),NA())</f>
        <v>5.9805510605154266E-3</v>
      </c>
      <c r="K652" s="44">
        <f>IFERROR(_xll.qlIndexFixing(Index3M,H652,TRUE,_xll.ohTrigger(RecalcTrigger,Trigger3M)),NA())</f>
        <v>7.4560947247945628E-3</v>
      </c>
      <c r="L652" s="44">
        <f>IFERROR(_xll.qlIndexFixing(Index6M,$H652,TRUE,_xll.ohTrigger(RecalcTrigger,Trigger6M)),NA())</f>
        <v>9.1207228898564571E-3</v>
      </c>
      <c r="M652" s="183">
        <f>IFERROR(_xll.qlIndexFixing(Index1Y,$H652,TRUE,_xll.ohTrigger(RecalcTrigger,Trigger1Y)),NA())</f>
        <v>1.1057474961454481E-2</v>
      </c>
      <c r="N652" s="182">
        <f>IFERROR(_xll.qlIndexFixing(ONIndex1M,I652,TRUE,_xll.ohTrigger(RecalcTrigger,Trigger1M)),NA())</f>
        <v>5.8789014619620161E-3</v>
      </c>
      <c r="O652" s="44">
        <f>IFERROR(_xll.qlIndexFixing(ONIndex3M,I652,TRUE,_xll.ohTrigger(RecalcTrigger,Trigger3M)),NA())</f>
        <v>7.0990293874562127E-3</v>
      </c>
      <c r="P652" s="44">
        <f>IFERROR(_xll.qlIndexFixing(ONIndex6M,I652,TRUE,_xll.ohTrigger(RecalcTrigger,Trigger6M)),NA())</f>
        <v>8.3770005753702748E-3</v>
      </c>
      <c r="Q652" s="183">
        <f>IFERROR(_xll.qlIndexFixing(ONIndex1Y,I652,TRUE,_xll.ohTrigger(RecalcTrigger,Trigger1Y)),NA())</f>
        <v>9.5947060570189535E-3</v>
      </c>
    </row>
    <row r="653" spans="2:17" x14ac:dyDescent="0.2">
      <c r="B653" s="39" t="s">
        <v>42</v>
      </c>
      <c r="D653" s="42">
        <f>_xll.qlCalendarAdvance(Calendar,$D652,B653,"f",FALSE)</f>
        <v>44019</v>
      </c>
      <c r="E653" s="177">
        <f>_xll.qlInterestRateIndexValueDate(IndexON,D653)</f>
        <v>44019</v>
      </c>
      <c r="F653" s="193">
        <f>IFERROR(_xll.qlIndexFixing(IndexON,D653,TRUE,_xll.ohTrigger(RecalcTrigger,TriggerON)),NA())</f>
        <v>5.8329902079634621E-3</v>
      </c>
      <c r="H653" s="42">
        <f>_xll.qlCalendarAdvance(Calendar,$H652,B653,"f",FALSE)</f>
        <v>44019</v>
      </c>
      <c r="I653" s="177">
        <f>_xll.qlInterestRateIndexValueDate(Index1M,$H653)</f>
        <v>44021</v>
      </c>
      <c r="J653" s="182">
        <f>IFERROR(_xll.qlIndexFixing(Index1M,$H653,TRUE,_xll.ohTrigger(RecalcTrigger,Trigger1M)),NA())</f>
        <v>6.0414170589992433E-3</v>
      </c>
      <c r="K653" s="44">
        <f>IFERROR(_xll.qlIndexFixing(Index3M,H653,TRUE,_xll.ohTrigger(RecalcTrigger,Trigger3M)),NA())</f>
        <v>7.5151819941727434E-3</v>
      </c>
      <c r="L653" s="44">
        <f>IFERROR(_xll.qlIndexFixing(Index6M,$H653,TRUE,_xll.ohTrigger(RecalcTrigger,Trigger6M)),NA())</f>
        <v>9.1771506185843402E-3</v>
      </c>
      <c r="M653" s="183">
        <f>IFERROR(_xll.qlIndexFixing(Index1Y,$H653,TRUE,_xll.ohTrigger(RecalcTrigger,Trigger1Y)),NA())</f>
        <v>1.1112004516769906E-2</v>
      </c>
      <c r="N653" s="182">
        <f>IFERROR(_xll.qlIndexFixing(ONIndex1M,I653,TRUE,_xll.ohTrigger(RecalcTrigger,Trigger1M)),NA())</f>
        <v>5.9399441710894507E-3</v>
      </c>
      <c r="O653" s="44">
        <f>IFERROR(_xll.qlIndexFixing(ONIndex3M,I653,TRUE,_xll.ohTrigger(RecalcTrigger,Trigger3M)),NA())</f>
        <v>7.1581636813977667E-3</v>
      </c>
      <c r="P653" s="44">
        <f>IFERROR(_xll.qlIndexFixing(ONIndex6M,I653,TRUE,_xll.ohTrigger(RecalcTrigger,Trigger6M)),NA())</f>
        <v>8.4357501231568932E-3</v>
      </c>
      <c r="Q653" s="183">
        <f>IFERROR(_xll.qlIndexFixing(ONIndex1Y,I653,TRUE,_xll.ohTrigger(RecalcTrigger,Trigger1Y)),NA())</f>
        <v>9.6534288641958454E-3</v>
      </c>
    </row>
    <row r="654" spans="2:17" x14ac:dyDescent="0.2">
      <c r="B654" s="39" t="s">
        <v>42</v>
      </c>
      <c r="D654" s="42">
        <f>_xll.qlCalendarAdvance(Calendar,$D653,B654,"f",FALSE)</f>
        <v>44026</v>
      </c>
      <c r="E654" s="177">
        <f>_xll.qlInterestRateIndexValueDate(IndexON,D654)</f>
        <v>44026</v>
      </c>
      <c r="F654" s="193">
        <f>IFERROR(_xll.qlIndexFixing(IndexON,D654,TRUE,_xll.ohTrigger(RecalcTrigger,TriggerON)),NA())</f>
        <v>5.893689615703579E-3</v>
      </c>
      <c r="H654" s="42">
        <f>_xll.qlCalendarAdvance(Calendar,$H653,B654,"f",FALSE)</f>
        <v>44026</v>
      </c>
      <c r="I654" s="177">
        <f>_xll.qlInterestRateIndexValueDate(Index1M,$H654)</f>
        <v>44028</v>
      </c>
      <c r="J654" s="182">
        <f>IFERROR(_xll.qlIndexFixing(Index1M,$H654,TRUE,_xll.ohTrigger(RecalcTrigger,Trigger1M)),NA())</f>
        <v>6.1021532771765585E-3</v>
      </c>
      <c r="K654" s="44">
        <f>IFERROR(_xll.qlIndexFixing(Index3M,H654,TRUE,_xll.ohTrigger(RecalcTrigger,Trigger3M)),NA())</f>
        <v>7.5742389866247399E-3</v>
      </c>
      <c r="L654" s="44">
        <f>IFERROR(_xll.qlIndexFixing(Index6M,$H654,TRUE,_xll.ohTrigger(RecalcTrigger,Trigger6M)),NA())</f>
        <v>9.2333869265211772E-3</v>
      </c>
      <c r="M654" s="183">
        <f>IFERROR(_xll.qlIndexFixing(Index1Y,$H654,TRUE,_xll.ohTrigger(RecalcTrigger,Trigger1Y)),NA())</f>
        <v>1.1166402554958063E-2</v>
      </c>
      <c r="N654" s="182">
        <f>IFERROR(_xll.qlIndexFixing(ONIndex1M,I654,TRUE,_xll.ohTrigger(RecalcTrigger,Trigger1M)),NA())</f>
        <v>6.0008636970731999E-3</v>
      </c>
      <c r="O654" s="44">
        <f>IFERROR(_xll.qlIndexFixing(ONIndex3M,I654,TRUE,_xll.ohTrigger(RecalcTrigger,Trigger3M)),NA())</f>
        <v>7.2172783196222667E-3</v>
      </c>
      <c r="P654" s="44">
        <f>IFERROR(_xll.qlIndexFixing(ONIndex6M,I654,TRUE,_xll.ohTrigger(RecalcTrigger,Trigger6M)),NA())</f>
        <v>8.4943268539028338E-3</v>
      </c>
      <c r="Q654" s="183">
        <f>IFERROR(_xll.qlIndexFixing(ONIndex1Y,I654,TRUE,_xll.ohTrigger(RecalcTrigger,Trigger1Y)),NA())</f>
        <v>9.711942245695937E-3</v>
      </c>
    </row>
    <row r="655" spans="2:17" x14ac:dyDescent="0.2">
      <c r="B655" s="39" t="s">
        <v>42</v>
      </c>
      <c r="D655" s="42">
        <f>_xll.qlCalendarAdvance(Calendar,$D654,B655,"f",FALSE)</f>
        <v>44033</v>
      </c>
      <c r="E655" s="177">
        <f>_xll.qlInterestRateIndexValueDate(IndexON,D655)</f>
        <v>44033</v>
      </c>
      <c r="F655" s="193">
        <f>IFERROR(_xll.qlIndexFixing(IndexON,D655,TRUE,_xll.ohTrigger(RecalcTrigger,TriggerON)),NA())</f>
        <v>5.9543377183235435E-3</v>
      </c>
      <c r="H655" s="42">
        <f>_xll.qlCalendarAdvance(Calendar,$H654,B655,"f",FALSE)</f>
        <v>44033</v>
      </c>
      <c r="I655" s="177">
        <f>_xll.qlInterestRateIndexValueDate(Index1M,$H655)</f>
        <v>44035</v>
      </c>
      <c r="J655" s="182">
        <f>IFERROR(_xll.qlIndexFixing(Index1M,$H655,TRUE,_xll.ohTrigger(RecalcTrigger,Trigger1M)),NA())</f>
        <v>6.1627555425800007E-3</v>
      </c>
      <c r="K655" s="44">
        <f>IFERROR(_xll.qlIndexFixing(Index3M,H655,TRUE,_xll.ohTrigger(RecalcTrigger,Trigger3M)),NA())</f>
        <v>7.6332637669733177E-3</v>
      </c>
      <c r="L655" s="44">
        <f>IFERROR(_xll.qlIndexFixing(Index6M,$H655,TRUE,_xll.ohTrigger(RecalcTrigger,Trigger6M)),NA())</f>
        <v>9.2894393590674026E-3</v>
      </c>
      <c r="M655" s="183">
        <f>IFERROR(_xll.qlIndexFixing(Index1Y,$H655,TRUE,_xll.ohTrigger(RecalcTrigger,Trigger1Y)),NA())</f>
        <v>1.122067253501839E-2</v>
      </c>
      <c r="N655" s="182">
        <f>IFERROR(_xll.qlIndexFixing(ONIndex1M,I655,TRUE,_xll.ohTrigger(RecalcTrigger,Trigger1M)),NA())</f>
        <v>6.0616558720472113E-3</v>
      </c>
      <c r="O655" s="44">
        <f>IFERROR(_xll.qlIndexFixing(ONIndex3M,I655,TRUE,_xll.ohTrigger(RecalcTrigger,Trigger3M)),NA())</f>
        <v>7.2763713720735979E-3</v>
      </c>
      <c r="P655" s="44">
        <f>IFERROR(_xll.qlIndexFixing(ONIndex6M,I655,TRUE,_xll.ohTrigger(RecalcTrigger,Trigger6M)),NA())</f>
        <v>8.5527265275597841E-3</v>
      </c>
      <c r="Q655" s="183">
        <f>IFERROR(_xll.qlIndexFixing(ONIndex1Y,I655,TRUE,_xll.ohTrigger(RecalcTrigger,Trigger1Y)),NA())</f>
        <v>9.7702413435651891E-3</v>
      </c>
    </row>
    <row r="656" spans="2:17" x14ac:dyDescent="0.2">
      <c r="B656" s="39" t="s">
        <v>42</v>
      </c>
      <c r="D656" s="42">
        <f>_xll.qlCalendarAdvance(Calendar,$D655,B656,"f",FALSE)</f>
        <v>44040</v>
      </c>
      <c r="E656" s="177">
        <f>_xll.qlInterestRateIndexValueDate(IndexON,D656)</f>
        <v>44040</v>
      </c>
      <c r="F656" s="193">
        <f>IFERROR(_xll.qlIndexFixing(IndexON,D656,TRUE,_xll.ohTrigger(RecalcTrigger,TriggerON)),NA())</f>
        <v>6.0149316067903413E-3</v>
      </c>
      <c r="H656" s="42">
        <f>_xll.qlCalendarAdvance(Calendar,$H655,B656,"f",FALSE)</f>
        <v>44040</v>
      </c>
      <c r="I656" s="177">
        <f>_xll.qlInterestRateIndexValueDate(Index1M,$H656)</f>
        <v>44042</v>
      </c>
      <c r="J656" s="182">
        <f>IFERROR(_xll.qlIndexFixing(Index1M,$H656,TRUE,_xll.ohTrigger(RecalcTrigger,Trigger1M)),NA())</f>
        <v>6.2232196826472741E-3</v>
      </c>
      <c r="K656" s="44">
        <f>IFERROR(_xll.qlIndexFixing(Index3M,H656,TRUE,_xll.ohTrigger(RecalcTrigger,Trigger3M)),NA())</f>
        <v>7.6922543999265484E-3</v>
      </c>
      <c r="L656" s="44">
        <f>IFERROR(_xll.qlIndexFixing(Index6M,$H656,TRUE,_xll.ohTrigger(RecalcTrigger,Trigger6M)),NA())</f>
        <v>9.3331850548649137E-3</v>
      </c>
      <c r="M656" s="183">
        <f>IFERROR(_xll.qlIndexFixing(Index1Y,$H656,TRUE,_xll.ohTrigger(RecalcTrigger,Trigger1Y)),NA())</f>
        <v>1.12748180057551E-2</v>
      </c>
      <c r="N656" s="182">
        <f>IFERROR(_xll.qlIndexFixing(ONIndex1M,I656,TRUE,_xll.ohTrigger(RecalcTrigger,Trigger1M)),NA())</f>
        <v>6.1223165274260083E-3</v>
      </c>
      <c r="O656" s="44">
        <f>IFERROR(_xll.qlIndexFixing(ONIndex3M,I656,TRUE,_xll.ohTrigger(RecalcTrigger,Trigger3M)),NA())</f>
        <v>7.3354409088555173E-3</v>
      </c>
      <c r="P656" s="44">
        <f>IFERROR(_xll.qlIndexFixing(ONIndex6M,I656,TRUE,_xll.ohTrigger(RecalcTrigger,Trigger6M)),NA())</f>
        <v>8.6109449038396235E-3</v>
      </c>
      <c r="Q656" s="183">
        <f>IFERROR(_xll.qlIndexFixing(ONIndex1Y,I656,TRUE,_xll.ohTrigger(RecalcTrigger,Trigger1Y)),NA())</f>
        <v>9.8283212998495628E-3</v>
      </c>
    </row>
    <row r="657" spans="2:17" x14ac:dyDescent="0.2">
      <c r="B657" s="39" t="s">
        <v>42</v>
      </c>
      <c r="D657" s="42">
        <f>_xll.qlCalendarAdvance(Calendar,$D656,B657,"f",FALSE)</f>
        <v>44047</v>
      </c>
      <c r="E657" s="177">
        <f>_xll.qlInterestRateIndexValueDate(IndexON,D657)</f>
        <v>44047</v>
      </c>
      <c r="F657" s="193">
        <f>IFERROR(_xll.qlIndexFixing(IndexON,D657,TRUE,_xll.ohTrigger(RecalcTrigger,TriggerON)),NA())</f>
        <v>6.0754683719910219E-3</v>
      </c>
      <c r="H657" s="42">
        <f>_xll.qlCalendarAdvance(Calendar,$H656,B657,"f",FALSE)</f>
        <v>44047</v>
      </c>
      <c r="I657" s="177">
        <f>_xll.qlInterestRateIndexValueDate(Index1M,$H657)</f>
        <v>44049</v>
      </c>
      <c r="J657" s="182">
        <f>IFERROR(_xll.qlIndexFixing(Index1M,$H657,TRUE,_xll.ohTrigger(RecalcTrigger,Trigger1M)),NA())</f>
        <v>6.283541524726155E-3</v>
      </c>
      <c r="K657" s="44">
        <f>IFERROR(_xll.qlIndexFixing(Index3M,H657,TRUE,_xll.ohTrigger(RecalcTrigger,Trigger3M)),NA())</f>
        <v>7.7512089500778166E-3</v>
      </c>
      <c r="L657" s="44">
        <f>IFERROR(_xll.qlIndexFixing(Index6M,$H657,TRUE,_xll.ohTrigger(RecalcTrigger,Trigger6M)),NA())</f>
        <v>9.4010236440565248E-3</v>
      </c>
      <c r="M657" s="183">
        <f>IFERROR(_xll.qlIndexFixing(Index1Y,$H657,TRUE,_xll.ohTrigger(RecalcTrigger,Trigger1Y)),NA())</f>
        <v>1.1328842605797314E-2</v>
      </c>
      <c r="N657" s="182">
        <f>IFERROR(_xll.qlIndexFixing(ONIndex1M,I657,TRUE,_xll.ohTrigger(RecalcTrigger,Trigger1M)),NA())</f>
        <v>6.1828414950237942E-3</v>
      </c>
      <c r="O657" s="44">
        <f>IFERROR(_xll.qlIndexFixing(ONIndex3M,I657,TRUE,_xll.ohTrigger(RecalcTrigger,Trigger3M)),NA())</f>
        <v>7.3944849996721018E-3</v>
      </c>
      <c r="P657" s="44">
        <f>IFERROR(_xll.qlIndexFixing(ONIndex6M,I657,TRUE,_xll.ohTrigger(RecalcTrigger,Trigger6M)),NA())</f>
        <v>8.6689777429338477E-3</v>
      </c>
      <c r="Q657" s="183">
        <f>IFERROR(_xll.qlIndexFixing(ONIndex1Y,I657,TRUE,_xll.ohTrigger(RecalcTrigger,Trigger1Y)),NA())</f>
        <v>9.8861772565150829E-3</v>
      </c>
    </row>
    <row r="658" spans="2:17" x14ac:dyDescent="0.2">
      <c r="B658" s="39" t="s">
        <v>42</v>
      </c>
      <c r="D658" s="42">
        <f>_xll.qlCalendarAdvance(Calendar,$D657,B658,"f",FALSE)</f>
        <v>44054</v>
      </c>
      <c r="E658" s="177">
        <f>_xll.qlInterestRateIndexValueDate(IndexON,D658)</f>
        <v>44054</v>
      </c>
      <c r="F658" s="193">
        <f>IFERROR(_xll.qlIndexFixing(IndexON,D658,TRUE,_xll.ohTrigger(RecalcTrigger,TriggerON)),NA())</f>
        <v>6.1359451048925706E-3</v>
      </c>
      <c r="H658" s="42">
        <f>_xll.qlCalendarAdvance(Calendar,$H657,B658,"f",FALSE)</f>
        <v>44054</v>
      </c>
      <c r="I658" s="177">
        <f>_xll.qlInterestRateIndexValueDate(Index1M,$H658)</f>
        <v>44056</v>
      </c>
      <c r="J658" s="182">
        <f>IFERROR(_xll.qlIndexFixing(Index1M,$H658,TRUE,_xll.ohTrigger(RecalcTrigger,Trigger1M)),NA())</f>
        <v>6.3437168960994716E-3</v>
      </c>
      <c r="K658" s="44">
        <f>IFERROR(_xll.qlIndexFixing(Index3M,H658,TRUE,_xll.ohTrigger(RecalcTrigger,Trigger3M)),NA())</f>
        <v>7.8101254819049424E-3</v>
      </c>
      <c r="L658" s="44">
        <f>IFERROR(_xll.qlIndexFixing(Index6M,$H658,TRUE,_xll.ohTrigger(RecalcTrigger,Trigger6M)),NA())</f>
        <v>9.4565714518250864E-3</v>
      </c>
      <c r="M658" s="183">
        <f>IFERROR(_xll.qlIndexFixing(Index1Y,$H658,TRUE,_xll.ohTrigger(RecalcTrigger,Trigger1Y)),NA())</f>
        <v>1.1382750063617251E-2</v>
      </c>
      <c r="N658" s="182">
        <f>IFERROR(_xll.qlIndexFixing(ONIndex1M,I658,TRUE,_xll.ohTrigger(RecalcTrigger,Trigger1M)),NA())</f>
        <v>6.2432266068146447E-3</v>
      </c>
      <c r="O658" s="44">
        <f>IFERROR(_xll.qlIndexFixing(ONIndex3M,I658,TRUE,_xll.ohTrigger(RecalcTrigger,Trigger3M)),NA())</f>
        <v>7.4535017144672366E-3</v>
      </c>
      <c r="P658" s="44">
        <f>IFERROR(_xll.qlIndexFixing(ONIndex6M,I658,TRUE,_xll.ohTrigger(RecalcTrigger,Trigger6M)),NA())</f>
        <v>8.7268208048740803E-3</v>
      </c>
      <c r="Q658" s="183">
        <f>IFERROR(_xll.qlIndexFixing(ONIndex1Y,I658,TRUE,_xll.ohTrigger(RecalcTrigger,Trigger1Y)),NA())</f>
        <v>9.9438043556077105E-3</v>
      </c>
    </row>
    <row r="659" spans="2:17" x14ac:dyDescent="0.2">
      <c r="B659" s="39" t="s">
        <v>42</v>
      </c>
      <c r="D659" s="42">
        <f>_xll.qlCalendarAdvance(Calendar,$D658,B659,"f",FALSE)</f>
        <v>44061</v>
      </c>
      <c r="E659" s="177">
        <f>_xll.qlInterestRateIndexValueDate(IndexON,D659)</f>
        <v>44061</v>
      </c>
      <c r="F659" s="193">
        <f>IFERROR(_xll.qlIndexFixing(IndexON,D659,TRUE,_xll.ohTrigger(RecalcTrigger,TriggerON)),NA())</f>
        <v>6.1963588964619731E-3</v>
      </c>
      <c r="H659" s="42">
        <f>_xll.qlCalendarAdvance(Calendar,$H658,B659,"f",FALSE)</f>
        <v>44061</v>
      </c>
      <c r="I659" s="177">
        <f>_xll.qlInterestRateIndexValueDate(Index1M,$H659)</f>
        <v>44063</v>
      </c>
      <c r="J659" s="182">
        <f>IFERROR(_xll.qlIndexFixing(Index1M,$H659,TRUE,_xll.ohTrigger(RecalcTrigger,Trigger1M)),NA())</f>
        <v>6.4037416239451361E-3</v>
      </c>
      <c r="K659" s="44">
        <f>IFERROR(_xll.qlIndexFixing(Index3M,H659,TRUE,_xll.ohTrigger(RecalcTrigger,Trigger3M)),NA())</f>
        <v>7.8690020597693231E-3</v>
      </c>
      <c r="L659" s="44">
        <f>IFERROR(_xll.qlIndexFixing(Index6M,$H659,TRUE,_xll.ohTrigger(RecalcTrigger,Trigger6M)),NA())</f>
        <v>9.5119672948874526E-3</v>
      </c>
      <c r="M659" s="183">
        <f>IFERROR(_xll.qlIndexFixing(Index1Y,$H659,TRUE,_xll.ohTrigger(RecalcTrigger,Trigger1Y)),NA())</f>
        <v>1.1436544197551022E-2</v>
      </c>
      <c r="N659" s="182">
        <f>IFERROR(_xll.qlIndexFixing(ONIndex1M,I659,TRUE,_xll.ohTrigger(RecalcTrigger,Trigger1M)),NA())</f>
        <v>6.3034676943729551E-3</v>
      </c>
      <c r="O659" s="44">
        <f>IFERROR(_xll.qlIndexFixing(ONIndex3M,I659,TRUE,_xll.ohTrigger(RecalcTrigger,Trigger3M)),NA())</f>
        <v>7.5124891232647428E-3</v>
      </c>
      <c r="P659" s="44">
        <f>IFERROR(_xll.qlIndexFixing(ONIndex6M,I659,TRUE,_xll.ohTrigger(RecalcTrigger,Trigger6M)),NA())</f>
        <v>8.7844698493722007E-3</v>
      </c>
      <c r="Q659" s="183">
        <f>IFERROR(_xll.qlIndexFixing(ONIndex1Y,I659,TRUE,_xll.ohTrigger(RecalcTrigger,Trigger1Y)),NA())</f>
        <v>1.0001197739013534E-2</v>
      </c>
    </row>
    <row r="660" spans="2:17" x14ac:dyDescent="0.2">
      <c r="B660" s="39" t="s">
        <v>42</v>
      </c>
      <c r="D660" s="42">
        <f>_xll.qlCalendarAdvance(Calendar,$D659,B660,"f",FALSE)</f>
        <v>44068</v>
      </c>
      <c r="E660" s="177">
        <f>_xll.qlInterestRateIndexValueDate(IndexON,D660)</f>
        <v>44068</v>
      </c>
      <c r="F660" s="193">
        <f>IFERROR(_xll.qlIndexFixing(IndexON,D660,TRUE,_xll.ohTrigger(RecalcTrigger,TriggerON)),NA())</f>
        <v>6.2567068376662149E-3</v>
      </c>
      <c r="H660" s="42">
        <f>_xll.qlCalendarAdvance(Calendar,$H659,B660,"f",FALSE)</f>
        <v>44068</v>
      </c>
      <c r="I660" s="177">
        <f>_xll.qlInterestRateIndexValueDate(Index1M,$H660)</f>
        <v>44070</v>
      </c>
      <c r="J660" s="182">
        <f>IFERROR(_xll.qlIndexFixing(Index1M,$H660,TRUE,_xll.ohTrigger(RecalcTrigger,Trigger1M)),NA())</f>
        <v>6.4636115353761125E-3</v>
      </c>
      <c r="K660" s="44">
        <f>IFERROR(_xll.qlIndexFixing(Index3M,H660,TRUE,_xll.ohTrigger(RecalcTrigger,Trigger3M)),NA())</f>
        <v>7.9278367479176572E-3</v>
      </c>
      <c r="L660" s="44">
        <f>IFERROR(_xll.qlIndexFixing(Index6M,$H660,TRUE,_xll.ohTrigger(RecalcTrigger,Trigger6M)),NA())</f>
        <v>9.5551627243747744E-3</v>
      </c>
      <c r="M660" s="183">
        <f>IFERROR(_xll.qlIndexFixing(Index1Y,$H660,TRUE,_xll.ohTrigger(RecalcTrigger,Trigger1Y)),NA())</f>
        <v>1.1490228915817909E-2</v>
      </c>
      <c r="N660" s="182">
        <f>IFERROR(_xll.qlIndexFixing(ONIndex1M,I660,TRUE,_xll.ohTrigger(RecalcTrigger,Trigger1M)),NA())</f>
        <v>6.3635605895928649E-3</v>
      </c>
      <c r="O660" s="44">
        <f>IFERROR(_xll.qlIndexFixing(ONIndex3M,I660,TRUE,_xll.ohTrigger(RecalcTrigger,Trigger3M)),NA())</f>
        <v>7.5714452960884415E-3</v>
      </c>
      <c r="P660" s="44">
        <f>IFERROR(_xll.qlIndexFixing(ONIndex6M,I660,TRUE,_xll.ohTrigger(RecalcTrigger,Trigger6M)),NA())</f>
        <v>8.8419206363798963E-3</v>
      </c>
      <c r="Q660" s="183">
        <f>IFERROR(_xll.qlIndexFixing(ONIndex1Y,I660,TRUE,_xll.ohTrigger(RecalcTrigger,Trigger1Y)),NA())</f>
        <v>1.0058352548938387E-2</v>
      </c>
    </row>
    <row r="661" spans="2:17" x14ac:dyDescent="0.2">
      <c r="B661" s="39" t="s">
        <v>42</v>
      </c>
      <c r="D661" s="42">
        <f>_xll.qlCalendarAdvance(Calendar,$D660,B661,"f",FALSE)</f>
        <v>44075</v>
      </c>
      <c r="E661" s="177">
        <f>_xll.qlInterestRateIndexValueDate(IndexON,D661)</f>
        <v>44075</v>
      </c>
      <c r="F661" s="193">
        <f>IFERROR(_xll.qlIndexFixing(IndexON,D661,TRUE,_xll.ohTrigger(RecalcTrigger,TriggerON)),NA())</f>
        <v>6.3169860196321537E-3</v>
      </c>
      <c r="H661" s="42">
        <f>_xll.qlCalendarAdvance(Calendar,$H660,B661,"f",FALSE)</f>
        <v>44075</v>
      </c>
      <c r="I661" s="177">
        <f>_xll.qlInterestRateIndexValueDate(Index1M,$H661)</f>
        <v>44077</v>
      </c>
      <c r="J661" s="182">
        <f>IFERROR(_xll.qlIndexFixing(Index1M,$H661,TRUE,_xll.ohTrigger(RecalcTrigger,Trigger1M)),NA())</f>
        <v>6.5233224574079429E-3</v>
      </c>
      <c r="K661" s="44">
        <f>IFERROR(_xll.qlIndexFixing(Index3M,H661,TRUE,_xll.ohTrigger(RecalcTrigger,Trigger3M)),NA())</f>
        <v>7.9823485561924361E-3</v>
      </c>
      <c r="L661" s="44">
        <f>IFERROR(_xll.qlIndexFixing(Index6M,$H661,TRUE,_xll.ohTrigger(RecalcTrigger,Trigger6M)),NA())</f>
        <v>9.6022609137291215E-3</v>
      </c>
      <c r="M661" s="183">
        <f>IFERROR(_xll.qlIndexFixing(Index1Y,$H661,TRUE,_xll.ohTrigger(RecalcTrigger,Trigger1Y)),NA())</f>
        <v>1.1543808216539638E-2</v>
      </c>
      <c r="N661" s="182">
        <f>IFERROR(_xll.qlIndexFixing(ONIndex1M,I661,TRUE,_xll.ohTrigger(RecalcTrigger,Trigger1M)),NA())</f>
        <v>6.4235011242086415E-3</v>
      </c>
      <c r="O661" s="44">
        <f>IFERROR(_xll.qlIndexFixing(ONIndex3M,I661,TRUE,_xll.ohTrigger(RecalcTrigger,Trigger3M)),NA())</f>
        <v>7.6303683026424096E-3</v>
      </c>
      <c r="P661" s="44">
        <f>IFERROR(_xll.qlIndexFixing(ONIndex6M,I661,TRUE,_xll.ohTrigger(RecalcTrigger,Trigger6M)),NA())</f>
        <v>8.8991689260886631E-3</v>
      </c>
      <c r="Q661" s="183">
        <f>IFERROR(_xll.qlIndexFixing(ONIndex1Y,I661,TRUE,_xll.ohTrigger(RecalcTrigger,Trigger1Y)),NA())</f>
        <v>1.0115263927268359E-2</v>
      </c>
    </row>
    <row r="662" spans="2:17" x14ac:dyDescent="0.2">
      <c r="B662" s="39" t="s">
        <v>42</v>
      </c>
      <c r="D662" s="42">
        <f>_xll.qlCalendarAdvance(Calendar,$D661,B662,"f",FALSE)</f>
        <v>44082</v>
      </c>
      <c r="E662" s="177">
        <f>_xll.qlInterestRateIndexValueDate(IndexON,D662)</f>
        <v>44082</v>
      </c>
      <c r="F662" s="193">
        <f>IFERROR(_xll.qlIndexFixing(IndexON,D662,TRUE,_xll.ohTrigger(RecalcTrigger,TriggerON)),NA())</f>
        <v>6.3771935331669027E-3</v>
      </c>
      <c r="H662" s="42">
        <f>_xll.qlCalendarAdvance(Calendar,$H661,B662,"f",FALSE)</f>
        <v>44082</v>
      </c>
      <c r="I662" s="177">
        <f>_xll.qlInterestRateIndexValueDate(Index1M,$H662)</f>
        <v>44084</v>
      </c>
      <c r="J662" s="182">
        <f>IFERROR(_xll.qlIndexFixing(Index1M,$H662,TRUE,_xll.ohTrigger(RecalcTrigger,Trigger1M)),NA())</f>
        <v>6.5828702169862252E-3</v>
      </c>
      <c r="K662" s="44">
        <f>IFERROR(_xll.qlIndexFixing(Index3M,H662,TRUE,_xll.ohTrigger(RecalcTrigger,Trigger3M)),NA())</f>
        <v>8.0410959850401847E-3</v>
      </c>
      <c r="L662" s="44">
        <f>IFERROR(_xll.qlIndexFixing(Index6M,$H662,TRUE,_xll.ohTrigger(RecalcTrigger,Trigger6M)),NA())</f>
        <v>9.6572667919177721E-3</v>
      </c>
      <c r="M662" s="183">
        <f>IFERROR(_xll.qlIndexFixing(Index1Y,$H662,TRUE,_xll.ohTrigger(RecalcTrigger,Trigger1Y)),NA())</f>
        <v>1.159728618776118E-2</v>
      </c>
      <c r="N662" s="182">
        <f>IFERROR(_xll.qlIndexFixing(ONIndex1M,I662,TRUE,_xll.ohTrigger(RecalcTrigger,Trigger1M)),NA())</f>
        <v>6.4832851299545524E-3</v>
      </c>
      <c r="O662" s="44">
        <f>IFERROR(_xll.qlIndexFixing(ONIndex3M,I662,TRUE,_xll.ohTrigger(RecalcTrigger,Trigger3M)),NA())</f>
        <v>7.6892562130304043E-3</v>
      </c>
      <c r="P662" s="44">
        <f>IFERROR(_xll.qlIndexFixing(ONIndex6M,I662,TRUE,_xll.ohTrigger(RecalcTrigger,Trigger6M)),NA())</f>
        <v>8.9562104782903162E-3</v>
      </c>
      <c r="Q662" s="183">
        <f>IFERROR(_xll.qlIndexFixing(ONIndex1Y,I662,TRUE,_xll.ohTrigger(RecalcTrigger,Trigger1Y)),NA())</f>
        <v>1.0171927016049409E-2</v>
      </c>
    </row>
    <row r="663" spans="2:17" x14ac:dyDescent="0.2">
      <c r="B663" s="39" t="s">
        <v>42</v>
      </c>
      <c r="D663" s="42">
        <f>_xll.qlCalendarAdvance(Calendar,$D662,B663,"f",FALSE)</f>
        <v>44089</v>
      </c>
      <c r="E663" s="177">
        <f>_xll.qlInterestRateIndexValueDate(IndexON,D663)</f>
        <v>44089</v>
      </c>
      <c r="F663" s="193">
        <f>IFERROR(_xll.qlIndexFixing(IndexON,D663,TRUE,_xll.ohTrigger(RecalcTrigger,TriggerON)),NA())</f>
        <v>6.4373264692374477E-3</v>
      </c>
      <c r="H663" s="42">
        <f>_xll.qlCalendarAdvance(Calendar,$H662,B663,"f",FALSE)</f>
        <v>44089</v>
      </c>
      <c r="I663" s="177">
        <f>_xll.qlInterestRateIndexValueDate(Index1M,$H663)</f>
        <v>44091</v>
      </c>
      <c r="J663" s="182">
        <f>IFERROR(_xll.qlIndexFixing(Index1M,$H663,TRUE,_xll.ohTrigger(RecalcTrigger,Trigger1M)),NA())</f>
        <v>6.6422506409666293E-3</v>
      </c>
      <c r="K663" s="44">
        <f>IFERROR(_xll.qlIndexFixing(Index3M,H663,TRUE,_xll.ohTrigger(RecalcTrigger,Trigger3M)),NA())</f>
        <v>8.0997958460323431E-3</v>
      </c>
      <c r="L663" s="44">
        <f>IFERROR(_xll.qlIndexFixing(Index6M,$H663,TRUE,_xll.ohTrigger(RecalcTrigger,Trigger6M)),NA())</f>
        <v>9.7121512373716159E-3</v>
      </c>
      <c r="M663" s="183">
        <f>IFERROR(_xll.qlIndexFixing(Index1Y,$H663,TRUE,_xll.ohTrigger(RecalcTrigger,Trigger1Y)),NA())</f>
        <v>1.165066700746871E-2</v>
      </c>
      <c r="N663" s="182">
        <f>IFERROR(_xll.qlIndexFixing(ONIndex1M,I663,TRUE,_xll.ohTrigger(RecalcTrigger,Trigger1M)),NA())</f>
        <v>6.542908438564865E-3</v>
      </c>
      <c r="O663" s="44">
        <f>IFERROR(_xll.qlIndexFixing(ONIndex3M,I663,TRUE,_xll.ohTrigger(RecalcTrigger,Trigger3M)),NA())</f>
        <v>7.7481070970364385E-3</v>
      </c>
      <c r="P663" s="44">
        <f>IFERROR(_xll.qlIndexFixing(ONIndex6M,I663,TRUE,_xll.ohTrigger(RecalcTrigger,Trigger6M)),NA())</f>
        <v>9.0130410528566074E-3</v>
      </c>
      <c r="Q663" s="183">
        <f>IFERROR(_xll.qlIndexFixing(ONIndex1Y,I663,TRUE,_xll.ohTrigger(RecalcTrigger,Trigger1Y)),NA())</f>
        <v>1.0228336957247564E-2</v>
      </c>
    </row>
    <row r="664" spans="2:17" x14ac:dyDescent="0.2">
      <c r="B664" s="39" t="s">
        <v>42</v>
      </c>
      <c r="D664" s="42">
        <f>_xll.qlCalendarAdvance(Calendar,$D663,B664,"f",FALSE)</f>
        <v>44096</v>
      </c>
      <c r="E664" s="177">
        <f>_xll.qlInterestRateIndexValueDate(IndexON,D664)</f>
        <v>44096</v>
      </c>
      <c r="F664" s="193">
        <f>IFERROR(_xll.qlIndexFixing(IndexON,D664,TRUE,_xll.ohTrigger(RecalcTrigger,TriggerON)),NA())</f>
        <v>6.49738191889071E-3</v>
      </c>
      <c r="H664" s="42">
        <f>_xll.qlCalendarAdvance(Calendar,$H663,B664,"f",FALSE)</f>
        <v>44096</v>
      </c>
      <c r="I664" s="177">
        <f>_xll.qlInterestRateIndexValueDate(Index1M,$H664)</f>
        <v>44098</v>
      </c>
      <c r="J664" s="182">
        <f>IFERROR(_xll.qlIndexFixing(Index1M,$H664,TRUE,_xll.ohTrigger(RecalcTrigger,Trigger1M)),NA())</f>
        <v>6.7014595561298851E-3</v>
      </c>
      <c r="K664" s="44">
        <f>IFERROR(_xll.qlIndexFixing(Index3M,H664,TRUE,_xll.ohTrigger(RecalcTrigger,Trigger3M)),NA())</f>
        <v>8.1584462658999025E-3</v>
      </c>
      <c r="L664" s="44">
        <f>IFERROR(_xll.qlIndexFixing(Index6M,$H664,TRUE,_xll.ohTrigger(RecalcTrigger,Trigger6M)),NA())</f>
        <v>9.7669235938972632E-3</v>
      </c>
      <c r="M664" s="183">
        <f>IFERROR(_xll.qlIndexFixing(Index1Y,$H664,TRUE,_xll.ohTrigger(RecalcTrigger,Trigger1Y)),NA())</f>
        <v>1.1703954943610633E-2</v>
      </c>
      <c r="N664" s="182">
        <f>IFERROR(_xll.qlIndexFixing(ONIndex1M,I664,TRUE,_xll.ohTrigger(RecalcTrigger,Trigger1M)),NA())</f>
        <v>6.6023668818537828E-3</v>
      </c>
      <c r="O664" s="44">
        <f>IFERROR(_xll.qlIndexFixing(ONIndex3M,I664,TRUE,_xll.ohTrigger(RecalcTrigger,Trigger3M)),NA())</f>
        <v>7.8069190246843334E-3</v>
      </c>
      <c r="P664" s="44">
        <f>IFERROR(_xll.qlIndexFixing(ONIndex6M,I664,TRUE,_xll.ohTrigger(RecalcTrigger,Trigger6M)),NA())</f>
        <v>9.0696564099790322E-3</v>
      </c>
      <c r="Q664" s="183">
        <f>IFERROR(_xll.qlIndexFixing(ONIndex1Y,I664,TRUE,_xll.ohTrigger(RecalcTrigger,Trigger1Y)),NA())</f>
        <v>1.0284488892908783E-2</v>
      </c>
    </row>
    <row r="665" spans="2:17" x14ac:dyDescent="0.2">
      <c r="B665" s="39" t="s">
        <v>42</v>
      </c>
      <c r="D665" s="42">
        <f>_xll.qlCalendarAdvance(Calendar,$D664,B665,"f",FALSE)</f>
        <v>44103</v>
      </c>
      <c r="E665" s="177">
        <f>_xll.qlInterestRateIndexValueDate(IndexON,D665)</f>
        <v>44103</v>
      </c>
      <c r="F665" s="193">
        <f>IFERROR(_xll.qlIndexFixing(IndexON,D665,TRUE,_xll.ohTrigger(RecalcTrigger,TriggerON)),NA())</f>
        <v>6.5573569730936754E-3</v>
      </c>
      <c r="H665" s="42">
        <f>_xll.qlCalendarAdvance(Calendar,$H664,B665,"f",FALSE)</f>
        <v>44103</v>
      </c>
      <c r="I665" s="177">
        <f>_xll.qlInterestRateIndexValueDate(Index1M,$H665)</f>
        <v>44105</v>
      </c>
      <c r="J665" s="182">
        <f>IFERROR(_xll.qlIndexFixing(Index1M,$H665,TRUE,_xll.ohTrigger(RecalcTrigger,Trigger1M)),NA())</f>
        <v>6.7604927891767863E-3</v>
      </c>
      <c r="K665" s="44">
        <f>IFERROR(_xll.qlIndexFixing(Index3M,H665,TRUE,_xll.ohTrigger(RecalcTrigger,Trigger3M)),NA())</f>
        <v>8.2341258261816076E-3</v>
      </c>
      <c r="L665" s="44">
        <f>IFERROR(_xll.qlIndexFixing(Index6M,$H665,TRUE,_xll.ohTrigger(RecalcTrigger,Trigger6M)),NA())</f>
        <v>9.8256010351911987E-3</v>
      </c>
      <c r="M665" s="183">
        <f>IFERROR(_xll.qlIndexFixing(Index1Y,$H665,TRUE,_xll.ohTrigger(RecalcTrigger,Trigger1Y)),NA())</f>
        <v>1.1757154354116858E-2</v>
      </c>
      <c r="N665" s="182">
        <f>IFERROR(_xll.qlIndexFixing(ONIndex1M,I665,TRUE,_xll.ohTrigger(RecalcTrigger,Trigger1M)),NA())</f>
        <v>6.6616562915555733E-3</v>
      </c>
      <c r="O665" s="44">
        <f>IFERROR(_xll.qlIndexFixing(ONIndex3M,I665,TRUE,_xll.ohTrigger(RecalcTrigger,Trigger3M)),NA())</f>
        <v>7.865690065838038E-3</v>
      </c>
      <c r="P665" s="44">
        <f>IFERROR(_xll.qlIndexFixing(ONIndex6M,I665,TRUE,_xll.ohTrigger(RecalcTrigger,Trigger6M)),NA())</f>
        <v>9.1260523093694701E-3</v>
      </c>
      <c r="Q665" s="183">
        <f>IFERROR(_xll.qlIndexFixing(ONIndex1Y,I665,TRUE,_xll.ohTrigger(RecalcTrigger,Trigger1Y)),NA())</f>
        <v>1.0340377964919156E-2</v>
      </c>
    </row>
    <row r="666" spans="2:17" x14ac:dyDescent="0.2">
      <c r="B666" s="39" t="s">
        <v>42</v>
      </c>
      <c r="D666" s="42">
        <f>_xll.qlCalendarAdvance(Calendar,$D665,B666,"f",FALSE)</f>
        <v>44110</v>
      </c>
      <c r="E666" s="177">
        <f>_xll.qlInterestRateIndexValueDate(IndexON,D666)</f>
        <v>44110</v>
      </c>
      <c r="F666" s="193">
        <f>IFERROR(_xll.qlIndexFixing(IndexON,D666,TRUE,_xll.ohTrigger(RecalcTrigger,TriggerON)),NA())</f>
        <v>6.6172487226534571E-3</v>
      </c>
      <c r="H666" s="42">
        <f>_xll.qlCalendarAdvance(Calendar,$H665,B666,"f",FALSE)</f>
        <v>44110</v>
      </c>
      <c r="I666" s="177">
        <f>_xll.qlInterestRateIndexValueDate(Index1M,$H666)</f>
        <v>44112</v>
      </c>
      <c r="J666" s="182">
        <f>IFERROR(_xll.qlIndexFixing(Index1M,$H666,TRUE,_xll.ohTrigger(RecalcTrigger,Trigger1M)),NA())</f>
        <v>6.8193461667181987E-3</v>
      </c>
      <c r="K666" s="44">
        <f>IFERROR(_xll.qlIndexFixing(Index3M,H666,TRUE,_xll.ohTrigger(RecalcTrigger,Trigger3M)),NA())</f>
        <v>8.2798703180670084E-3</v>
      </c>
      <c r="L666" s="44">
        <f>IFERROR(_xll.qlIndexFixing(Index6M,$H666,TRUE,_xll.ohTrigger(RecalcTrigger,Trigger6M)),NA())</f>
        <v>9.8801779387186917E-3</v>
      </c>
      <c r="M666" s="183">
        <f>IFERROR(_xll.qlIndexFixing(Index1Y,$H666,TRUE,_xll.ohTrigger(RecalcTrigger,Trigger1Y)),NA())</f>
        <v>1.1810269686918284E-2</v>
      </c>
      <c r="N666" s="182">
        <f>IFERROR(_xll.qlIndexFixing(ONIndex1M,I666,TRUE,_xll.ohTrigger(RecalcTrigger,Trigger1M)),NA())</f>
        <v>6.7207724994045037E-3</v>
      </c>
      <c r="O666" s="44">
        <f>IFERROR(_xll.qlIndexFixing(ONIndex3M,I666,TRUE,_xll.ohTrigger(RecalcTrigger,Trigger3M)),NA())</f>
        <v>7.9244182904414373E-3</v>
      </c>
      <c r="P666" s="44">
        <f>IFERROR(_xll.qlIndexFixing(ONIndex6M,I666,TRUE,_xll.ohTrigger(RecalcTrigger,Trigger6M)),NA())</f>
        <v>9.1822245110595446E-3</v>
      </c>
      <c r="Q666" s="183">
        <f>IFERROR(_xll.qlIndexFixing(ONIndex1Y,I666,TRUE,_xll.ohTrigger(RecalcTrigger,Trigger1Y)),NA())</f>
        <v>1.0395999315484517E-2</v>
      </c>
    </row>
    <row r="667" spans="2:17" x14ac:dyDescent="0.2">
      <c r="B667" s="39" t="s">
        <v>42</v>
      </c>
      <c r="D667" s="42">
        <f>_xll.qlCalendarAdvance(Calendar,$D666,B667,"f",FALSE)</f>
        <v>44117</v>
      </c>
      <c r="E667" s="177">
        <f>_xll.qlInterestRateIndexValueDate(IndexON,D667)</f>
        <v>44117</v>
      </c>
      <c r="F667" s="193">
        <f>IFERROR(_xll.qlIndexFixing(IndexON,D667,TRUE,_xll.ohTrigger(RecalcTrigger,TriggerON)),NA())</f>
        <v>6.6770542586969128E-3</v>
      </c>
      <c r="H667" s="42">
        <f>_xll.qlCalendarAdvance(Calendar,$H666,B667,"f",FALSE)</f>
        <v>44117</v>
      </c>
      <c r="I667" s="177">
        <f>_xll.qlInterestRateIndexValueDate(Index1M,$H667)</f>
        <v>44119</v>
      </c>
      <c r="J667" s="182">
        <f>IFERROR(_xll.qlIndexFixing(Index1M,$H667,TRUE,_xll.ohTrigger(RecalcTrigger,Trigger1M)),NA())</f>
        <v>6.878015515302538E-3</v>
      </c>
      <c r="K667" s="44">
        <f>IFERROR(_xll.qlIndexFixing(Index3M,H667,TRUE,_xll.ohTrigger(RecalcTrigger,Trigger3M)),NA())</f>
        <v>8.3383804449835407E-3</v>
      </c>
      <c r="L667" s="44">
        <f>IFERROR(_xll.qlIndexFixing(Index6M,$H667,TRUE,_xll.ohTrigger(RecalcTrigger,Trigger6M)),NA())</f>
        <v>9.934672494821481E-3</v>
      </c>
      <c r="M667" s="183">
        <f>IFERROR(_xll.qlIndexFixing(Index1Y,$H667,TRUE,_xll.ohTrigger(RecalcTrigger,Trigger1Y)),NA())</f>
        <v>1.186330547996761E-2</v>
      </c>
      <c r="N667" s="182">
        <f>IFERROR(_xll.qlIndexFixing(ONIndex1M,I667,TRUE,_xll.ohTrigger(RecalcTrigger,Trigger1M)),NA())</f>
        <v>6.7797113372147777E-3</v>
      </c>
      <c r="O667" s="44">
        <f>IFERROR(_xll.qlIndexFixing(ONIndex3M,I667,TRUE,_xll.ohTrigger(RecalcTrigger,Trigger3M)),NA())</f>
        <v>7.9831017685982886E-3</v>
      </c>
      <c r="P667" s="44">
        <f>IFERROR(_xll.qlIndexFixing(ONIndex6M,I667,TRUE,_xll.ohTrigger(RecalcTrigger,Trigger6M)),NA())</f>
        <v>9.2381687749210073E-3</v>
      </c>
      <c r="Q667" s="183">
        <f>IFERROR(_xll.qlIndexFixing(ONIndex1Y,I667,TRUE,_xll.ohTrigger(RecalcTrigger,Trigger1Y)),NA())</f>
        <v>1.045134808633108E-2</v>
      </c>
    </row>
    <row r="668" spans="2:17" x14ac:dyDescent="0.2">
      <c r="B668" s="39" t="s">
        <v>42</v>
      </c>
      <c r="D668" s="42">
        <f>_xll.qlCalendarAdvance(Calendar,$D667,B668,"f",FALSE)</f>
        <v>44124</v>
      </c>
      <c r="E668" s="177">
        <f>_xll.qlInterestRateIndexValueDate(IndexON,D668)</f>
        <v>44124</v>
      </c>
      <c r="F668" s="193">
        <f>IFERROR(_xll.qlIndexFixing(IndexON,D668,TRUE,_xll.ohTrigger(RecalcTrigger,TriggerON)),NA())</f>
        <v>6.7367706721910281E-3</v>
      </c>
      <c r="H668" s="42">
        <f>_xll.qlCalendarAdvance(Calendar,$H667,B668,"f",FALSE)</f>
        <v>44124</v>
      </c>
      <c r="I668" s="177">
        <f>_xll.qlInterestRateIndexValueDate(Index1M,$H668)</f>
        <v>44126</v>
      </c>
      <c r="J668" s="182">
        <f>IFERROR(_xll.qlIndexFixing(Index1M,$H668,TRUE,_xll.ohTrigger(RecalcTrigger,Trigger1M)),NA())</f>
        <v>6.9364966613907897E-3</v>
      </c>
      <c r="K668" s="44">
        <f>IFERROR(_xll.qlIndexFixing(Index3M,H668,TRUE,_xll.ohTrigger(RecalcTrigger,Trigger3M)),NA())</f>
        <v>8.3968505619412496E-3</v>
      </c>
      <c r="L668" s="44">
        <f>IFERROR(_xll.qlIndexFixing(Index6M,$H668,TRUE,_xll.ohTrigger(RecalcTrigger,Trigger6M)),NA())</f>
        <v>9.9890947052686495E-3</v>
      </c>
      <c r="M668" s="183">
        <f>IFERROR(_xll.qlIndexFixing(Index1Y,$H668,TRUE,_xll.ohTrigger(RecalcTrigger,Trigger1Y)),NA())</f>
        <v>1.1916266361258388E-2</v>
      </c>
      <c r="N668" s="182">
        <f>IFERROR(_xll.qlIndexFixing(ONIndex1M,I668,TRUE,_xll.ohTrigger(RecalcTrigger,Trigger1M)),NA())</f>
        <v>6.8384686366407266E-3</v>
      </c>
      <c r="O668" s="44">
        <f>IFERROR(_xll.qlIndexFixing(ONIndex3M,I668,TRUE,_xll.ohTrigger(RecalcTrigger,Trigger3M)),NA())</f>
        <v>8.0417385698527966E-3</v>
      </c>
      <c r="P668" s="44">
        <f>IFERROR(_xll.qlIndexFixing(ONIndex6M,I668,TRUE,_xll.ohTrigger(RecalcTrigger,Trigger6M)),NA())</f>
        <v>9.2938808609854817E-3</v>
      </c>
      <c r="Q668" s="183">
        <f>IFERROR(_xll.qlIndexFixing(ONIndex1Y,I668,TRUE,_xll.ohTrigger(RecalcTrigger,Trigger1Y)),NA())</f>
        <v>1.0506419419664681E-2</v>
      </c>
    </row>
    <row r="669" spans="2:17" x14ac:dyDescent="0.2">
      <c r="B669" s="39" t="s">
        <v>42</v>
      </c>
      <c r="D669" s="42">
        <f>_xll.qlCalendarAdvance(Calendar,$D668,B669,"f",FALSE)</f>
        <v>44131</v>
      </c>
      <c r="E669" s="177">
        <f>_xll.qlInterestRateIndexValueDate(IndexON,D669)</f>
        <v>44131</v>
      </c>
      <c r="F669" s="193">
        <f>IFERROR(_xll.qlIndexFixing(IndexON,D669,TRUE,_xll.ohTrigger(RecalcTrigger,TriggerON)),NA())</f>
        <v>6.7963950538629803E-3</v>
      </c>
      <c r="H669" s="42">
        <f>_xll.qlCalendarAdvance(Calendar,$H668,B669,"f",FALSE)</f>
        <v>44131</v>
      </c>
      <c r="I669" s="177">
        <f>_xll.qlInterestRateIndexValueDate(Index1M,$H669)</f>
        <v>44133</v>
      </c>
      <c r="J669" s="182">
        <f>IFERROR(_xll.qlIndexFixing(Index1M,$H669,TRUE,_xll.ohTrigger(RecalcTrigger,Trigger1M)),NA())</f>
        <v>6.9947854313640034E-3</v>
      </c>
      <c r="K669" s="44">
        <f>IFERROR(_xll.qlIndexFixing(Index3M,H669,TRUE,_xll.ohTrigger(RecalcTrigger,Trigger3M)),NA())</f>
        <v>8.4552837604689058E-3</v>
      </c>
      <c r="L669" s="44">
        <f>IFERROR(_xll.qlIndexFixing(Index6M,$H669,TRUE,_xll.ohTrigger(RecalcTrigger,Trigger6M)),NA())</f>
        <v>1.0043454748723386E-2</v>
      </c>
      <c r="M669" s="183">
        <f>IFERROR(_xll.qlIndexFixing(Index1Y,$H669,TRUE,_xll.ohTrigger(RecalcTrigger,Trigger1Y)),NA())</f>
        <v>1.1969157048845165E-2</v>
      </c>
      <c r="N669" s="182">
        <f>IFERROR(_xll.qlIndexFixing(ONIndex1M,I669,TRUE,_xll.ohTrigger(RecalcTrigger,Trigger1M)),NA())</f>
        <v>6.8970402294166178E-3</v>
      </c>
      <c r="O669" s="44">
        <f>IFERROR(_xll.qlIndexFixing(ONIndex3M,I669,TRUE,_xll.ohTrigger(RecalcTrigger,Trigger3M)),NA())</f>
        <v>8.1003267643886545E-3</v>
      </c>
      <c r="P669" s="44">
        <f>IFERROR(_xll.qlIndexFixing(ONIndex6M,I669,TRUE,_xll.ohTrigger(RecalcTrigger,Trigger6M)),NA())</f>
        <v>9.3493565291247194E-3</v>
      </c>
      <c r="Q669" s="183">
        <f>IFERROR(_xll.qlIndexFixing(ONIndex1Y,I669,TRUE,_xll.ohTrigger(RecalcTrigger,Trigger1Y)),NA())</f>
        <v>1.0561208457371407E-2</v>
      </c>
    </row>
    <row r="670" spans="2:17" x14ac:dyDescent="0.2">
      <c r="B670" s="39" t="s">
        <v>42</v>
      </c>
      <c r="D670" s="42">
        <f>_xll.qlCalendarAdvance(Calendar,$D669,B670,"f",FALSE)</f>
        <v>44138</v>
      </c>
      <c r="E670" s="177">
        <f>_xll.qlInterestRateIndexValueDate(IndexON,D670)</f>
        <v>44138</v>
      </c>
      <c r="F670" s="193">
        <f>IFERROR(_xll.qlIndexFixing(IndexON,D670,TRUE,_xll.ohTrigger(RecalcTrigger,TriggerON)),NA())</f>
        <v>6.8559244947596909E-3</v>
      </c>
      <c r="H670" s="42">
        <f>_xll.qlCalendarAdvance(Calendar,$H669,B670,"f",FALSE)</f>
        <v>44138</v>
      </c>
      <c r="I670" s="177">
        <f>_xll.qlInterestRateIndexValueDate(Index1M,$H670)</f>
        <v>44140</v>
      </c>
      <c r="J670" s="182">
        <f>IFERROR(_xll.qlIndexFixing(Index1M,$H670,TRUE,_xll.ohTrigger(RecalcTrigger,Trigger1M)),NA())</f>
        <v>7.0528776515332847E-3</v>
      </c>
      <c r="K670" s="44">
        <f>IFERROR(_xll.qlIndexFixing(Index3M,H670,TRUE,_xll.ohTrigger(RecalcTrigger,Trigger3M)),NA())</f>
        <v>8.5136832048040775E-3</v>
      </c>
      <c r="L670" s="44">
        <f>IFERROR(_xll.qlIndexFixing(Index6M,$H670,TRUE,_xll.ohTrigger(RecalcTrigger,Trigger6M)),NA())</f>
        <v>1.0093749521549742E-2</v>
      </c>
      <c r="M670" s="183">
        <f>IFERROR(_xll.qlIndexFixing(Index1Y,$H670,TRUE,_xll.ohTrigger(RecalcTrigger,Trigger1Y)),NA())</f>
        <v>1.2021982350864296E-2</v>
      </c>
      <c r="N670" s="182">
        <f>IFERROR(_xll.qlIndexFixing(ONIndex1M,I670,TRUE,_xll.ohTrigger(RecalcTrigger,Trigger1M)),NA())</f>
        <v>6.9554219474365908E-3</v>
      </c>
      <c r="O670" s="44">
        <f>IFERROR(_xll.qlIndexFixing(ONIndex3M,I670,TRUE,_xll.ohTrigger(RecalcTrigger,Trigger3M)),NA())</f>
        <v>8.1588644219898754E-3</v>
      </c>
      <c r="P670" s="44">
        <f>IFERROR(_xll.qlIndexFixing(ONIndex6M,I670,TRUE,_xll.ohTrigger(RecalcTrigger,Trigger6M)),NA())</f>
        <v>9.4045915392104718E-3</v>
      </c>
      <c r="Q670" s="183">
        <f>IFERROR(_xll.qlIndexFixing(ONIndex1Y,I670,TRUE,_xll.ohTrigger(RecalcTrigger,Trigger1Y)),NA())</f>
        <v>1.0615710341417284E-2</v>
      </c>
    </row>
    <row r="671" spans="2:17" x14ac:dyDescent="0.2">
      <c r="B671" s="39" t="s">
        <v>42</v>
      </c>
      <c r="D671" s="42">
        <f>_xll.qlCalendarAdvance(Calendar,$D670,B671,"f",FALSE)</f>
        <v>44145</v>
      </c>
      <c r="E671" s="177">
        <f>_xll.qlInterestRateIndexValueDate(IndexON,D671)</f>
        <v>44145</v>
      </c>
      <c r="F671" s="193">
        <f>IFERROR(_xll.qlIndexFixing(IndexON,D671,TRUE,_xll.ohTrigger(RecalcTrigger,TriggerON)),NA())</f>
        <v>6.9153560860879537E-3</v>
      </c>
      <c r="H671" s="42">
        <f>_xll.qlCalendarAdvance(Calendar,$H670,B671,"f",FALSE)</f>
        <v>44145</v>
      </c>
      <c r="I671" s="177">
        <f>_xll.qlInterestRateIndexValueDate(Index1M,$H671)</f>
        <v>44147</v>
      </c>
      <c r="J671" s="182">
        <f>IFERROR(_xll.qlIndexFixing(Index1M,$H671,TRUE,_xll.ohTrigger(RecalcTrigger,Trigger1M)),NA())</f>
        <v>7.110769148132301E-3</v>
      </c>
      <c r="K671" s="44">
        <f>IFERROR(_xll.qlIndexFixing(Index3M,H671,TRUE,_xll.ohTrigger(RecalcTrigger,Trigger3M)),NA())</f>
        <v>8.5720521319052907E-3</v>
      </c>
      <c r="L671" s="44">
        <f>IFERROR(_xll.qlIndexFixing(Index6M,$H671,TRUE,_xll.ohTrigger(RecalcTrigger,Trigger6M)),NA())</f>
        <v>1.0148013818200999E-2</v>
      </c>
      <c r="M671" s="183">
        <f>IFERROR(_xll.qlIndexFixing(Index1Y,$H671,TRUE,_xll.ohTrigger(RecalcTrigger,Trigger1Y)),NA())</f>
        <v>1.2074747165554092E-2</v>
      </c>
      <c r="N671" s="182">
        <f>IFERROR(_xll.qlIndexFixing(ONIndex1M,I671,TRUE,_xll.ohTrigger(RecalcTrigger,Trigger1M)),NA())</f>
        <v>7.013609622275041E-3</v>
      </c>
      <c r="O671" s="44">
        <f>IFERROR(_xll.qlIndexFixing(ONIndex3M,I671,TRUE,_xll.ohTrigger(RecalcTrigger,Trigger3M)),NA())</f>
        <v>8.2173496126802803E-3</v>
      </c>
      <c r="P671" s="44">
        <f>IFERROR(_xll.qlIndexFixing(ONIndex6M,I671,TRUE,_xll.ohTrigger(RecalcTrigger,Trigger6M)),NA())</f>
        <v>9.4595816513542985E-3</v>
      </c>
      <c r="Q671" s="183">
        <f>IFERROR(_xll.qlIndexFixing(ONIndex1Y,I671,TRUE,_xll.ohTrigger(RecalcTrigger,Trigger1Y)),NA())</f>
        <v>1.0669920213848272E-2</v>
      </c>
    </row>
    <row r="672" spans="2:17" x14ac:dyDescent="0.2">
      <c r="B672" s="39" t="s">
        <v>42</v>
      </c>
      <c r="D672" s="42">
        <f>_xll.qlCalendarAdvance(Calendar,$D671,B672,"f",FALSE)</f>
        <v>44152</v>
      </c>
      <c r="E672" s="177">
        <f>_xll.qlInterestRateIndexValueDate(IndexON,D672)</f>
        <v>44152</v>
      </c>
      <c r="F672" s="193">
        <f>IFERROR(_xll.qlIndexFixing(IndexON,D672,TRUE,_xll.ohTrigger(RecalcTrigger,TriggerON)),NA())</f>
        <v>6.9746869184150739E-3</v>
      </c>
      <c r="H672" s="42">
        <f>_xll.qlCalendarAdvance(Calendar,$H671,B672,"f",FALSE)</f>
        <v>44152</v>
      </c>
      <c r="I672" s="177">
        <f>_xll.qlInterestRateIndexValueDate(Index1M,$H672)</f>
        <v>44154</v>
      </c>
      <c r="J672" s="182">
        <f>IFERROR(_xll.qlIndexFixing(Index1M,$H672,TRUE,_xll.ohTrigger(RecalcTrigger,Trigger1M)),NA())</f>
        <v>7.1684557473147836E-3</v>
      </c>
      <c r="K672" s="44">
        <f>IFERROR(_xll.qlIndexFixing(Index3M,H672,TRUE,_xll.ohTrigger(RecalcTrigger,Trigger3M)),NA())</f>
        <v>8.6303938514485593E-3</v>
      </c>
      <c r="L672" s="44">
        <f>IFERROR(_xll.qlIndexFixing(Index6M,$H672,TRUE,_xll.ohTrigger(RecalcTrigger,Trigger6M)),NA())</f>
        <v>1.0202247178134317E-2</v>
      </c>
      <c r="M672" s="183">
        <f>IFERROR(_xll.qlIndexFixing(Index1Y,$H672,TRUE,_xll.ohTrigger(RecalcTrigger,Trigger1Y)),NA())</f>
        <v>1.2127456481274083E-2</v>
      </c>
      <c r="N672" s="182">
        <f>IFERROR(_xll.qlIndexFixing(ONIndex1M,I672,TRUE,_xll.ohTrigger(RecalcTrigger,Trigger1M)),NA())</f>
        <v>7.0715990857461719E-3</v>
      </c>
      <c r="O672" s="44">
        <f>IFERROR(_xll.qlIndexFixing(ONIndex3M,I672,TRUE,_xll.ohTrigger(RecalcTrigger,Trigger3M)),NA())</f>
        <v>8.2757804064037543E-3</v>
      </c>
      <c r="P672" s="44">
        <f>IFERROR(_xll.qlIndexFixing(ONIndex6M,I672,TRUE,_xll.ohTrigger(RecalcTrigger,Trigger6M)),NA())</f>
        <v>9.514322625268079E-3</v>
      </c>
      <c r="Q672" s="183">
        <f>IFERROR(_xll.qlIndexFixing(ONIndex1Y,I672,TRUE,_xll.ohTrigger(RecalcTrigger,Trigger1Y)),NA())</f>
        <v>1.0723833216630396E-2</v>
      </c>
    </row>
    <row r="673" spans="2:17" x14ac:dyDescent="0.2">
      <c r="B673" s="39" t="s">
        <v>42</v>
      </c>
      <c r="D673" s="42">
        <f>_xll.qlCalendarAdvance(Calendar,$D672,B673,"f",FALSE)</f>
        <v>44159</v>
      </c>
      <c r="E673" s="177">
        <f>_xll.qlInterestRateIndexValueDate(IndexON,D673)</f>
        <v>44159</v>
      </c>
      <c r="F673" s="193">
        <f>IFERROR(_xll.qlIndexFixing(IndexON,D673,TRUE,_xll.ohTrigger(RecalcTrigger,TriggerON)),NA())</f>
        <v>7.0339140829478453E-3</v>
      </c>
      <c r="H673" s="42">
        <f>_xll.qlCalendarAdvance(Calendar,$H672,B673,"f",FALSE)</f>
        <v>44159</v>
      </c>
      <c r="I673" s="177">
        <f>_xll.qlInterestRateIndexValueDate(Index1M,$H673)</f>
        <v>44161</v>
      </c>
      <c r="J673" s="182">
        <f>IFERROR(_xll.qlIndexFixing(Index1M,$H673,TRUE,_xll.ohTrigger(RecalcTrigger,Trigger1M)),NA())</f>
        <v>7.2259424913972969E-3</v>
      </c>
      <c r="K673" s="44">
        <f>IFERROR(_xll.qlIndexFixing(Index3M,H673,TRUE,_xll.ohTrigger(RecalcTrigger,Trigger3M)),NA())</f>
        <v>8.6887117458378047E-3</v>
      </c>
      <c r="L673" s="44">
        <f>IFERROR(_xll.qlIndexFixing(Index6M,$H673,TRUE,_xll.ohTrigger(RecalcTrigger,Trigger6M)),NA())</f>
        <v>1.025646054590148E-2</v>
      </c>
      <c r="M673" s="183">
        <f>IFERROR(_xll.qlIndexFixing(Index1Y,$H673,TRUE,_xll.ohTrigger(RecalcTrigger,Trigger1Y)),NA())</f>
        <v>1.2180115376528026E-2</v>
      </c>
      <c r="N673" s="182">
        <f>IFERROR(_xll.qlIndexFixing(ONIndex1M,I673,TRUE,_xll.ohTrigger(RecalcTrigger,Trigger1M)),NA())</f>
        <v>7.1293861695842509E-3</v>
      </c>
      <c r="O673" s="44">
        <f>IFERROR(_xll.qlIndexFixing(ONIndex3M,I673,TRUE,_xll.ohTrigger(RecalcTrigger,Trigger3M)),NA())</f>
        <v>8.3341548729443105E-3</v>
      </c>
      <c r="P673" s="44">
        <f>IFERROR(_xll.qlIndexFixing(ONIndex6M,I673,TRUE,_xll.ohTrigger(RecalcTrigger,Trigger6M)),NA())</f>
        <v>9.568810221063373E-3</v>
      </c>
      <c r="Q673" s="183">
        <f>IFERROR(_xll.qlIndexFixing(ONIndex1Y,I673,TRUE,_xll.ohTrigger(RecalcTrigger,Trigger1Y)),NA())</f>
        <v>1.0777444491649746E-2</v>
      </c>
    </row>
    <row r="674" spans="2:17" x14ac:dyDescent="0.2">
      <c r="B674" s="39" t="s">
        <v>42</v>
      </c>
      <c r="D674" s="42">
        <f>_xll.qlCalendarAdvance(Calendar,$D673,B674,"f",FALSE)</f>
        <v>44166</v>
      </c>
      <c r="E674" s="177">
        <f>_xll.qlInterestRateIndexValueDate(IndexON,D674)</f>
        <v>44166</v>
      </c>
      <c r="F674" s="193">
        <f>IFERROR(_xll.qlIndexFixing(IndexON,D674,TRUE,_xll.ohTrigger(RecalcTrigger,TriggerON)),NA())</f>
        <v>7.0930346704933811E-3</v>
      </c>
      <c r="H674" s="42">
        <f>_xll.qlCalendarAdvance(Calendar,$H673,B674,"f",FALSE)</f>
        <v>44166</v>
      </c>
      <c r="I674" s="177">
        <f>_xll.qlInterestRateIndexValueDate(Index1M,$H674)</f>
        <v>44168</v>
      </c>
      <c r="J674" s="182">
        <f>IFERROR(_xll.qlIndexFixing(Index1M,$H674,TRUE,_xll.ohTrigger(RecalcTrigger,Trigger1M)),NA())</f>
        <v>7.2832715693446626E-3</v>
      </c>
      <c r="K674" s="44">
        <f>IFERROR(_xll.qlIndexFixing(Index3M,H674,TRUE,_xll.ohTrigger(RecalcTrigger,Trigger3M)),NA())</f>
        <v>8.7384739856890548E-3</v>
      </c>
      <c r="L674" s="44">
        <f>IFERROR(_xll.qlIndexFixing(Index6M,$H674,TRUE,_xll.ohTrigger(RecalcTrigger,Trigger6M)),NA())</f>
        <v>1.0314691099496761E-2</v>
      </c>
      <c r="M674" s="183">
        <f>IFERROR(_xll.qlIndexFixing(Index1Y,$H674,TRUE,_xll.ohTrigger(RecalcTrigger,Trigger1Y)),NA())</f>
        <v>1.2232729019982728E-2</v>
      </c>
      <c r="N674" s="182">
        <f>IFERROR(_xll.qlIndexFixing(ONIndex1M,I674,TRUE,_xll.ohTrigger(RecalcTrigger,Trigger1M)),NA())</f>
        <v>7.1869667054436093E-3</v>
      </c>
      <c r="O674" s="44">
        <f>IFERROR(_xll.qlIndexFixing(ONIndex3M,I674,TRUE,_xll.ohTrigger(RecalcTrigger,Trigger3M)),NA())</f>
        <v>8.3924710822458337E-3</v>
      </c>
      <c r="P674" s="44">
        <f>IFERROR(_xll.qlIndexFixing(ONIndex6M,I674,TRUE,_xll.ohTrigger(RecalcTrigger,Trigger6M)),NA())</f>
        <v>9.6230401984520597E-3</v>
      </c>
      <c r="Q674" s="183">
        <f>IFERROR(_xll.qlIndexFixing(ONIndex1Y,I674,TRUE,_xll.ohTrigger(RecalcTrigger,Trigger1Y)),NA())</f>
        <v>1.0830749180952282E-2</v>
      </c>
    </row>
    <row r="675" spans="2:17" x14ac:dyDescent="0.2">
      <c r="B675" s="39" t="s">
        <v>42</v>
      </c>
      <c r="D675" s="42">
        <f>_xll.qlCalendarAdvance(Calendar,$D674,B675,"f",FALSE)</f>
        <v>44173</v>
      </c>
      <c r="E675" s="177">
        <f>_xll.qlInterestRateIndexValueDate(IndexON,D675)</f>
        <v>44173</v>
      </c>
      <c r="F675" s="193">
        <f>IFERROR(_xll.qlIndexFixing(IndexON,D675,TRUE,_xll.ohTrigger(RecalcTrigger,TriggerON)),NA())</f>
        <v>7.152045772098603E-3</v>
      </c>
      <c r="H675" s="42">
        <f>_xll.qlCalendarAdvance(Calendar,$H674,B675,"f",FALSE)</f>
        <v>44173</v>
      </c>
      <c r="I675" s="177">
        <f>_xll.qlInterestRateIndexValueDate(Index1M,$H675)</f>
        <v>44175</v>
      </c>
      <c r="J675" s="182">
        <f>IFERROR(_xll.qlIndexFixing(Index1M,$H675,TRUE,_xll.ohTrigger(RecalcTrigger,Trigger1M)),NA())</f>
        <v>7.3404951612021652E-3</v>
      </c>
      <c r="K675" s="44">
        <f>IFERROR(_xll.qlIndexFixing(Index3M,H675,TRUE,_xll.ohTrigger(RecalcTrigger,Trigger3M)),NA())</f>
        <v>8.7967531261812226E-3</v>
      </c>
      <c r="L675" s="44">
        <f>IFERROR(_xll.qlIndexFixing(Index6M,$H675,TRUE,_xll.ohTrigger(RecalcTrigger,Trigger6M)),NA())</f>
        <v>1.0368901801609567E-2</v>
      </c>
      <c r="M675" s="183">
        <f>IFERROR(_xll.qlIndexFixing(Index1Y,$H675,TRUE,_xll.ohTrigger(RecalcTrigger,Trigger1Y)),NA())</f>
        <v>1.2285302670489519E-2</v>
      </c>
      <c r="N675" s="182">
        <f>IFERROR(_xll.qlIndexFixing(ONIndex1M,I675,TRUE,_xll.ohTrigger(RecalcTrigger,Trigger1M)),NA())</f>
        <v>7.2443365252183867E-3</v>
      </c>
      <c r="O675" s="44">
        <f>IFERROR(_xll.qlIndexFixing(ONIndex3M,I675,TRUE,_xll.ohTrigger(RecalcTrigger,Trigger3M)),NA())</f>
        <v>8.4507271042522092E-3</v>
      </c>
      <c r="P675" s="44">
        <f>IFERROR(_xll.qlIndexFixing(ONIndex6M,I675,TRUE,_xll.ohTrigger(RecalcTrigger,Trigger6M)),NA())</f>
        <v>9.6770083175456989E-3</v>
      </c>
      <c r="Q675" s="183">
        <f>IFERROR(_xll.qlIndexFixing(ONIndex1Y,I675,TRUE,_xll.ohTrigger(RecalcTrigger,Trigger1Y)),NA())</f>
        <v>1.0883742426583964E-2</v>
      </c>
    </row>
    <row r="676" spans="2:17" x14ac:dyDescent="0.2">
      <c r="B676" s="39" t="s">
        <v>42</v>
      </c>
      <c r="D676" s="42">
        <f>_xll.qlCalendarAdvance(Calendar,$D675,B676,"f",FALSE)</f>
        <v>44180</v>
      </c>
      <c r="E676" s="177">
        <f>_xll.qlInterestRateIndexValueDate(IndexON,D676)</f>
        <v>44180</v>
      </c>
      <c r="F676" s="193">
        <f>IFERROR(_xll.qlIndexFixing(IndexON,D676,TRUE,_xll.ohTrigger(RecalcTrigger,TriggerON)),NA())</f>
        <v>7.2109444786505605E-3</v>
      </c>
      <c r="H676" s="42">
        <f>_xll.qlCalendarAdvance(Calendar,$H675,B676,"f",FALSE)</f>
        <v>44180</v>
      </c>
      <c r="I676" s="177">
        <f>_xll.qlInterestRateIndexValueDate(Index1M,$H676)</f>
        <v>44182</v>
      </c>
      <c r="J676" s="182">
        <f>IFERROR(_xll.qlIndexFixing(Index1M,$H676,TRUE,_xll.ohTrigger(RecalcTrigger,Trigger1M)),NA())</f>
        <v>7.3976662923289083E-3</v>
      </c>
      <c r="K676" s="44">
        <f>IFERROR(_xll.qlIndexFixing(Index3M,H676,TRUE,_xll.ohTrigger(RecalcTrigger,Trigger3M)),NA())</f>
        <v>8.8550189840539417E-3</v>
      </c>
      <c r="L676" s="44">
        <f>IFERROR(_xll.qlIndexFixing(Index6M,$H676,TRUE,_xll.ohTrigger(RecalcTrigger,Trigger6M)),NA())</f>
        <v>1.0423126542178486E-2</v>
      </c>
      <c r="M676" s="183">
        <f>IFERROR(_xll.qlIndexFixing(Index1Y,$H676,TRUE,_xll.ohTrigger(RecalcTrigger,Trigger1Y)),NA())</f>
        <v>1.2337841677105705E-2</v>
      </c>
      <c r="N676" s="182">
        <f>IFERROR(_xll.qlIndexFixing(ONIndex1M,I676,TRUE,_xll.ohTrigger(RecalcTrigger,Trigger1M)),NA())</f>
        <v>7.3014923169179013E-3</v>
      </c>
      <c r="O676" s="44">
        <f>IFERROR(_xll.qlIndexFixing(ONIndex3M,I676,TRUE,_xll.ohTrigger(RecalcTrigger,Trigger3M)),NA())</f>
        <v>8.5089212200983866E-3</v>
      </c>
      <c r="P676" s="44">
        <f>IFERROR(_xll.qlIndexFixing(ONIndex6M,I676,TRUE,_xll.ohTrigger(RecalcTrigger,Trigger6M)),NA())</f>
        <v>9.7307113480482599E-3</v>
      </c>
      <c r="Q676" s="183">
        <f>IFERROR(_xll.qlIndexFixing(ONIndex1Y,I676,TRUE,_xll.ohTrigger(RecalcTrigger,Trigger1Y)),NA())</f>
        <v>1.0936420389295876E-2</v>
      </c>
    </row>
    <row r="677" spans="2:17" x14ac:dyDescent="0.2">
      <c r="B677" s="39" t="s">
        <v>42</v>
      </c>
      <c r="D677" s="42">
        <f>_xll.qlCalendarAdvance(Calendar,$D676,B677,"f",FALSE)</f>
        <v>44187</v>
      </c>
      <c r="E677" s="177">
        <f>_xll.qlInterestRateIndexValueDate(IndexON,D677)</f>
        <v>44187</v>
      </c>
      <c r="F677" s="193">
        <f>IFERROR(_xll.qlIndexFixing(IndexON,D677,TRUE,_xll.ohTrigger(RecalcTrigger,TriggerON)),NA())</f>
        <v>7.2697322466641623E-3</v>
      </c>
      <c r="H677" s="42">
        <f>_xll.qlCalendarAdvance(Calendar,$H676,B677,"f",FALSE)</f>
        <v>44187</v>
      </c>
      <c r="I677" s="177">
        <f>_xll.qlInterestRateIndexValueDate(Index1M,$H677)</f>
        <v>44189</v>
      </c>
      <c r="J677" s="182">
        <f>IFERROR(_xll.qlIndexFixing(Index1M,$H677,TRUE,_xll.ohTrigger(RecalcTrigger,Trigger1M)),NA())</f>
        <v>7.4548381095068672E-3</v>
      </c>
      <c r="K677" s="44">
        <f>IFERROR(_xll.qlIndexFixing(Index3M,H677,TRUE,_xll.ohTrigger(RecalcTrigger,Trigger3M)),NA())</f>
        <v>8.9132752723610764E-3</v>
      </c>
      <c r="L677" s="44">
        <f>IFERROR(_xll.qlIndexFixing(Index6M,$H677,TRUE,_xll.ohTrigger(RecalcTrigger,Trigger6M)),NA())</f>
        <v>1.0477376765034014E-2</v>
      </c>
      <c r="M677" s="183">
        <f>IFERROR(_xll.qlIndexFixing(Index1Y,$H677,TRUE,_xll.ohTrigger(RecalcTrigger,Trigger1Y)),NA())</f>
        <v>1.2390351405839635E-2</v>
      </c>
      <c r="N677" s="182">
        <f>IFERROR(_xll.qlIndexFixing(ONIndex1M,I677,TRUE,_xll.ohTrigger(RecalcTrigger,Trigger1M)),NA())</f>
        <v>7.3667298245538859E-3</v>
      </c>
      <c r="O677" s="44">
        <f>IFERROR(_xll.qlIndexFixing(ONIndex3M,I677,TRUE,_xll.ohTrigger(RecalcTrigger,Trigger3M)),NA())</f>
        <v>8.5753958833123534E-3</v>
      </c>
      <c r="P677" s="44">
        <f>IFERROR(_xll.qlIndexFixing(ONIndex6M,I677,TRUE,_xll.ohTrigger(RecalcTrigger,Trigger6M)),NA())</f>
        <v>9.7919731766182849E-3</v>
      </c>
      <c r="Q677" s="183">
        <f>IFERROR(_xll.qlIndexFixing(ONIndex1Y,I677,TRUE,_xll.ohTrigger(RecalcTrigger,Trigger1Y)),NA())</f>
        <v>1.0996450398579327E-2</v>
      </c>
    </row>
    <row r="678" spans="2:17" x14ac:dyDescent="0.2">
      <c r="B678" s="39" t="s">
        <v>42</v>
      </c>
      <c r="D678" s="42">
        <f>_xll.qlCalendarAdvance(Calendar,$D677,B678,"f",FALSE)</f>
        <v>44194</v>
      </c>
      <c r="E678" s="177">
        <f>_xll.qlInterestRateIndexValueDate(IndexON,D678)</f>
        <v>44194</v>
      </c>
      <c r="F678" s="193">
        <f>IFERROR(_xll.qlIndexFixing(IndexON,D678,TRUE,_xll.ohTrigger(RecalcTrigger,TriggerON)),NA())</f>
        <v>7.3285290851821117E-3</v>
      </c>
      <c r="H678" s="42">
        <f>_xll.qlCalendarAdvance(Calendar,$H677,B678,"f",FALSE)</f>
        <v>44194</v>
      </c>
      <c r="I678" s="177">
        <f>_xll.qlInterestRateIndexValueDate(Index1M,$H678)</f>
        <v>44196</v>
      </c>
      <c r="J678" s="182">
        <f>IFERROR(_xll.qlIndexFixing(Index1M,$H678,TRUE,_xll.ohTrigger(RecalcTrigger,Trigger1M)),NA())</f>
        <v>7.4995409456284504E-3</v>
      </c>
      <c r="K678" s="44">
        <f>IFERROR(_xll.qlIndexFixing(Index3M,H678,TRUE,_xll.ohTrigger(RecalcTrigger,Trigger3M)),NA())</f>
        <v>8.9715236692118339E-3</v>
      </c>
      <c r="L678" s="44">
        <f>IFERROR(_xll.qlIndexFixing(Index6M,$H678,TRUE,_xll.ohTrigger(RecalcTrigger,Trigger6M)),NA())</f>
        <v>1.052761738441749E-2</v>
      </c>
      <c r="M678" s="183">
        <f>IFERROR(_xll.qlIndexFixing(Index1Y,$H678,TRUE,_xll.ohTrigger(RecalcTrigger,Trigger1Y)),NA())</f>
        <v>1.2442834881501082E-2</v>
      </c>
      <c r="N678" s="182">
        <f>IFERROR(_xll.qlIndexFixing(ONIndex1M,I678,TRUE,_xll.ohTrigger(RecalcTrigger,Trigger1M)),NA())</f>
        <v>7.4238475172894169E-3</v>
      </c>
      <c r="O678" s="44">
        <f>IFERROR(_xll.qlIndexFixing(ONIndex3M,I678,TRUE,_xll.ohTrigger(RecalcTrigger,Trigger3M)),NA())</f>
        <v>8.6335580111462917E-3</v>
      </c>
      <c r="P678" s="44">
        <f>IFERROR(_xll.qlIndexFixing(ONIndex6M,I678,TRUE,_xll.ohTrigger(RecalcTrigger,Trigger6M)),NA())</f>
        <v>9.8456062589136195E-3</v>
      </c>
      <c r="Q678" s="183">
        <f>IFERROR(_xll.qlIndexFixing(ONIndex1Y,I678,TRUE,_xll.ohTrigger(RecalcTrigger,Trigger1Y)),NA())</f>
        <v>1.1048953358718805E-2</v>
      </c>
    </row>
    <row r="679" spans="2:17" x14ac:dyDescent="0.2">
      <c r="B679" s="39" t="s">
        <v>42</v>
      </c>
      <c r="D679" s="42">
        <f>_xll.qlCalendarAdvance(Calendar,$D678,B679,"f",FALSE)</f>
        <v>44201</v>
      </c>
      <c r="E679" s="177">
        <f>_xll.qlInterestRateIndexValueDate(IndexON,D679)</f>
        <v>44201</v>
      </c>
      <c r="F679" s="193">
        <f>IFERROR(_xll.qlIndexFixing(IndexON,D679,TRUE,_xll.ohTrigger(RecalcTrigger,TriggerON)),NA())</f>
        <v>7.3873913442490391E-3</v>
      </c>
      <c r="H679" s="42">
        <f>_xll.qlCalendarAdvance(Calendar,$H678,B679,"f",FALSE)</f>
        <v>44201</v>
      </c>
      <c r="I679" s="177">
        <f>_xll.qlInterestRateIndexValueDate(Index1M,$H679)</f>
        <v>44203</v>
      </c>
      <c r="J679" s="182">
        <f>IFERROR(_xll.qlIndexFixing(Index1M,$H679,TRUE,_xll.ohTrigger(RecalcTrigger,Trigger1M)),NA())</f>
        <v>7.5692751213959908E-3</v>
      </c>
      <c r="K679" s="44">
        <f>IFERROR(_xll.qlIndexFixing(Index3M,H679,TRUE,_xll.ohTrigger(RecalcTrigger,Trigger3M)),NA())</f>
        <v>9.0297633432623314E-3</v>
      </c>
      <c r="L679" s="44">
        <f>IFERROR(_xll.qlIndexFixing(Index6M,$H679,TRUE,_xll.ohTrigger(RecalcTrigger,Trigger6M)),NA())</f>
        <v>1.0581928442055874E-2</v>
      </c>
      <c r="M679" s="183">
        <f>IFERROR(_xll.qlIndexFixing(Index1Y,$H679,TRUE,_xll.ohTrigger(RecalcTrigger,Trigger1Y)),NA())</f>
        <v>1.2495292239917832E-2</v>
      </c>
      <c r="N679" s="182">
        <f>IFERROR(_xll.qlIndexFixing(ONIndex1M,I679,TRUE,_xll.ohTrigger(RecalcTrigger,Trigger1M)),NA())</f>
        <v>7.4728311980809536E-3</v>
      </c>
      <c r="O679" s="44">
        <f>IFERROR(_xll.qlIndexFixing(ONIndex3M,I679,TRUE,_xll.ohTrigger(RecalcTrigger,Trigger3M)),NA())</f>
        <v>8.6834081054387724E-3</v>
      </c>
      <c r="P679" s="44">
        <f>IFERROR(_xll.qlIndexFixing(ONIndex6M,I679,TRUE,_xll.ohTrigger(RecalcTrigger,Trigger6M)),NA())</f>
        <v>9.8915992467318858E-3</v>
      </c>
      <c r="Q679" s="183">
        <f>IFERROR(_xll.qlIndexFixing(ONIndex1Y,I679,TRUE,_xll.ohTrigger(RecalcTrigger,Trigger1Y)),NA())</f>
        <v>1.1093938374271417E-2</v>
      </c>
    </row>
    <row r="680" spans="2:17" x14ac:dyDescent="0.2">
      <c r="B680" s="39" t="s">
        <v>42</v>
      </c>
      <c r="D680" s="42">
        <f>_xll.qlCalendarAdvance(Calendar,$D679,B680,"f",FALSE)</f>
        <v>44208</v>
      </c>
      <c r="E680" s="177">
        <f>_xll.qlInterestRateIndexValueDate(IndexON,D680)</f>
        <v>44208</v>
      </c>
      <c r="F680" s="193">
        <f>IFERROR(_xll.qlIndexFixing(IndexON,D680,TRUE,_xll.ohTrigger(RecalcTrigger,TriggerON)),NA())</f>
        <v>7.4463189157913945E-3</v>
      </c>
      <c r="H680" s="42">
        <f>_xll.qlCalendarAdvance(Calendar,$H679,B680,"f",FALSE)</f>
        <v>44208</v>
      </c>
      <c r="I680" s="177">
        <f>_xll.qlInterestRateIndexValueDate(Index1M,$H680)</f>
        <v>44210</v>
      </c>
      <c r="J680" s="182">
        <f>IFERROR(_xll.qlIndexFixing(Index1M,$H680,TRUE,_xll.ohTrigger(RecalcTrigger,Trigger1M)),NA())</f>
        <v>7.6265414036122414E-3</v>
      </c>
      <c r="K680" s="44">
        <f>IFERROR(_xll.qlIndexFixing(Index3M,H680,TRUE,_xll.ohTrigger(RecalcTrigger,Trigger3M)),NA())</f>
        <v>9.0879933129963675E-3</v>
      </c>
      <c r="L680" s="44">
        <f>IFERROR(_xll.qlIndexFixing(Index6M,$H680,TRUE,_xll.ohTrigger(RecalcTrigger,Trigger6M)),NA())</f>
        <v>1.0636272548806435E-2</v>
      </c>
      <c r="M680" s="183">
        <f>IFERROR(_xll.qlIndexFixing(Index1Y,$H680,TRUE,_xll.ohTrigger(RecalcTrigger,Trigger1Y)),NA())</f>
        <v>1.2547723446931787E-2</v>
      </c>
      <c r="N680" s="182">
        <f>IFERROR(_xll.qlIndexFixing(ONIndex1M,I680,TRUE,_xll.ohTrigger(RecalcTrigger,Trigger1M)),NA())</f>
        <v>7.5300084851459559E-3</v>
      </c>
      <c r="O680" s="44">
        <f>IFERROR(_xll.qlIndexFixing(ONIndex3M,I680,TRUE,_xll.ohTrigger(RecalcTrigger,Trigger3M)),NA())</f>
        <v>8.7415619985797832E-3</v>
      </c>
      <c r="P680" s="44">
        <f>IFERROR(_xll.qlIndexFixing(ONIndex6M,I680,TRUE,_xll.ohTrigger(RecalcTrigger,Trigger6M)),NA())</f>
        <v>9.9452834082480734E-3</v>
      </c>
      <c r="Q680" s="183">
        <f>IFERROR(_xll.qlIndexFixing(ONIndex1Y,I680,TRUE,_xll.ohTrigger(RecalcTrigger,Trigger1Y)),NA())</f>
        <v>1.1146400211945462E-2</v>
      </c>
    </row>
    <row r="681" spans="2:17" x14ac:dyDescent="0.2">
      <c r="B681" s="39" t="s">
        <v>42</v>
      </c>
      <c r="D681" s="42">
        <f>_xll.qlCalendarAdvance(Calendar,$D680,B681,"f",FALSE)</f>
        <v>44215</v>
      </c>
      <c r="E681" s="177">
        <f>_xll.qlInterestRateIndexValueDate(IndexON,D681)</f>
        <v>44215</v>
      </c>
      <c r="F681" s="193">
        <f>IFERROR(_xll.qlIndexFixing(IndexON,D681,TRUE,_xll.ohTrigger(RecalcTrigger,TriggerON)),NA())</f>
        <v>7.5053116911760753E-3</v>
      </c>
      <c r="H681" s="42">
        <f>_xll.qlCalendarAdvance(Calendar,$H680,B681,"f",FALSE)</f>
        <v>44215</v>
      </c>
      <c r="I681" s="177">
        <f>_xll.qlInterestRateIndexValueDate(Index1M,$H681)</f>
        <v>44217</v>
      </c>
      <c r="J681" s="182">
        <f>IFERROR(_xll.qlIndexFixing(Index1M,$H681,TRUE,_xll.ohTrigger(RecalcTrigger,Trigger1M)),NA())</f>
        <v>7.6838391221020763E-3</v>
      </c>
      <c r="K681" s="44">
        <f>IFERROR(_xll.qlIndexFixing(Index3M,H681,TRUE,_xll.ohTrigger(RecalcTrigger,Trigger3M)),NA())</f>
        <v>9.1462125968426733E-3</v>
      </c>
      <c r="L681" s="44">
        <f>IFERROR(_xll.qlIndexFixing(Index6M,$H681,TRUE,_xll.ohTrigger(RecalcTrigger,Trigger6M)),NA())</f>
        <v>1.0690650016503263E-2</v>
      </c>
      <c r="M681" s="183">
        <f>IFERROR(_xll.qlIndexFixing(Index1Y,$H681,TRUE,_xll.ohTrigger(RecalcTrigger,Trigger1Y)),NA())</f>
        <v>1.2600128471414092E-2</v>
      </c>
      <c r="N681" s="182">
        <f>IFERROR(_xll.qlIndexFixing(ONIndex1M,I681,TRUE,_xll.ohTrigger(RecalcTrigger,Trigger1M)),NA())</f>
        <v>7.5872174169777651E-3</v>
      </c>
      <c r="O681" s="44">
        <f>IFERROR(_xll.qlIndexFixing(ONIndex3M,I681,TRUE,_xll.ohTrigger(RecalcTrigger,Trigger3M)),NA())</f>
        <v>8.7997100591064026E-3</v>
      </c>
      <c r="P681" s="44">
        <f>IFERROR(_xll.qlIndexFixing(ONIndex6M,I681,TRUE,_xll.ohTrigger(RecalcTrigger,Trigger6M)),NA())</f>
        <v>9.998995513331721E-3</v>
      </c>
      <c r="Q681" s="183">
        <f>IFERROR(_xll.qlIndexFixing(ONIndex1Y,I681,TRUE,_xll.ohTrigger(RecalcTrigger,Trigger1Y)),NA())</f>
        <v>1.1198839521640025E-2</v>
      </c>
    </row>
    <row r="682" spans="2:17" x14ac:dyDescent="0.2">
      <c r="B682" s="39" t="s">
        <v>42</v>
      </c>
      <c r="D682" s="42">
        <f>_xll.qlCalendarAdvance(Calendar,$D681,B682,"f",FALSE)</f>
        <v>44222</v>
      </c>
      <c r="E682" s="177">
        <f>_xll.qlInterestRateIndexValueDate(IndexON,D682)</f>
        <v>44222</v>
      </c>
      <c r="F682" s="193">
        <f>IFERROR(_xll.qlIndexFixing(IndexON,D682,TRUE,_xll.ohTrigger(RecalcTrigger,TriggerON)),NA())</f>
        <v>7.5643695623295315E-3</v>
      </c>
      <c r="H682" s="42">
        <f>_xll.qlCalendarAdvance(Calendar,$H681,B682,"f",FALSE)</f>
        <v>44222</v>
      </c>
      <c r="I682" s="177">
        <f>_xll.qlInterestRateIndexValueDate(Index1M,$H682)</f>
        <v>44224</v>
      </c>
      <c r="J682" s="182">
        <f>IFERROR(_xll.qlIndexFixing(Index1M,$H682,TRUE,_xll.ohTrigger(RecalcTrigger,Trigger1M)),NA())</f>
        <v>7.7286270133000035E-3</v>
      </c>
      <c r="K682" s="44">
        <f>IFERROR(_xll.qlIndexFixing(Index3M,H682,TRUE,_xll.ohTrigger(RecalcTrigger,Trigger3M)),NA())</f>
        <v>9.204420213169584E-3</v>
      </c>
      <c r="L682" s="44">
        <f>IFERROR(_xll.qlIndexFixing(Index6M,$H682,TRUE,_xll.ohTrigger(RecalcTrigger,Trigger6M)),NA())</f>
        <v>1.0745061157014906E-2</v>
      </c>
      <c r="M682" s="183">
        <f>IFERROR(_xll.qlIndexFixing(Index1Y,$H682,TRUE,_xll.ohTrigger(RecalcTrigger,Trigger1Y)),NA())</f>
        <v>1.2652507285266236E-2</v>
      </c>
      <c r="N682" s="182">
        <f>IFERROR(_xll.qlIndexFixing(ONIndex1M,I682,TRUE,_xll.ohTrigger(RecalcTrigger,Trigger1M)),NA())</f>
        <v>7.6444576823853083E-3</v>
      </c>
      <c r="O682" s="44">
        <f>IFERROR(_xll.qlIndexFixing(ONIndex3M,I682,TRUE,_xll.ohTrigger(RecalcTrigger,Trigger3M)),NA())</f>
        <v>8.857851308201603E-3</v>
      </c>
      <c r="P682" s="44">
        <f>IFERROR(_xll.qlIndexFixing(ONIndex6M,I682,TRUE,_xll.ohTrigger(RecalcTrigger,Trigger6M)),NA())</f>
        <v>1.0052735869576779E-2</v>
      </c>
      <c r="Q682" s="183">
        <f>IFERROR(_xll.qlIndexFixing(ONIndex1Y,I682,TRUE,_xll.ohTrigger(RecalcTrigger,Trigger1Y)),NA())</f>
        <v>1.1251256033411039E-2</v>
      </c>
    </row>
    <row r="683" spans="2:17" x14ac:dyDescent="0.2">
      <c r="B683" s="39" t="s">
        <v>42</v>
      </c>
      <c r="D683" s="42">
        <f>_xll.qlCalendarAdvance(Calendar,$D682,B683,"f",FALSE)</f>
        <v>44229</v>
      </c>
      <c r="E683" s="177">
        <f>_xll.qlInterestRateIndexValueDate(IndexON,D683)</f>
        <v>44229</v>
      </c>
      <c r="F683" s="193">
        <f>IFERROR(_xll.qlIndexFixing(IndexON,D683,TRUE,_xll.ohTrigger(RecalcTrigger,TriggerON)),NA())</f>
        <v>7.6234924206186605E-3</v>
      </c>
      <c r="H683" s="42">
        <f>_xll.qlCalendarAdvance(Calendar,$H682,B683,"f",FALSE)</f>
        <v>44229</v>
      </c>
      <c r="I683" s="177">
        <f>_xll.qlInterestRateIndexValueDate(Index1M,$H683)</f>
        <v>44231</v>
      </c>
      <c r="J683" s="182">
        <f>IFERROR(_xll.qlIndexFixing(Index1M,$H683,TRUE,_xll.ohTrigger(RecalcTrigger,Trigger1M)),NA())</f>
        <v>7.7817934747094674E-3</v>
      </c>
      <c r="K683" s="44">
        <f>IFERROR(_xll.qlIndexFixing(Index3M,H683,TRUE,_xll.ohTrigger(RecalcTrigger,Trigger3M)),NA())</f>
        <v>9.25834206845913E-3</v>
      </c>
      <c r="L683" s="44">
        <f>IFERROR(_xll.qlIndexFixing(Index6M,$H683,TRUE,_xll.ohTrigger(RecalcTrigger,Trigger6M)),NA())</f>
        <v>1.0799506282247885E-2</v>
      </c>
      <c r="M683" s="183">
        <f>IFERROR(_xll.qlIndexFixing(Index1Y,$H683,TRUE,_xll.ohTrigger(RecalcTrigger,Trigger1Y)),NA())</f>
        <v>1.2704859863419836E-2</v>
      </c>
      <c r="N683" s="182">
        <f>IFERROR(_xll.qlIndexFixing(ONIndex1M,I683,TRUE,_xll.ohTrigger(RecalcTrigger,Trigger1M)),NA())</f>
        <v>7.7017289700975766E-3</v>
      </c>
      <c r="O683" s="44">
        <f>IFERROR(_xll.qlIndexFixing(ONIndex3M,I683,TRUE,_xll.ohTrigger(RecalcTrigger,Trigger3M)),NA())</f>
        <v>8.915984766808549E-3</v>
      </c>
      <c r="P683" s="44">
        <f>IFERROR(_xll.qlIndexFixing(ONIndex6M,I683,TRUE,_xll.ohTrigger(RecalcTrigger,Trigger6M)),NA())</f>
        <v>1.0106504784657133E-2</v>
      </c>
      <c r="Q683" s="183">
        <f>IFERROR(_xll.qlIndexFixing(ONIndex1Y,I683,TRUE,_xll.ohTrigger(RecalcTrigger,Trigger1Y)),NA())</f>
        <v>1.1303649477873989E-2</v>
      </c>
    </row>
    <row r="684" spans="2:17" x14ac:dyDescent="0.2">
      <c r="B684" s="39" t="s">
        <v>42</v>
      </c>
      <c r="D684" s="42">
        <f>_xll.qlCalendarAdvance(Calendar,$D683,B684,"f",FALSE)</f>
        <v>44236</v>
      </c>
      <c r="E684" s="177">
        <f>_xll.qlInterestRateIndexValueDate(IndexON,D684)</f>
        <v>44236</v>
      </c>
      <c r="F684" s="193">
        <f>IFERROR(_xll.qlIndexFixing(IndexON,D684,TRUE,_xll.ohTrigger(RecalcTrigger,TriggerON)),NA())</f>
        <v>7.6826801580498483E-3</v>
      </c>
      <c r="H684" s="42">
        <f>_xll.qlCalendarAdvance(Calendar,$H683,B684,"f",FALSE)</f>
        <v>44236</v>
      </c>
      <c r="I684" s="177">
        <f>_xll.qlInterestRateIndexValueDate(Index1M,$H684)</f>
        <v>44238</v>
      </c>
      <c r="J684" s="182">
        <f>IFERROR(_xll.qlIndexFixing(Index1M,$H684,TRUE,_xll.ohTrigger(RecalcTrigger,Trigger1M)),NA())</f>
        <v>7.839170038304033E-3</v>
      </c>
      <c r="K684" s="44">
        <f>IFERROR(_xll.qlIndexFixing(Index3M,H684,TRUE,_xll.ohTrigger(RecalcTrigger,Trigger3M)),NA())</f>
        <v>9.3165230609323565E-3</v>
      </c>
      <c r="L684" s="44">
        <f>IFERROR(_xll.qlIndexFixing(Index6M,$H684,TRUE,_xll.ohTrigger(RecalcTrigger,Trigger6M)),NA())</f>
        <v>1.0853985704140961E-2</v>
      </c>
      <c r="M684" s="183">
        <f>IFERROR(_xll.qlIndexFixing(Index1Y,$H684,TRUE,_xll.ohTrigger(RecalcTrigger,Trigger1Y)),NA())</f>
        <v>1.2757186183839477E-2</v>
      </c>
      <c r="N684" s="182">
        <f>IFERROR(_xll.qlIndexFixing(ONIndex1M,I684,TRUE,_xll.ohTrigger(RecalcTrigger,Trigger1M)),NA())</f>
        <v>7.759030968843561E-3</v>
      </c>
      <c r="O684" s="44">
        <f>IFERROR(_xll.qlIndexFixing(ONIndex3M,I684,TRUE,_xll.ohTrigger(RecalcTrigger,Trigger3M)),NA())</f>
        <v>8.9741094562700852E-3</v>
      </c>
      <c r="P684" s="44">
        <f>IFERROR(_xll.qlIndexFixing(ONIndex6M,I684,TRUE,_xll.ohTrigger(RecalcTrigger,Trigger6M)),NA())</f>
        <v>1.0160302566086798E-2</v>
      </c>
      <c r="Q684" s="183">
        <f>IFERROR(_xll.qlIndexFixing(ONIndex1Y,I684,TRUE,_xll.ohTrigger(RecalcTrigger,Trigger1Y)),NA())</f>
        <v>1.1356019585244681E-2</v>
      </c>
    </row>
    <row r="685" spans="2:17" x14ac:dyDescent="0.2">
      <c r="B685" s="39" t="s">
        <v>42</v>
      </c>
      <c r="D685" s="42">
        <f>_xll.qlCalendarAdvance(Calendar,$D684,B685,"f",FALSE)</f>
        <v>44243</v>
      </c>
      <c r="E685" s="177">
        <f>_xll.qlInterestRateIndexValueDate(IndexON,D685)</f>
        <v>44243</v>
      </c>
      <c r="F685" s="193">
        <f>IFERROR(_xll.qlIndexFixing(IndexON,D685,TRUE,_xll.ohTrigger(RecalcTrigger,TriggerON)),NA())</f>
        <v>7.7419326660699284E-3</v>
      </c>
      <c r="H685" s="42">
        <f>_xll.qlCalendarAdvance(Calendar,$H684,B685,"f",FALSE)</f>
        <v>44243</v>
      </c>
      <c r="I685" s="177">
        <f>_xll.qlInterestRateIndexValueDate(Index1M,$H685)</f>
        <v>44245</v>
      </c>
      <c r="J685" s="182">
        <f>IFERROR(_xll.qlIndexFixing(Index1M,$H685,TRUE,_xll.ohTrigger(RecalcTrigger,Trigger1M)),NA())</f>
        <v>7.896576844001706E-3</v>
      </c>
      <c r="K685" s="44">
        <f>IFERROR(_xll.qlIndexFixing(Index3M,H685,TRUE,_xll.ohTrigger(RecalcTrigger,Trigger3M)),NA())</f>
        <v>9.3746895017899415E-3</v>
      </c>
      <c r="L685" s="44">
        <f>IFERROR(_xll.qlIndexFixing(Index6M,$H685,TRUE,_xll.ohTrigger(RecalcTrigger,Trigger6M)),NA())</f>
        <v>1.0908499734670878E-2</v>
      </c>
      <c r="M685" s="183">
        <f>IFERROR(_xll.qlIndexFixing(Index1Y,$H685,TRUE,_xll.ohTrigger(RecalcTrigger,Trigger1Y)),NA())</f>
        <v>1.2809486227521181E-2</v>
      </c>
      <c r="N685" s="182">
        <f>IFERROR(_xll.qlIndexFixing(ONIndex1M,I685,TRUE,_xll.ohTrigger(RecalcTrigger,Trigger1M)),NA())</f>
        <v>7.8163633675920607E-3</v>
      </c>
      <c r="O685" s="44">
        <f>IFERROR(_xll.qlIndexFixing(ONIndex3M,I685,TRUE,_xll.ohTrigger(RecalcTrigger,Trigger3M)),NA())</f>
        <v>9.0322243974494398E-3</v>
      </c>
      <c r="P685" s="44">
        <f>IFERROR(_xll.qlIndexFixing(ONIndex6M,I685,TRUE,_xll.ohTrigger(RecalcTrigger,Trigger6M)),NA())</f>
        <v>1.0214129521539661E-2</v>
      </c>
      <c r="Q685" s="183">
        <f>IFERROR(_xll.qlIndexFixing(ONIndex1Y,I685,TRUE,_xll.ohTrigger(RecalcTrigger,Trigger1Y)),NA())</f>
        <v>1.1408366085818855E-2</v>
      </c>
    </row>
    <row r="686" spans="2:17" x14ac:dyDescent="0.2">
      <c r="B686" s="39" t="s">
        <v>42</v>
      </c>
      <c r="D686" s="42">
        <f>_xll.qlCalendarAdvance(Calendar,$D685,B686,"f",FALSE)</f>
        <v>44250</v>
      </c>
      <c r="E686" s="177">
        <f>_xll.qlInterestRateIndexValueDate(IndexON,D686)</f>
        <v>44250</v>
      </c>
      <c r="F686" s="193">
        <f>IFERROR(_xll.qlIndexFixing(IndexON,D686,TRUE,_xll.ohTrigger(RecalcTrigger,TriggerON)),NA())</f>
        <v>7.8012498363655425E-3</v>
      </c>
      <c r="H686" s="42">
        <f>_xll.qlCalendarAdvance(Calendar,$H685,B686,"f",FALSE)</f>
        <v>44250</v>
      </c>
      <c r="I686" s="177">
        <f>_xll.qlInterestRateIndexValueDate(Index1M,$H686)</f>
        <v>44252</v>
      </c>
      <c r="J686" s="182">
        <f>IFERROR(_xll.qlIndexFixing(Index1M,$H686,TRUE,_xll.ohTrigger(RecalcTrigger,Trigger1M)),NA())</f>
        <v>7.9540135808112544E-3</v>
      </c>
      <c r="K686" s="44">
        <f>IFERROR(_xll.qlIndexFixing(Index3M,H686,TRUE,_xll.ohTrigger(RecalcTrigger,Trigger3M)),NA())</f>
        <v>9.4328404092114144E-3</v>
      </c>
      <c r="L686" s="44">
        <f>IFERROR(_xll.qlIndexFixing(Index6M,$H686,TRUE,_xll.ohTrigger(RecalcTrigger,Trigger6M)),NA())</f>
        <v>1.0963048685848383E-2</v>
      </c>
      <c r="M686" s="183">
        <f>IFERROR(_xll.qlIndexFixing(Index1Y,$H686,TRUE,_xll.ohTrigger(RecalcTrigger,Trigger1Y)),NA())</f>
        <v>1.286175997849482E-2</v>
      </c>
      <c r="N686" s="182">
        <f>IFERROR(_xll.qlIndexFixing(ONIndex1M,I686,TRUE,_xll.ohTrigger(RecalcTrigger,Trigger1M)),NA())</f>
        <v>7.8737258550720668E-3</v>
      </c>
      <c r="O686" s="44">
        <f>IFERROR(_xll.qlIndexFixing(ONIndex3M,I686,TRUE,_xll.ohTrigger(RecalcTrigger,Trigger3M)),NA())</f>
        <v>9.0903286115295856E-3</v>
      </c>
      <c r="P686" s="44">
        <f>IFERROR(_xll.qlIndexFixing(ONIndex6M,I686,TRUE,_xll.ohTrigger(RecalcTrigger,Trigger6M)),NA())</f>
        <v>1.0267985958449799E-2</v>
      </c>
      <c r="Q686" s="183">
        <f>IFERROR(_xll.qlIndexFixing(ONIndex1Y,I686,TRUE,_xll.ohTrigger(RecalcTrigger,Trigger1Y)),NA())</f>
        <v>1.1460688710052125E-2</v>
      </c>
    </row>
    <row r="687" spans="2:17" x14ac:dyDescent="0.2">
      <c r="B687" s="39" t="s">
        <v>42</v>
      </c>
      <c r="D687" s="42">
        <f>_xll.qlCalendarAdvance(Calendar,$D686,B687,"f",FALSE)</f>
        <v>44257</v>
      </c>
      <c r="E687" s="177">
        <f>_xll.qlInterestRateIndexValueDate(IndexON,D687)</f>
        <v>44257</v>
      </c>
      <c r="F687" s="193">
        <f>IFERROR(_xll.qlIndexFixing(IndexON,D687,TRUE,_xll.ohTrigger(RecalcTrigger,TriggerON)),NA())</f>
        <v>7.8606315607832045E-3</v>
      </c>
      <c r="H687" s="42">
        <f>_xll.qlCalendarAdvance(Calendar,$H686,B687,"f",FALSE)</f>
        <v>44257</v>
      </c>
      <c r="I687" s="177">
        <f>_xll.qlInterestRateIndexValueDate(Index1M,$H687)</f>
        <v>44259</v>
      </c>
      <c r="J687" s="182">
        <f>IFERROR(_xll.qlIndexFixing(Index1M,$H687,TRUE,_xll.ohTrigger(RecalcTrigger,Trigger1M)),NA())</f>
        <v>8.0324661942799882E-3</v>
      </c>
      <c r="K687" s="44">
        <f>IFERROR(_xll.qlIndexFixing(Index3M,H687,TRUE,_xll.ohTrigger(RecalcTrigger,Trigger3M)),NA())</f>
        <v>9.503797395260527E-3</v>
      </c>
      <c r="L687" s="44">
        <f>IFERROR(_xll.qlIndexFixing(Index6M,$H687,TRUE,_xll.ohTrigger(RecalcTrigger,Trigger6M)),NA())</f>
        <v>1.1038033580615982E-2</v>
      </c>
      <c r="M687" s="183">
        <f>IFERROR(_xll.qlIndexFixing(Index1Y,$H687,TRUE,_xll.ohTrigger(RecalcTrigger,Trigger1Y)),NA())</f>
        <v>1.2914007423824769E-2</v>
      </c>
      <c r="N687" s="182">
        <f>IFERROR(_xll.qlIndexFixing(ONIndex1M,I687,TRUE,_xll.ohTrigger(RecalcTrigger,Trigger1M)),NA())</f>
        <v>7.9311181200925063E-3</v>
      </c>
      <c r="O687" s="44">
        <f>IFERROR(_xll.qlIndexFixing(ONIndex3M,I687,TRUE,_xll.ohTrigger(RecalcTrigger,Trigger3M)),NA())</f>
        <v>9.148421119693495E-3</v>
      </c>
      <c r="P687" s="44">
        <f>IFERROR(_xll.qlIndexFixing(ONIndex6M,I687,TRUE,_xll.ohTrigger(RecalcTrigger,Trigger6M)),NA())</f>
        <v>1.0321872184571035E-2</v>
      </c>
      <c r="Q687" s="183">
        <f>IFERROR(_xll.qlIndexFixing(ONIndex1Y,I687,TRUE,_xll.ohTrigger(RecalcTrigger,Trigger1Y)),NA())</f>
        <v>1.1512987188160295E-2</v>
      </c>
    </row>
    <row r="688" spans="2:17" x14ac:dyDescent="0.2">
      <c r="B688" s="39" t="s">
        <v>42</v>
      </c>
      <c r="D688" s="42">
        <f>_xll.qlCalendarAdvance(Calendar,$D687,B688,"f",FALSE)</f>
        <v>44264</v>
      </c>
      <c r="E688" s="177">
        <f>_xll.qlInterestRateIndexValueDate(IndexON,D688)</f>
        <v>44264</v>
      </c>
      <c r="F688" s="193">
        <f>IFERROR(_xll.qlIndexFixing(IndexON,D688,TRUE,_xll.ohTrigger(RecalcTrigger,TriggerON)),NA())</f>
        <v>7.9200777307697479E-3</v>
      </c>
      <c r="H688" s="42">
        <f>_xll.qlCalendarAdvance(Calendar,$H687,B688,"f",FALSE)</f>
        <v>44264</v>
      </c>
      <c r="I688" s="177">
        <f>_xll.qlInterestRateIndexValueDate(Index1M,$H688)</f>
        <v>44266</v>
      </c>
      <c r="J688" s="182">
        <f>IFERROR(_xll.qlIndexFixing(Index1M,$H688,TRUE,_xll.ohTrigger(RecalcTrigger,Trigger1M)),NA())</f>
        <v>8.085777247272552E-3</v>
      </c>
      <c r="K688" s="44">
        <f>IFERROR(_xll.qlIndexFixing(Index3M,H688,TRUE,_xll.ohTrigger(RecalcTrigger,Trigger3M)),NA())</f>
        <v>9.56191457084298E-3</v>
      </c>
      <c r="L688" s="44">
        <f>IFERROR(_xll.qlIndexFixing(Index6M,$H688,TRUE,_xll.ohTrigger(RecalcTrigger,Trigger6M)),NA())</f>
        <v>1.1092674936545362E-2</v>
      </c>
      <c r="M688" s="183">
        <f>IFERROR(_xll.qlIndexFixing(Index1Y,$H688,TRUE,_xll.ohTrigger(RecalcTrigger,Trigger1Y)),NA())</f>
        <v>1.2966228553609686E-2</v>
      </c>
      <c r="N688" s="182">
        <f>IFERROR(_xll.qlIndexFixing(ONIndex1M,I688,TRUE,_xll.ohTrigger(RecalcTrigger,Trigger1M)),NA())</f>
        <v>7.9885398514623063E-3</v>
      </c>
      <c r="O688" s="44">
        <f>IFERROR(_xll.qlIndexFixing(ONIndex3M,I688,TRUE,_xll.ohTrigger(RecalcTrigger,Trigger3M)),NA())</f>
        <v>9.2065009428043965E-3</v>
      </c>
      <c r="P688" s="44">
        <f>IFERROR(_xll.qlIndexFixing(ONIndex6M,I688,TRUE,_xll.ohTrigger(RecalcTrigger,Trigger6M)),NA())</f>
        <v>1.0375788507337447E-2</v>
      </c>
      <c r="Q688" s="183">
        <f>IFERROR(_xll.qlIndexFixing(ONIndex1Y,I688,TRUE,_xll.ohTrigger(RecalcTrigger,Trigger1Y)),NA())</f>
        <v>1.1565261250598979E-2</v>
      </c>
    </row>
    <row r="689" spans="2:17" x14ac:dyDescent="0.2">
      <c r="B689" s="39" t="s">
        <v>42</v>
      </c>
      <c r="D689" s="42">
        <f>_xll.qlCalendarAdvance(Calendar,$D688,B689,"f",FALSE)</f>
        <v>44271</v>
      </c>
      <c r="E689" s="177">
        <f>_xll.qlInterestRateIndexValueDate(IndexON,D689)</f>
        <v>44271</v>
      </c>
      <c r="F689" s="193">
        <f>IFERROR(_xll.qlIndexFixing(IndexON,D689,TRUE,_xll.ohTrigger(RecalcTrigger,TriggerON)),NA())</f>
        <v>7.9795882380917504E-3</v>
      </c>
      <c r="H689" s="42">
        <f>_xll.qlCalendarAdvance(Calendar,$H688,B689,"f",FALSE)</f>
        <v>44271</v>
      </c>
      <c r="I689" s="177">
        <f>_xll.qlInterestRateIndexValueDate(Index1M,$H689)</f>
        <v>44273</v>
      </c>
      <c r="J689" s="182">
        <f>IFERROR(_xll.qlIndexFixing(Index1M,$H689,TRUE,_xll.ohTrigger(RecalcTrigger,Trigger1M)),NA())</f>
        <v>8.1433152615306703E-3</v>
      </c>
      <c r="K689" s="44">
        <f>IFERROR(_xll.qlIndexFixing(Index3M,H689,TRUE,_xll.ohTrigger(RecalcTrigger,Trigger3M)),NA())</f>
        <v>9.6200130833291458E-3</v>
      </c>
      <c r="L689" s="44">
        <f>IFERROR(_xll.qlIndexFixing(Index6M,$H689,TRUE,_xll.ohTrigger(RecalcTrigger,Trigger6M)),NA())</f>
        <v>1.1147352307660417E-2</v>
      </c>
      <c r="M689" s="183">
        <f>IFERROR(_xll.qlIndexFixing(Index1Y,$H689,TRUE,_xll.ohTrigger(RecalcTrigger,Trigger1Y)),NA())</f>
        <v>1.3018423360983831E-2</v>
      </c>
      <c r="N689" s="182">
        <f>IFERROR(_xll.qlIndexFixing(ONIndex1M,I689,TRUE,_xll.ohTrigger(RecalcTrigger,Trigger1M)),NA())</f>
        <v>8.0459907379903939E-3</v>
      </c>
      <c r="O689" s="44">
        <f>IFERROR(_xll.qlIndexFixing(ONIndex3M,I689,TRUE,_xll.ohTrigger(RecalcTrigger,Trigger3M)),NA())</f>
        <v>9.2645671019653264E-3</v>
      </c>
      <c r="P689" s="44">
        <f>IFERROR(_xll.qlIndexFixing(ONIndex6M,I689,TRUE,_xll.ohTrigger(RecalcTrigger,Trigger6M)),NA())</f>
        <v>1.0429735234422921E-2</v>
      </c>
      <c r="Q689" s="183">
        <f>IFERROR(_xll.qlIndexFixing(ONIndex1Y,I689,TRUE,_xll.ohTrigger(RecalcTrigger,Trigger1Y)),NA())</f>
        <v>1.1617510627663918E-2</v>
      </c>
    </row>
    <row r="690" spans="2:17" x14ac:dyDescent="0.2">
      <c r="B690" s="39" t="s">
        <v>42</v>
      </c>
      <c r="D690" s="42">
        <f>_xll.qlCalendarAdvance(Calendar,$D689,B690,"f",FALSE)</f>
        <v>44278</v>
      </c>
      <c r="E690" s="177">
        <f>_xll.qlInterestRateIndexValueDate(IndexON,D690)</f>
        <v>44278</v>
      </c>
      <c r="F690" s="193">
        <f>IFERROR(_xll.qlIndexFixing(IndexON,D690,TRUE,_xll.ohTrigger(RecalcTrigger,TriggerON)),NA())</f>
        <v>8.0391629744358539E-3</v>
      </c>
      <c r="H690" s="42">
        <f>_xll.qlCalendarAdvance(Calendar,$H689,B690,"f",FALSE)</f>
        <v>44278</v>
      </c>
      <c r="I690" s="177">
        <f>_xll.qlInterestRateIndexValueDate(Index1M,$H690)</f>
        <v>44280</v>
      </c>
      <c r="J690" s="182">
        <f>IFERROR(_xll.qlIndexFixing(Index1M,$H690,TRUE,_xll.ohTrigger(RecalcTrigger,Trigger1M)),NA())</f>
        <v>8.2008819133735922E-3</v>
      </c>
      <c r="K690" s="44">
        <f>IFERROR(_xll.qlIndexFixing(Index3M,H690,TRUE,_xll.ohTrigger(RecalcTrigger,Trigger3M)),NA())</f>
        <v>9.6780919505559792E-3</v>
      </c>
      <c r="L690" s="44">
        <f>IFERROR(_xll.qlIndexFixing(Index6M,$H690,TRUE,_xll.ohTrigger(RecalcTrigger,Trigger6M)),NA())</f>
        <v>1.1202066006257139E-2</v>
      </c>
      <c r="M690" s="183">
        <f>IFERROR(_xll.qlIndexFixing(Index1Y,$H690,TRUE,_xll.ohTrigger(RecalcTrigger,Trigger1Y)),NA())</f>
        <v>1.3070591842119252E-2</v>
      </c>
      <c r="N690" s="182">
        <f>IFERROR(_xll.qlIndexFixing(ONIndex1M,I690,TRUE,_xll.ohTrigger(RecalcTrigger,Trigger1M)),NA())</f>
        <v>8.1034704684057601E-3</v>
      </c>
      <c r="O690" s="44">
        <f>IFERROR(_xll.qlIndexFixing(ONIndex3M,I690,TRUE,_xll.ohTrigger(RecalcTrigger,Trigger3M)),NA())</f>
        <v>9.3226186184391935E-3</v>
      </c>
      <c r="P690" s="44">
        <f>IFERROR(_xll.qlIndexFixing(ONIndex6M,I690,TRUE,_xll.ohTrigger(RecalcTrigger,Trigger6M)),NA())</f>
        <v>1.0483712673421408E-2</v>
      </c>
      <c r="Q690" s="183">
        <f>IFERROR(_xll.qlIndexFixing(ONIndex1Y,I690,TRUE,_xll.ohTrigger(RecalcTrigger,Trigger1Y)),NA())</f>
        <v>1.1669735049570917E-2</v>
      </c>
    </row>
    <row r="691" spans="2:17" x14ac:dyDescent="0.2">
      <c r="B691" s="39" t="s">
        <v>42</v>
      </c>
      <c r="D691" s="42">
        <f>_xll.qlCalendarAdvance(Calendar,$D690,B691,"f",FALSE)</f>
        <v>44285</v>
      </c>
      <c r="E691" s="177">
        <f>_xll.qlInterestRateIndexValueDate(IndexON,D691)</f>
        <v>44285</v>
      </c>
      <c r="F691" s="193">
        <f>IFERROR(_xll.qlIndexFixing(IndexON,D691,TRUE,_xll.ohTrigger(RecalcTrigger,TriggerON)),NA())</f>
        <v>8.098801831408764E-3</v>
      </c>
      <c r="H691" s="42">
        <f>_xll.qlCalendarAdvance(Calendar,$H690,B691,"f",FALSE)</f>
        <v>44285</v>
      </c>
      <c r="I691" s="177">
        <f>_xll.qlInterestRateIndexValueDate(Index1M,$H691)</f>
        <v>44287</v>
      </c>
      <c r="J691" s="182">
        <f>IFERROR(_xll.qlIndexFixing(Index1M,$H691,TRUE,_xll.ohTrigger(RecalcTrigger,Trigger1M)),NA())</f>
        <v>8.2584768918000928E-3</v>
      </c>
      <c r="K691" s="44">
        <f>IFERROR(_xll.qlIndexFixing(Index3M,H691,TRUE,_xll.ohTrigger(RecalcTrigger,Trigger3M)),NA())</f>
        <v>9.7318759293939048E-3</v>
      </c>
      <c r="L691" s="44">
        <f>IFERROR(_xll.qlIndexFixing(Index6M,$H691,TRUE,_xll.ohTrigger(RecalcTrigger,Trigger6M)),NA())</f>
        <v>1.1244521912368823E-2</v>
      </c>
      <c r="M691" s="183">
        <f>IFERROR(_xll.qlIndexFixing(Index1Y,$H691,TRUE,_xll.ohTrigger(RecalcTrigger,Trigger1Y)),NA())</f>
        <v>1.3122733996224038E-2</v>
      </c>
      <c r="N691" s="182">
        <f>IFERROR(_xll.qlIndexFixing(ONIndex1M,I691,TRUE,_xll.ohTrigger(RecalcTrigger,Trigger1M)),NA())</f>
        <v>8.1774148611746256E-3</v>
      </c>
      <c r="O691" s="44">
        <f>IFERROR(_xll.qlIndexFixing(ONIndex3M,I691,TRUE,_xll.ohTrigger(RecalcTrigger,Trigger3M)),NA())</f>
        <v>9.397233191119625E-3</v>
      </c>
      <c r="P691" s="44">
        <f>IFERROR(_xll.qlIndexFixing(ONIndex6M,I691,TRUE,_xll.ohTrigger(RecalcTrigger,Trigger6M)),NA())</f>
        <v>1.0553157860622164E-2</v>
      </c>
      <c r="Q691" s="183">
        <f>IFERROR(_xll.qlIndexFixing(ONIndex1Y,I691,TRUE,_xll.ohTrigger(RecalcTrigger,Trigger1Y)),NA())</f>
        <v>1.1736843632341731E-2</v>
      </c>
    </row>
    <row r="692" spans="2:17" x14ac:dyDescent="0.2">
      <c r="B692" s="39" t="s">
        <v>42</v>
      </c>
      <c r="D692" s="42">
        <f>_xll.qlCalendarAdvance(Calendar,$D691,B692,"f",FALSE)</f>
        <v>44292</v>
      </c>
      <c r="E692" s="177">
        <f>_xll.qlInterestRateIndexValueDate(IndexON,D692)</f>
        <v>44292</v>
      </c>
      <c r="F692" s="193">
        <f>IFERROR(_xll.qlIndexFixing(IndexON,D692,TRUE,_xll.ohTrigger(RecalcTrigger,TriggerON)),NA())</f>
        <v>8.1585047006171862E-3</v>
      </c>
      <c r="H692" s="42">
        <f>_xll.qlCalendarAdvance(Calendar,$H691,B692,"f",FALSE)</f>
        <v>44292</v>
      </c>
      <c r="I692" s="177">
        <f>_xll.qlInterestRateIndexValueDate(Index1M,$H692)</f>
        <v>44294</v>
      </c>
      <c r="J692" s="182">
        <f>IFERROR(_xll.qlIndexFixing(Index1M,$H692,TRUE,_xll.ohTrigger(RecalcTrigger,Trigger1M)),NA())</f>
        <v>8.3160998858064494E-3</v>
      </c>
      <c r="K692" s="44">
        <f>IFERROR(_xll.qlIndexFixing(Index3M,H692,TRUE,_xll.ohTrigger(RecalcTrigger,Trigger3M)),NA())</f>
        <v>9.7899127166064439E-3</v>
      </c>
      <c r="L692" s="44">
        <f>IFERROR(_xll.qlIndexFixing(Index6M,$H692,TRUE,_xll.ohTrigger(RecalcTrigger,Trigger6M)),NA())</f>
        <v>1.1299295835580103E-2</v>
      </c>
      <c r="M692" s="183">
        <f>IFERROR(_xll.qlIndexFixing(Index1Y,$H692,TRUE,_xll.ohTrigger(RecalcTrigger,Trigger1Y)),NA())</f>
        <v>1.3174849825544717E-2</v>
      </c>
      <c r="N692" s="182">
        <f>IFERROR(_xll.qlIndexFixing(ONIndex1M,I692,TRUE,_xll.ohTrigger(RecalcTrigger,Trigger1M)),NA())</f>
        <v>8.2185152164537811E-3</v>
      </c>
      <c r="O692" s="44">
        <f>IFERROR(_xll.qlIndexFixing(ONIndex3M,I692,TRUE,_xll.ohTrigger(RecalcTrigger,Trigger3M)),NA())</f>
        <v>9.4386738073382048E-3</v>
      </c>
      <c r="P692" s="44">
        <f>IFERROR(_xll.qlIndexFixing(ONIndex6M,I692,TRUE,_xll.ohTrigger(RecalcTrigger,Trigger6M)),NA())</f>
        <v>1.0591760917533222E-2</v>
      </c>
      <c r="Q692" s="183">
        <f>IFERROR(_xll.qlIndexFixing(ONIndex1Y,I692,TRUE,_xll.ohTrigger(RecalcTrigger,Trigger1Y)),NA())</f>
        <v>1.1774107949653612E-2</v>
      </c>
    </row>
    <row r="693" spans="2:17" x14ac:dyDescent="0.2">
      <c r="B693" s="39" t="s">
        <v>42</v>
      </c>
      <c r="D693" s="42">
        <f>_xll.qlCalendarAdvance(Calendar,$D692,B693,"f",FALSE)</f>
        <v>44299</v>
      </c>
      <c r="E693" s="177">
        <f>_xll.qlInterestRateIndexValueDate(IndexON,D693)</f>
        <v>44299</v>
      </c>
      <c r="F693" s="193">
        <f>IFERROR(_xll.qlIndexFixing(IndexON,D693,TRUE,_xll.ohTrigger(RecalcTrigger,TriggerON)),NA())</f>
        <v>8.2182714739875706E-3</v>
      </c>
      <c r="H693" s="42">
        <f>_xll.qlCalendarAdvance(Calendar,$H692,B693,"f",FALSE)</f>
        <v>44299</v>
      </c>
      <c r="I693" s="177">
        <f>_xll.qlInterestRateIndexValueDate(Index1M,$H693)</f>
        <v>44301</v>
      </c>
      <c r="J693" s="182">
        <f>IFERROR(_xll.qlIndexFixing(Index1M,$H693,TRUE,_xll.ohTrigger(RecalcTrigger,Trigger1M)),NA())</f>
        <v>8.3737505843864413E-3</v>
      </c>
      <c r="K693" s="44">
        <f>IFERROR(_xll.qlIndexFixing(Index3M,H693,TRUE,_xll.ohTrigger(RecalcTrigger,Trigger3M)),NA())</f>
        <v>9.8479269731814086E-3</v>
      </c>
      <c r="L693" s="44">
        <f>IFERROR(_xll.qlIndexFixing(Index6M,$H693,TRUE,_xll.ohTrigger(RecalcTrigger,Trigger6M)),NA())</f>
        <v>1.1354106928047905E-2</v>
      </c>
      <c r="M693" s="183">
        <f>IFERROR(_xll.qlIndexFixing(Index1Y,$H693,TRUE,_xll.ohTrigger(RecalcTrigger,Trigger1Y)),NA())</f>
        <v>1.3242711755314608E-2</v>
      </c>
      <c r="N693" s="182">
        <f>IFERROR(_xll.qlIndexFixing(ONIndex1M,I693,TRUE,_xll.ohTrigger(RecalcTrigger,Trigger1M)),NA())</f>
        <v>8.276079611544418E-3</v>
      </c>
      <c r="O693" s="44">
        <f>IFERROR(_xll.qlIndexFixing(ONIndex3M,I693,TRUE,_xll.ohTrigger(RecalcTrigger,Trigger3M)),NA())</f>
        <v>9.49667552180955E-3</v>
      </c>
      <c r="P693" s="44">
        <f>IFERROR(_xll.qlIndexFixing(ONIndex6M,I693,TRUE,_xll.ohTrigger(RecalcTrigger,Trigger6M)),NA())</f>
        <v>1.0645832337834449E-2</v>
      </c>
      <c r="Q693" s="183">
        <f>IFERROR(_xll.qlIndexFixing(ONIndex1Y,I693,TRUE,_xll.ohTrigger(RecalcTrigger,Trigger1Y)),NA())</f>
        <v>1.1826255888420789E-2</v>
      </c>
    </row>
    <row r="694" spans="2:17" x14ac:dyDescent="0.2">
      <c r="B694" s="39" t="s">
        <v>42</v>
      </c>
      <c r="D694" s="42">
        <f>_xll.qlCalendarAdvance(Calendar,$D693,B694,"f",FALSE)</f>
        <v>44306</v>
      </c>
      <c r="E694" s="177">
        <f>_xll.qlInterestRateIndexValueDate(IndexON,D694)</f>
        <v>44306</v>
      </c>
      <c r="F694" s="193">
        <f>IFERROR(_xll.qlIndexFixing(IndexON,D694,TRUE,_xll.ohTrigger(RecalcTrigger,TriggerON)),NA())</f>
        <v>8.2781020429667507E-3</v>
      </c>
      <c r="H694" s="42">
        <f>_xll.qlCalendarAdvance(Calendar,$H693,B694,"f",FALSE)</f>
        <v>44306</v>
      </c>
      <c r="I694" s="177">
        <f>_xll.qlInterestRateIndexValueDate(Index1M,$H694)</f>
        <v>44308</v>
      </c>
      <c r="J694" s="182">
        <f>IFERROR(_xll.qlIndexFixing(Index1M,$H694,TRUE,_xll.ohTrigger(RecalcTrigger,Trigger1M)),NA())</f>
        <v>8.4314286765263535E-3</v>
      </c>
      <c r="K694" s="44">
        <f>IFERROR(_xll.qlIndexFixing(Index3M,H694,TRUE,_xll.ohTrigger(RecalcTrigger,Trigger3M)),NA())</f>
        <v>9.9059177167670157E-3</v>
      </c>
      <c r="L694" s="44">
        <f>IFERROR(_xll.qlIndexFixing(Index6M,$H694,TRUE,_xll.ohTrigger(RecalcTrigger,Trigger6M)),NA())</f>
        <v>1.1408955502126967E-2</v>
      </c>
      <c r="M694" s="183">
        <f>IFERROR(_xll.qlIndexFixing(Index1Y,$H694,TRUE,_xll.ohTrigger(RecalcTrigger,Trigger1Y)),NA())</f>
        <v>1.3279002534016055E-2</v>
      </c>
      <c r="N694" s="182">
        <f>IFERROR(_xll.qlIndexFixing(ONIndex1M,I694,TRUE,_xll.ohTrigger(RecalcTrigger,Trigger1M)),NA())</f>
        <v>8.3336716058379778E-3</v>
      </c>
      <c r="O694" s="44">
        <f>IFERROR(_xll.qlIndexFixing(ONIndex3M,I694,TRUE,_xll.ohTrigger(RecalcTrigger,Trigger3M)),NA())</f>
        <v>9.5546586779260423E-3</v>
      </c>
      <c r="P694" s="44">
        <f>IFERROR(_xll.qlIndexFixing(ONIndex6M,I694,TRUE,_xll.ohTrigger(RecalcTrigger,Trigger6M)),NA())</f>
        <v>1.0699935700344554E-2</v>
      </c>
      <c r="Q694" s="183">
        <f>IFERROR(_xll.qlIndexFixing(ONIndex1Y,I694,TRUE,_xll.ohTrigger(RecalcTrigger,Trigger1Y)),NA())</f>
        <v>1.1878377793452799E-2</v>
      </c>
    </row>
    <row r="695" spans="2:17" x14ac:dyDescent="0.2">
      <c r="B695" s="39" t="s">
        <v>42</v>
      </c>
      <c r="D695" s="42">
        <f>_xll.qlCalendarAdvance(Calendar,$D694,B695,"f",FALSE)</f>
        <v>44313</v>
      </c>
      <c r="E695" s="177">
        <f>_xll.qlInterestRateIndexValueDate(IndexON,D695)</f>
        <v>44313</v>
      </c>
      <c r="F695" s="193">
        <f>IFERROR(_xll.qlIndexFixing(IndexON,D695,TRUE,_xll.ohTrigger(RecalcTrigger,TriggerON)),NA())</f>
        <v>8.337996299161432E-3</v>
      </c>
      <c r="H695" s="42">
        <f>_xll.qlCalendarAdvance(Calendar,$H694,B695,"f",FALSE)</f>
        <v>44313</v>
      </c>
      <c r="I695" s="177">
        <f>_xll.qlInterestRateIndexValueDate(Index1M,$H695)</f>
        <v>44315</v>
      </c>
      <c r="J695" s="182">
        <f>IFERROR(_xll.qlIndexFixing(Index1M,$H695,TRUE,_xll.ohTrigger(RecalcTrigger,Trigger1M)),NA())</f>
        <v>8.4891338512074754E-3</v>
      </c>
      <c r="K695" s="44">
        <f>IFERROR(_xll.qlIndexFixing(Index3M,H695,TRUE,_xll.ohTrigger(RecalcTrigger,Trigger3M)),NA())</f>
        <v>9.963883964955263E-3</v>
      </c>
      <c r="L695" s="44">
        <f>IFERROR(_xll.qlIndexFixing(Index6M,$H695,TRUE,_xll.ohTrigger(RecalcTrigger,Trigger6M)),NA())</f>
        <v>1.1463841870210019E-2</v>
      </c>
      <c r="M695" s="183">
        <f>IFERROR(_xll.qlIndexFixing(Index1Y,$H695,TRUE,_xll.ohTrigger(RecalcTrigger,Trigger1Y)),NA())</f>
        <v>1.3331039432857923E-2</v>
      </c>
      <c r="N695" s="182">
        <f>IFERROR(_xll.qlIndexFixing(ONIndex1M,I695,TRUE,_xll.ohTrigger(RecalcTrigger,Trigger1M)),NA())</f>
        <v>8.3912908880634518E-3</v>
      </c>
      <c r="O695" s="44">
        <f>IFERROR(_xll.qlIndexFixing(ONIndex3M,I695,TRUE,_xll.ohTrigger(RecalcTrigger,Trigger3M)),NA())</f>
        <v>9.6126222966308461E-3</v>
      </c>
      <c r="P695" s="44">
        <f>IFERROR(_xll.qlIndexFixing(ONIndex6M,I695,TRUE,_xll.ohTrigger(RecalcTrigger,Trigger6M)),NA())</f>
        <v>1.0754071312657487E-2</v>
      </c>
      <c r="Q695" s="183">
        <f>IFERROR(_xll.qlIndexFixing(ONIndex1Y,I695,TRUE,_xll.ohTrigger(RecalcTrigger,Trigger1Y)),NA())</f>
        <v>1.1930473395205254E-2</v>
      </c>
    </row>
    <row r="696" spans="2:17" x14ac:dyDescent="0.2">
      <c r="B696" s="39" t="s">
        <v>42</v>
      </c>
      <c r="D696" s="42">
        <f>_xll.qlCalendarAdvance(Calendar,$D695,B696,"f",FALSE)</f>
        <v>44320</v>
      </c>
      <c r="E696" s="177">
        <f>_xll.qlInterestRateIndexValueDate(IndexON,D696)</f>
        <v>44320</v>
      </c>
      <c r="F696" s="193">
        <f>IFERROR(_xll.qlIndexFixing(IndexON,D696,TRUE,_xll.ohTrigger(RecalcTrigger,TriggerON)),NA())</f>
        <v>8.3979541344980646E-3</v>
      </c>
      <c r="H696" s="42">
        <f>_xll.qlCalendarAdvance(Calendar,$H695,B696,"f",FALSE)</f>
        <v>44320</v>
      </c>
      <c r="I696" s="177">
        <f>_xll.qlInterestRateIndexValueDate(Index1M,$H696)</f>
        <v>44322</v>
      </c>
      <c r="J696" s="182">
        <f>IFERROR(_xll.qlIndexFixing(Index1M,$H696,TRUE,_xll.ohTrigger(RecalcTrigger,Trigger1M)),NA())</f>
        <v>8.5468657973961082E-3</v>
      </c>
      <c r="K696" s="44">
        <f>IFERROR(_xll.qlIndexFixing(Index3M,H696,TRUE,_xll.ohTrigger(RecalcTrigger,Trigger3M)),NA())</f>
        <v>1.0026097595106184E-2</v>
      </c>
      <c r="L696" s="44">
        <f>IFERROR(_xll.qlIndexFixing(Index6M,$H696,TRUE,_xll.ohTrigger(RecalcTrigger,Trigger6M)),NA())</f>
        <v>1.1531128568133165E-2</v>
      </c>
      <c r="M696" s="183">
        <f>IFERROR(_xll.qlIndexFixing(Index1Y,$H696,TRUE,_xll.ohTrigger(RecalcTrigger,Trigger1Y)),NA())</f>
        <v>1.3383050046299196E-2</v>
      </c>
      <c r="N696" s="182">
        <f>IFERROR(_xll.qlIndexFixing(ONIndex1M,I696,TRUE,_xll.ohTrigger(RecalcTrigger,Trigger1M)),NA())</f>
        <v>8.448937147109703E-3</v>
      </c>
      <c r="O696" s="44">
        <f>IFERROR(_xll.qlIndexFixing(ONIndex3M,I696,TRUE,_xll.ohTrigger(RecalcTrigger,Trigger3M)),NA())</f>
        <v>9.670565399026998E-3</v>
      </c>
      <c r="P696" s="44">
        <f>IFERROR(_xll.qlIndexFixing(ONIndex6M,I696,TRUE,_xll.ohTrigger(RecalcTrigger,Trigger6M)),NA())</f>
        <v>1.0808239482527071E-2</v>
      </c>
      <c r="Q696" s="183">
        <f>IFERROR(_xll.qlIndexFixing(ONIndex1Y,I696,TRUE,_xll.ohTrigger(RecalcTrigger,Trigger1Y)),NA())</f>
        <v>1.1982542423814024E-2</v>
      </c>
    </row>
    <row r="697" spans="2:17" x14ac:dyDescent="0.2">
      <c r="B697" s="39" t="s">
        <v>42</v>
      </c>
      <c r="D697" s="42">
        <f>_xll.qlCalendarAdvance(Calendar,$D696,B697,"f",FALSE)</f>
        <v>44327</v>
      </c>
      <c r="E697" s="177">
        <f>_xll.qlInterestRateIndexValueDate(IndexON,D697)</f>
        <v>44327</v>
      </c>
      <c r="F697" s="193">
        <f>IFERROR(_xll.qlIndexFixing(IndexON,D697,TRUE,_xll.ohTrigger(RecalcTrigger,TriggerON)),NA())</f>
        <v>8.4579754404234819E-3</v>
      </c>
      <c r="H697" s="42">
        <f>_xll.qlCalendarAdvance(Calendar,$H696,B697,"f",FALSE)</f>
        <v>44327</v>
      </c>
      <c r="I697" s="177">
        <f>_xll.qlInterestRateIndexValueDate(Index1M,$H697)</f>
        <v>44329</v>
      </c>
      <c r="J697" s="182">
        <f>IFERROR(_xll.qlIndexFixing(Index1M,$H697,TRUE,_xll.ohTrigger(RecalcTrigger,Trigger1M)),NA())</f>
        <v>8.604624204063549E-3</v>
      </c>
      <c r="K697" s="44">
        <f>IFERROR(_xll.qlIndexFixing(Index3M,H697,TRUE,_xll.ohTrigger(RecalcTrigger,Trigger3M)),NA())</f>
        <v>1.0084011440119733E-2</v>
      </c>
      <c r="L697" s="44">
        <f>IFERROR(_xll.qlIndexFixing(Index6M,$H697,TRUE,_xll.ohTrigger(RecalcTrigger,Trigger6M)),NA())</f>
        <v>1.1586105306468693E-2</v>
      </c>
      <c r="M697" s="183">
        <f>IFERROR(_xll.qlIndexFixing(Index1Y,$H697,TRUE,_xll.ohTrigger(RecalcTrigger,Trigger1Y)),NA())</f>
        <v>1.3435034391789146E-2</v>
      </c>
      <c r="N697" s="182">
        <f>IFERROR(_xll.qlIndexFixing(ONIndex1M,I697,TRUE,_xll.ohTrigger(RecalcTrigger,Trigger1M)),NA())</f>
        <v>8.5066100716257864E-3</v>
      </c>
      <c r="O697" s="44">
        <f>IFERROR(_xll.qlIndexFixing(ONIndex3M,I697,TRUE,_xll.ohTrigger(RecalcTrigger,Trigger3M)),NA())</f>
        <v>9.7284870062175344E-3</v>
      </c>
      <c r="P697" s="44">
        <f>IFERROR(_xll.qlIndexFixing(ONIndex6M,I697,TRUE,_xll.ohTrigger(RecalcTrigger,Trigger6M)),NA())</f>
        <v>1.0862440517307448E-2</v>
      </c>
      <c r="Q697" s="183">
        <f>IFERROR(_xll.qlIndexFixing(ONIndex1Y,I697,TRUE,_xll.ohTrigger(RecalcTrigger,Trigger1Y)),NA())</f>
        <v>1.2034584609814658E-2</v>
      </c>
    </row>
    <row r="698" spans="2:17" x14ac:dyDescent="0.2">
      <c r="B698" s="39" t="s">
        <v>42</v>
      </c>
      <c r="D698" s="42">
        <f>_xll.qlCalendarAdvance(Calendar,$D697,B698,"f",FALSE)</f>
        <v>44334</v>
      </c>
      <c r="E698" s="177">
        <f>_xll.qlInterestRateIndexValueDate(IndexON,D698)</f>
        <v>44334</v>
      </c>
      <c r="F698" s="193">
        <f>IFERROR(_xll.qlIndexFixing(IndexON,D698,TRUE,_xll.ohTrigger(RecalcTrigger,TriggerON)),NA())</f>
        <v>8.5180601087042618E-3</v>
      </c>
      <c r="H698" s="42">
        <f>_xll.qlCalendarAdvance(Calendar,$H697,B698,"f",FALSE)</f>
        <v>44334</v>
      </c>
      <c r="I698" s="177">
        <f>_xll.qlInterestRateIndexValueDate(Index1M,$H698)</f>
        <v>44336</v>
      </c>
      <c r="J698" s="182">
        <f>IFERROR(_xll.qlIndexFixing(Index1M,$H698,TRUE,_xll.ohTrigger(RecalcTrigger,Trigger1M)),NA())</f>
        <v>8.6624087601711031E-3</v>
      </c>
      <c r="K698" s="44">
        <f>IFERROR(_xll.qlIndexFixing(Index3M,H698,TRUE,_xll.ohTrigger(RecalcTrigger,Trigger3M)),NA())</f>
        <v>1.0141897780496453E-2</v>
      </c>
      <c r="L698" s="44">
        <f>IFERROR(_xll.qlIndexFixing(Index6M,$H698,TRUE,_xll.ohTrigger(RecalcTrigger,Trigger6M)),NA())</f>
        <v>1.1641120871978387E-2</v>
      </c>
      <c r="M698" s="183">
        <f>IFERROR(_xll.qlIndexFixing(Index1Y,$H698,TRUE,_xll.ohTrigger(RecalcTrigger,Trigger1Y)),NA())</f>
        <v>1.348699248981966E-2</v>
      </c>
      <c r="N698" s="182">
        <f>IFERROR(_xll.qlIndexFixing(ONIndex1M,I698,TRUE,_xll.ohTrigger(RecalcTrigger,Trigger1M)),NA())</f>
        <v>8.5643093505805012E-3</v>
      </c>
      <c r="O698" s="44">
        <f>IFERROR(_xll.qlIndexFixing(ONIndex3M,I698,TRUE,_xll.ohTrigger(RecalcTrigger,Trigger3M)),NA())</f>
        <v>9.7863861391456197E-3</v>
      </c>
      <c r="P698" s="44">
        <f>IFERROR(_xll.qlIndexFixing(ONIndex6M,I698,TRUE,_xll.ohTrigger(RecalcTrigger,Trigger6M)),NA())</f>
        <v>1.091667472475244E-2</v>
      </c>
      <c r="Q698" s="183">
        <f>IFERROR(_xll.qlIndexFixing(ONIndex1Y,I698,TRUE,_xll.ohTrigger(RecalcTrigger,Trigger1Y)),NA())</f>
        <v>1.2086599683343024E-2</v>
      </c>
    </row>
    <row r="699" spans="2:17" x14ac:dyDescent="0.2">
      <c r="B699" s="39" t="s">
        <v>42</v>
      </c>
      <c r="D699" s="42">
        <f>_xll.qlCalendarAdvance(Calendar,$D698,B699,"f",FALSE)</f>
        <v>44341</v>
      </c>
      <c r="E699" s="177">
        <f>_xll.qlInterestRateIndexValueDate(IndexON,D699)</f>
        <v>44341</v>
      </c>
      <c r="F699" s="193">
        <f>IFERROR(_xll.qlIndexFixing(IndexON,D699,TRUE,_xll.ohTrigger(RecalcTrigger,TriggerON)),NA())</f>
        <v>8.5782080309471098E-3</v>
      </c>
      <c r="H699" s="42">
        <f>_xll.qlCalendarAdvance(Calendar,$H698,B699,"f",FALSE)</f>
        <v>44341</v>
      </c>
      <c r="I699" s="177">
        <f>_xll.qlInterestRateIndexValueDate(Index1M,$H699)</f>
        <v>44343</v>
      </c>
      <c r="J699" s="182">
        <f>IFERROR(_xll.qlIndexFixing(Index1M,$H699,TRUE,_xll.ohTrigger(RecalcTrigger,Trigger1M)),NA())</f>
        <v>8.7202191546675856E-3</v>
      </c>
      <c r="K699" s="44">
        <f>IFERROR(_xll.qlIndexFixing(Index3M,H699,TRUE,_xll.ohTrigger(RecalcTrigger,Trigger3M)),NA())</f>
        <v>1.0199755633555449E-2</v>
      </c>
      <c r="L699" s="44">
        <f>IFERROR(_xll.qlIndexFixing(Index6M,$H699,TRUE,_xll.ohTrigger(RecalcTrigger,Trigger6M)),NA())</f>
        <v>1.1696175577290878E-2</v>
      </c>
      <c r="M699" s="183">
        <f>IFERROR(_xll.qlIndexFixing(Index1Y,$H699,TRUE,_xll.ohTrigger(RecalcTrigger,Trigger1Y)),NA())</f>
        <v>1.3538924363926317E-2</v>
      </c>
      <c r="N699" s="182">
        <f>IFERROR(_xll.qlIndexFixing(ONIndex1M,I699,TRUE,_xll.ohTrigger(RecalcTrigger,Trigger1M)),NA())</f>
        <v>8.6220346727028385E-3</v>
      </c>
      <c r="O699" s="44">
        <f>IFERROR(_xll.qlIndexFixing(ONIndex3M,I699,TRUE,_xll.ohTrigger(RecalcTrigger,Trigger3M)),NA())</f>
        <v>9.8442618190741626E-3</v>
      </c>
      <c r="P699" s="44">
        <f>IFERROR(_xll.qlIndexFixing(ONIndex6M,I699,TRUE,_xll.ohTrigger(RecalcTrigger,Trigger6M)),NA())</f>
        <v>1.0970942412376061E-2</v>
      </c>
      <c r="Q699" s="183">
        <f>IFERROR(_xll.qlIndexFixing(ONIndex1Y,I699,TRUE,_xll.ohTrigger(RecalcTrigger,Trigger1Y)),NA())</f>
        <v>1.2138587374854737E-2</v>
      </c>
    </row>
    <row r="700" spans="2:17" x14ac:dyDescent="0.2">
      <c r="B700" s="39" t="s">
        <v>42</v>
      </c>
      <c r="D700" s="42">
        <f>_xll.qlCalendarAdvance(Calendar,$D699,B700,"f",FALSE)</f>
        <v>44348</v>
      </c>
      <c r="E700" s="177">
        <f>_xll.qlInterestRateIndexValueDate(IndexON,D700)</f>
        <v>44348</v>
      </c>
      <c r="F700" s="193">
        <f>IFERROR(_xll.qlIndexFixing(IndexON,D700,TRUE,_xll.ohTrigger(RecalcTrigger,TriggerON)),NA())</f>
        <v>8.6384190989985399E-3</v>
      </c>
      <c r="H700" s="42">
        <f>_xll.qlCalendarAdvance(Calendar,$H699,B700,"f",FALSE)</f>
        <v>44348</v>
      </c>
      <c r="I700" s="177">
        <f>_xll.qlInterestRateIndexValueDate(Index1M,$H700)</f>
        <v>44350</v>
      </c>
      <c r="J700" s="182">
        <f>IFERROR(_xll.qlIndexFixing(Index1M,$H700,TRUE,_xll.ohTrigger(RecalcTrigger,Trigger1M)),NA())</f>
        <v>8.7780550765093057E-3</v>
      </c>
      <c r="K700" s="44">
        <f>IFERROR(_xll.qlIndexFixing(Index3M,H700,TRUE,_xll.ohTrigger(RecalcTrigger,Trigger3M)),NA())</f>
        <v>1.0257584016558486E-2</v>
      </c>
      <c r="L700" s="44">
        <f>IFERROR(_xll.qlIndexFixing(Index6M,$H700,TRUE,_xll.ohTrigger(RecalcTrigger,Trigger6M)),NA())</f>
        <v>1.1738851556946459E-2</v>
      </c>
      <c r="M700" s="183">
        <f>IFERROR(_xll.qlIndexFixing(Index1Y,$H700,TRUE,_xll.ohTrigger(RecalcTrigger,Trigger1Y)),NA())</f>
        <v>1.3590830040688846E-2</v>
      </c>
      <c r="N700" s="182">
        <f>IFERROR(_xll.qlIndexFixing(ONIndex1M,I700,TRUE,_xll.ohTrigger(RecalcTrigger,Trigger1M)),NA())</f>
        <v>8.6797857267217893E-3</v>
      </c>
      <c r="O700" s="44">
        <f>IFERROR(_xll.qlIndexFixing(ONIndex3M,I700,TRUE,_xll.ohTrigger(RecalcTrigger,Trigger3M)),NA())</f>
        <v>9.9021130669463275E-3</v>
      </c>
      <c r="P700" s="44">
        <f>IFERROR(_xll.qlIndexFixing(ONIndex6M,I700,TRUE,_xll.ohTrigger(RecalcTrigger,Trigger6M)),NA())</f>
        <v>1.1025243887932135E-2</v>
      </c>
      <c r="Q700" s="183">
        <f>IFERROR(_xll.qlIndexFixing(ONIndex1Y,I700,TRUE,_xll.ohTrigger(RecalcTrigger,Trigger1Y)),NA())</f>
        <v>1.2190547414725472E-2</v>
      </c>
    </row>
    <row r="701" spans="2:17" x14ac:dyDescent="0.2">
      <c r="B701" s="39" t="s">
        <v>42</v>
      </c>
      <c r="D701" s="42">
        <f>_xll.qlCalendarAdvance(Calendar,$D700,B701,"f",FALSE)</f>
        <v>44355</v>
      </c>
      <c r="E701" s="177">
        <f>_xll.qlInterestRateIndexValueDate(IndexON,D701)</f>
        <v>44355</v>
      </c>
      <c r="F701" s="193">
        <f>IFERROR(_xll.qlIndexFixing(IndexON,D701,TRUE,_xll.ohTrigger(RecalcTrigger,TriggerON)),NA())</f>
        <v>8.6986932042254494E-3</v>
      </c>
      <c r="H701" s="42">
        <f>_xll.qlCalendarAdvance(Calendar,$H700,B701,"f",FALSE)</f>
        <v>44355</v>
      </c>
      <c r="I701" s="177">
        <f>_xll.qlInterestRateIndexValueDate(Index1M,$H701)</f>
        <v>44357</v>
      </c>
      <c r="J701" s="182">
        <f>IFERROR(_xll.qlIndexFixing(Index1M,$H701,TRUE,_xll.ohTrigger(RecalcTrigger,Trigger1M)),NA())</f>
        <v>8.8359162146325887E-3</v>
      </c>
      <c r="K701" s="44">
        <f>IFERROR(_xll.qlIndexFixing(Index3M,H701,TRUE,_xll.ohTrigger(RecalcTrigger,Trigger3M)),NA())</f>
        <v>1.0315381946709109E-2</v>
      </c>
      <c r="L701" s="44">
        <f>IFERROR(_xll.qlIndexFixing(Index6M,$H701,TRUE,_xll.ohTrigger(RecalcTrigger,Trigger6M)),NA())</f>
        <v>1.1793971251325065E-2</v>
      </c>
      <c r="M701" s="183">
        <f>IFERROR(_xll.qlIndexFixing(Index1Y,$H701,TRUE,_xll.ohTrigger(RecalcTrigger,Trigger1Y)),NA())</f>
        <v>1.3642709549732863E-2</v>
      </c>
      <c r="N701" s="182">
        <f>IFERROR(_xll.qlIndexFixing(ONIndex1M,I701,TRUE,_xll.ohTrigger(RecalcTrigger,Trigger1M)),NA())</f>
        <v>8.7375622016061527E-3</v>
      </c>
      <c r="O701" s="44">
        <f>IFERROR(_xll.qlIndexFixing(ONIndex3M,I701,TRUE,_xll.ohTrigger(RecalcTrigger,Trigger3M)),NA())</f>
        <v>9.9599389038651509E-3</v>
      </c>
      <c r="P701" s="44">
        <f>IFERROR(_xll.qlIndexFixing(ONIndex6M,I701,TRUE,_xll.ohTrigger(RecalcTrigger,Trigger6M)),NA())</f>
        <v>1.1079579458774802E-2</v>
      </c>
      <c r="Q701" s="183">
        <f>IFERROR(_xll.qlIndexFixing(ONIndex1Y,I701,TRUE,_xll.ohTrigger(RecalcTrigger,Trigger1Y)),NA())</f>
        <v>1.22424795330911E-2</v>
      </c>
    </row>
    <row r="702" spans="2:17" x14ac:dyDescent="0.2">
      <c r="B702" s="39" t="s">
        <v>42</v>
      </c>
      <c r="D702" s="42">
        <f>_xll.qlCalendarAdvance(Calendar,$D701,B702,"f",FALSE)</f>
        <v>44362</v>
      </c>
      <c r="E702" s="177">
        <f>_xll.qlInterestRateIndexValueDate(IndexON,D702)</f>
        <v>44362</v>
      </c>
      <c r="F702" s="193">
        <f>IFERROR(_xll.qlIndexFixing(IndexON,D702,TRUE,_xll.ohTrigger(RecalcTrigger,TriggerON)),NA())</f>
        <v>8.7590302384743524E-3</v>
      </c>
      <c r="H702" s="42">
        <f>_xll.qlCalendarAdvance(Calendar,$H701,B702,"f",FALSE)</f>
        <v>44362</v>
      </c>
      <c r="I702" s="177">
        <f>_xll.qlInterestRateIndexValueDate(Index1M,$H702)</f>
        <v>44364</v>
      </c>
      <c r="J702" s="182">
        <f>IFERROR(_xll.qlIndexFixing(Index1M,$H702,TRUE,_xll.ohTrigger(RecalcTrigger,Trigger1M)),NA())</f>
        <v>8.8938022579712617E-3</v>
      </c>
      <c r="K702" s="44">
        <f>IFERROR(_xll.qlIndexFixing(Index3M,H702,TRUE,_xll.ohTrigger(RecalcTrigger,Trigger3M)),NA())</f>
        <v>1.0373148441156126E-2</v>
      </c>
      <c r="L702" s="44">
        <f>IFERROR(_xll.qlIndexFixing(Index6M,$H702,TRUE,_xll.ohTrigger(RecalcTrigger,Trigger6M)),NA())</f>
        <v>1.184913092747457E-2</v>
      </c>
      <c r="M702" s="183">
        <f>IFERROR(_xll.qlIndexFixing(Index1Y,$H702,TRUE,_xll.ohTrigger(RecalcTrigger,Trigger1Y)),NA())</f>
        <v>1.3694562923728998E-2</v>
      </c>
      <c r="N702" s="182">
        <f>IFERROR(_xll.qlIndexFixing(ONIndex1M,I702,TRUE,_xll.ohTrigger(RecalcTrigger,Trigger1M)),NA())</f>
        <v>8.7953637860049838E-3</v>
      </c>
      <c r="O702" s="44">
        <f>IFERROR(_xll.qlIndexFixing(ONIndex3M,I702,TRUE,_xll.ohTrigger(RecalcTrigger,Trigger3M)),NA())</f>
        <v>1.0017738351013605E-2</v>
      </c>
      <c r="P702" s="44">
        <f>IFERROR(_xll.qlIndexFixing(ONIndex6M,I702,TRUE,_xll.ohTrigger(RecalcTrigger,Trigger6M)),NA())</f>
        <v>1.1133949432657886E-2</v>
      </c>
      <c r="Q702" s="183">
        <f>IFERROR(_xll.qlIndexFixing(ONIndex1Y,I702,TRUE,_xll.ohTrigger(RecalcTrigger,Trigger1Y)),NA())</f>
        <v>1.2294383460487168E-2</v>
      </c>
    </row>
    <row r="703" spans="2:17" x14ac:dyDescent="0.2">
      <c r="B703" s="39" t="s">
        <v>42</v>
      </c>
      <c r="D703" s="42">
        <f>_xll.qlCalendarAdvance(Calendar,$D702,B703,"f",FALSE)</f>
        <v>44369</v>
      </c>
      <c r="E703" s="177">
        <f>_xll.qlInterestRateIndexValueDate(IndexON,D703)</f>
        <v>44369</v>
      </c>
      <c r="F703" s="193">
        <f>IFERROR(_xll.qlIndexFixing(IndexON,D703,TRUE,_xll.ohTrigger(RecalcTrigger,TriggerON)),NA())</f>
        <v>8.8194300934318903E-3</v>
      </c>
      <c r="H703" s="42">
        <f>_xll.qlCalendarAdvance(Calendar,$H702,B703,"f",FALSE)</f>
        <v>44369</v>
      </c>
      <c r="I703" s="177">
        <f>_xll.qlInterestRateIndexValueDate(Index1M,$H703)</f>
        <v>44371</v>
      </c>
      <c r="J703" s="182">
        <f>IFERROR(_xll.qlIndexFixing(Index1M,$H703,TRUE,_xll.ohTrigger(RecalcTrigger,Trigger1M)),NA())</f>
        <v>8.9517128954616498E-3</v>
      </c>
      <c r="K703" s="44">
        <f>IFERROR(_xll.qlIndexFixing(Index3M,H703,TRUE,_xll.ohTrigger(RecalcTrigger,Trigger3M)),NA())</f>
        <v>1.0430882516989263E-2</v>
      </c>
      <c r="L703" s="44">
        <f>IFERROR(_xll.qlIndexFixing(Index6M,$H703,TRUE,_xll.ohTrigger(RecalcTrigger,Trigger6M)),NA())</f>
        <v>1.1904330837077802E-2</v>
      </c>
      <c r="M703" s="183">
        <f>IFERROR(_xll.qlIndexFixing(Index1Y,$H703,TRUE,_xll.ohTrigger(RecalcTrigger,Trigger1Y)),NA())</f>
        <v>1.3746390198395315E-2</v>
      </c>
      <c r="N703" s="182">
        <f>IFERROR(_xll.qlIndexFixing(ONIndex1M,I703,TRUE,_xll.ohTrigger(RecalcTrigger,Trigger1M)),NA())</f>
        <v>8.8531901687272097E-3</v>
      </c>
      <c r="O703" s="44">
        <f>IFERROR(_xll.qlIndexFixing(ONIndex3M,I703,TRUE,_xll.ohTrigger(RecalcTrigger,Trigger3M)),NA())</f>
        <v>1.0075510429254919E-2</v>
      </c>
      <c r="P703" s="44">
        <f>IFERROR(_xll.qlIndexFixing(ONIndex6M,I703,TRUE,_xll.ohTrigger(RecalcTrigger,Trigger6M)),NA())</f>
        <v>1.1188354117015464E-2</v>
      </c>
      <c r="Q703" s="183">
        <f>IFERROR(_xll.qlIndexFixing(ONIndex1Y,I703,TRUE,_xll.ohTrigger(RecalcTrigger,Trigger1Y)),NA())</f>
        <v>1.2346258927209419E-2</v>
      </c>
    </row>
    <row r="704" spans="2:17" x14ac:dyDescent="0.2">
      <c r="B704" s="39" t="s">
        <v>42</v>
      </c>
      <c r="D704" s="42">
        <f>_xll.qlCalendarAdvance(Calendar,$D703,B704,"f",FALSE)</f>
        <v>44376</v>
      </c>
      <c r="E704" s="177">
        <f>_xll.qlInterestRateIndexValueDate(IndexON,D704)</f>
        <v>44376</v>
      </c>
      <c r="F704" s="193">
        <f>IFERROR(_xll.qlIndexFixing(IndexON,D704,TRUE,_xll.ohTrigger(RecalcTrigger,TriggerON)),NA())</f>
        <v>8.879892660704769E-3</v>
      </c>
      <c r="H704" s="42">
        <f>_xll.qlCalendarAdvance(Calendar,$H703,B704,"f",FALSE)</f>
        <v>44376</v>
      </c>
      <c r="I704" s="177">
        <f>_xll.qlInterestRateIndexValueDate(Index1M,$H704)</f>
        <v>44378</v>
      </c>
      <c r="J704" s="182">
        <f>IFERROR(_xll.qlIndexFixing(Index1M,$H704,TRUE,_xll.ohTrigger(RecalcTrigger,Trigger1M)),NA())</f>
        <v>9.0096478160200943E-3</v>
      </c>
      <c r="K704" s="44">
        <f>IFERROR(_xll.qlIndexFixing(Index3M,H704,TRUE,_xll.ohTrigger(RecalcTrigger,Trigger3M)),NA())</f>
        <v>1.0488583191240899E-2</v>
      </c>
      <c r="L704" s="44">
        <f>IFERROR(_xll.qlIndexFixing(Index6M,$H704,TRUE,_xll.ohTrigger(RecalcTrigger,Trigger6M)),NA())</f>
        <v>1.1972042238864111E-2</v>
      </c>
      <c r="M704" s="183">
        <f>IFERROR(_xll.qlIndexFixing(Index1Y,$H704,TRUE,_xll.ohTrigger(RecalcTrigger,Trigger1Y)),NA())</f>
        <v>1.3798191412497295E-2</v>
      </c>
      <c r="N704" s="182">
        <f>IFERROR(_xll.qlIndexFixing(ONIndex1M,I704,TRUE,_xll.ohTrigger(RecalcTrigger,Trigger1M)),NA())</f>
        <v>8.9110410387416294E-3</v>
      </c>
      <c r="O704" s="44">
        <f>IFERROR(_xll.qlIndexFixing(ONIndex3M,I704,TRUE,_xll.ohTrigger(RecalcTrigger,Trigger3M)),NA())</f>
        <v>1.0133254159772065E-2</v>
      </c>
      <c r="P704" s="44">
        <f>IFERROR(_xll.qlIndexFixing(ONIndex6M,I704,TRUE,_xll.ohTrigger(RecalcTrigger,Trigger6M)),NA())</f>
        <v>1.1242793819761232E-2</v>
      </c>
      <c r="Q704" s="183">
        <f>IFERROR(_xll.qlIndexFixing(ONIndex1Y,I704,TRUE,_xll.ohTrigger(RecalcTrigger,Trigger1Y)),NA())</f>
        <v>1.2398105663553594E-2</v>
      </c>
    </row>
    <row r="705" spans="2:17" x14ac:dyDescent="0.2">
      <c r="B705" s="39" t="s">
        <v>42</v>
      </c>
      <c r="D705" s="42">
        <f>_xll.qlCalendarAdvance(Calendar,$D704,B705,"f",FALSE)</f>
        <v>44383</v>
      </c>
      <c r="E705" s="177">
        <f>_xll.qlInterestRateIndexValueDate(IndexON,D705)</f>
        <v>44383</v>
      </c>
      <c r="F705" s="193">
        <f>IFERROR(_xll.qlIndexFixing(IndexON,D705,TRUE,_xll.ohTrigger(RecalcTrigger,TriggerON)),NA())</f>
        <v>8.9404178320595662E-3</v>
      </c>
      <c r="H705" s="42">
        <f>_xll.qlCalendarAdvance(Calendar,$H704,B705,"f",FALSE)</f>
        <v>44383</v>
      </c>
      <c r="I705" s="177">
        <f>_xll.qlInterestRateIndexValueDate(Index1M,$H705)</f>
        <v>44385</v>
      </c>
      <c r="J705" s="182">
        <f>IFERROR(_xll.qlIndexFixing(Index1M,$H705,TRUE,_xll.ohTrigger(RecalcTrigger,Trigger1M)),NA())</f>
        <v>9.0676067085679324E-3</v>
      </c>
      <c r="K705" s="44">
        <f>IFERROR(_xll.qlIndexFixing(Index3M,H705,TRUE,_xll.ohTrigger(RecalcTrigger,Trigger3M)),NA())</f>
        <v>1.0546249480887806E-2</v>
      </c>
      <c r="L705" s="44">
        <f>IFERROR(_xll.qlIndexFixing(Index6M,$H705,TRUE,_xll.ohTrigger(RecalcTrigger,Trigger6M)),NA())</f>
        <v>1.2027325332976088E-2</v>
      </c>
      <c r="M705" s="183">
        <f>IFERROR(_xll.qlIndexFixing(Index1Y,$H705,TRUE,_xll.ohTrigger(RecalcTrigger,Trigger1Y)),NA())</f>
        <v>1.3849966607848502E-2</v>
      </c>
      <c r="N705" s="182">
        <f>IFERROR(_xll.qlIndexFixing(ONIndex1M,I705,TRUE,_xll.ohTrigger(RecalcTrigger,Trigger1M)),NA())</f>
        <v>8.9689160846173621E-3</v>
      </c>
      <c r="O705" s="44">
        <f>IFERROR(_xll.qlIndexFixing(ONIndex3M,I705,TRUE,_xll.ohTrigger(RecalcTrigger,Trigger3M)),NA())</f>
        <v>1.0190968563748015E-2</v>
      </c>
      <c r="P705" s="44">
        <f>IFERROR(_xll.qlIndexFixing(ONIndex6M,I705,TRUE,_xll.ohTrigger(RecalcTrigger,Trigger6M)),NA())</f>
        <v>1.1297268848009523E-2</v>
      </c>
      <c r="Q705" s="183">
        <f>IFERROR(_xll.qlIndexFixing(ONIndex1Y,I705,TRUE,_xll.ohTrigger(RecalcTrigger,Trigger1Y)),NA())</f>
        <v>1.2449923399895368E-2</v>
      </c>
    </row>
    <row r="706" spans="2:17" x14ac:dyDescent="0.2">
      <c r="B706" s="39" t="s">
        <v>42</v>
      </c>
      <c r="D706" s="42">
        <f>_xll.qlCalendarAdvance(Calendar,$D705,B706,"f",FALSE)</f>
        <v>44390</v>
      </c>
      <c r="E706" s="177">
        <f>_xll.qlInterestRateIndexValueDate(IndexON,D706)</f>
        <v>44390</v>
      </c>
      <c r="F706" s="193">
        <f>IFERROR(_xll.qlIndexFixing(IndexON,D706,TRUE,_xll.ohTrigger(RecalcTrigger,TriggerON)),NA())</f>
        <v>9.0010054989431154E-3</v>
      </c>
      <c r="H706" s="42">
        <f>_xll.qlCalendarAdvance(Calendar,$H705,B706,"f",FALSE)</f>
        <v>44390</v>
      </c>
      <c r="I706" s="177">
        <f>_xll.qlInterestRateIndexValueDate(Index1M,$H706)</f>
        <v>44392</v>
      </c>
      <c r="J706" s="182">
        <f>IFERROR(_xll.qlIndexFixing(Index1M,$H706,TRUE,_xll.ohTrigger(RecalcTrigger,Trigger1M)),NA())</f>
        <v>9.1255892620165091E-3</v>
      </c>
      <c r="K706" s="44">
        <f>IFERROR(_xll.qlIndexFixing(Index3M,H706,TRUE,_xll.ohTrigger(RecalcTrigger,Trigger3M)),NA())</f>
        <v>1.0603880402849411E-2</v>
      </c>
      <c r="L706" s="44">
        <f>IFERROR(_xll.qlIndexFixing(Index6M,$H706,TRUE,_xll.ohTrigger(RecalcTrigger,Trigger6M)),NA())</f>
        <v>1.2082636457126568E-2</v>
      </c>
      <c r="M706" s="183">
        <f>IFERROR(_xll.qlIndexFixing(Index1Y,$H706,TRUE,_xll.ohTrigger(RecalcTrigger,Trigger1Y)),NA())</f>
        <v>1.3901715829311686E-2</v>
      </c>
      <c r="N706" s="182">
        <f>IFERROR(_xll.qlIndexFixing(ONIndex1M,I706,TRUE,_xll.ohTrigger(RecalcTrigger,Trigger1M)),NA())</f>
        <v>9.0268149953232069E-3</v>
      </c>
      <c r="O706" s="44">
        <f>IFERROR(_xll.qlIndexFixing(ONIndex3M,I706,TRUE,_xll.ohTrigger(RecalcTrigger,Trigger3M)),NA())</f>
        <v>1.0248652662125934E-2</v>
      </c>
      <c r="P706" s="44">
        <f>IFERROR(_xll.qlIndexFixing(ONIndex6M,I706,TRUE,_xll.ohTrigger(RecalcTrigger,Trigger6M)),NA())</f>
        <v>1.1351779509753968E-2</v>
      </c>
      <c r="Q706" s="183">
        <f>IFERROR(_xll.qlIndexFixing(ONIndex1Y,I706,TRUE,_xll.ohTrigger(RecalcTrigger,Trigger1Y)),NA())</f>
        <v>1.2501711866450549E-2</v>
      </c>
    </row>
    <row r="707" spans="2:17" x14ac:dyDescent="0.2">
      <c r="B707" s="39" t="s">
        <v>42</v>
      </c>
      <c r="D707" s="42">
        <f>_xll.qlCalendarAdvance(Calendar,$D706,B707,"f",FALSE)</f>
        <v>44397</v>
      </c>
      <c r="E707" s="177">
        <f>_xll.qlInterestRateIndexValueDate(IndexON,D707)</f>
        <v>44397</v>
      </c>
      <c r="F707" s="193">
        <f>IFERROR(_xll.qlIndexFixing(IndexON,D707,TRUE,_xll.ohTrigger(RecalcTrigger,TriggerON)),NA())</f>
        <v>9.0616555532818666E-3</v>
      </c>
      <c r="H707" s="42">
        <f>_xll.qlCalendarAdvance(Calendar,$H706,B707,"f",FALSE)</f>
        <v>44397</v>
      </c>
      <c r="I707" s="177">
        <f>_xll.qlInterestRateIndexValueDate(Index1M,$H707)</f>
        <v>44399</v>
      </c>
      <c r="J707" s="182">
        <f>IFERROR(_xll.qlIndexFixing(Index1M,$H707,TRUE,_xll.ohTrigger(RecalcTrigger,Trigger1M)),NA())</f>
        <v>9.1835951652646797E-3</v>
      </c>
      <c r="K707" s="44">
        <f>IFERROR(_xll.qlIndexFixing(Index3M,H707,TRUE,_xll.ohTrigger(RecalcTrigger,Trigger3M)),NA())</f>
        <v>1.0661474973988665E-2</v>
      </c>
      <c r="L707" s="44">
        <f>IFERROR(_xll.qlIndexFixing(Index6M,$H707,TRUE,_xll.ohTrigger(RecalcTrigger,Trigger6M)),NA())</f>
        <v>1.2137971157645434E-2</v>
      </c>
      <c r="M707" s="183">
        <f>IFERROR(_xll.qlIndexFixing(Index1Y,$H707,TRUE,_xll.ohTrigger(RecalcTrigger,Trigger1Y)),NA())</f>
        <v>1.3953439124799639E-2</v>
      </c>
      <c r="N707" s="182">
        <f>IFERROR(_xll.qlIndexFixing(ONIndex1M,I707,TRUE,_xll.ohTrigger(RecalcTrigger,Trigger1M)),NA())</f>
        <v>9.0847374595881547E-3</v>
      </c>
      <c r="O707" s="44">
        <f>IFERROR(_xll.qlIndexFixing(ONIndex3M,I707,TRUE,_xll.ohTrigger(RecalcTrigger,Trigger3M)),NA())</f>
        <v>1.0306305475928923E-2</v>
      </c>
      <c r="P707" s="44">
        <f>IFERROR(_xll.qlIndexFixing(ONIndex6M,I707,TRUE,_xll.ohTrigger(RecalcTrigger,Trigger6M)),NA())</f>
        <v>1.1406326112428644E-2</v>
      </c>
      <c r="Q707" s="183">
        <f>IFERROR(_xll.qlIndexFixing(ONIndex1Y,I707,TRUE,_xll.ohTrigger(RecalcTrigger,Trigger1Y)),NA())</f>
        <v>1.2553470793754684E-2</v>
      </c>
    </row>
    <row r="708" spans="2:17" x14ac:dyDescent="0.2">
      <c r="B708" s="39" t="s">
        <v>42</v>
      </c>
      <c r="D708" s="42">
        <f>_xll.qlCalendarAdvance(Calendar,$D707,B708,"f",FALSE)</f>
        <v>44404</v>
      </c>
      <c r="E708" s="177">
        <f>_xll.qlInterestRateIndexValueDate(IndexON,D708)</f>
        <v>44404</v>
      </c>
      <c r="F708" s="193">
        <f>IFERROR(_xll.qlIndexFixing(IndexON,D708,TRUE,_xll.ohTrigger(RecalcTrigger,TriggerON)),NA())</f>
        <v>9.1223678865226532E-3</v>
      </c>
      <c r="H708" s="42">
        <f>_xll.qlCalendarAdvance(Calendar,$H707,B708,"f",FALSE)</f>
        <v>44404</v>
      </c>
      <c r="I708" s="177">
        <f>_xll.qlInterestRateIndexValueDate(Index1M,$H708)</f>
        <v>44406</v>
      </c>
      <c r="J708" s="182">
        <f>IFERROR(_xll.qlIndexFixing(Index1M,$H708,TRUE,_xll.ohTrigger(RecalcTrigger,Trigger1M)),NA())</f>
        <v>9.2416241072162952E-3</v>
      </c>
      <c r="K708" s="44">
        <f>IFERROR(_xll.qlIndexFixing(Index3M,H708,TRUE,_xll.ohTrigger(RecalcTrigger,Trigger3M)),NA())</f>
        <v>1.0719032211112039E-2</v>
      </c>
      <c r="L708" s="44">
        <f>IFERROR(_xll.qlIndexFixing(Index6M,$H708,TRUE,_xll.ohTrigger(RecalcTrigger,Trigger6M)),NA())</f>
        <v>1.2193324921984069E-2</v>
      </c>
      <c r="M708" s="183">
        <f>IFERROR(_xll.qlIndexFixing(Index1Y,$H708,TRUE,_xll.ohTrigger(RecalcTrigger,Trigger1Y)),NA())</f>
        <v>1.400513654527543E-2</v>
      </c>
      <c r="N708" s="182">
        <f>IFERROR(_xll.qlIndexFixing(ONIndex1M,I708,TRUE,_xll.ohTrigger(RecalcTrigger,Trigger1M)),NA())</f>
        <v>9.1426831661411967E-3</v>
      </c>
      <c r="O708" s="44">
        <f>IFERROR(_xll.qlIndexFixing(ONIndex3M,I708,TRUE,_xll.ohTrigger(RecalcTrigger,Trigger3M)),NA())</f>
        <v>1.036392602641989E-2</v>
      </c>
      <c r="P708" s="44">
        <f>IFERROR(_xll.qlIndexFixing(ONIndex6M,I708,TRUE,_xll.ohTrigger(RecalcTrigger,Trigger6M)),NA())</f>
        <v>1.1460908963707439E-2</v>
      </c>
      <c r="Q708" s="183">
        <f>IFERROR(_xll.qlIndexFixing(ONIndex1Y,I708,TRUE,_xll.ohTrigger(RecalcTrigger,Trigger1Y)),NA())</f>
        <v>1.2605199911943643E-2</v>
      </c>
    </row>
    <row r="709" spans="2:17" x14ac:dyDescent="0.2">
      <c r="B709" s="39" t="s">
        <v>42</v>
      </c>
      <c r="D709" s="42">
        <f>_xll.qlCalendarAdvance(Calendar,$D708,B709,"f",FALSE)</f>
        <v>44411</v>
      </c>
      <c r="E709" s="177">
        <f>_xll.qlInterestRateIndexValueDate(IndexON,D709)</f>
        <v>44411</v>
      </c>
      <c r="F709" s="193">
        <f>IFERROR(_xll.qlIndexFixing(IndexON,D709,TRUE,_xll.ohTrigger(RecalcTrigger,TriggerON)),NA())</f>
        <v>9.1831423905119891E-3</v>
      </c>
      <c r="H709" s="42">
        <f>_xll.qlCalendarAdvance(Calendar,$H708,B709,"f",FALSE)</f>
        <v>44411</v>
      </c>
      <c r="I709" s="177">
        <f>_xll.qlInterestRateIndexValueDate(Index1M,$H709)</f>
        <v>44413</v>
      </c>
      <c r="J709" s="182">
        <f>IFERROR(_xll.qlIndexFixing(Index1M,$H709,TRUE,_xll.ohTrigger(RecalcTrigger,Trigger1M)),NA())</f>
        <v>9.2996757767602189E-3</v>
      </c>
      <c r="K709" s="44">
        <f>IFERROR(_xll.qlIndexFixing(Index3M,H709,TRUE,_xll.ohTrigger(RecalcTrigger,Trigger3M)),NA())</f>
        <v>1.0776551130969533E-2</v>
      </c>
      <c r="L709" s="44">
        <f>IFERROR(_xll.qlIndexFixing(Index6M,$H709,TRUE,_xll.ohTrigger(RecalcTrigger,Trigger6M)),NA())</f>
        <v>1.224869317870849E-2</v>
      </c>
      <c r="M709" s="183">
        <f>IFERROR(_xll.qlIndexFixing(Index1Y,$H709,TRUE,_xll.ohTrigger(RecalcTrigger,Trigger1Y)),NA())</f>
        <v>1.4056808144753718E-2</v>
      </c>
      <c r="N709" s="182">
        <f>IFERROR(_xll.qlIndexFixing(ONIndex1M,I709,TRUE,_xll.ohTrigger(RecalcTrigger,Trigger1M)),NA())</f>
        <v>9.200651803951132E-3</v>
      </c>
      <c r="O709" s="44">
        <f>IFERROR(_xll.qlIndexFixing(ONIndex3M,I709,TRUE,_xll.ohTrigger(RecalcTrigger,Trigger3M)),NA())</f>
        <v>1.0421513334462063E-2</v>
      </c>
      <c r="P709" s="44">
        <f>IFERROR(_xll.qlIndexFixing(ONIndex6M,I709,TRUE,_xll.ohTrigger(RecalcTrigger,Trigger6M)),NA())</f>
        <v>1.151552837102443E-2</v>
      </c>
      <c r="Q709" s="183">
        <f>IFERROR(_xll.qlIndexFixing(ONIndex1Y,I709,TRUE,_xll.ohTrigger(RecalcTrigger,Trigger1Y)),NA())</f>
        <v>1.2656898951393103E-2</v>
      </c>
    </row>
    <row r="710" spans="2:17" x14ac:dyDescent="0.2">
      <c r="B710" s="39" t="s">
        <v>42</v>
      </c>
      <c r="D710" s="42">
        <f>_xll.qlCalendarAdvance(Calendar,$D709,B710,"f",FALSE)</f>
        <v>44418</v>
      </c>
      <c r="E710" s="177">
        <f>_xll.qlInterestRateIndexValueDate(IndexON,D710)</f>
        <v>44418</v>
      </c>
      <c r="F710" s="193">
        <f>IFERROR(_xll.qlIndexFixing(IndexON,D710,TRUE,_xll.ohTrigger(RecalcTrigger,TriggerON)),NA())</f>
        <v>9.24397895685658E-3</v>
      </c>
      <c r="H710" s="42">
        <f>_xll.qlCalendarAdvance(Calendar,$H709,B710,"f",FALSE)</f>
        <v>44418</v>
      </c>
      <c r="I710" s="177">
        <f>_xll.qlInterestRateIndexValueDate(Index1M,$H710)</f>
        <v>44420</v>
      </c>
      <c r="J710" s="182">
        <f>IFERROR(_xll.qlIndexFixing(Index1M,$H710,TRUE,_xll.ohTrigger(RecalcTrigger,Trigger1M)),NA())</f>
        <v>9.357749862782816E-3</v>
      </c>
      <c r="K710" s="44">
        <f>IFERROR(_xll.qlIndexFixing(Index3M,H710,TRUE,_xll.ohTrigger(RecalcTrigger,Trigger3M)),NA())</f>
        <v>1.0834030750253795E-2</v>
      </c>
      <c r="L710" s="44">
        <f>IFERROR(_xll.qlIndexFixing(Index6M,$H710,TRUE,_xll.ohTrigger(RecalcTrigger,Trigger6M)),NA())</f>
        <v>1.2304071297491607E-2</v>
      </c>
      <c r="M710" s="183">
        <f>IFERROR(_xll.qlIndexFixing(Index1Y,$H710,TRUE,_xll.ohTrigger(RecalcTrigger,Trigger1Y)),NA())</f>
        <v>1.4108453980301401E-2</v>
      </c>
      <c r="N710" s="182">
        <f>IFERROR(_xll.qlIndexFixing(ONIndex1M,I710,TRUE,_xll.ohTrigger(RecalcTrigger,Trigger1M)),NA())</f>
        <v>9.2586430617469517E-3</v>
      </c>
      <c r="O710" s="44">
        <f>IFERROR(_xll.qlIndexFixing(ONIndex3M,I710,TRUE,_xll.ohTrigger(RecalcTrigger,Trigger3M)),NA())</f>
        <v>1.0479066421238414E-2</v>
      </c>
      <c r="P710" s="44">
        <f>IFERROR(_xll.qlIndexFixing(ONIndex6M,I710,TRUE,_xll.ohTrigger(RecalcTrigger,Trigger6M)),NA())</f>
        <v>1.1570184642053505E-2</v>
      </c>
      <c r="Q710" s="183">
        <f>IFERROR(_xll.qlIndexFixing(ONIndex1Y,I710,TRUE,_xll.ohTrigger(RecalcTrigger,Trigger1Y)),NA())</f>
        <v>1.2708567642558677E-2</v>
      </c>
    </row>
    <row r="711" spans="2:17" x14ac:dyDescent="0.2">
      <c r="B711" s="39" t="s">
        <v>42</v>
      </c>
      <c r="D711" s="42">
        <f>_xll.qlCalendarAdvance(Calendar,$D710,B711,"f",FALSE)</f>
        <v>44425</v>
      </c>
      <c r="E711" s="177">
        <f>_xll.qlInterestRateIndexValueDate(IndexON,D711)</f>
        <v>44425</v>
      </c>
      <c r="F711" s="193">
        <f>IFERROR(_xll.qlIndexFixing(IndexON,D711,TRUE,_xll.ohTrigger(RecalcTrigger,TriggerON)),NA())</f>
        <v>9.3048774770831955E-3</v>
      </c>
      <c r="H711" s="42">
        <f>_xll.qlCalendarAdvance(Calendar,$H710,B711,"f",FALSE)</f>
        <v>44425</v>
      </c>
      <c r="I711" s="177">
        <f>_xll.qlInterestRateIndexValueDate(Index1M,$H711)</f>
        <v>44427</v>
      </c>
      <c r="J711" s="182">
        <f>IFERROR(_xll.qlIndexFixing(Index1M,$H711,TRUE,_xll.ohTrigger(RecalcTrigger,Trigger1M)),NA())</f>
        <v>9.4158460541629574E-3</v>
      </c>
      <c r="K711" s="44">
        <f>IFERROR(_xll.qlIndexFixing(Index3M,H711,TRUE,_xll.ohTrigger(RecalcTrigger,Trigger3M)),NA())</f>
        <v>1.0891470085601001E-2</v>
      </c>
      <c r="L711" s="44">
        <f>IFERROR(_xll.qlIndexFixing(Index6M,$H711,TRUE,_xll.ohTrigger(RecalcTrigger,Trigger6M)),NA())</f>
        <v>1.2359454589102913E-2</v>
      </c>
      <c r="M711" s="183">
        <f>IFERROR(_xll.qlIndexFixing(Index1Y,$H711,TRUE,_xll.ohTrigger(RecalcTrigger,Trigger1Y)),NA())</f>
        <v>1.4160074112038059E-2</v>
      </c>
      <c r="N711" s="182">
        <f>IFERROR(_xll.qlIndexFixing(ONIndex1M,I711,TRUE,_xll.ohTrigger(RecalcTrigger,Trigger1M)),NA())</f>
        <v>9.3166566282576468E-3</v>
      </c>
      <c r="O711" s="44">
        <f>IFERROR(_xll.qlIndexFixing(ONIndex3M,I711,TRUE,_xll.ohTrigger(RecalcTrigger,Trigger3M)),NA())</f>
        <v>1.0536584307772046E-2</v>
      </c>
      <c r="P711" s="44">
        <f>IFERROR(_xll.qlIndexFixing(ONIndex6M,I711,TRUE,_xll.ohTrigger(RecalcTrigger,Trigger6M)),NA())</f>
        <v>1.1624878084388612E-2</v>
      </c>
      <c r="Q711" s="183">
        <f>IFERROR(_xll.qlIndexFixing(ONIndex1Y,I711,TRUE,_xll.ohTrigger(RecalcTrigger,Trigger1Y)),NA())</f>
        <v>1.276020571565617E-2</v>
      </c>
    </row>
    <row r="712" spans="2:17" x14ac:dyDescent="0.2">
      <c r="B712" s="39" t="s">
        <v>42</v>
      </c>
      <c r="D712" s="42">
        <f>_xll.qlCalendarAdvance(Calendar,$D711,B712,"f",FALSE)</f>
        <v>44432</v>
      </c>
      <c r="E712" s="177">
        <f>_xll.qlInterestRateIndexValueDate(IndexON,D712)</f>
        <v>44432</v>
      </c>
      <c r="F712" s="193">
        <f>IFERROR(_xll.qlIndexFixing(IndexON,D712,TRUE,_xll.ohTrigger(RecalcTrigger,TriggerON)),NA())</f>
        <v>9.3658378431982214E-3</v>
      </c>
      <c r="H712" s="42">
        <f>_xll.qlCalendarAdvance(Calendar,$H711,B712,"f",FALSE)</f>
        <v>44432</v>
      </c>
      <c r="I712" s="177">
        <f>_xll.qlInterestRateIndexValueDate(Index1M,$H712)</f>
        <v>44434</v>
      </c>
      <c r="J712" s="182">
        <f>IFERROR(_xll.qlIndexFixing(Index1M,$H712,TRUE,_xll.ohTrigger(RecalcTrigger,Trigger1M)),NA())</f>
        <v>9.4739640397745184E-3</v>
      </c>
      <c r="K712" s="44">
        <f>IFERROR(_xll.qlIndexFixing(Index3M,H712,TRUE,_xll.ohTrigger(RecalcTrigger,Trigger3M)),NA())</f>
        <v>1.0948868153592587E-2</v>
      </c>
      <c r="L712" s="44">
        <f>IFERROR(_xll.qlIndexFixing(Index6M,$H712,TRUE,_xll.ohTrigger(RecalcTrigger,Trigger6M)),NA())</f>
        <v>1.2414838305400312E-2</v>
      </c>
      <c r="M712" s="183">
        <f>IFERROR(_xll.qlIndexFixing(Index1Y,$H712,TRUE,_xll.ohTrigger(RecalcTrigger,Trigger1Y)),NA())</f>
        <v>1.4211668603137486E-2</v>
      </c>
      <c r="N712" s="182">
        <f>IFERROR(_xll.qlIndexFixing(ONIndex1M,I712,TRUE,_xll.ohTrigger(RecalcTrigger,Trigger1M)),NA())</f>
        <v>9.3746921923720805E-3</v>
      </c>
      <c r="O712" s="44">
        <f>IFERROR(_xll.qlIndexFixing(ONIndex3M,I712,TRUE,_xll.ohTrigger(RecalcTrigger,Trigger3M)),NA())</f>
        <v>1.0594066015086057E-2</v>
      </c>
      <c r="P712" s="44">
        <f>IFERROR(_xll.qlIndexFixing(ONIndex6M,I712,TRUE,_xll.ohTrigger(RecalcTrigger,Trigger6M)),NA())</f>
        <v>1.1679609005703639E-2</v>
      </c>
      <c r="Q712" s="183">
        <f>IFERROR(_xll.qlIndexFixing(ONIndex1Y,I712,TRUE,_xll.ohTrigger(RecalcTrigger,Trigger1Y)),NA())</f>
        <v>1.2811812901061259E-2</v>
      </c>
    </row>
    <row r="713" spans="2:17" x14ac:dyDescent="0.2">
      <c r="B713" s="39" t="s">
        <v>42</v>
      </c>
      <c r="D713" s="42">
        <f>_xll.qlCalendarAdvance(Calendar,$D712,B713,"f",FALSE)</f>
        <v>44439</v>
      </c>
      <c r="E713" s="177">
        <f>_xll.qlInterestRateIndexValueDate(IndexON,D713)</f>
        <v>44439</v>
      </c>
      <c r="F713" s="193">
        <f>IFERROR(_xll.qlIndexFixing(IndexON,D713,TRUE,_xll.ohTrigger(RecalcTrigger,TriggerON)),NA())</f>
        <v>9.4268599464886194E-3</v>
      </c>
      <c r="H713" s="42">
        <f>_xll.qlCalendarAdvance(Calendar,$H712,B713,"f",FALSE)</f>
        <v>44439</v>
      </c>
      <c r="I713" s="177">
        <f>_xll.qlInterestRateIndexValueDate(Index1M,$H713)</f>
        <v>44441</v>
      </c>
      <c r="J713" s="182">
        <f>IFERROR(_xll.qlIndexFixing(Index1M,$H713,TRUE,_xll.ohTrigger(RecalcTrigger,Trigger1M)),NA())</f>
        <v>9.5321035084838801E-3</v>
      </c>
      <c r="K713" s="44">
        <f>IFERROR(_xll.qlIndexFixing(Index3M,H713,TRUE,_xll.ohTrigger(RecalcTrigger,Trigger3M)),NA())</f>
        <v>1.1001967434292877E-2</v>
      </c>
      <c r="L713" s="44">
        <f>IFERROR(_xll.qlIndexFixing(Index6M,$H713,TRUE,_xll.ohTrigger(RecalcTrigger,Trigger6M)),NA())</f>
        <v>1.2449368356329784E-2</v>
      </c>
      <c r="M713" s="183">
        <f>IFERROR(_xll.qlIndexFixing(Index1Y,$H713,TRUE,_xll.ohTrigger(RecalcTrigger,Trigger1Y)),NA())</f>
        <v>1.4263237519827256E-2</v>
      </c>
      <c r="N713" s="182">
        <f>IFERROR(_xll.qlIndexFixing(ONIndex1M,I713,TRUE,_xll.ohTrigger(RecalcTrigger,Trigger1M)),NA())</f>
        <v>9.4327494428192438E-3</v>
      </c>
      <c r="O713" s="44">
        <f>IFERROR(_xll.qlIndexFixing(ONIndex3M,I713,TRUE,_xll.ohTrigger(RecalcTrigger,Trigger3M)),NA())</f>
        <v>1.065151056436342E-2</v>
      </c>
      <c r="P713" s="44">
        <f>IFERROR(_xll.qlIndexFixing(ONIndex6M,I713,TRUE,_xll.ohTrigger(RecalcTrigger,Trigger6M)),NA())</f>
        <v>1.17343777135126E-2</v>
      </c>
      <c r="Q713" s="183">
        <f>IFERROR(_xll.qlIndexFixing(ONIndex1Y,I713,TRUE,_xll.ohTrigger(RecalcTrigger,Trigger1Y)),NA())</f>
        <v>1.2863388929069686E-2</v>
      </c>
    </row>
    <row r="714" spans="2:17" x14ac:dyDescent="0.2">
      <c r="B714" s="39" t="s">
        <v>42</v>
      </c>
      <c r="D714" s="42">
        <f>_xll.qlCalendarAdvance(Calendar,$D713,B714,"f",FALSE)</f>
        <v>44446</v>
      </c>
      <c r="E714" s="177">
        <f>_xll.qlInterestRateIndexValueDate(IndexON,D714)</f>
        <v>44446</v>
      </c>
      <c r="F714" s="193">
        <f>IFERROR(_xll.qlIndexFixing(IndexON,D714,TRUE,_xll.ohTrigger(RecalcTrigger,TriggerON)),NA())</f>
        <v>9.4879436788808391E-3</v>
      </c>
      <c r="H714" s="42">
        <f>_xll.qlCalendarAdvance(Calendar,$H713,B714,"f",FALSE)</f>
        <v>44446</v>
      </c>
      <c r="I714" s="177">
        <f>_xll.qlInterestRateIndexValueDate(Index1M,$H714)</f>
        <v>44448</v>
      </c>
      <c r="J714" s="182">
        <f>IFERROR(_xll.qlIndexFixing(Index1M,$H714,TRUE,_xll.ohTrigger(RecalcTrigger,Trigger1M)),NA())</f>
        <v>9.5902641491499296E-3</v>
      </c>
      <c r="K714" s="44">
        <f>IFERROR(_xll.qlIndexFixing(Index3M,H714,TRUE,_xll.ohTrigger(RecalcTrigger,Trigger3M)),NA())</f>
        <v>1.1059281537011193E-2</v>
      </c>
      <c r="L714" s="44">
        <f>IFERROR(_xll.qlIndexFixing(Index6M,$H714,TRUE,_xll.ohTrigger(RecalcTrigger,Trigger6M)),NA())</f>
        <v>1.2504743662212617E-2</v>
      </c>
      <c r="M714" s="183">
        <f>IFERROR(_xll.qlIndexFixing(Index1Y,$H714,TRUE,_xll.ohTrigger(RecalcTrigger,Trigger1Y)),NA())</f>
        <v>1.4314780931390466E-2</v>
      </c>
      <c r="N714" s="182">
        <f>IFERROR(_xll.qlIndexFixing(ONIndex1M,I714,TRUE,_xll.ohTrigger(RecalcTrigger,Trigger1M)),NA())</f>
        <v>9.4908280684080637E-3</v>
      </c>
      <c r="O714" s="44">
        <f>IFERROR(_xll.qlIndexFixing(ONIndex3M,I714,TRUE,_xll.ohTrigger(RecalcTrigger,Trigger3M)),NA())</f>
        <v>1.0708916976627236E-2</v>
      </c>
      <c r="P714" s="44">
        <f>IFERROR(_xll.qlIndexFixing(ONIndex6M,I714,TRUE,_xll.ohTrigger(RecalcTrigger,Trigger6M)),NA())</f>
        <v>1.1789184515409445E-2</v>
      </c>
      <c r="Q714" s="183">
        <f>IFERROR(_xll.qlIndexFixing(ONIndex1Y,I714,TRUE,_xll.ohTrigger(RecalcTrigger,Trigger1Y)),NA())</f>
        <v>1.2914933530057127E-2</v>
      </c>
    </row>
    <row r="715" spans="2:17" x14ac:dyDescent="0.2">
      <c r="B715" s="39" t="s">
        <v>42</v>
      </c>
      <c r="D715" s="42">
        <f>_xll.qlCalendarAdvance(Calendar,$D714,B715,"f",FALSE)</f>
        <v>44453</v>
      </c>
      <c r="E715" s="177">
        <f>_xll.qlInterestRateIndexValueDate(IndexON,D715)</f>
        <v>44453</v>
      </c>
      <c r="F715" s="193">
        <f>IFERROR(_xll.qlIndexFixing(IndexON,D715,TRUE,_xll.ohTrigger(RecalcTrigger,TriggerON)),NA())</f>
        <v>9.5490889318217143E-3</v>
      </c>
      <c r="H715" s="42">
        <f>_xll.qlCalendarAdvance(Calendar,$H714,B715,"f",FALSE)</f>
        <v>44453</v>
      </c>
      <c r="I715" s="177">
        <f>_xll.qlInterestRateIndexValueDate(Index1M,$H715)</f>
        <v>44455</v>
      </c>
      <c r="J715" s="182">
        <f>IFERROR(_xll.qlIndexFixing(Index1M,$H715,TRUE,_xll.ohTrigger(RecalcTrigger,Trigger1M)),NA())</f>
        <v>9.6484456506290561E-3</v>
      </c>
      <c r="K715" s="44">
        <f>IFERROR(_xll.qlIndexFixing(Index3M,H715,TRUE,_xll.ohTrigger(RecalcTrigger,Trigger3M)),NA())</f>
        <v>1.1116551484302939E-2</v>
      </c>
      <c r="L715" s="44">
        <f>IFERROR(_xll.qlIndexFixing(Index6M,$H715,TRUE,_xll.ohTrigger(RecalcTrigger,Trigger6M)),NA())</f>
        <v>1.2560106882126979E-2</v>
      </c>
      <c r="M715" s="183">
        <f>IFERROR(_xll.qlIndexFixing(Index1Y,$H715,TRUE,_xll.ohTrigger(RecalcTrigger,Trigger1Y)),NA())</f>
        <v>1.4366298910166622E-2</v>
      </c>
      <c r="N715" s="182">
        <f>IFERROR(_xll.qlIndexFixing(ONIndex1M,I715,TRUE,_xll.ohTrigger(RecalcTrigger,Trigger1M)),NA())</f>
        <v>9.5489277579474674E-3</v>
      </c>
      <c r="O715" s="44">
        <f>IFERROR(_xll.qlIndexFixing(ONIndex3M,I715,TRUE,_xll.ohTrigger(RecalcTrigger,Trigger3M)),NA())</f>
        <v>1.076628427282067E-2</v>
      </c>
      <c r="P715" s="44">
        <f>IFERROR(_xll.qlIndexFixing(ONIndex6M,I715,TRUE,_xll.ohTrigger(RecalcTrigger,Trigger6M)),NA())</f>
        <v>1.1844029719068061E-2</v>
      </c>
      <c r="Q715" s="183">
        <f>IFERROR(_xll.qlIndexFixing(ONIndex1Y,I715,TRUE,_xll.ohTrigger(RecalcTrigger,Trigger1Y)),NA())</f>
        <v>1.2966446434319323E-2</v>
      </c>
    </row>
    <row r="716" spans="2:17" x14ac:dyDescent="0.2">
      <c r="B716" s="39" t="s">
        <v>42</v>
      </c>
      <c r="D716" s="42">
        <f>_xll.qlCalendarAdvance(Calendar,$D715,B716,"f",FALSE)</f>
        <v>44460</v>
      </c>
      <c r="E716" s="177">
        <f>_xll.qlInterestRateIndexValueDate(IndexON,D716)</f>
        <v>44460</v>
      </c>
      <c r="F716" s="193">
        <f>IFERROR(_xll.qlIndexFixing(IndexON,D716,TRUE,_xll.ohTrigger(RecalcTrigger,TriggerON)),NA())</f>
        <v>9.6102955971577586E-3</v>
      </c>
      <c r="H716" s="42">
        <f>_xll.qlCalendarAdvance(Calendar,$H715,B716,"f",FALSE)</f>
        <v>44460</v>
      </c>
      <c r="I716" s="177">
        <f>_xll.qlInterestRateIndexValueDate(Index1M,$H716)</f>
        <v>44462</v>
      </c>
      <c r="J716" s="182">
        <f>IFERROR(_xll.qlIndexFixing(Index1M,$H716,TRUE,_xll.ohTrigger(RecalcTrigger,Trigger1M)),NA())</f>
        <v>9.7066477017676567E-3</v>
      </c>
      <c r="K716" s="44">
        <f>IFERROR(_xll.qlIndexFixing(Index3M,H716,TRUE,_xll.ohTrigger(RecalcTrigger,Trigger3M)),NA())</f>
        <v>1.1173776277788717E-2</v>
      </c>
      <c r="L716" s="44">
        <f>IFERROR(_xll.qlIndexFixing(Index6M,$H716,TRUE,_xll.ohTrigger(RecalcTrigger,Trigger6M)),NA())</f>
        <v>1.261545293001798E-2</v>
      </c>
      <c r="M716" s="183">
        <f>IFERROR(_xll.qlIndexFixing(Index1Y,$H716,TRUE,_xll.ohTrigger(RecalcTrigger,Trigger1Y)),NA())</f>
        <v>1.4417791531551415E-2</v>
      </c>
      <c r="N716" s="182">
        <f>IFERROR(_xll.qlIndexFixing(ONIndex1M,I716,TRUE,_xll.ohTrigger(RecalcTrigger,Trigger1M)),NA())</f>
        <v>9.607048200326318E-3</v>
      </c>
      <c r="O716" s="44">
        <f>IFERROR(_xll.qlIndexFixing(ONIndex3M,I716,TRUE,_xll.ohTrigger(RecalcTrigger,Trigger3M)),NA())</f>
        <v>1.0823611474286565E-2</v>
      </c>
      <c r="P716" s="44">
        <f>IFERROR(_xll.qlIndexFixing(ONIndex6M,I716,TRUE,_xll.ohTrigger(RecalcTrigger,Trigger6M)),NA())</f>
        <v>1.1898913632002461E-2</v>
      </c>
      <c r="Q716" s="183">
        <f>IFERROR(_xll.qlIndexFixing(ONIndex1Y,I716,TRUE,_xll.ohTrigger(RecalcTrigger,Trigger1Y)),NA())</f>
        <v>1.3017927372231952E-2</v>
      </c>
    </row>
    <row r="717" spans="2:17" x14ac:dyDescent="0.2">
      <c r="B717" s="39" t="s">
        <v>42</v>
      </c>
      <c r="D717" s="42">
        <f>_xll.qlCalendarAdvance(Calendar,$D716,B717,"f",FALSE)</f>
        <v>44467</v>
      </c>
      <c r="E717" s="177">
        <f>_xll.qlInterestRateIndexValueDate(IndexON,D717)</f>
        <v>44467</v>
      </c>
      <c r="F717" s="193">
        <f>IFERROR(_xll.qlIndexFixing(IndexON,D717,TRUE,_xll.ohTrigger(RecalcTrigger,TriggerON)),NA())</f>
        <v>9.6715635664956778E-3</v>
      </c>
      <c r="H717" s="42">
        <f>_xll.qlCalendarAdvance(Calendar,$H716,B717,"f",FALSE)</f>
        <v>44467</v>
      </c>
      <c r="I717" s="177">
        <f>_xll.qlInterestRateIndexValueDate(Index1M,$H717)</f>
        <v>44469</v>
      </c>
      <c r="J717" s="182">
        <f>IFERROR(_xll.qlIndexFixing(Index1M,$H717,TRUE,_xll.ohTrigger(RecalcTrigger,Trigger1M)),NA())</f>
        <v>9.7519928711768331E-3</v>
      </c>
      <c r="K717" s="44">
        <f>IFERROR(_xll.qlIndexFixing(Index3M,H717,TRUE,_xll.ohTrigger(RecalcTrigger,Trigger3M)),NA())</f>
        <v>1.123520322378946E-2</v>
      </c>
      <c r="L717" s="44">
        <f>IFERROR(_xll.qlIndexFixing(Index6M,$H717,TRUE,_xll.ohTrigger(RecalcTrigger,Trigger6M)),NA())</f>
        <v>1.2674940394904553E-2</v>
      </c>
      <c r="M717" s="183">
        <f>IFERROR(_xll.qlIndexFixing(Index1Y,$H717,TRUE,_xll.ohTrigger(RecalcTrigger,Trigger1Y)),NA())</f>
        <v>1.4469258873998468E-2</v>
      </c>
      <c r="N717" s="182">
        <f>IFERROR(_xll.qlIndexFixing(ONIndex1M,I717,TRUE,_xll.ohTrigger(RecalcTrigger,Trigger1M)),NA())</f>
        <v>9.6651890841936705E-3</v>
      </c>
      <c r="O717" s="44">
        <f>IFERROR(_xll.qlIndexFixing(ONIndex3M,I717,TRUE,_xll.ohTrigger(RecalcTrigger,Trigger3M)),NA())</f>
        <v>1.0880897601808215E-2</v>
      </c>
      <c r="P717" s="44">
        <f>IFERROR(_xll.qlIndexFixing(ONIndex6M,I717,TRUE,_xll.ohTrigger(RecalcTrigger,Trigger6M)),NA())</f>
        <v>1.1953836561726661E-2</v>
      </c>
      <c r="Q717" s="183">
        <f>IFERROR(_xll.qlIndexFixing(ONIndex1Y,I717,TRUE,_xll.ohTrigger(RecalcTrigger,Trigger1Y)),NA())</f>
        <v>1.3069376074090755E-2</v>
      </c>
    </row>
    <row r="718" spans="2:17" x14ac:dyDescent="0.2">
      <c r="B718" s="39" t="s">
        <v>42</v>
      </c>
      <c r="D718" s="42">
        <f>_xll.qlCalendarAdvance(Calendar,$D717,B718,"f",FALSE)</f>
        <v>44474</v>
      </c>
      <c r="E718" s="177">
        <f>_xll.qlInterestRateIndexValueDate(IndexON,D718)</f>
        <v>44474</v>
      </c>
      <c r="F718" s="193">
        <f>IFERROR(_xll.qlIndexFixing(IndexON,D718,TRUE,_xll.ohTrigger(RecalcTrigger,TriggerON)),NA())</f>
        <v>9.7328927315221136E-3</v>
      </c>
      <c r="H718" s="42">
        <f>_xll.qlCalendarAdvance(Calendar,$H717,B718,"f",FALSE)</f>
        <v>44474</v>
      </c>
      <c r="I718" s="177">
        <f>_xll.qlInterestRateIndexValueDate(Index1M,$H718)</f>
        <v>44476</v>
      </c>
      <c r="J718" s="182">
        <f>IFERROR(_xll.qlIndexFixing(Index1M,$H718,TRUE,_xll.ohTrigger(RecalcTrigger,Trigger1M)),NA())</f>
        <v>9.8231122083863864E-3</v>
      </c>
      <c r="K718" s="44">
        <f>IFERROR(_xll.qlIndexFixing(Index3M,H718,TRUE,_xll.ohTrigger(RecalcTrigger,Trigger3M)),NA())</f>
        <v>1.129232582034408E-2</v>
      </c>
      <c r="L718" s="44">
        <f>IFERROR(_xll.qlIndexFixing(Index6M,$H718,TRUE,_xll.ohTrigger(RecalcTrigger,Trigger6M)),NA())</f>
        <v>1.2730234056656246E-2</v>
      </c>
      <c r="M718" s="183">
        <f>IFERROR(_xll.qlIndexFixing(Index1Y,$H718,TRUE,_xll.ohTrigger(RecalcTrigger,Trigger1Y)),NA())</f>
        <v>1.4520701019019349E-2</v>
      </c>
      <c r="N718" s="182">
        <f>IFERROR(_xll.qlIndexFixing(ONIndex1M,I718,TRUE,_xll.ohTrigger(RecalcTrigger,Trigger1M)),NA())</f>
        <v>9.723350098438388E-3</v>
      </c>
      <c r="O718" s="44">
        <f>IFERROR(_xll.qlIndexFixing(ONIndex3M,I718,TRUE,_xll.ohTrigger(RecalcTrigger,Trigger3M)),NA())</f>
        <v>1.0938141676648527E-2</v>
      </c>
      <c r="P718" s="44">
        <f>IFERROR(_xll.qlIndexFixing(ONIndex6M,I718,TRUE,_xll.ohTrigger(RecalcTrigger,Trigger6M)),NA())</f>
        <v>1.2008798815914545E-2</v>
      </c>
      <c r="Q718" s="183">
        <f>IFERROR(_xll.qlIndexFixing(ONIndex1Y,I718,TRUE,_xll.ohTrigger(RecalcTrigger,Trigger1Y)),NA())</f>
        <v>1.3120792270271409E-2</v>
      </c>
    </row>
    <row r="719" spans="2:17" x14ac:dyDescent="0.2">
      <c r="B719" s="39" t="s">
        <v>42</v>
      </c>
      <c r="D719" s="42">
        <f>_xll.qlCalendarAdvance(Calendar,$D718,B719,"f",FALSE)</f>
        <v>44481</v>
      </c>
      <c r="E719" s="177">
        <f>_xll.qlInterestRateIndexValueDate(IndexON,D719)</f>
        <v>44481</v>
      </c>
      <c r="F719" s="193">
        <f>IFERROR(_xll.qlIndexFixing(IndexON,D719,TRUE,_xll.ohTrigger(RecalcTrigger,TriggerON)),NA())</f>
        <v>9.7942829839237078E-3</v>
      </c>
      <c r="H719" s="42">
        <f>_xll.qlCalendarAdvance(Calendar,$H718,B719,"f",FALSE)</f>
        <v>44481</v>
      </c>
      <c r="I719" s="177">
        <f>_xll.qlInterestRateIndexValueDate(Index1M,$H719)</f>
        <v>44483</v>
      </c>
      <c r="J719" s="182">
        <f>IFERROR(_xll.qlIndexFixing(Index1M,$H719,TRUE,_xll.ohTrigger(RecalcTrigger,Trigger1M)),NA())</f>
        <v>9.8813740415268358E-3</v>
      </c>
      <c r="K719" s="44">
        <f>IFERROR(_xll.qlIndexFixing(Index3M,H719,TRUE,_xll.ohTrigger(RecalcTrigger,Trigger3M)),NA())</f>
        <v>1.1349390984140152E-2</v>
      </c>
      <c r="L719" s="44">
        <f>IFERROR(_xll.qlIndexFixing(Index6M,$H719,TRUE,_xll.ohTrigger(RecalcTrigger,Trigger6M)),NA())</f>
        <v>1.2785494585608579E-2</v>
      </c>
      <c r="M719" s="183">
        <f>IFERROR(_xll.qlIndexFixing(Index1Y,$H719,TRUE,_xll.ohTrigger(RecalcTrigger,Trigger1Y)),NA())</f>
        <v>1.4572118051184873E-2</v>
      </c>
      <c r="N719" s="182">
        <f>IFERROR(_xll.qlIndexFixing(ONIndex1M,I719,TRUE,_xll.ohTrigger(RecalcTrigger,Trigger1M)),NA())</f>
        <v>9.7815309317894616E-3</v>
      </c>
      <c r="O719" s="44">
        <f>IFERROR(_xll.qlIndexFixing(ONIndex3M,I719,TRUE,_xll.ohTrigger(RecalcTrigger,Trigger3M)),NA())</f>
        <v>1.0995342719750667E-2</v>
      </c>
      <c r="P719" s="44">
        <f>IFERROR(_xll.qlIndexFixing(ONIndex6M,I719,TRUE,_xll.ohTrigger(RecalcTrigger,Trigger6M)),NA())</f>
        <v>1.2063800702240002E-2</v>
      </c>
      <c r="Q719" s="183">
        <f>IFERROR(_xll.qlIndexFixing(ONIndex1Y,I719,TRUE,_xll.ohTrigger(RecalcTrigger,Trigger1Y)),NA())</f>
        <v>1.3172175691069654E-2</v>
      </c>
    </row>
    <row r="720" spans="2:17" x14ac:dyDescent="0.2">
      <c r="B720" s="39" t="s">
        <v>42</v>
      </c>
      <c r="D720" s="42">
        <f>_xll.qlCalendarAdvance(Calendar,$D719,B720,"f",FALSE)</f>
        <v>44488</v>
      </c>
      <c r="E720" s="177">
        <f>_xll.qlInterestRateIndexValueDate(IndexON,D720)</f>
        <v>44488</v>
      </c>
      <c r="F720" s="193">
        <f>IFERROR(_xll.qlIndexFixing(IndexON,D720,TRUE,_xll.ohTrigger(RecalcTrigger,TriggerON)),NA())</f>
        <v>9.8557342153071659E-3</v>
      </c>
      <c r="H720" s="42">
        <f>_xll.qlCalendarAdvance(Calendar,$H719,B720,"f",FALSE)</f>
        <v>44488</v>
      </c>
      <c r="I720" s="177">
        <f>_xll.qlInterestRateIndexValueDate(Index1M,$H720)</f>
        <v>44490</v>
      </c>
      <c r="J720" s="182">
        <f>IFERROR(_xll.qlIndexFixing(Index1M,$H720,TRUE,_xll.ohTrigger(RecalcTrigger,Trigger1M)),NA())</f>
        <v>9.9396551796548938E-3</v>
      </c>
      <c r="K720" s="44">
        <f>IFERROR(_xll.qlIndexFixing(Index3M,H720,TRUE,_xll.ohTrigger(RecalcTrigger,Trigger3M)),NA())</f>
        <v>1.1406393829092226E-2</v>
      </c>
      <c r="L720" s="44">
        <f>IFERROR(_xll.qlIndexFixing(Index6M,$H720,TRUE,_xll.ohTrigger(RecalcTrigger,Trigger6M)),NA())</f>
        <v>1.284071667565303E-2</v>
      </c>
      <c r="M720" s="183">
        <f>IFERROR(_xll.qlIndexFixing(Index1Y,$H720,TRUE,_xll.ohTrigger(RecalcTrigger,Trigger1Y)),NA())</f>
        <v>1.4623510058125984E-2</v>
      </c>
      <c r="N720" s="182">
        <f>IFERROR(_xll.qlIndexFixing(ONIndex1M,I720,TRUE,_xll.ohTrigger(RecalcTrigger,Trigger1M)),NA())</f>
        <v>9.8397312731357545E-3</v>
      </c>
      <c r="O720" s="44">
        <f>IFERROR(_xll.qlIndexFixing(ONIndex3M,I720,TRUE,_xll.ohTrigger(RecalcTrigger,Trigger3M)),NA())</f>
        <v>1.105249975221767E-2</v>
      </c>
      <c r="P720" s="44">
        <f>IFERROR(_xll.qlIndexFixing(ONIndex6M,I720,TRUE,_xll.ohTrigger(RecalcTrigger,Trigger6M)),NA())</f>
        <v>1.2118842528217044E-2</v>
      </c>
      <c r="Q720" s="183">
        <f>IFERROR(_xll.qlIndexFixing(ONIndex1Y,I720,TRUE,_xll.ohTrigger(RecalcTrigger,Trigger1Y)),NA())</f>
        <v>1.3223526066861169E-2</v>
      </c>
    </row>
    <row r="721" spans="2:17" x14ac:dyDescent="0.2">
      <c r="B721" s="39" t="s">
        <v>42</v>
      </c>
      <c r="D721" s="42">
        <f>_xll.qlCalendarAdvance(Calendar,$D720,B721,"f",FALSE)</f>
        <v>44495</v>
      </c>
      <c r="E721" s="177">
        <f>_xll.qlInterestRateIndexValueDate(IndexON,D721)</f>
        <v>44495</v>
      </c>
      <c r="F721" s="193">
        <f>IFERROR(_xll.qlIndexFixing(IndexON,D721,TRUE,_xll.ohTrigger(RecalcTrigger,TriggerON)),NA())</f>
        <v>9.9172463173591296E-3</v>
      </c>
      <c r="H721" s="42">
        <f>_xll.qlCalendarAdvance(Calendar,$H720,B721,"f",FALSE)</f>
        <v>44495</v>
      </c>
      <c r="I721" s="177">
        <f>_xll.qlInterestRateIndexValueDate(Index1M,$H721)</f>
        <v>44497</v>
      </c>
      <c r="J721" s="182">
        <f>IFERROR(_xll.qlIndexFixing(Index1M,$H721,TRUE,_xll.ohTrigger(RecalcTrigger,Trigger1M)),NA())</f>
        <v>9.9979553115869813E-3</v>
      </c>
      <c r="K721" s="44">
        <f>IFERROR(_xll.qlIndexFixing(Index3M,H721,TRUE,_xll.ohTrigger(RecalcTrigger,Trigger3M)),NA())</f>
        <v>1.1463329420787424E-2</v>
      </c>
      <c r="L721" s="44">
        <f>IFERROR(_xll.qlIndexFixing(Index6M,$H721,TRUE,_xll.ohTrigger(RecalcTrigger,Trigger6M)),NA())</f>
        <v>1.2895894960429937E-2</v>
      </c>
      <c r="M721" s="183">
        <f>IFERROR(_xll.qlIndexFixing(Index1Y,$H721,TRUE,_xll.ohTrigger(RecalcTrigger,Trigger1Y)),NA())</f>
        <v>1.4674877130533096E-2</v>
      </c>
      <c r="N721" s="182">
        <f>IFERROR(_xll.qlIndexFixing(ONIndex1M,I721,TRUE,_xll.ohTrigger(RecalcTrigger,Trigger1M)),NA())</f>
        <v>9.8979508112062575E-3</v>
      </c>
      <c r="O721" s="44">
        <f>IFERROR(_xll.qlIndexFixing(ONIndex3M,I721,TRUE,_xll.ohTrigger(RecalcTrigger,Trigger3M)),NA())</f>
        <v>1.1109611795072638E-2</v>
      </c>
      <c r="P721" s="44">
        <f>IFERROR(_xll.qlIndexFixing(ONIndex6M,I721,TRUE,_xll.ohTrigger(RecalcTrigger,Trigger6M)),NA())</f>
        <v>1.2173924601519559E-2</v>
      </c>
      <c r="Q721" s="183">
        <f>IFERROR(_xll.qlIndexFixing(ONIndex1Y,I721,TRUE,_xll.ohTrigger(RecalcTrigger,Trigger1Y)),NA())</f>
        <v>1.3274843127861757E-2</v>
      </c>
    </row>
    <row r="722" spans="2:17" x14ac:dyDescent="0.2">
      <c r="B722" s="39" t="s">
        <v>42</v>
      </c>
      <c r="D722" s="42">
        <f>_xll.qlCalendarAdvance(Calendar,$D721,B722,"f",FALSE)</f>
        <v>44502</v>
      </c>
      <c r="E722" s="177">
        <f>_xll.qlInterestRateIndexValueDate(IndexON,D722)</f>
        <v>44502</v>
      </c>
      <c r="F722" s="193">
        <f>IFERROR(_xll.qlIndexFixing(IndexON,D722,TRUE,_xll.ohTrigger(RecalcTrigger,TriggerON)),NA())</f>
        <v>9.9788191816863048E-3</v>
      </c>
      <c r="H722" s="42">
        <f>_xll.qlCalendarAdvance(Calendar,$H721,B722,"f",FALSE)</f>
        <v>44502</v>
      </c>
      <c r="I722" s="177">
        <f>_xll.qlInterestRateIndexValueDate(Index1M,$H722)</f>
        <v>44504</v>
      </c>
      <c r="J722" s="182">
        <f>IFERROR(_xll.qlIndexFixing(Index1M,$H722,TRUE,_xll.ohTrigger(RecalcTrigger,Trigger1M)),NA())</f>
        <v>1.0056274126132025E-2</v>
      </c>
      <c r="K722" s="44">
        <f>IFERROR(_xll.qlIndexFixing(Index3M,H722,TRUE,_xll.ohTrigger(RecalcTrigger,Trigger3M)),NA())</f>
        <v>1.1520192776487173E-2</v>
      </c>
      <c r="L722" s="44">
        <f>IFERROR(_xll.qlIndexFixing(Index6M,$H722,TRUE,_xll.ohTrigger(RecalcTrigger,Trigger6M)),NA())</f>
        <v>1.2946876155435915E-2</v>
      </c>
      <c r="M722" s="183">
        <f>IFERROR(_xll.qlIndexFixing(Index1Y,$H722,TRUE,_xll.ohTrigger(RecalcTrigger,Trigger1Y)),NA())</f>
        <v>1.4726219362159596E-2</v>
      </c>
      <c r="N722" s="182">
        <f>IFERROR(_xll.qlIndexFixing(ONIndex1M,I722,TRUE,_xll.ohTrigger(RecalcTrigger,Trigger1M)),NA())</f>
        <v>9.956189234889834E-3</v>
      </c>
      <c r="O722" s="44">
        <f>IFERROR(_xll.qlIndexFixing(ONIndex3M,I722,TRUE,_xll.ohTrigger(RecalcTrigger,Trigger3M)),NA())</f>
        <v>1.1166677869418606E-2</v>
      </c>
      <c r="P722" s="44">
        <f>IFERROR(_xll.qlIndexFixing(ONIndex6M,I722,TRUE,_xll.ohTrigger(RecalcTrigger,Trigger6M)),NA())</f>
        <v>1.2229047229581624E-2</v>
      </c>
      <c r="Q722" s="183">
        <f>IFERROR(_xll.qlIndexFixing(ONIndex1Y,I722,TRUE,_xll.ohTrigger(RecalcTrigger,Trigger1Y)),NA())</f>
        <v>1.3326126604527033E-2</v>
      </c>
    </row>
    <row r="723" spans="2:17" x14ac:dyDescent="0.2">
      <c r="B723" s="39" t="s">
        <v>42</v>
      </c>
      <c r="D723" s="42">
        <f>_xll.qlCalendarAdvance(Calendar,$D722,B723,"f",FALSE)</f>
        <v>44509</v>
      </c>
      <c r="E723" s="177">
        <f>_xll.qlInterestRateIndexValueDate(IndexON,D723)</f>
        <v>44509</v>
      </c>
      <c r="F723" s="193">
        <f>IFERROR(_xll.qlIndexFixing(IndexON,D723,TRUE,_xll.ohTrigger(RecalcTrigger,TriggerON)),NA())</f>
        <v>1.0040452700135205E-2</v>
      </c>
      <c r="H723" s="42">
        <f>_xll.qlCalendarAdvance(Calendar,$H722,B723,"f",FALSE)</f>
        <v>44509</v>
      </c>
      <c r="I723" s="177">
        <f>_xll.qlInterestRateIndexValueDate(Index1M,$H723)</f>
        <v>44511</v>
      </c>
      <c r="J723" s="182">
        <f>IFERROR(_xll.qlIndexFixing(Index1M,$H723,TRUE,_xll.ohTrigger(RecalcTrigger,Trigger1M)),NA())</f>
        <v>1.0114611312096455E-2</v>
      </c>
      <c r="K723" s="44">
        <f>IFERROR(_xll.qlIndexFixing(Index3M,H723,TRUE,_xll.ohTrigger(RecalcTrigger,Trigger3M)),NA())</f>
        <v>1.1576978865122005E-2</v>
      </c>
      <c r="L723" s="44">
        <f>IFERROR(_xll.qlIndexFixing(Index6M,$H723,TRUE,_xll.ohTrigger(RecalcTrigger,Trigger6M)),NA())</f>
        <v>1.3001954502416637E-2</v>
      </c>
      <c r="M723" s="183">
        <f>IFERROR(_xll.qlIndexFixing(Index1Y,$H723,TRUE,_xll.ohTrigger(RecalcTrigger,Trigger1Y)),NA())</f>
        <v>1.477753684981966E-2</v>
      </c>
      <c r="N723" s="182">
        <f>IFERROR(_xll.qlIndexFixing(ONIndex1M,I723,TRUE,_xll.ohTrigger(RecalcTrigger,Trigger1M)),NA())</f>
        <v>1.0014446232835539E-2</v>
      </c>
      <c r="O723" s="44">
        <f>IFERROR(_xll.qlIndexFixing(ONIndex3M,I723,TRUE,_xll.ohTrigger(RecalcTrigger,Trigger3M)),NA())</f>
        <v>1.1223696996278676E-2</v>
      </c>
      <c r="P723" s="44">
        <f>IFERROR(_xll.qlIndexFixing(ONIndex6M,I723,TRUE,_xll.ohTrigger(RecalcTrigger,Trigger6M)),NA())</f>
        <v>1.2284210720157063E-2</v>
      </c>
      <c r="Q723" s="183">
        <f>IFERROR(_xll.qlIndexFixing(ONIndex1Y,I723,TRUE,_xll.ohTrigger(RecalcTrigger,Trigger1Y)),NA())</f>
        <v>1.3377376227152737E-2</v>
      </c>
    </row>
    <row r="724" spans="2:17" x14ac:dyDescent="0.2">
      <c r="B724" s="39" t="s">
        <v>42</v>
      </c>
      <c r="D724" s="42">
        <f>_xll.qlCalendarAdvance(Calendar,$D723,B724,"f",FALSE)</f>
        <v>44516</v>
      </c>
      <c r="E724" s="177">
        <f>_xll.qlInterestRateIndexValueDate(IndexON,D724)</f>
        <v>44516</v>
      </c>
      <c r="F724" s="193">
        <f>IFERROR(_xll.qlIndexFixing(IndexON,D724,TRUE,_xll.ohTrigger(RecalcTrigger,TriggerON)),NA())</f>
        <v>1.01021467642326E-2</v>
      </c>
      <c r="H724" s="42">
        <f>_xll.qlCalendarAdvance(Calendar,$H723,B724,"f",FALSE)</f>
        <v>44516</v>
      </c>
      <c r="I724" s="177">
        <f>_xll.qlInterestRateIndexValueDate(Index1M,$H724)</f>
        <v>44518</v>
      </c>
      <c r="J724" s="182">
        <f>IFERROR(_xll.qlIndexFixing(Index1M,$H724,TRUE,_xll.ohTrigger(RecalcTrigger,Trigger1M)),NA())</f>
        <v>1.0172966558271712E-2</v>
      </c>
      <c r="K724" s="44">
        <f>IFERROR(_xll.qlIndexFixing(Index3M,H724,TRUE,_xll.ohTrigger(RecalcTrigger,Trigger3M)),NA())</f>
        <v>1.1633682607289799E-2</v>
      </c>
      <c r="L724" s="44">
        <f>IFERROR(_xll.qlIndexFixing(Index6M,$H724,TRUE,_xll.ohTrigger(RecalcTrigger,Trigger6M)),NA())</f>
        <v>1.3056972808486774E-2</v>
      </c>
      <c r="M724" s="183">
        <f>IFERROR(_xll.qlIndexFixing(Index1Y,$H724,TRUE,_xll.ohTrigger(RecalcTrigger,Trigger1Y)),NA())</f>
        <v>1.4828829693390652E-2</v>
      </c>
      <c r="N724" s="182">
        <f>IFERROR(_xll.qlIndexFixing(ONIndex1M,I724,TRUE,_xll.ohTrigger(RecalcTrigger,Trigger1M)),NA())</f>
        <v>1.0072721493852299E-2</v>
      </c>
      <c r="O724" s="44">
        <f>IFERROR(_xll.qlIndexFixing(ONIndex3M,I724,TRUE,_xll.ohTrigger(RecalcTrigger,Trigger3M)),NA())</f>
        <v>1.1280668196755883E-2</v>
      </c>
      <c r="P724" s="44">
        <f>IFERROR(_xll.qlIndexFixing(ONIndex6M,I724,TRUE,_xll.ohTrigger(RecalcTrigger,Trigger6M)),NA())</f>
        <v>1.2339415380759888E-2</v>
      </c>
      <c r="Q724" s="183">
        <f>IFERROR(_xll.qlIndexFixing(ONIndex1Y,I724,TRUE,_xll.ohTrigger(RecalcTrigger,Trigger1Y)),NA())</f>
        <v>1.3428591726034611E-2</v>
      </c>
    </row>
    <row r="725" spans="2:17" x14ac:dyDescent="0.2">
      <c r="B725" s="39" t="s">
        <v>42</v>
      </c>
      <c r="D725" s="42">
        <f>_xll.qlCalendarAdvance(Calendar,$D724,B725,"f",FALSE)</f>
        <v>44523</v>
      </c>
      <c r="E725" s="177">
        <f>_xll.qlInterestRateIndexValueDate(IndexON,D725)</f>
        <v>44523</v>
      </c>
      <c r="F725" s="193">
        <f>IFERROR(_xll.qlIndexFixing(IndexON,D725,TRUE,_xll.ohTrigger(RecalcTrigger,TriggerON)),NA())</f>
        <v>1.0163901265585196E-2</v>
      </c>
      <c r="H725" s="42">
        <f>_xll.qlCalendarAdvance(Calendar,$H724,B725,"f",FALSE)</f>
        <v>44523</v>
      </c>
      <c r="I725" s="177">
        <f>_xll.qlInterestRateIndexValueDate(Index1M,$H725)</f>
        <v>44525</v>
      </c>
      <c r="J725" s="182">
        <f>IFERROR(_xll.qlIndexFixing(Index1M,$H725,TRUE,_xll.ohTrigger(RecalcTrigger,Trigger1M)),NA())</f>
        <v>1.0231336663293622E-2</v>
      </c>
      <c r="K725" s="44">
        <f>IFERROR(_xll.qlIndexFixing(Index3M,H725,TRUE,_xll.ohTrigger(RecalcTrigger,Trigger3M)),NA())</f>
        <v>1.1690298875253193E-2</v>
      </c>
      <c r="L725" s="44">
        <f>IFERROR(_xll.qlIndexFixing(Index6M,$H725,TRUE,_xll.ohTrigger(RecalcTrigger,Trigger6M)),NA())</f>
        <v>1.3111925442370106E-2</v>
      </c>
      <c r="M725" s="183">
        <f>IFERROR(_xll.qlIndexFixing(Index1Y,$H725,TRUE,_xll.ohTrigger(RecalcTrigger,Trigger1Y)),NA())</f>
        <v>1.4880097995813791E-2</v>
      </c>
      <c r="N725" s="182">
        <f>IFERROR(_xll.qlIndexFixing(ONIndex1M,I725,TRUE,_xll.ohTrigger(RecalcTrigger,Trigger1M)),NA())</f>
        <v>1.0131014706908914E-2</v>
      </c>
      <c r="O725" s="44">
        <f>IFERROR(_xll.qlIndexFixing(ONIndex3M,I725,TRUE,_xll.ohTrigger(RecalcTrigger,Trigger3M)),NA())</f>
        <v>1.1337590491953264E-2</v>
      </c>
      <c r="P725" s="44">
        <f>IFERROR(_xll.qlIndexFixing(ONIndex6M,I725,TRUE,_xll.ohTrigger(RecalcTrigger,Trigger6M)),NA())</f>
        <v>1.2394661518984051E-2</v>
      </c>
      <c r="Q725" s="183">
        <f>IFERROR(_xll.qlIndexFixing(ONIndex1Y,I725,TRUE,_xll.ohTrigger(RecalcTrigger,Trigger1Y)),NA())</f>
        <v>1.3479772831468395E-2</v>
      </c>
    </row>
    <row r="726" spans="2:17" x14ac:dyDescent="0.2">
      <c r="B726" s="39" t="s">
        <v>42</v>
      </c>
      <c r="D726" s="42">
        <f>_xll.qlCalendarAdvance(Calendar,$D725,B726,"f",FALSE)</f>
        <v>44530</v>
      </c>
      <c r="E726" s="177">
        <f>_xll.qlInterestRateIndexValueDate(IndexON,D726)</f>
        <v>44530</v>
      </c>
      <c r="F726" s="193">
        <f>IFERROR(_xll.qlIndexFixing(IndexON,D726,TRUE,_xll.ohTrigger(RecalcTrigger,TriggerON)),NA())</f>
        <v>1.0225716095959569E-2</v>
      </c>
      <c r="H726" s="42">
        <f>_xll.qlCalendarAdvance(Calendar,$H725,B726,"f",FALSE)</f>
        <v>44530</v>
      </c>
      <c r="I726" s="177">
        <f>_xll.qlInterestRateIndexValueDate(Index1M,$H726)</f>
        <v>44532</v>
      </c>
      <c r="J726" s="182">
        <f>IFERROR(_xll.qlIndexFixing(Index1M,$H726,TRUE,_xll.ohTrigger(RecalcTrigger,Trigger1M)),NA())</f>
        <v>1.0289700496010357E-2</v>
      </c>
      <c r="K726" s="44">
        <f>IFERROR(_xll.qlIndexFixing(Index3M,H726,TRUE,_xll.ohTrigger(RecalcTrigger,Trigger3M)),NA())</f>
        <v>1.1738402969895922E-2</v>
      </c>
      <c r="L726" s="44">
        <f>IFERROR(_xll.qlIndexFixing(Index6M,$H726,TRUE,_xll.ohTrigger(RecalcTrigger,Trigger6M)),NA())</f>
        <v>1.3170937264035764E-2</v>
      </c>
      <c r="M726" s="183">
        <f>IFERROR(_xll.qlIndexFixing(Index1Y,$H726,TRUE,_xll.ohTrigger(RecalcTrigger,Trigger1Y)),NA())</f>
        <v>1.4931341863093925E-2</v>
      </c>
      <c r="N726" s="182">
        <f>IFERROR(_xll.qlIndexFixing(ONIndex1M,I726,TRUE,_xll.ohTrigger(RecalcTrigger,Trigger1M)),NA())</f>
        <v>1.0189325560654439E-2</v>
      </c>
      <c r="O726" s="44">
        <f>IFERROR(_xll.qlIndexFixing(ONIndex3M,I726,TRUE,_xll.ohTrigger(RecalcTrigger,Trigger3M)),NA())</f>
        <v>1.1394462902813984E-2</v>
      </c>
      <c r="P726" s="44">
        <f>IFERROR(_xll.qlIndexFixing(ONIndex6M,I726,TRUE,_xll.ohTrigger(RecalcTrigger,Trigger6M)),NA())</f>
        <v>1.2449949442503438E-2</v>
      </c>
      <c r="Q726" s="183">
        <f>IFERROR(_xll.qlIndexFixing(ONIndex1Y,I726,TRUE,_xll.ohTrigger(RecalcTrigger,Trigger1Y)),NA())</f>
        <v>1.3530919273989639E-2</v>
      </c>
    </row>
    <row r="727" spans="2:17" x14ac:dyDescent="0.2">
      <c r="B727" s="39" t="s">
        <v>42</v>
      </c>
      <c r="D727" s="42">
        <f>_xll.qlCalendarAdvance(Calendar,$D726,B727,"f",FALSE)</f>
        <v>44537</v>
      </c>
      <c r="E727" s="177">
        <f>_xll.qlInterestRateIndexValueDate(IndexON,D727)</f>
        <v>44537</v>
      </c>
      <c r="F727" s="193">
        <f>IFERROR(_xll.qlIndexFixing(IndexON,D727,TRUE,_xll.ohTrigger(RecalcTrigger,TriggerON)),NA())</f>
        <v>1.0287591147042363E-2</v>
      </c>
      <c r="H727" s="42">
        <f>_xll.qlCalendarAdvance(Calendar,$H726,B727,"f",FALSE)</f>
        <v>44537</v>
      </c>
      <c r="I727" s="177">
        <f>_xll.qlInterestRateIndexValueDate(Index1M,$H727)</f>
        <v>44539</v>
      </c>
      <c r="J727" s="182">
        <f>IFERROR(_xll.qlIndexFixing(Index1M,$H727,TRUE,_xll.ohTrigger(RecalcTrigger,Trigger1M)),NA())</f>
        <v>1.0348029820211047E-2</v>
      </c>
      <c r="K727" s="44">
        <f>IFERROR(_xll.qlIndexFixing(Index3M,H727,TRUE,_xll.ohTrigger(RecalcTrigger,Trigger3M)),NA())</f>
        <v>1.1794840836091502E-2</v>
      </c>
      <c r="L727" s="44">
        <f>IFERROR(_xll.qlIndexFixing(Index6M,$H727,TRUE,_xll.ohTrigger(RecalcTrigger,Trigger6M)),NA())</f>
        <v>1.3225736648549858E-2</v>
      </c>
      <c r="M727" s="183">
        <f>IFERROR(_xll.qlIndexFixing(Index1Y,$H727,TRUE,_xll.ohTrigger(RecalcTrigger,Trigger1Y)),NA())</f>
        <v>1.4982561404302163E-2</v>
      </c>
      <c r="N727" s="182">
        <f>IFERROR(_xll.qlIndexFixing(ONIndex1M,I727,TRUE,_xll.ohTrigger(RecalcTrigger,Trigger1M)),NA())</f>
        <v>1.0247653743817864E-2</v>
      </c>
      <c r="O727" s="44">
        <f>IFERROR(_xll.qlIndexFixing(ONIndex3M,I727,TRUE,_xll.ohTrigger(RecalcTrigger,Trigger3M)),NA())</f>
        <v>1.1451284450521015E-2</v>
      </c>
      <c r="P727" s="44">
        <f>IFERROR(_xll.qlIndexFixing(ONIndex6M,I727,TRUE,_xll.ohTrigger(RecalcTrigger,Trigger6M)),NA())</f>
        <v>1.2505279458832064E-2</v>
      </c>
      <c r="Q727" s="183">
        <f>IFERROR(_xll.qlIndexFixing(ONIndex1Y,I727,TRUE,_xll.ohTrigger(RecalcTrigger,Trigger1Y)),NA())</f>
        <v>1.3582030783654275E-2</v>
      </c>
    </row>
    <row r="728" spans="2:17" x14ac:dyDescent="0.2">
      <c r="B728" s="39" t="s">
        <v>42</v>
      </c>
      <c r="D728" s="42">
        <f>_xll.qlCalendarAdvance(Calendar,$D727,B728,"f",FALSE)</f>
        <v>44544</v>
      </c>
      <c r="E728" s="177">
        <f>_xll.qlInterestRateIndexValueDate(IndexON,D728)</f>
        <v>44544</v>
      </c>
      <c r="F728" s="193">
        <f>IFERROR(_xll.qlIndexFixing(IndexON,D728,TRUE,_xll.ohTrigger(RecalcTrigger,TriggerON)),NA())</f>
        <v>1.0349526310440282E-2</v>
      </c>
      <c r="H728" s="42">
        <f>_xll.qlCalendarAdvance(Calendar,$H727,B728,"f",FALSE)</f>
        <v>44544</v>
      </c>
      <c r="I728" s="177">
        <f>_xll.qlInterestRateIndexValueDate(Index1M,$H728)</f>
        <v>44546</v>
      </c>
      <c r="J728" s="182">
        <f>IFERROR(_xll.qlIndexFixing(Index1M,$H728,TRUE,_xll.ohTrigger(RecalcTrigger,Trigger1M)),NA())</f>
        <v>1.0406296034976559E-2</v>
      </c>
      <c r="K728" s="44">
        <f>IFERROR(_xll.qlIndexFixing(Index3M,H728,TRUE,_xll.ohTrigger(RecalcTrigger,Trigger3M)),NA())</f>
        <v>1.1851175916733681E-2</v>
      </c>
      <c r="L728" s="44">
        <f>IFERROR(_xll.qlIndexFixing(Index6M,$H728,TRUE,_xll.ohTrigger(RecalcTrigger,Trigger6M)),NA())</f>
        <v>1.3280452975590964E-2</v>
      </c>
      <c r="M728" s="183">
        <f>IFERROR(_xll.qlIndexFixing(Index1Y,$H728,TRUE,_xll.ohTrigger(RecalcTrigger,Trigger1Y)),NA())</f>
        <v>1.5033756731574558E-2</v>
      </c>
      <c r="N728" s="182">
        <f>IFERROR(_xll.qlIndexFixing(ONIndex1M,I728,TRUE,_xll.ohTrigger(RecalcTrigger,Trigger1M)),NA())</f>
        <v>1.0305998945447925E-2</v>
      </c>
      <c r="O728" s="44">
        <f>IFERROR(_xll.qlIndexFixing(ONIndex3M,I728,TRUE,_xll.ohTrigger(RecalcTrigger,Trigger3M)),NA())</f>
        <v>1.1508054156017522E-2</v>
      </c>
      <c r="P728" s="44">
        <f>IFERROR(_xll.qlIndexFixing(ONIndex6M,I728,TRUE,_xll.ohTrigger(RecalcTrigger,Trigger6M)),NA())</f>
        <v>1.256065187572375E-2</v>
      </c>
      <c r="Q728" s="183">
        <f>IFERROR(_xll.qlIndexFixing(ONIndex1Y,I728,TRUE,_xll.ohTrigger(RecalcTrigger,Trigger1Y)),NA())</f>
        <v>1.3633107090997854E-2</v>
      </c>
    </row>
    <row r="729" spans="2:17" x14ac:dyDescent="0.2">
      <c r="B729" s="39" t="s">
        <v>42</v>
      </c>
      <c r="D729" s="42">
        <f>_xll.qlCalendarAdvance(Calendar,$D728,B729,"f",FALSE)</f>
        <v>44551</v>
      </c>
      <c r="E729" s="177">
        <f>_xll.qlInterestRateIndexValueDate(IndexON,D729)</f>
        <v>44551</v>
      </c>
      <c r="F729" s="193">
        <f>IFERROR(_xll.qlIndexFixing(IndexON,D729,TRUE,_xll.ohTrigger(RecalcTrigger,TriggerON)),NA())</f>
        <v>1.0411520855058143E-2</v>
      </c>
      <c r="H729" s="42">
        <f>_xll.qlCalendarAdvance(Calendar,$H728,B729,"f",FALSE)</f>
        <v>44551</v>
      </c>
      <c r="I729" s="177">
        <f>_xll.qlInterestRateIndexValueDate(Index1M,$H729)</f>
        <v>44553</v>
      </c>
      <c r="J729" s="182">
        <f>IFERROR(_xll.qlIndexFixing(Index1M,$H729,TRUE,_xll.ohTrigger(RecalcTrigger,Trigger1M)),NA())</f>
        <v>1.0464470294845873E-2</v>
      </c>
      <c r="K729" s="44">
        <f>IFERROR(_xll.qlIndexFixing(Index3M,H729,TRUE,_xll.ohTrigger(RecalcTrigger,Trigger3M)),NA())</f>
        <v>1.1907402823863045E-2</v>
      </c>
      <c r="L729" s="44">
        <f>IFERROR(_xll.qlIndexFixing(Index6M,$H729,TRUE,_xll.ohTrigger(RecalcTrigger,Trigger6M)),NA())</f>
        <v>1.3335080414703843E-2</v>
      </c>
      <c r="M729" s="183">
        <f>IFERROR(_xll.qlIndexFixing(Index1Y,$H729,TRUE,_xll.ohTrigger(RecalcTrigger,Trigger1Y)),NA())</f>
        <v>1.5084927943264874E-2</v>
      </c>
      <c r="N729" s="182">
        <f>IFERROR(_xll.qlIndexFixing(ONIndex1M,I729,TRUE,_xll.ohTrigger(RecalcTrigger,Trigger1M)),NA())</f>
        <v>1.0364306457466554E-2</v>
      </c>
      <c r="O729" s="44">
        <f>IFERROR(_xll.qlIndexFixing(ONIndex3M,I729,TRUE,_xll.ohTrigger(RecalcTrigger,Trigger3M)),NA())</f>
        <v>1.1564749664065843E-2</v>
      </c>
      <c r="P729" s="44">
        <f>IFERROR(_xll.qlIndexFixing(ONIndex6M,I729,TRUE,_xll.ohTrigger(RecalcTrigger,Trigger6M)),NA())</f>
        <v>1.2616014669193376E-2</v>
      </c>
      <c r="Q729" s="183">
        <f>IFERROR(_xll.qlIndexFixing(ONIndex1Y,I729,TRUE,_xll.ohTrigger(RecalcTrigger,Trigger1Y)),NA())</f>
        <v>1.3684153229114315E-2</v>
      </c>
    </row>
    <row r="730" spans="2:17" x14ac:dyDescent="0.2">
      <c r="B730" s="39" t="s">
        <v>42</v>
      </c>
      <c r="D730" s="42">
        <f>_xll.qlCalendarAdvance(Calendar,$D729,B730,"f",FALSE)</f>
        <v>44558</v>
      </c>
      <c r="E730" s="177">
        <f>_xll.qlInterestRateIndexValueDate(IndexON,D730)</f>
        <v>44558</v>
      </c>
      <c r="F730" s="193">
        <f>IFERROR(_xll.qlIndexFixing(IndexON,D730,TRUE,_xll.ohTrigger(RecalcTrigger,TriggerON)),NA())</f>
        <v>1.0473470859464484E-2</v>
      </c>
      <c r="H730" s="42">
        <f>_xll.qlCalendarAdvance(Calendar,$H729,B730,"f",FALSE)</f>
        <v>44558</v>
      </c>
      <c r="I730" s="177">
        <f>_xll.qlInterestRateIndexValueDate(Index1M,$H730)</f>
        <v>44560</v>
      </c>
      <c r="J730" s="182">
        <f>IFERROR(_xll.qlIndexFixing(Index1M,$H730,TRUE,_xll.ohTrigger(RecalcTrigger,Trigger1M)),NA())</f>
        <v>1.0522532743412472E-2</v>
      </c>
      <c r="K730" s="44">
        <f>IFERROR(_xll.qlIndexFixing(Index3M,H730,TRUE,_xll.ohTrigger(RecalcTrigger,Trigger3M)),NA())</f>
        <v>1.1963517427870052E-2</v>
      </c>
      <c r="L730" s="44">
        <f>IFERROR(_xll.qlIndexFixing(Index6M,$H730,TRUE,_xll.ohTrigger(RecalcTrigger,Trigger6M)),NA())</f>
        <v>1.3389614664244619E-2</v>
      </c>
      <c r="M730" s="183">
        <f>IFERROR(_xll.qlIndexFixing(Index1Y,$H730,TRUE,_xll.ohTrigger(RecalcTrigger,Trigger1Y)),NA())</f>
        <v>1.5136073668512206E-2</v>
      </c>
      <c r="N730" s="182">
        <f>IFERROR(_xll.qlIndexFixing(ONIndex1M,I730,TRUE,_xll.ohTrigger(RecalcTrigger,Trigger1M)),NA())</f>
        <v>1.0422503875791023E-2</v>
      </c>
      <c r="O730" s="44">
        <f>IFERROR(_xll.qlIndexFixing(ONIndex3M,I730,TRUE,_xll.ohTrigger(RecalcTrigger,Trigger3M)),NA())</f>
        <v>1.16213416652311E-2</v>
      </c>
      <c r="P730" s="44">
        <f>IFERROR(_xll.qlIndexFixing(ONIndex6M,I730,TRUE,_xll.ohTrigger(RecalcTrigger,Trigger6M)),NA())</f>
        <v>1.26712987912736E-2</v>
      </c>
      <c r="Q730" s="183">
        <f>IFERROR(_xll.qlIndexFixing(ONIndex1Y,I730,TRUE,_xll.ohTrigger(RecalcTrigger,Trigger1Y)),NA())</f>
        <v>1.3735175956277601E-2</v>
      </c>
    </row>
    <row r="731" spans="2:17" x14ac:dyDescent="0.2">
      <c r="B731" s="39" t="s">
        <v>42</v>
      </c>
      <c r="D731" s="42">
        <f>_xll.qlCalendarAdvance(Calendar,$D730,B731,"f",FALSE)</f>
        <v>44565</v>
      </c>
      <c r="E731" s="177">
        <f>_xll.qlInterestRateIndexValueDate(IndexON,D731)</f>
        <v>44565</v>
      </c>
      <c r="F731" s="193">
        <f>IFERROR(_xll.qlIndexFixing(IndexON,D731,TRUE,_xll.ohTrigger(RecalcTrigger,TriggerON)),NA())</f>
        <v>1.0535295138600631E-2</v>
      </c>
      <c r="H731" s="42">
        <f>_xll.qlCalendarAdvance(Calendar,$H730,B731,"f",FALSE)</f>
        <v>44565</v>
      </c>
      <c r="I731" s="177">
        <f>_xll.qlInterestRateIndexValueDate(Index1M,$H731)</f>
        <v>44567</v>
      </c>
      <c r="J731" s="182">
        <f>IFERROR(_xll.qlIndexFixing(Index1M,$H731,TRUE,_xll.ohTrigger(RecalcTrigger,Trigger1M)),NA())</f>
        <v>1.0580479799570941E-2</v>
      </c>
      <c r="K731" s="44">
        <f>IFERROR(_xll.qlIndexFixing(Index3M,H731,TRUE,_xll.ohTrigger(RecalcTrigger,Trigger3M)),NA())</f>
        <v>1.2019517877694952E-2</v>
      </c>
      <c r="L731" s="44">
        <f>IFERROR(_xll.qlIndexFixing(Index6M,$H731,TRUE,_xll.ohTrigger(RecalcTrigger,Trigger6M)),NA())</f>
        <v>1.3439948558824159E-2</v>
      </c>
      <c r="M731" s="183">
        <f>IFERROR(_xll.qlIndexFixing(Index1Y,$H731,TRUE,_xll.ohTrigger(RecalcTrigger,Trigger1Y)),NA())</f>
        <v>1.5187189921961823E-2</v>
      </c>
      <c r="N731" s="182">
        <f>IFERROR(_xll.qlIndexFixing(ONIndex1M,I731,TRUE,_xll.ohTrigger(RecalcTrigger,Trigger1M)),NA())</f>
        <v>1.0480588860453111E-2</v>
      </c>
      <c r="O731" s="44">
        <f>IFERROR(_xll.qlIndexFixing(ONIndex3M,I731,TRUE,_xll.ohTrigger(RecalcTrigger,Trigger3M)),NA())</f>
        <v>1.1677828383414024E-2</v>
      </c>
      <c r="P731" s="44">
        <f>IFERROR(_xll.qlIndexFixing(ONIndex6M,I731,TRUE,_xll.ohTrigger(RecalcTrigger,Trigger6M)),NA())</f>
        <v>1.2726502597999456E-2</v>
      </c>
      <c r="Q731" s="183">
        <f>IFERROR(_xll.qlIndexFixing(ONIndex1Y,I731,TRUE,_xll.ohTrigger(RecalcTrigger,Trigger1Y)),NA())</f>
        <v>1.3786175200625195E-2</v>
      </c>
    </row>
    <row r="732" spans="2:17" x14ac:dyDescent="0.2">
      <c r="B732" s="39" t="s">
        <v>42</v>
      </c>
      <c r="D732" s="42">
        <f>_xll.qlCalendarAdvance(Calendar,$D731,B732,"f",FALSE)</f>
        <v>44572</v>
      </c>
      <c r="E732" s="177">
        <f>_xll.qlInterestRateIndexValueDate(IndexON,D732)</f>
        <v>44572</v>
      </c>
      <c r="F732" s="193">
        <f>IFERROR(_xll.qlIndexFixing(IndexON,D732,TRUE,_xll.ohTrigger(RecalcTrigger,TriggerON)),NA())</f>
        <v>1.0596991250499954E-2</v>
      </c>
      <c r="H732" s="42">
        <f>_xll.qlCalendarAdvance(Calendar,$H731,B732,"f",FALSE)</f>
        <v>44572</v>
      </c>
      <c r="I732" s="177">
        <f>_xll.qlInterestRateIndexValueDate(Index1M,$H732)</f>
        <v>44574</v>
      </c>
      <c r="J732" s="182">
        <f>IFERROR(_xll.qlIndexFixing(Index1M,$H732,TRUE,_xll.ohTrigger(RecalcTrigger,Trigger1M)),NA())</f>
        <v>1.0638309546392166E-2</v>
      </c>
      <c r="K732" s="44">
        <f>IFERROR(_xll.qlIndexFixing(Index3M,H732,TRUE,_xll.ohTrigger(RecalcTrigger,Trigger3M)),NA())</f>
        <v>1.2075402555200121E-2</v>
      </c>
      <c r="L732" s="44">
        <f>IFERROR(_xll.qlIndexFixing(Index6M,$H732,TRUE,_xll.ohTrigger(RecalcTrigger,Trigger6M)),NA())</f>
        <v>1.3494297367789468E-2</v>
      </c>
      <c r="M732" s="183">
        <f>IFERROR(_xll.qlIndexFixing(Index1Y,$H732,TRUE,_xll.ohTrigger(RecalcTrigger,Trigger1Y)),NA())</f>
        <v>1.5238272410045486E-2</v>
      </c>
      <c r="N732" s="182">
        <f>IFERROR(_xll.qlIndexFixing(ONIndex1M,I732,TRUE,_xll.ohTrigger(RecalcTrigger,Trigger1M)),NA())</f>
        <v>1.0538559498103339E-2</v>
      </c>
      <c r="O732" s="44">
        <f>IFERROR(_xll.qlIndexFixing(ONIndex3M,I732,TRUE,_xll.ohTrigger(RecalcTrigger,Trigger3M)),NA())</f>
        <v>1.1734208209901453E-2</v>
      </c>
      <c r="P732" s="44">
        <f>IFERROR(_xll.qlIndexFixing(ONIndex6M,I732,TRUE,_xll.ohTrigger(RecalcTrigger,Trigger6M)),NA())</f>
        <v>1.2781624855477958E-2</v>
      </c>
      <c r="Q732" s="183">
        <f>IFERROR(_xll.qlIndexFixing(ONIndex1Y,I732,TRUE,_xll.ohTrigger(RecalcTrigger,Trigger1Y)),NA())</f>
        <v>1.3837150848727831E-2</v>
      </c>
    </row>
    <row r="733" spans="2:17" x14ac:dyDescent="0.2">
      <c r="B733" s="39" t="s">
        <v>42</v>
      </c>
      <c r="D733" s="42">
        <f>_xll.qlCalendarAdvance(Calendar,$D732,B733,"f",FALSE)</f>
        <v>44579</v>
      </c>
      <c r="E733" s="177">
        <f>_xll.qlInterestRateIndexValueDate(IndexON,D733)</f>
        <v>44579</v>
      </c>
      <c r="F733" s="193">
        <f>IFERROR(_xll.qlIndexFixing(IndexON,D733,TRUE,_xll.ohTrigger(RecalcTrigger,TriggerON)),NA())</f>
        <v>1.0658556753355697E-2</v>
      </c>
      <c r="H733" s="42">
        <f>_xll.qlCalendarAdvance(Calendar,$H732,B733,"f",FALSE)</f>
        <v>44579</v>
      </c>
      <c r="I733" s="177">
        <f>_xll.qlInterestRateIndexValueDate(Index1M,$H733)</f>
        <v>44581</v>
      </c>
      <c r="J733" s="182">
        <f>IFERROR(_xll.qlIndexFixing(Index1M,$H733,TRUE,_xll.ohTrigger(RecalcTrigger,Trigger1M)),NA())</f>
        <v>1.0696020066894574E-2</v>
      </c>
      <c r="K733" s="44">
        <f>IFERROR(_xll.qlIndexFixing(Index3M,H733,TRUE,_xll.ohTrigger(RecalcTrigger,Trigger3M)),NA())</f>
        <v>1.2131169842168887E-2</v>
      </c>
      <c r="L733" s="44">
        <f>IFERROR(_xll.qlIndexFixing(Index6M,$H733,TRUE,_xll.ohTrigger(RecalcTrigger,Trigger6M)),NA())</f>
        <v>1.3548549038865444E-2</v>
      </c>
      <c r="M733" s="183">
        <f>IFERROR(_xll.qlIndexFixing(Index1Y,$H733,TRUE,_xll.ohTrigger(RecalcTrigger,Trigger1Y)),NA())</f>
        <v>1.528931679349518E-2</v>
      </c>
      <c r="N733" s="182">
        <f>IFERROR(_xll.qlIndexFixing(ONIndex1M,I733,TRUE,_xll.ohTrigger(RecalcTrigger,Trigger1M)),NA())</f>
        <v>1.0596413875232358E-2</v>
      </c>
      <c r="O733" s="44">
        <f>IFERROR(_xll.qlIndexFixing(ONIndex3M,I733,TRUE,_xll.ohTrigger(RecalcTrigger,Trigger3M)),NA())</f>
        <v>1.1790479536299969E-2</v>
      </c>
      <c r="P733" s="44">
        <f>IFERROR(_xll.qlIndexFixing(ONIndex6M,I733,TRUE,_xll.ohTrigger(RecalcTrigger,Trigger6M)),NA())</f>
        <v>1.2836664329896053E-2</v>
      </c>
      <c r="Q733" s="183">
        <f>IFERROR(_xll.qlIndexFixing(ONIndex1Y,I733,TRUE,_xll.ohTrigger(RecalcTrigger,Trigger1Y)),NA())</f>
        <v>1.388810278699637E-2</v>
      </c>
    </row>
    <row r="734" spans="2:17" x14ac:dyDescent="0.2">
      <c r="B734" s="39" t="s">
        <v>42</v>
      </c>
      <c r="D734" s="42">
        <f>_xll.qlCalendarAdvance(Calendar,$D733,B734,"f",FALSE)</f>
        <v>44586</v>
      </c>
      <c r="E734" s="177">
        <f>_xll.qlInterestRateIndexValueDate(IndexON,D734)</f>
        <v>44586</v>
      </c>
      <c r="F734" s="193">
        <f>IFERROR(_xll.qlIndexFixing(IndexON,D734,TRUE,_xll.ohTrigger(RecalcTrigger,TriggerON)),NA())</f>
        <v>1.071998920520123E-2</v>
      </c>
      <c r="H734" s="42">
        <f>_xll.qlCalendarAdvance(Calendar,$H733,B734,"f",FALSE)</f>
        <v>44586</v>
      </c>
      <c r="I734" s="177">
        <f>_xll.qlInterestRateIndexValueDate(Index1M,$H734)</f>
        <v>44588</v>
      </c>
      <c r="J734" s="182">
        <f>IFERROR(_xll.qlIndexFixing(Index1M,$H734,TRUE,_xll.ohTrigger(RecalcTrigger,Trigger1M)),NA())</f>
        <v>1.0753609444074108E-2</v>
      </c>
      <c r="K734" s="44">
        <f>IFERROR(_xll.qlIndexFixing(Index3M,H734,TRUE,_xll.ohTrigger(RecalcTrigger,Trigger3M)),NA())</f>
        <v>1.2186818120301979E-2</v>
      </c>
      <c r="L734" s="44">
        <f>IFERROR(_xll.qlIndexFixing(Index6M,$H734,TRUE,_xll.ohTrigger(RecalcTrigger,Trigger6M)),NA())</f>
        <v>1.3602702321906903E-2</v>
      </c>
      <c r="M734" s="183">
        <f>IFERROR(_xll.qlIndexFixing(Index1Y,$H734,TRUE,_xll.ohTrigger(RecalcTrigger,Trigger1Y)),NA())</f>
        <v>1.5340318687333045E-2</v>
      </c>
      <c r="N734" s="182">
        <f>IFERROR(_xll.qlIndexFixing(ONIndex1M,I734,TRUE,_xll.ohTrigger(RecalcTrigger,Trigger1M)),NA())</f>
        <v>1.0654150078410751E-2</v>
      </c>
      <c r="O734" s="44">
        <f>IFERROR(_xll.qlIndexFixing(ONIndex3M,I734,TRUE,_xll.ohTrigger(RecalcTrigger,Trigger3M)),NA())</f>
        <v>1.1846640753896409E-2</v>
      </c>
      <c r="P734" s="44">
        <f>IFERROR(_xll.qlIndexFixing(ONIndex6M,I734,TRUE,_xll.ohTrigger(RecalcTrigger,Trigger6M)),NA())</f>
        <v>1.2891619787520625E-2</v>
      </c>
      <c r="Q734" s="183">
        <f>IFERROR(_xll.qlIndexFixing(ONIndex1Y,I734,TRUE,_xll.ohTrigger(RecalcTrigger,Trigger1Y)),NA())</f>
        <v>1.3939030902001548E-2</v>
      </c>
    </row>
    <row r="735" spans="2:17" x14ac:dyDescent="0.2">
      <c r="B735" s="39" t="s">
        <v>42</v>
      </c>
      <c r="D735" s="42">
        <f>_xll.qlCalendarAdvance(Calendar,$D734,B735,"f",FALSE)</f>
        <v>44593</v>
      </c>
      <c r="E735" s="177">
        <f>_xll.qlInterestRateIndexValueDate(IndexON,D735)</f>
        <v>44593</v>
      </c>
      <c r="F735" s="193">
        <f>IFERROR(_xll.qlIndexFixing(IndexON,D735,TRUE,_xll.ohTrigger(RecalcTrigger,TriggerON)),NA())</f>
        <v>1.0781286164069925E-2</v>
      </c>
      <c r="H735" s="42">
        <f>_xll.qlCalendarAdvance(Calendar,$H734,B735,"f",FALSE)</f>
        <v>44593</v>
      </c>
      <c r="I735" s="177">
        <f>_xll.qlInterestRateIndexValueDate(Index1M,$H735)</f>
        <v>44595</v>
      </c>
      <c r="J735" s="182">
        <f>IFERROR(_xll.qlIndexFixing(Index1M,$H735,TRUE,_xll.ohTrigger(RecalcTrigger,Trigger1M)),NA())</f>
        <v>1.0794047805068159E-2</v>
      </c>
      <c r="K735" s="44">
        <f>IFERROR(_xll.qlIndexFixing(Index3M,H735,TRUE,_xll.ohTrigger(RecalcTrigger,Trigger3M)),NA())</f>
        <v>1.2238194440120306E-2</v>
      </c>
      <c r="L735" s="44">
        <f>IFERROR(_xll.qlIndexFixing(Index6M,$H735,TRUE,_xll.ohTrigger(RecalcTrigger,Trigger6M)),NA())</f>
        <v>1.3656755966648101E-2</v>
      </c>
      <c r="M735" s="183">
        <f>IFERROR(_xll.qlIndexFixing(Index1Y,$H735,TRUE,_xll.ohTrigger(RecalcTrigger,Trigger1Y)),NA())</f>
        <v>1.5391273660862395E-2</v>
      </c>
      <c r="N735" s="182">
        <f>IFERROR(_xll.qlIndexFixing(ONIndex1M,I735,TRUE,_xll.ohTrigger(RecalcTrigger,Trigger1M)),NA())</f>
        <v>1.0711766194129169E-2</v>
      </c>
      <c r="O735" s="44">
        <f>IFERROR(_xll.qlIndexFixing(ONIndex3M,I735,TRUE,_xll.ohTrigger(RecalcTrigger,Trigger3M)),NA())</f>
        <v>1.1902690254137482E-2</v>
      </c>
      <c r="P735" s="44">
        <f>IFERROR(_xll.qlIndexFixing(ONIndex6M,I735,TRUE,_xll.ohTrigger(RecalcTrigger,Trigger6M)),NA())</f>
        <v>1.2946489994378751E-2</v>
      </c>
      <c r="Q735" s="183">
        <f>IFERROR(_xll.qlIndexFixing(ONIndex1Y,I735,TRUE,_xll.ohTrigger(RecalcTrigger,Trigger1Y)),NA())</f>
        <v>1.3989935080314098E-2</v>
      </c>
    </row>
    <row r="736" spans="2:17" x14ac:dyDescent="0.2">
      <c r="B736" s="39" t="s">
        <v>42</v>
      </c>
      <c r="D736" s="42">
        <f>_xll.qlCalendarAdvance(Calendar,$D735,B736,"f",FALSE)</f>
        <v>44600</v>
      </c>
      <c r="E736" s="177">
        <f>_xll.qlInterestRateIndexValueDate(IndexON,D736)</f>
        <v>44600</v>
      </c>
      <c r="F736" s="193">
        <f>IFERROR(_xll.qlIndexFixing(IndexON,D736,TRUE,_xll.ohTrigger(RecalcTrigger,TriggerON)),NA())</f>
        <v>1.0842445188075089E-2</v>
      </c>
      <c r="H736" s="42">
        <f>_xll.qlCalendarAdvance(Calendar,$H735,B736,"f",FALSE)</f>
        <v>44600</v>
      </c>
      <c r="I736" s="177">
        <f>_xll.qlInterestRateIndexValueDate(Index1M,$H736)</f>
        <v>44602</v>
      </c>
      <c r="J736" s="182">
        <f>IFERROR(_xll.qlIndexFixing(Index1M,$H736,TRUE,_xll.ohTrigger(RecalcTrigger,Trigger1M)),NA())</f>
        <v>1.0851418542386122E-2</v>
      </c>
      <c r="K736" s="44">
        <f>IFERROR(_xll.qlIndexFixing(Index3M,H736,TRUE,_xll.ohTrigger(RecalcTrigger,Trigger3M)),NA())</f>
        <v>1.2293606991535111E-2</v>
      </c>
      <c r="L736" s="44">
        <f>IFERROR(_xll.qlIndexFixing(Index6M,$H736,TRUE,_xll.ohTrigger(RecalcTrigger,Trigger6M)),NA())</f>
        <v>1.3710708722704048E-2</v>
      </c>
      <c r="M736" s="183">
        <f>IFERROR(_xll.qlIndexFixing(Index1Y,$H736,TRUE,_xll.ohTrigger(RecalcTrigger,Trigger1Y)),NA())</f>
        <v>1.5442177237657862E-2</v>
      </c>
      <c r="N736" s="182">
        <f>IFERROR(_xll.qlIndexFixing(ONIndex1M,I736,TRUE,_xll.ohTrigger(RecalcTrigger,Trigger1M)),NA())</f>
        <v>1.0769260308958195E-2</v>
      </c>
      <c r="O736" s="44">
        <f>IFERROR(_xll.qlIndexFixing(ONIndex3M,I736,TRUE,_xll.ohTrigger(RecalcTrigger,Trigger3M)),NA())</f>
        <v>1.1958626428389962E-2</v>
      </c>
      <c r="P736" s="44">
        <f>IFERROR(_xll.qlIndexFixing(ONIndex6M,I736,TRUE,_xll.ohTrigger(RecalcTrigger,Trigger6M)),NA())</f>
        <v>1.3001273716817252E-2</v>
      </c>
      <c r="Q736" s="183">
        <f>IFERROR(_xll.qlIndexFixing(ONIndex1Y,I736,TRUE,_xll.ohTrigger(RecalcTrigger,Trigger1Y)),NA())</f>
        <v>1.4040815208424817E-2</v>
      </c>
    </row>
    <row r="737" spans="2:17" x14ac:dyDescent="0.2">
      <c r="B737" s="39" t="s">
        <v>42</v>
      </c>
      <c r="D737" s="42">
        <f>_xll.qlCalendarAdvance(Calendar,$D736,B737,"f",FALSE)</f>
        <v>44607</v>
      </c>
      <c r="E737" s="177">
        <f>_xll.qlInterestRateIndexValueDate(IndexON,D737)</f>
        <v>44607</v>
      </c>
      <c r="F737" s="193">
        <f>IFERROR(_xll.qlIndexFixing(IndexON,D737,TRUE,_xll.ohTrigger(RecalcTrigger,TriggerON)),NA())</f>
        <v>1.0903463835170157E-2</v>
      </c>
      <c r="H737" s="42">
        <f>_xll.qlCalendarAdvance(Calendar,$H736,B737,"f",FALSE)</f>
        <v>44607</v>
      </c>
      <c r="I737" s="177">
        <f>_xll.qlInterestRateIndexValueDate(Index1M,$H737)</f>
        <v>44609</v>
      </c>
      <c r="J737" s="182">
        <f>IFERROR(_xll.qlIndexFixing(Index1M,$H737,TRUE,_xll.ohTrigger(RecalcTrigger,Trigger1M)),NA())</f>
        <v>1.0908662911665193E-2</v>
      </c>
      <c r="K737" s="44">
        <f>IFERROR(_xll.qlIndexFixing(Index3M,H737,TRUE,_xll.ohTrigger(RecalcTrigger,Trigger3M)),NA())</f>
        <v>1.2348895790104644E-2</v>
      </c>
      <c r="L737" s="44">
        <f>IFERROR(_xll.qlIndexFixing(Index6M,$H737,TRUE,_xll.ohTrigger(RecalcTrigger,Trigger6M)),NA())</f>
        <v>1.3764559339572279E-2</v>
      </c>
      <c r="M737" s="183">
        <f>IFERROR(_xll.qlIndexFixing(Index1Y,$H737,TRUE,_xll.ohTrigger(RecalcTrigger,Trigger1Y)),NA())</f>
        <v>1.5493024895555979E-2</v>
      </c>
      <c r="N737" s="182">
        <f>IFERROR(_xll.qlIndexFixing(ONIndex1M,I737,TRUE,_xll.ohTrigger(RecalcTrigger,Trigger1M)),NA())</f>
        <v>1.0826630509468416E-2</v>
      </c>
      <c r="O737" s="44">
        <f>IFERROR(_xll.qlIndexFixing(ONIndex3M,I737,TRUE,_xll.ohTrigger(RecalcTrigger,Trigger3M)),NA())</f>
        <v>1.2014447668180495E-2</v>
      </c>
      <c r="P737" s="44">
        <f>IFERROR(_xll.qlIndexFixing(ONIndex6M,I737,TRUE,_xll.ohTrigger(RecalcTrigger,Trigger6M)),NA())</f>
        <v>1.3055969720943139E-2</v>
      </c>
      <c r="Q737" s="183">
        <f>IFERROR(_xll.qlIndexFixing(ONIndex1Y,I737,TRUE,_xll.ohTrigger(RecalcTrigger,Trigger1Y)),NA())</f>
        <v>1.4091671172824505E-2</v>
      </c>
    </row>
    <row r="738" spans="2:17" x14ac:dyDescent="0.2">
      <c r="B738" s="39" t="s">
        <v>42</v>
      </c>
      <c r="D738" s="42">
        <f>_xll.qlCalendarAdvance(Calendar,$D737,B738,"f",FALSE)</f>
        <v>44614</v>
      </c>
      <c r="E738" s="177">
        <f>_xll.qlInterestRateIndexValueDate(IndexON,D738)</f>
        <v>44614</v>
      </c>
      <c r="F738" s="193">
        <f>IFERROR(_xll.qlIndexFixing(IndexON,D738,TRUE,_xll.ohTrigger(RecalcTrigger,TriggerON)),NA())</f>
        <v>1.0964339663628309E-2</v>
      </c>
      <c r="H738" s="42">
        <f>_xll.qlCalendarAdvance(Calendar,$H737,B738,"f",FALSE)</f>
        <v>44614</v>
      </c>
      <c r="I738" s="177">
        <f>_xll.qlInterestRateIndexValueDate(Index1M,$H738)</f>
        <v>44616</v>
      </c>
      <c r="J738" s="182">
        <f>IFERROR(_xll.qlIndexFixing(Index1M,$H738,TRUE,_xll.ohTrigger(RecalcTrigger,Trigger1M)),NA())</f>
        <v>1.0965778996235694E-2</v>
      </c>
      <c r="K738" s="44">
        <f>IFERROR(_xll.qlIndexFixing(Index3M,H738,TRUE,_xll.ohTrigger(RecalcTrigger,Trigger3M)),NA())</f>
        <v>1.2404059217335695E-2</v>
      </c>
      <c r="L738" s="44">
        <f>IFERROR(_xll.qlIndexFixing(Index6M,$H738,TRUE,_xll.ohTrigger(RecalcTrigger,Trigger6M)),NA())</f>
        <v>1.3818306566629765E-2</v>
      </c>
      <c r="M738" s="183">
        <f>IFERROR(_xll.qlIndexFixing(Index1Y,$H738,TRUE,_xll.ohTrigger(RecalcTrigger,Trigger1Y)),NA())</f>
        <v>1.5543812066646864E-2</v>
      </c>
      <c r="N738" s="182">
        <f>IFERROR(_xll.qlIndexFixing(ONIndex1M,I738,TRUE,_xll.ohTrigger(RecalcTrigger,Trigger1M)),NA())</f>
        <v>1.0883874882150479E-2</v>
      </c>
      <c r="O738" s="44">
        <f>IFERROR(_xll.qlIndexFixing(ONIndex3M,I738,TRUE,_xll.ohTrigger(RecalcTrigger,Trigger3M)),NA())</f>
        <v>1.2070152364795916E-2</v>
      </c>
      <c r="P738" s="44">
        <f>IFERROR(_xll.qlIndexFixing(ONIndex6M,I738,TRUE,_xll.ohTrigger(RecalcTrigger,Trigger6M)),NA())</f>
        <v>1.3110576772863425E-2</v>
      </c>
      <c r="Q738" s="183">
        <f>IFERROR(_xll.qlIndexFixing(ONIndex1Y,I738,TRUE,_xll.ohTrigger(RecalcTrigger,Trigger1Y)),NA())</f>
        <v>1.4142502860083894E-2</v>
      </c>
    </row>
    <row r="739" spans="2:17" x14ac:dyDescent="0.2">
      <c r="B739" s="39" t="s">
        <v>42</v>
      </c>
      <c r="D739" s="42">
        <f>_xll.qlCalendarAdvance(Calendar,$D738,B739,"f",FALSE)</f>
        <v>44621</v>
      </c>
      <c r="E739" s="177">
        <f>_xll.qlInterestRateIndexValueDate(IndexON,D739)</f>
        <v>44621</v>
      </c>
      <c r="F739" s="193">
        <f>IFERROR(_xll.qlIndexFixing(IndexON,D739,TRUE,_xll.ohTrigger(RecalcTrigger,TriggerON)),NA())</f>
        <v>1.1025070231402978E-2</v>
      </c>
      <c r="H739" s="42">
        <f>_xll.qlCalendarAdvance(Calendar,$H738,B739,"f",FALSE)</f>
        <v>44621</v>
      </c>
      <c r="I739" s="177">
        <f>_xll.qlInterestRateIndexValueDate(Index1M,$H739)</f>
        <v>44623</v>
      </c>
      <c r="J739" s="182">
        <f>IFERROR(_xll.qlIndexFixing(Index1M,$H739,TRUE,_xll.ohTrigger(RecalcTrigger,Trigger1M)),NA())</f>
        <v>1.1039672082328866E-2</v>
      </c>
      <c r="K739" s="44">
        <f>IFERROR(_xll.qlIndexFixing(Index3M,H739,TRUE,_xll.ohTrigger(RecalcTrigger,Trigger3M)),NA())</f>
        <v>1.2471459975462633E-2</v>
      </c>
      <c r="L739" s="44">
        <f>IFERROR(_xll.qlIndexFixing(Index6M,$H739,TRUE,_xll.ohTrigger(RecalcTrigger,Trigger6M)),NA())</f>
        <v>1.3892250420247413E-2</v>
      </c>
      <c r="M739" s="183">
        <f>IFERROR(_xll.qlIndexFixing(Index1Y,$H739,TRUE,_xll.ohTrigger(RecalcTrigger,Trigger1Y)),NA())</f>
        <v>1.5594534137264792E-2</v>
      </c>
      <c r="N739" s="182">
        <f>IFERROR(_xll.qlIndexFixing(ONIndex1M,I739,TRUE,_xll.ohTrigger(RecalcTrigger,Trigger1M)),NA())</f>
        <v>1.0940991513654907E-2</v>
      </c>
      <c r="O739" s="44">
        <f>IFERROR(_xll.qlIndexFixing(ONIndex3M,I739,TRUE,_xll.ohTrigger(RecalcTrigger,Trigger3M)),NA())</f>
        <v>1.2125738909682937E-2</v>
      </c>
      <c r="P739" s="44">
        <f>IFERROR(_xll.qlIndexFixing(ONIndex6M,I739,TRUE,_xll.ohTrigger(RecalcTrigger,Trigger6M)),NA())</f>
        <v>1.3165093638844994E-2</v>
      </c>
      <c r="Q739" s="183">
        <f>IFERROR(_xll.qlIndexFixing(ONIndex1Y,I739,TRUE,_xll.ohTrigger(RecalcTrigger,Trigger1Y)),NA())</f>
        <v>1.4193310156693784E-2</v>
      </c>
    </row>
    <row r="740" spans="2:17" x14ac:dyDescent="0.2">
      <c r="B740" s="39" t="s">
        <v>42</v>
      </c>
      <c r="D740" s="42">
        <f>_xll.qlCalendarAdvance(Calendar,$D739,B740,"f",FALSE)</f>
        <v>44628</v>
      </c>
      <c r="E740" s="177">
        <f>_xll.qlInterestRateIndexValueDate(IndexON,D740)</f>
        <v>44628</v>
      </c>
      <c r="F740" s="193">
        <f>IFERROR(_xll.qlIndexFixing(IndexON,D740,TRUE,_xll.ohTrigger(RecalcTrigger,TriggerON)),NA())</f>
        <v>1.1085653096527537E-2</v>
      </c>
      <c r="H740" s="42">
        <f>_xll.qlCalendarAdvance(Calendar,$H739,B740,"f",FALSE)</f>
        <v>44628</v>
      </c>
      <c r="I740" s="177">
        <f>_xll.qlInterestRateIndexValueDate(Index1M,$H740)</f>
        <v>44630</v>
      </c>
      <c r="J740" s="182">
        <f>IFERROR(_xll.qlIndexFixing(Index1M,$H740,TRUE,_xll.ohTrigger(RecalcTrigger,Trigger1M)),NA())</f>
        <v>1.1096494340410157E-2</v>
      </c>
      <c r="K740" s="44">
        <f>IFERROR(_xll.qlIndexFixing(Index3M,H740,TRUE,_xll.ohTrigger(RecalcTrigger,Trigger3M)),NA())</f>
        <v>1.252634499614484E-2</v>
      </c>
      <c r="L740" s="44">
        <f>IFERROR(_xll.qlIndexFixing(Index6M,$H740,TRUE,_xll.ohTrigger(RecalcTrigger,Trigger6M)),NA())</f>
        <v>1.394575735668039E-2</v>
      </c>
      <c r="M740" s="183">
        <f>IFERROR(_xll.qlIndexFixing(Index1Y,$H740,TRUE,_xll.ohTrigger(RecalcTrigger,Trigger1Y)),NA())</f>
        <v>1.5645186447980537E-2</v>
      </c>
      <c r="N740" s="182">
        <f>IFERROR(_xll.qlIndexFixing(ONIndex1M,I740,TRUE,_xll.ohTrigger(RecalcTrigger,Trigger1M)),NA())</f>
        <v>1.0997978490312477E-2</v>
      </c>
      <c r="O740" s="44">
        <f>IFERROR(_xll.qlIndexFixing(ONIndex3M,I740,TRUE,_xll.ohTrigger(RecalcTrigger,Trigger3M)),NA())</f>
        <v>1.2181205694288266E-2</v>
      </c>
      <c r="P740" s="44">
        <f>IFERROR(_xll.qlIndexFixing(ONIndex6M,I740,TRUE,_xll.ohTrigger(RecalcTrigger,Trigger6M)),NA())</f>
        <v>1.321951908515473E-2</v>
      </c>
      <c r="Q740" s="183">
        <f>IFERROR(_xll.qlIndexFixing(ONIndex1Y,I740,TRUE,_xll.ohTrigger(RecalcTrigger,Trigger1Y)),NA())</f>
        <v>1.4244092949144971E-2</v>
      </c>
    </row>
    <row r="741" spans="2:17" x14ac:dyDescent="0.2">
      <c r="B741" s="39" t="s">
        <v>42</v>
      </c>
      <c r="D741" s="42">
        <f>_xll.qlCalendarAdvance(Calendar,$D740,B741,"f",FALSE)</f>
        <v>44635</v>
      </c>
      <c r="E741" s="177">
        <f>_xll.qlInterestRateIndexValueDate(IndexON,D741)</f>
        <v>44635</v>
      </c>
      <c r="F741" s="193">
        <f>IFERROR(_xll.qlIndexFixing(IndexON,D741,TRUE,_xll.ohTrigger(RecalcTrigger,TriggerON)),NA())</f>
        <v>1.1146085817115292E-2</v>
      </c>
      <c r="H741" s="42">
        <f>_xll.qlCalendarAdvance(Calendar,$H740,B741,"f",FALSE)</f>
        <v>44635</v>
      </c>
      <c r="I741" s="177">
        <f>_xll.qlInterestRateIndexValueDate(Index1M,$H741)</f>
        <v>44637</v>
      </c>
      <c r="J741" s="182">
        <f>IFERROR(_xll.qlIndexFixing(Index1M,$H741,TRUE,_xll.ohTrigger(RecalcTrigger,Trigger1M)),NA())</f>
        <v>1.1157391227979733E-2</v>
      </c>
      <c r="K741" s="44">
        <f>IFERROR(_xll.qlIndexFixing(Index3M,H741,TRUE,_xll.ohTrigger(RecalcTrigger,Trigger3M)),NA())</f>
        <v>1.2581099454013443E-2</v>
      </c>
      <c r="L741" s="44">
        <f>IFERROR(_xll.qlIndexFixing(Index6M,$H741,TRUE,_xll.ohTrigger(RecalcTrigger,Trigger6M)),NA())</f>
        <v>1.399915672247065E-2</v>
      </c>
      <c r="M741" s="183">
        <f>IFERROR(_xll.qlIndexFixing(Index1Y,$H741,TRUE,_xll.ohTrigger(RecalcTrigger,Trigger1Y)),NA())</f>
        <v>1.569576429359195E-2</v>
      </c>
      <c r="N741" s="182">
        <f>IFERROR(_xll.qlIndexFixing(ONIndex1M,I741,TRUE,_xll.ohTrigger(RecalcTrigger,Trigger1M)),NA())</f>
        <v>1.1054833898853644E-2</v>
      </c>
      <c r="O741" s="44">
        <f>IFERROR(_xll.qlIndexFixing(ONIndex3M,I741,TRUE,_xll.ohTrigger(RecalcTrigger,Trigger3M)),NA())</f>
        <v>1.2236551110058613E-2</v>
      </c>
      <c r="P741" s="44">
        <f>IFERROR(_xll.qlIndexFixing(ONIndex6M,I741,TRUE,_xll.ohTrigger(RecalcTrigger,Trigger6M)),NA())</f>
        <v>1.3273851877819709E-2</v>
      </c>
      <c r="Q741" s="183">
        <f>IFERROR(_xll.qlIndexFixing(ONIndex1Y,I741,TRUE,_xll.ohTrigger(RecalcTrigger,Trigger1Y)),NA())</f>
        <v>1.4294851124088126E-2</v>
      </c>
    </row>
    <row r="742" spans="2:17" x14ac:dyDescent="0.2">
      <c r="B742" s="39" t="s">
        <v>42</v>
      </c>
      <c r="D742" s="42">
        <f>_xll.qlCalendarAdvance(Calendar,$D741,B742,"f",FALSE)</f>
        <v>44642</v>
      </c>
      <c r="E742" s="177">
        <f>_xll.qlInterestRateIndexValueDate(IndexON,D742)</f>
        <v>44642</v>
      </c>
      <c r="F742" s="193">
        <f>IFERROR(_xll.qlIndexFixing(IndexON,D742,TRUE,_xll.ohTrigger(RecalcTrigger,TriggerON)),NA())</f>
        <v>1.1206365951119679E-2</v>
      </c>
      <c r="H742" s="42">
        <f>_xll.qlCalendarAdvance(Calendar,$H741,B742,"f",FALSE)</f>
        <v>44642</v>
      </c>
      <c r="I742" s="177">
        <f>_xll.qlInterestRateIndexValueDate(Index1M,$H742)</f>
        <v>44644</v>
      </c>
      <c r="J742" s="182">
        <f>IFERROR(_xll.qlIndexFixing(Index1M,$H742,TRUE,_xll.ohTrigger(RecalcTrigger,Trigger1M)),NA())</f>
        <v>1.1209733249195053E-2</v>
      </c>
      <c r="K742" s="44">
        <f>IFERROR(_xll.qlIndexFixing(Index3M,H742,TRUE,_xll.ohTrigger(RecalcTrigger,Trigger3M)),NA())</f>
        <v>1.2635721729912328E-2</v>
      </c>
      <c r="L742" s="44">
        <f>IFERROR(_xll.qlIndexFixing(Index6M,$H742,TRUE,_xll.ohTrigger(RecalcTrigger,Trigger6M)),NA())</f>
        <v>1.4052447266009056E-2</v>
      </c>
      <c r="M742" s="183">
        <f>IFERROR(_xll.qlIndexFixing(Index1Y,$H742,TRUE,_xll.ohTrigger(RecalcTrigger,Trigger1Y)),NA())</f>
        <v>1.5746262923117618E-2</v>
      </c>
      <c r="N742" s="182">
        <f>IFERROR(_xll.qlIndexFixing(ONIndex1M,I742,TRUE,_xll.ohTrigger(RecalcTrigger,Trigger1M)),NA())</f>
        <v>1.1111555825689123E-2</v>
      </c>
      <c r="O742" s="44">
        <f>IFERROR(_xll.qlIndexFixing(ONIndex3M,I742,TRUE,_xll.ohTrigger(RecalcTrigger,Trigger3M)),NA())</f>
        <v>1.2291773548360752E-2</v>
      </c>
      <c r="P742" s="44">
        <f>IFERROR(_xll.qlIndexFixing(ONIndex6M,I742,TRUE,_xll.ohTrigger(RecalcTrigger,Trigger6M)),NA())</f>
        <v>1.3328090783106816E-2</v>
      </c>
      <c r="Q742" s="183">
        <f>IFERROR(_xll.qlIndexFixing(ONIndex1Y,I742,TRUE,_xll.ohTrigger(RecalcTrigger,Trigger1Y)),NA())</f>
        <v>1.4345584567934111E-2</v>
      </c>
    </row>
    <row r="743" spans="2:17" x14ac:dyDescent="0.2">
      <c r="B743" s="39" t="s">
        <v>42</v>
      </c>
      <c r="D743" s="42">
        <f>_xll.qlCalendarAdvance(Calendar,$D742,B743,"f",FALSE)</f>
        <v>44649</v>
      </c>
      <c r="E743" s="177">
        <f>_xll.qlInterestRateIndexValueDate(IndexON,D743)</f>
        <v>44649</v>
      </c>
      <c r="F743" s="193">
        <f>IFERROR(_xll.qlIndexFixing(IndexON,D743,TRUE,_xll.ohTrigger(RecalcTrigger,TriggerON)),NA())</f>
        <v>1.1266491056893813E-2</v>
      </c>
      <c r="H743" s="42">
        <f>_xll.qlCalendarAdvance(Calendar,$H742,B743,"f",FALSE)</f>
        <v>44649</v>
      </c>
      <c r="I743" s="177">
        <f>_xll.qlInterestRateIndexValueDate(Index1M,$H743)</f>
        <v>44651</v>
      </c>
      <c r="J743" s="182">
        <f>IFERROR(_xll.qlIndexFixing(Index1M,$H743,TRUE,_xll.ohTrigger(RecalcTrigger,Trigger1M)),NA())</f>
        <v>1.1253563631391324E-2</v>
      </c>
      <c r="K743" s="44">
        <f>IFERROR(_xll.qlIndexFixing(Index3M,H743,TRUE,_xll.ohTrigger(RecalcTrigger,Trigger3M)),NA())</f>
        <v>1.268612052644379E-2</v>
      </c>
      <c r="L743" s="44">
        <f>IFERROR(_xll.qlIndexFixing(Index6M,$H743,TRUE,_xll.ohTrigger(RecalcTrigger,Trigger6M)),NA())</f>
        <v>1.4093521478333752E-2</v>
      </c>
      <c r="M743" s="183">
        <f>IFERROR(_xll.qlIndexFixing(Index1Y,$H743,TRUE,_xll.ohTrigger(RecalcTrigger,Trigger1Y)),NA())</f>
        <v>1.5796677539787436E-2</v>
      </c>
      <c r="N743" s="182">
        <f>IFERROR(_xll.qlIndexFixing(ONIndex1M,I743,TRUE,_xll.ohTrigger(RecalcTrigger,Trigger1M)),NA())</f>
        <v>1.1168142357389499E-2</v>
      </c>
      <c r="O743" s="44">
        <f>IFERROR(_xll.qlIndexFixing(ONIndex3M,I743,TRUE,_xll.ohTrigger(RecalcTrigger,Trigger3M)),NA())</f>
        <v>1.2346871400561454E-2</v>
      </c>
      <c r="P743" s="44">
        <f>IFERROR(_xll.qlIndexFixing(ONIndex6M,I743,TRUE,_xll.ohTrigger(RecalcTrigger,Trigger6M)),NA())</f>
        <v>1.3382234567043128E-2</v>
      </c>
      <c r="Q743" s="183">
        <f>IFERROR(_xll.qlIndexFixing(ONIndex1Y,I743,TRUE,_xll.ohTrigger(RecalcTrigger,Trigger1Y)),NA())</f>
        <v>1.439629316725366E-2</v>
      </c>
    </row>
    <row r="744" spans="2:17" x14ac:dyDescent="0.2">
      <c r="B744" s="39" t="s">
        <v>42</v>
      </c>
      <c r="D744" s="42">
        <f>_xll.qlCalendarAdvance(Calendar,$D743,B744,"f",FALSE)</f>
        <v>44656</v>
      </c>
      <c r="E744" s="177">
        <f>_xll.qlInterestRateIndexValueDate(IndexON,D744)</f>
        <v>44656</v>
      </c>
      <c r="F744" s="193">
        <f>IFERROR(_xll.qlIndexFixing(IndexON,D744,TRUE,_xll.ohTrigger(RecalcTrigger,TriggerON)),NA())</f>
        <v>1.132645869215132E-2</v>
      </c>
      <c r="H744" s="42">
        <f>_xll.qlCalendarAdvance(Calendar,$H743,B744,"f",FALSE)</f>
        <v>44656</v>
      </c>
      <c r="I744" s="177">
        <f>_xll.qlInterestRateIndexValueDate(Index1M,$H744)</f>
        <v>44658</v>
      </c>
      <c r="J744" s="182">
        <f>IFERROR(_xll.qlIndexFixing(Index1M,$H744,TRUE,_xll.ohTrigger(RecalcTrigger,Trigger1M)),NA())</f>
        <v>1.1322418566075132E-2</v>
      </c>
      <c r="K744" s="44">
        <f>IFERROR(_xll.qlIndexFixing(Index3M,H744,TRUE,_xll.ohTrigger(RecalcTrigger,Trigger3M)),NA())</f>
        <v>1.274048164191924E-2</v>
      </c>
      <c r="L744" s="44">
        <f>IFERROR(_xll.qlIndexFixing(Index6M,$H744,TRUE,_xll.ohTrigger(RecalcTrigger,Trigger6M)),NA())</f>
        <v>1.4146609530933395E-2</v>
      </c>
      <c r="M744" s="183">
        <f>IFERROR(_xll.qlIndexFixing(Index1Y,$H744,TRUE,_xll.ohTrigger(RecalcTrigger,Trigger1Y)),NA())</f>
        <v>1.5862562365300221E-2</v>
      </c>
      <c r="N744" s="182">
        <f>IFERROR(_xll.qlIndexFixing(ONIndex1M,I744,TRUE,_xll.ohTrigger(RecalcTrigger,Trigger1M)),NA())</f>
        <v>1.1224591580525356E-2</v>
      </c>
      <c r="O744" s="44">
        <f>IFERROR(_xll.qlIndexFixing(ONIndex3M,I744,TRUE,_xll.ohTrigger(RecalcTrigger,Trigger3M)),NA())</f>
        <v>1.2401843058027495E-2</v>
      </c>
      <c r="P744" s="44">
        <f>IFERROR(_xll.qlIndexFixing(ONIndex6M,I744,TRUE,_xll.ohTrigger(RecalcTrigger,Trigger6M)),NA())</f>
        <v>1.3436281996135335E-2</v>
      </c>
      <c r="Q744" s="183">
        <f>IFERROR(_xll.qlIndexFixing(ONIndex1Y,I744,TRUE,_xll.ohTrigger(RecalcTrigger,Trigger1Y)),NA())</f>
        <v>1.444697680853757E-2</v>
      </c>
    </row>
    <row r="745" spans="2:17" x14ac:dyDescent="0.2">
      <c r="B745" s="39" t="s">
        <v>42</v>
      </c>
      <c r="D745" s="42">
        <f>_xll.qlCalendarAdvance(Calendar,$D744,B745,"f",FALSE)</f>
        <v>44663</v>
      </c>
      <c r="E745" s="177">
        <f>_xll.qlInterestRateIndexValueDate(IndexON,D745)</f>
        <v>44663</v>
      </c>
      <c r="F745" s="193">
        <f>IFERROR(_xll.qlIndexFixing(IndexON,D745,TRUE,_xll.ohTrigger(RecalcTrigger,TriggerON)),NA())</f>
        <v>1.1386266415245316E-2</v>
      </c>
      <c r="H745" s="42">
        <f>_xll.qlCalendarAdvance(Calendar,$H744,B745,"f",FALSE)</f>
        <v>44663</v>
      </c>
      <c r="I745" s="177">
        <f>_xll.qlInterestRateIndexValueDate(Index1M,$H745)</f>
        <v>44665</v>
      </c>
      <c r="J745" s="182">
        <f>IFERROR(_xll.qlIndexFixing(Index1M,$H745,TRUE,_xll.ohTrigger(RecalcTrigger,Trigger1M)),NA())</f>
        <v>1.1378548834148627E-2</v>
      </c>
      <c r="K745" s="44">
        <f>IFERROR(_xll.qlIndexFixing(Index3M,H745,TRUE,_xll.ohTrigger(RecalcTrigger,Trigger3M)),NA())</f>
        <v>1.2794705829845831E-2</v>
      </c>
      <c r="L745" s="44">
        <f>IFERROR(_xll.qlIndexFixing(Index6M,$H745,TRUE,_xll.ohTrigger(RecalcTrigger,Trigger6M)),NA())</f>
        <v>1.4199585264012795E-2</v>
      </c>
      <c r="M745" s="183">
        <f>IFERROR(_xll.qlIndexFixing(Index1Y,$H745,TRUE,_xll.ohTrigger(RecalcTrigger,Trigger1Y)),NA())</f>
        <v>1.5897235318498213E-2</v>
      </c>
      <c r="N745" s="182">
        <f>IFERROR(_xll.qlIndexFixing(ONIndex1M,I745,TRUE,_xll.ohTrigger(RecalcTrigger,Trigger1M)),NA())</f>
        <v>1.129696431409144E-2</v>
      </c>
      <c r="O745" s="44">
        <f>IFERROR(_xll.qlIndexFixing(ONIndex3M,I745,TRUE,_xll.ohTrigger(RecalcTrigger,Trigger3M)),NA())</f>
        <v>1.2472332885762327E-2</v>
      </c>
      <c r="P745" s="44">
        <f>IFERROR(_xll.qlIndexFixing(ONIndex6M,I745,TRUE,_xll.ohTrigger(RecalcTrigger,Trigger6M)),NA())</f>
        <v>1.3505627979091273E-2</v>
      </c>
      <c r="Q745" s="183">
        <f>IFERROR(_xll.qlIndexFixing(ONIndex1Y,I745,TRUE,_xll.ohTrigger(RecalcTrigger,Trigger1Y)),NA())</f>
        <v>1.4512104634549772E-2</v>
      </c>
    </row>
    <row r="746" spans="2:17" x14ac:dyDescent="0.2">
      <c r="B746" s="39" t="s">
        <v>42</v>
      </c>
      <c r="D746" s="42">
        <f>_xll.qlCalendarAdvance(Calendar,$D745,B746,"f",FALSE)</f>
        <v>44670</v>
      </c>
      <c r="E746" s="177">
        <f>_xll.qlInterestRateIndexValueDate(IndexON,D746)</f>
        <v>44670</v>
      </c>
      <c r="F746" s="193">
        <f>IFERROR(_xll.qlIndexFixing(IndexON,D746,TRUE,_xll.ohTrigger(RecalcTrigger,TriggerON)),NA())</f>
        <v>1.1445911784049301E-2</v>
      </c>
      <c r="H746" s="42">
        <f>_xll.qlCalendarAdvance(Calendar,$H745,B746,"f",FALSE)</f>
        <v>44670</v>
      </c>
      <c r="I746" s="177">
        <f>_xll.qlInterestRateIndexValueDate(Index1M,$H746)</f>
        <v>44672</v>
      </c>
      <c r="J746" s="182">
        <f>IFERROR(_xll.qlIndexFixing(Index1M,$H746,TRUE,_xll.ohTrigger(RecalcTrigger,Trigger1M)),NA())</f>
        <v>1.1434534952097786E-2</v>
      </c>
      <c r="K746" s="44">
        <f>IFERROR(_xll.qlIndexFixing(Index3M,H746,TRUE,_xll.ohTrigger(RecalcTrigger,Trigger3M)),NA())</f>
        <v>1.2848791470886809E-2</v>
      </c>
      <c r="L746" s="44">
        <f>IFERROR(_xll.qlIndexFixing(Index6M,$H746,TRUE,_xll.ohTrigger(RecalcTrigger,Trigger6M)),NA())</f>
        <v>1.4252447425816533E-2</v>
      </c>
      <c r="M746" s="183">
        <f>IFERROR(_xll.qlIndexFixing(Index1Y,$H746,TRUE,_xll.ohTrigger(RecalcTrigger,Trigger1Y)),NA())</f>
        <v>1.5947368657995082E-2</v>
      </c>
      <c r="N746" s="182">
        <f>IFERROR(_xll.qlIndexFixing(ONIndex1M,I746,TRUE,_xll.ohTrigger(RecalcTrigger,Trigger1M)),NA())</f>
        <v>1.1337070447066111E-2</v>
      </c>
      <c r="O746" s="44">
        <f>IFERROR(_xll.qlIndexFixing(ONIndex3M,I746,TRUE,_xll.ohTrigger(RecalcTrigger,Trigger3M)),NA())</f>
        <v>1.2511401354782237E-2</v>
      </c>
      <c r="P746" s="44">
        <f>IFERROR(_xll.qlIndexFixing(ONIndex6M,I746,TRUE,_xll.ohTrigger(RecalcTrigger,Trigger6M)),NA())</f>
        <v>1.3544082853655937E-2</v>
      </c>
      <c r="Q746" s="183">
        <f>IFERROR(_xll.qlIndexFixing(ONIndex1Y,I746,TRUE,_xll.ohTrigger(RecalcTrigger,Trigger1Y)),NA())</f>
        <v>1.4548268763121541E-2</v>
      </c>
    </row>
    <row r="747" spans="2:17" x14ac:dyDescent="0.2">
      <c r="B747" s="39" t="s">
        <v>42</v>
      </c>
      <c r="D747" s="42">
        <f>_xll.qlCalendarAdvance(Calendar,$D746,B747,"f",FALSE)</f>
        <v>44677</v>
      </c>
      <c r="E747" s="177">
        <f>_xll.qlInterestRateIndexValueDate(IndexON,D747)</f>
        <v>44677</v>
      </c>
      <c r="F747" s="193">
        <f>IFERROR(_xll.qlIndexFixing(IndexON,D747,TRUE,_xll.ohTrigger(RecalcTrigger,TriggerON)),NA())</f>
        <v>1.1505392356596644E-2</v>
      </c>
      <c r="H747" s="42">
        <f>_xll.qlCalendarAdvance(Calendar,$H746,B747,"f",FALSE)</f>
        <v>44677</v>
      </c>
      <c r="I747" s="177">
        <f>_xll.qlInterestRateIndexValueDate(Index1M,$H747)</f>
        <v>44679</v>
      </c>
      <c r="J747" s="182">
        <f>IFERROR(_xll.qlIndexFixing(Index1M,$H747,TRUE,_xll.ohTrigger(RecalcTrigger,Trigger1M)),NA())</f>
        <v>1.1490375002471409E-2</v>
      </c>
      <c r="K747" s="44">
        <f>IFERROR(_xll.qlIndexFixing(Index3M,H747,TRUE,_xll.ohTrigger(RecalcTrigger,Trigger3M)),NA())</f>
        <v>1.2902736945631633E-2</v>
      </c>
      <c r="L747" s="44">
        <f>IFERROR(_xll.qlIndexFixing(Index6M,$H747,TRUE,_xll.ohTrigger(RecalcTrigger,Trigger6M)),NA())</f>
        <v>1.4305194764474307E-2</v>
      </c>
      <c r="M747" s="183">
        <f>IFERROR(_xll.qlIndexFixing(Index1Y,$H747,TRUE,_xll.ohTrigger(RecalcTrigger,Trigger1Y)),NA())</f>
        <v>1.5997398339535431E-2</v>
      </c>
      <c r="N747" s="182">
        <f>IFERROR(_xll.qlIndexFixing(ONIndex1M,I747,TRUE,_xll.ohTrigger(RecalcTrigger,Trigger1M)),NA())</f>
        <v>1.1393096263612179E-2</v>
      </c>
      <c r="O747" s="44">
        <f>IFERROR(_xll.qlIndexFixing(ONIndex3M,I747,TRUE,_xll.ohTrigger(RecalcTrigger,Trigger3M)),NA())</f>
        <v>1.2565984776724548E-2</v>
      </c>
      <c r="P747" s="44">
        <f>IFERROR(_xll.qlIndexFixing(ONIndex6M,I747,TRUE,_xll.ohTrigger(RecalcTrigger,Trigger6M)),NA())</f>
        <v>1.3597833814538163E-2</v>
      </c>
      <c r="Q747" s="183">
        <f>IFERROR(_xll.qlIndexFixing(ONIndex1Y,I747,TRUE,_xll.ohTrigger(RecalcTrigger,Trigger1Y)),NA())</f>
        <v>1.4598876849563069E-2</v>
      </c>
    </row>
    <row r="748" spans="2:17" x14ac:dyDescent="0.2">
      <c r="B748" s="39" t="s">
        <v>42</v>
      </c>
      <c r="D748" s="42">
        <f>_xll.qlCalendarAdvance(Calendar,$D747,B748,"f",FALSE)</f>
        <v>44684</v>
      </c>
      <c r="E748" s="177">
        <f>_xll.qlInterestRateIndexValueDate(IndexON,D748)</f>
        <v>44684</v>
      </c>
      <c r="F748" s="193">
        <f>IFERROR(_xll.qlIndexFixing(IndexON,D748,TRUE,_xll.ohTrigger(RecalcTrigger,TriggerON)),NA())</f>
        <v>1.156470569108059E-2</v>
      </c>
      <c r="H748" s="42">
        <f>_xll.qlCalendarAdvance(Calendar,$H747,B748,"f",FALSE)</f>
        <v>44684</v>
      </c>
      <c r="I748" s="177">
        <f>_xll.qlInterestRateIndexValueDate(Index1M,$H748)</f>
        <v>44686</v>
      </c>
      <c r="J748" s="182">
        <f>IFERROR(_xll.qlIndexFixing(Index1M,$H748,TRUE,_xll.ohTrigger(RecalcTrigger,Trigger1M)),NA())</f>
        <v>1.1546067067788324E-2</v>
      </c>
      <c r="K748" s="44">
        <f>IFERROR(_xll.qlIndexFixing(Index3M,H748,TRUE,_xll.ohTrigger(RecalcTrigger,Trigger3M)),NA())</f>
        <v>1.2960588881445275E-2</v>
      </c>
      <c r="L748" s="44">
        <f>IFERROR(_xll.qlIndexFixing(Index6M,$H748,TRUE,_xll.ohTrigger(RecalcTrigger,Trigger6M)),NA())</f>
        <v>1.436983515501148E-2</v>
      </c>
      <c r="M748" s="183">
        <f>IFERROR(_xll.qlIndexFixing(Index1Y,$H748,TRUE,_xll.ohTrigger(RecalcTrigger,Trigger1Y)),NA())</f>
        <v>1.604731933730541E-2</v>
      </c>
      <c r="N748" s="182">
        <f>IFERROR(_xll.qlIndexFixing(ONIndex1M,I748,TRUE,_xll.ohTrigger(RecalcTrigger,Trigger1M)),NA())</f>
        <v>1.1448977117636261E-2</v>
      </c>
      <c r="O748" s="44">
        <f>IFERROR(_xll.qlIndexFixing(ONIndex3M,I748,TRUE,_xll.ohTrigger(RecalcTrigger,Trigger3M)),NA())</f>
        <v>1.2620435569639099E-2</v>
      </c>
      <c r="P748" s="44">
        <f>IFERROR(_xll.qlIndexFixing(ONIndex6M,I748,TRUE,_xll.ohTrigger(RecalcTrigger,Trigger6M)),NA())</f>
        <v>1.365148348508427E-2</v>
      </c>
      <c r="Q748" s="183">
        <f>IFERROR(_xll.qlIndexFixing(ONIndex1Y,I748,TRUE,_xll.ohTrigger(RecalcTrigger,Trigger1Y)),NA())</f>
        <v>1.4649459523932151E-2</v>
      </c>
    </row>
    <row r="749" spans="2:17" x14ac:dyDescent="0.2">
      <c r="B749" s="39" t="s">
        <v>42</v>
      </c>
      <c r="D749" s="42">
        <f>_xll.qlCalendarAdvance(Calendar,$D748,B749,"f",FALSE)</f>
        <v>44691</v>
      </c>
      <c r="E749" s="177">
        <f>_xll.qlInterestRateIndexValueDate(IndexON,D749)</f>
        <v>44691</v>
      </c>
      <c r="F749" s="193">
        <f>IFERROR(_xll.qlIndexFixing(IndexON,D749,TRUE,_xll.ohTrigger(RecalcTrigger,TriggerON)),NA())</f>
        <v>1.1623849345454573E-2</v>
      </c>
      <c r="H749" s="42">
        <f>_xll.qlCalendarAdvance(Calendar,$H748,B749,"f",FALSE)</f>
        <v>44691</v>
      </c>
      <c r="I749" s="177">
        <f>_xll.qlInterestRateIndexValueDate(Index1M,$H749)</f>
        <v>44693</v>
      </c>
      <c r="J749" s="182">
        <f>IFERROR(_xll.qlIndexFixing(Index1M,$H749,TRUE,_xll.ohTrigger(RecalcTrigger,Trigger1M)),NA())</f>
        <v>1.1601609230529886E-2</v>
      </c>
      <c r="K749" s="44">
        <f>IFERROR(_xll.qlIndexFixing(Index3M,H749,TRUE,_xll.ohTrigger(RecalcTrigger,Trigger3M)),NA())</f>
        <v>1.3014240540740548E-2</v>
      </c>
      <c r="L749" s="44">
        <f>IFERROR(_xll.qlIndexFixing(Index6M,$H749,TRUE,_xll.ohTrigger(RecalcTrigger,Trigger6M)),NA())</f>
        <v>1.4422328887889422E-2</v>
      </c>
      <c r="M749" s="183">
        <f>IFERROR(_xll.qlIndexFixing(Index1Y,$H749,TRUE,_xll.ohTrigger(RecalcTrigger,Trigger1Y)),NA())</f>
        <v>1.6097126579663289E-2</v>
      </c>
      <c r="N749" s="182">
        <f>IFERROR(_xll.qlIndexFixing(ONIndex1M,I749,TRUE,_xll.ohTrigger(RecalcTrigger,Trigger1M)),NA())</f>
        <v>1.1504711095708942E-2</v>
      </c>
      <c r="O749" s="44">
        <f>IFERROR(_xll.qlIndexFixing(ONIndex3M,I749,TRUE,_xll.ohTrigger(RecalcTrigger,Trigger3M)),NA())</f>
        <v>1.2674752124972599E-2</v>
      </c>
      <c r="P749" s="44">
        <f>IFERROR(_xll.qlIndexFixing(ONIndex6M,I749,TRUE,_xll.ohTrigger(RecalcTrigger,Trigger6M)),NA())</f>
        <v>1.3705030631561144E-2</v>
      </c>
      <c r="Q749" s="183">
        <f>IFERROR(_xll.qlIndexFixing(ONIndex1Y,I749,TRUE,_xll.ohTrigger(RecalcTrigger,Trigger1Y)),NA())</f>
        <v>1.4700016673039329E-2</v>
      </c>
    </row>
    <row r="750" spans="2:17" x14ac:dyDescent="0.2">
      <c r="B750" s="39" t="s">
        <v>42</v>
      </c>
      <c r="D750" s="42">
        <f>_xll.qlCalendarAdvance(Calendar,$D749,B750,"f",FALSE)</f>
        <v>44698</v>
      </c>
      <c r="E750" s="177">
        <f>_xll.qlInterestRateIndexValueDate(IndexON,D750)</f>
        <v>44698</v>
      </c>
      <c r="F750" s="193">
        <f>IFERROR(_xll.qlIndexFixing(IndexON,D750,TRUE,_xll.ohTrigger(RecalcTrigger,TriggerON)),NA())</f>
        <v>1.1682820877911837E-2</v>
      </c>
      <c r="H750" s="42">
        <f>_xll.qlCalendarAdvance(Calendar,$H749,B750,"f",FALSE)</f>
        <v>44698</v>
      </c>
      <c r="I750" s="177">
        <f>_xll.qlInterestRateIndexValueDate(Index1M,$H750)</f>
        <v>44700</v>
      </c>
      <c r="J750" s="182">
        <f>IFERROR(_xll.qlIndexFixing(Index1M,$H750,TRUE,_xll.ohTrigger(RecalcTrigger,Trigger1M)),NA())</f>
        <v>1.1656999573152471E-2</v>
      </c>
      <c r="K750" s="44">
        <f>IFERROR(_xll.qlIndexFixing(Index3M,H750,TRUE,_xll.ohTrigger(RecalcTrigger,Trigger3M)),NA())</f>
        <v>1.3067747062086335E-2</v>
      </c>
      <c r="L750" s="44">
        <f>IFERROR(_xll.qlIndexFixing(Index6M,$H750,TRUE,_xll.ohTrigger(RecalcTrigger,Trigger6M)),NA())</f>
        <v>1.4474703781451341E-2</v>
      </c>
      <c r="M750" s="183">
        <f>IFERROR(_xll.qlIndexFixing(Index1Y,$H750,TRUE,_xll.ohTrigger(RecalcTrigger,Trigger1Y)),NA())</f>
        <v>1.6146814949133961E-2</v>
      </c>
      <c r="N750" s="182">
        <f>IFERROR(_xll.qlIndexFixing(ONIndex1M,I750,TRUE,_xll.ohTrigger(RecalcTrigger,Trigger1M)),NA())</f>
        <v>1.1560296284400806E-2</v>
      </c>
      <c r="O750" s="44">
        <f>IFERROR(_xll.qlIndexFixing(ONIndex3M,I750,TRUE,_xll.ohTrigger(RecalcTrigger,Trigger3M)),NA())</f>
        <v>1.2728932834011886E-2</v>
      </c>
      <c r="P750" s="44">
        <f>IFERROR(_xll.qlIndexFixing(ONIndex6M,I750,TRUE,_xll.ohTrigger(RecalcTrigger,Trigger6M)),NA())</f>
        <v>1.3758474019915923E-2</v>
      </c>
      <c r="Q750" s="183">
        <f>IFERROR(_xll.qlIndexFixing(ONIndex1Y,I750,TRUE,_xll.ohTrigger(RecalcTrigger,Trigger1Y)),NA())</f>
        <v>1.4750548183215528E-2</v>
      </c>
    </row>
    <row r="751" spans="2:17" x14ac:dyDescent="0.2">
      <c r="B751" s="39" t="s">
        <v>42</v>
      </c>
      <c r="D751" s="42">
        <f>_xll.qlCalendarAdvance(Calendar,$D750,B751,"f",FALSE)</f>
        <v>44705</v>
      </c>
      <c r="E751" s="177">
        <f>_xll.qlInterestRateIndexValueDate(IndexON,D751)</f>
        <v>44705</v>
      </c>
      <c r="F751" s="193">
        <f>IFERROR(_xll.qlIndexFixing(IndexON,D751,TRUE,_xll.ohTrigger(RecalcTrigger,TriggerON)),NA())</f>
        <v>1.174161784632588E-2</v>
      </c>
      <c r="H751" s="42">
        <f>_xll.qlCalendarAdvance(Calendar,$H750,B751,"f",FALSE)</f>
        <v>44705</v>
      </c>
      <c r="I751" s="177">
        <f>_xll.qlInterestRateIndexValueDate(Index1M,$H751)</f>
        <v>44707</v>
      </c>
      <c r="J751" s="182">
        <f>IFERROR(_xll.qlIndexFixing(Index1M,$H751,TRUE,_xll.ohTrigger(RecalcTrigger,Trigger1M)),NA())</f>
        <v>1.1712236178074986E-2</v>
      </c>
      <c r="K751" s="44">
        <f>IFERROR(_xll.qlIndexFixing(Index3M,H751,TRUE,_xll.ohTrigger(RecalcTrigger,Trigger3M)),NA())</f>
        <v>1.312110682565402E-2</v>
      </c>
      <c r="L751" s="44">
        <f>IFERROR(_xll.qlIndexFixing(Index6M,$H751,TRUE,_xll.ohTrigger(RecalcTrigger,Trigger6M)),NA())</f>
        <v>1.452695858305323E-2</v>
      </c>
      <c r="M751" s="183">
        <f>IFERROR(_xll.qlIndexFixing(Index1Y,$H751,TRUE,_xll.ohTrigger(RecalcTrigger,Trigger1Y)),NA())</f>
        <v>1.6196379282403923E-2</v>
      </c>
      <c r="N751" s="182">
        <f>IFERROR(_xll.qlIndexFixing(ONIndex1M,I751,TRUE,_xll.ohTrigger(RecalcTrigger,Trigger1M)),NA())</f>
        <v>1.161573077028244E-2</v>
      </c>
      <c r="O751" s="44">
        <f>IFERROR(_xll.qlIndexFixing(ONIndex3M,I751,TRUE,_xll.ohTrigger(RecalcTrigger,Trigger3M)),NA())</f>
        <v>1.2782976088283604E-2</v>
      </c>
      <c r="P751" s="44">
        <f>IFERROR(_xll.qlIndexFixing(ONIndex6M,I751,TRUE,_xll.ohTrigger(RecalcTrigger,Trigger6M)),NA())</f>
        <v>1.3811812416575364E-2</v>
      </c>
      <c r="Q751" s="183">
        <f>IFERROR(_xll.qlIndexFixing(ONIndex1Y,I751,TRUE,_xll.ohTrigger(RecalcTrigger,Trigger1Y)),NA())</f>
        <v>1.4801053941031483E-2</v>
      </c>
    </row>
    <row r="752" spans="2:17" x14ac:dyDescent="0.2">
      <c r="B752" s="39" t="s">
        <v>42</v>
      </c>
      <c r="D752" s="42">
        <f>_xll.qlCalendarAdvance(Calendar,$D751,B752,"f",FALSE)</f>
        <v>44712</v>
      </c>
      <c r="E752" s="177">
        <f>_xll.qlInterestRateIndexValueDate(IndexON,D752)</f>
        <v>44712</v>
      </c>
      <c r="F752" s="193">
        <f>IFERROR(_xll.qlIndexFixing(IndexON,D752,TRUE,_xll.ohTrigger(RecalcTrigger,TriggerON)),NA())</f>
        <v>1.180023780881001E-2</v>
      </c>
      <c r="H752" s="42">
        <f>_xll.qlCalendarAdvance(Calendar,$H751,B752,"f",FALSE)</f>
        <v>44712</v>
      </c>
      <c r="I752" s="177">
        <f>_xll.qlInterestRateIndexValueDate(Index1M,$H752)</f>
        <v>44714</v>
      </c>
      <c r="J752" s="182">
        <f>IFERROR(_xll.qlIndexFixing(Index1M,$H752,TRUE,_xll.ohTrigger(RecalcTrigger,Trigger1M)),NA())</f>
        <v>1.1767317127688859E-2</v>
      </c>
      <c r="K752" s="44">
        <f>IFERROR(_xll.qlIndexFixing(Index3M,H752,TRUE,_xll.ohTrigger(RecalcTrigger,Trigger3M)),NA())</f>
        <v>1.3174318211543735E-2</v>
      </c>
      <c r="L752" s="44">
        <f>IFERROR(_xll.qlIndexFixing(Index6M,$H752,TRUE,_xll.ohTrigger(RecalcTrigger,Trigger6M)),NA())</f>
        <v>1.4567165287305202E-2</v>
      </c>
      <c r="M752" s="183">
        <f>IFERROR(_xll.qlIndexFixing(Index1Y,$H752,TRUE,_xll.ohTrigger(RecalcTrigger,Trigger1Y)),NA())</f>
        <v>1.624581437031624E-2</v>
      </c>
      <c r="N752" s="182">
        <f>IFERROR(_xll.qlIndexFixing(ONIndex1M,I752,TRUE,_xll.ohTrigger(RecalcTrigger,Trigger1M)),NA())</f>
        <v>1.1671012639684619E-2</v>
      </c>
      <c r="O752" s="44">
        <f>IFERROR(_xll.qlIndexFixing(ONIndex3M,I752,TRUE,_xll.ohTrigger(RecalcTrigger,Trigger3M)),NA())</f>
        <v>1.2836880279074592E-2</v>
      </c>
      <c r="P752" s="44">
        <f>IFERROR(_xll.qlIndexFixing(ONIndex6M,I752,TRUE,_xll.ohTrigger(RecalcTrigger,Trigger6M)),NA())</f>
        <v>1.3865044587486608E-2</v>
      </c>
      <c r="Q752" s="183">
        <f>IFERROR(_xll.qlIndexFixing(ONIndex1Y,I752,TRUE,_xll.ohTrigger(RecalcTrigger,Trigger1Y)),NA())</f>
        <v>1.4851533832977992E-2</v>
      </c>
    </row>
    <row r="753" spans="2:17" x14ac:dyDescent="0.2">
      <c r="B753" s="39" t="s">
        <v>42</v>
      </c>
      <c r="D753" s="42">
        <f>_xll.qlCalendarAdvance(Calendar,$D752,B753,"f",FALSE)</f>
        <v>44719</v>
      </c>
      <c r="E753" s="177">
        <f>_xll.qlInterestRateIndexValueDate(IndexON,D753)</f>
        <v>44719</v>
      </c>
      <c r="F753" s="193">
        <f>IFERROR(_xll.qlIndexFixing(IndexON,D753,TRUE,_xll.ohTrigger(RecalcTrigger,TriggerON)),NA())</f>
        <v>1.1858678323397598E-2</v>
      </c>
      <c r="H753" s="42">
        <f>_xll.qlCalendarAdvance(Calendar,$H752,B753,"f",FALSE)</f>
        <v>44719</v>
      </c>
      <c r="I753" s="177">
        <f>_xll.qlInterestRateIndexValueDate(Index1M,$H753)</f>
        <v>44721</v>
      </c>
      <c r="J753" s="182">
        <f>IFERROR(_xll.qlIndexFixing(Index1M,$H753,TRUE,_xll.ohTrigger(RecalcTrigger,Trigger1M)),NA())</f>
        <v>1.1822240504353043E-2</v>
      </c>
      <c r="K753" s="44">
        <f>IFERROR(_xll.qlIndexFixing(Index3M,H753,TRUE,_xll.ohTrigger(RecalcTrigger,Trigger3M)),NA())</f>
        <v>1.322737959978784E-2</v>
      </c>
      <c r="L753" s="44">
        <f>IFERROR(_xll.qlIndexFixing(Index6M,$H753,TRUE,_xll.ohTrigger(RecalcTrigger,Trigger6M)),NA())</f>
        <v>1.4619197391577597E-2</v>
      </c>
      <c r="M753" s="183">
        <f>IFERROR(_xll.qlIndexFixing(Index1Y,$H753,TRUE,_xll.ohTrigger(RecalcTrigger,Trigger1Y)),NA())</f>
        <v>1.6295114957866584E-2</v>
      </c>
      <c r="N753" s="182">
        <f>IFERROR(_xll.qlIndexFixing(ONIndex1M,I753,TRUE,_xll.ohTrigger(RecalcTrigger,Trigger1M)),NA())</f>
        <v>1.1726139979257866E-2</v>
      </c>
      <c r="O753" s="44">
        <f>IFERROR(_xll.qlIndexFixing(ONIndex3M,I753,TRUE,_xll.ohTrigger(RecalcTrigger,Trigger3M)),NA())</f>
        <v>1.2890643797831558E-2</v>
      </c>
      <c r="P753" s="44">
        <f>IFERROR(_xll.qlIndexFixing(ONIndex6M,I753,TRUE,_xll.ohTrigger(RecalcTrigger,Trigger6M)),NA())</f>
        <v>1.3918169298996474E-2</v>
      </c>
      <c r="Q753" s="183">
        <f>IFERROR(_xll.qlIndexFixing(ONIndex1Y,I753,TRUE,_xll.ohTrigger(RecalcTrigger,Trigger1Y)),NA())</f>
        <v>1.4901987745705725E-2</v>
      </c>
    </row>
    <row r="754" spans="2:17" x14ac:dyDescent="0.2">
      <c r="B754" s="39" t="s">
        <v>42</v>
      </c>
      <c r="D754" s="42">
        <f>_xll.qlCalendarAdvance(Calendar,$D753,B754,"f",FALSE)</f>
        <v>44726</v>
      </c>
      <c r="E754" s="177">
        <f>_xll.qlInterestRateIndexValueDate(IndexON,D754)</f>
        <v>44726</v>
      </c>
      <c r="F754" s="193">
        <f>IFERROR(_xll.qlIndexFixing(IndexON,D754,TRUE,_xll.ohTrigger(RecalcTrigger,TriggerON)),NA())</f>
        <v>1.191693694820195E-2</v>
      </c>
      <c r="H754" s="42">
        <f>_xll.qlCalendarAdvance(Calendar,$H753,B754,"f",FALSE)</f>
        <v>44726</v>
      </c>
      <c r="I754" s="177">
        <f>_xll.qlInterestRateIndexValueDate(Index1M,$H754)</f>
        <v>44728</v>
      </c>
      <c r="J754" s="182">
        <f>IFERROR(_xll.qlIndexFixing(Index1M,$H754,TRUE,_xll.ohTrigger(RecalcTrigger,Trigger1M)),NA())</f>
        <v>1.1877004390394019E-2</v>
      </c>
      <c r="K754" s="44">
        <f>IFERROR(_xll.qlIndexFixing(Index3M,H754,TRUE,_xll.ohTrigger(RecalcTrigger,Trigger3M)),NA())</f>
        <v>1.3280289370344844E-2</v>
      </c>
      <c r="L754" s="44">
        <f>IFERROR(_xll.qlIndexFixing(Index6M,$H754,TRUE,_xll.ohTrigger(RecalcTrigger,Trigger6M)),NA())</f>
        <v>1.4671105906507515E-2</v>
      </c>
      <c r="M754" s="183">
        <f>IFERROR(_xll.qlIndexFixing(Index1Y,$H754,TRUE,_xll.ohTrigger(RecalcTrigger,Trigger1Y)),NA())</f>
        <v>1.634427574419756E-2</v>
      </c>
      <c r="N754" s="182">
        <f>IFERROR(_xll.qlIndexFixing(ONIndex1M,I754,TRUE,_xll.ohTrigger(RecalcTrigger,Trigger1M)),NA())</f>
        <v>1.1781110875492828E-2</v>
      </c>
      <c r="O754" s="44">
        <f>IFERROR(_xll.qlIndexFixing(ONIndex3M,I754,TRUE,_xll.ohTrigger(RecalcTrigger,Trigger3M)),NA())</f>
        <v>1.2944265035921276E-2</v>
      </c>
      <c r="P754" s="44">
        <f>IFERROR(_xll.qlIndexFixing(ONIndex6M,I754,TRUE,_xll.ohTrigger(RecalcTrigger,Trigger6M)),NA())</f>
        <v>1.397118531713204E-2</v>
      </c>
      <c r="Q754" s="183">
        <f>IFERROR(_xll.qlIndexFixing(ONIndex1Y,I754,TRUE,_xll.ohTrigger(RecalcTrigger,Trigger1Y)),NA())</f>
        <v>1.4952415565545607E-2</v>
      </c>
    </row>
    <row r="755" spans="2:17" x14ac:dyDescent="0.2">
      <c r="B755" s="39" t="s">
        <v>42</v>
      </c>
      <c r="D755" s="42">
        <f>_xll.qlCalendarAdvance(Calendar,$D754,B755,"f",FALSE)</f>
        <v>44733</v>
      </c>
      <c r="E755" s="177">
        <f>_xll.qlInterestRateIndexValueDate(IndexON,D755)</f>
        <v>44733</v>
      </c>
      <c r="F755" s="193">
        <f>IFERROR(_xll.qlIndexFixing(IndexON,D755,TRUE,_xll.ohTrigger(RecalcTrigger,TriggerON)),NA())</f>
        <v>1.1975011241176503E-2</v>
      </c>
      <c r="H755" s="42">
        <f>_xll.qlCalendarAdvance(Calendar,$H754,B755,"f",FALSE)</f>
        <v>44733</v>
      </c>
      <c r="I755" s="177">
        <f>_xll.qlInterestRateIndexValueDate(Index1M,$H755)</f>
        <v>44735</v>
      </c>
      <c r="J755" s="182">
        <f>IFERROR(_xll.qlIndexFixing(Index1M,$H755,TRUE,_xll.ohTrigger(RecalcTrigger,Trigger1M)),NA())</f>
        <v>1.1931606868110789E-2</v>
      </c>
      <c r="K755" s="44">
        <f>IFERROR(_xll.qlIndexFixing(Index3M,H755,TRUE,_xll.ohTrigger(RecalcTrigger,Trigger3M)),NA())</f>
        <v>1.3333045903106352E-2</v>
      </c>
      <c r="L755" s="44">
        <f>IFERROR(_xll.qlIndexFixing(Index6M,$H755,TRUE,_xll.ohTrigger(RecalcTrigger,Trigger6M)),NA())</f>
        <v>1.472288957083632E-2</v>
      </c>
      <c r="M755" s="183">
        <f>IFERROR(_xll.qlIndexFixing(Index1Y,$H755,TRUE,_xll.ohTrigger(RecalcTrigger,Trigger1Y)),NA())</f>
        <v>1.6393291382596289E-2</v>
      </c>
      <c r="N755" s="182">
        <f>IFERROR(_xll.qlIndexFixing(ONIndex1M,I755,TRUE,_xll.ohTrigger(RecalcTrigger,Trigger1M)),NA())</f>
        <v>1.1835923414880156E-2</v>
      </c>
      <c r="O755" s="44">
        <f>IFERROR(_xll.qlIndexFixing(ONIndex3M,I755,TRUE,_xll.ohTrigger(RecalcTrigger,Trigger3M)),NA())</f>
        <v>1.2997742384790456E-2</v>
      </c>
      <c r="P755" s="44">
        <f>IFERROR(_xll.qlIndexFixing(ONIndex6M,I755,TRUE,_xll.ohTrigger(RecalcTrigger,Trigger6M)),NA())</f>
        <v>1.4024091408160189E-2</v>
      </c>
      <c r="Q755" s="183">
        <f>IFERROR(_xll.qlIndexFixing(ONIndex1Y,I755,TRUE,_xll.ohTrigger(RecalcTrigger,Trigger1Y)),NA())</f>
        <v>1.5002817179228245E-2</v>
      </c>
    </row>
    <row r="756" spans="2:17" x14ac:dyDescent="0.2">
      <c r="B756" s="39" t="s">
        <v>42</v>
      </c>
      <c r="D756" s="42">
        <f>_xll.qlCalendarAdvance(Calendar,$D755,B756,"f",FALSE)</f>
        <v>44740</v>
      </c>
      <c r="E756" s="177">
        <f>_xll.qlInterestRateIndexValueDate(IndexON,D756)</f>
        <v>44740</v>
      </c>
      <c r="F756" s="193">
        <f>IFERROR(_xll.qlIndexFixing(IndexON,D756,TRUE,_xll.ohTrigger(RecalcTrigger,TriggerON)),NA())</f>
        <v>1.2032898760434563E-2</v>
      </c>
      <c r="H756" s="42">
        <f>_xll.qlCalendarAdvance(Calendar,$H755,B756,"f",FALSE)</f>
        <v>44740</v>
      </c>
      <c r="I756" s="177">
        <f>_xll.qlInterestRateIndexValueDate(Index1M,$H756)</f>
        <v>44742</v>
      </c>
      <c r="J756" s="182">
        <f>IFERROR(_xll.qlIndexFixing(Index1M,$H756,TRUE,_xll.ohTrigger(RecalcTrigger,Trigger1M)),NA())</f>
        <v>1.1973822810633561E-2</v>
      </c>
      <c r="K756" s="44">
        <f>IFERROR(_xll.qlIndexFixing(Index3M,H756,TRUE,_xll.ohTrigger(RecalcTrigger,Trigger3M)),NA())</f>
        <v>1.338564757789272E-2</v>
      </c>
      <c r="L756" s="44">
        <f>IFERROR(_xll.qlIndexFixing(Index6M,$H756,TRUE,_xll.ohTrigger(RecalcTrigger,Trigger6M)),NA())</f>
        <v>1.4774546379551461E-2</v>
      </c>
      <c r="M756" s="183">
        <f>IFERROR(_xll.qlIndexFixing(Index1Y,$H756,TRUE,_xll.ohTrigger(RecalcTrigger,Trigger1Y)),NA())</f>
        <v>1.6442156480491337E-2</v>
      </c>
      <c r="N756" s="182">
        <f>IFERROR(_xll.qlIndexFixing(ONIndex1M,I756,TRUE,_xll.ohTrigger(RecalcTrigger,Trigger1M)),NA())</f>
        <v>1.189057568407037E-2</v>
      </c>
      <c r="O756" s="44">
        <f>IFERROR(_xll.qlIndexFixing(ONIndex3M,I756,TRUE,_xll.ohTrigger(RecalcTrigger,Trigger3M)),NA())</f>
        <v>1.3051074235965743E-2</v>
      </c>
      <c r="P756" s="44">
        <f>IFERROR(_xll.qlIndexFixing(ONIndex6M,I756,TRUE,_xll.ohTrigger(RecalcTrigger,Trigger6M)),NA())</f>
        <v>1.4076886338267869E-2</v>
      </c>
      <c r="Q756" s="183">
        <f>IFERROR(_xll.qlIndexFixing(ONIndex1Y,I756,TRUE,_xll.ohTrigger(RecalcTrigger,Trigger1Y)),NA())</f>
        <v>1.5053192473084565E-2</v>
      </c>
    </row>
    <row r="757" spans="2:17" x14ac:dyDescent="0.2">
      <c r="B757" s="39" t="s">
        <v>42</v>
      </c>
      <c r="D757" s="42">
        <f>_xll.qlCalendarAdvance(Calendar,$D756,B757,"f",FALSE)</f>
        <v>44747</v>
      </c>
      <c r="E757" s="177">
        <f>_xll.qlInterestRateIndexValueDate(IndexON,D757)</f>
        <v>44747</v>
      </c>
      <c r="F757" s="193">
        <f>IFERROR(_xll.qlIndexFixing(IndexON,D757,TRUE,_xll.ohTrigger(RecalcTrigger,TriggerON)),NA())</f>
        <v>1.2090597064009501E-2</v>
      </c>
      <c r="H757" s="42">
        <f>_xll.qlCalendarAdvance(Calendar,$H756,B757,"f",FALSE)</f>
        <v>44747</v>
      </c>
      <c r="I757" s="177">
        <f>_xll.qlInterestRateIndexValueDate(Index1M,$H757)</f>
        <v>44749</v>
      </c>
      <c r="J757" s="182">
        <f>IFERROR(_xll.qlIndexFixing(Index1M,$H757,TRUE,_xll.ohTrigger(RecalcTrigger,Trigger1M)),NA())</f>
        <v>1.2040319927607845E-2</v>
      </c>
      <c r="K757" s="44">
        <f>IFERROR(_xll.qlIndexFixing(Index3M,H757,TRUE,_xll.ohTrigger(RecalcTrigger,Trigger3M)),NA())</f>
        <v>1.3438092774459143E-2</v>
      </c>
      <c r="L757" s="44">
        <f>IFERROR(_xll.qlIndexFixing(Index6M,$H757,TRUE,_xll.ohTrigger(RecalcTrigger,Trigger6M)),NA())</f>
        <v>1.4837888071223458E-2</v>
      </c>
      <c r="M757" s="183">
        <f>IFERROR(_xll.qlIndexFixing(Index1Y,$H757,TRUE,_xll.ohTrigger(RecalcTrigger,Trigger1Y)),NA())</f>
        <v>1.6490865599448127E-2</v>
      </c>
      <c r="N757" s="182">
        <f>IFERROR(_xll.qlIndexFixing(ONIndex1M,I757,TRUE,_xll.ohTrigger(RecalcTrigger,Trigger1M)),NA())</f>
        <v>1.1945065769474184E-2</v>
      </c>
      <c r="O757" s="44">
        <f>IFERROR(_xll.qlIndexFixing(ONIndex3M,I757,TRUE,_xll.ohTrigger(RecalcTrigger,Trigger3M)),NA())</f>
        <v>1.3104258980494166E-2</v>
      </c>
      <c r="P757" s="44">
        <f>IFERROR(_xll.qlIndexFixing(ONIndex6M,I757,TRUE,_xll.ohTrigger(RecalcTrigger,Trigger6M)),NA())</f>
        <v>1.4129568873562093E-2</v>
      </c>
      <c r="Q757" s="183">
        <f>IFERROR(_xll.qlIndexFixing(ONIndex1Y,I757,TRUE,_xll.ohTrigger(RecalcTrigger,Trigger1Y)),NA())</f>
        <v>1.5103541333765236E-2</v>
      </c>
    </row>
    <row r="758" spans="2:17" x14ac:dyDescent="0.2">
      <c r="B758" s="39" t="s">
        <v>42</v>
      </c>
      <c r="D758" s="42">
        <f>_xll.qlCalendarAdvance(Calendar,$D757,B758,"f",FALSE)</f>
        <v>44754</v>
      </c>
      <c r="E758" s="177">
        <f>_xll.qlInterestRateIndexValueDate(IndexON,D758)</f>
        <v>44754</v>
      </c>
      <c r="F758" s="193">
        <f>IFERROR(_xll.qlIndexFixing(IndexON,D758,TRUE,_xll.ohTrigger(RecalcTrigger,TriggerON)),NA())</f>
        <v>1.2148103710014624E-2</v>
      </c>
      <c r="H758" s="42">
        <f>_xll.qlCalendarAdvance(Calendar,$H757,B758,"f",FALSE)</f>
        <v>44754</v>
      </c>
      <c r="I758" s="177">
        <f>_xll.qlInterestRateIndexValueDate(Index1M,$H758)</f>
        <v>44756</v>
      </c>
      <c r="J758" s="182">
        <f>IFERROR(_xll.qlIndexFixing(Index1M,$H758,TRUE,_xll.ohTrigger(RecalcTrigger,Trigger1M)),NA())</f>
        <v>1.2094426673833758E-2</v>
      </c>
      <c r="K758" s="44">
        <f>IFERROR(_xll.qlIndexFixing(Index3M,H758,TRUE,_xll.ohTrigger(RecalcTrigger,Trigger3M)),NA())</f>
        <v>1.3490379872489563E-2</v>
      </c>
      <c r="L758" s="44">
        <f>IFERROR(_xll.qlIndexFixing(Index6M,$H758,TRUE,_xll.ohTrigger(RecalcTrigger,Trigger6M)),NA())</f>
        <v>1.4889255801026962E-2</v>
      </c>
      <c r="M758" s="183">
        <f>IFERROR(_xll.qlIndexFixing(Index1Y,$H758,TRUE,_xll.ohTrigger(RecalcTrigger,Trigger1Y)),NA())</f>
        <v>1.6539413255167175E-2</v>
      </c>
      <c r="N758" s="182">
        <f>IFERROR(_xll.qlIndexFixing(ONIndex1M,I758,TRUE,_xll.ohTrigger(RecalcTrigger,Trigger1M)),NA())</f>
        <v>1.1999391757662181E-2</v>
      </c>
      <c r="O758" s="44">
        <f>IFERROR(_xll.qlIndexFixing(ONIndex3M,I758,TRUE,_xll.ohTrigger(RecalcTrigger,Trigger3M)),NA())</f>
        <v>1.3157295010062242E-2</v>
      </c>
      <c r="P758" s="44">
        <f>IFERROR(_xll.qlIndexFixing(ONIndex6M,I758,TRUE,_xll.ohTrigger(RecalcTrigger,Trigger6M)),NA())</f>
        <v>1.4182137780229809E-2</v>
      </c>
      <c r="Q758" s="183">
        <f>IFERROR(_xll.qlIndexFixing(ONIndex1Y,I758,TRUE,_xll.ohTrigger(RecalcTrigger,Trigger1Y)),NA())</f>
        <v>1.5153863647681121E-2</v>
      </c>
    </row>
    <row r="759" spans="2:17" x14ac:dyDescent="0.2">
      <c r="B759" s="39" t="s">
        <v>42</v>
      </c>
      <c r="D759" s="42">
        <f>_xll.qlCalendarAdvance(Calendar,$D758,B759,"f",FALSE)</f>
        <v>44761</v>
      </c>
      <c r="E759" s="177">
        <f>_xll.qlInterestRateIndexValueDate(IndexON,D759)</f>
        <v>44761</v>
      </c>
      <c r="F759" s="193">
        <f>IFERROR(_xll.qlIndexFixing(IndexON,D759,TRUE,_xll.ohTrigger(RecalcTrigger,TriggerON)),NA())</f>
        <v>1.2205416256323431E-2</v>
      </c>
      <c r="H759" s="42">
        <f>_xll.qlCalendarAdvance(Calendar,$H758,B759,"f",FALSE)</f>
        <v>44761</v>
      </c>
      <c r="I759" s="177">
        <f>_xll.qlInterestRateIndexValueDate(Index1M,$H759)</f>
        <v>44763</v>
      </c>
      <c r="J759" s="182">
        <f>IFERROR(_xll.qlIndexFixing(Index1M,$H759,TRUE,_xll.ohTrigger(RecalcTrigger,Trigger1M)),NA())</f>
        <v>1.2148364340624218E-2</v>
      </c>
      <c r="K759" s="44">
        <f>IFERROR(_xll.qlIndexFixing(Index3M,H759,TRUE,_xll.ohTrigger(RecalcTrigger,Trigger3M)),NA())</f>
        <v>1.3542507251602762E-2</v>
      </c>
      <c r="L759" s="44">
        <f>IFERROR(_xll.qlIndexFixing(Index6M,$H759,TRUE,_xll.ohTrigger(RecalcTrigger,Trigger6M)),NA())</f>
        <v>1.4940485252065686E-2</v>
      </c>
      <c r="M759" s="183">
        <f>IFERROR(_xll.qlIndexFixing(Index1Y,$H759,TRUE,_xll.ohTrigger(RecalcTrigger,Trigger1Y)),NA())</f>
        <v>1.6587793917482354E-2</v>
      </c>
      <c r="N759" s="182">
        <f>IFERROR(_xll.qlIndexFixing(ONIndex1M,I759,TRUE,_xll.ohTrigger(RecalcTrigger,Trigger1M)),NA())</f>
        <v>1.2053551735045076E-2</v>
      </c>
      <c r="O759" s="44">
        <f>IFERROR(_xll.qlIndexFixing(ONIndex3M,I759,TRUE,_xll.ohTrigger(RecalcTrigger,Trigger3M)),NA())</f>
        <v>1.3210180716036746E-2</v>
      </c>
      <c r="P759" s="44">
        <f>IFERROR(_xll.qlIndexFixing(ONIndex6M,I759,TRUE,_xll.ohTrigger(RecalcTrigger,Trigger6M)),NA())</f>
        <v>1.4234591824457965E-2</v>
      </c>
      <c r="Q759" s="183">
        <f>IFERROR(_xll.qlIndexFixing(ONIndex1Y,I759,TRUE,_xll.ohTrigger(RecalcTrigger,Trigger1Y)),NA())</f>
        <v>1.5204159301562825E-2</v>
      </c>
    </row>
    <row r="760" spans="2:17" x14ac:dyDescent="0.2">
      <c r="B760" s="39" t="s">
        <v>42</v>
      </c>
      <c r="D760" s="42">
        <f>_xll.qlCalendarAdvance(Calendar,$D759,B760,"f",FALSE)</f>
        <v>44768</v>
      </c>
      <c r="E760" s="177">
        <f>_xll.qlInterestRateIndexValueDate(IndexON,D760)</f>
        <v>44768</v>
      </c>
      <c r="F760" s="193">
        <f>IFERROR(_xll.qlIndexFixing(IndexON,D760,TRUE,_xll.ohTrigger(RecalcTrigger,TriggerON)),NA())</f>
        <v>1.226253226104923E-2</v>
      </c>
      <c r="H760" s="42">
        <f>_xll.qlCalendarAdvance(Calendar,$H759,B760,"f",FALSE)</f>
        <v>44768</v>
      </c>
      <c r="I760" s="177">
        <f>_xll.qlInterestRateIndexValueDate(Index1M,$H760)</f>
        <v>44770</v>
      </c>
      <c r="J760" s="182">
        <f>IFERROR(_xll.qlIndexFixing(Index1M,$H760,TRUE,_xll.ohTrigger(RecalcTrigger,Trigger1M)),NA())</f>
        <v>1.2202131010130846E-2</v>
      </c>
      <c r="K760" s="44">
        <f>IFERROR(_xll.qlIndexFixing(Index3M,H760,TRUE,_xll.ohTrigger(RecalcTrigger,Trigger3M)),NA())</f>
        <v>1.359447329135322E-2</v>
      </c>
      <c r="L760" s="44">
        <f>IFERROR(_xll.qlIndexFixing(Index6M,$H760,TRUE,_xll.ohTrigger(RecalcTrigger,Trigger6M)),NA())</f>
        <v>1.4991572917761802E-2</v>
      </c>
      <c r="M760" s="183">
        <f>IFERROR(_xll.qlIndexFixing(Index1Y,$H760,TRUE,_xll.ohTrigger(RecalcTrigger,Trigger1Y)),NA())</f>
        <v>1.6636002010358246E-2</v>
      </c>
      <c r="N760" s="182">
        <f>IFERROR(_xll.qlIndexFixing(ONIndex1M,I760,TRUE,_xll.ohTrigger(RecalcTrigger,Trigger1M)),NA())</f>
        <v>1.2107543788273389E-2</v>
      </c>
      <c r="O760" s="44">
        <f>IFERROR(_xll.qlIndexFixing(ONIndex3M,I760,TRUE,_xll.ohTrigger(RecalcTrigger,Trigger3M)),NA())</f>
        <v>1.3262914489704514E-2</v>
      </c>
      <c r="P760" s="44">
        <f>IFERROR(_xll.qlIndexFixing(ONIndex6M,I760,TRUE,_xll.ohTrigger(RecalcTrigger,Trigger6M)),NA())</f>
        <v>1.428692977243351E-2</v>
      </c>
      <c r="Q760" s="183">
        <f>IFERROR(_xll.qlIndexFixing(ONIndex1Y,I760,TRUE,_xll.ohTrigger(RecalcTrigger,Trigger1Y)),NA())</f>
        <v>1.5254428181661339E-2</v>
      </c>
    </row>
    <row r="761" spans="2:17" x14ac:dyDescent="0.2">
      <c r="B761" s="39" t="s">
        <v>42</v>
      </c>
      <c r="D761" s="42">
        <f>_xll.qlCalendarAdvance(Calendar,$D760,B761,"f",FALSE)</f>
        <v>44775</v>
      </c>
      <c r="E761" s="177">
        <f>_xll.qlInterestRateIndexValueDate(IndexON,D761)</f>
        <v>44775</v>
      </c>
      <c r="F761" s="193">
        <f>IFERROR(_xll.qlIndexFixing(IndexON,D761,TRUE,_xll.ohTrigger(RecalcTrigger,TriggerON)),NA())</f>
        <v>1.2319449282225392E-2</v>
      </c>
      <c r="H761" s="42">
        <f>_xll.qlCalendarAdvance(Calendar,$H760,B761,"f",FALSE)</f>
        <v>44775</v>
      </c>
      <c r="I761" s="177">
        <f>_xll.qlInterestRateIndexValueDate(Index1M,$H761)</f>
        <v>44777</v>
      </c>
      <c r="J761" s="182">
        <f>IFERROR(_xll.qlIndexFixing(Index1M,$H761,TRUE,_xll.ohTrigger(RecalcTrigger,Trigger1M)),NA())</f>
        <v>1.2255724764472786E-2</v>
      </c>
      <c r="K761" s="44">
        <f>IFERROR(_xll.qlIndexFixing(Index3M,H761,TRUE,_xll.ohTrigger(RecalcTrigger,Trigger3M)),NA())</f>
        <v>1.3646276371224177E-2</v>
      </c>
      <c r="L761" s="44">
        <f>IFERROR(_xll.qlIndexFixing(Index6M,$H761,TRUE,_xll.ohTrigger(RecalcTrigger,Trigger6M)),NA())</f>
        <v>1.5042515267623714E-2</v>
      </c>
      <c r="M761" s="183">
        <f>IFERROR(_xll.qlIndexFixing(Index1Y,$H761,TRUE,_xll.ohTrigger(RecalcTrigger,Trigger1Y)),NA())</f>
        <v>1.6684031911888844E-2</v>
      </c>
      <c r="N761" s="182">
        <f>IFERROR(_xll.qlIndexFixing(ONIndex1M,I761,TRUE,_xll.ohTrigger(RecalcTrigger,Trigger1M)),NA())</f>
        <v>1.216136600383777E-2</v>
      </c>
      <c r="O761" s="44">
        <f>IFERROR(_xll.qlIndexFixing(ONIndex3M,I761,TRUE,_xll.ohTrigger(RecalcTrigger,Trigger3M)),NA())</f>
        <v>1.3315494722512256E-2</v>
      </c>
      <c r="P761" s="44">
        <f>IFERROR(_xll.qlIndexFixing(ONIndex6M,I761,TRUE,_xll.ohTrigger(RecalcTrigger,Trigger6M)),NA())</f>
        <v>1.4339150390263455E-2</v>
      </c>
      <c r="Q761" s="183">
        <f>IFERROR(_xll.qlIndexFixing(ONIndex1Y,I761,TRUE,_xll.ohTrigger(RecalcTrigger,Trigger1Y)),NA())</f>
        <v>1.5304670174707269E-2</v>
      </c>
    </row>
    <row r="762" spans="2:17" x14ac:dyDescent="0.2">
      <c r="B762" s="39" t="s">
        <v>42</v>
      </c>
      <c r="D762" s="42">
        <f>_xll.qlCalendarAdvance(Calendar,$D761,B762,"f",FALSE)</f>
        <v>44782</v>
      </c>
      <c r="E762" s="177">
        <f>_xll.qlInterestRateIndexValueDate(IndexON,D762)</f>
        <v>44782</v>
      </c>
      <c r="F762" s="193">
        <f>IFERROR(_xll.qlIndexFixing(IndexON,D762,TRUE,_xll.ohTrigger(RecalcTrigger,TriggerON)),NA())</f>
        <v>1.2376164877885287E-2</v>
      </c>
      <c r="H762" s="42">
        <f>_xll.qlCalendarAdvance(Calendar,$H761,B762,"f",FALSE)</f>
        <v>44782</v>
      </c>
      <c r="I762" s="177">
        <f>_xll.qlInterestRateIndexValueDate(Index1M,$H762)</f>
        <v>44784</v>
      </c>
      <c r="J762" s="182">
        <f>IFERROR(_xll.qlIndexFixing(Index1M,$H762,TRUE,_xll.ohTrigger(RecalcTrigger,Trigger1M)),NA())</f>
        <v>1.230914368573921E-2</v>
      </c>
      <c r="K762" s="44">
        <f>IFERROR(_xll.qlIndexFixing(Index3M,H762,TRUE,_xll.ohTrigger(RecalcTrigger,Trigger3M)),NA())</f>
        <v>1.3697914870639781E-2</v>
      </c>
      <c r="L762" s="44">
        <f>IFERROR(_xll.qlIndexFixing(Index6M,$H762,TRUE,_xll.ohTrigger(RecalcTrigger,Trigger6M)),NA())</f>
        <v>1.5093308747247338E-2</v>
      </c>
      <c r="M762" s="183">
        <f>IFERROR(_xll.qlIndexFixing(Index1Y,$H762,TRUE,_xll.ohTrigger(RecalcTrigger,Trigger1Y)),NA())</f>
        <v>1.6731877954296884E-2</v>
      </c>
      <c r="N762" s="182">
        <f>IFERROR(_xll.qlIndexFixing(ONIndex1M,I762,TRUE,_xll.ohTrigger(RecalcTrigger,Trigger1M)),NA())</f>
        <v>1.2215016468148931E-2</v>
      </c>
      <c r="O762" s="44">
        <f>IFERROR(_xll.qlIndexFixing(ONIndex3M,I762,TRUE,_xll.ohTrigger(RecalcTrigger,Trigger3M)),NA())</f>
        <v>1.3367919805826745E-2</v>
      </c>
      <c r="P762" s="44">
        <f>IFERROR(_xll.qlIndexFixing(ONIndex6M,I762,TRUE,_xll.ohTrigger(RecalcTrigger,Trigger6M)),NA())</f>
        <v>1.4391252444054814E-2</v>
      </c>
      <c r="Q762" s="183">
        <f>IFERROR(_xll.qlIndexFixing(ONIndex1Y,I762,TRUE,_xll.ohTrigger(RecalcTrigger,Trigger1Y)),NA())</f>
        <v>1.5354885167111476E-2</v>
      </c>
    </row>
    <row r="763" spans="2:17" x14ac:dyDescent="0.2">
      <c r="B763" s="39" t="s">
        <v>42</v>
      </c>
      <c r="D763" s="42">
        <f>_xll.qlCalendarAdvance(Calendar,$D762,B763,"f",FALSE)</f>
        <v>44789</v>
      </c>
      <c r="E763" s="177">
        <f>_xll.qlInterestRateIndexValueDate(IndexON,D763)</f>
        <v>44789</v>
      </c>
      <c r="F763" s="193">
        <f>IFERROR(_xll.qlIndexFixing(IndexON,D763,TRUE,_xll.ohTrigger(RecalcTrigger,TriggerON)),NA())</f>
        <v>1.2432676606142223E-2</v>
      </c>
      <c r="H763" s="42">
        <f>_xll.qlCalendarAdvance(Calendar,$H762,B763,"f",FALSE)</f>
        <v>44789</v>
      </c>
      <c r="I763" s="177">
        <f>_xll.qlInterestRateIndexValueDate(Index1M,$H763)</f>
        <v>44791</v>
      </c>
      <c r="J763" s="182">
        <f>IFERROR(_xll.qlIndexFixing(Index1M,$H763,TRUE,_xll.ohTrigger(RecalcTrigger,Trigger1M)),NA())</f>
        <v>1.2362385855996805E-2</v>
      </c>
      <c r="K763" s="44">
        <f>IFERROR(_xll.qlIndexFixing(Index3M,H763,TRUE,_xll.ohTrigger(RecalcTrigger,Trigger3M)),NA())</f>
        <v>1.3749387168956415E-2</v>
      </c>
      <c r="L763" s="44">
        <f>IFERROR(_xll.qlIndexFixing(Index6M,$H763,TRUE,_xll.ohTrigger(RecalcTrigger,Trigger6M)),NA())</f>
        <v>1.5143949778315678E-2</v>
      </c>
      <c r="M763" s="183">
        <f>IFERROR(_xll.qlIndexFixing(Index1Y,$H763,TRUE,_xll.ohTrigger(RecalcTrigger,Trigger1Y)),NA())</f>
        <v>1.6779534423932978E-2</v>
      </c>
      <c r="N763" s="182">
        <f>IFERROR(_xll.qlIndexFixing(ONIndex1M,I763,TRUE,_xll.ohTrigger(RecalcTrigger,Trigger1M)),NA())</f>
        <v>1.2268493267857394E-2</v>
      </c>
      <c r="O763" s="44">
        <f>IFERROR(_xll.qlIndexFixing(ONIndex3M,I763,TRUE,_xll.ohTrigger(RecalcTrigger,Trigger3M)),NA())</f>
        <v>1.342018813109469E-2</v>
      </c>
      <c r="P763" s="44">
        <f>IFERROR(_xll.qlIndexFixing(ONIndex6M,I763,TRUE,_xll.ohTrigger(RecalcTrigger,Trigger6M)),NA())</f>
        <v>1.4443234700234342E-2</v>
      </c>
      <c r="Q763" s="183">
        <f>IFERROR(_xll.qlIndexFixing(ONIndex1Y,I763,TRUE,_xll.ohTrigger(RecalcTrigger,Trigger1Y)),NA())</f>
        <v>1.5405073045444695E-2</v>
      </c>
    </row>
    <row r="764" spans="2:17" x14ac:dyDescent="0.2">
      <c r="B764" s="39" t="s">
        <v>42</v>
      </c>
      <c r="D764" s="42">
        <f>_xll.qlCalendarAdvance(Calendar,$D763,B764,"f",FALSE)</f>
        <v>44796</v>
      </c>
      <c r="E764" s="177">
        <f>_xll.qlInterestRateIndexValueDate(IndexON,D764)</f>
        <v>44796</v>
      </c>
      <c r="F764" s="193">
        <f>IFERROR(_xll.qlIndexFixing(IndexON,D764,TRUE,_xll.ohTrigger(RecalcTrigger,TriggerON)),NA())</f>
        <v>1.2488982025029571E-2</v>
      </c>
      <c r="H764" s="42">
        <f>_xll.qlCalendarAdvance(Calendar,$H763,B764,"f",FALSE)</f>
        <v>44796</v>
      </c>
      <c r="I764" s="177">
        <f>_xll.qlInterestRateIndexValueDate(Index1M,$H764)</f>
        <v>44798</v>
      </c>
      <c r="J764" s="182">
        <f>IFERROR(_xll.qlIndexFixing(Index1M,$H764,TRUE,_xll.ohTrigger(RecalcTrigger,Trigger1M)),NA())</f>
        <v>1.2415449357279784E-2</v>
      </c>
      <c r="K764" s="44">
        <f>IFERROR(_xll.qlIndexFixing(Index3M,H764,TRUE,_xll.ohTrigger(RecalcTrigger,Trigger3M)),NA())</f>
        <v>1.3800691645467031E-2</v>
      </c>
      <c r="L764" s="44">
        <f>IFERROR(_xll.qlIndexFixing(Index6M,$H764,TRUE,_xll.ohTrigger(RecalcTrigger,Trigger6M)),NA())</f>
        <v>1.5194434758599251E-2</v>
      </c>
      <c r="M764" s="183">
        <f>IFERROR(_xll.qlIndexFixing(Index1Y,$H764,TRUE,_xll.ohTrigger(RecalcTrigger,Trigger1Y)),NA())</f>
        <v>1.6826995561276262E-2</v>
      </c>
      <c r="N764" s="182">
        <f>IFERROR(_xll.qlIndexFixing(ONIndex1M,I764,TRUE,_xll.ohTrigger(RecalcTrigger,Trigger1M)),NA())</f>
        <v>1.2321794489373872E-2</v>
      </c>
      <c r="O764" s="44">
        <f>IFERROR(_xll.qlIndexFixing(ONIndex3M,I764,TRUE,_xll.ohTrigger(RecalcTrigger,Trigger3M)),NA())</f>
        <v>1.3472298089682866E-2</v>
      </c>
      <c r="P764" s="44">
        <f>IFERROR(_xll.qlIndexFixing(ONIndex6M,I764,TRUE,_xll.ohTrigger(RecalcTrigger,Trigger6M)),NA())</f>
        <v>1.4495095924669243E-2</v>
      </c>
      <c r="Q764" s="183">
        <f>IFERROR(_xll.qlIndexFixing(ONIndex1Y,I764,TRUE,_xll.ohTrigger(RecalcTrigger,Trigger1Y)),NA())</f>
        <v>1.5455233696197723E-2</v>
      </c>
    </row>
    <row r="765" spans="2:17" x14ac:dyDescent="0.2">
      <c r="B765" s="39" t="s">
        <v>42</v>
      </c>
      <c r="D765" s="42">
        <f>_xll.qlCalendarAdvance(Calendar,$D764,B765,"f",FALSE)</f>
        <v>44803</v>
      </c>
      <c r="E765" s="177">
        <f>_xll.qlInterestRateIndexValueDate(IndexON,D765)</f>
        <v>44803</v>
      </c>
      <c r="F765" s="193">
        <f>IFERROR(_xll.qlIndexFixing(IndexON,D765,TRUE,_xll.ohTrigger(RecalcTrigger,TriggerON)),NA())</f>
        <v>1.2545078692500766E-2</v>
      </c>
      <c r="H765" s="42">
        <f>_xll.qlCalendarAdvance(Calendar,$H764,B765,"f",FALSE)</f>
        <v>44803</v>
      </c>
      <c r="I765" s="177">
        <f>_xll.qlInterestRateIndexValueDate(Index1M,$H765)</f>
        <v>44805</v>
      </c>
      <c r="J765" s="182">
        <f>IFERROR(_xll.qlIndexFixing(Index1M,$H765,TRUE,_xll.ohTrigger(RecalcTrigger,Trigger1M)),NA())</f>
        <v>1.2468332271594884E-2</v>
      </c>
      <c r="K765" s="44">
        <f>IFERROR(_xll.qlIndexFixing(Index3M,H765,TRUE,_xll.ohTrigger(RecalcTrigger,Trigger3M)),NA())</f>
        <v>1.3847940501579004E-2</v>
      </c>
      <c r="L765" s="44">
        <f>IFERROR(_xll.qlIndexFixing(Index6M,$H765,TRUE,_xll.ohTrigger(RecalcTrigger,Trigger6M)),NA())</f>
        <v>1.5225448654027619E-2</v>
      </c>
      <c r="M765" s="183">
        <f>IFERROR(_xll.qlIndexFixing(Index1Y,$H765,TRUE,_xll.ohTrigger(RecalcTrigger,Trigger1Y)),NA())</f>
        <v>1.6874255560933537E-2</v>
      </c>
      <c r="N765" s="182">
        <f>IFERROR(_xll.qlIndexFixing(ONIndex1M,I765,TRUE,_xll.ohTrigger(RecalcTrigger,Trigger1M)),NA())</f>
        <v>1.2374918219268949E-2</v>
      </c>
      <c r="O765" s="44">
        <f>IFERROR(_xll.qlIndexFixing(ONIndex3M,I765,TRUE,_xll.ohTrigger(RecalcTrigger,Trigger3M)),NA())</f>
        <v>1.3524248072958045E-2</v>
      </c>
      <c r="P765" s="44">
        <f>IFERROR(_xll.qlIndexFixing(ONIndex6M,I765,TRUE,_xll.ohTrigger(RecalcTrigger,Trigger6M)),NA())</f>
        <v>1.4546834883706339E-2</v>
      </c>
      <c r="Q765" s="183">
        <f>IFERROR(_xll.qlIndexFixing(ONIndex1Y,I765,TRUE,_xll.ohTrigger(RecalcTrigger,Trigger1Y)),NA())</f>
        <v>1.5505367006021231E-2</v>
      </c>
    </row>
    <row r="766" spans="2:17" x14ac:dyDescent="0.2">
      <c r="B766" s="39" t="s">
        <v>42</v>
      </c>
      <c r="D766" s="42">
        <f>_xll.qlCalendarAdvance(Calendar,$D765,B766,"f",FALSE)</f>
        <v>44810</v>
      </c>
      <c r="E766" s="177">
        <f>_xll.qlInterestRateIndexValueDate(IndexON,D766)</f>
        <v>44810</v>
      </c>
      <c r="F766" s="193">
        <f>IFERROR(_xll.qlIndexFixing(IndexON,D766,TRUE,_xll.ohTrigger(RecalcTrigger,TriggerON)),NA())</f>
        <v>1.2600964166509243E-2</v>
      </c>
      <c r="H766" s="42">
        <f>_xll.qlCalendarAdvance(Calendar,$H765,B766,"f",FALSE)</f>
        <v>44810</v>
      </c>
      <c r="I766" s="177">
        <f>_xll.qlInterestRateIndexValueDate(Index1M,$H766)</f>
        <v>44812</v>
      </c>
      <c r="J766" s="182">
        <f>IFERROR(_xll.qlIndexFixing(Index1M,$H766,TRUE,_xll.ohTrigger(RecalcTrigger,Trigger1M)),NA())</f>
        <v>1.252103268092386E-2</v>
      </c>
      <c r="K766" s="44">
        <f>IFERROR(_xll.qlIndexFixing(Index3M,H766,TRUE,_xll.ohTrigger(RecalcTrigger,Trigger3M)),NA())</f>
        <v>1.3898915035190284E-2</v>
      </c>
      <c r="L766" s="44">
        <f>IFERROR(_xll.qlIndexFixing(Index6M,$H766,TRUE,_xll.ohTrigger(RecalcTrigger,Trigger6M)),NA())</f>
        <v>1.5275666016662689E-2</v>
      </c>
      <c r="M766" s="183">
        <f>IFERROR(_xll.qlIndexFixing(Index1Y,$H766,TRUE,_xll.ohTrigger(RecalcTrigger,Trigger1Y)),NA())</f>
        <v>1.6921308571641432E-2</v>
      </c>
      <c r="N766" s="182">
        <f>IFERROR(_xll.qlIndexFixing(ONIndex1M,I766,TRUE,_xll.ohTrigger(RecalcTrigger,Trigger1M)),NA())</f>
        <v>1.2427862544033275E-2</v>
      </c>
      <c r="O766" s="44">
        <f>IFERROR(_xll.qlIndexFixing(ONIndex3M,I766,TRUE,_xll.ohTrigger(RecalcTrigger,Trigger3M)),NA())</f>
        <v>1.3576036472287001E-2</v>
      </c>
      <c r="P766" s="44">
        <f>IFERROR(_xll.qlIndexFixing(ONIndex6M,I766,TRUE,_xll.ohTrigger(RecalcTrigger,Trigger6M)),NA())</f>
        <v>1.4598450343372704E-2</v>
      </c>
      <c r="Q766" s="183">
        <f>IFERROR(_xll.qlIndexFixing(ONIndex1Y,I766,TRUE,_xll.ohTrigger(RecalcTrigger,Trigger1Y)),NA())</f>
        <v>1.5555472861166209E-2</v>
      </c>
    </row>
    <row r="767" spans="2:17" x14ac:dyDescent="0.2">
      <c r="B767" s="39" t="s">
        <v>42</v>
      </c>
      <c r="D767" s="42">
        <f>_xll.qlCalendarAdvance(Calendar,$D766,B767,"f",FALSE)</f>
        <v>44817</v>
      </c>
      <c r="E767" s="177">
        <f>_xll.qlInterestRateIndexValueDate(IndexON,D767)</f>
        <v>44817</v>
      </c>
      <c r="F767" s="193">
        <f>IFERROR(_xll.qlIndexFixing(IndexON,D767,TRUE,_xll.ohTrigger(RecalcTrigger,TriggerON)),NA())</f>
        <v>1.2656636005328181E-2</v>
      </c>
      <c r="H767" s="42">
        <f>_xll.qlCalendarAdvance(Calendar,$H766,B767,"f",FALSE)</f>
        <v>44817</v>
      </c>
      <c r="I767" s="177">
        <f>_xll.qlInterestRateIndexValueDate(Index1M,$H767)</f>
        <v>44819</v>
      </c>
      <c r="J767" s="182">
        <f>IFERROR(_xll.qlIndexFixing(Index1M,$H767,TRUE,_xll.ohTrigger(RecalcTrigger,Trigger1M)),NA())</f>
        <v>1.2573548667218493E-2</v>
      </c>
      <c r="K767" s="44">
        <f>IFERROR(_xll.qlIndexFixing(Index3M,H767,TRUE,_xll.ohTrigger(RecalcTrigger,Trigger3M)),NA())</f>
        <v>1.3949716999769093E-2</v>
      </c>
      <c r="L767" s="44">
        <f>IFERROR(_xll.qlIndexFixing(Index6M,$H767,TRUE,_xll.ohTrigger(RecalcTrigger,Trigger6M)),NA())</f>
        <v>1.5325717863298179E-2</v>
      </c>
      <c r="M767" s="183">
        <f>IFERROR(_xll.qlIndexFixing(Index1Y,$H767,TRUE,_xll.ohTrigger(RecalcTrigger,Trigger1Y)),NA())</f>
        <v>1.6968148696265992E-2</v>
      </c>
      <c r="N767" s="182">
        <f>IFERROR(_xll.qlIndexFixing(ONIndex1M,I767,TRUE,_xll.ohTrigger(RecalcTrigger,Trigger1M)),NA())</f>
        <v>1.2480625550237434E-2</v>
      </c>
      <c r="O767" s="44">
        <f>IFERROR(_xll.qlIndexFixing(ONIndex3M,I767,TRUE,_xll.ohTrigger(RecalcTrigger,Trigger3M)),NA())</f>
        <v>1.3627661679196379E-2</v>
      </c>
      <c r="P767" s="44">
        <f>IFERROR(_xll.qlIndexFixing(ONIndex6M,I767,TRUE,_xll.ohTrigger(RecalcTrigger,Trigger6M)),NA())</f>
        <v>1.464994107001516E-2</v>
      </c>
      <c r="Q767" s="183">
        <f>IFERROR(_xll.qlIndexFixing(ONIndex1Y,I767,TRUE,_xll.ohTrigger(RecalcTrigger,Trigger1Y)),NA())</f>
        <v>1.5605551148363261E-2</v>
      </c>
    </row>
    <row r="768" spans="2:17" x14ac:dyDescent="0.2">
      <c r="B768" s="39" t="s">
        <v>42</v>
      </c>
      <c r="D768" s="42">
        <f>_xll.qlCalendarAdvance(Calendar,$D767,B768,"f",FALSE)</f>
        <v>44824</v>
      </c>
      <c r="E768" s="177">
        <f>_xll.qlInterestRateIndexValueDate(IndexON,D768)</f>
        <v>44824</v>
      </c>
      <c r="F768" s="193">
        <f>IFERROR(_xll.qlIndexFixing(IndexON,D768,TRUE,_xll.ohTrigger(RecalcTrigger,TriggerON)),NA())</f>
        <v>1.2712091766751143E-2</v>
      </c>
      <c r="H768" s="42">
        <f>_xll.qlCalendarAdvance(Calendar,$H767,B768,"f",FALSE)</f>
        <v>44824</v>
      </c>
      <c r="I768" s="177">
        <f>_xll.qlInterestRateIndexValueDate(Index1M,$H768)</f>
        <v>44826</v>
      </c>
      <c r="J768" s="182">
        <f>IFERROR(_xll.qlIndexFixing(Index1M,$H768,TRUE,_xll.ohTrigger(RecalcTrigger,Trigger1M)),NA())</f>
        <v>1.2625878312408079E-2</v>
      </c>
      <c r="K768" s="44">
        <f>IFERROR(_xll.qlIndexFixing(Index3M,H768,TRUE,_xll.ohTrigger(RecalcTrigger,Trigger3M)),NA())</f>
        <v>1.4000344777456177E-2</v>
      </c>
      <c r="L768" s="44">
        <f>IFERROR(_xll.qlIndexFixing(Index6M,$H768,TRUE,_xll.ohTrigger(RecalcTrigger,Trigger6M)),NA())</f>
        <v>1.5375600447186645E-2</v>
      </c>
      <c r="M768" s="183">
        <f>IFERROR(_xll.qlIndexFixing(Index1Y,$H768,TRUE,_xll.ohTrigger(RecalcTrigger,Trigger1Y)),NA())</f>
        <v>1.701476999180682E-2</v>
      </c>
      <c r="N768" s="182">
        <f>IFERROR(_xll.qlIndexFixing(ONIndex1M,I768,TRUE,_xll.ohTrigger(RecalcTrigger,Trigger1M)),NA())</f>
        <v>1.253320532429214E-2</v>
      </c>
      <c r="O768" s="44">
        <f>IFERROR(_xll.qlIndexFixing(ONIndex3M,I768,TRUE,_xll.ohTrigger(RecalcTrigger,Trigger3M)),NA())</f>
        <v>1.3679122084893081E-2</v>
      </c>
      <c r="P768" s="44">
        <f>IFERROR(_xll.qlIndexFixing(ONIndex6M,I768,TRUE,_xll.ohTrigger(RecalcTrigger,Trigger6M)),NA())</f>
        <v>1.4701305829660782E-2</v>
      </c>
      <c r="Q768" s="183">
        <f>IFERROR(_xll.qlIndexFixing(ONIndex1Y,I768,TRUE,_xll.ohTrigger(RecalcTrigger,Trigger1Y)),NA())</f>
        <v>1.5655601754103188E-2</v>
      </c>
    </row>
    <row r="769" spans="2:17" x14ac:dyDescent="0.2">
      <c r="B769" s="39" t="s">
        <v>42</v>
      </c>
      <c r="D769" s="42">
        <f>_xll.qlCalendarAdvance(Calendar,$D768,B769,"f",FALSE)</f>
        <v>44831</v>
      </c>
      <c r="E769" s="177">
        <f>_xll.qlInterestRateIndexValueDate(IndexON,D769)</f>
        <v>44831</v>
      </c>
      <c r="F769" s="193">
        <f>IFERROR(_xll.qlIndexFixing(IndexON,D769,TRUE,_xll.ohTrigger(RecalcTrigger,TriggerON)),NA())</f>
        <v>1.2767329008891437E-2</v>
      </c>
      <c r="H769" s="42">
        <f>_xll.qlCalendarAdvance(Calendar,$H768,B769,"f",FALSE)</f>
        <v>44831</v>
      </c>
      <c r="I769" s="177">
        <f>_xll.qlInterestRateIndexValueDate(Index1M,$H769)</f>
        <v>44833</v>
      </c>
      <c r="J769" s="182">
        <f>IFERROR(_xll.qlIndexFixing(Index1M,$H769,TRUE,_xll.ohTrigger(RecalcTrigger,Trigger1M)),NA())</f>
        <v>1.267801969839194E-2</v>
      </c>
      <c r="K769" s="44">
        <f>IFERROR(_xll.qlIndexFixing(Index3M,H769,TRUE,_xll.ohTrigger(RecalcTrigger,Trigger3M)),NA())</f>
        <v>1.4050798255153438E-2</v>
      </c>
      <c r="L769" s="44">
        <f>IFERROR(_xll.qlIndexFixing(Index6M,$H769,TRUE,_xll.ohTrigger(RecalcTrigger,Trigger6M)),NA())</f>
        <v>1.542530999702261E-2</v>
      </c>
      <c r="M769" s="183">
        <f>IFERROR(_xll.qlIndexFixing(Index1Y,$H769,TRUE,_xll.ohTrigger(RecalcTrigger,Trigger1Y)),NA())</f>
        <v>1.7061166469396871E-2</v>
      </c>
      <c r="N769" s="182">
        <f>IFERROR(_xll.qlIndexFixing(ONIndex1M,I769,TRUE,_xll.ohTrigger(RecalcTrigger,Trigger1M)),NA())</f>
        <v>1.2585599952688042E-2</v>
      </c>
      <c r="O769" s="44">
        <f>IFERROR(_xll.qlIndexFixing(ONIndex3M,I769,TRUE,_xll.ohTrigger(RecalcTrigger,Trigger3M)),NA())</f>
        <v>1.3730416080903751E-2</v>
      </c>
      <c r="P769" s="44">
        <f>IFERROR(_xll.qlIndexFixing(ONIndex6M,I769,TRUE,_xll.ohTrigger(RecalcTrigger,Trigger6M)),NA())</f>
        <v>1.4752543388576456E-2</v>
      </c>
      <c r="Q769" s="183">
        <f>IFERROR(_xll.qlIndexFixing(ONIndex1Y,I769,TRUE,_xll.ohTrigger(RecalcTrigger,Trigger1Y)),NA())</f>
        <v>1.5705624564956722E-2</v>
      </c>
    </row>
    <row r="770" spans="2:17" x14ac:dyDescent="0.2">
      <c r="B770" s="39" t="s">
        <v>42</v>
      </c>
      <c r="D770" s="42">
        <f>_xll.qlCalendarAdvance(Calendar,$D769,B770,"f",FALSE)</f>
        <v>44838</v>
      </c>
      <c r="E770" s="177">
        <f>_xll.qlInterestRateIndexValueDate(IndexON,D770)</f>
        <v>44838</v>
      </c>
      <c r="F770" s="193">
        <f>IFERROR(_xll.qlIndexFixing(IndexON,D770,TRUE,_xll.ohTrigger(RecalcTrigger,TriggerON)),NA())</f>
        <v>1.2822345289782433E-2</v>
      </c>
      <c r="H770" s="42">
        <f>_xll.qlCalendarAdvance(Calendar,$H769,B770,"f",FALSE)</f>
        <v>44838</v>
      </c>
      <c r="I770" s="177">
        <f>_xll.qlInterestRateIndexValueDate(Index1M,$H770)</f>
        <v>44840</v>
      </c>
      <c r="J770" s="182">
        <f>IFERROR(_xll.qlIndexFixing(Index1M,$H770,TRUE,_xll.ohTrigger(RecalcTrigger,Trigger1M)),NA())</f>
        <v>1.2729970907044419E-2</v>
      </c>
      <c r="K770" s="44">
        <f>IFERROR(_xll.qlIndexFixing(Index3M,H770,TRUE,_xll.ohTrigger(RecalcTrigger,Trigger3M)),NA())</f>
        <v>1.4104915518490779E-2</v>
      </c>
      <c r="L770" s="44">
        <f>IFERROR(_xll.qlIndexFixing(Index6M,$H770,TRUE,_xll.ohTrigger(RecalcTrigger,Trigger6M)),NA())</f>
        <v>1.547864901238174E-2</v>
      </c>
      <c r="M770" s="183">
        <f>IFERROR(_xll.qlIndexFixing(Index1Y,$H770,TRUE,_xll.ohTrigger(RecalcTrigger,Trigger1Y)),NA())</f>
        <v>1.7107332094307488E-2</v>
      </c>
      <c r="N770" s="182">
        <f>IFERROR(_xll.qlIndexFixing(ONIndex1M,I770,TRUE,_xll.ohTrigger(RecalcTrigger,Trigger1M)),NA())</f>
        <v>1.2637807522075661E-2</v>
      </c>
      <c r="O770" s="44">
        <f>IFERROR(_xll.qlIndexFixing(ONIndex3M,I770,TRUE,_xll.ohTrigger(RecalcTrigger,Trigger3M)),NA())</f>
        <v>1.3781542058515228E-2</v>
      </c>
      <c r="P770" s="44">
        <f>IFERROR(_xll.qlIndexFixing(ONIndex6M,I770,TRUE,_xll.ohTrigger(RecalcTrigger,Trigger6M)),NA())</f>
        <v>1.4803652512789256E-2</v>
      </c>
      <c r="Q770" s="183">
        <f>IFERROR(_xll.qlIndexFixing(ONIndex1Y,I770,TRUE,_xll.ohTrigger(RecalcTrigger,Trigger1Y)),NA())</f>
        <v>1.5755619467334725E-2</v>
      </c>
    </row>
    <row r="771" spans="2:17" x14ac:dyDescent="0.2">
      <c r="B771" s="39" t="s">
        <v>42</v>
      </c>
      <c r="D771" s="42">
        <f>_xll.qlCalendarAdvance(Calendar,$D770,B771,"f",FALSE)</f>
        <v>44845</v>
      </c>
      <c r="E771" s="177">
        <f>_xll.qlInterestRateIndexValueDate(IndexON,D771)</f>
        <v>44845</v>
      </c>
      <c r="F771" s="193">
        <f>IFERROR(_xll.qlIndexFixing(IndexON,D771,TRUE,_xll.ohTrigger(RecalcTrigger,TriggerON)),NA())</f>
        <v>1.2877138167537439E-2</v>
      </c>
      <c r="H771" s="42">
        <f>_xll.qlCalendarAdvance(Calendar,$H770,B771,"f",FALSE)</f>
        <v>44845</v>
      </c>
      <c r="I771" s="177">
        <f>_xll.qlInterestRateIndexValueDate(Index1M,$H771)</f>
        <v>44847</v>
      </c>
      <c r="J771" s="182">
        <f>IFERROR(_xll.qlIndexFixing(Index1M,$H771,TRUE,_xll.ohTrigger(RecalcTrigger,Trigger1M)),NA())</f>
        <v>1.278173002020988E-2</v>
      </c>
      <c r="K771" s="44">
        <f>IFERROR(_xll.qlIndexFixing(Index3M,H771,TRUE,_xll.ohTrigger(RecalcTrigger,Trigger3M)),NA())</f>
        <v>1.4155023678033299E-2</v>
      </c>
      <c r="L771" s="44">
        <f>IFERROR(_xll.qlIndexFixing(Index6M,$H771,TRUE,_xll.ohTrigger(RecalcTrigger,Trigger6M)),NA())</f>
        <v>1.5527988658326894E-2</v>
      </c>
      <c r="M771" s="183">
        <f>IFERROR(_xll.qlIndexFixing(Index1Y,$H771,TRUE,_xll.ohTrigger(RecalcTrigger,Trigger1Y)),NA())</f>
        <v>1.7153260785949479E-2</v>
      </c>
      <c r="N771" s="182">
        <f>IFERROR(_xll.qlIndexFixing(ONIndex1M,I771,TRUE,_xll.ohTrigger(RecalcTrigger,Trigger1M)),NA())</f>
        <v>1.268982611886571E-2</v>
      </c>
      <c r="O771" s="44">
        <f>IFERROR(_xll.qlIndexFixing(ONIndex3M,I771,TRUE,_xll.ohTrigger(RecalcTrigger,Trigger3M)),NA())</f>
        <v>1.3832498409254157E-2</v>
      </c>
      <c r="P771" s="44">
        <f>IFERROR(_xll.qlIndexFixing(ONIndex6M,I771,TRUE,_xll.ohTrigger(RecalcTrigger,Trigger6M)),NA())</f>
        <v>1.4854631968486132E-2</v>
      </c>
      <c r="Q771" s="183">
        <f>IFERROR(_xll.qlIndexFixing(ONIndex1Y,I771,TRUE,_xll.ohTrigger(RecalcTrigger,Trigger1Y)),NA())</f>
        <v>1.5805586347807932E-2</v>
      </c>
    </row>
    <row r="772" spans="2:17" x14ac:dyDescent="0.2">
      <c r="B772" s="39" t="s">
        <v>42</v>
      </c>
      <c r="D772" s="42">
        <f>_xll.qlCalendarAdvance(Calendar,$D771,B772,"f",FALSE)</f>
        <v>44852</v>
      </c>
      <c r="E772" s="177">
        <f>_xll.qlInterestRateIndexValueDate(IndexON,D772)</f>
        <v>44852</v>
      </c>
      <c r="F772" s="193">
        <f>IFERROR(_xll.qlIndexFixing(IndexON,D772,TRUE,_xll.ohTrigger(RecalcTrigger,TriggerON)),NA())</f>
        <v>1.2931705200029953E-2</v>
      </c>
      <c r="H772" s="42">
        <f>_xll.qlCalendarAdvance(Calendar,$H771,B772,"f",FALSE)</f>
        <v>44852</v>
      </c>
      <c r="I772" s="177">
        <f>_xll.qlInterestRateIndexValueDate(Index1M,$H772)</f>
        <v>44854</v>
      </c>
      <c r="J772" s="182">
        <f>IFERROR(_xll.qlIndexFixing(Index1M,$H772,TRUE,_xll.ohTrigger(RecalcTrigger,Trigger1M)),NA())</f>
        <v>1.2833295119715205E-2</v>
      </c>
      <c r="K772" s="44">
        <f>IFERROR(_xll.qlIndexFixing(Index3M,H772,TRUE,_xll.ohTrigger(RecalcTrigger,Trigger3M)),NA())</f>
        <v>1.4204971161638914E-2</v>
      </c>
      <c r="L772" s="44">
        <f>IFERROR(_xll.qlIndexFixing(Index6M,$H772,TRUE,_xll.ohTrigger(RecalcTrigger,Trigger6M)),NA())</f>
        <v>1.5577143559754781E-2</v>
      </c>
      <c r="M772" s="183">
        <f>IFERROR(_xll.qlIndexFixing(Index1Y,$H772,TRUE,_xll.ohTrigger(RecalcTrigger,Trigger1Y)),NA())</f>
        <v>1.7198946417878624E-2</v>
      </c>
      <c r="N772" s="182">
        <f>IFERROR(_xll.qlIndexFixing(ONIndex1M,I772,TRUE,_xll.ohTrigger(RecalcTrigger,Trigger1M)),NA())</f>
        <v>1.2741653829548838E-2</v>
      </c>
      <c r="O772" s="44">
        <f>IFERROR(_xll.qlIndexFixing(ONIndex3M,I772,TRUE,_xll.ohTrigger(RecalcTrigger,Trigger3M)),NA())</f>
        <v>1.3883283524247503E-2</v>
      </c>
      <c r="P772" s="44">
        <f>IFERROR(_xll.qlIndexFixing(ONIndex6M,I772,TRUE,_xll.ohTrigger(RecalcTrigger,Trigger6M)),NA())</f>
        <v>1.4905480521933967E-2</v>
      </c>
      <c r="Q772" s="183">
        <f>IFERROR(_xll.qlIndexFixing(ONIndex1Y,I772,TRUE,_xll.ohTrigger(RecalcTrigger,Trigger1Y)),NA())</f>
        <v>1.585552509286714E-2</v>
      </c>
    </row>
    <row r="773" spans="2:17" x14ac:dyDescent="0.2">
      <c r="B773" s="39" t="s">
        <v>42</v>
      </c>
      <c r="D773" s="42">
        <f>_xll.qlCalendarAdvance(Calendar,$D772,B773,"f",FALSE)</f>
        <v>44859</v>
      </c>
      <c r="E773" s="177">
        <f>_xll.qlInterestRateIndexValueDate(IndexON,D773)</f>
        <v>44859</v>
      </c>
      <c r="F773" s="193">
        <f>IFERROR(_xll.qlIndexFixing(IndexON,D773,TRUE,_xll.ohTrigger(RecalcTrigger,TriggerON)),NA())</f>
        <v>1.2986043945373282E-2</v>
      </c>
      <c r="H773" s="42">
        <f>_xll.qlCalendarAdvance(Calendar,$H772,B773,"f",FALSE)</f>
        <v>44859</v>
      </c>
      <c r="I773" s="177">
        <f>_xll.qlInterestRateIndexValueDate(Index1M,$H773)</f>
        <v>44861</v>
      </c>
      <c r="J773" s="182">
        <f>IFERROR(_xll.qlIndexFixing(Index1M,$H773,TRUE,_xll.ohTrigger(RecalcTrigger,Trigger1M)),NA())</f>
        <v>1.2884664287359793E-2</v>
      </c>
      <c r="K773" s="44">
        <f>IFERROR(_xll.qlIndexFixing(Index3M,H773,TRUE,_xll.ohTrigger(RecalcTrigger,Trigger3M)),NA())</f>
        <v>1.4254762609676586E-2</v>
      </c>
      <c r="L773" s="44">
        <f>IFERROR(_xll.qlIndexFixing(Index6M,$H773,TRUE,_xll.ohTrigger(RecalcTrigger,Trigger6M)),NA())</f>
        <v>1.5626109857786032E-2</v>
      </c>
      <c r="M773" s="183">
        <f>IFERROR(_xll.qlIndexFixing(Index1Y,$H773,TRUE,_xll.ohTrigger(RecalcTrigger,Trigger1Y)),NA())</f>
        <v>1.7244382817799147E-2</v>
      </c>
      <c r="N773" s="182">
        <f>IFERROR(_xll.qlIndexFixing(ONIndex1M,I773,TRUE,_xll.ohTrigger(RecalcTrigger,Trigger1M)),NA())</f>
        <v>1.279328874069563E-2</v>
      </c>
      <c r="O773" s="44">
        <f>IFERROR(_xll.qlIndexFixing(ONIndex3M,I773,TRUE,_xll.ohTrigger(RecalcTrigger,Trigger3M)),NA())</f>
        <v>1.3933895795181783E-2</v>
      </c>
      <c r="P773" s="44">
        <f>IFERROR(_xll.qlIndexFixing(ONIndex6M,I773,TRUE,_xll.ohTrigger(RecalcTrigger,Trigger6M)),NA())</f>
        <v>1.4956196939239774E-2</v>
      </c>
      <c r="Q773" s="183">
        <f>IFERROR(_xll.qlIndexFixing(ONIndex1Y,I773,TRUE,_xll.ohTrigger(RecalcTrigger,Trigger1Y)),NA())</f>
        <v>1.5905435589083083E-2</v>
      </c>
    </row>
    <row r="774" spans="2:17" x14ac:dyDescent="0.2">
      <c r="B774" s="39" t="s">
        <v>42</v>
      </c>
      <c r="D774" s="42">
        <f>_xll.qlCalendarAdvance(Calendar,$D773,B774,"f",FALSE)</f>
        <v>44866</v>
      </c>
      <c r="E774" s="177">
        <f>_xll.qlInterestRateIndexValueDate(IndexON,D774)</f>
        <v>44866</v>
      </c>
      <c r="F774" s="193">
        <f>IFERROR(_xll.qlIndexFixing(IndexON,D774,TRUE,_xll.ohTrigger(RecalcTrigger,TriggerON)),NA())</f>
        <v>1.3040151961600799E-2</v>
      </c>
      <c r="H774" s="42">
        <f>_xll.qlCalendarAdvance(Calendar,$H773,B774,"f",FALSE)</f>
        <v>44866</v>
      </c>
      <c r="I774" s="177">
        <f>_xll.qlInterestRateIndexValueDate(Index1M,$H774)</f>
        <v>44868</v>
      </c>
      <c r="J774" s="182">
        <f>IFERROR(_xll.qlIndexFixing(Index1M,$H774,TRUE,_xll.ohTrigger(RecalcTrigger,Trigger1M)),NA())</f>
        <v>1.2935835604913071E-2</v>
      </c>
      <c r="K774" s="44">
        <f>IFERROR(_xll.qlIndexFixing(Index3M,H774,TRUE,_xll.ohTrigger(RecalcTrigger,Trigger3M)),NA())</f>
        <v>1.4304402728603276E-2</v>
      </c>
      <c r="L774" s="44">
        <f>IFERROR(_xll.qlIndexFixing(Index6M,$H774,TRUE,_xll.ohTrigger(RecalcTrigger,Trigger6M)),NA())</f>
        <v>1.5671128520796766E-2</v>
      </c>
      <c r="M774" s="183">
        <f>IFERROR(_xll.qlIndexFixing(Index1Y,$H774,TRUE,_xll.ohTrigger(RecalcTrigger,Trigger1Y)),NA())</f>
        <v>1.7289563767569648E-2</v>
      </c>
      <c r="N774" s="182">
        <f>IFERROR(_xll.qlIndexFixing(ONIndex1M,I774,TRUE,_xll.ohTrigger(RecalcTrigger,Trigger1M)),NA())</f>
        <v>1.2844728938716798E-2</v>
      </c>
      <c r="O774" s="44">
        <f>IFERROR(_xll.qlIndexFixing(ONIndex3M,I774,TRUE,_xll.ohTrigger(RecalcTrigger,Trigger3M)),NA())</f>
        <v>1.3984333613343836E-2</v>
      </c>
      <c r="P774" s="44">
        <f>IFERROR(_xll.qlIndexFixing(ONIndex6M,I774,TRUE,_xll.ohTrigger(RecalcTrigger,Trigger6M)),NA())</f>
        <v>1.5006779986510566E-2</v>
      </c>
      <c r="Q774" s="183">
        <f>IFERROR(_xll.qlIndexFixing(ONIndex1Y,I774,TRUE,_xll.ohTrigger(RecalcTrigger,Trigger1Y)),NA())</f>
        <v>1.595531772294656E-2</v>
      </c>
    </row>
    <row r="775" spans="2:17" x14ac:dyDescent="0.2">
      <c r="B775" s="39" t="s">
        <v>42</v>
      </c>
      <c r="D775" s="42">
        <f>_xll.qlCalendarAdvance(Calendar,$D774,B775,"f",FALSE)</f>
        <v>44873</v>
      </c>
      <c r="E775" s="177">
        <f>_xll.qlInterestRateIndexValueDate(IndexON,D775)</f>
        <v>44873</v>
      </c>
      <c r="F775" s="193">
        <f>IFERROR(_xll.qlIndexFixing(IndexON,D775,TRUE,_xll.ohTrigger(RecalcTrigger,TriggerON)),NA())</f>
        <v>1.3094026806665937E-2</v>
      </c>
      <c r="H775" s="42">
        <f>_xll.qlCalendarAdvance(Calendar,$H774,B775,"f",FALSE)</f>
        <v>44873</v>
      </c>
      <c r="I775" s="177">
        <f>_xll.qlInterestRateIndexValueDate(Index1M,$H775)</f>
        <v>44875</v>
      </c>
      <c r="J775" s="182">
        <f>IFERROR(_xll.qlIndexFixing(Index1M,$H775,TRUE,_xll.ohTrigger(RecalcTrigger,Trigger1M)),NA())</f>
        <v>1.298680715412448E-2</v>
      </c>
      <c r="K775" s="44">
        <f>IFERROR(_xll.qlIndexFixing(Index3M,H775,TRUE,_xll.ohTrigger(RecalcTrigger,Trigger3M)),NA())</f>
        <v>1.4353896290960478E-2</v>
      </c>
      <c r="L775" s="44">
        <f>IFERROR(_xll.qlIndexFixing(Index6M,$H775,TRUE,_xll.ohTrigger(RecalcTrigger,Trigger6M)),NA())</f>
        <v>1.5719719293771084E-2</v>
      </c>
      <c r="M775" s="183">
        <f>IFERROR(_xll.qlIndexFixing(Index1Y,$H775,TRUE,_xll.ohTrigger(RecalcTrigger,Trigger1Y)),NA())</f>
        <v>1.7334483003206391E-2</v>
      </c>
      <c r="N775" s="182">
        <f>IFERROR(_xll.qlIndexFixing(ONIndex1M,I775,TRUE,_xll.ohTrigger(RecalcTrigger,Trigger1M)),NA())</f>
        <v>1.2895972510262865E-2</v>
      </c>
      <c r="O775" s="44">
        <f>IFERROR(_xll.qlIndexFixing(ONIndex3M,I775,TRUE,_xll.ohTrigger(RecalcTrigger,Trigger3M)),NA())</f>
        <v>1.4034595369940561E-2</v>
      </c>
      <c r="P775" s="44">
        <f>IFERROR(_xll.qlIndexFixing(ONIndex6M,I775,TRUE,_xll.ohTrigger(RecalcTrigger,Trigger6M)),NA())</f>
        <v>1.5057228430013225E-2</v>
      </c>
      <c r="Q775" s="183">
        <f>IFERROR(_xll.qlIndexFixing(ONIndex1Y,I775,TRUE,_xll.ohTrigger(RecalcTrigger,Trigger1Y)),NA())</f>
        <v>1.6005171381028305E-2</v>
      </c>
    </row>
    <row r="776" spans="2:17" x14ac:dyDescent="0.2">
      <c r="B776" s="39" t="s">
        <v>42</v>
      </c>
      <c r="D776" s="42">
        <f>_xll.qlCalendarAdvance(Calendar,$D775,B776,"f",FALSE)</f>
        <v>44880</v>
      </c>
      <c r="E776" s="177">
        <f>_xll.qlInterestRateIndexValueDate(IndexON,D776)</f>
        <v>44880</v>
      </c>
      <c r="F776" s="193">
        <f>IFERROR(_xll.qlIndexFixing(IndexON,D776,TRUE,_xll.ohTrigger(RecalcTrigger,TriggerON)),NA())</f>
        <v>1.3147666038602068E-2</v>
      </c>
      <c r="H776" s="42">
        <f>_xll.qlCalendarAdvance(Calendar,$H775,B776,"f",FALSE)</f>
        <v>44880</v>
      </c>
      <c r="I776" s="177">
        <f>_xll.qlInterestRateIndexValueDate(Index1M,$H776)</f>
        <v>44882</v>
      </c>
      <c r="J776" s="182">
        <f>IFERROR(_xll.qlIndexFixing(Index1M,$H776,TRUE,_xll.ohTrigger(RecalcTrigger,Trigger1M)),NA())</f>
        <v>1.3037577016718482E-2</v>
      </c>
      <c r="K776" s="44">
        <f>IFERROR(_xll.qlIndexFixing(Index3M,H776,TRUE,_xll.ohTrigger(RecalcTrigger,Trigger3M)),NA())</f>
        <v>1.4403248135379425E-2</v>
      </c>
      <c r="L776" s="44">
        <f>IFERROR(_xll.qlIndexFixing(Index6M,$H776,TRUE,_xll.ohTrigger(RecalcTrigger,Trigger6M)),NA())</f>
        <v>1.5768109945998907E-2</v>
      </c>
      <c r="M776" s="183">
        <f>IFERROR(_xll.qlIndexFixing(Index1Y,$H776,TRUE,_xll.ohTrigger(RecalcTrigger,Trigger1Y)),NA())</f>
        <v>1.7379134214892043E-2</v>
      </c>
      <c r="N776" s="182">
        <f>IFERROR(_xll.qlIndexFixing(ONIndex1M,I776,TRUE,_xll.ohTrigger(RecalcTrigger,Trigger1M)),NA())</f>
        <v>1.2947017541664607E-2</v>
      </c>
      <c r="O776" s="44">
        <f>IFERROR(_xll.qlIndexFixing(ONIndex3M,I776,TRUE,_xll.ohTrigger(RecalcTrigger,Trigger3M)),NA())</f>
        <v>1.4084679456578542E-2</v>
      </c>
      <c r="P776" s="44">
        <f>IFERROR(_xll.qlIndexFixing(ONIndex6M,I776,TRUE,_xll.ohTrigger(RecalcTrigger,Trigger6M)),NA())</f>
        <v>1.510754103577483E-2</v>
      </c>
      <c r="Q776" s="183">
        <f>IFERROR(_xll.qlIndexFixing(ONIndex1Y,I776,TRUE,_xll.ohTrigger(RecalcTrigger,Trigger1Y)),NA())</f>
        <v>1.6054996449739178E-2</v>
      </c>
    </row>
    <row r="777" spans="2:17" x14ac:dyDescent="0.2">
      <c r="B777" s="39" t="s">
        <v>42</v>
      </c>
      <c r="D777" s="42">
        <f>_xll.qlCalendarAdvance(Calendar,$D776,B777,"f",FALSE)</f>
        <v>44887</v>
      </c>
      <c r="E777" s="177">
        <f>_xll.qlInterestRateIndexValueDate(IndexON,D777)</f>
        <v>44887</v>
      </c>
      <c r="F777" s="193">
        <f>IFERROR(_xll.qlIndexFixing(IndexON,D777,TRUE,_xll.ohTrigger(RecalcTrigger,TriggerON)),NA())</f>
        <v>1.3201067215602436E-2</v>
      </c>
      <c r="H777" s="42">
        <f>_xll.qlCalendarAdvance(Calendar,$H776,B777,"f",FALSE)</f>
        <v>44887</v>
      </c>
      <c r="I777" s="177">
        <f>_xll.qlInterestRateIndexValueDate(Index1M,$H777)</f>
        <v>44889</v>
      </c>
      <c r="J777" s="182">
        <f>IFERROR(_xll.qlIndexFixing(Index1M,$H777,TRUE,_xll.ohTrigger(RecalcTrigger,Trigger1M)),NA())</f>
        <v>1.3091977430295514E-2</v>
      </c>
      <c r="K777" s="44">
        <f>IFERROR(_xll.qlIndexFixing(Index3M,H777,TRUE,_xll.ohTrigger(RecalcTrigger,Trigger3M)),NA())</f>
        <v>1.4452463166584571E-2</v>
      </c>
      <c r="L777" s="44">
        <f>IFERROR(_xll.qlIndexFixing(Index6M,$H777,TRUE,_xll.ohTrigger(RecalcTrigger,Trigger6M)),NA())</f>
        <v>1.5816296509736972E-2</v>
      </c>
      <c r="M777" s="183">
        <f>IFERROR(_xll.qlIndexFixing(Index1Y,$H777,TRUE,_xll.ohTrigger(RecalcTrigger,Trigger1Y)),NA())</f>
        <v>1.742351104697986E-2</v>
      </c>
      <c r="N777" s="182">
        <f>IFERROR(_xll.qlIndexFixing(ONIndex1M,I777,TRUE,_xll.ohTrigger(RecalcTrigger,Trigger1M)),NA())</f>
        <v>1.2997862119572545E-2</v>
      </c>
      <c r="O777" s="44">
        <f>IFERROR(_xll.qlIndexFixing(ONIndex3M,I777,TRUE,_xll.ohTrigger(RecalcTrigger,Trigger3M)),NA())</f>
        <v>1.4134584264544614E-2</v>
      </c>
      <c r="P777" s="44">
        <f>IFERROR(_xll.qlIndexFixing(ONIndex6M,I777,TRUE,_xll.ohTrigger(RecalcTrigger,Trigger6M)),NA())</f>
        <v>1.5157716570062263E-2</v>
      </c>
      <c r="Q777" s="183">
        <f>IFERROR(_xll.qlIndexFixing(ONIndex1Y,I777,TRUE,_xll.ohTrigger(RecalcTrigger,Trigger1Y)),NA())</f>
        <v>1.6104792815729851E-2</v>
      </c>
    </row>
    <row r="778" spans="2:17" x14ac:dyDescent="0.2">
      <c r="B778" s="39" t="s">
        <v>42</v>
      </c>
      <c r="D778" s="42">
        <f>_xll.qlCalendarAdvance(Calendar,$D777,B778,"f",FALSE)</f>
        <v>44894</v>
      </c>
      <c r="E778" s="177">
        <f>_xll.qlInterestRateIndexValueDate(IndexON,D778)</f>
        <v>44894</v>
      </c>
      <c r="F778" s="193">
        <f>IFERROR(_xll.qlIndexFixing(IndexON,D778,TRUE,_xll.ohTrigger(RecalcTrigger,TriggerON)),NA())</f>
        <v>1.3254227895380666E-2</v>
      </c>
      <c r="H778" s="42">
        <f>_xll.qlCalendarAdvance(Calendar,$H777,B778,"f",FALSE)</f>
        <v>44894</v>
      </c>
      <c r="I778" s="177">
        <f>_xll.qlInterestRateIndexValueDate(Index1M,$H778)</f>
        <v>44896</v>
      </c>
      <c r="J778" s="182">
        <f>IFERROR(_xll.qlIndexFixing(Index1M,$H778,TRUE,_xll.ohTrigger(RecalcTrigger,Trigger1M)),NA())</f>
        <v>1.313853331938869E-2</v>
      </c>
      <c r="K778" s="44">
        <f>IFERROR(_xll.qlIndexFixing(Index3M,H778,TRUE,_xll.ohTrigger(RecalcTrigger,Trigger3M)),NA())</f>
        <v>1.4493996799404663E-2</v>
      </c>
      <c r="L778" s="44">
        <f>IFERROR(_xll.qlIndexFixing(Index6M,$H778,TRUE,_xll.ohTrigger(RecalcTrigger,Trigger6M)),NA())</f>
        <v>1.5867975526613537E-2</v>
      </c>
      <c r="M778" s="183">
        <f>IFERROR(_xll.qlIndexFixing(Index1Y,$H778,TRUE,_xll.ohTrigger(RecalcTrigger,Trigger1Y)),NA())</f>
        <v>1.746760709800221E-2</v>
      </c>
      <c r="N778" s="182">
        <f>IFERROR(_xll.qlIndexFixing(ONIndex1M,I778,TRUE,_xll.ohTrigger(RecalcTrigger,Trigger1M)),NA())</f>
        <v>1.3048504330397392E-2</v>
      </c>
      <c r="O778" s="44">
        <f>IFERROR(_xll.qlIndexFixing(ONIndex3M,I778,TRUE,_xll.ohTrigger(RecalcTrigger,Trigger3M)),NA())</f>
        <v>1.4184308185285488E-2</v>
      </c>
      <c r="P778" s="44">
        <f>IFERROR(_xll.qlIndexFixing(ONIndex6M,I778,TRUE,_xll.ohTrigger(RecalcTrigger,Trigger6M)),NA())</f>
        <v>1.5207753798982537E-2</v>
      </c>
      <c r="Q778" s="183">
        <f>IFERROR(_xll.qlIndexFixing(ONIndex1Y,I778,TRUE,_xll.ohTrigger(RecalcTrigger,Trigger1Y)),NA())</f>
        <v>1.6154560365491122E-2</v>
      </c>
    </row>
    <row r="779" spans="2:17" x14ac:dyDescent="0.2">
      <c r="B779" s="39" t="s">
        <v>42</v>
      </c>
      <c r="D779" s="42">
        <f>_xll.qlCalendarAdvance(Calendar,$D778,B779,"f",FALSE)</f>
        <v>44901</v>
      </c>
      <c r="E779" s="177">
        <f>_xll.qlInterestRateIndexValueDate(IndexON,D779)</f>
        <v>44901</v>
      </c>
      <c r="F779" s="193">
        <f>IFERROR(_xll.qlIndexFixing(IndexON,D779,TRUE,_xll.ohTrigger(RecalcTrigger,TriggerON)),NA())</f>
        <v>1.3307145636209938E-2</v>
      </c>
      <c r="H779" s="42">
        <f>_xll.qlCalendarAdvance(Calendar,$H778,B779,"f",FALSE)</f>
        <v>44901</v>
      </c>
      <c r="I779" s="177">
        <f>_xll.qlInterestRateIndexValueDate(Index1M,$H779)</f>
        <v>44903</v>
      </c>
      <c r="J779" s="182">
        <f>IFERROR(_xll.qlIndexFixing(Index1M,$H779,TRUE,_xll.ohTrigger(RecalcTrigger,Trigger1M)),NA())</f>
        <v>1.3188773962439504E-2</v>
      </c>
      <c r="K779" s="44">
        <f>IFERROR(_xll.qlIndexFixing(Index3M,H779,TRUE,_xll.ohTrigger(RecalcTrigger,Trigger3M)),NA())</f>
        <v>1.4542965592226231E-2</v>
      </c>
      <c r="L779" s="44">
        <f>IFERROR(_xll.qlIndexFixing(Index6M,$H779,TRUE,_xll.ohTrigger(RecalcTrigger,Trigger6M)),NA())</f>
        <v>1.591572780014891E-2</v>
      </c>
      <c r="M779" s="183">
        <f>IFERROR(_xll.qlIndexFixing(Index1Y,$H779,TRUE,_xll.ohTrigger(RecalcTrigger,Trigger1Y)),NA())</f>
        <v>1.7511415920677374E-2</v>
      </c>
      <c r="N779" s="182">
        <f>IFERROR(_xll.qlIndexFixing(ONIndex1M,I779,TRUE,_xll.ohTrigger(RecalcTrigger,Trigger1M)),NA())</f>
        <v>1.3098942260709734E-2</v>
      </c>
      <c r="O779" s="44">
        <f>IFERROR(_xll.qlIndexFixing(ONIndex3M,I779,TRUE,_xll.ohTrigger(RecalcTrigger,Trigger3M)),NA())</f>
        <v>1.4233849610088001E-2</v>
      </c>
      <c r="P779" s="44">
        <f>IFERROR(_xll.qlIndexFixing(ONIndex6M,I779,TRUE,_xll.ohTrigger(RecalcTrigger,Trigger6M)),NA())</f>
        <v>1.5257651488642665E-2</v>
      </c>
      <c r="Q779" s="183">
        <f>IFERROR(_xll.qlIndexFixing(ONIndex1Y,I779,TRUE,_xll.ohTrigger(RecalcTrigger,Trigger1Y)),NA())</f>
        <v>1.6204298985433851E-2</v>
      </c>
    </row>
    <row r="780" spans="2:17" x14ac:dyDescent="0.2">
      <c r="B780" s="39" t="s">
        <v>42</v>
      </c>
      <c r="D780" s="42">
        <f>_xll.qlCalendarAdvance(Calendar,$D779,B780,"f",FALSE)</f>
        <v>44908</v>
      </c>
      <c r="E780" s="177">
        <f>_xll.qlInterestRateIndexValueDate(IndexON,D780)</f>
        <v>44908</v>
      </c>
      <c r="F780" s="193">
        <f>IFERROR(_xll.qlIndexFixing(IndexON,D780,TRUE,_xll.ohTrigger(RecalcTrigger,TriggerON)),NA())</f>
        <v>1.3359817995963752E-2</v>
      </c>
      <c r="H780" s="42">
        <f>_xll.qlCalendarAdvance(Calendar,$H779,B780,"f",FALSE)</f>
        <v>44908</v>
      </c>
      <c r="I780" s="177">
        <f>_xll.qlInterestRateIndexValueDate(Index1M,$H780)</f>
        <v>44910</v>
      </c>
      <c r="J780" s="182">
        <f>IFERROR(_xll.qlIndexFixing(Index1M,$H780,TRUE,_xll.ohTrigger(RecalcTrigger,Trigger1M)),NA())</f>
        <v>1.3238900988247204E-2</v>
      </c>
      <c r="K780" s="44">
        <f>IFERROR(_xll.qlIndexFixing(Index3M,H780,TRUE,_xll.ohTrigger(RecalcTrigger,Trigger3M)),NA())</f>
        <v>1.4591812541347338E-2</v>
      </c>
      <c r="L780" s="44">
        <f>IFERROR(_xll.qlIndexFixing(Index6M,$H780,TRUE,_xll.ohTrigger(RecalcTrigger,Trigger6M)),NA())</f>
        <v>1.5963263774330473E-2</v>
      </c>
      <c r="M780" s="183">
        <f>IFERROR(_xll.qlIndexFixing(Index1Y,$H780,TRUE,_xll.ohTrigger(RecalcTrigger,Trigger1Y)),NA())</f>
        <v>1.7554931021919386E-2</v>
      </c>
      <c r="N780" s="182">
        <f>IFERROR(_xll.qlIndexFixing(ONIndex1M,I780,TRUE,_xll.ohTrigger(RecalcTrigger,Trigger1M)),NA())</f>
        <v>1.3149173996920283E-2</v>
      </c>
      <c r="O780" s="44">
        <f>IFERROR(_xll.qlIndexFixing(ONIndex3M,I780,TRUE,_xll.ohTrigger(RecalcTrigger,Trigger3M)),NA())</f>
        <v>1.4283206930318926E-2</v>
      </c>
      <c r="P780" s="44">
        <f>IFERROR(_xll.qlIndexFixing(ONIndex6M,I780,TRUE,_xll.ohTrigger(RecalcTrigger,Trigger6M)),NA())</f>
        <v>1.5307408405389467E-2</v>
      </c>
      <c r="Q780" s="183">
        <f>IFERROR(_xll.qlIndexFixing(ONIndex1Y,I780,TRUE,_xll.ohTrigger(RecalcTrigger,Trigger1Y)),NA())</f>
        <v>1.6254008562288647E-2</v>
      </c>
    </row>
    <row r="781" spans="2:17" x14ac:dyDescent="0.2">
      <c r="B781" s="39" t="s">
        <v>42</v>
      </c>
      <c r="D781" s="42">
        <f>_xll.qlCalendarAdvance(Calendar,$D780,B781,"f",FALSE)</f>
        <v>44915</v>
      </c>
      <c r="E781" s="177">
        <f>_xll.qlInterestRateIndexValueDate(IndexON,D781)</f>
        <v>44915</v>
      </c>
      <c r="F781" s="193">
        <f>IFERROR(_xll.qlIndexFixing(IndexON,D781,TRUE,_xll.ohTrigger(RecalcTrigger,TriggerON)),NA())</f>
        <v>1.3412242532755414E-2</v>
      </c>
      <c r="H781" s="42">
        <f>_xll.qlCalendarAdvance(Calendar,$H780,B781,"f",FALSE)</f>
        <v>44915</v>
      </c>
      <c r="I781" s="177">
        <f>_xll.qlInterestRateIndexValueDate(Index1M,$H781)</f>
        <v>44917</v>
      </c>
      <c r="J781" s="182">
        <f>IFERROR(_xll.qlIndexFixing(Index1M,$H781,TRUE,_xll.ohTrigger(RecalcTrigger,Trigger1M)),NA())</f>
        <v>1.3288948431207093E-2</v>
      </c>
      <c r="K781" s="44">
        <f>IFERROR(_xll.qlIndexFixing(Index3M,H781,TRUE,_xll.ohTrigger(RecalcTrigger,Trigger3M)),NA())</f>
        <v>1.4640542944167834E-2</v>
      </c>
      <c r="L781" s="44">
        <f>IFERROR(_xll.qlIndexFixing(Index6M,$H781,TRUE,_xll.ohTrigger(RecalcTrigger,Trigger6M)),NA())</f>
        <v>1.6010579395992066E-2</v>
      </c>
      <c r="M781" s="183">
        <f>IFERROR(_xll.qlIndexFixing(Index1Y,$H781,TRUE,_xll.ohTrigger(RecalcTrigger,Trigger1Y)),NA())</f>
        <v>1.7598145864790464E-2</v>
      </c>
      <c r="N781" s="182">
        <f>IFERROR(_xll.qlIndexFixing(ONIndex1M,I781,TRUE,_xll.ohTrigger(RecalcTrigger,Trigger1M)),NA())</f>
        <v>1.3206395526035308E-2</v>
      </c>
      <c r="O781" s="44">
        <f>IFERROR(_xll.qlIndexFixing(ONIndex3M,I781,TRUE,_xll.ohTrigger(RecalcTrigger,Trigger3M)),NA())</f>
        <v>1.4339421922180406E-2</v>
      </c>
      <c r="P781" s="44">
        <f>IFERROR(_xll.qlIndexFixing(ONIndex6M,I781,TRUE,_xll.ohTrigger(RecalcTrigger,Trigger6M)),NA())</f>
        <v>1.5364074888415402E-2</v>
      </c>
      <c r="Q781" s="183">
        <f>IFERROR(_xll.qlIndexFixing(ONIndex1Y,I781,TRUE,_xll.ohTrigger(RecalcTrigger,Trigger1Y)),NA())</f>
        <v>1.6310692684324835E-2</v>
      </c>
    </row>
    <row r="782" spans="2:17" x14ac:dyDescent="0.2">
      <c r="B782" s="39" t="s">
        <v>42</v>
      </c>
      <c r="D782" s="42">
        <f>_xll.qlCalendarAdvance(Calendar,$D781,B782,"f",FALSE)</f>
        <v>44922</v>
      </c>
      <c r="E782" s="177">
        <f>_xll.qlInterestRateIndexValueDate(IndexON,D782)</f>
        <v>44922</v>
      </c>
      <c r="F782" s="193">
        <f>IFERROR(_xll.qlIndexFixing(IndexON,D782,TRUE,_xll.ohTrigger(RecalcTrigger,TriggerON)),NA())</f>
        <v>1.3464443042270346E-2</v>
      </c>
      <c r="H782" s="42">
        <f>_xll.qlCalendarAdvance(Calendar,$H781,B782,"f",FALSE)</f>
        <v>44922</v>
      </c>
      <c r="I782" s="177">
        <f>_xll.qlInterestRateIndexValueDate(Index1M,$H782)</f>
        <v>44924</v>
      </c>
      <c r="J782" s="182">
        <f>IFERROR(_xll.qlIndexFixing(Index1M,$H782,TRUE,_xll.ohTrigger(RecalcTrigger,Trigger1M)),NA())</f>
        <v>1.3338942103124363E-2</v>
      </c>
      <c r="K782" s="44">
        <f>IFERROR(_xll.qlIndexFixing(Index3M,H782,TRUE,_xll.ohTrigger(RecalcTrigger,Trigger3M)),NA())</f>
        <v>1.4689160643929888E-2</v>
      </c>
      <c r="L782" s="44">
        <f>IFERROR(_xll.qlIndexFixing(Index6M,$H782,TRUE,_xll.ohTrigger(RecalcTrigger,Trigger6M)),NA())</f>
        <v>1.6057671132584932E-2</v>
      </c>
      <c r="M782" s="183">
        <f>IFERROR(_xll.qlIndexFixing(Index1Y,$H782,TRUE,_xll.ohTrigger(RecalcTrigger,Trigger1Y)),NA())</f>
        <v>1.7641054857694165E-2</v>
      </c>
      <c r="N782" s="182">
        <f>IFERROR(_xll.qlIndexFixing(ONIndex1M,I782,TRUE,_xll.ohTrigger(RecalcTrigger,Trigger1M)),NA())</f>
        <v>1.3249265976904567E-2</v>
      </c>
      <c r="O782" s="44">
        <f>IFERROR(_xll.qlIndexFixing(ONIndex3M,I782,TRUE,_xll.ohTrigger(RecalcTrigger,Trigger3M)),NA())</f>
        <v>1.4381489229977618E-2</v>
      </c>
      <c r="P782" s="44">
        <f>IFERROR(_xll.qlIndexFixing(ONIndex6M,I782,TRUE,_xll.ohTrigger(RecalcTrigger,Trigger6M)),NA())</f>
        <v>1.5406403831326188E-2</v>
      </c>
      <c r="Q782" s="183">
        <f>IFERROR(_xll.qlIndexFixing(ONIndex1Y,I782,TRUE,_xll.ohTrigger(RecalcTrigger,Trigger1Y)),NA())</f>
        <v>1.6353002608768819E-2</v>
      </c>
    </row>
    <row r="783" spans="2:17" x14ac:dyDescent="0.2">
      <c r="B783" s="39" t="s">
        <v>42</v>
      </c>
      <c r="D783" s="42">
        <f>_xll.qlCalendarAdvance(Calendar,$D782,B783,"f",FALSE)</f>
        <v>44929</v>
      </c>
      <c r="E783" s="177">
        <f>_xll.qlInterestRateIndexValueDate(IndexON,D783)</f>
        <v>44929</v>
      </c>
      <c r="F783" s="193">
        <f>IFERROR(_xll.qlIndexFixing(IndexON,D783,TRUE,_xll.ohTrigger(RecalcTrigger,TriggerON)),NA())</f>
        <v>1.3516451787181083E-2</v>
      </c>
      <c r="H783" s="42">
        <f>_xll.qlCalendarAdvance(Calendar,$H782,B783,"f",FALSE)</f>
        <v>44929</v>
      </c>
      <c r="I783" s="177">
        <f>_xll.qlInterestRateIndexValueDate(Index1M,$H783)</f>
        <v>44931</v>
      </c>
      <c r="J783" s="182">
        <f>IFERROR(_xll.qlIndexFixing(Index1M,$H783,TRUE,_xll.ohTrigger(RecalcTrigger,Trigger1M)),NA())</f>
        <v>1.3388885465215328E-2</v>
      </c>
      <c r="K783" s="44">
        <f>IFERROR(_xll.qlIndexFixing(Index3M,H783,TRUE,_xll.ohTrigger(RecalcTrigger,Trigger3M)),NA())</f>
        <v>1.4737665530835997E-2</v>
      </c>
      <c r="L783" s="44">
        <f>IFERROR(_xll.qlIndexFixing(Index6M,$H783,TRUE,_xll.ohTrigger(RecalcTrigger,Trigger6M)),NA())</f>
        <v>1.6100908397844605E-2</v>
      </c>
      <c r="M783" s="183">
        <f>IFERROR(_xll.qlIndexFixing(Index1Y,$H783,TRUE,_xll.ohTrigger(RecalcTrigger,Trigger1Y)),NA())</f>
        <v>1.7683654982206837E-2</v>
      </c>
      <c r="N783" s="182">
        <f>IFERROR(_xll.qlIndexFixing(ONIndex1M,I783,TRUE,_xll.ohTrigger(RecalcTrigger,Trigger1M)),NA())</f>
        <v>1.3299234901822388E-2</v>
      </c>
      <c r="O783" s="44">
        <f>IFERROR(_xll.qlIndexFixing(ONIndex3M,I783,TRUE,_xll.ohTrigger(RecalcTrigger,Trigger3M)),NA())</f>
        <v>1.4430466820041232E-2</v>
      </c>
      <c r="P783" s="44">
        <f>IFERROR(_xll.qlIndexFixing(ONIndex6M,I783,TRUE,_xll.ohTrigger(RecalcTrigger,Trigger6M)),NA())</f>
        <v>1.5455599615092908E-2</v>
      </c>
      <c r="Q783" s="183">
        <f>IFERROR(_xll.qlIndexFixing(ONIndex1Y,I783,TRUE,_xll.ohTrigger(RecalcTrigger,Trigger1Y)),NA())</f>
        <v>1.6402137783417814E-2</v>
      </c>
    </row>
    <row r="784" spans="2:17" x14ac:dyDescent="0.2">
      <c r="B784" s="39" t="s">
        <v>42</v>
      </c>
      <c r="D784" s="42">
        <f>_xll.qlCalendarAdvance(Calendar,$D783,B784,"f",FALSE)</f>
        <v>44936</v>
      </c>
      <c r="E784" s="177">
        <f>_xll.qlInterestRateIndexValueDate(IndexON,D784)</f>
        <v>44936</v>
      </c>
      <c r="F784" s="193">
        <f>IFERROR(_xll.qlIndexFixing(IndexON,D784,TRUE,_xll.ohTrigger(RecalcTrigger,TriggerON)),NA())</f>
        <v>1.3568267193146966E-2</v>
      </c>
      <c r="H784" s="42">
        <f>_xll.qlCalendarAdvance(Calendar,$H783,B784,"f",FALSE)</f>
        <v>44936</v>
      </c>
      <c r="I784" s="177">
        <f>_xll.qlInterestRateIndexValueDate(Index1M,$H784)</f>
        <v>44938</v>
      </c>
      <c r="J784" s="182">
        <f>IFERROR(_xll.qlIndexFixing(Index1M,$H784,TRUE,_xll.ohTrigger(RecalcTrigger,Trigger1M)),NA())</f>
        <v>1.3438778340514046E-2</v>
      </c>
      <c r="K784" s="44">
        <f>IFERROR(_xll.qlIndexFixing(Index3M,H784,TRUE,_xll.ohTrigger(RecalcTrigger,Trigger3M)),NA())</f>
        <v>1.4786056851590068E-2</v>
      </c>
      <c r="L784" s="44">
        <f>IFERROR(_xll.qlIndexFixing(Index6M,$H784,TRUE,_xll.ohTrigger(RecalcTrigger,Trigger6M)),NA())</f>
        <v>1.6147561082246638E-2</v>
      </c>
      <c r="M784" s="183">
        <f>IFERROR(_xll.qlIndexFixing(Index1Y,$H784,TRUE,_xll.ohTrigger(RecalcTrigger,Trigger1Y)),NA())</f>
        <v>1.7725943637860696E-2</v>
      </c>
      <c r="N784" s="182">
        <f>IFERROR(_xll.qlIndexFixing(ONIndex1M,I784,TRUE,_xll.ohTrigger(RecalcTrigger,Trigger1M)),NA())</f>
        <v>1.334915347333876E-2</v>
      </c>
      <c r="O784" s="44">
        <f>IFERROR(_xll.qlIndexFixing(ONIndex3M,I784,TRUE,_xll.ohTrigger(RecalcTrigger,Trigger3M)),NA())</f>
        <v>1.4479334999224491E-2</v>
      </c>
      <c r="P784" s="44">
        <f>IFERROR(_xll.qlIndexFixing(ONIndex6M,I784,TRUE,_xll.ohTrigger(RecalcTrigger,Trigger6M)),NA())</f>
        <v>1.5504591188451045E-2</v>
      </c>
      <c r="Q784" s="183">
        <f>IFERROR(_xll.qlIndexFixing(ONIndex1Y,I784,TRUE,_xll.ohTrigger(RecalcTrigger,Trigger1Y)),NA())</f>
        <v>1.6451026838062432E-2</v>
      </c>
    </row>
    <row r="785" spans="2:17" x14ac:dyDescent="0.2">
      <c r="B785" s="39" t="s">
        <v>42</v>
      </c>
      <c r="D785" s="42">
        <f>_xll.qlCalendarAdvance(Calendar,$D784,B785,"f",FALSE)</f>
        <v>44943</v>
      </c>
      <c r="E785" s="177">
        <f>_xll.qlInterestRateIndexValueDate(IndexON,D785)</f>
        <v>44943</v>
      </c>
      <c r="F785" s="193">
        <f>IFERROR(_xll.qlIndexFixing(IndexON,D785,TRUE,_xll.ohTrigger(RecalcTrigger,TriggerON)),NA())</f>
        <v>1.3619887480071924E-2</v>
      </c>
      <c r="H785" s="42">
        <f>_xll.qlCalendarAdvance(Calendar,$H784,B785,"f",FALSE)</f>
        <v>44943</v>
      </c>
      <c r="I785" s="177">
        <f>_xll.qlInterestRateIndexValueDate(Index1M,$H785)</f>
        <v>44945</v>
      </c>
      <c r="J785" s="182">
        <f>IFERROR(_xll.qlIndexFixing(Index1M,$H785,TRUE,_xll.ohTrigger(RecalcTrigger,Trigger1M)),NA())</f>
        <v>1.3488620552054575E-2</v>
      </c>
      <c r="K785" s="44">
        <f>IFERROR(_xll.qlIndexFixing(Index3M,H785,TRUE,_xll.ohTrigger(RecalcTrigger,Trigger3M)),NA())</f>
        <v>1.483433385287114E-2</v>
      </c>
      <c r="L785" s="44">
        <f>IFERROR(_xll.qlIndexFixing(Index6M,$H785,TRUE,_xll.ohTrigger(RecalcTrigger,Trigger6M)),NA())</f>
        <v>1.6193984130702173E-2</v>
      </c>
      <c r="M785" s="183">
        <f>IFERROR(_xll.qlIndexFixing(Index1Y,$H785,TRUE,_xll.ohTrigger(RecalcTrigger,Trigger1Y)),NA())</f>
        <v>1.7767918223078265E-2</v>
      </c>
      <c r="N785" s="182">
        <f>IFERROR(_xll.qlIndexFixing(ONIndex1M,I785,TRUE,_xll.ohTrigger(RecalcTrigger,Trigger1M)),NA())</f>
        <v>1.3399021515354548E-2</v>
      </c>
      <c r="O785" s="44">
        <f>IFERROR(_xll.qlIndexFixing(ONIndex3M,I785,TRUE,_xll.ohTrigger(RecalcTrigger,Trigger3M)),NA())</f>
        <v>1.4528093021164423E-2</v>
      </c>
      <c r="P785" s="44">
        <f>IFERROR(_xll.qlIndexFixing(ONIndex6M,I785,TRUE,_xll.ohTrigger(RecalcTrigger,Trigger6M)),NA())</f>
        <v>1.5553376695844889E-2</v>
      </c>
      <c r="Q785" s="183">
        <f>IFERROR(_xll.qlIndexFixing(ONIndex1Y,I785,TRUE,_xll.ohTrigger(RecalcTrigger,Trigger1Y)),NA())</f>
        <v>1.6499667357514625E-2</v>
      </c>
    </row>
    <row r="786" spans="2:17" x14ac:dyDescent="0.2">
      <c r="B786" s="39" t="s">
        <v>42</v>
      </c>
      <c r="D786" s="42">
        <f>_xll.qlCalendarAdvance(Calendar,$D785,B786,"f",FALSE)</f>
        <v>44950</v>
      </c>
      <c r="E786" s="177">
        <f>_xll.qlInterestRateIndexValueDate(IndexON,D786)</f>
        <v>44950</v>
      </c>
      <c r="F786" s="193">
        <f>IFERROR(_xll.qlIndexFixing(IndexON,D786,TRUE,_xll.ohTrigger(RecalcTrigger,TriggerON)),NA())</f>
        <v>1.3671310867859887E-2</v>
      </c>
      <c r="H786" s="42">
        <f>_xll.qlCalendarAdvance(Calendar,$H785,B786,"f",FALSE)</f>
        <v>44950</v>
      </c>
      <c r="I786" s="177">
        <f>_xll.qlInterestRateIndexValueDate(Index1M,$H786)</f>
        <v>44952</v>
      </c>
      <c r="J786" s="182">
        <f>IFERROR(_xll.qlIndexFixing(Index1M,$H786,TRUE,_xll.ohTrigger(RecalcTrigger,Trigger1M)),NA())</f>
        <v>1.3538411922858484E-2</v>
      </c>
      <c r="K786" s="44">
        <f>IFERROR(_xll.qlIndexFixing(Index3M,H786,TRUE,_xll.ohTrigger(RecalcTrigger,Trigger3M)),NA())</f>
        <v>1.4882495781333382E-2</v>
      </c>
      <c r="L786" s="44">
        <f>IFERROR(_xll.qlIndexFixing(Index6M,$H786,TRUE,_xll.ohTrigger(RecalcTrigger,Trigger6M)),NA())</f>
        <v>1.6240175656703461E-2</v>
      </c>
      <c r="M786" s="183">
        <f>IFERROR(_xll.qlIndexFixing(Index1Y,$H786,TRUE,_xll.ohTrigger(RecalcTrigger,Trigger1Y)),NA())</f>
        <v>1.7809576135182019E-2</v>
      </c>
      <c r="N786" s="182">
        <f>IFERROR(_xll.qlIndexFixing(ONIndex1M,I786,TRUE,_xll.ohTrigger(RecalcTrigger,Trigger1M)),NA())</f>
        <v>1.3448838851850553E-2</v>
      </c>
      <c r="O786" s="44">
        <f>IFERROR(_xll.qlIndexFixing(ONIndex3M,I786,TRUE,_xll.ohTrigger(RecalcTrigger,Trigger3M)),NA())</f>
        <v>1.4576740139098376E-2</v>
      </c>
      <c r="P786" s="44">
        <f>IFERROR(_xll.qlIndexFixing(ONIndex6M,I786,TRUE,_xll.ohTrigger(RecalcTrigger,Trigger6M)),NA())</f>
        <v>1.5601954281878605E-2</v>
      </c>
      <c r="Q786" s="183">
        <f>IFERROR(_xll.qlIndexFixing(ONIndex1Y,I786,TRUE,_xll.ohTrigger(RecalcTrigger,Trigger1Y)),NA())</f>
        <v>1.6548056925946852E-2</v>
      </c>
    </row>
    <row r="787" spans="2:17" x14ac:dyDescent="0.2">
      <c r="B787" s="39" t="s">
        <v>42</v>
      </c>
      <c r="D787" s="42">
        <f>_xll.qlCalendarAdvance(Calendar,$D786,B787,"f",FALSE)</f>
        <v>44957</v>
      </c>
      <c r="E787" s="177">
        <f>_xll.qlInterestRateIndexValueDate(IndexON,D787)</f>
        <v>44957</v>
      </c>
      <c r="F787" s="193">
        <f>IFERROR(_xll.qlIndexFixing(IndexON,D787,TRUE,_xll.ohTrigger(RecalcTrigger,TriggerON)),NA())</f>
        <v>1.3722535576334849E-2</v>
      </c>
      <c r="H787" s="42">
        <f>_xll.qlCalendarAdvance(Calendar,$H786,B787,"f",FALSE)</f>
        <v>44957</v>
      </c>
      <c r="I787" s="177">
        <f>_xll.qlInterestRateIndexValueDate(Index1M,$H787)</f>
        <v>44959</v>
      </c>
      <c r="J787" s="182">
        <f>IFERROR(_xll.qlIndexFixing(Index1M,$H787,TRUE,_xll.ohTrigger(RecalcTrigger,Trigger1M)),NA())</f>
        <v>1.357293328409773E-2</v>
      </c>
      <c r="K787" s="44">
        <f>IFERROR(_xll.qlIndexFixing(Index3M,H787,TRUE,_xll.ohTrigger(RecalcTrigger,Trigger3M)),NA())</f>
        <v>1.4926822617528576E-2</v>
      </c>
      <c r="L787" s="44">
        <f>IFERROR(_xll.qlIndexFixing(Index6M,$H787,TRUE,_xll.ohTrigger(RecalcTrigger,Trigger6M)),NA())</f>
        <v>1.6286133773649129E-2</v>
      </c>
      <c r="M787" s="183">
        <f>IFERROR(_xll.qlIndexFixing(Index1Y,$H787,TRUE,_xll.ohTrigger(RecalcTrigger,Trigger1Y)),NA())</f>
        <v>1.7850914770400517E-2</v>
      </c>
      <c r="N787" s="182">
        <f>IFERROR(_xll.qlIndexFixing(ONIndex1M,I787,TRUE,_xll.ohTrigger(RecalcTrigger,Trigger1M)),NA())</f>
        <v>1.3498605306487832E-2</v>
      </c>
      <c r="O787" s="44">
        <f>IFERROR(_xll.qlIndexFixing(ONIndex3M,I787,TRUE,_xll.ohTrigger(RecalcTrigger,Trigger3M)),NA())</f>
        <v>1.4625275606743315E-2</v>
      </c>
      <c r="P787" s="44">
        <f>IFERROR(_xll.qlIndexFixing(ONIndex6M,I787,TRUE,_xll.ohTrigger(RecalcTrigger,Trigger6M)),NA())</f>
        <v>1.5650322090916546E-2</v>
      </c>
      <c r="Q787" s="183">
        <f>IFERROR(_xll.qlIndexFixing(ONIndex1Y,I787,TRUE,_xll.ohTrigger(RecalcTrigger,Trigger1Y)),NA())</f>
        <v>1.6596193128251002E-2</v>
      </c>
    </row>
    <row r="788" spans="2:17" x14ac:dyDescent="0.2">
      <c r="B788" s="39" t="s">
        <v>42</v>
      </c>
      <c r="D788" s="42">
        <f>_xll.qlCalendarAdvance(Calendar,$D787,B788,"f",FALSE)</f>
        <v>44964</v>
      </c>
      <c r="E788" s="177">
        <f>_xll.qlInterestRateIndexValueDate(IndexON,D788)</f>
        <v>44964</v>
      </c>
      <c r="F788" s="193">
        <f>IFERROR(_xll.qlIndexFixing(IndexON,D788,TRUE,_xll.ohTrigger(RecalcTrigger,TriggerON)),NA())</f>
        <v>1.3773559825320802E-2</v>
      </c>
      <c r="H788" s="42">
        <f>_xll.qlCalendarAdvance(Calendar,$H787,B788,"f",FALSE)</f>
        <v>44964</v>
      </c>
      <c r="I788" s="177">
        <f>_xll.qlInterestRateIndexValueDate(Index1M,$H788)</f>
        <v>44966</v>
      </c>
      <c r="J788" s="182">
        <f>IFERROR(_xll.qlIndexFixing(Index1M,$H788,TRUE,_xll.ohTrigger(RecalcTrigger,Trigger1M)),NA())</f>
        <v>1.3622629618611017E-2</v>
      </c>
      <c r="K788" s="44">
        <f>IFERROR(_xll.qlIndexFixing(Index3M,H788,TRUE,_xll.ohTrigger(RecalcTrigger,Trigger3M)),NA())</f>
        <v>1.4974758619402111E-2</v>
      </c>
      <c r="L788" s="44">
        <f>IFERROR(_xll.qlIndexFixing(Index6M,$H788,TRUE,_xll.ohTrigger(RecalcTrigger,Trigger6M)),NA())</f>
        <v>1.6331856594849477E-2</v>
      </c>
      <c r="M788" s="183">
        <f>IFERROR(_xll.qlIndexFixing(Index1Y,$H788,TRUE,_xll.ohTrigger(RecalcTrigger,Trigger1Y)),NA())</f>
        <v>1.7891931523877587E-2</v>
      </c>
      <c r="N788" s="182">
        <f>IFERROR(_xll.qlIndexFixing(ONIndex1M,I788,TRUE,_xll.ohTrigger(RecalcTrigger,Trigger1M)),NA())</f>
        <v>1.3548320703327121E-2</v>
      </c>
      <c r="O788" s="44">
        <f>IFERROR(_xll.qlIndexFixing(ONIndex3M,I788,TRUE,_xll.ohTrigger(RecalcTrigger,Trigger3M)),NA())</f>
        <v>1.4673698677416525E-2</v>
      </c>
      <c r="P788" s="44">
        <f>IFERROR(_xll.qlIndexFixing(ONIndex6M,I788,TRUE,_xll.ohTrigger(RecalcTrigger,Trigger6M)),NA())</f>
        <v>1.5698478267562876E-2</v>
      </c>
      <c r="Q788" s="183">
        <f>IFERROR(_xll.qlIndexFixing(ONIndex1Y,I788,TRUE,_xll.ohTrigger(RecalcTrigger,Trigger1Y)),NA())</f>
        <v>1.6644073548759408E-2</v>
      </c>
    </row>
    <row r="789" spans="2:17" x14ac:dyDescent="0.2">
      <c r="B789" s="39" t="s">
        <v>42</v>
      </c>
      <c r="D789" s="42">
        <f>_xll.qlCalendarAdvance(Calendar,$D788,B789,"f",FALSE)</f>
        <v>44971</v>
      </c>
      <c r="E789" s="177">
        <f>_xll.qlInterestRateIndexValueDate(IndexON,D789)</f>
        <v>44971</v>
      </c>
      <c r="F789" s="193">
        <f>IFERROR(_xll.qlIndexFixing(IndexON,D789,TRUE,_xll.ohTrigger(RecalcTrigger,TriggerON)),NA())</f>
        <v>1.3824381834721677E-2</v>
      </c>
      <c r="H789" s="42">
        <f>_xll.qlCalendarAdvance(Calendar,$H788,B789,"f",FALSE)</f>
        <v>44971</v>
      </c>
      <c r="I789" s="177">
        <f>_xll.qlInterestRateIndexValueDate(Index1M,$H789)</f>
        <v>44973</v>
      </c>
      <c r="J789" s="182">
        <f>IFERROR(_xll.qlIndexFixing(Index1M,$H789,TRUE,_xll.ohTrigger(RecalcTrigger,Trigger1M)),NA())</f>
        <v>1.3672274612409765E-2</v>
      </c>
      <c r="K789" s="44">
        <f>IFERROR(_xll.qlIndexFixing(Index3M,H789,TRUE,_xll.ohTrigger(RecalcTrigger,Trigger3M)),NA())</f>
        <v>1.5022577340601483E-2</v>
      </c>
      <c r="L789" s="44">
        <f>IFERROR(_xll.qlIndexFixing(Index6M,$H789,TRUE,_xll.ohTrigger(RecalcTrigger,Trigger6M)),NA())</f>
        <v>1.6377342233525157E-2</v>
      </c>
      <c r="M789" s="183">
        <f>IFERROR(_xll.qlIndexFixing(Index1Y,$H789,TRUE,_xll.ohTrigger(RecalcTrigger,Trigger1Y)),NA())</f>
        <v>1.7932623789679573E-2</v>
      </c>
      <c r="N789" s="182">
        <f>IFERROR(_xll.qlIndexFixing(ONIndex1M,I789,TRUE,_xll.ohTrigger(RecalcTrigger,Trigger1M)),NA())</f>
        <v>1.359798486618935E-2</v>
      </c>
      <c r="O789" s="44">
        <f>IFERROR(_xll.qlIndexFixing(ONIndex3M,I789,TRUE,_xll.ohTrigger(RecalcTrigger,Trigger3M)),NA())</f>
        <v>1.4722008604755032E-2</v>
      </c>
      <c r="P789" s="44">
        <f>IFERROR(_xll.qlIndexFixing(ONIndex6M,I789,TRUE,_xll.ohTrigger(RecalcTrigger,Trigger6M)),NA())</f>
        <v>1.574642095618195E-2</v>
      </c>
      <c r="Q789" s="183">
        <f>IFERROR(_xll.qlIndexFixing(ONIndex1Y,I789,TRUE,_xll.ohTrigger(RecalcTrigger,Trigger1Y)),NA())</f>
        <v>1.6691695772204085E-2</v>
      </c>
    </row>
    <row r="790" spans="2:17" x14ac:dyDescent="0.2">
      <c r="B790" s="39" t="s">
        <v>42</v>
      </c>
      <c r="D790" s="42">
        <f>_xll.qlCalendarAdvance(Calendar,$D789,B790,"f",FALSE)</f>
        <v>44978</v>
      </c>
      <c r="E790" s="177">
        <f>_xll.qlInterestRateIndexValueDate(IndexON,D790)</f>
        <v>44978</v>
      </c>
      <c r="F790" s="193">
        <f>IFERROR(_xll.qlIndexFixing(IndexON,D790,TRUE,_xll.ohTrigger(RecalcTrigger,TriggerON)),NA())</f>
        <v>1.3874999824441403E-2</v>
      </c>
      <c r="H790" s="42">
        <f>_xll.qlCalendarAdvance(Calendar,$H789,B790,"f",FALSE)</f>
        <v>44978</v>
      </c>
      <c r="I790" s="177">
        <f>_xll.qlInterestRateIndexValueDate(Index1M,$H790)</f>
        <v>44980</v>
      </c>
      <c r="J790" s="182">
        <f>IFERROR(_xll.qlIndexFixing(Index1M,$H790,TRUE,_xll.ohTrigger(RecalcTrigger,Trigger1M)),NA())</f>
        <v>1.3721868088626885E-2</v>
      </c>
      <c r="K790" s="44">
        <f>IFERROR(_xll.qlIndexFixing(Index3M,H790,TRUE,_xll.ohTrigger(RecalcTrigger,Trigger3M)),NA())</f>
        <v>1.5070278027755398E-2</v>
      </c>
      <c r="L790" s="44">
        <f>IFERROR(_xll.qlIndexFixing(Index6M,$H790,TRUE,_xll.ohTrigger(RecalcTrigger,Trigger6M)),NA())</f>
        <v>1.6422588802810695E-2</v>
      </c>
      <c r="M790" s="183">
        <f>IFERROR(_xll.qlIndexFixing(Index1Y,$H790,TRUE,_xll.ohTrigger(RecalcTrigger,Trigger1Y)),NA())</f>
        <v>1.7972988960804737E-2</v>
      </c>
      <c r="N790" s="182">
        <f>IFERROR(_xll.qlIndexFixing(ONIndex1M,I790,TRUE,_xll.ohTrigger(RecalcTrigger,Trigger1M)),NA())</f>
        <v>1.3647597619055318E-2</v>
      </c>
      <c r="O790" s="44">
        <f>IFERROR(_xll.qlIndexFixing(ONIndex3M,I790,TRUE,_xll.ohTrigger(RecalcTrigger,Trigger3M)),NA())</f>
        <v>1.4770204642235996E-2</v>
      </c>
      <c r="P790" s="44">
        <f>IFERROR(_xll.qlIndexFixing(ONIndex6M,I790,TRUE,_xll.ohTrigger(RecalcTrigger,Trigger6M)),NA())</f>
        <v>1.5794148301218058E-2</v>
      </c>
      <c r="Q790" s="183">
        <f>IFERROR(_xll.qlIndexFixing(ONIndex1Y,I790,TRUE,_xll.ohTrigger(RecalcTrigger,Trigger1Y)),NA())</f>
        <v>1.6739057382997302E-2</v>
      </c>
    </row>
    <row r="791" spans="2:17" x14ac:dyDescent="0.2">
      <c r="B791" s="39" t="s">
        <v>42</v>
      </c>
      <c r="D791" s="42">
        <f>_xll.qlCalendarAdvance(Calendar,$D790,B791,"f",FALSE)</f>
        <v>44985</v>
      </c>
      <c r="E791" s="177">
        <f>_xll.qlInterestRateIndexValueDate(IndexON,D791)</f>
        <v>44985</v>
      </c>
      <c r="F791" s="193">
        <f>IFERROR(_xll.qlIndexFixing(IndexON,D791,TRUE,_xll.ohTrigger(RecalcTrigger,TriggerON)),NA())</f>
        <v>1.3925412014303973E-2</v>
      </c>
      <c r="H791" s="42">
        <f>_xll.qlCalendarAdvance(Calendar,$H790,B791,"f",FALSE)</f>
        <v>44985</v>
      </c>
      <c r="I791" s="177">
        <f>_xll.qlInterestRateIndexValueDate(Index1M,$H791)</f>
        <v>44987</v>
      </c>
      <c r="J791" s="182">
        <f>IFERROR(_xll.qlIndexFixing(Index1M,$H791,TRUE,_xll.ohTrigger(RecalcTrigger,Trigger1M)),NA())</f>
        <v>1.3786599971753466E-2</v>
      </c>
      <c r="K791" s="44">
        <f>IFERROR(_xll.qlIndexFixing(Index3M,H791,TRUE,_xll.ohTrigger(RecalcTrigger,Trigger3M)),NA())</f>
        <v>1.5128937414512296E-2</v>
      </c>
      <c r="L791" s="44">
        <f>IFERROR(_xll.qlIndexFixing(Index6M,$H791,TRUE,_xll.ohTrigger(RecalcTrigger,Trigger6M)),NA())</f>
        <v>1.6485109290732866E-2</v>
      </c>
      <c r="M791" s="183">
        <f>IFERROR(_xll.qlIndexFixing(Index1Y,$H791,TRUE,_xll.ohTrigger(RecalcTrigger,Trigger1Y)),NA())</f>
        <v>1.8022280964070467E-2</v>
      </c>
      <c r="N791" s="182">
        <f>IFERROR(_xll.qlIndexFixing(ONIndex1M,I791,TRUE,_xll.ohTrigger(RecalcTrigger,Trigger1M)),NA())</f>
        <v>1.3697158785666019E-2</v>
      </c>
      <c r="O791" s="44">
        <f>IFERROR(_xll.qlIndexFixing(ONIndex3M,I791,TRUE,_xll.ohTrigger(RecalcTrigger,Trigger3M)),NA())</f>
        <v>1.4818286043176698E-2</v>
      </c>
      <c r="P791" s="44">
        <f>IFERROR(_xll.qlIndexFixing(ONIndex6M,I791,TRUE,_xll.ohTrigger(RecalcTrigger,Trigger6M)),NA())</f>
        <v>1.5841658447195428E-2</v>
      </c>
      <c r="Q791" s="183">
        <f>IFERROR(_xll.qlIndexFixing(ONIndex1Y,I791,TRUE,_xll.ohTrigger(RecalcTrigger,Trigger1Y)),NA())</f>
        <v>1.6786155965791139E-2</v>
      </c>
    </row>
    <row r="792" spans="2:17" x14ac:dyDescent="0.2">
      <c r="B792" s="39" t="s">
        <v>42</v>
      </c>
      <c r="D792" s="42">
        <f>_xll.qlCalendarAdvance(Calendar,$D791,B792,"f",FALSE)</f>
        <v>44992</v>
      </c>
      <c r="E792" s="177">
        <f>_xll.qlInterestRateIndexValueDate(IndexON,D792)</f>
        <v>44992</v>
      </c>
      <c r="F792" s="193">
        <f>IFERROR(_xll.qlIndexFixing(IndexON,D792,TRUE,_xll.ohTrigger(RecalcTrigger,TriggerON)),NA())</f>
        <v>1.3975616624213316E-2</v>
      </c>
      <c r="H792" s="42">
        <f>_xll.qlCalendarAdvance(Calendar,$H791,B792,"f",FALSE)</f>
        <v>44992</v>
      </c>
      <c r="I792" s="177">
        <f>_xll.qlInterestRateIndexValueDate(Index1M,$H792)</f>
        <v>44994</v>
      </c>
      <c r="J792" s="182">
        <f>IFERROR(_xll.qlIndexFixing(Index1M,$H792,TRUE,_xll.ohTrigger(RecalcTrigger,Trigger1M)),NA())</f>
        <v>1.3839878086814104E-2</v>
      </c>
      <c r="K792" s="44">
        <f>IFERROR(_xll.qlIndexFixing(Index3M,H792,TRUE,_xll.ohTrigger(RecalcTrigger,Trigger3M)),NA())</f>
        <v>1.517637969153747E-2</v>
      </c>
      <c r="L792" s="44">
        <f>IFERROR(_xll.qlIndexFixing(Index6M,$H792,TRUE,_xll.ohTrigger(RecalcTrigger,Trigger6M)),NA())</f>
        <v>1.6529792145436019E-2</v>
      </c>
      <c r="M792" s="183">
        <f>IFERROR(_xll.qlIndexFixing(Index1Y,$H792,TRUE,_xll.ohTrigger(RecalcTrigger,Trigger1Y)),NA())</f>
        <v>1.8061913654771274E-2</v>
      </c>
      <c r="N792" s="182">
        <f>IFERROR(_xll.qlIndexFixing(ONIndex1M,I792,TRUE,_xll.ohTrigger(RecalcTrigger,Trigger1M)),NA())</f>
        <v>1.3746668190002254E-2</v>
      </c>
      <c r="O792" s="44">
        <f>IFERROR(_xll.qlIndexFixing(ONIndex3M,I792,TRUE,_xll.ohTrigger(RecalcTrigger,Trigger3M)),NA())</f>
        <v>1.4866252061214169E-2</v>
      </c>
      <c r="P792" s="44">
        <f>IFERROR(_xll.qlIndexFixing(ONIndex6M,I792,TRUE,_xll.ohTrigger(RecalcTrigger,Trigger6M)),NA())</f>
        <v>1.5888949538638286E-2</v>
      </c>
      <c r="Q792" s="183">
        <f>IFERROR(_xll.qlIndexFixing(ONIndex1Y,I792,TRUE,_xll.ohTrigger(RecalcTrigger,Trigger1Y)),NA())</f>
        <v>1.68329891050778E-2</v>
      </c>
    </row>
    <row r="793" spans="2:17" x14ac:dyDescent="0.2">
      <c r="B793" s="39" t="s">
        <v>42</v>
      </c>
      <c r="D793" s="42">
        <f>_xll.qlCalendarAdvance(Calendar,$D792,B793,"f",FALSE)</f>
        <v>44999</v>
      </c>
      <c r="E793" s="177">
        <f>_xll.qlInterestRateIndexValueDate(IndexON,D793)</f>
        <v>44999</v>
      </c>
      <c r="F793" s="193">
        <f>IFERROR(_xll.qlIndexFixing(IndexON,D793,TRUE,_xll.ohTrigger(RecalcTrigger,TriggerON)),NA())</f>
        <v>1.4025611873993427E-2</v>
      </c>
      <c r="H793" s="42">
        <f>_xll.qlCalendarAdvance(Calendar,$H792,B793,"f",FALSE)</f>
        <v>44999</v>
      </c>
      <c r="I793" s="177">
        <f>_xll.qlInterestRateIndexValueDate(Index1M,$H793)</f>
        <v>45001</v>
      </c>
      <c r="J793" s="182">
        <f>IFERROR(_xll.qlIndexFixing(Index1M,$H793,TRUE,_xll.ohTrigger(RecalcTrigger,Trigger1M)),NA())</f>
        <v>1.3885513111926984E-2</v>
      </c>
      <c r="K793" s="44">
        <f>IFERROR(_xll.qlIndexFixing(Index3M,H793,TRUE,_xll.ohTrigger(RecalcTrigger,Trigger3M)),NA())</f>
        <v>1.5223701516222366E-2</v>
      </c>
      <c r="L793" s="44">
        <f>IFERROR(_xll.qlIndexFixing(Index6M,$H793,TRUE,_xll.ohTrigger(RecalcTrigger,Trigger6M)),NA())</f>
        <v>1.6574229566828507E-2</v>
      </c>
      <c r="M793" s="183">
        <f>IFERROR(_xll.qlIndexFixing(Index1Y,$H793,TRUE,_xll.ohTrigger(RecalcTrigger,Trigger1Y)),NA())</f>
        <v>1.8101210812600594E-2</v>
      </c>
      <c r="N793" s="182">
        <f>IFERROR(_xll.qlIndexFixing(ONIndex1M,I793,TRUE,_xll.ohTrigger(RecalcTrigger,Trigger1M)),NA())</f>
        <v>1.3796125655964886E-2</v>
      </c>
      <c r="O793" s="44">
        <f>IFERROR(_xll.qlIndexFixing(ONIndex3M,I793,TRUE,_xll.ohTrigger(RecalcTrigger,Trigger3M)),NA())</f>
        <v>1.4914101949825564E-2</v>
      </c>
      <c r="P793" s="44">
        <f>IFERROR(_xll.qlIndexFixing(ONIndex6M,I793,TRUE,_xll.ohTrigger(RecalcTrigger,Trigger6M)),NA())</f>
        <v>1.5936019719990924E-2</v>
      </c>
      <c r="Q793" s="183">
        <f>IFERROR(_xll.qlIndexFixing(ONIndex1Y,I793,TRUE,_xll.ohTrigger(RecalcTrigger,Trigger1Y)),NA())</f>
        <v>1.6879554385429429E-2</v>
      </c>
    </row>
    <row r="794" spans="2:17" x14ac:dyDescent="0.2">
      <c r="B794" s="39" t="s">
        <v>42</v>
      </c>
      <c r="D794" s="42">
        <f>_xll.qlCalendarAdvance(Calendar,$D793,B794,"f",FALSE)</f>
        <v>45006</v>
      </c>
      <c r="E794" s="177">
        <f>_xll.qlInterestRateIndexValueDate(IndexON,D794)</f>
        <v>45006</v>
      </c>
      <c r="F794" s="193">
        <f>IFERROR(_xll.qlIndexFixing(IndexON,D794,TRUE,_xll.ohTrigger(RecalcTrigger,TriggerON)),NA())</f>
        <v>1.4075395983468297E-2</v>
      </c>
      <c r="H794" s="42">
        <f>_xll.qlCalendarAdvance(Calendar,$H793,B794,"f",FALSE)</f>
        <v>45006</v>
      </c>
      <c r="I794" s="177">
        <f>_xll.qlInterestRateIndexValueDate(Index1M,$H794)</f>
        <v>45008</v>
      </c>
      <c r="J794" s="182">
        <f>IFERROR(_xll.qlIndexFixing(Index1M,$H794,TRUE,_xll.ohTrigger(RecalcTrigger,Trigger1M)),NA())</f>
        <v>1.3934891385626869E-2</v>
      </c>
      <c r="K794" s="44">
        <f>IFERROR(_xll.qlIndexFixing(Index3M,H794,TRUE,_xll.ohTrigger(RecalcTrigger,Trigger3M)),NA())</f>
        <v>1.5270902134857716E-2</v>
      </c>
      <c r="L794" s="44">
        <f>IFERROR(_xll.qlIndexFixing(Index6M,$H794,TRUE,_xll.ohTrigger(RecalcTrigger,Trigger6M)),NA())</f>
        <v>1.66184196668142E-2</v>
      </c>
      <c r="M794" s="183">
        <f>IFERROR(_xll.qlIndexFixing(Index1Y,$H794,TRUE,_xll.ohTrigger(RecalcTrigger,Trigger1Y)),NA())</f>
        <v>1.8140169826141909E-2</v>
      </c>
      <c r="N794" s="182">
        <f>IFERROR(_xll.qlIndexFixing(ONIndex1M,I794,TRUE,_xll.ohTrigger(RecalcTrigger,Trigger1M)),NA())</f>
        <v>1.3845531007294909E-2</v>
      </c>
      <c r="O794" s="44">
        <f>IFERROR(_xll.qlIndexFixing(ONIndex3M,I794,TRUE,_xll.ohTrigger(RecalcTrigger,Trigger3M)),NA())</f>
        <v>1.4961834962567977E-2</v>
      </c>
      <c r="P794" s="44">
        <f>IFERROR(_xll.qlIndexFixing(ONIndex6M,I794,TRUE,_xll.ohTrigger(RecalcTrigger,Trigger6M)),NA())</f>
        <v>1.5982867135697632E-2</v>
      </c>
      <c r="Q794" s="183">
        <f>IFERROR(_xll.qlIndexFixing(ONIndex1Y,I794,TRUE,_xll.ohTrigger(RecalcTrigger,Trigger1Y)),NA())</f>
        <v>1.6925849391498105E-2</v>
      </c>
    </row>
    <row r="795" spans="2:17" x14ac:dyDescent="0.2">
      <c r="B795" s="39" t="s">
        <v>42</v>
      </c>
      <c r="D795" s="42">
        <f>_xll.qlCalendarAdvance(Calendar,$D794,B795,"f",FALSE)</f>
        <v>45013</v>
      </c>
      <c r="E795" s="177">
        <f>_xll.qlInterestRateIndexValueDate(IndexON,D795)</f>
        <v>45013</v>
      </c>
      <c r="F795" s="193">
        <f>IFERROR(_xll.qlIndexFixing(IndexON,D795,TRUE,_xll.ohTrigger(RecalcTrigger,TriggerON)),NA())</f>
        <v>1.4124967172541858E-2</v>
      </c>
      <c r="H795" s="42">
        <f>_xll.qlCalendarAdvance(Calendar,$H794,B795,"f",FALSE)</f>
        <v>45013</v>
      </c>
      <c r="I795" s="177">
        <f>_xll.qlInterestRateIndexValueDate(Index1M,$H795)</f>
        <v>45015</v>
      </c>
      <c r="J795" s="182">
        <f>IFERROR(_xll.qlIndexFixing(Index1M,$H795,TRUE,_xll.ohTrigger(RecalcTrigger,Trigger1M)),NA())</f>
        <v>1.3972846811960656E-2</v>
      </c>
      <c r="K795" s="44">
        <f>IFERROR(_xll.qlIndexFixing(Index3M,H795,TRUE,_xll.ohTrigger(RecalcTrigger,Trigger3M)),NA())</f>
        <v>1.5317980793704713E-2</v>
      </c>
      <c r="L795" s="44">
        <f>IFERROR(_xll.qlIndexFixing(Index6M,$H795,TRUE,_xll.ohTrigger(RecalcTrigger,Trigger6M)),NA())</f>
        <v>1.6652050453215727E-2</v>
      </c>
      <c r="M795" s="183">
        <f>IFERROR(_xll.qlIndexFixing(Index1Y,$H795,TRUE,_xll.ohTrigger(RecalcTrigger,Trigger1Y)),NA())</f>
        <v>1.8166822144066622E-2</v>
      </c>
      <c r="N795" s="182">
        <f>IFERROR(_xll.qlIndexFixing(ONIndex1M,I795,TRUE,_xll.ohTrigger(RecalcTrigger,Trigger1M)),NA())</f>
        <v>1.3894884068132995E-2</v>
      </c>
      <c r="O795" s="44">
        <f>IFERROR(_xll.qlIndexFixing(ONIndex3M,I795,TRUE,_xll.ohTrigger(RecalcTrigger,Trigger3M)),NA())</f>
        <v>1.5009450352758691E-2</v>
      </c>
      <c r="P795" s="44">
        <f>IFERROR(_xll.qlIndexFixing(ONIndex6M,I795,TRUE,_xll.ohTrigger(RecalcTrigger,Trigger6M)),NA())</f>
        <v>1.6029489930282637E-2</v>
      </c>
      <c r="Q795" s="183">
        <f>IFERROR(_xll.qlIndexFixing(ONIndex1Y,I795,TRUE,_xll.ohTrigger(RecalcTrigger,Trigger1Y)),NA())</f>
        <v>1.6971871707696096E-2</v>
      </c>
    </row>
    <row r="796" spans="2:17" x14ac:dyDescent="0.2">
      <c r="B796" s="39" t="s">
        <v>42</v>
      </c>
      <c r="D796" s="42">
        <f>_xll.qlCalendarAdvance(Calendar,$D795,B796,"f",FALSE)</f>
        <v>45020</v>
      </c>
      <c r="E796" s="177">
        <f>_xll.qlInterestRateIndexValueDate(IndexON,D796)</f>
        <v>45020</v>
      </c>
      <c r="F796" s="193">
        <f>IFERROR(_xll.qlIndexFixing(IndexON,D796,TRUE,_xll.ohTrigger(RecalcTrigger,TriggerON)),NA())</f>
        <v>1.4174323661118038E-2</v>
      </c>
      <c r="H796" s="42">
        <f>_xll.qlCalendarAdvance(Calendar,$H795,B796,"f",FALSE)</f>
        <v>45020</v>
      </c>
      <c r="I796" s="177">
        <f>_xll.qlInterestRateIndexValueDate(Index1M,$H796)</f>
        <v>45022</v>
      </c>
      <c r="J796" s="182">
        <f>IFERROR(_xll.qlIndexFixing(Index1M,$H796,TRUE,_xll.ohTrigger(RecalcTrigger,Trigger1M)),NA())</f>
        <v>1.4033490455290787E-2</v>
      </c>
      <c r="K796" s="44">
        <f>IFERROR(_xll.qlIndexFixing(Index3M,H796,TRUE,_xll.ohTrigger(RecalcTrigger,Trigger3M)),NA())</f>
        <v>1.5361278804516482E-2</v>
      </c>
      <c r="L796" s="44">
        <f>IFERROR(_xll.qlIndexFixing(Index6M,$H796,TRUE,_xll.ohTrigger(RecalcTrigger,Trigger6M)),NA())</f>
        <v>1.6695789925930946E-2</v>
      </c>
      <c r="M796" s="183">
        <f>IFERROR(_xll.qlIndexFixing(Index1Y,$H796,TRUE,_xll.ohTrigger(RecalcTrigger,Trigger1Y)),NA())</f>
        <v>1.8217062969612001E-2</v>
      </c>
      <c r="N796" s="182">
        <f>IFERROR(_xll.qlIndexFixing(ONIndex1M,I796,TRUE,_xll.ohTrigger(RecalcTrigger,Trigger1M)),NA())</f>
        <v>1.3958260884727736E-2</v>
      </c>
      <c r="O796" s="44">
        <f>IFERROR(_xll.qlIndexFixing(ONIndex3M,I796,TRUE,_xll.ohTrigger(RecalcTrigger,Trigger3M)),NA())</f>
        <v>1.5070496105851205E-2</v>
      </c>
      <c r="P796" s="44">
        <f>IFERROR(_xll.qlIndexFixing(ONIndex6M,I796,TRUE,_xll.ohTrigger(RecalcTrigger,Trigger6M)),NA())</f>
        <v>1.6089100481577745E-2</v>
      </c>
      <c r="Q796" s="183">
        <f>IFERROR(_xll.qlIndexFixing(ONIndex1Y,I796,TRUE,_xll.ohTrigger(RecalcTrigger,Trigger1Y)),NA())</f>
        <v>1.7030638682742349E-2</v>
      </c>
    </row>
    <row r="797" spans="2:17" x14ac:dyDescent="0.2">
      <c r="B797" s="39" t="s">
        <v>42</v>
      </c>
      <c r="D797" s="42">
        <f>_xll.qlCalendarAdvance(Calendar,$D796,B797,"f",FALSE)</f>
        <v>45027</v>
      </c>
      <c r="E797" s="177">
        <f>_xll.qlInterestRateIndexValueDate(IndexON,D797)</f>
        <v>45027</v>
      </c>
      <c r="F797" s="193">
        <f>IFERROR(_xll.qlIndexFixing(IndexON,D797,TRUE,_xll.ohTrigger(RecalcTrigger,TriggerON)),NA())</f>
        <v>1.4223463668860958E-2</v>
      </c>
      <c r="H797" s="42">
        <f>_xll.qlCalendarAdvance(Calendar,$H796,B797,"f",FALSE)</f>
        <v>45027</v>
      </c>
      <c r="I797" s="177">
        <f>_xll.qlInterestRateIndexValueDate(Index1M,$H797)</f>
        <v>45029</v>
      </c>
      <c r="J797" s="182">
        <f>IFERROR(_xll.qlIndexFixing(Index1M,$H797,TRUE,_xll.ohTrigger(RecalcTrigger,Trigger1M)),NA())</f>
        <v>1.4082710897260486E-2</v>
      </c>
      <c r="K797" s="44">
        <f>IFERROR(_xll.qlIndexFixing(Index3M,H797,TRUE,_xll.ohTrigger(RecalcTrigger,Trigger3M)),NA())</f>
        <v>1.5408118245555231E-2</v>
      </c>
      <c r="L797" s="44">
        <f>IFERROR(_xll.qlIndexFixing(Index6M,$H797,TRUE,_xll.ohTrigger(RecalcTrigger,Trigger6M)),NA())</f>
        <v>1.6739276836468656E-2</v>
      </c>
      <c r="M797" s="183">
        <f>IFERROR(_xll.qlIndexFixing(Index1Y,$H797,TRUE,_xll.ohTrigger(RecalcTrigger,Trigger1Y)),NA())</f>
        <v>1.8254991871651999E-2</v>
      </c>
      <c r="N797" s="182">
        <f>IFERROR(_xll.qlIndexFixing(ONIndex1M,I797,TRUE,_xll.ohTrigger(RecalcTrigger,Trigger1M)),NA())</f>
        <v>1.399343261329733E-2</v>
      </c>
      <c r="O797" s="44">
        <f>IFERROR(_xll.qlIndexFixing(ONIndex3M,I797,TRUE,_xll.ohTrigger(RecalcTrigger,Trigger3M)),NA())</f>
        <v>1.5104325279873265E-2</v>
      </c>
      <c r="P797" s="44">
        <f>IFERROR(_xll.qlIndexFixing(ONIndex6M,I797,TRUE,_xll.ohTrigger(RecalcTrigger,Trigger6M)),NA())</f>
        <v>1.612205423370483E-2</v>
      </c>
      <c r="Q797" s="183">
        <f>IFERROR(_xll.qlIndexFixing(ONIndex1Y,I797,TRUE,_xll.ohTrigger(RecalcTrigger,Trigger1Y)),NA())</f>
        <v>1.7063088608768595E-2</v>
      </c>
    </row>
    <row r="798" spans="2:17" x14ac:dyDescent="0.2">
      <c r="B798" s="39" t="s">
        <v>42</v>
      </c>
      <c r="D798" s="42">
        <f>_xll.qlCalendarAdvance(Calendar,$D797,B798,"f",FALSE)</f>
        <v>45034</v>
      </c>
      <c r="E798" s="177">
        <f>_xll.qlInterestRateIndexValueDate(IndexON,D798)</f>
        <v>45034</v>
      </c>
      <c r="F798" s="193">
        <f>IFERROR(_xll.qlIndexFixing(IndexON,D798,TRUE,_xll.ohTrigger(RecalcTrigger,TriggerON)),NA())</f>
        <v>1.4272385415914357E-2</v>
      </c>
      <c r="H798" s="42">
        <f>_xll.qlCalendarAdvance(Calendar,$H797,B798,"f",FALSE)</f>
        <v>45034</v>
      </c>
      <c r="I798" s="177">
        <f>_xll.qlInterestRateIndexValueDate(Index1M,$H798)</f>
        <v>45036</v>
      </c>
      <c r="J798" s="182">
        <f>IFERROR(_xll.qlIndexFixing(Index1M,$H798,TRUE,_xll.ohTrigger(RecalcTrigger,Trigger1M)),NA())</f>
        <v>1.4131878374659956E-2</v>
      </c>
      <c r="K798" s="44">
        <f>IFERROR(_xll.qlIndexFixing(Index3M,H798,TRUE,_xll.ohTrigger(RecalcTrigger,Trigger3M)),NA())</f>
        <v>1.5454833518544072E-2</v>
      </c>
      <c r="L798" s="44">
        <f>IFERROR(_xll.qlIndexFixing(Index6M,$H798,TRUE,_xll.ohTrigger(RecalcTrigger,Trigger6M)),NA())</f>
        <v>1.6782509296992952E-2</v>
      </c>
      <c r="M798" s="183">
        <f>IFERROR(_xll.qlIndexFixing(Index1Y,$H798,TRUE,_xll.ohTrigger(RecalcTrigger,Trigger1Y)),NA())</f>
        <v>1.8292572173643822E-2</v>
      </c>
      <c r="N798" s="182">
        <f>IFERROR(_xll.qlIndexFixing(ONIndex1M,I798,TRUE,_xll.ohTrigger(RecalcTrigger,Trigger1M)),NA())</f>
        <v>1.4042627745425307E-2</v>
      </c>
      <c r="O798" s="44">
        <f>IFERROR(_xll.qlIndexFixing(ONIndex3M,I798,TRUE,_xll.ohTrigger(RecalcTrigger,Trigger3M)),NA())</f>
        <v>1.5151583323671503E-2</v>
      </c>
      <c r="P798" s="44">
        <f>IFERROR(_xll.qlIndexFixing(ONIndex6M,I798,TRUE,_xll.ohTrigger(RecalcTrigger,Trigger6M)),NA())</f>
        <v>1.6167992031590472E-2</v>
      </c>
      <c r="Q798" s="183">
        <f>IFERROR(_xll.qlIndexFixing(ONIndex1Y,I798,TRUE,_xll.ohTrigger(RecalcTrigger,Trigger1Y)),NA())</f>
        <v>1.7108278362867324E-2</v>
      </c>
    </row>
    <row r="799" spans="2:17" x14ac:dyDescent="0.2">
      <c r="B799" s="39" t="s">
        <v>42</v>
      </c>
      <c r="D799" s="42">
        <f>_xll.qlCalendarAdvance(Calendar,$D798,B799,"f",FALSE)</f>
        <v>45041</v>
      </c>
      <c r="E799" s="177">
        <f>_xll.qlInterestRateIndexValueDate(IndexON,D799)</f>
        <v>45041</v>
      </c>
      <c r="F799" s="193">
        <f>IFERROR(_xll.qlIndexFixing(IndexON,D799,TRUE,_xll.ohTrigger(RecalcTrigger,TriggerON)),NA())</f>
        <v>1.4321087121942355E-2</v>
      </c>
      <c r="H799" s="42">
        <f>_xll.qlCalendarAdvance(Calendar,$H798,B799,"f",FALSE)</f>
        <v>45041</v>
      </c>
      <c r="I799" s="177">
        <f>_xll.qlInterestRateIndexValueDate(Index1M,$H799)</f>
        <v>45043</v>
      </c>
      <c r="J799" s="182">
        <f>IFERROR(_xll.qlIndexFixing(Index1M,$H799,TRUE,_xll.ohTrigger(RecalcTrigger,Trigger1M)),NA())</f>
        <v>1.4180992710483287E-2</v>
      </c>
      <c r="K799" s="44">
        <f>IFERROR(_xll.qlIndexFixing(Index3M,H799,TRUE,_xll.ohTrigger(RecalcTrigger,Trigger3M)),NA())</f>
        <v>1.5501423869729023E-2</v>
      </c>
      <c r="L799" s="44">
        <f>IFERROR(_xll.qlIndexFixing(Index6M,$H799,TRUE,_xll.ohTrigger(RecalcTrigger,Trigger6M)),NA())</f>
        <v>1.6825485419599367E-2</v>
      </c>
      <c r="M799" s="183">
        <f>IFERROR(_xll.qlIndexFixing(Index1Y,$H799,TRUE,_xll.ohTrigger(RecalcTrigger,Trigger1Y)),NA())</f>
        <v>1.8329801259167999E-2</v>
      </c>
      <c r="N799" s="182">
        <f>IFERROR(_xll.qlIndexFixing(ONIndex1M,I799,TRUE,_xll.ohTrigger(RecalcTrigger,Trigger1M)),NA())</f>
        <v>1.4098785851430762E-2</v>
      </c>
      <c r="O799" s="44">
        <f>IFERROR(_xll.qlIndexFixing(ONIndex3M,I799,TRUE,_xll.ohTrigger(RecalcTrigger,Trigger3M)),NA())</f>
        <v>1.5205444789119227E-2</v>
      </c>
      <c r="P799" s="44">
        <f>IFERROR(_xll.qlIndexFixing(ONIndex6M,I799,TRUE,_xll.ohTrigger(RecalcTrigger,Trigger6M)),NA())</f>
        <v>1.6220208129356095E-2</v>
      </c>
      <c r="Q799" s="183">
        <f>IFERROR(_xll.qlIndexFixing(ONIndex1Y,I799,TRUE,_xll.ohTrigger(RecalcTrigger,Trigger1Y)),NA())</f>
        <v>1.7159577918510749E-2</v>
      </c>
    </row>
    <row r="800" spans="2:17" x14ac:dyDescent="0.2">
      <c r="B800" s="39" t="s">
        <v>42</v>
      </c>
      <c r="D800" s="42">
        <f>_xll.qlCalendarAdvance(Calendar,$D799,B800,"f",FALSE)</f>
        <v>45048</v>
      </c>
      <c r="E800" s="177">
        <f>_xll.qlInterestRateIndexValueDate(IndexON,D800)</f>
        <v>45048</v>
      </c>
      <c r="F800" s="193">
        <f>IFERROR(_xll.qlIndexFixing(IndexON,D800,TRUE,_xll.ohTrigger(RecalcTrigger,TriggerON)),NA())</f>
        <v>1.4369567006928818E-2</v>
      </c>
      <c r="H800" s="42">
        <f>_xll.qlCalendarAdvance(Calendar,$H799,B800,"f",FALSE)</f>
        <v>45048</v>
      </c>
      <c r="I800" s="177">
        <f>_xll.qlInterestRateIndexValueDate(Index1M,$H800)</f>
        <v>45050</v>
      </c>
      <c r="J800" s="182">
        <f>IFERROR(_xll.qlIndexFixing(Index1M,$H800,TRUE,_xll.ohTrigger(RecalcTrigger,Trigger1M)),NA())</f>
        <v>1.4230053727727066E-2</v>
      </c>
      <c r="K800" s="44">
        <f>IFERROR(_xll.qlIndexFixing(Index3M,H800,TRUE,_xll.ohTrigger(RecalcTrigger,Trigger3M)),NA())</f>
        <v>1.5551518308601669E-2</v>
      </c>
      <c r="L800" s="44">
        <f>IFERROR(_xll.qlIndexFixing(Index6M,$H800,TRUE,_xll.ohTrigger(RecalcTrigger,Trigger6M)),NA())</f>
        <v>1.6878260774484184E-2</v>
      </c>
      <c r="M800" s="183">
        <f>IFERROR(_xll.qlIndexFixing(Index1Y,$H800,TRUE,_xll.ohTrigger(RecalcTrigger,Trigger1Y)),NA())</f>
        <v>1.8366676510830834E-2</v>
      </c>
      <c r="N800" s="182">
        <f>IFERROR(_xll.qlIndexFixing(ONIndex1M,I800,TRUE,_xll.ohTrigger(RecalcTrigger,Trigger1M)),NA())</f>
        <v>1.4140858848437077E-2</v>
      </c>
      <c r="O800" s="44">
        <f>IFERROR(_xll.qlIndexFixing(ONIndex3M,I800,TRUE,_xll.ohTrigger(RecalcTrigger,Trigger3M)),NA())</f>
        <v>1.5245736839215596E-2</v>
      </c>
      <c r="P800" s="44">
        <f>IFERROR(_xll.qlIndexFixing(ONIndex6M,I800,TRUE,_xll.ohTrigger(RecalcTrigger,Trigger6M)),NA())</f>
        <v>1.6259169642092175E-2</v>
      </c>
      <c r="Q800" s="183">
        <f>IFERROR(_xll.qlIndexFixing(ONIndex1Y,I800,TRUE,_xll.ohTrigger(RecalcTrigger,Trigger1Y)),NA())</f>
        <v>1.7197808400650771E-2</v>
      </c>
    </row>
    <row r="801" spans="2:17" x14ac:dyDescent="0.2">
      <c r="B801" s="39" t="s">
        <v>42</v>
      </c>
      <c r="D801" s="42">
        <f>_xll.qlCalendarAdvance(Calendar,$D800,B801,"f",FALSE)</f>
        <v>45055</v>
      </c>
      <c r="E801" s="177">
        <f>_xll.qlInterestRateIndexValueDate(IndexON,D801)</f>
        <v>45055</v>
      </c>
      <c r="F801" s="193">
        <f>IFERROR(_xll.qlIndexFixing(IndexON,D801,TRUE,_xll.ohTrigger(RecalcTrigger,TriggerON)),NA())</f>
        <v>1.4417823290617804E-2</v>
      </c>
      <c r="H801" s="42">
        <f>_xll.qlCalendarAdvance(Calendar,$H800,B801,"f",FALSE)</f>
        <v>45055</v>
      </c>
      <c r="I801" s="177">
        <f>_xll.qlInterestRateIndexValueDate(Index1M,$H801)</f>
        <v>45057</v>
      </c>
      <c r="J801" s="182">
        <f>IFERROR(_xll.qlIndexFixing(Index1M,$H801,TRUE,_xll.ohTrigger(RecalcTrigger,Trigger1M)),NA())</f>
        <v>1.4279061249385383E-2</v>
      </c>
      <c r="K801" s="44">
        <f>IFERROR(_xll.qlIndexFixing(Index3M,H801,TRUE,_xll.ohTrigger(RecalcTrigger,Trigger3M)),NA())</f>
        <v>1.5597849378874141E-2</v>
      </c>
      <c r="L801" s="44">
        <f>IFERROR(_xll.qlIndexFixing(Index6M,$H801,TRUE,_xll.ohTrigger(RecalcTrigger,Trigger6M)),NA())</f>
        <v>1.6920666751830144E-2</v>
      </c>
      <c r="M801" s="183">
        <f>IFERROR(_xll.qlIndexFixing(Index1Y,$H801,TRUE,_xll.ohTrigger(RecalcTrigger,Trigger1Y)),NA())</f>
        <v>1.8403195310273537E-2</v>
      </c>
      <c r="N801" s="182">
        <f>IFERROR(_xll.qlIndexFixing(ONIndex1M,I801,TRUE,_xll.ohTrigger(RecalcTrigger,Trigger1M)),NA())</f>
        <v>1.4189894467042663E-2</v>
      </c>
      <c r="O801" s="44">
        <f>IFERROR(_xll.qlIndexFixing(ONIndex3M,I801,TRUE,_xll.ohTrigger(RecalcTrigger,Trigger3M)),NA())</f>
        <v>1.52926308179957E-2</v>
      </c>
      <c r="P801" s="44">
        <f>IFERROR(_xll.qlIndexFixing(ONIndex6M,I801,TRUE,_xll.ohTrigger(RecalcTrigger,Trigger6M)),NA())</f>
        <v>1.6304405743516881E-2</v>
      </c>
      <c r="Q801" s="183">
        <f>IFERROR(_xll.qlIndexFixing(ONIndex1Y,I801,TRUE,_xll.ohTrigger(RecalcTrigger,Trigger1Y)),NA())</f>
        <v>1.7242143853479774E-2</v>
      </c>
    </row>
    <row r="802" spans="2:17" x14ac:dyDescent="0.2">
      <c r="B802" s="39" t="s">
        <v>42</v>
      </c>
      <c r="D802" s="42">
        <f>_xll.qlCalendarAdvance(Calendar,$D801,B802,"f",FALSE)</f>
        <v>45062</v>
      </c>
      <c r="E802" s="177">
        <f>_xll.qlInterestRateIndexValueDate(IndexON,D802)</f>
        <v>45062</v>
      </c>
      <c r="F802" s="193">
        <f>IFERROR(_xll.qlIndexFixing(IndexON,D802,TRUE,_xll.ohTrigger(RecalcTrigger,TriggerON)),NA())</f>
        <v>1.4465854192913241E-2</v>
      </c>
      <c r="H802" s="42">
        <f>_xll.qlCalendarAdvance(Calendar,$H801,B802,"f",FALSE)</f>
        <v>45062</v>
      </c>
      <c r="I802" s="177">
        <f>_xll.qlInterestRateIndexValueDate(Index1M,$H802)</f>
        <v>45064</v>
      </c>
      <c r="J802" s="182">
        <f>IFERROR(_xll.qlIndexFixing(Index1M,$H802,TRUE,_xll.ohTrigger(RecalcTrigger,Trigger1M)),NA())</f>
        <v>1.4328015098444835E-2</v>
      </c>
      <c r="K802" s="44">
        <f>IFERROR(_xll.qlIndexFixing(Index3M,H802,TRUE,_xll.ohTrigger(RecalcTrigger,Trigger3M)),NA())</f>
        <v>1.5644053212522768E-2</v>
      </c>
      <c r="L802" s="44">
        <f>IFERROR(_xll.qlIndexFixing(Index6M,$H802,TRUE,_xll.ohTrigger(RecalcTrigger,Trigger6M)),NA())</f>
        <v>1.6962810300464225E-2</v>
      </c>
      <c r="M802" s="183">
        <f>IFERROR(_xll.qlIndexFixing(Index1Y,$H802,TRUE,_xll.ohTrigger(RecalcTrigger,Trigger1Y)),NA())</f>
        <v>1.8439355038181993E-2</v>
      </c>
      <c r="N802" s="182">
        <f>IFERROR(_xll.qlIndexFixing(ONIndex1M,I802,TRUE,_xll.ohTrigger(RecalcTrigger,Trigger1M)),NA())</f>
        <v>1.4238876562142622E-2</v>
      </c>
      <c r="O802" s="44">
        <f>IFERROR(_xll.qlIndexFixing(ONIndex3M,I802,TRUE,_xll.ohTrigger(RecalcTrigger,Trigger3M)),NA())</f>
        <v>1.533940194880401E-2</v>
      </c>
      <c r="P802" s="44">
        <f>IFERROR(_xll.qlIndexFixing(ONIndex6M,I802,TRUE,_xll.ohTrigger(RecalcTrigger,Trigger6M)),NA())</f>
        <v>1.6349404235169729E-2</v>
      </c>
      <c r="Q802" s="183">
        <f>IFERROR(_xll.qlIndexFixing(ONIndex1Y,I802,TRUE,_xll.ohTrigger(RecalcTrigger,Trigger1Y)),NA())</f>
        <v>1.7286189708443089E-2</v>
      </c>
    </row>
    <row r="803" spans="2:17" x14ac:dyDescent="0.2">
      <c r="B803" s="39" t="s">
        <v>42</v>
      </c>
      <c r="D803" s="42">
        <f>_xll.qlCalendarAdvance(Calendar,$D802,B803,"f",FALSE)</f>
        <v>45069</v>
      </c>
      <c r="E803" s="177">
        <f>_xll.qlInterestRateIndexValueDate(IndexON,D803)</f>
        <v>45069</v>
      </c>
      <c r="F803" s="193">
        <f>IFERROR(_xll.qlIndexFixing(IndexON,D803,TRUE,_xll.ohTrigger(RecalcTrigger,TriggerON)),NA())</f>
        <v>1.4513657933639124E-2</v>
      </c>
      <c r="H803" s="42">
        <f>_xll.qlCalendarAdvance(Calendar,$H802,B803,"f",FALSE)</f>
        <v>45069</v>
      </c>
      <c r="I803" s="177">
        <f>_xll.qlInterestRateIndexValueDate(Index1M,$H803)</f>
        <v>45071</v>
      </c>
      <c r="J803" s="182">
        <f>IFERROR(_xll.qlIndexFixing(Index1M,$H803,TRUE,_xll.ohTrigger(RecalcTrigger,Trigger1M)),NA())</f>
        <v>1.437691509790201E-2</v>
      </c>
      <c r="K803" s="44">
        <f>IFERROR(_xll.qlIndexFixing(Index3M,H803,TRUE,_xll.ohTrigger(RecalcTrigger,Trigger3M)),NA())</f>
        <v>1.5690129055617588E-2</v>
      </c>
      <c r="L803" s="44">
        <f>IFERROR(_xll.qlIndexFixing(Index6M,$H803,TRUE,_xll.ohTrigger(RecalcTrigger,Trigger6M)),NA())</f>
        <v>1.7004689531692062E-2</v>
      </c>
      <c r="M803" s="183">
        <f>IFERROR(_xll.qlIndexFixing(Index1Y,$H803,TRUE,_xll.ohTrigger(RecalcTrigger,Trigger1Y)),NA())</f>
        <v>1.8475153074294155E-2</v>
      </c>
      <c r="N803" s="182">
        <f>IFERROR(_xll.qlIndexFixing(ONIndex1M,I803,TRUE,_xll.ohTrigger(RecalcTrigger,Trigger1M)),NA())</f>
        <v>1.428780495779769E-2</v>
      </c>
      <c r="O803" s="44">
        <f>IFERROR(_xll.qlIndexFixing(ONIndex3M,I803,TRUE,_xll.ohTrigger(RecalcTrigger,Trigger3M)),NA())</f>
        <v>1.5386049484957809E-2</v>
      </c>
      <c r="P803" s="44">
        <f>IFERROR(_xll.qlIndexFixing(ONIndex6M,I803,TRUE,_xll.ohTrigger(RecalcTrigger,Trigger6M)),NA())</f>
        <v>1.6394163261415073E-2</v>
      </c>
      <c r="Q803" s="183">
        <f>IFERROR(_xll.qlIndexFixing(ONIndex1Y,I803,TRUE,_xll.ohTrigger(RecalcTrigger,Trigger1Y)),NA())</f>
        <v>1.732994354987305E-2</v>
      </c>
    </row>
    <row r="804" spans="2:17" x14ac:dyDescent="0.2">
      <c r="B804" s="39" t="s">
        <v>42</v>
      </c>
      <c r="D804" s="42">
        <f>_xll.qlCalendarAdvance(Calendar,$D803,B804,"f",FALSE)</f>
        <v>45076</v>
      </c>
      <c r="E804" s="177">
        <f>_xll.qlInterestRateIndexValueDate(IndexON,D804)</f>
        <v>45076</v>
      </c>
      <c r="F804" s="193">
        <f>IFERROR(_xll.qlIndexFixing(IndexON,D804,TRUE,_xll.ohTrigger(RecalcTrigger,TriggerON)),NA())</f>
        <v>1.4561232732859253E-2</v>
      </c>
      <c r="H804" s="42">
        <f>_xll.qlCalendarAdvance(Calendar,$H803,B804,"f",FALSE)</f>
        <v>45076</v>
      </c>
      <c r="I804" s="177">
        <f>_xll.qlInterestRateIndexValueDate(Index1M,$H804)</f>
        <v>45078</v>
      </c>
      <c r="J804" s="182">
        <f>IFERROR(_xll.qlIndexFixing(Index1M,$H804,TRUE,_xll.ohTrigger(RecalcTrigger,Trigger1M)),NA())</f>
        <v>1.442576107073601E-2</v>
      </c>
      <c r="K804" s="44">
        <f>IFERROR(_xll.qlIndexFixing(Index3M,H804,TRUE,_xll.ohTrigger(RecalcTrigger,Trigger3M)),NA())</f>
        <v>1.5736076154210389E-2</v>
      </c>
      <c r="L804" s="44">
        <f>IFERROR(_xll.qlIndexFixing(Index6M,$H804,TRUE,_xll.ohTrigger(RecalcTrigger,Trigger6M)),NA())</f>
        <v>1.7036454882990767E-2</v>
      </c>
      <c r="M804" s="183">
        <f>IFERROR(_xll.qlIndexFixing(Index1Y,$H804,TRUE,_xll.ohTrigger(RecalcTrigger,Trigger1Y)),NA())</f>
        <v>1.8510586797411108E-2</v>
      </c>
      <c r="N804" s="182">
        <f>IFERROR(_xll.qlIndexFixing(ONIndex1M,I804,TRUE,_xll.ohTrigger(RecalcTrigger,Trigger1M)),NA())</f>
        <v>1.4336679477748859E-2</v>
      </c>
      <c r="O804" s="44">
        <f>IFERROR(_xll.qlIndexFixing(ONIndex3M,I804,TRUE,_xll.ohTrigger(RecalcTrigger,Trigger3M)),NA())</f>
        <v>1.5432572680094125E-2</v>
      </c>
      <c r="P804" s="44">
        <f>IFERROR(_xll.qlIndexFixing(ONIndex6M,I804,TRUE,_xll.ohTrigger(RecalcTrigger,Trigger6M)),NA())</f>
        <v>1.6438680966697206E-2</v>
      </c>
      <c r="Q804" s="183">
        <f>IFERROR(_xll.qlIndexFixing(ONIndex1Y,I804,TRUE,_xll.ohTrigger(RecalcTrigger,Trigger1Y)),NA())</f>
        <v>1.7373402962421736E-2</v>
      </c>
    </row>
    <row r="805" spans="2:17" x14ac:dyDescent="0.2">
      <c r="B805" s="39" t="s">
        <v>42</v>
      </c>
      <c r="D805" s="42">
        <f>_xll.qlCalendarAdvance(Calendar,$D804,B805,"f",FALSE)</f>
        <v>45083</v>
      </c>
      <c r="E805" s="177">
        <f>_xll.qlInterestRateIndexValueDate(IndexON,D805)</f>
        <v>45083</v>
      </c>
      <c r="F805" s="193">
        <f>IFERROR(_xll.qlIndexFixing(IndexON,D805,TRUE,_xll.ohTrigger(RecalcTrigger,TriggerON)),NA())</f>
        <v>1.4608576809997942E-2</v>
      </c>
      <c r="H805" s="42">
        <f>_xll.qlCalendarAdvance(Calendar,$H804,B805,"f",FALSE)</f>
        <v>45083</v>
      </c>
      <c r="I805" s="177">
        <f>_xll.qlInterestRateIndexValueDate(Index1M,$H805)</f>
        <v>45085</v>
      </c>
      <c r="J805" s="182">
        <f>IFERROR(_xll.qlIndexFixing(Index1M,$H805,TRUE,_xll.ohTrigger(RecalcTrigger,Trigger1M)),NA())</f>
        <v>1.4474552839935928E-2</v>
      </c>
      <c r="K805" s="44">
        <f>IFERROR(_xll.qlIndexFixing(Index3M,H805,TRUE,_xll.ohTrigger(RecalcTrigger,Trigger3M)),NA())</f>
        <v>1.5781893754327772E-2</v>
      </c>
      <c r="L805" s="44">
        <f>IFERROR(_xll.qlIndexFixing(Index6M,$H805,TRUE,_xll.ohTrigger(RecalcTrigger,Trigger6M)),NA())</f>
        <v>1.7077853328767344E-2</v>
      </c>
      <c r="M805" s="183">
        <f>IFERROR(_xll.qlIndexFixing(Index1Y,$H805,TRUE,_xll.ohTrigger(RecalcTrigger,Trigger1Y)),NA())</f>
        <v>1.8545653585405997E-2</v>
      </c>
      <c r="N805" s="182">
        <f>IFERROR(_xll.qlIndexFixing(ONIndex1M,I805,TRUE,_xll.ohTrigger(RecalcTrigger,Trigger1M)),NA())</f>
        <v>1.4385499945896996E-2</v>
      </c>
      <c r="O805" s="44">
        <f>IFERROR(_xll.qlIndexFixing(ONIndex3M,I805,TRUE,_xll.ohTrigger(RecalcTrigger,Trigger3M)),NA())</f>
        <v>1.547897078761018E-2</v>
      </c>
      <c r="P805" s="44">
        <f>IFERROR(_xll.qlIndexFixing(ONIndex6M,I805,TRUE,_xll.ohTrigger(RecalcTrigger,Trigger6M)),NA())</f>
        <v>1.6482955495540352E-2</v>
      </c>
      <c r="Q805" s="183">
        <f>IFERROR(_xll.qlIndexFixing(ONIndex1Y,I805,TRUE,_xll.ohTrigger(RecalcTrigger,Trigger1Y)),NA())</f>
        <v>1.7416565530741224E-2</v>
      </c>
    </row>
    <row r="806" spans="2:17" x14ac:dyDescent="0.2">
      <c r="B806" s="39" t="s">
        <v>42</v>
      </c>
      <c r="D806" s="42">
        <f>_xll.qlCalendarAdvance(Calendar,$D805,B806,"f",FALSE)</f>
        <v>45090</v>
      </c>
      <c r="E806" s="177">
        <f>_xll.qlInterestRateIndexValueDate(IndexON,D806)</f>
        <v>45090</v>
      </c>
      <c r="F806" s="193">
        <f>IFERROR(_xll.qlIndexFixing(IndexON,D806,TRUE,_xll.ohTrigger(RecalcTrigger,TriggerON)),NA())</f>
        <v>1.46556883853588E-2</v>
      </c>
      <c r="H806" s="42">
        <f>_xll.qlCalendarAdvance(Calendar,$H805,B806,"f",FALSE)</f>
        <v>45090</v>
      </c>
      <c r="I806" s="177">
        <f>_xll.qlInterestRateIndexValueDate(Index1M,$H806)</f>
        <v>45092</v>
      </c>
      <c r="J806" s="182">
        <f>IFERROR(_xll.qlIndexFixing(Index1M,$H806,TRUE,_xll.ohTrigger(RecalcTrigger,Trigger1M)),NA())</f>
        <v>1.4523290228480867E-2</v>
      </c>
      <c r="K806" s="44">
        <f>IFERROR(_xll.qlIndexFixing(Index3M,H806,TRUE,_xll.ohTrigger(RecalcTrigger,Trigger3M)),NA())</f>
        <v>1.5827581101973735E-2</v>
      </c>
      <c r="L806" s="44">
        <f>IFERROR(_xll.qlIndexFixing(Index6M,$H806,TRUE,_xll.ohTrigger(RecalcTrigger,Trigger6M)),NA())</f>
        <v>1.7118982219674131E-2</v>
      </c>
      <c r="M806" s="183">
        <f>IFERROR(_xll.qlIndexFixing(Index1Y,$H806,TRUE,_xll.ohTrigger(RecalcTrigger,Trigger1Y)),NA())</f>
        <v>1.8580350815232034E-2</v>
      </c>
      <c r="N806" s="182">
        <f>IFERROR(_xll.qlIndexFixing(ONIndex1M,I806,TRUE,_xll.ohTrigger(RecalcTrigger,Trigger1M)),NA())</f>
        <v>1.4434266186222899E-2</v>
      </c>
      <c r="O806" s="44">
        <f>IFERROR(_xll.qlIndexFixing(ONIndex3M,I806,TRUE,_xll.ohTrigger(RecalcTrigger,Trigger3M)),NA())</f>
        <v>1.5525243061063065E-2</v>
      </c>
      <c r="P806" s="44">
        <f>IFERROR(_xll.qlIndexFixing(ONIndex6M,I806,TRUE,_xll.ohTrigger(RecalcTrigger,Trigger6M)),NA())</f>
        <v>1.6526984992388805E-2</v>
      </c>
      <c r="Q806" s="183">
        <f>IFERROR(_xll.qlIndexFixing(ONIndex1Y,I806,TRUE,_xll.ohTrigger(RecalcTrigger,Trigger1Y)),NA())</f>
        <v>1.7459428839243785E-2</v>
      </c>
    </row>
    <row r="807" spans="2:17" x14ac:dyDescent="0.2">
      <c r="B807" s="39" t="s">
        <v>42</v>
      </c>
      <c r="D807" s="42">
        <f>_xll.qlCalendarAdvance(Calendar,$D806,B807,"f",FALSE)</f>
        <v>45097</v>
      </c>
      <c r="E807" s="177">
        <f>_xll.qlInterestRateIndexValueDate(IndexON,D807)</f>
        <v>45097</v>
      </c>
      <c r="F807" s="193">
        <f>IFERROR(_xll.qlIndexFixing(IndexON,D807,TRUE,_xll.ohTrigger(RecalcTrigger,TriggerON)),NA())</f>
        <v>1.4702565678446078E-2</v>
      </c>
      <c r="H807" s="42">
        <f>_xll.qlCalendarAdvance(Calendar,$H806,B807,"f",FALSE)</f>
        <v>45097</v>
      </c>
      <c r="I807" s="177">
        <f>_xll.qlInterestRateIndexValueDate(Index1M,$H807)</f>
        <v>45099</v>
      </c>
      <c r="J807" s="182">
        <f>IFERROR(_xll.qlIndexFixing(Index1M,$H807,TRUE,_xll.ohTrigger(RecalcTrigger,Trigger1M)),NA())</f>
        <v>1.4571973059352428E-2</v>
      </c>
      <c r="K807" s="44">
        <f>IFERROR(_xll.qlIndexFixing(Index3M,H807,TRUE,_xll.ohTrigger(RecalcTrigger,Trigger3M)),NA())</f>
        <v>1.5873137443133171E-2</v>
      </c>
      <c r="L807" s="44">
        <f>IFERROR(_xll.qlIndexFixing(Index6M,$H807,TRUE,_xll.ohTrigger(RecalcTrigger,Trigger6M)),NA())</f>
        <v>1.7159839667282042E-2</v>
      </c>
      <c r="M807" s="183">
        <f>IFERROR(_xll.qlIndexFixing(Index1Y,$H807,TRUE,_xll.ohTrigger(RecalcTrigger,Trigger1Y)),NA())</f>
        <v>1.8614675862934037E-2</v>
      </c>
      <c r="N807" s="182">
        <f>IFERROR(_xll.qlIndexFixing(ONIndex1M,I807,TRUE,_xll.ohTrigger(RecalcTrigger,Trigger1M)),NA())</f>
        <v>1.4482978022547499E-2</v>
      </c>
      <c r="O807" s="44">
        <f>IFERROR(_xll.qlIndexFixing(ONIndex3M,I807,TRUE,_xll.ohTrigger(RecalcTrigger,Trigger3M)),NA())</f>
        <v>1.5571388754009874E-2</v>
      </c>
      <c r="P807" s="44">
        <f>IFERROR(_xll.qlIndexFixing(ONIndex6M,I807,TRUE,_xll.ohTrigger(RecalcTrigger,Trigger6M)),NA())</f>
        <v>1.6570767601606917E-2</v>
      </c>
      <c r="Q807" s="183">
        <f>IFERROR(_xll.qlIndexFixing(ONIndex1Y,I807,TRUE,_xll.ohTrigger(RecalcTrigger,Trigger1Y)),NA())</f>
        <v>1.7501990472501561E-2</v>
      </c>
    </row>
    <row r="808" spans="2:17" x14ac:dyDescent="0.2">
      <c r="B808" s="39" t="s">
        <v>42</v>
      </c>
      <c r="D808" s="42">
        <f>_xll.qlCalendarAdvance(Calendar,$D807,B808,"f",FALSE)</f>
        <v>45104</v>
      </c>
      <c r="E808" s="177">
        <f>_xll.qlInterestRateIndexValueDate(IndexON,D808)</f>
        <v>45104</v>
      </c>
      <c r="F808" s="193">
        <f>IFERROR(_xll.qlIndexFixing(IndexON,D808,TRUE,_xll.ohTrigger(RecalcTrigger,TriggerON)),NA())</f>
        <v>1.4749206909403512E-2</v>
      </c>
      <c r="H808" s="42">
        <f>_xll.qlCalendarAdvance(Calendar,$H807,B808,"f",FALSE)</f>
        <v>45104</v>
      </c>
      <c r="I808" s="177">
        <f>_xll.qlInterestRateIndexValueDate(Index1M,$H808)</f>
        <v>45106</v>
      </c>
      <c r="J808" s="182">
        <f>IFERROR(_xll.qlIndexFixing(Index1M,$H808,TRUE,_xll.ohTrigger(RecalcTrigger,Trigger1M)),NA())</f>
        <v>1.4620601155524715E-2</v>
      </c>
      <c r="K808" s="44">
        <f>IFERROR(_xll.qlIndexFixing(Index3M,H808,TRUE,_xll.ohTrigger(RecalcTrigger,Trigger3M)),NA())</f>
        <v>1.5918562023765771E-2</v>
      </c>
      <c r="L808" s="44">
        <f>IFERROR(_xll.qlIndexFixing(Index6M,$H808,TRUE,_xll.ohTrigger(RecalcTrigger,Trigger6M)),NA())</f>
        <v>1.7200423737684052E-2</v>
      </c>
      <c r="M808" s="183">
        <f>IFERROR(_xll.qlIndexFixing(Index1Y,$H808,TRUE,_xll.ohTrigger(RecalcTrigger,Trigger1Y)),NA())</f>
        <v>1.864065069227433E-2</v>
      </c>
      <c r="N808" s="182">
        <f>IFERROR(_xll.qlIndexFixing(ONIndex1M,I808,TRUE,_xll.ohTrigger(RecalcTrigger,Trigger1M)),NA())</f>
        <v>1.453163527877166E-2</v>
      </c>
      <c r="O808" s="44">
        <f>IFERROR(_xll.qlIndexFixing(ONIndex3M,I808,TRUE,_xll.ohTrigger(RecalcTrigger,Trigger3M)),NA())</f>
        <v>1.561740711976789E-2</v>
      </c>
      <c r="P808" s="44">
        <f>IFERROR(_xll.qlIndexFixing(ONIndex6M,I808,TRUE,_xll.ohTrigger(RecalcTrigger,Trigger6M)),NA())</f>
        <v>1.6614301467878789E-2</v>
      </c>
      <c r="Q808" s="183">
        <f>IFERROR(_xll.qlIndexFixing(ONIndex1Y,I808,TRUE,_xll.ohTrigger(RecalcTrigger,Trigger1Y)),NA())</f>
        <v>1.7544248015086694E-2</v>
      </c>
    </row>
    <row r="809" spans="2:17" x14ac:dyDescent="0.2">
      <c r="B809" s="39" t="s">
        <v>42</v>
      </c>
      <c r="D809" s="42">
        <f>_xll.qlCalendarAdvance(Calendar,$D808,B809,"f",FALSE)</f>
        <v>45111</v>
      </c>
      <c r="E809" s="177">
        <f>_xll.qlInterestRateIndexValueDate(IndexON,D809)</f>
        <v>45111</v>
      </c>
      <c r="F809" s="193">
        <f>IFERROR(_xll.qlIndexFixing(IndexON,D809,TRUE,_xll.ohTrigger(RecalcTrigger,TriggerON)),NA())</f>
        <v>1.4795610297815287E-2</v>
      </c>
      <c r="H809" s="42">
        <f>_xll.qlCalendarAdvance(Calendar,$H808,B809,"f",FALSE)</f>
        <v>45111</v>
      </c>
      <c r="I809" s="177">
        <f>_xll.qlInterestRateIndexValueDate(Index1M,$H809)</f>
        <v>45113</v>
      </c>
      <c r="J809" s="182">
        <f>IFERROR(_xll.qlIndexFixing(Index1M,$H809,TRUE,_xll.ohTrigger(RecalcTrigger,Trigger1M)),NA())</f>
        <v>1.4669174339976832E-2</v>
      </c>
      <c r="K809" s="44">
        <f>IFERROR(_xll.qlIndexFixing(Index3M,H809,TRUE,_xll.ohTrigger(RecalcTrigger,Trigger3M)),NA())</f>
        <v>1.5963854089813847E-2</v>
      </c>
      <c r="L809" s="44">
        <f>IFERROR(_xll.qlIndexFixing(Index6M,$H809,TRUE,_xll.ohTrigger(RecalcTrigger,Trigger6M)),NA())</f>
        <v>1.7250307965275841E-2</v>
      </c>
      <c r="M809" s="183">
        <f>IFERROR(_xll.qlIndexFixing(Index1Y,$H809,TRUE,_xll.ohTrigger(RecalcTrigger,Trigger1Y)),NA())</f>
        <v>1.8682198911652934E-2</v>
      </c>
      <c r="N809" s="182">
        <f>IFERROR(_xll.qlIndexFixing(ONIndex1M,I809,TRUE,_xll.ohTrigger(RecalcTrigger,Trigger1M)),NA())</f>
        <v>1.458023777871631E-2</v>
      </c>
      <c r="O809" s="44">
        <f>IFERROR(_xll.qlIndexFixing(ONIndex3M,I809,TRUE,_xll.ohTrigger(RecalcTrigger,Trigger3M)),NA())</f>
        <v>1.5663297411894206E-2</v>
      </c>
      <c r="P809" s="44">
        <f>IFERROR(_xll.qlIndexFixing(ONIndex6M,I809,TRUE,_xll.ohTrigger(RecalcTrigger,Trigger6M)),NA())</f>
        <v>1.6657584735408903E-2</v>
      </c>
      <c r="Q809" s="183">
        <f>IFERROR(_xll.qlIndexFixing(ONIndex1Y,I809,TRUE,_xll.ohTrigger(RecalcTrigger,Trigger1Y)),NA())</f>
        <v>1.7586199051491391E-2</v>
      </c>
    </row>
    <row r="810" spans="2:17" x14ac:dyDescent="0.2">
      <c r="B810" s="39" t="s">
        <v>42</v>
      </c>
      <c r="D810" s="42">
        <f>_xll.qlCalendarAdvance(Calendar,$D809,B810,"f",FALSE)</f>
        <v>45118</v>
      </c>
      <c r="E810" s="177">
        <f>_xll.qlInterestRateIndexValueDate(IndexON,D810)</f>
        <v>45118</v>
      </c>
      <c r="F810" s="193">
        <f>IFERROR(_xll.qlIndexFixing(IndexON,D810,TRUE,_xll.ohTrigger(RecalcTrigger,TriggerON)),NA())</f>
        <v>1.4841774063905078E-2</v>
      </c>
      <c r="H810" s="42">
        <f>_xll.qlCalendarAdvance(Calendar,$H809,B810,"f",FALSE)</f>
        <v>45118</v>
      </c>
      <c r="I810" s="177">
        <f>_xll.qlInterestRateIndexValueDate(Index1M,$H810)</f>
        <v>45120</v>
      </c>
      <c r="J810" s="182">
        <f>IFERROR(_xll.qlIndexFixing(Index1M,$H810,TRUE,_xll.ohTrigger(RecalcTrigger,Trigger1M)),NA())</f>
        <v>1.4717692435675389E-2</v>
      </c>
      <c r="K810" s="44">
        <f>IFERROR(_xll.qlIndexFixing(Index3M,H810,TRUE,_xll.ohTrigger(RecalcTrigger,Trigger3M)),NA())</f>
        <v>1.6009012887193648E-2</v>
      </c>
      <c r="L810" s="44">
        <f>IFERROR(_xll.qlIndexFixing(Index6M,$H810,TRUE,_xll.ohTrigger(RecalcTrigger,Trigger6M)),NA())</f>
        <v>1.7290283218930228E-2</v>
      </c>
      <c r="M810" s="183">
        <f>IFERROR(_xll.qlIndexFixing(Index1Y,$H810,TRUE,_xll.ohTrigger(RecalcTrigger,Trigger1Y)),NA())</f>
        <v>1.8715391660297596E-2</v>
      </c>
      <c r="N810" s="182">
        <f>IFERROR(_xll.qlIndexFixing(ONIndex1M,I810,TRUE,_xll.ohTrigger(RecalcTrigger,Trigger1M)),NA())</f>
        <v>1.462878534636225E-2</v>
      </c>
      <c r="O810" s="44">
        <f>IFERROR(_xll.qlIndexFixing(ONIndex3M,I810,TRUE,_xll.ohTrigger(RecalcTrigger,Trigger3M)),NA())</f>
        <v>1.5709058883945914E-2</v>
      </c>
      <c r="P810" s="44">
        <f>IFERROR(_xll.qlIndexFixing(ONIndex6M,I810,TRUE,_xll.ohTrigger(RecalcTrigger,Trigger6M)),NA())</f>
        <v>1.6700615548961295E-2</v>
      </c>
      <c r="Q810" s="183">
        <f>IFERROR(_xll.qlIndexFixing(ONIndex1Y,I810,TRUE,_xll.ohTrigger(RecalcTrigger,Trigger1Y)),NA())</f>
        <v>1.762784116636773E-2</v>
      </c>
    </row>
    <row r="811" spans="2:17" x14ac:dyDescent="0.2">
      <c r="B811" s="39" t="s">
        <v>42</v>
      </c>
      <c r="D811" s="42">
        <f>_xll.qlCalendarAdvance(Calendar,$D810,B811,"f",FALSE)</f>
        <v>45125</v>
      </c>
      <c r="E811" s="177">
        <f>_xll.qlInterestRateIndexValueDate(IndexON,D811)</f>
        <v>45125</v>
      </c>
      <c r="F811" s="193">
        <f>IFERROR(_xll.qlIndexFixing(IndexON,D811,TRUE,_xll.ohTrigger(RecalcTrigger,TriggerON)),NA())</f>
        <v>1.4887696427097197E-2</v>
      </c>
      <c r="H811" s="42">
        <f>_xll.qlCalendarAdvance(Calendar,$H810,B811,"f",FALSE)</f>
        <v>45125</v>
      </c>
      <c r="I811" s="177">
        <f>_xll.qlInterestRateIndexValueDate(Index1M,$H811)</f>
        <v>45127</v>
      </c>
      <c r="J811" s="182">
        <f>IFERROR(_xll.qlIndexFixing(Index1M,$H811,TRUE,_xll.ohTrigger(RecalcTrigger,Trigger1M)),NA())</f>
        <v>1.476615526559949E-2</v>
      </c>
      <c r="K811" s="44">
        <f>IFERROR(_xll.qlIndexFixing(Index3M,H811,TRUE,_xll.ohTrigger(RecalcTrigger,Trigger3M)),NA())</f>
        <v>1.6054037661804046E-2</v>
      </c>
      <c r="L811" s="44">
        <f>IFERROR(_xll.qlIndexFixing(Index6M,$H811,TRUE,_xll.ohTrigger(RecalcTrigger,Trigger6M)),NA())</f>
        <v>1.7329978387555466E-2</v>
      </c>
      <c r="M811" s="183">
        <f>IFERROR(_xll.qlIndexFixing(Index1Y,$H811,TRUE,_xll.ohTrigger(RecalcTrigger,Trigger1Y)),NA())</f>
        <v>1.8748201722092656E-2</v>
      </c>
      <c r="N811" s="182">
        <f>IFERROR(_xll.qlIndexFixing(ONIndex1M,I811,TRUE,_xll.ohTrigger(RecalcTrigger,Trigger1M)),NA())</f>
        <v>1.4677277805530409E-2</v>
      </c>
      <c r="O811" s="44">
        <f>IFERROR(_xll.qlIndexFixing(ONIndex3M,I811,TRUE,_xll.ohTrigger(RecalcTrigger,Trigger3M)),NA())</f>
        <v>1.57546907892403E-2</v>
      </c>
      <c r="P811" s="44">
        <f>IFERROR(_xll.qlIndexFixing(ONIndex6M,I811,TRUE,_xll.ohTrigger(RecalcTrigger,Trigger6M)),NA())</f>
        <v>1.6743392052820383E-2</v>
      </c>
      <c r="Q811" s="183">
        <f>IFERROR(_xll.qlIndexFixing(ONIndex1Y,I811,TRUE,_xll.ohTrigger(RecalcTrigger,Trigger1Y)),NA())</f>
        <v>1.7669171944207918E-2</v>
      </c>
    </row>
    <row r="812" spans="2:17" x14ac:dyDescent="0.2">
      <c r="B812" s="39" t="s">
        <v>42</v>
      </c>
      <c r="D812" s="42">
        <f>_xll.qlCalendarAdvance(Calendar,$D811,B812,"f",FALSE)</f>
        <v>45132</v>
      </c>
      <c r="E812" s="177">
        <f>_xll.qlInterestRateIndexValueDate(IndexON,D812)</f>
        <v>45132</v>
      </c>
      <c r="F812" s="193">
        <f>IFERROR(_xll.qlIndexFixing(IndexON,D812,TRUE,_xll.ohTrigger(RecalcTrigger,TriggerON)),NA())</f>
        <v>1.4933375607535382E-2</v>
      </c>
      <c r="H812" s="42">
        <f>_xll.qlCalendarAdvance(Calendar,$H811,B812,"f",FALSE)</f>
        <v>45132</v>
      </c>
      <c r="I812" s="177">
        <f>_xll.qlInterestRateIndexValueDate(Index1M,$H812)</f>
        <v>45134</v>
      </c>
      <c r="J812" s="182">
        <f>IFERROR(_xll.qlIndexFixing(Index1M,$H812,TRUE,_xll.ohTrigger(RecalcTrigger,Trigger1M)),NA())</f>
        <v>1.4814562652708252E-2</v>
      </c>
      <c r="K812" s="44">
        <f>IFERROR(_xll.qlIndexFixing(Index3M,H812,TRUE,_xll.ohTrigger(RecalcTrigger,Trigger3M)),NA())</f>
        <v>1.6098927659523928E-2</v>
      </c>
      <c r="L812" s="44">
        <f>IFERROR(_xll.qlIndexFixing(Index6M,$H812,TRUE,_xll.ohTrigger(RecalcTrigger,Trigger6M)),NA())</f>
        <v>1.7369391394339285E-2</v>
      </c>
      <c r="M812" s="183">
        <f>IFERROR(_xll.qlIndexFixing(Index1Y,$H812,TRUE,_xll.ohTrigger(RecalcTrigger,Trigger1Y)),NA())</f>
        <v>1.87806264686795E-2</v>
      </c>
      <c r="N812" s="182">
        <f>IFERROR(_xll.qlIndexFixing(ONIndex1M,I812,TRUE,_xll.ohTrigger(RecalcTrigger,Trigger1M)),NA())</f>
        <v>1.4725714980201587E-2</v>
      </c>
      <c r="O812" s="44">
        <f>IFERROR(_xll.qlIndexFixing(ONIndex3M,I812,TRUE,_xll.ohTrigger(RecalcTrigger,Trigger3M)),NA())</f>
        <v>1.5800192381494327E-2</v>
      </c>
      <c r="P812" s="44">
        <f>IFERROR(_xll.qlIndexFixing(ONIndex6M,I812,TRUE,_xll.ohTrigger(RecalcTrigger,Trigger6M)),NA())</f>
        <v>1.6785912391350521E-2</v>
      </c>
      <c r="Q812" s="183">
        <f>IFERROR(_xll.qlIndexFixing(ONIndex1Y,I812,TRUE,_xll.ohTrigger(RecalcTrigger,Trigger1Y)),NA())</f>
        <v>1.7710188969504159E-2</v>
      </c>
    </row>
    <row r="813" spans="2:17" x14ac:dyDescent="0.2">
      <c r="B813" s="39" t="s">
        <v>42</v>
      </c>
      <c r="D813" s="42">
        <f>_xll.qlCalendarAdvance(Calendar,$D812,B813,"f",FALSE)</f>
        <v>45139</v>
      </c>
      <c r="E813" s="177">
        <f>_xll.qlInterestRateIndexValueDate(IndexON,D813)</f>
        <v>45139</v>
      </c>
      <c r="F813" s="193">
        <f>IFERROR(_xll.qlIndexFixing(IndexON,D813,TRUE,_xll.ohTrigger(RecalcTrigger,TriggerON)),NA())</f>
        <v>1.4978809824883754E-2</v>
      </c>
      <c r="H813" s="42">
        <f>_xll.qlCalendarAdvance(Calendar,$H812,B813,"f",FALSE)</f>
        <v>45139</v>
      </c>
      <c r="I813" s="177">
        <f>_xll.qlInterestRateIndexValueDate(Index1M,$H813)</f>
        <v>45141</v>
      </c>
      <c r="J813" s="182">
        <f>IFERROR(_xll.qlIndexFixing(Index1M,$H813,TRUE,_xll.ohTrigger(RecalcTrigger,Trigger1M)),NA())</f>
        <v>1.4862914419973283E-2</v>
      </c>
      <c r="K813" s="44">
        <f>IFERROR(_xll.qlIndexFixing(Index3M,H813,TRUE,_xll.ohTrigger(RecalcTrigger,Trigger3M)),NA())</f>
        <v>1.6143682126207846E-2</v>
      </c>
      <c r="L813" s="44">
        <f>IFERROR(_xll.qlIndexFixing(Index6M,$H813,TRUE,_xll.ohTrigger(RecalcTrigger,Trigger6M)),NA())</f>
        <v>1.7408520160691481E-2</v>
      </c>
      <c r="M813" s="183">
        <f>IFERROR(_xll.qlIndexFixing(Index1Y,$H813,TRUE,_xll.ohTrigger(RecalcTrigger,Trigger1Y)),NA())</f>
        <v>1.8812663270848448E-2</v>
      </c>
      <c r="N813" s="182">
        <f>IFERROR(_xll.qlIndexFixing(ONIndex1M,I813,TRUE,_xll.ohTrigger(RecalcTrigger,Trigger1M)),NA())</f>
        <v>1.4774096694116778E-2</v>
      </c>
      <c r="O813" s="44">
        <f>IFERROR(_xll.qlIndexFixing(ONIndex3M,I813,TRUE,_xll.ohTrigger(RecalcTrigger,Trigger3M)),NA())</f>
        <v>1.5845562913945344E-2</v>
      </c>
      <c r="P813" s="44">
        <f>IFERROR(_xll.qlIndexFixing(ONIndex6M,I813,TRUE,_xll.ohTrigger(RecalcTrigger,Trigger6M)),NA())</f>
        <v>1.6828174709315746E-2</v>
      </c>
      <c r="Q813" s="183">
        <f>IFERROR(_xll.qlIndexFixing(ONIndex1Y,I813,TRUE,_xll.ohTrigger(RecalcTrigger,Trigger1Y)),NA())</f>
        <v>1.7750889826828598E-2</v>
      </c>
    </row>
    <row r="814" spans="2:17" x14ac:dyDescent="0.2">
      <c r="B814" s="39" t="s">
        <v>42</v>
      </c>
      <c r="D814" s="42">
        <f>_xll.qlCalendarAdvance(Calendar,$D813,B814,"f",FALSE)</f>
        <v>45146</v>
      </c>
      <c r="E814" s="177">
        <f>_xll.qlInterestRateIndexValueDate(IndexON,D814)</f>
        <v>45146</v>
      </c>
      <c r="F814" s="193">
        <f>IFERROR(_xll.qlIndexFixing(IndexON,D814,TRUE,_xll.ohTrigger(RecalcTrigger,TriggerON)),NA())</f>
        <v>1.5023997299206115E-2</v>
      </c>
      <c r="H814" s="42">
        <f>_xll.qlCalendarAdvance(Calendar,$H813,B814,"f",FALSE)</f>
        <v>45146</v>
      </c>
      <c r="I814" s="177">
        <f>_xll.qlInterestRateIndexValueDate(Index1M,$H814)</f>
        <v>45148</v>
      </c>
      <c r="J814" s="182">
        <f>IFERROR(_xll.qlIndexFixing(Index1M,$H814,TRUE,_xll.ohTrigger(RecalcTrigger,Trigger1M)),NA())</f>
        <v>1.4911210390361196E-2</v>
      </c>
      <c r="K814" s="44">
        <f>IFERROR(_xll.qlIndexFixing(Index3M,H814,TRUE,_xll.ohTrigger(RecalcTrigger,Trigger3M)),NA())</f>
        <v>1.6188300307692121E-2</v>
      </c>
      <c r="L814" s="44">
        <f>IFERROR(_xll.qlIndexFixing(Index6M,$H814,TRUE,_xll.ohTrigger(RecalcTrigger,Trigger6M)),NA())</f>
        <v>1.7447362606248219E-2</v>
      </c>
      <c r="M814" s="183">
        <f>IFERROR(_xll.qlIndexFixing(Index1Y,$H814,TRUE,_xll.ohTrigger(RecalcTrigger,Trigger1Y)),NA())</f>
        <v>1.8844309498548539E-2</v>
      </c>
      <c r="N814" s="182">
        <f>IFERROR(_xll.qlIndexFixing(ONIndex1M,I814,TRUE,_xll.ohTrigger(RecalcTrigger,Trigger1M)),NA())</f>
        <v>1.4822422771256782E-2</v>
      </c>
      <c r="O814" s="44">
        <f>IFERROR(_xll.qlIndexFixing(ONIndex3M,I814,TRUE,_xll.ohTrigger(RecalcTrigger,Trigger3M)),NA())</f>
        <v>1.5890801640230379E-2</v>
      </c>
      <c r="P814" s="44">
        <f>IFERROR(_xll.qlIndexFixing(ONIndex6M,I814,TRUE,_xll.ohTrigger(RecalcTrigger,Trigger6M)),NA())</f>
        <v>1.6870177150840604E-2</v>
      </c>
      <c r="Q814" s="183">
        <f>IFERROR(_xll.qlIndexFixing(ONIndex1Y,I814,TRUE,_xll.ohTrigger(RecalcTrigger,Trigger1Y)),NA())</f>
        <v>1.7791272100833311E-2</v>
      </c>
    </row>
    <row r="815" spans="2:17" x14ac:dyDescent="0.2">
      <c r="B815" s="39" t="s">
        <v>42</v>
      </c>
      <c r="D815" s="42">
        <f>_xll.qlCalendarAdvance(Calendar,$D814,B815,"f",FALSE)</f>
        <v>45153</v>
      </c>
      <c r="E815" s="177">
        <f>_xll.qlInterestRateIndexValueDate(IndexON,D815)</f>
        <v>45153</v>
      </c>
      <c r="F815" s="193">
        <f>IFERROR(_xll.qlIndexFixing(IndexON,D815,TRUE,_xll.ohTrigger(RecalcTrigger,TriggerON)),NA())</f>
        <v>1.5068936250086651E-2</v>
      </c>
      <c r="H815" s="42">
        <f>_xll.qlCalendarAdvance(Calendar,$H814,B815,"f",FALSE)</f>
        <v>45153</v>
      </c>
      <c r="I815" s="177">
        <f>_xll.qlInterestRateIndexValueDate(Index1M,$H815)</f>
        <v>45155</v>
      </c>
      <c r="J815" s="182">
        <f>IFERROR(_xll.qlIndexFixing(Index1M,$H815,TRUE,_xll.ohTrigger(RecalcTrigger,Trigger1M)),NA())</f>
        <v>1.4959450386826112E-2</v>
      </c>
      <c r="K815" s="44">
        <f>IFERROR(_xll.qlIndexFixing(Index3M,H815,TRUE,_xll.ohTrigger(RecalcTrigger,Trigger3M)),NA())</f>
        <v>1.6232781449794811E-2</v>
      </c>
      <c r="L815" s="44">
        <f>IFERROR(_xll.qlIndexFixing(Index6M,$H815,TRUE,_xll.ohTrigger(RecalcTrigger,Trigger6M)),NA())</f>
        <v>1.7485916648878472E-2</v>
      </c>
      <c r="M815" s="183">
        <f>IFERROR(_xll.qlIndexFixing(Index1Y,$H815,TRUE,_xll.ohTrigger(RecalcTrigger,Trigger1Y)),NA())</f>
        <v>1.8875562520897528E-2</v>
      </c>
      <c r="N815" s="182">
        <f>IFERROR(_xll.qlIndexFixing(ONIndex1M,I815,TRUE,_xll.ohTrigger(RecalcTrigger,Trigger1M)),NA())</f>
        <v>1.4870693035442528E-2</v>
      </c>
      <c r="O815" s="44">
        <f>IFERROR(_xll.qlIndexFixing(ONIndex3M,I815,TRUE,_xll.ohTrigger(RecalcTrigger,Trigger3M)),NA())</f>
        <v>1.5935907813826589E-2</v>
      </c>
      <c r="P815" s="44">
        <f>IFERROR(_xll.qlIndexFixing(ONIndex6M,I815,TRUE,_xll.ohTrigger(RecalcTrigger,Trigger6M)),NA())</f>
        <v>1.6911917860609194E-2</v>
      </c>
      <c r="Q815" s="183">
        <f>IFERROR(_xll.qlIndexFixing(ONIndex1Y,I815,TRUE,_xll.ohTrigger(RecalcTrigger,Trigger1Y)),NA())</f>
        <v>1.7831333375930569E-2</v>
      </c>
    </row>
    <row r="816" spans="2:17" x14ac:dyDescent="0.2">
      <c r="B816" s="39" t="s">
        <v>42</v>
      </c>
      <c r="D816" s="42">
        <f>_xll.qlCalendarAdvance(Calendar,$D815,B816,"f",FALSE)</f>
        <v>45160</v>
      </c>
      <c r="E816" s="177">
        <f>_xll.qlInterestRateIndexValueDate(IndexON,D816)</f>
        <v>45160</v>
      </c>
      <c r="F816" s="193">
        <f>IFERROR(_xll.qlIndexFixing(IndexON,D816,TRUE,_xll.ohTrigger(RecalcTrigger,TriggerON)),NA())</f>
        <v>1.5113624897589162E-2</v>
      </c>
      <c r="H816" s="42">
        <f>_xll.qlCalendarAdvance(Calendar,$H815,B816,"f",FALSE)</f>
        <v>45160</v>
      </c>
      <c r="I816" s="177">
        <f>_xll.qlInterestRateIndexValueDate(Index1M,$H816)</f>
        <v>45162</v>
      </c>
      <c r="J816" s="182">
        <f>IFERROR(_xll.qlIndexFixing(Index1M,$H816,TRUE,_xll.ohTrigger(RecalcTrigger,Trigger1M)),NA())</f>
        <v>1.5007634232332145E-2</v>
      </c>
      <c r="K816" s="44">
        <f>IFERROR(_xll.qlIndexFixing(Index3M,H816,TRUE,_xll.ohTrigger(RecalcTrigger,Trigger3M)),NA())</f>
        <v>1.6277124798312264E-2</v>
      </c>
      <c r="L816" s="44">
        <f>IFERROR(_xll.qlIndexFixing(Index6M,$H816,TRUE,_xll.ohTrigger(RecalcTrigger,Trigger6M)),NA())</f>
        <v>1.7524180204681872E-2</v>
      </c>
      <c r="M816" s="183">
        <f>IFERROR(_xll.qlIndexFixing(Index1Y,$H816,TRUE,_xll.ohTrigger(RecalcTrigger,Trigger1Y)),NA())</f>
        <v>1.8906419706192515E-2</v>
      </c>
      <c r="N816" s="182">
        <f>IFERROR(_xll.qlIndexFixing(ONIndex1M,I816,TRUE,_xll.ohTrigger(RecalcTrigger,Trigger1M)),NA())</f>
        <v>1.4918907310734753E-2</v>
      </c>
      <c r="O816" s="44">
        <f>IFERROR(_xll.qlIndexFixing(ONIndex3M,I816,TRUE,_xll.ohTrigger(RecalcTrigger,Trigger3M)),NA())</f>
        <v>1.5980880688131194E-2</v>
      </c>
      <c r="P816" s="44">
        <f>IFERROR(_xll.qlIndexFixing(ONIndex6M,I816,TRUE,_xll.ohTrigger(RecalcTrigger,Trigger6M)),NA())</f>
        <v>1.6953394983145742E-2</v>
      </c>
      <c r="Q816" s="183">
        <f>IFERROR(_xll.qlIndexFixing(ONIndex1Y,I816,TRUE,_xll.ohTrigger(RecalcTrigger,Trigger1Y)),NA())</f>
        <v>1.7871071236612579E-2</v>
      </c>
    </row>
    <row r="817" spans="2:17" x14ac:dyDescent="0.2">
      <c r="B817" s="39" t="s">
        <v>42</v>
      </c>
      <c r="D817" s="42">
        <f>_xll.qlCalendarAdvance(Calendar,$D816,B817,"f",FALSE)</f>
        <v>45167</v>
      </c>
      <c r="E817" s="177">
        <f>_xll.qlInterestRateIndexValueDate(IndexON,D817)</f>
        <v>45167</v>
      </c>
      <c r="F817" s="193">
        <f>IFERROR(_xll.qlIndexFixing(IndexON,D817,TRUE,_xll.ohTrigger(RecalcTrigger,TriggerON)),NA())</f>
        <v>1.5158061461537642E-2</v>
      </c>
      <c r="H817" s="42">
        <f>_xll.qlCalendarAdvance(Calendar,$H816,B817,"f",FALSE)</f>
        <v>45167</v>
      </c>
      <c r="I817" s="177">
        <f>_xll.qlInterestRateIndexValueDate(Index1M,$H817)</f>
        <v>45169</v>
      </c>
      <c r="J817" s="182">
        <f>IFERROR(_xll.qlIndexFixing(Index1M,$H817,TRUE,_xll.ohTrigger(RecalcTrigger,Trigger1M)),NA())</f>
        <v>1.5044519548259352E-2</v>
      </c>
      <c r="K817" s="44">
        <f>IFERROR(_xll.qlIndexFixing(Index3M,H817,TRUE,_xll.ohTrigger(RecalcTrigger,Trigger3M)),NA())</f>
        <v>1.6317829150200223E-2</v>
      </c>
      <c r="L817" s="44">
        <f>IFERROR(_xll.qlIndexFixing(Index6M,$H817,TRUE,_xll.ohTrigger(RecalcTrigger,Trigger6M)),NA())</f>
        <v>1.7549994738762082E-2</v>
      </c>
      <c r="M817" s="183">
        <f>IFERROR(_xll.qlIndexFixing(Index1Y,$H817,TRUE,_xll.ohTrigger(RecalcTrigger,Trigger1Y)),NA())</f>
        <v>1.8929652958428852E-2</v>
      </c>
      <c r="N817" s="182">
        <f>IFERROR(_xll.qlIndexFixing(ONIndex1M,I817,TRUE,_xll.ohTrigger(RecalcTrigger,Trigger1M)),NA())</f>
        <v>1.4967065420794512E-2</v>
      </c>
      <c r="O817" s="44">
        <f>IFERROR(_xll.qlIndexFixing(ONIndex3M,I817,TRUE,_xll.ohTrigger(RecalcTrigger,Trigger3M)),NA())</f>
        <v>1.6025719516781223E-2</v>
      </c>
      <c r="P817" s="44">
        <f>IFERROR(_xll.qlIndexFixing(ONIndex6M,I817,TRUE,_xll.ohTrigger(RecalcTrigger,Trigger6M)),NA())</f>
        <v>1.6994606662574796E-2</v>
      </c>
      <c r="Q817" s="183">
        <f>IFERROR(_xll.qlIndexFixing(ONIndex1Y,I817,TRUE,_xll.ohTrigger(RecalcTrigger,Trigger1Y)),NA())</f>
        <v>1.7910483267611355E-2</v>
      </c>
    </row>
    <row r="818" spans="2:17" x14ac:dyDescent="0.2">
      <c r="B818" s="39" t="s">
        <v>42</v>
      </c>
      <c r="D818" s="42">
        <f>_xll.qlCalendarAdvance(Calendar,$D817,B818,"f",FALSE)</f>
        <v>45174</v>
      </c>
      <c r="E818" s="177">
        <f>_xll.qlInterestRateIndexValueDate(IndexON,D818)</f>
        <v>45174</v>
      </c>
      <c r="F818" s="193">
        <f>IFERROR(_xll.qlIndexFixing(IndexON,D818,TRUE,_xll.ohTrigger(RecalcTrigger,TriggerON)),NA())</f>
        <v>1.5202244161676148E-2</v>
      </c>
      <c r="H818" s="42">
        <f>_xll.qlCalendarAdvance(Calendar,$H817,B818,"f",FALSE)</f>
        <v>45174</v>
      </c>
      <c r="I818" s="177">
        <f>_xll.qlInterestRateIndexValueDate(Index1M,$H818)</f>
        <v>45176</v>
      </c>
      <c r="J818" s="182">
        <f>IFERROR(_xll.qlIndexFixing(Index1M,$H818,TRUE,_xll.ohTrigger(RecalcTrigger,Trigger1M)),NA())</f>
        <v>1.5103832762296543E-2</v>
      </c>
      <c r="K818" s="44">
        <f>IFERROR(_xll.qlIndexFixing(Index3M,H818,TRUE,_xll.ohTrigger(RecalcTrigger,Trigger3M)),NA())</f>
        <v>1.6361902744544441E-2</v>
      </c>
      <c r="L818" s="44">
        <f>IFERROR(_xll.qlIndexFixing(Index6M,$H818,TRUE,_xll.ohTrigger(RecalcTrigger,Trigger6M)),NA())</f>
        <v>1.7587750826868597E-2</v>
      </c>
      <c r="M818" s="183">
        <f>IFERROR(_xll.qlIndexFixing(Index1Y,$H818,TRUE,_xll.ohTrigger(RecalcTrigger,Trigger1Y)),NA())</f>
        <v>1.8966936034762329E-2</v>
      </c>
      <c r="N818" s="182">
        <f>IFERROR(_xll.qlIndexFixing(ONIndex1M,I818,TRUE,_xll.ohTrigger(RecalcTrigger,Trigger1M)),NA())</f>
        <v>1.5015167189602607E-2</v>
      </c>
      <c r="O818" s="44">
        <f>IFERROR(_xll.qlIndexFixing(ONIndex3M,I818,TRUE,_xll.ohTrigger(RecalcTrigger,Trigger3M)),NA())</f>
        <v>1.607042355309396E-2</v>
      </c>
      <c r="P818" s="44">
        <f>IFERROR(_xll.qlIndexFixing(ONIndex6M,I818,TRUE,_xll.ohTrigger(RecalcTrigger,Trigger6M)),NA())</f>
        <v>1.7035551043740327E-2</v>
      </c>
      <c r="Q818" s="183">
        <f>IFERROR(_xll.qlIndexFixing(ONIndex1Y,I818,TRUE,_xll.ohTrigger(RecalcTrigger,Trigger1Y)),NA())</f>
        <v>1.7949567053339166E-2</v>
      </c>
    </row>
    <row r="819" spans="2:17" x14ac:dyDescent="0.2">
      <c r="B819" s="39" t="s">
        <v>42</v>
      </c>
      <c r="D819" s="42">
        <f>_xll.qlCalendarAdvance(Calendar,$D818,B819,"f",FALSE)</f>
        <v>45181</v>
      </c>
      <c r="E819" s="177">
        <f>_xll.qlInterestRateIndexValueDate(IndexON,D819)</f>
        <v>45181</v>
      </c>
      <c r="F819" s="193">
        <f>IFERROR(_xll.qlIndexFixing(IndexON,D819,TRUE,_xll.ohTrigger(RecalcTrigger,TriggerON)),NA())</f>
        <v>1.5246171217988547E-2</v>
      </c>
      <c r="H819" s="42">
        <f>_xll.qlCalendarAdvance(Calendar,$H818,B819,"f",FALSE)</f>
        <v>45181</v>
      </c>
      <c r="I819" s="177">
        <f>_xll.qlInterestRateIndexValueDate(Index1M,$H819)</f>
        <v>45183</v>
      </c>
      <c r="J819" s="182">
        <f>IFERROR(_xll.qlIndexFixing(Index1M,$H819,TRUE,_xll.ohTrigger(RecalcTrigger,Trigger1M)),NA())</f>
        <v>1.5151847092660653E-2</v>
      </c>
      <c r="K819" s="44">
        <f>IFERROR(_xll.qlIndexFixing(Index3M,H819,TRUE,_xll.ohTrigger(RecalcTrigger,Trigger3M)),NA())</f>
        <v>1.6405836337450522E-2</v>
      </c>
      <c r="L819" s="44">
        <f>IFERROR(_xll.qlIndexFixing(Index6M,$H819,TRUE,_xll.ohTrigger(RecalcTrigger,Trigger6M)),NA())</f>
        <v>1.7625210816194455E-2</v>
      </c>
      <c r="M819" s="183">
        <f>IFERROR(_xll.qlIndexFixing(Index1Y,$H819,TRUE,_xll.ohTrigger(RecalcTrigger,Trigger1Y)),NA())</f>
        <v>1.899658991061718E-2</v>
      </c>
      <c r="N819" s="182">
        <f>IFERROR(_xll.qlIndexFixing(ONIndex1M,I819,TRUE,_xll.ohTrigger(RecalcTrigger,Trigger1M)),NA())</f>
        <v>1.5063212441059903E-2</v>
      </c>
      <c r="O819" s="44">
        <f>IFERROR(_xll.qlIndexFixing(ONIndex3M,I819,TRUE,_xll.ohTrigger(RecalcTrigger,Trigger3M)),NA())</f>
        <v>1.6114992050706434E-2</v>
      </c>
      <c r="P819" s="44">
        <f>IFERROR(_xll.qlIndexFixing(ONIndex6M,I819,TRUE,_xll.ohTrigger(RecalcTrigger,Trigger6M)),NA())</f>
        <v>1.7076226270846817E-2</v>
      </c>
      <c r="Q819" s="183">
        <f>IFERROR(_xll.qlIndexFixing(ONIndex1Y,I819,TRUE,_xll.ohTrigger(RecalcTrigger,Trigger1Y)),NA())</f>
        <v>1.798832017828822E-2</v>
      </c>
    </row>
    <row r="820" spans="2:17" x14ac:dyDescent="0.2">
      <c r="B820" s="39" t="s">
        <v>42</v>
      </c>
      <c r="D820" s="42">
        <f>_xll.qlCalendarAdvance(Calendar,$D819,B820,"f",FALSE)</f>
        <v>45188</v>
      </c>
      <c r="E820" s="177">
        <f>_xll.qlInterestRateIndexValueDate(IndexON,D820)</f>
        <v>45188</v>
      </c>
      <c r="F820" s="193">
        <f>IFERROR(_xll.qlIndexFixing(IndexON,D820,TRUE,_xll.ohTrigger(RecalcTrigger,TriggerON)),NA())</f>
        <v>1.5289840850138958E-2</v>
      </c>
      <c r="H820" s="42">
        <f>_xll.qlCalendarAdvance(Calendar,$H819,B820,"f",FALSE)</f>
        <v>45188</v>
      </c>
      <c r="I820" s="177">
        <f>_xll.qlInterestRateIndexValueDate(Index1M,$H820)</f>
        <v>45190</v>
      </c>
      <c r="J820" s="182">
        <f>IFERROR(_xll.qlIndexFixing(Index1M,$H820,TRUE,_xll.ohTrigger(RecalcTrigger,Trigger1M)),NA())</f>
        <v>1.5199804563882369E-2</v>
      </c>
      <c r="K820" s="44">
        <f>IFERROR(_xll.qlIndexFixing(Index3M,H820,TRUE,_xll.ohTrigger(RecalcTrigger,Trigger3M)),NA())</f>
        <v>1.644962917472528E-2</v>
      </c>
      <c r="L820" s="44">
        <f>IFERROR(_xll.qlIndexFixing(Index6M,$H820,TRUE,_xll.ohTrigger(RecalcTrigger,Trigger6M)),NA())</f>
        <v>1.766237261316379E-2</v>
      </c>
      <c r="M820" s="183">
        <f>IFERROR(_xll.qlIndexFixing(Index1Y,$H820,TRUE,_xll.ohTrigger(RecalcTrigger,Trigger1Y)),NA())</f>
        <v>1.9025837414598925E-2</v>
      </c>
      <c r="N820" s="182">
        <f>IFERROR(_xll.qlIndexFixing(ONIndex1M,I820,TRUE,_xll.ohTrigger(RecalcTrigger,Trigger1M)),NA())</f>
        <v>1.5111200999067265E-2</v>
      </c>
      <c r="O820" s="44">
        <f>IFERROR(_xll.qlIndexFixing(ONIndex3M,I820,TRUE,_xll.ohTrigger(RecalcTrigger,Trigger3M)),NA())</f>
        <v>1.6159424263015865E-2</v>
      </c>
      <c r="P820" s="44">
        <f>IFERROR(_xll.qlIndexFixing(ONIndex6M,I820,TRUE,_xll.ohTrigger(RecalcTrigger,Trigger6M)),NA())</f>
        <v>1.7116630488578366E-2</v>
      </c>
      <c r="Q820" s="183">
        <f>IFERROR(_xll.qlIndexFixing(ONIndex1Y,I820,TRUE,_xll.ohTrigger(RecalcTrigger,Trigger1Y)),NA())</f>
        <v>1.802674022719053E-2</v>
      </c>
    </row>
    <row r="821" spans="2:17" x14ac:dyDescent="0.2">
      <c r="B821" s="39" t="s">
        <v>42</v>
      </c>
      <c r="D821" s="42">
        <f>_xll.qlCalendarAdvance(Calendar,$D820,B821,"f",FALSE)</f>
        <v>45195</v>
      </c>
      <c r="E821" s="177">
        <f>_xll.qlInterestRateIndexValueDate(IndexON,D821)</f>
        <v>45195</v>
      </c>
      <c r="F821" s="193">
        <f>IFERROR(_xll.qlIndexFixing(IndexON,D821,TRUE,_xll.ohTrigger(RecalcTrigger,TriggerON)),NA())</f>
        <v>1.5333251278191184E-2</v>
      </c>
      <c r="H821" s="42">
        <f>_xll.qlCalendarAdvance(Calendar,$H820,B821,"f",FALSE)</f>
        <v>45195</v>
      </c>
      <c r="I821" s="177">
        <f>_xll.qlInterestRateIndexValueDate(Index1M,$H821)</f>
        <v>45197</v>
      </c>
      <c r="J821" s="182">
        <f>IFERROR(_xll.qlIndexFixing(Index1M,$H821,TRUE,_xll.ohTrigger(RecalcTrigger,Trigger1M)),NA())</f>
        <v>1.5247704998908318E-2</v>
      </c>
      <c r="K821" s="44">
        <f>IFERROR(_xll.qlIndexFixing(Index3M,H821,TRUE,_xll.ohTrigger(RecalcTrigger,Trigger3M)),NA())</f>
        <v>1.6493278097774445E-2</v>
      </c>
      <c r="L821" s="44">
        <f>IFERROR(_xll.qlIndexFixing(Index6M,$H821,TRUE,_xll.ohTrigger(RecalcTrigger,Trigger6M)),NA())</f>
        <v>1.7699234122409209E-2</v>
      </c>
      <c r="M821" s="183">
        <f>IFERROR(_xll.qlIndexFixing(Index1Y,$H821,TRUE,_xll.ohTrigger(RecalcTrigger,Trigger1Y)),NA())</f>
        <v>1.9054675911053472E-2</v>
      </c>
      <c r="N821" s="182">
        <f>IFERROR(_xll.qlIndexFixing(ONIndex1M,I821,TRUE,_xll.ohTrigger(RecalcTrigger,Trigger1M)),NA())</f>
        <v>1.515913268744562E-2</v>
      </c>
      <c r="O821" s="44">
        <f>IFERROR(_xll.qlIndexFixing(ONIndex3M,I821,TRUE,_xll.ohTrigger(RecalcTrigger,Trigger3M)),NA())</f>
        <v>1.6203719443419473E-2</v>
      </c>
      <c r="P821" s="44">
        <f>IFERROR(_xll.qlIndexFixing(ONIndex6M,I821,TRUE,_xll.ohTrigger(RecalcTrigger,Trigger6M)),NA())</f>
        <v>1.7156761841139456E-2</v>
      </c>
      <c r="Q821" s="183">
        <f>IFERROR(_xll.qlIndexFixing(ONIndex1Y,I821,TRUE,_xll.ohTrigger(RecalcTrigger,Trigger1Y)),NA())</f>
        <v>1.8064824784458366E-2</v>
      </c>
    </row>
    <row r="822" spans="2:17" x14ac:dyDescent="0.2">
      <c r="B822" s="39" t="s">
        <v>42</v>
      </c>
      <c r="D822" s="42">
        <f>_xll.qlCalendarAdvance(Calendar,$D821,B822,"f",FALSE)</f>
        <v>45202</v>
      </c>
      <c r="E822" s="177">
        <f>_xll.qlInterestRateIndexValueDate(IndexON,D822)</f>
        <v>45202</v>
      </c>
      <c r="F822" s="193">
        <f>IFERROR(_xll.qlIndexFixing(IndexON,D822,TRUE,_xll.ohTrigger(RecalcTrigger,TriggerON)),NA())</f>
        <v>1.5376400721889283E-2</v>
      </c>
      <c r="H822" s="42">
        <f>_xll.qlCalendarAdvance(Calendar,$H821,B822,"f",FALSE)</f>
        <v>45202</v>
      </c>
      <c r="I822" s="177">
        <f>_xll.qlInterestRateIndexValueDate(Index1M,$H822)</f>
        <v>45204</v>
      </c>
      <c r="J822" s="182">
        <f>IFERROR(_xll.qlIndexFixing(Index1M,$H822,TRUE,_xll.ohTrigger(RecalcTrigger,Trigger1M)),NA())</f>
        <v>1.5295548220687627E-2</v>
      </c>
      <c r="K822" s="44">
        <f>IFERROR(_xll.qlIndexFixing(Index3M,H822,TRUE,_xll.ohTrigger(RecalcTrigger,Trigger3M)),NA())</f>
        <v>1.6540225519918836E-2</v>
      </c>
      <c r="L822" s="44">
        <f>IFERROR(_xll.qlIndexFixing(Index6M,$H822,TRUE,_xll.ohTrigger(RecalcTrigger,Trigger6M)),NA())</f>
        <v>1.7738733900433724E-2</v>
      </c>
      <c r="M822" s="183">
        <f>IFERROR(_xll.qlIndexFixing(Index1Y,$H822,TRUE,_xll.ohTrigger(RecalcTrigger,Trigger1Y)),NA())</f>
        <v>1.9083102763567349E-2</v>
      </c>
      <c r="N822" s="182">
        <f>IFERROR(_xll.qlIndexFixing(ONIndex1M,I822,TRUE,_xll.ohTrigger(RecalcTrigger,Trigger1M)),NA())</f>
        <v>1.5207007330095834E-2</v>
      </c>
      <c r="O822" s="44">
        <f>IFERROR(_xll.qlIndexFixing(ONIndex3M,I822,TRUE,_xll.ohTrigger(RecalcTrigger,Trigger3M)),NA())</f>
        <v>1.6247876845554288E-2</v>
      </c>
      <c r="P822" s="44">
        <f>IFERROR(_xll.qlIndexFixing(ONIndex6M,I822,TRUE,_xll.ohTrigger(RecalcTrigger,Trigger6M)),NA())</f>
        <v>1.7196618473214187E-2</v>
      </c>
      <c r="Q822" s="183">
        <f>IFERROR(_xll.qlIndexFixing(ONIndex1Y,I822,TRUE,_xll.ohTrigger(RecalcTrigger,Trigger1Y)),NA())</f>
        <v>1.8102571434663872E-2</v>
      </c>
    </row>
    <row r="823" spans="2:17" x14ac:dyDescent="0.2">
      <c r="B823" s="39" t="s">
        <v>42</v>
      </c>
      <c r="D823" s="42">
        <f>_xll.qlCalendarAdvance(Calendar,$D822,B823,"f",FALSE)</f>
        <v>45209</v>
      </c>
      <c r="E823" s="177">
        <f>_xll.qlInterestRateIndexValueDate(IndexON,D823)</f>
        <v>45209</v>
      </c>
      <c r="F823" s="193">
        <f>IFERROR(_xll.qlIndexFixing(IndexON,D823,TRUE,_xll.ohTrigger(RecalcTrigger,TriggerON)),NA())</f>
        <v>1.5419287401057247E-2</v>
      </c>
      <c r="H823" s="42">
        <f>_xll.qlCalendarAdvance(Calendar,$H822,B823,"f",FALSE)</f>
        <v>45209</v>
      </c>
      <c r="I823" s="177">
        <f>_xll.qlInterestRateIndexValueDate(Index1M,$H823)</f>
        <v>45211</v>
      </c>
      <c r="J823" s="182">
        <f>IFERROR(_xll.qlIndexFixing(Index1M,$H823,TRUE,_xll.ohTrigger(RecalcTrigger,Trigger1M)),NA())</f>
        <v>1.5343334052161928E-2</v>
      </c>
      <c r="K823" s="44">
        <f>IFERROR(_xll.qlIndexFixing(Index3M,H823,TRUE,_xll.ohTrigger(RecalcTrigger,Trigger3M)),NA())</f>
        <v>1.6583532447495917E-2</v>
      </c>
      <c r="L823" s="44">
        <f>IFERROR(_xll.qlIndexFixing(Index6M,$H823,TRUE,_xll.ohTrigger(RecalcTrigger,Trigger6M)),NA())</f>
        <v>1.7774967816627296E-2</v>
      </c>
      <c r="M823" s="183">
        <f>IFERROR(_xll.qlIndexFixing(Index1Y,$H823,TRUE,_xll.ohTrigger(RecalcTrigger,Trigger1Y)),NA())</f>
        <v>1.9111115334979192E-2</v>
      </c>
      <c r="N823" s="182">
        <f>IFERROR(_xll.qlIndexFixing(ONIndex1M,I823,TRUE,_xll.ohTrigger(RecalcTrigger,Trigger1M)),NA())</f>
        <v>1.5254824750918772E-2</v>
      </c>
      <c r="O823" s="44">
        <f>IFERROR(_xll.qlIndexFixing(ONIndex3M,I823,TRUE,_xll.ohTrigger(RecalcTrigger,Trigger3M)),NA())</f>
        <v>1.6291895722817529E-2</v>
      </c>
      <c r="P823" s="44">
        <f>IFERROR(_xll.qlIndexFixing(ONIndex6M,I823,TRUE,_xll.ohTrigger(RecalcTrigger,Trigger6M)),NA())</f>
        <v>1.7236198529166913E-2</v>
      </c>
      <c r="Q823" s="183">
        <f>IFERROR(_xll.qlIndexFixing(ONIndex1Y,I823,TRUE,_xll.ohTrigger(RecalcTrigger,Trigger1Y)),NA())</f>
        <v>1.8139977762379189E-2</v>
      </c>
    </row>
    <row r="824" spans="2:17" x14ac:dyDescent="0.2">
      <c r="B824" s="39" t="s">
        <v>42</v>
      </c>
      <c r="D824" s="42">
        <f>_xll.qlCalendarAdvance(Calendar,$D823,B824,"f",FALSE)</f>
        <v>45216</v>
      </c>
      <c r="E824" s="177">
        <f>_xll.qlInterestRateIndexValueDate(IndexON,D824)</f>
        <v>45216</v>
      </c>
      <c r="F824" s="193">
        <f>IFERROR(_xll.qlIndexFixing(IndexON,D824,TRUE,_xll.ohTrigger(RecalcTrigger,TriggerON)),NA())</f>
        <v>1.5461909535599005E-2</v>
      </c>
      <c r="H824" s="42">
        <f>_xll.qlCalendarAdvance(Calendar,$H823,B824,"f",FALSE)</f>
        <v>45216</v>
      </c>
      <c r="I824" s="177">
        <f>_xll.qlInterestRateIndexValueDate(Index1M,$H824)</f>
        <v>45218</v>
      </c>
      <c r="J824" s="182">
        <f>IFERROR(_xll.qlIndexFixing(Index1M,$H824,TRUE,_xll.ohTrigger(RecalcTrigger,Trigger1M)),NA())</f>
        <v>1.539106231627535E-2</v>
      </c>
      <c r="K824" s="44">
        <f>IFERROR(_xll.qlIndexFixing(Index3M,H824,TRUE,_xll.ohTrigger(RecalcTrigger,Trigger3M)),NA())</f>
        <v>1.6626650117539873E-2</v>
      </c>
      <c r="L824" s="44">
        <f>IFERROR(_xll.qlIndexFixing(Index6M,$H824,TRUE,_xll.ohTrigger(RecalcTrigger,Trigger6M)),NA())</f>
        <v>1.781089498898529E-2</v>
      </c>
      <c r="M824" s="183">
        <f>IFERROR(_xll.qlIndexFixing(Index1Y,$H824,TRUE,_xll.ohTrigger(RecalcTrigger,Trigger1Y)),NA())</f>
        <v>1.9138710987390405E-2</v>
      </c>
      <c r="N824" s="182">
        <f>IFERROR(_xll.qlIndexFixing(ONIndex1M,I824,TRUE,_xll.ohTrigger(RecalcTrigger,Trigger1M)),NA())</f>
        <v>1.5302584773815298E-2</v>
      </c>
      <c r="O824" s="44">
        <f>IFERROR(_xll.qlIndexFixing(ONIndex3M,I824,TRUE,_xll.ohTrigger(RecalcTrigger,Trigger3M)),NA())</f>
        <v>1.6335775328766289E-2</v>
      </c>
      <c r="P824" s="44">
        <f>IFERROR(_xll.qlIndexFixing(ONIndex6M,I824,TRUE,_xll.ohTrigger(RecalcTrigger,Trigger6M)),NA())</f>
        <v>1.7275500153361989E-2</v>
      </c>
      <c r="Q824" s="183">
        <f>IFERROR(_xll.qlIndexFixing(ONIndex1Y,I824,TRUE,_xll.ohTrigger(RecalcTrigger,Trigger1Y)),NA())</f>
        <v>1.8177041352096523E-2</v>
      </c>
    </row>
    <row r="825" spans="2:17" x14ac:dyDescent="0.2">
      <c r="B825" s="39" t="s">
        <v>42</v>
      </c>
      <c r="D825" s="42">
        <f>_xll.qlCalendarAdvance(Calendar,$D824,B825,"f",FALSE)</f>
        <v>45223</v>
      </c>
      <c r="E825" s="177">
        <f>_xll.qlInterestRateIndexValueDate(IndexON,D825)</f>
        <v>45223</v>
      </c>
      <c r="F825" s="193">
        <f>IFERROR(_xll.qlIndexFixing(IndexON,D825,TRUE,_xll.ohTrigger(RecalcTrigger,TriggerON)),NA())</f>
        <v>1.5504265345258617E-2</v>
      </c>
      <c r="H825" s="42">
        <f>_xll.qlCalendarAdvance(Calendar,$H824,B825,"f",FALSE)</f>
        <v>45223</v>
      </c>
      <c r="I825" s="177">
        <f>_xll.qlInterestRateIndexValueDate(Index1M,$H825)</f>
        <v>45225</v>
      </c>
      <c r="J825" s="182">
        <f>IFERROR(_xll.qlIndexFixing(Index1M,$H825,TRUE,_xll.ohTrigger(RecalcTrigger,Trigger1M)),NA())</f>
        <v>1.5438732835969526E-2</v>
      </c>
      <c r="K825" s="44">
        <f>IFERROR(_xll.qlIndexFixing(Index3M,H825,TRUE,_xll.ohTrigger(RecalcTrigger,Trigger3M)),NA())</f>
        <v>1.666956304053234E-2</v>
      </c>
      <c r="L825" s="44">
        <f>IFERROR(_xll.qlIndexFixing(Index6M,$H825,TRUE,_xll.ohTrigger(RecalcTrigger,Trigger6M)),NA())</f>
        <v>1.7846513315728407E-2</v>
      </c>
      <c r="M825" s="183">
        <f>IFERROR(_xll.qlIndexFixing(Index1Y,$H825,TRUE,_xll.ohTrigger(RecalcTrigger,Trigger1Y)),NA())</f>
        <v>1.9165887082175155E-2</v>
      </c>
      <c r="N825" s="182">
        <f>IFERROR(_xll.qlIndexFixing(ONIndex1M,I825,TRUE,_xll.ohTrigger(RecalcTrigger,Trigger1M)),NA())</f>
        <v>1.535028722260634E-2</v>
      </c>
      <c r="O825" s="44">
        <f>IFERROR(_xll.qlIndexFixing(ONIndex3M,I825,TRUE,_xll.ohTrigger(RecalcTrigger,Trigger3M)),NA())</f>
        <v>1.6379514916877724E-2</v>
      </c>
      <c r="P825" s="44">
        <f>IFERROR(_xll.qlIndexFixing(ONIndex6M,I825,TRUE,_xll.ohTrigger(RecalcTrigger,Trigger6M)),NA())</f>
        <v>1.7314521490483514E-2</v>
      </c>
      <c r="Q825" s="183">
        <f>IFERROR(_xll.qlIndexFixing(ONIndex1Y,I825,TRUE,_xll.ohTrigger(RecalcTrigger,Trigger1Y)),NA())</f>
        <v>1.8213759788308082E-2</v>
      </c>
    </row>
    <row r="826" spans="2:17" x14ac:dyDescent="0.2">
      <c r="B826" s="39" t="s">
        <v>42</v>
      </c>
      <c r="D826" s="42">
        <f>_xll.qlCalendarAdvance(Calendar,$D825,B826,"f",FALSE)</f>
        <v>45230</v>
      </c>
      <c r="E826" s="177">
        <f>_xll.qlInterestRateIndexValueDate(IndexON,D826)</f>
        <v>45230</v>
      </c>
      <c r="F826" s="193">
        <f>IFERROR(_xll.qlIndexFixing(IndexON,D826,TRUE,_xll.ohTrigger(RecalcTrigger,TriggerON)),NA())</f>
        <v>1.5546353050099881E-2</v>
      </c>
      <c r="H826" s="42">
        <f>_xll.qlCalendarAdvance(Calendar,$H825,B826,"f",FALSE)</f>
        <v>45230</v>
      </c>
      <c r="I826" s="177">
        <f>_xll.qlInterestRateIndexValueDate(Index1M,$H826)</f>
        <v>45232</v>
      </c>
      <c r="J826" s="182">
        <f>IFERROR(_xll.qlIndexFixing(Index1M,$H826,TRUE,_xll.ohTrigger(RecalcTrigger,Trigger1M)),NA())</f>
        <v>1.548634543418359E-2</v>
      </c>
      <c r="K826" s="44">
        <f>IFERROR(_xll.qlIndexFixing(Index3M,H826,TRUE,_xll.ohTrigger(RecalcTrigger,Trigger3M)),NA())</f>
        <v>1.6712255589888949E-2</v>
      </c>
      <c r="L826" s="44">
        <f>IFERROR(_xll.qlIndexFixing(Index6M,$H826,TRUE,_xll.ohTrigger(RecalcTrigger,Trigger6M)),NA())</f>
        <v>1.7878963889979931E-2</v>
      </c>
      <c r="M826" s="183">
        <f>IFERROR(_xll.qlIndexFixing(Index1Y,$H826,TRUE,_xll.ohTrigger(RecalcTrigger,Trigger1Y)),NA())</f>
        <v>1.9192640979992515E-2</v>
      </c>
      <c r="N826" s="182">
        <f>IFERROR(_xll.qlIndexFixing(ONIndex1M,I826,TRUE,_xll.ohTrigger(RecalcTrigger,Trigger1M)),NA())</f>
        <v>1.5397931921272701E-2</v>
      </c>
      <c r="O826" s="44">
        <f>IFERROR(_xll.qlIndexFixing(ONIndex3M,I826,TRUE,_xll.ohTrigger(RecalcTrigger,Trigger3M)),NA())</f>
        <v>1.6423113740549056E-2</v>
      </c>
      <c r="P826" s="44">
        <f>IFERROR(_xll.qlIndexFixing(ONIndex6M,I826,TRUE,_xll.ohTrigger(RecalcTrigger,Trigger6M)),NA())</f>
        <v>1.7353260684815908E-2</v>
      </c>
      <c r="Q826" s="183">
        <f>IFERROR(_xll.qlIndexFixing(ONIndex1Y,I826,TRUE,_xll.ohTrigger(RecalcTrigger,Trigger1Y)),NA())</f>
        <v>1.8250130655665942E-2</v>
      </c>
    </row>
    <row r="827" spans="2:17" x14ac:dyDescent="0.2">
      <c r="B827" s="39" t="s">
        <v>42</v>
      </c>
      <c r="D827" s="42">
        <f>_xll.qlCalendarAdvance(Calendar,$D826,B827,"f",FALSE)</f>
        <v>45237</v>
      </c>
      <c r="E827" s="177">
        <f>_xll.qlInterestRateIndexValueDate(IndexON,D827)</f>
        <v>45237</v>
      </c>
      <c r="F827" s="193">
        <f>IFERROR(_xll.qlIndexFixing(IndexON,D827,TRUE,_xll.ohTrigger(RecalcTrigger,TriggerON)),NA())</f>
        <v>1.5588170869706985E-2</v>
      </c>
      <c r="H827" s="42">
        <f>_xll.qlCalendarAdvance(Calendar,$H826,B827,"f",FALSE)</f>
        <v>45237</v>
      </c>
      <c r="I827" s="177">
        <f>_xll.qlInterestRateIndexValueDate(Index1M,$H827)</f>
        <v>45239</v>
      </c>
      <c r="J827" s="182">
        <f>IFERROR(_xll.qlIndexFixing(Index1M,$H827,TRUE,_xll.ohTrigger(RecalcTrigger,Trigger1M)),NA())</f>
        <v>1.5533899933846684E-2</v>
      </c>
      <c r="K827" s="44">
        <f>IFERROR(_xll.qlIndexFixing(Index3M,H827,TRUE,_xll.ohTrigger(RecalcTrigger,Trigger3M)),NA())</f>
        <v>1.6754712001948883E-2</v>
      </c>
      <c r="L827" s="44">
        <f>IFERROR(_xll.qlIndexFixing(Index6M,$H827,TRUE,_xll.ohTrigger(RecalcTrigger,Trigger6M)),NA())</f>
        <v>1.7913979570283348E-2</v>
      </c>
      <c r="M827" s="183">
        <f>IFERROR(_xll.qlIndexFixing(Index1Y,$H827,TRUE,_xll.ohTrigger(RecalcTrigger,Trigger1Y)),NA())</f>
        <v>1.9218970040795615E-2</v>
      </c>
      <c r="N827" s="182">
        <f>IFERROR(_xll.qlIndexFixing(ONIndex1M,I827,TRUE,_xll.ohTrigger(RecalcTrigger,Trigger1M)),NA())</f>
        <v>1.5445518693635307E-2</v>
      </c>
      <c r="O827" s="44">
        <f>IFERROR(_xll.qlIndexFixing(ONIndex3M,I827,TRUE,_xll.ohTrigger(RecalcTrigger,Trigger3M)),NA())</f>
        <v>1.6466571053257439E-2</v>
      </c>
      <c r="P827" s="44">
        <f>IFERROR(_xll.qlIndexFixing(ONIndex6M,I827,TRUE,_xll.ohTrigger(RecalcTrigger,Trigger6M)),NA())</f>
        <v>1.7391715880883396E-2</v>
      </c>
      <c r="Q827" s="183">
        <f>IFERROR(_xll.qlIndexFixing(ONIndex1Y,I827,TRUE,_xll.ohTrigger(RecalcTrigger,Trigger1Y)),NA())</f>
        <v>1.828615153866231E-2</v>
      </c>
    </row>
    <row r="828" spans="2:17" x14ac:dyDescent="0.2">
      <c r="B828" s="39" t="s">
        <v>42</v>
      </c>
      <c r="D828" s="42">
        <f>_xll.qlCalendarAdvance(Calendar,$D827,B828,"f",FALSE)</f>
        <v>45244</v>
      </c>
      <c r="E828" s="177">
        <f>_xll.qlInterestRateIndexValueDate(IndexON,D828)</f>
        <v>45244</v>
      </c>
      <c r="F828" s="193">
        <f>IFERROR(_xll.qlIndexFixing(IndexON,D828,TRUE,_xll.ohTrigger(RecalcTrigger,TriggerON)),NA())</f>
        <v>1.562971702414373E-2</v>
      </c>
      <c r="H828" s="42">
        <f>_xll.qlCalendarAdvance(Calendar,$H827,B828,"f",FALSE)</f>
        <v>45244</v>
      </c>
      <c r="I828" s="177">
        <f>_xll.qlInterestRateIndexValueDate(Index1M,$H828)</f>
        <v>45246</v>
      </c>
      <c r="J828" s="182">
        <f>IFERROR(_xll.qlIndexFixing(Index1M,$H828,TRUE,_xll.ohTrigger(RecalcTrigger,Trigger1M)),NA())</f>
        <v>1.558139615790044E-2</v>
      </c>
      <c r="K828" s="44">
        <f>IFERROR(_xll.qlIndexFixing(Index3M,H828,TRUE,_xll.ohTrigger(RecalcTrigger,Trigger3M)),NA())</f>
        <v>1.6796916375992274E-2</v>
      </c>
      <c r="L828" s="44">
        <f>IFERROR(_xll.qlIndexFixing(Index6M,$H828,TRUE,_xll.ohTrigger(RecalcTrigger,Trigger6M)),NA())</f>
        <v>1.7948680245409659E-2</v>
      </c>
      <c r="M828" s="183">
        <f>IFERROR(_xll.qlIndexFixing(Index1Y,$H828,TRUE,_xll.ohTrigger(RecalcTrigger,Trigger1Y)),NA())</f>
        <v>1.924487162384465E-2</v>
      </c>
      <c r="N828" s="182">
        <f>IFERROR(_xll.qlIndexFixing(ONIndex1M,I828,TRUE,_xll.ohTrigger(RecalcTrigger,Trigger1M)),NA())</f>
        <v>1.5493047363674961E-2</v>
      </c>
      <c r="O828" s="44">
        <f>IFERROR(_xll.qlIndexFixing(ONIndex3M,I828,TRUE,_xll.ohTrigger(RecalcTrigger,Trigger3M)),NA())</f>
        <v>1.6509886108639904E-2</v>
      </c>
      <c r="P828" s="44">
        <f>IFERROR(_xll.qlIndexFixing(ONIndex6M,I828,TRUE,_xll.ohTrigger(RecalcTrigger,Trigger6M)),NA())</f>
        <v>1.742988522313027E-2</v>
      </c>
      <c r="Q828" s="183">
        <f>IFERROR(_xll.qlIndexFixing(ONIndex1Y,I828,TRUE,_xll.ohTrigger(RecalcTrigger,Trigger1Y)),NA())</f>
        <v>1.8321820021869328E-2</v>
      </c>
    </row>
    <row r="829" spans="2:17" x14ac:dyDescent="0.2">
      <c r="B829" s="39" t="s">
        <v>42</v>
      </c>
      <c r="D829" s="42">
        <f>_xll.qlCalendarAdvance(Calendar,$D828,B829,"f",FALSE)</f>
        <v>45251</v>
      </c>
      <c r="E829" s="177">
        <f>_xll.qlInterestRateIndexValueDate(IndexON,D829)</f>
        <v>45251</v>
      </c>
      <c r="F829" s="193">
        <f>IFERROR(_xll.qlIndexFixing(IndexON,D829,TRUE,_xll.ohTrigger(RecalcTrigger,TriggerON)),NA())</f>
        <v>1.5670989733074236E-2</v>
      </c>
      <c r="H829" s="42">
        <f>_xll.qlCalendarAdvance(Calendar,$H828,B829,"f",FALSE)</f>
        <v>45251</v>
      </c>
      <c r="I829" s="177">
        <f>_xll.qlInterestRateIndexValueDate(Index1M,$H829)</f>
        <v>45253</v>
      </c>
      <c r="J829" s="182">
        <f>IFERROR(_xll.qlIndexFixing(Index1M,$H829,TRUE,_xll.ohTrigger(RecalcTrigger,Trigger1M)),NA())</f>
        <v>1.5636268508675083E-2</v>
      </c>
      <c r="K829" s="44">
        <f>IFERROR(_xll.qlIndexFixing(Index3M,H829,TRUE,_xll.ohTrigger(RecalcTrigger,Trigger3M)),NA())</f>
        <v>1.6838852674228022E-2</v>
      </c>
      <c r="L829" s="44">
        <f>IFERROR(_xll.qlIndexFixing(Index6M,$H829,TRUE,_xll.ohTrigger(RecalcTrigger,Trigger6M)),NA())</f>
        <v>1.7983063805776463E-2</v>
      </c>
      <c r="M829" s="183">
        <f>IFERROR(_xll.qlIndexFixing(Index1Y,$H829,TRUE,_xll.ohTrigger(RecalcTrigger,Trigger1Y)),NA())</f>
        <v>1.9270343087716666E-2</v>
      </c>
      <c r="N829" s="182">
        <f>IFERROR(_xll.qlIndexFixing(ONIndex1M,I829,TRUE,_xll.ohTrigger(RecalcTrigger,Trigger1M)),NA())</f>
        <v>1.5540517755132655E-2</v>
      </c>
      <c r="O829" s="44">
        <f>IFERROR(_xll.qlIndexFixing(ONIndex3M,I829,TRUE,_xll.ohTrigger(RecalcTrigger,Trigger3M)),NA())</f>
        <v>1.6553058159933798E-2</v>
      </c>
      <c r="P829" s="44">
        <f>IFERROR(_xll.qlIndexFixing(ONIndex6M,I829,TRUE,_xll.ohTrigger(RecalcTrigger,Trigger6M)),NA())</f>
        <v>1.7467766856080758E-2</v>
      </c>
      <c r="Q829" s="183">
        <f>IFERROR(_xll.qlIndexFixing(ONIndex1Y,I829,TRUE,_xll.ohTrigger(RecalcTrigger,Trigger1Y)),NA())</f>
        <v>1.8357133689779204E-2</v>
      </c>
    </row>
    <row r="830" spans="2:17" x14ac:dyDescent="0.2">
      <c r="B830" s="39" t="s">
        <v>42</v>
      </c>
      <c r="D830" s="42">
        <f>_xll.qlCalendarAdvance(Calendar,$D829,B830,"f",FALSE)</f>
        <v>45258</v>
      </c>
      <c r="E830" s="177">
        <f>_xll.qlInterestRateIndexValueDate(IndexON,D830)</f>
        <v>45258</v>
      </c>
      <c r="F830" s="193">
        <f>IFERROR(_xll.qlIndexFixing(IndexON,D830,TRUE,_xll.ohTrigger(RecalcTrigger,TriggerON)),NA())</f>
        <v>1.571198721648237E-2</v>
      </c>
      <c r="H830" s="42">
        <f>_xll.qlCalendarAdvance(Calendar,$H829,B830,"f",FALSE)</f>
        <v>45258</v>
      </c>
      <c r="I830" s="177">
        <f>_xll.qlInterestRateIndexValueDate(Index1M,$H830)</f>
        <v>45260</v>
      </c>
      <c r="J830" s="182">
        <f>IFERROR(_xll.qlIndexFixing(Index1M,$H830,TRUE,_xll.ohTrigger(RecalcTrigger,Trigger1M)),NA())</f>
        <v>1.5665025595942485E-2</v>
      </c>
      <c r="K830" s="44">
        <f>IFERROR(_xll.qlIndexFixing(Index3M,H830,TRUE,_xll.ohTrigger(RecalcTrigger,Trigger3M)),NA())</f>
        <v>1.6877193712444866E-2</v>
      </c>
      <c r="L830" s="44">
        <f>IFERROR(_xll.qlIndexFixing(Index6M,$H830,TRUE,_xll.ohTrigger(RecalcTrigger,Trigger6M)),NA())</f>
        <v>1.8019898579601522E-2</v>
      </c>
      <c r="M830" s="183">
        <f>IFERROR(_xll.qlIndexFixing(Index1Y,$H830,TRUE,_xll.ohTrigger(RecalcTrigger,Trigger1Y)),NA())</f>
        <v>1.9289327278896803E-2</v>
      </c>
      <c r="N830" s="182">
        <f>IFERROR(_xll.qlIndexFixing(ONIndex1M,I830,TRUE,_xll.ohTrigger(RecalcTrigger,Trigger1M)),NA())</f>
        <v>1.5587929691909252E-2</v>
      </c>
      <c r="O830" s="44">
        <f>IFERROR(_xll.qlIndexFixing(ONIndex3M,I830,TRUE,_xll.ohTrigger(RecalcTrigger,Trigger3M)),NA())</f>
        <v>1.6596086460856085E-2</v>
      </c>
      <c r="P830" s="44">
        <f>IFERROR(_xll.qlIndexFixing(ONIndex6M,I830,TRUE,_xll.ohTrigger(RecalcTrigger,Trigger6M)),NA())</f>
        <v>1.7505358924099212E-2</v>
      </c>
      <c r="Q830" s="183">
        <f>IFERROR(_xll.qlIndexFixing(ONIndex1Y,I830,TRUE,_xll.ohTrigger(RecalcTrigger,Trigger1Y)),NA())</f>
        <v>1.8392090127044014E-2</v>
      </c>
    </row>
    <row r="831" spans="2:17" x14ac:dyDescent="0.2">
      <c r="B831" s="39" t="s">
        <v>42</v>
      </c>
      <c r="D831" s="42">
        <f>_xll.qlCalendarAdvance(Calendar,$D830,B831,"f",FALSE)</f>
        <v>45265</v>
      </c>
      <c r="E831" s="177">
        <f>_xll.qlInterestRateIndexValueDate(IndexON,D831)</f>
        <v>45265</v>
      </c>
      <c r="F831" s="193">
        <f>IFERROR(_xll.qlIndexFixing(IndexON,D831,TRUE,_xll.ohTrigger(RecalcTrigger,TriggerON)),NA())</f>
        <v>1.5752707694192125E-2</v>
      </c>
      <c r="H831" s="42">
        <f>_xll.qlCalendarAdvance(Calendar,$H830,B831,"f",FALSE)</f>
        <v>45265</v>
      </c>
      <c r="I831" s="177">
        <f>_xll.qlInterestRateIndexValueDate(Index1M,$H831)</f>
        <v>45267</v>
      </c>
      <c r="J831" s="182">
        <f>IFERROR(_xll.qlIndexFixing(Index1M,$H831,TRUE,_xll.ohTrigger(RecalcTrigger,Trigger1M)),NA())</f>
        <v>1.5723255428595762E-2</v>
      </c>
      <c r="K831" s="44">
        <f>IFERROR(_xll.qlIndexFixing(Index3M,H831,TRUE,_xll.ohTrigger(RecalcTrigger,Trigger3M)),NA())</f>
        <v>1.6918567723975965E-2</v>
      </c>
      <c r="L831" s="44">
        <f>IFERROR(_xll.qlIndexFixing(Index6M,$H831,TRUE,_xll.ohTrigger(RecalcTrigger,Trigger6M)),NA())</f>
        <v>1.8053619596675702E-2</v>
      </c>
      <c r="M831" s="183">
        <f>IFERROR(_xll.qlIndexFixing(Index1Y,$H831,TRUE,_xll.ohTrigger(RecalcTrigger,Trigger1Y)),NA())</f>
        <v>1.9319985088890542E-2</v>
      </c>
      <c r="N831" s="182">
        <f>IFERROR(_xll.qlIndexFixing(ONIndex1M,I831,TRUE,_xll.ohTrigger(RecalcTrigger,Trigger1M)),NA())</f>
        <v>1.5635282998065492E-2</v>
      </c>
      <c r="O831" s="44">
        <f>IFERROR(_xll.qlIndexFixing(ONIndex3M,I831,TRUE,_xll.ohTrigger(RecalcTrigger,Trigger3M)),NA())</f>
        <v>1.6638970264724051E-2</v>
      </c>
      <c r="P831" s="44">
        <f>IFERROR(_xll.qlIndexFixing(ONIndex6M,I831,TRUE,_xll.ohTrigger(RecalcTrigger,Trigger6M)),NA())</f>
        <v>1.7542659571709862E-2</v>
      </c>
      <c r="Q831" s="183">
        <f>IFERROR(_xll.qlIndexFixing(ONIndex1Y,I831,TRUE,_xll.ohTrigger(RecalcTrigger,Trigger1Y)),NA())</f>
        <v>1.8426686917996093E-2</v>
      </c>
    </row>
    <row r="832" spans="2:17" x14ac:dyDescent="0.2">
      <c r="B832" s="39" t="s">
        <v>42</v>
      </c>
      <c r="D832" s="42">
        <f>_xll.qlCalendarAdvance(Calendar,$D831,B832,"f",FALSE)</f>
        <v>45272</v>
      </c>
      <c r="E832" s="177">
        <f>_xll.qlInterestRateIndexValueDate(IndexON,D832)</f>
        <v>45272</v>
      </c>
      <c r="F832" s="193">
        <f>IFERROR(_xll.qlIndexFixing(IndexON,D832,TRUE,_xll.ohTrigger(RecalcTrigger,TriggerON)),NA())</f>
        <v>1.5793149386027494E-2</v>
      </c>
      <c r="H832" s="42">
        <f>_xll.qlCalendarAdvance(Calendar,$H831,B832,"f",FALSE)</f>
        <v>45272</v>
      </c>
      <c r="I832" s="177">
        <f>_xll.qlInterestRateIndexValueDate(Index1M,$H832)</f>
        <v>45274</v>
      </c>
      <c r="J832" s="182">
        <f>IFERROR(_xll.qlIndexFixing(Index1M,$H832,TRUE,_xll.ohTrigger(RecalcTrigger,Trigger1M)),NA())</f>
        <v>1.577004822852307E-2</v>
      </c>
      <c r="K832" s="44">
        <f>IFERROR(_xll.qlIndexFixing(Index3M,H832,TRUE,_xll.ohTrigger(RecalcTrigger,Trigger3M)),NA())</f>
        <v>1.6959625226295259E-2</v>
      </c>
      <c r="L832" s="44">
        <f>IFERROR(_xll.qlIndexFixing(Index6M,$H832,TRUE,_xll.ohTrigger(RecalcTrigger,Trigger6M)),NA())</f>
        <v>1.8087017006429708E-2</v>
      </c>
      <c r="M832" s="183">
        <f>IFERROR(_xll.qlIndexFixing(Index1Y,$H832,TRUE,_xll.ohTrigger(RecalcTrigger,Trigger1Y)),NA())</f>
        <v>1.9344150340033062E-2</v>
      </c>
      <c r="N832" s="182">
        <f>IFERROR(_xll.qlIndexFixing(ONIndex1M,I832,TRUE,_xll.ohTrigger(RecalcTrigger,Trigger1M)),NA())</f>
        <v>1.5682577497262429E-2</v>
      </c>
      <c r="O832" s="44">
        <f>IFERROR(_xll.qlIndexFixing(ONIndex3M,I832,TRUE,_xll.ohTrigger(RecalcTrigger,Trigger3M)),NA())</f>
        <v>1.6681708825174724E-2</v>
      </c>
      <c r="P832" s="44">
        <f>IFERROR(_xll.qlIndexFixing(ONIndex6M,I832,TRUE,_xll.ohTrigger(RecalcTrigger,Trigger6M)),NA())</f>
        <v>1.7579666943356997E-2</v>
      </c>
      <c r="Q832" s="183">
        <f>IFERROR(_xll.qlIndexFixing(ONIndex1Y,I832,TRUE,_xll.ohTrigger(RecalcTrigger,Trigger1Y)),NA())</f>
        <v>1.8460921647447393E-2</v>
      </c>
    </row>
    <row r="833" spans="2:17" x14ac:dyDescent="0.2">
      <c r="B833" s="39" t="s">
        <v>42</v>
      </c>
      <c r="D833" s="42">
        <f>_xll.qlCalendarAdvance(Calendar,$D832,B833,"f",FALSE)</f>
        <v>45279</v>
      </c>
      <c r="E833" s="177">
        <f>_xll.qlInterestRateIndexValueDate(IndexON,D833)</f>
        <v>45279</v>
      </c>
      <c r="F833" s="193">
        <f>IFERROR(_xll.qlIndexFixing(IndexON,D833,TRUE,_xll.ohTrigger(RecalcTrigger,TriggerON)),NA())</f>
        <v>1.5833310511812471E-2</v>
      </c>
      <c r="H833" s="42">
        <f>_xll.qlCalendarAdvance(Calendar,$H832,B833,"f",FALSE)</f>
        <v>45279</v>
      </c>
      <c r="I833" s="177">
        <f>_xll.qlInterestRateIndexValueDate(Index1M,$H833)</f>
        <v>45281</v>
      </c>
      <c r="J833" s="182">
        <f>IFERROR(_xll.qlIndexFixing(Index1M,$H833,TRUE,_xll.ohTrigger(RecalcTrigger,Trigger1M)),NA())</f>
        <v>1.5816427638448149E-2</v>
      </c>
      <c r="K833" s="44">
        <f>IFERROR(_xll.qlIndexFixing(Index3M,H833,TRUE,_xll.ohTrigger(RecalcTrigger,Trigger3M)),NA())</f>
        <v>1.7000349480101814E-2</v>
      </c>
      <c r="L833" s="44">
        <f>IFERROR(_xll.qlIndexFixing(Index6M,$H833,TRUE,_xll.ohTrigger(RecalcTrigger,Trigger6M)),NA())</f>
        <v>1.8120088693050002E-2</v>
      </c>
      <c r="M833" s="183">
        <f>IFERROR(_xll.qlIndexFixing(Index1Y,$H833,TRUE,_xll.ohTrigger(RecalcTrigger,Trigger1Y)),NA())</f>
        <v>1.9367874899702701E-2</v>
      </c>
      <c r="N833" s="182">
        <f>IFERROR(_xll.qlIndexFixing(ONIndex1M,I833,TRUE,_xll.ohTrigger(RecalcTrigger,Trigger1M)),NA())</f>
        <v>1.5743105183805284E-2</v>
      </c>
      <c r="O833" s="44">
        <f>IFERROR(_xll.qlIndexFixing(ONIndex3M,I833,TRUE,_xll.ohTrigger(RecalcTrigger,Trigger3M)),NA())</f>
        <v>1.6736363055036563E-2</v>
      </c>
      <c r="P833" s="44">
        <f>IFERROR(_xll.qlIndexFixing(ONIndex6M,I833,TRUE,_xll.ohTrigger(RecalcTrigger,Trigger6M)),NA())</f>
        <v>1.762681186620263E-2</v>
      </c>
      <c r="Q833" s="183">
        <f>IFERROR(_xll.qlIndexFixing(ONIndex1Y,I833,TRUE,_xll.ohTrigger(RecalcTrigger,Trigger1Y)),NA())</f>
        <v>1.8504399595409282E-2</v>
      </c>
    </row>
    <row r="834" spans="2:17" x14ac:dyDescent="0.2">
      <c r="B834" s="39" t="s">
        <v>42</v>
      </c>
      <c r="D834" s="42">
        <f>_xll.qlCalendarAdvance(Calendar,$D833,B834,"f",FALSE)</f>
        <v>45287</v>
      </c>
      <c r="E834" s="177">
        <f>_xll.qlInterestRateIndexValueDate(IndexON,D834)</f>
        <v>45287</v>
      </c>
      <c r="F834" s="193">
        <f>IFERROR(_xll.qlIndexFixing(IndexON,D834,TRUE,_xll.ohTrigger(RecalcTrigger,TriggerON)),NA())</f>
        <v>1.5878830523252674E-2</v>
      </c>
      <c r="H834" s="42">
        <f>_xll.qlCalendarAdvance(Calendar,$H833,B834,"f",FALSE)</f>
        <v>45287</v>
      </c>
      <c r="I834" s="177">
        <f>_xll.qlInterestRateIndexValueDate(Index1M,$H834)</f>
        <v>45289</v>
      </c>
      <c r="J834" s="182">
        <f>IFERROR(_xll.qlIndexFixing(Index1M,$H834,TRUE,_xll.ohTrigger(RecalcTrigger,Trigger1M)),NA())</f>
        <v>1.5872393640514335E-2</v>
      </c>
      <c r="K834" s="44">
        <f>IFERROR(_xll.qlIndexFixing(Index3M,H834,TRUE,_xll.ohTrigger(RecalcTrigger,Trigger3M)),NA())</f>
        <v>1.7043248087558638E-2</v>
      </c>
      <c r="L834" s="44">
        <f>IFERROR(_xll.qlIndexFixing(Index6M,$H834,TRUE,_xll.ohTrigger(RecalcTrigger,Trigger6M)),NA())</f>
        <v>1.8154804997223065E-2</v>
      </c>
      <c r="M834" s="183">
        <f>IFERROR(_xll.qlIndexFixing(Index1Y,$H834,TRUE,_xll.ohTrigger(RecalcTrigger,Trigger1Y)),NA())</f>
        <v>1.9394448893151704E-2</v>
      </c>
      <c r="N834" s="182">
        <f>IFERROR(_xll.qlIndexFixing(ONIndex1M,I834,TRUE,_xll.ohTrigger(RecalcTrigger,Trigger1M)),NA())</f>
        <v>1.5789624249844536E-2</v>
      </c>
      <c r="O834" s="44">
        <f>IFERROR(_xll.qlIndexFixing(ONIndex3M,I834,TRUE,_xll.ohTrigger(RecalcTrigger,Trigger3M)),NA())</f>
        <v>1.6778498749490112E-2</v>
      </c>
      <c r="P834" s="44">
        <f>IFERROR(_xll.qlIndexFixing(ONIndex6M,I834,TRUE,_xll.ohTrigger(RecalcTrigger,Trigger6M)),NA())</f>
        <v>1.7663135080159265E-2</v>
      </c>
      <c r="Q834" s="183">
        <f>IFERROR(_xll.qlIndexFixing(ONIndex1Y,I834,TRUE,_xll.ohTrigger(RecalcTrigger,Trigger1Y)),NA())</f>
        <v>1.8537790258124076E-2</v>
      </c>
    </row>
    <row r="835" spans="2:17" x14ac:dyDescent="0.2">
      <c r="B835" s="39" t="s">
        <v>42</v>
      </c>
      <c r="D835" s="42">
        <f>_xll.qlCalendarAdvance(Calendar,$D834,B835,"f",FALSE)</f>
        <v>45294</v>
      </c>
      <c r="E835" s="177">
        <f>_xll.qlInterestRateIndexValueDate(IndexON,D835)</f>
        <v>45294</v>
      </c>
      <c r="F835" s="193">
        <f>IFERROR(_xll.qlIndexFixing(IndexON,D835,TRUE,_xll.ohTrigger(RecalcTrigger,TriggerON)),NA())</f>
        <v>1.5918276237627538E-2</v>
      </c>
      <c r="H835" s="42">
        <f>_xll.qlCalendarAdvance(Calendar,$H834,B835,"f",FALSE)</f>
        <v>45294</v>
      </c>
      <c r="I835" s="177">
        <f>_xll.qlInterestRateIndexValueDate(Index1M,$H835)</f>
        <v>45296</v>
      </c>
      <c r="J835" s="182">
        <f>IFERROR(_xll.qlIndexFixing(Index1M,$H835,TRUE,_xll.ohTrigger(RecalcTrigger,Trigger1M)),NA())</f>
        <v>1.5910566825025035E-2</v>
      </c>
      <c r="K835" s="44">
        <f>IFERROR(_xll.qlIndexFixing(Index3M,H835,TRUE,_xll.ohTrigger(RecalcTrigger,Trigger3M)),NA())</f>
        <v>1.7086438632946524E-2</v>
      </c>
      <c r="L835" s="44">
        <f>IFERROR(_xll.qlIndexFixing(Index6M,$H835,TRUE,_xll.ohTrigger(RecalcTrigger,Trigger6M)),NA())</f>
        <v>1.8187194438825247E-2</v>
      </c>
      <c r="M835" s="183">
        <f>IFERROR(_xll.qlIndexFixing(Index1Y,$H835,TRUE,_xll.ohTrigger(RecalcTrigger,Trigger1Y)),NA())</f>
        <v>1.9415383258615609E-2</v>
      </c>
      <c r="N835" s="182">
        <f>IFERROR(_xll.qlIndexFixing(ONIndex1M,I835,TRUE,_xll.ohTrigger(RecalcTrigger,Trigger1M)),NA())</f>
        <v>1.582908984631537E-2</v>
      </c>
      <c r="O835" s="44">
        <f>IFERROR(_xll.qlIndexFixing(ONIndex3M,I835,TRUE,_xll.ohTrigger(RecalcTrigger,Trigger3M)),NA())</f>
        <v>1.6814346559810289E-2</v>
      </c>
      <c r="P835" s="44">
        <f>IFERROR(_xll.qlIndexFixing(ONIndex6M,I835,TRUE,_xll.ohTrigger(RecalcTrigger,Trigger6M)),NA())</f>
        <v>1.7694027202699303E-2</v>
      </c>
      <c r="Q835" s="183">
        <f>IFERROR(_xll.qlIndexFixing(ONIndex1Y,I835,TRUE,_xll.ohTrigger(RecalcTrigger,Trigger1Y)),NA())</f>
        <v>1.8566112246798383E-2</v>
      </c>
    </row>
    <row r="836" spans="2:17" x14ac:dyDescent="0.2">
      <c r="B836" s="39" t="s">
        <v>42</v>
      </c>
      <c r="D836" s="42">
        <f>_xll.qlCalendarAdvance(Calendar,$D835,B836,"f",FALSE)</f>
        <v>45301</v>
      </c>
      <c r="E836" s="177">
        <f>_xll.qlInterestRateIndexValueDate(IndexON,D836)</f>
        <v>45301</v>
      </c>
      <c r="F836" s="193">
        <f>IFERROR(_xll.qlIndexFixing(IndexON,D836,TRUE,_xll.ohTrigger(RecalcTrigger,TriggerON)),NA())</f>
        <v>1.5957359195697407E-2</v>
      </c>
      <c r="H836" s="42">
        <f>_xll.qlCalendarAdvance(Calendar,$H835,B836,"f",FALSE)</f>
        <v>45301</v>
      </c>
      <c r="I836" s="177">
        <f>_xll.qlInterestRateIndexValueDate(Index1M,$H836)</f>
        <v>45303</v>
      </c>
      <c r="J836" s="182">
        <f>IFERROR(_xll.qlIndexFixing(Index1M,$H836,TRUE,_xll.ohTrigger(RecalcTrigger,Trigger1M)),NA())</f>
        <v>1.5955365392755307E-2</v>
      </c>
      <c r="K836" s="44">
        <f>IFERROR(_xll.qlIndexFixing(Index3M,H836,TRUE,_xll.ohTrigger(RecalcTrigger,Trigger3M)),NA())</f>
        <v>1.7126056320832864E-2</v>
      </c>
      <c r="L836" s="44">
        <f>IFERROR(_xll.qlIndexFixing(Index6M,$H836,TRUE,_xll.ohTrigger(RecalcTrigger,Trigger6M)),NA())</f>
        <v>1.8219252046050311E-2</v>
      </c>
      <c r="M836" s="183">
        <f>IFERROR(_xll.qlIndexFixing(Index1Y,$H836,TRUE,_xll.ohTrigger(RecalcTrigger,Trigger1Y)),NA())</f>
        <v>1.9437779498217449E-2</v>
      </c>
      <c r="N836" s="182">
        <f>IFERROR(_xll.qlIndexFixing(ONIndex1M,I836,TRUE,_xll.ohTrigger(RecalcTrigger,Trigger1M)),NA())</f>
        <v>1.5874653244569714E-2</v>
      </c>
      <c r="O836" s="44">
        <f>IFERROR(_xll.qlIndexFixing(ONIndex3M,I836,TRUE,_xll.ohTrigger(RecalcTrigger,Trigger3M)),NA())</f>
        <v>1.6855853516961616E-2</v>
      </c>
      <c r="P836" s="44">
        <f>IFERROR(_xll.qlIndexFixing(ONIndex6M,I836,TRUE,_xll.ohTrigger(RecalcTrigger,Trigger6M)),NA())</f>
        <v>1.7729783926920817E-2</v>
      </c>
      <c r="Q836" s="183">
        <f>IFERROR(_xll.qlIndexFixing(ONIndex1Y,I836,TRUE,_xll.ohTrigger(RecalcTrigger,Trigger1Y)),NA())</f>
        <v>1.8598804044387407E-2</v>
      </c>
    </row>
    <row r="837" spans="2:17" x14ac:dyDescent="0.2">
      <c r="B837" s="39" t="s">
        <v>42</v>
      </c>
      <c r="D837" s="42">
        <f>_xll.qlCalendarAdvance(Calendar,$D836,B837,"f",FALSE)</f>
        <v>45308</v>
      </c>
      <c r="E837" s="177">
        <f>_xll.qlInterestRateIndexValueDate(IndexON,D837)</f>
        <v>45308</v>
      </c>
      <c r="F837" s="193">
        <f>IFERROR(_xll.qlIndexFixing(IndexON,D837,TRUE,_xll.ohTrigger(RecalcTrigger,TriggerON)),NA())</f>
        <v>1.5996076897701883E-2</v>
      </c>
      <c r="H837" s="42">
        <f>_xll.qlCalendarAdvance(Calendar,$H836,B837,"f",FALSE)</f>
        <v>45308</v>
      </c>
      <c r="I837" s="177">
        <f>_xll.qlInterestRateIndexValueDate(Index1M,$H837)</f>
        <v>45310</v>
      </c>
      <c r="J837" s="182">
        <f>IFERROR(_xll.qlIndexFixing(Index1M,$H837,TRUE,_xll.ohTrigger(RecalcTrigger,Trigger1M)),NA())</f>
        <v>1.5999635509615417E-2</v>
      </c>
      <c r="K837" s="44">
        <f>IFERROR(_xll.qlIndexFixing(Index3M,H837,TRUE,_xll.ohTrigger(RecalcTrigger,Trigger3M)),NA())</f>
        <v>1.7165315868833103E-2</v>
      </c>
      <c r="L837" s="44">
        <f>IFERROR(_xll.qlIndexFixing(Index6M,$H837,TRUE,_xll.ohTrigger(RecalcTrigger,Trigger6M)),NA())</f>
        <v>1.8250975884410079E-2</v>
      </c>
      <c r="M837" s="183">
        <f>IFERROR(_xll.qlIndexFixing(Index1Y,$H837,TRUE,_xll.ohTrigger(RecalcTrigger,Trigger1Y)),NA())</f>
        <v>1.9459763722695578E-2</v>
      </c>
      <c r="N837" s="182">
        <f>IFERROR(_xll.qlIndexFixing(ONIndex1M,I837,TRUE,_xll.ohTrigger(RecalcTrigger,Trigger1M)),NA())</f>
        <v>1.5919695707768966E-2</v>
      </c>
      <c r="O837" s="44">
        <f>IFERROR(_xll.qlIndexFixing(ONIndex3M,I837,TRUE,_xll.ohTrigger(RecalcTrigger,Trigger3M)),NA())</f>
        <v>1.6897018306059053E-2</v>
      </c>
      <c r="P837" s="44">
        <f>IFERROR(_xll.qlIndexFixing(ONIndex6M,I837,TRUE,_xll.ohTrigger(RecalcTrigger,Trigger6M)),NA())</f>
        <v>1.776523290227594E-2</v>
      </c>
      <c r="Q837" s="183">
        <f>IFERROR(_xll.qlIndexFixing(ONIndex1Y,I837,TRUE,_xll.ohTrigger(RecalcTrigger,Trigger1Y)),NA())</f>
        <v>1.8631116008691606E-2</v>
      </c>
    </row>
    <row r="838" spans="2:17" x14ac:dyDescent="0.2">
      <c r="B838" s="39" t="s">
        <v>42</v>
      </c>
      <c r="D838" s="42">
        <f>_xll.qlCalendarAdvance(Calendar,$D837,B838,"f",FALSE)</f>
        <v>45315</v>
      </c>
      <c r="E838" s="177">
        <f>_xll.qlInterestRateIndexValueDate(IndexON,D838)</f>
        <v>45315</v>
      </c>
      <c r="F838" s="193">
        <f>IFERROR(_xll.qlIndexFixing(IndexON,D838,TRUE,_xll.ohTrigger(RecalcTrigger,TriggerON)),NA())</f>
        <v>1.6034426843800631E-2</v>
      </c>
      <c r="H838" s="42">
        <f>_xll.qlCalendarAdvance(Calendar,$H837,B838,"f",FALSE)</f>
        <v>45315</v>
      </c>
      <c r="I838" s="177">
        <f>_xll.qlInterestRateIndexValueDate(Index1M,$H838)</f>
        <v>45317</v>
      </c>
      <c r="J838" s="182">
        <f>IFERROR(_xll.qlIndexFixing(Index1M,$H838,TRUE,_xll.ohTrigger(RecalcTrigger,Trigger1M)),NA())</f>
        <v>1.6043372722604816E-2</v>
      </c>
      <c r="K838" s="44">
        <f>IFERROR(_xll.qlIndexFixing(Index3M,H838,TRUE,_xll.ohTrigger(RecalcTrigger,Trigger3M)),NA())</f>
        <v>1.7204214723501438E-2</v>
      </c>
      <c r="L838" s="44">
        <f>IFERROR(_xll.qlIndexFixing(Index6M,$H838,TRUE,_xll.ohTrigger(RecalcTrigger,Trigger6M)),NA())</f>
        <v>1.8282364019461182E-2</v>
      </c>
      <c r="M838" s="183">
        <f>IFERROR(_xll.qlIndexFixing(Index1Y,$H838,TRUE,_xll.ohTrigger(RecalcTrigger,Trigger1Y)),NA())</f>
        <v>1.9481346644528535E-2</v>
      </c>
      <c r="N838" s="182">
        <f>IFERROR(_xll.qlIndexFixing(ONIndex1M,I838,TRUE,_xll.ohTrigger(RecalcTrigger,Trigger1M)),NA())</f>
        <v>1.5964212794905563E-2</v>
      </c>
      <c r="O838" s="44">
        <f>IFERROR(_xll.qlIndexFixing(ONIndex3M,I838,TRUE,_xll.ohTrigger(RecalcTrigger,Trigger3M)),NA())</f>
        <v>1.6937838395207905E-2</v>
      </c>
      <c r="P838" s="44">
        <f>IFERROR(_xll.qlIndexFixing(ONIndex6M,I838,TRUE,_xll.ohTrigger(RecalcTrigger,Trigger6M)),NA())</f>
        <v>1.7800372227565475E-2</v>
      </c>
      <c r="Q838" s="183">
        <f>IFERROR(_xll.qlIndexFixing(ONIndex1Y,I838,TRUE,_xll.ohTrigger(RecalcTrigger,Trigger1Y)),NA())</f>
        <v>1.8663045674802703E-2</v>
      </c>
    </row>
    <row r="839" spans="2:17" x14ac:dyDescent="0.2">
      <c r="B839" s="39" t="s">
        <v>42</v>
      </c>
      <c r="D839" s="42">
        <f>_xll.qlCalendarAdvance(Calendar,$D838,B839,"f",FALSE)</f>
        <v>45322</v>
      </c>
      <c r="E839" s="177">
        <f>_xll.qlInterestRateIndexValueDate(IndexON,D839)</f>
        <v>45322</v>
      </c>
      <c r="F839" s="193">
        <f>IFERROR(_xll.qlIndexFixing(IndexON,D839,TRUE,_xll.ohTrigger(RecalcTrigger,TriggerON)),NA())</f>
        <v>1.607240653407338E-2</v>
      </c>
      <c r="H839" s="42">
        <f>_xll.qlCalendarAdvance(Calendar,$H838,B839,"f",FALSE)</f>
        <v>45322</v>
      </c>
      <c r="I839" s="177">
        <f>_xll.qlInterestRateIndexValueDate(Index1M,$H839)</f>
        <v>45324</v>
      </c>
      <c r="J839" s="182">
        <f>IFERROR(_xll.qlIndexFixing(Index1M,$H839,TRUE,_xll.ohTrigger(RecalcTrigger,Trigger1M)),NA())</f>
        <v>1.6086572578733273E-2</v>
      </c>
      <c r="K839" s="44">
        <f>IFERROR(_xll.qlIndexFixing(Index3M,H839,TRUE,_xll.ohTrigger(RecalcTrigger,Trigger3M)),NA())</f>
        <v>1.7239654018252892E-2</v>
      </c>
      <c r="L839" s="44">
        <f>IFERROR(_xll.qlIndexFixing(Index6M,$H839,TRUE,_xll.ohTrigger(RecalcTrigger,Trigger6M)),NA())</f>
        <v>1.8313414516807239E-2</v>
      </c>
      <c r="M839" s="183">
        <f>IFERROR(_xll.qlIndexFixing(Index1Y,$H839,TRUE,_xll.ohTrigger(RecalcTrigger,Trigger1Y)),NA())</f>
        <v>1.9502539087146969E-2</v>
      </c>
      <c r="N839" s="182">
        <f>IFERROR(_xll.qlIndexFixing(ONIndex1M,I839,TRUE,_xll.ohTrigger(RecalcTrigger,Trigger1M)),NA())</f>
        <v>1.6008200064572264E-2</v>
      </c>
      <c r="O839" s="44">
        <f>IFERROR(_xll.qlIndexFixing(ONIndex3M,I839,TRUE,_xll.ohTrigger(RecalcTrigger,Trigger3M)),NA())</f>
        <v>1.6978311252113798E-2</v>
      </c>
      <c r="P839" s="44">
        <f>IFERROR(_xll.qlIndexFixing(ONIndex6M,I839,TRUE,_xll.ohTrigger(RecalcTrigger,Trigger6M)),NA())</f>
        <v>1.7835200001750096E-2</v>
      </c>
      <c r="Q839" s="183">
        <f>IFERROR(_xll.qlIndexFixing(ONIndex1Y,I839,TRUE,_xll.ohTrigger(RecalcTrigger,Trigger1Y)),NA())</f>
        <v>1.869459057781242E-2</v>
      </c>
    </row>
    <row r="840" spans="2:17" x14ac:dyDescent="0.2">
      <c r="B840" s="39" t="s">
        <v>42</v>
      </c>
      <c r="D840" s="42">
        <f>_xll.qlCalendarAdvance(Calendar,$D839,B840,"f",FALSE)</f>
        <v>45329</v>
      </c>
      <c r="E840" s="177">
        <f>_xll.qlInterestRateIndexValueDate(IndexON,D840)</f>
        <v>45329</v>
      </c>
      <c r="F840" s="193">
        <f>IFERROR(_xll.qlIndexFixing(IndexON,D840,TRUE,_xll.ohTrigger(RecalcTrigger,TriggerON)),NA())</f>
        <v>1.6110013468679796E-2</v>
      </c>
      <c r="H840" s="42">
        <f>_xll.qlCalendarAdvance(Calendar,$H839,B840,"f",FALSE)</f>
        <v>45329</v>
      </c>
      <c r="I840" s="177">
        <f>_xll.qlInterestRateIndexValueDate(Index1M,$H840)</f>
        <v>45331</v>
      </c>
      <c r="J840" s="182">
        <f>IFERROR(_xll.qlIndexFixing(Index1M,$H840,TRUE,_xll.ohTrigger(RecalcTrigger,Trigger1M)),NA())</f>
        <v>1.6129230625010555E-2</v>
      </c>
      <c r="K840" s="44">
        <f>IFERROR(_xll.qlIndexFixing(Index3M,H840,TRUE,_xll.ohTrigger(RecalcTrigger,Trigger3M)),NA())</f>
        <v>1.7277848603905355E-2</v>
      </c>
      <c r="L840" s="44">
        <f>IFERROR(_xll.qlIndexFixing(Index6M,$H840,TRUE,_xll.ohTrigger(RecalcTrigger,Trigger6M)),NA())</f>
        <v>1.8344125442104571E-2</v>
      </c>
      <c r="M840" s="183">
        <f>IFERROR(_xll.qlIndexFixing(Index1Y,$H840,TRUE,_xll.ohTrigger(RecalcTrigger,Trigger1Y)),NA())</f>
        <v>1.9523351984902512E-2</v>
      </c>
      <c r="N840" s="182">
        <f>IFERROR(_xll.qlIndexFixing(ONIndex1M,I840,TRUE,_xll.ohTrigger(RecalcTrigger,Trigger1M)),NA())</f>
        <v>1.6051653075601635E-2</v>
      </c>
      <c r="O840" s="44">
        <f>IFERROR(_xll.qlIndexFixing(ONIndex3M,I840,TRUE,_xll.ohTrigger(RecalcTrigger,Trigger3M)),NA())</f>
        <v>1.7018434344802102E-2</v>
      </c>
      <c r="P840" s="44">
        <f>IFERROR(_xll.qlIndexFixing(ONIndex6M,I840,TRUE,_xll.ohTrigger(RecalcTrigger,Trigger6M)),NA())</f>
        <v>1.7869714323710539E-2</v>
      </c>
      <c r="Q840" s="183">
        <f>IFERROR(_xll.qlIndexFixing(ONIndex1Y,I840,TRUE,_xll.ohTrigger(RecalcTrigger,Trigger1Y)),NA())</f>
        <v>1.8725748252732544E-2</v>
      </c>
    </row>
    <row r="841" spans="2:17" x14ac:dyDescent="0.2">
      <c r="B841" s="39" t="s">
        <v>42</v>
      </c>
      <c r="D841" s="42">
        <f>_xll.qlCalendarAdvance(Calendar,$D840,B841,"f",FALSE)</f>
        <v>45336</v>
      </c>
      <c r="E841" s="177">
        <f>_xll.qlInterestRateIndexValueDate(IndexON,D841)</f>
        <v>45336</v>
      </c>
      <c r="F841" s="193">
        <f>IFERROR(_xll.qlIndexFixing(IndexON,D841,TRUE,_xll.ohTrigger(RecalcTrigger,TriggerON)),NA())</f>
        <v>1.6147245147699607E-2</v>
      </c>
      <c r="H841" s="42">
        <f>_xll.qlCalendarAdvance(Calendar,$H840,B841,"f",FALSE)</f>
        <v>45336</v>
      </c>
      <c r="I841" s="177">
        <f>_xll.qlInterestRateIndexValueDate(Index1M,$H841)</f>
        <v>45338</v>
      </c>
      <c r="J841" s="182">
        <f>IFERROR(_xll.qlIndexFixing(Index1M,$H841,TRUE,_xll.ohTrigger(RecalcTrigger,Trigger1M)),NA())</f>
        <v>1.6171342408461891E-2</v>
      </c>
      <c r="K841" s="44">
        <f>IFERROR(_xll.qlIndexFixing(Index3M,H841,TRUE,_xll.ohTrigger(RecalcTrigger,Trigger3M)),NA())</f>
        <v>1.731567503190945E-2</v>
      </c>
      <c r="L841" s="44">
        <f>IFERROR(_xll.qlIndexFixing(Index6M,$H841,TRUE,_xll.ohTrigger(RecalcTrigger,Trigger6M)),NA())</f>
        <v>1.8374494861063531E-2</v>
      </c>
      <c r="M841" s="183">
        <f>IFERROR(_xll.qlIndexFixing(Index1Y,$H841,TRUE,_xll.ohTrigger(RecalcTrigger,Trigger1Y)),NA())</f>
        <v>1.9543796383037694E-2</v>
      </c>
      <c r="N841" s="182">
        <f>IFERROR(_xll.qlIndexFixing(ONIndex1M,I841,TRUE,_xll.ohTrigger(RecalcTrigger,Trigger1M)),NA())</f>
        <v>1.6094567386826242E-2</v>
      </c>
      <c r="O841" s="44">
        <f>IFERROR(_xll.qlIndexFixing(ONIndex3M,I841,TRUE,_xll.ohTrigger(RecalcTrigger,Trigger3M)),NA())</f>
        <v>1.7058205141298188E-2</v>
      </c>
      <c r="P841" s="44">
        <f>IFERROR(_xll.qlIndexFixing(ONIndex6M,I841,TRUE,_xll.ohTrigger(RecalcTrigger,Trigger6M)),NA())</f>
        <v>1.7903913292407481E-2</v>
      </c>
      <c r="Q841" s="183">
        <f>IFERROR(_xll.qlIndexFixing(ONIndex1Y,I841,TRUE,_xll.ohTrigger(RecalcTrigger,Trigger1Y)),NA())</f>
        <v>1.8756516234654796E-2</v>
      </c>
    </row>
    <row r="842" spans="2:17" x14ac:dyDescent="0.2">
      <c r="B842" s="39" t="s">
        <v>42</v>
      </c>
      <c r="D842" s="42">
        <f>_xll.qlCalendarAdvance(Calendar,$D841,B842,"f",FALSE)</f>
        <v>45343</v>
      </c>
      <c r="E842" s="177">
        <f>_xll.qlInterestRateIndexValueDate(IndexON,D842)</f>
        <v>45343</v>
      </c>
      <c r="F842" s="193">
        <f>IFERROR(_xll.qlIndexFixing(IndexON,D842,TRUE,_xll.ohTrigger(RecalcTrigger,TriggerON)),NA())</f>
        <v>1.6184099071372415E-2</v>
      </c>
      <c r="H842" s="42">
        <f>_xll.qlCalendarAdvance(Calendar,$H841,B842,"f",FALSE)</f>
        <v>45343</v>
      </c>
      <c r="I842" s="177">
        <f>_xll.qlInterestRateIndexValueDate(Index1M,$H842)</f>
        <v>45345</v>
      </c>
      <c r="J842" s="182">
        <f>IFERROR(_xll.qlIndexFixing(Index1M,$H842,TRUE,_xll.ohTrigger(RecalcTrigger,Trigger1M)),NA())</f>
        <v>1.621290347612284E-2</v>
      </c>
      <c r="K842" s="44">
        <f>IFERROR(_xll.qlIndexFixing(Index3M,H842,TRUE,_xll.ohTrigger(RecalcTrigger,Trigger3M)),NA())</f>
        <v>1.7353130749060419E-2</v>
      </c>
      <c r="L842" s="44">
        <f>IFERROR(_xll.qlIndexFixing(Index6M,$H842,TRUE,_xll.ohTrigger(RecalcTrigger,Trigger6M)),NA())</f>
        <v>1.8404520839451564E-2</v>
      </c>
      <c r="M842" s="183">
        <f>IFERROR(_xll.qlIndexFixing(Index1Y,$H842,TRUE,_xll.ohTrigger(RecalcTrigger,Trigger1Y)),NA())</f>
        <v>1.9563883437655923E-2</v>
      </c>
      <c r="N842" s="182">
        <f>IFERROR(_xll.qlIndexFixing(ONIndex1M,I842,TRUE,_xll.ohTrigger(RecalcTrigger,Trigger1M)),NA())</f>
        <v>1.6136938557078651E-2</v>
      </c>
      <c r="O842" s="44">
        <f>IFERROR(_xll.qlIndexFixing(ONIndex3M,I842,TRUE,_xll.ohTrigger(RecalcTrigger,Trigger3M)),NA())</f>
        <v>1.7097621109547489E-2</v>
      </c>
      <c r="P842" s="44">
        <f>IFERROR(_xll.qlIndexFixing(ONIndex6M,I842,TRUE,_xll.ohTrigger(RecalcTrigger,Trigger6M)),NA())</f>
        <v>1.7937795006481849E-2</v>
      </c>
      <c r="Q842" s="183">
        <f>IFERROR(_xll.qlIndexFixing(ONIndex1Y,I842,TRUE,_xll.ohTrigger(RecalcTrigger,Trigger1Y)),NA())</f>
        <v>1.8786892058670901E-2</v>
      </c>
    </row>
    <row r="843" spans="2:17" x14ac:dyDescent="0.2">
      <c r="B843" s="39" t="s">
        <v>42</v>
      </c>
      <c r="D843" s="42">
        <f>_xll.qlCalendarAdvance(Calendar,$D842,B843,"f",FALSE)</f>
        <v>45350</v>
      </c>
      <c r="E843" s="177">
        <f>_xll.qlInterestRateIndexValueDate(IndexON,D843)</f>
        <v>45350</v>
      </c>
      <c r="F843" s="193">
        <f>IFERROR(_xll.qlIndexFixing(IndexON,D843,TRUE,_xll.ohTrigger(RecalcTrigger,TriggerON)),NA())</f>
        <v>1.6220572739698014E-2</v>
      </c>
      <c r="H843" s="42">
        <f>_xll.qlCalendarAdvance(Calendar,$H842,B843,"f",FALSE)</f>
        <v>45350</v>
      </c>
      <c r="I843" s="177">
        <f>_xll.qlInterestRateIndexValueDate(Index1M,$H843)</f>
        <v>45352</v>
      </c>
      <c r="J843" s="182">
        <f>IFERROR(_xll.qlIndexFixing(Index1M,$H843,TRUE,_xll.ohTrigger(RecalcTrigger,Trigger1M)),NA())</f>
        <v>1.625715389632687E-2</v>
      </c>
      <c r="K843" s="44">
        <f>IFERROR(_xll.qlIndexFixing(Index3M,H843,TRUE,_xll.ohTrigger(RecalcTrigger,Trigger3M)),NA())</f>
        <v>1.7402183171619692E-2</v>
      </c>
      <c r="L843" s="44">
        <f>IFERROR(_xll.qlIndexFixing(Index6M,$H843,TRUE,_xll.ohTrigger(RecalcTrigger,Trigger6M)),NA())</f>
        <v>1.844160302507121E-2</v>
      </c>
      <c r="M843" s="183">
        <f>IFERROR(_xll.qlIndexFixing(Index1Y,$H843,TRUE,_xll.ohTrigger(RecalcTrigger,Trigger1Y)),NA())</f>
        <v>1.9583624415691392E-2</v>
      </c>
      <c r="N843" s="182">
        <f>IFERROR(_xll.qlIndexFixing(ONIndex1M,I843,TRUE,_xll.ohTrigger(RecalcTrigger,Trigger1M)),NA())</f>
        <v>1.6178762144871683E-2</v>
      </c>
      <c r="O843" s="44">
        <f>IFERROR(_xll.qlIndexFixing(ONIndex3M,I843,TRUE,_xll.ohTrigger(RecalcTrigger,Trigger3M)),NA())</f>
        <v>1.713667971749544E-2</v>
      </c>
      <c r="P843" s="44">
        <f>IFERROR(_xll.qlIndexFixing(ONIndex6M,I843,TRUE,_xll.ohTrigger(RecalcTrigger,Trigger6M)),NA())</f>
        <v>1.7971357564974255E-2</v>
      </c>
      <c r="Q843" s="183">
        <f>IFERROR(_xll.qlIndexFixing(ONIndex1Y,I843,TRUE,_xll.ohTrigger(RecalcTrigger,Trigger1Y)),NA())</f>
        <v>1.881687325987258E-2</v>
      </c>
    </row>
    <row r="844" spans="2:17" x14ac:dyDescent="0.2">
      <c r="B844" s="39" t="s">
        <v>42</v>
      </c>
      <c r="D844" s="42">
        <f>_xll.qlCalendarAdvance(Calendar,$D843,B844,"f",FALSE)</f>
        <v>45357</v>
      </c>
      <c r="E844" s="177">
        <f>_xll.qlInterestRateIndexValueDate(IndexON,D844)</f>
        <v>45357</v>
      </c>
      <c r="F844" s="193">
        <f>IFERROR(_xll.qlIndexFixing(IndexON,D844,TRUE,_xll.ohTrigger(RecalcTrigger,TriggerON)),NA())</f>
        <v>1.6256663652756131E-2</v>
      </c>
      <c r="H844" s="42">
        <f>_xll.qlCalendarAdvance(Calendar,$H843,B844,"f",FALSE)</f>
        <v>45357</v>
      </c>
      <c r="I844" s="177">
        <f>_xll.qlInterestRateIndexValueDate(Index1M,$H844)</f>
        <v>45359</v>
      </c>
      <c r="J844" s="182">
        <f>IFERROR(_xll.qlIndexFixing(Index1M,$H844,TRUE,_xll.ohTrigger(RecalcTrigger,Trigger1M)),NA())</f>
        <v>1.629435565229571E-2</v>
      </c>
      <c r="K844" s="44">
        <f>IFERROR(_xll.qlIndexFixing(Index3M,H844,TRUE,_xll.ohTrigger(RecalcTrigger,Trigger3M)),NA())</f>
        <v>1.7438787437003566E-2</v>
      </c>
      <c r="L844" s="44">
        <f>IFERROR(_xll.qlIndexFixing(Index6M,$H844,TRUE,_xll.ohTrigger(RecalcTrigger,Trigger6M)),NA())</f>
        <v>1.8470864322709529E-2</v>
      </c>
      <c r="M844" s="183">
        <f>IFERROR(_xll.qlIndexFixing(Index1Y,$H844,TRUE,_xll.ohTrigger(RecalcTrigger,Trigger1Y)),NA())</f>
        <v>1.9603030694881656E-2</v>
      </c>
      <c r="N844" s="182">
        <f>IFERROR(_xll.qlIndexFixing(ONIndex1M,I844,TRUE,_xll.ohTrigger(RecalcTrigger,Trigger1M)),NA())</f>
        <v>1.6220033709277715E-2</v>
      </c>
      <c r="O844" s="44">
        <f>IFERROR(_xll.qlIndexFixing(ONIndex3M,I844,TRUE,_xll.ohTrigger(RecalcTrigger,Trigger3M)),NA())</f>
        <v>1.7175378433007538E-2</v>
      </c>
      <c r="P844" s="44">
        <f>IFERROR(_xll.qlIndexFixing(ONIndex6M,I844,TRUE,_xll.ohTrigger(RecalcTrigger,Trigger6M)),NA())</f>
        <v>1.80045990666855E-2</v>
      </c>
      <c r="Q844" s="183">
        <f>IFERROR(_xll.qlIndexFixing(ONIndex1Y,I844,TRUE,_xll.ohTrigger(RecalcTrigger,Trigger1Y)),NA())</f>
        <v>1.8846457373351555E-2</v>
      </c>
    </row>
    <row r="845" spans="2:17" x14ac:dyDescent="0.2">
      <c r="B845" s="39" t="s">
        <v>42</v>
      </c>
      <c r="D845" s="42">
        <f>_xll.qlCalendarAdvance(Calendar,$D844,B845,"f",FALSE)</f>
        <v>45364</v>
      </c>
      <c r="E845" s="177">
        <f>_xll.qlInterestRateIndexValueDate(IndexON,D845)</f>
        <v>45364</v>
      </c>
      <c r="F845" s="193">
        <f>IFERROR(_xll.qlIndexFixing(IndexON,D845,TRUE,_xll.ohTrigger(RecalcTrigger,TriggerON)),NA())</f>
        <v>1.6292369310946242E-2</v>
      </c>
      <c r="H845" s="42">
        <f>_xll.qlCalendarAdvance(Calendar,$H844,B845,"f",FALSE)</f>
        <v>45364</v>
      </c>
      <c r="I845" s="177">
        <f>_xll.qlInterestRateIndexValueDate(Index1M,$H845)</f>
        <v>45366</v>
      </c>
      <c r="J845" s="182">
        <f>IFERROR(_xll.qlIndexFixing(Index1M,$H845,TRUE,_xll.ohTrigger(RecalcTrigger,Trigger1M)),NA())</f>
        <v>1.633423785495609E-2</v>
      </c>
      <c r="K845" s="44">
        <f>IFERROR(_xll.qlIndexFixing(Index3M,H845,TRUE,_xll.ohTrigger(RecalcTrigger,Trigger3M)),NA())</f>
        <v>1.7475012543870939E-2</v>
      </c>
      <c r="L845" s="44">
        <f>IFERROR(_xll.qlIndexFixing(Index6M,$H845,TRUE,_xll.ohTrigger(RecalcTrigger,Trigger6M)),NA())</f>
        <v>1.8499775916453038E-2</v>
      </c>
      <c r="M845" s="183">
        <f>IFERROR(_xll.qlIndexFixing(Index1Y,$H845,TRUE,_xll.ohTrigger(RecalcTrigger,Trigger1Y)),NA())</f>
        <v>1.9622113763739089E-2</v>
      </c>
      <c r="N845" s="182">
        <f>IFERROR(_xll.qlIndexFixing(ONIndex1M,I845,TRUE,_xll.ohTrigger(RecalcTrigger,Trigger1M)),NA())</f>
        <v>1.6260748808969439E-2</v>
      </c>
      <c r="O845" s="44">
        <f>IFERROR(_xll.qlIndexFixing(ONIndex3M,I845,TRUE,_xll.ohTrigger(RecalcTrigger,Trigger3M)),NA())</f>
        <v>1.7213714724109153E-2</v>
      </c>
      <c r="P845" s="44">
        <f>IFERROR(_xll.qlIndexFixing(ONIndex6M,I845,TRUE,_xll.ohTrigger(RecalcTrigger,Trigger6M)),NA())</f>
        <v>1.8037517610576259E-2</v>
      </c>
      <c r="Q845" s="183">
        <f>IFERROR(_xll.qlIndexFixing(ONIndex1Y,I845,TRUE,_xll.ohTrigger(RecalcTrigger,Trigger1Y)),NA())</f>
        <v>1.887564193419955E-2</v>
      </c>
    </row>
    <row r="846" spans="2:17" x14ac:dyDescent="0.2">
      <c r="B846" s="39" t="s">
        <v>42</v>
      </c>
      <c r="D846" s="42">
        <f>_xll.qlCalendarAdvance(Calendar,$D845,B846,"f",FALSE)</f>
        <v>45371</v>
      </c>
      <c r="E846" s="177">
        <f>_xll.qlInterestRateIndexValueDate(IndexON,D846)</f>
        <v>45371</v>
      </c>
      <c r="F846" s="193">
        <f>IFERROR(_xll.qlIndexFixing(IndexON,D846,TRUE,_xll.ohTrigger(RecalcTrigger,TriggerON)),NA())</f>
        <v>1.6327687214268138E-2</v>
      </c>
      <c r="H846" s="42">
        <f>_xll.qlCalendarAdvance(Calendar,$H845,B846,"f",FALSE)</f>
        <v>45371</v>
      </c>
      <c r="I846" s="177">
        <f>_xll.qlInterestRateIndexValueDate(Index1M,$H846)</f>
        <v>45373</v>
      </c>
      <c r="J846" s="182">
        <f>IFERROR(_xll.qlIndexFixing(Index1M,$H846,TRUE,_xll.ohTrigger(RecalcTrigger,Trigger1M)),NA())</f>
        <v>1.6373551530133312E-2</v>
      </c>
      <c r="K846" s="44">
        <f>IFERROR(_xll.qlIndexFixing(Index3M,H846,TRUE,_xll.ohTrigger(RecalcTrigger,Trigger3M)),NA())</f>
        <v>1.7510855938115102E-2</v>
      </c>
      <c r="L846" s="44">
        <f>IFERROR(_xll.qlIndexFixing(Index6M,$H846,TRUE,_xll.ohTrigger(RecalcTrigger,Trigger6M)),NA())</f>
        <v>1.8528335871803331E-2</v>
      </c>
      <c r="M846" s="183">
        <f>IFERROR(_xll.qlIndexFixing(Index1Y,$H846,TRUE,_xll.ohTrigger(RecalcTrigger,Trigger1Y)),NA())</f>
        <v>1.9640885221523231E-2</v>
      </c>
      <c r="N846" s="182">
        <f>IFERROR(_xll.qlIndexFixing(ONIndex1M,I846,TRUE,_xll.ohTrigger(RecalcTrigger,Trigger1M)),NA())</f>
        <v>1.6300903002699485E-2</v>
      </c>
      <c r="O846" s="44">
        <f>IFERROR(_xll.qlIndexFixing(ONIndex3M,I846,TRUE,_xll.ohTrigger(RecalcTrigger,Trigger3M)),NA())</f>
        <v>1.7251686058745719E-2</v>
      </c>
      <c r="P846" s="44">
        <f>IFERROR(_xll.qlIndexFixing(ONIndex6M,I846,TRUE,_xll.ohTrigger(RecalcTrigger,Trigger6M)),NA())</f>
        <v>1.8070111295447333E-2</v>
      </c>
      <c r="Q846" s="183">
        <f>IFERROR(_xll.qlIndexFixing(ONIndex1Y,I846,TRUE,_xll.ohTrigger(RecalcTrigger,Trigger1Y)),NA())</f>
        <v>1.890442447742835E-2</v>
      </c>
    </row>
    <row r="847" spans="2:17" x14ac:dyDescent="0.2">
      <c r="B847" s="39" t="s">
        <v>42</v>
      </c>
      <c r="D847" s="42">
        <f>_xll.qlCalendarAdvance(Calendar,$D846,B847,"f",FALSE)</f>
        <v>45378</v>
      </c>
      <c r="E847" s="177">
        <f>_xll.qlInterestRateIndexValueDate(IndexON,D847)</f>
        <v>45378</v>
      </c>
      <c r="F847" s="193">
        <f>IFERROR(_xll.qlIndexFixing(IndexON,D847,TRUE,_xll.ohTrigger(RecalcTrigger,TriggerON)),NA())</f>
        <v>1.6362614862721614E-2</v>
      </c>
      <c r="H847" s="42">
        <f>_xll.qlCalendarAdvance(Calendar,$H846,B847,"f",FALSE)</f>
        <v>45378</v>
      </c>
      <c r="I847" s="177">
        <f>_xll.qlInterestRateIndexValueDate(Index1M,$H847)</f>
        <v>45384</v>
      </c>
      <c r="J847" s="182">
        <f>IFERROR(_xll.qlIndexFixing(Index1M,$H847,TRUE,_xll.ohTrigger(RecalcTrigger,Trigger1M)),NA())</f>
        <v>1.6431101578678664E-2</v>
      </c>
      <c r="K847" s="44">
        <f>IFERROR(_xll.qlIndexFixing(Index3M,H847,TRUE,_xll.ohTrigger(RecalcTrigger,Trigger3M)),NA())</f>
        <v>1.7557785916083847E-2</v>
      </c>
      <c r="L847" s="44">
        <f>IFERROR(_xll.qlIndexFixing(Index6M,$H847,TRUE,_xll.ohTrigger(RecalcTrigger,Trigger6M)),NA())</f>
        <v>1.8567790540370697E-2</v>
      </c>
      <c r="M847" s="183">
        <f>IFERROR(_xll.qlIndexFixing(Index1Y,$H847,TRUE,_xll.ohTrigger(RecalcTrigger,Trigger1Y)),NA())</f>
        <v>1.9666553125271928E-2</v>
      </c>
      <c r="N847" s="182">
        <f>IFERROR(_xll.qlIndexFixing(ONIndex1M,I847,TRUE,_xll.ohTrigger(RecalcTrigger,Trigger1M)),NA())</f>
        <v>1.6351698487477861E-2</v>
      </c>
      <c r="O847" s="44">
        <f>IFERROR(_xll.qlIndexFixing(ONIndex3M,I847,TRUE,_xll.ohTrigger(RecalcTrigger,Trigger3M)),NA())</f>
        <v>1.7299966008543777E-2</v>
      </c>
      <c r="P847" s="44">
        <f>IFERROR(_xll.qlIndexFixing(ONIndex6M,I847,TRUE,_xll.ohTrigger(RecalcTrigger,Trigger6M)),NA())</f>
        <v>1.8111537058187466E-2</v>
      </c>
      <c r="Q847" s="183">
        <f>IFERROR(_xll.qlIndexFixing(ONIndex1Y,I847,TRUE,_xll.ohTrigger(RecalcTrigger,Trigger1Y)),NA())</f>
        <v>1.8940835917851118E-2</v>
      </c>
    </row>
    <row r="848" spans="2:17" x14ac:dyDescent="0.2">
      <c r="B848" s="39" t="s">
        <v>42</v>
      </c>
      <c r="D848" s="42">
        <f>_xll.qlCalendarAdvance(Calendar,$D847,B848,"f",FALSE)</f>
        <v>45385</v>
      </c>
      <c r="E848" s="177">
        <f>_xll.qlInterestRateIndexValueDate(IndexON,D848)</f>
        <v>45385</v>
      </c>
      <c r="F848" s="193">
        <f>IFERROR(_xll.qlIndexFixing(IndexON,D848,TRUE,_xll.ohTrigger(RecalcTrigger,TriggerON)),NA())</f>
        <v>1.6397149756626206E-2</v>
      </c>
      <c r="H848" s="42">
        <f>_xll.qlCalendarAdvance(Calendar,$H847,B848,"f",FALSE)</f>
        <v>45385</v>
      </c>
      <c r="I848" s="177">
        <f>_xll.qlInterestRateIndexValueDate(Index1M,$H848)</f>
        <v>45387</v>
      </c>
      <c r="J848" s="182">
        <f>IFERROR(_xll.qlIndexFixing(Index1M,$H848,TRUE,_xll.ohTrigger(RecalcTrigger,Trigger1M)),NA())</f>
        <v>1.6450455486585334E-2</v>
      </c>
      <c r="K848" s="44">
        <f>IFERROR(_xll.qlIndexFixing(Index3M,H848,TRUE,_xll.ohTrigger(RecalcTrigger,Trigger3M)),NA())</f>
        <v>1.7572803380223771E-2</v>
      </c>
      <c r="L848" s="44">
        <f>IFERROR(_xll.qlIndexFixing(Index6M,$H848,TRUE,_xll.ohTrigger(RecalcTrigger,Trigger6M)),NA())</f>
        <v>1.8584393129719556E-2</v>
      </c>
      <c r="M848" s="183">
        <f>IFERROR(_xll.qlIndexFixing(Index1Y,$H848,TRUE,_xll.ohTrigger(RecalcTrigger,Trigger1Y)),NA())</f>
        <v>1.967754025449224E-2</v>
      </c>
      <c r="N848" s="182">
        <f>IFERROR(_xll.qlIndexFixing(ONIndex1M,I848,TRUE,_xll.ohTrigger(RecalcTrigger,Trigger1M)),NA())</f>
        <v>1.6379510907444939E-2</v>
      </c>
      <c r="O848" s="44">
        <f>IFERROR(_xll.qlIndexFixing(ONIndex3M,I848,TRUE,_xll.ohTrigger(RecalcTrigger,Trigger3M)),NA())</f>
        <v>1.7326523730245569E-2</v>
      </c>
      <c r="P848" s="44">
        <f>IFERROR(_xll.qlIndexFixing(ONIndex6M,I848,TRUE,_xll.ohTrigger(RecalcTrigger,Trigger6M)),NA())</f>
        <v>1.8134316483573443E-2</v>
      </c>
      <c r="Q848" s="183">
        <f>IFERROR(_xll.qlIndexFixing(ONIndex1Y,I848,TRUE,_xll.ohTrigger(RecalcTrigger,Trigger1Y)),NA())</f>
        <v>1.8960773651475193E-2</v>
      </c>
    </row>
    <row r="849" spans="2:17" x14ac:dyDescent="0.2">
      <c r="B849" s="39" t="s">
        <v>42</v>
      </c>
      <c r="D849" s="42">
        <f>_xll.qlCalendarAdvance(Calendar,$D848,B849,"f",FALSE)</f>
        <v>45392</v>
      </c>
      <c r="E849" s="177">
        <f>_xll.qlInterestRateIndexValueDate(IndexON,D849)</f>
        <v>45392</v>
      </c>
      <c r="F849" s="193">
        <f>IFERROR(_xll.qlIndexFixing(IndexON,D849,TRUE,_xll.ohTrigger(RecalcTrigger,TriggerON)),NA())</f>
        <v>1.6431289395981707E-2</v>
      </c>
      <c r="H849" s="42">
        <f>_xll.qlCalendarAdvance(Calendar,$H848,B849,"f",FALSE)</f>
        <v>45392</v>
      </c>
      <c r="I849" s="177">
        <f>_xll.qlInterestRateIndexValueDate(Index1M,$H849)</f>
        <v>45394</v>
      </c>
      <c r="J849" s="182">
        <f>IFERROR(_xll.qlIndexFixing(Index1M,$H849,TRUE,_xll.ohTrigger(RecalcTrigger,Trigger1M)),NA())</f>
        <v>1.6488036862191673E-2</v>
      </c>
      <c r="K849" s="44">
        <f>IFERROR(_xll.qlIndexFixing(Index3M,H849,TRUE,_xll.ohTrigger(RecalcTrigger,Trigger3M)),NA())</f>
        <v>1.7607566081881684E-2</v>
      </c>
      <c r="L849" s="44">
        <f>IFERROR(_xll.qlIndexFixing(Index6M,$H849,TRUE,_xll.ohTrigger(RecalcTrigger,Trigger6M)),NA())</f>
        <v>1.8611886563685776E-2</v>
      </c>
      <c r="M849" s="183">
        <f>IFERROR(_xll.qlIndexFixing(Index1Y,$H849,TRUE,_xll.ohTrigger(RecalcTrigger,Trigger1Y)),NA())</f>
        <v>1.9695447581701983E-2</v>
      </c>
      <c r="N849" s="182">
        <f>IFERROR(_xll.qlIndexFixing(ONIndex1M,I849,TRUE,_xll.ohTrigger(RecalcTrigger,Trigger1M)),NA())</f>
        <v>1.6417955736125478E-2</v>
      </c>
      <c r="O849" s="44">
        <f>IFERROR(_xll.qlIndexFixing(ONIndex3M,I849,TRUE,_xll.ohTrigger(RecalcTrigger,Trigger3M)),NA())</f>
        <v>1.7363385003159593E-2</v>
      </c>
      <c r="P849" s="44">
        <f>IFERROR(_xll.qlIndexFixing(ONIndex6M,I849,TRUE,_xll.ohTrigger(RecalcTrigger,Trigger6M)),NA())</f>
        <v>1.8165924184589954E-2</v>
      </c>
      <c r="Q849" s="183">
        <f>IFERROR(_xll.qlIndexFixing(ONIndex1Y,I849,TRUE,_xll.ohTrigger(RecalcTrigger,Trigger1Y)),NA())</f>
        <v>1.8988335352396746E-2</v>
      </c>
    </row>
    <row r="850" spans="2:17" x14ac:dyDescent="0.2">
      <c r="B850" s="39" t="s">
        <v>42</v>
      </c>
      <c r="D850" s="42">
        <f>_xll.qlCalendarAdvance(Calendar,$D849,B850,"f",FALSE)</f>
        <v>45399</v>
      </c>
      <c r="E850" s="177">
        <f>_xll.qlInterestRateIndexValueDate(IndexON,D850)</f>
        <v>45399</v>
      </c>
      <c r="F850" s="193">
        <f>IFERROR(_xll.qlIndexFixing(IndexON,D850,TRUE,_xll.ohTrigger(RecalcTrigger,TriggerON)),NA())</f>
        <v>1.6465031281187592E-2</v>
      </c>
      <c r="H850" s="42">
        <f>_xll.qlCalendarAdvance(Calendar,$H849,B850,"f",FALSE)</f>
        <v>45399</v>
      </c>
      <c r="I850" s="177">
        <f>_xll.qlInterestRateIndexValueDate(Index1M,$H850)</f>
        <v>45401</v>
      </c>
      <c r="J850" s="182">
        <f>IFERROR(_xll.qlIndexFixing(Index1M,$H850,TRUE,_xll.ohTrigger(RecalcTrigger,Trigger1M)),NA())</f>
        <v>1.6525031898988247E-2</v>
      </c>
      <c r="K850" s="44">
        <f>IFERROR(_xll.qlIndexFixing(Index3M,H850,TRUE,_xll.ohTrigger(RecalcTrigger,Trigger3M)),NA())</f>
        <v>1.7641937449376283E-2</v>
      </c>
      <c r="L850" s="44">
        <f>IFERROR(_xll.qlIndexFixing(Index6M,$H850,TRUE,_xll.ohTrigger(RecalcTrigger,Trigger6M)),NA())</f>
        <v>1.8639020622068E-2</v>
      </c>
      <c r="M850" s="183">
        <f>IFERROR(_xll.qlIndexFixing(Index1Y,$H850,TRUE,_xll.ohTrigger(RecalcTrigger,Trigger1Y)),NA())</f>
        <v>1.9714683647439071E-2</v>
      </c>
      <c r="N850" s="182">
        <f>IFERROR(_xll.qlIndexFixing(ONIndex1M,I850,TRUE,_xll.ohTrigger(RecalcTrigger,Trigger1M)),NA())</f>
        <v>1.6455821893934797E-2</v>
      </c>
      <c r="O850" s="44">
        <f>IFERROR(_xll.qlIndexFixing(ONIndex3M,I850,TRUE,_xll.ohTrigger(RecalcTrigger,Trigger3M)),NA())</f>
        <v>1.7399871191390304E-2</v>
      </c>
      <c r="P850" s="44">
        <f>IFERROR(_xll.qlIndexFixing(ONIndex6M,I850,TRUE,_xll.ohTrigger(RecalcTrigger,Trigger6M)),NA())</f>
        <v>1.8197199422029797E-2</v>
      </c>
      <c r="Q850" s="183">
        <f>IFERROR(_xll.qlIndexFixing(ONIndex1Y,I850,TRUE,_xll.ohTrigger(RecalcTrigger,Trigger1Y)),NA())</f>
        <v>1.9015485176225866E-2</v>
      </c>
    </row>
    <row r="851" spans="2:17" x14ac:dyDescent="0.2">
      <c r="B851" s="39" t="s">
        <v>42</v>
      </c>
      <c r="D851" s="42">
        <f>_xll.qlCalendarAdvance(Calendar,$D850,B851,"f",FALSE)</f>
        <v>45406</v>
      </c>
      <c r="E851" s="177">
        <f>_xll.qlInterestRateIndexValueDate(IndexON,D851)</f>
        <v>45406</v>
      </c>
      <c r="F851" s="193">
        <f>IFERROR(_xll.qlIndexFixing(IndexON,D851,TRUE,_xll.ohTrigger(RecalcTrigger,TriggerON)),NA())</f>
        <v>1.6498372912003845E-2</v>
      </c>
      <c r="H851" s="42">
        <f>_xll.qlCalendarAdvance(Calendar,$H850,B851,"f",FALSE)</f>
        <v>45406</v>
      </c>
      <c r="I851" s="177">
        <f>_xll.qlInterestRateIndexValueDate(Index1M,$H851)</f>
        <v>45408</v>
      </c>
      <c r="J851" s="182">
        <f>IFERROR(_xll.qlIndexFixing(Index1M,$H851,TRUE,_xll.ohTrigger(RecalcTrigger,Trigger1M)),NA())</f>
        <v>1.6561436144219475E-2</v>
      </c>
      <c r="K851" s="44">
        <f>IFERROR(_xll.qlIndexFixing(Index3M,H851,TRUE,_xll.ohTrigger(RecalcTrigger,Trigger3M)),NA())</f>
        <v>1.7675914929421627E-2</v>
      </c>
      <c r="L851" s="44">
        <f>IFERROR(_xll.qlIndexFixing(Index6M,$H851,TRUE,_xll.ohTrigger(RecalcTrigger,Trigger6M)),NA())</f>
        <v>1.8665793370784365E-2</v>
      </c>
      <c r="M851" s="183">
        <f>IFERROR(_xll.qlIndexFixing(Index1Y,$H851,TRUE,_xll.ohTrigger(RecalcTrigger,Trigger1Y)),NA())</f>
        <v>1.973048206752645E-2</v>
      </c>
      <c r="N851" s="182">
        <f>IFERROR(_xll.qlIndexFixing(ONIndex1M,I851,TRUE,_xll.ohTrigger(RecalcTrigger,Trigger1M)),NA())</f>
        <v>1.6496122014415526E-2</v>
      </c>
      <c r="O851" s="44">
        <f>IFERROR(_xll.qlIndexFixing(ONIndex3M,I851,TRUE,_xll.ohTrigger(RecalcTrigger,Trigger3M)),NA())</f>
        <v>1.7438965824760899E-2</v>
      </c>
      <c r="P851" s="44">
        <f>IFERROR(_xll.qlIndexFixing(ONIndex6M,I851,TRUE,_xll.ohTrigger(RecalcTrigger,Trigger6M)),NA())</f>
        <v>1.8230798244793789E-2</v>
      </c>
      <c r="Q851" s="183">
        <f>IFERROR(_xll.qlIndexFixing(ONIndex1Y,I851,TRUE,_xll.ohTrigger(RecalcTrigger,Trigger1Y)),NA())</f>
        <v>1.9044617071082293E-2</v>
      </c>
    </row>
    <row r="852" spans="2:17" x14ac:dyDescent="0.2">
      <c r="B852" s="39" t="s">
        <v>42</v>
      </c>
      <c r="D852" s="42">
        <f>_xll.qlCalendarAdvance(Calendar,$D851,B852,"f",FALSE)</f>
        <v>45414</v>
      </c>
      <c r="E852" s="177">
        <f>_xll.qlInterestRateIndexValueDate(IndexON,D852)</f>
        <v>45414</v>
      </c>
      <c r="F852" s="193">
        <f>IFERROR(_xll.qlIndexFixing(IndexON,D852,TRUE,_xll.ohTrigger(RecalcTrigger,TriggerON)),NA())</f>
        <v>1.6535984319032693E-2</v>
      </c>
      <c r="H852" s="42">
        <f>_xll.qlCalendarAdvance(Calendar,$H851,B852,"f",FALSE)</f>
        <v>45414</v>
      </c>
      <c r="I852" s="177">
        <f>_xll.qlInterestRateIndexValueDate(Index1M,$H852)</f>
        <v>45418</v>
      </c>
      <c r="J852" s="182">
        <f>IFERROR(_xll.qlIndexFixing(Index1M,$H852,TRUE,_xll.ohTrigger(RecalcTrigger,Trigger1M)),NA())</f>
        <v>1.6612408538767266E-2</v>
      </c>
      <c r="K852" s="44">
        <f>IFERROR(_xll.qlIndexFixing(Index3M,H852,TRUE,_xll.ohTrigger(RecalcTrigger,Trigger3M)),NA())</f>
        <v>1.7726510459905975E-2</v>
      </c>
      <c r="L852" s="44">
        <f>IFERROR(_xll.qlIndexFixing(Index6M,$H852,TRUE,_xll.ohTrigger(RecalcTrigger,Trigger6M)),NA())</f>
        <v>1.8701177142190679E-2</v>
      </c>
      <c r="M852" s="183">
        <f>IFERROR(_xll.qlIndexFixing(Index1Y,$H852,TRUE,_xll.ohTrigger(RecalcTrigger,Trigger1Y)),NA())</f>
        <v>1.9751756432663543E-2</v>
      </c>
      <c r="N852" s="182">
        <f>IFERROR(_xll.qlIndexFixing(ONIndex1M,I852,TRUE,_xll.ohTrigger(RecalcTrigger,Trigger1M)),NA())</f>
        <v>1.6534994423027527E-2</v>
      </c>
      <c r="O852" s="44">
        <f>IFERROR(_xll.qlIndexFixing(ONIndex3M,I852,TRUE,_xll.ohTrigger(RecalcTrigger,Trigger3M)),NA())</f>
        <v>1.7476781065699498E-2</v>
      </c>
      <c r="P852" s="44">
        <f>IFERROR(_xll.qlIndexFixing(ONIndex6M,I852,TRUE,_xll.ohTrigger(RecalcTrigger,Trigger6M)),NA())</f>
        <v>1.8263089427561496E-2</v>
      </c>
      <c r="Q852" s="183">
        <f>IFERROR(_xll.qlIndexFixing(ONIndex1Y,I852,TRUE,_xll.ohTrigger(RecalcTrigger,Trigger1Y)),NA())</f>
        <v>1.9072264974209219E-2</v>
      </c>
    </row>
    <row r="853" spans="2:17" x14ac:dyDescent="0.2">
      <c r="B853" s="39" t="s">
        <v>42</v>
      </c>
      <c r="D853" s="42">
        <f>_xll.qlCalendarAdvance(Calendar,$D852,B853,"f",FALSE)</f>
        <v>45421</v>
      </c>
      <c r="E853" s="177">
        <f>_xll.qlInterestRateIndexValueDate(IndexON,D853)</f>
        <v>45421</v>
      </c>
      <c r="F853" s="193">
        <f>IFERROR(_xll.qlIndexFixing(IndexON,D853,TRUE,_xll.ohTrigger(RecalcTrigger,TriggerON)),NA())</f>
        <v>1.6568459844341632E-2</v>
      </c>
      <c r="H853" s="42">
        <f>_xll.qlCalendarAdvance(Calendar,$H852,B853,"f",FALSE)</f>
        <v>45421</v>
      </c>
      <c r="I853" s="177">
        <f>_xll.qlInterestRateIndexValueDate(Index1M,$H853)</f>
        <v>45425</v>
      </c>
      <c r="J853" s="182">
        <f>IFERROR(_xll.qlIndexFixing(Index1M,$H853,TRUE,_xll.ohTrigger(RecalcTrigger,Trigger1M)),NA())</f>
        <v>1.6647359466676524E-2</v>
      </c>
      <c r="K853" s="44">
        <f>IFERROR(_xll.qlIndexFixing(Index3M,H853,TRUE,_xll.ohTrigger(RecalcTrigger,Trigger3M)),NA())</f>
        <v>1.7759493276523874E-2</v>
      </c>
      <c r="L853" s="44">
        <f>IFERROR(_xll.qlIndexFixing(Index6M,$H853,TRUE,_xll.ohTrigger(RecalcTrigger,Trigger6M)),NA())</f>
        <v>1.8727089843567055E-2</v>
      </c>
      <c r="M853" s="183">
        <f>IFERROR(_xll.qlIndexFixing(Index1Y,$H853,TRUE,_xll.ohTrigger(RecalcTrigger,Trigger1Y)),NA())</f>
        <v>1.9768594407546643E-2</v>
      </c>
      <c r="N853" s="182">
        <f>IFERROR(_xll.qlIndexFixing(ONIndex1M,I853,TRUE,_xll.ohTrigger(RecalcTrigger,Trigger1M)),NA())</f>
        <v>1.6571012987958156E-2</v>
      </c>
      <c r="O853" s="44">
        <f>IFERROR(_xll.qlIndexFixing(ONIndex3M,I853,TRUE,_xll.ohTrigger(RecalcTrigger,Trigger3M)),NA())</f>
        <v>1.7512071932248574E-2</v>
      </c>
      <c r="P853" s="44">
        <f>IFERROR(_xll.qlIndexFixing(ONIndex6M,I853,TRUE,_xll.ohTrigger(RecalcTrigger,Trigger6M)),NA())</f>
        <v>1.8293307402963421E-2</v>
      </c>
      <c r="Q853" s="183">
        <f>IFERROR(_xll.qlIndexFixing(ONIndex1Y,I853,TRUE,_xll.ohTrigger(RecalcTrigger,Trigger1Y)),NA())</f>
        <v>1.9098104279464678E-2</v>
      </c>
    </row>
    <row r="854" spans="2:17" x14ac:dyDescent="0.2">
      <c r="B854" s="39" t="s">
        <v>42</v>
      </c>
      <c r="D854" s="42">
        <f>_xll.qlCalendarAdvance(Calendar,$D853,B854,"f",FALSE)</f>
        <v>45428</v>
      </c>
      <c r="E854" s="177">
        <f>_xll.qlInterestRateIndexValueDate(IndexON,D854)</f>
        <v>45428</v>
      </c>
      <c r="F854" s="193">
        <f>IFERROR(_xll.qlIndexFixing(IndexON,D854,TRUE,_xll.ohTrigger(RecalcTrigger,TriggerON)),NA())</f>
        <v>1.6600527258825437E-2</v>
      </c>
      <c r="H854" s="42">
        <f>_xll.qlCalendarAdvance(Calendar,$H853,B854,"f",FALSE)</f>
        <v>45428</v>
      </c>
      <c r="I854" s="177">
        <f>_xll.qlInterestRateIndexValueDate(Index1M,$H854)</f>
        <v>45432</v>
      </c>
      <c r="J854" s="182">
        <f>IFERROR(_xll.qlIndexFixing(Index1M,$H854,TRUE,_xll.ohTrigger(RecalcTrigger,Trigger1M)),NA())</f>
        <v>1.668170433669288E-2</v>
      </c>
      <c r="K854" s="44">
        <f>IFERROR(_xll.qlIndexFixing(Index3M,H854,TRUE,_xll.ohTrigger(RecalcTrigger,Trigger3M)),NA())</f>
        <v>1.7792073252586946E-2</v>
      </c>
      <c r="L854" s="44">
        <f>IFERROR(_xll.qlIndexFixing(Index6M,$H854,TRUE,_xll.ohTrigger(RecalcTrigger,Trigger6M)),NA())</f>
        <v>1.8752634760216848E-2</v>
      </c>
      <c r="M854" s="183">
        <f>IFERROR(_xll.qlIndexFixing(Index1Y,$H854,TRUE,_xll.ohTrigger(RecalcTrigger,Trigger1Y)),NA())</f>
        <v>1.9785220544591295E-2</v>
      </c>
      <c r="N854" s="182">
        <f>IFERROR(_xll.qlIndexFixing(ONIndex1M,I854,TRUE,_xll.ohTrigger(RecalcTrigger,Trigger1M)),NA())</f>
        <v>1.6606434482815402E-2</v>
      </c>
      <c r="O854" s="44">
        <f>IFERROR(_xll.qlIndexFixing(ONIndex3M,I854,TRUE,_xll.ohTrigger(RecalcTrigger,Trigger3M)),NA())</f>
        <v>1.7546977224105476E-2</v>
      </c>
      <c r="P854" s="44">
        <f>IFERROR(_xll.qlIndexFixing(ONIndex6M,I854,TRUE,_xll.ohTrigger(RecalcTrigger,Trigger6M)),NA())</f>
        <v>1.8323185038688905E-2</v>
      </c>
      <c r="Q854" s="183">
        <f>IFERROR(_xll.qlIndexFixing(ONIndex1Y,I854,TRUE,_xll.ohTrigger(RecalcTrigger,Trigger1Y)),NA())</f>
        <v>1.9123521495716389E-2</v>
      </c>
    </row>
    <row r="855" spans="2:17" x14ac:dyDescent="0.2">
      <c r="B855" s="39" t="s">
        <v>42</v>
      </c>
      <c r="D855" s="42">
        <f>_xll.qlCalendarAdvance(Calendar,$D854,B855,"f",FALSE)</f>
        <v>45435</v>
      </c>
      <c r="E855" s="177">
        <f>_xll.qlInterestRateIndexValueDate(IndexON,D855)</f>
        <v>45435</v>
      </c>
      <c r="F855" s="193">
        <f>IFERROR(_xll.qlIndexFixing(IndexON,D855,TRUE,_xll.ohTrigger(RecalcTrigger,TriggerON)),NA())</f>
        <v>1.6632184062483901E-2</v>
      </c>
      <c r="H855" s="42">
        <f>_xll.qlCalendarAdvance(Calendar,$H854,B855,"f",FALSE)</f>
        <v>45435</v>
      </c>
      <c r="I855" s="177">
        <f>_xll.qlInterestRateIndexValueDate(Index1M,$H855)</f>
        <v>45439</v>
      </c>
      <c r="J855" s="182">
        <f>IFERROR(_xll.qlIndexFixing(Index1M,$H855,TRUE,_xll.ohTrigger(RecalcTrigger,Trigger1M)),NA())</f>
        <v>1.6715438696220618E-2</v>
      </c>
      <c r="K855" s="44">
        <f>IFERROR(_xll.qlIndexFixing(Index3M,H855,TRUE,_xll.ohTrigger(RecalcTrigger,Trigger3M)),NA())</f>
        <v>1.7824247834733322E-2</v>
      </c>
      <c r="L855" s="44">
        <f>IFERROR(_xll.qlIndexFixing(Index6M,$H855,TRUE,_xll.ohTrigger(RecalcTrigger,Trigger6M)),NA())</f>
        <v>1.8777809958671888E-2</v>
      </c>
      <c r="M855" s="183">
        <f>IFERROR(_xll.qlIndexFixing(Index1Y,$H855,TRUE,_xll.ohTrigger(RecalcTrigger,Trigger1Y)),NA())</f>
        <v>1.9801647536237473E-2</v>
      </c>
      <c r="N855" s="182">
        <f>IFERROR(_xll.qlIndexFixing(ONIndex1M,I855,TRUE,_xll.ohTrigger(RecalcTrigger,Trigger1M)),NA())</f>
        <v>1.6641254466351896E-2</v>
      </c>
      <c r="O855" s="44">
        <f>IFERROR(_xll.qlIndexFixing(ONIndex3M,I855,TRUE,_xll.ohTrigger(RecalcTrigger,Trigger3M)),NA())</f>
        <v>1.7581494409375509E-2</v>
      </c>
      <c r="P855" s="44">
        <f>IFERROR(_xll.qlIndexFixing(ONIndex6M,I855,TRUE,_xll.ohTrigger(RecalcTrigger,Trigger6M)),NA())</f>
        <v>1.8352720433778558E-2</v>
      </c>
      <c r="Q855" s="183">
        <f>IFERROR(_xll.qlIndexFixing(ONIndex1Y,I855,TRUE,_xll.ohTrigger(RecalcTrigger,Trigger1Y)),NA())</f>
        <v>1.9148514158056074E-2</v>
      </c>
    </row>
    <row r="856" spans="2:17" x14ac:dyDescent="0.2">
      <c r="B856" s="39" t="s">
        <v>42</v>
      </c>
      <c r="D856" s="42">
        <f>_xll.qlCalendarAdvance(Calendar,$D855,B856,"f",FALSE)</f>
        <v>45442</v>
      </c>
      <c r="E856" s="177">
        <f>_xll.qlInterestRateIndexValueDate(IndexON,D856)</f>
        <v>45442</v>
      </c>
      <c r="F856" s="193">
        <f>IFERROR(_xll.qlIndexFixing(IndexON,D856,TRUE,_xll.ohTrigger(RecalcTrigger,TriggerON)),NA())</f>
        <v>1.6663427755556626E-2</v>
      </c>
      <c r="H856" s="42">
        <f>_xll.qlCalendarAdvance(Calendar,$H855,B856,"f",FALSE)</f>
        <v>45442</v>
      </c>
      <c r="I856" s="177">
        <f>_xll.qlInterestRateIndexValueDate(Index1M,$H856)</f>
        <v>45446</v>
      </c>
      <c r="J856" s="182">
        <f>IFERROR(_xll.qlIndexFixing(Index1M,$H856,TRUE,_xll.ohTrigger(RecalcTrigger,Trigger1M)),NA())</f>
        <v>1.6745855726181702E-2</v>
      </c>
      <c r="K856" s="44">
        <f>IFERROR(_xll.qlIndexFixing(Index3M,H856,TRUE,_xll.ohTrigger(RecalcTrigger,Trigger3M)),NA())</f>
        <v>1.7856014469636753E-2</v>
      </c>
      <c r="L856" s="44">
        <f>IFERROR(_xll.qlIndexFixing(Index6M,$H856,TRUE,_xll.ohTrigger(RecalcTrigger,Trigger6M)),NA())</f>
        <v>1.880048146324827E-2</v>
      </c>
      <c r="M856" s="183">
        <f>IFERROR(_xll.qlIndexFixing(Index1Y,$H856,TRUE,_xll.ohTrigger(RecalcTrigger,Trigger1Y)),NA())</f>
        <v>1.9817888186034742E-2</v>
      </c>
      <c r="N856" s="182">
        <f>IFERROR(_xll.qlIndexFixing(ONIndex1M,I856,TRUE,_xll.ohTrigger(RecalcTrigger,Trigger1M)),NA())</f>
        <v>1.6675468497320267E-2</v>
      </c>
      <c r="O856" s="44">
        <f>IFERROR(_xll.qlIndexFixing(ONIndex3M,I856,TRUE,_xll.ohTrigger(RecalcTrigger,Trigger3M)),NA())</f>
        <v>1.7615620955924172E-2</v>
      </c>
      <c r="P856" s="44">
        <f>IFERROR(_xll.qlIndexFixing(ONIndex6M,I856,TRUE,_xll.ohTrigger(RecalcTrigger,Trigger6M)),NA())</f>
        <v>1.8381911686873309E-2</v>
      </c>
      <c r="Q856" s="183">
        <f>IFERROR(_xll.qlIndexFixing(ONIndex1Y,I856,TRUE,_xll.ohTrigger(RecalcTrigger,Trigger1Y)),NA())</f>
        <v>1.9173079801575454E-2</v>
      </c>
    </row>
    <row r="857" spans="2:17" x14ac:dyDescent="0.2">
      <c r="B857" s="39" t="s">
        <v>42</v>
      </c>
      <c r="D857" s="42">
        <f>_xll.qlCalendarAdvance(Calendar,$D856,B857,"f",FALSE)</f>
        <v>45449</v>
      </c>
      <c r="E857" s="177">
        <f>_xll.qlInterestRateIndexValueDate(IndexON,D857)</f>
        <v>45449</v>
      </c>
      <c r="F857" s="193">
        <f>IFERROR(_xll.qlIndexFixing(IndexON,D857,TRUE,_xll.ohTrigger(RecalcTrigger,TriggerON)),NA())</f>
        <v>1.6694255838043404E-2</v>
      </c>
      <c r="H857" s="42">
        <f>_xll.qlCalendarAdvance(Calendar,$H856,B857,"f",FALSE)</f>
        <v>45449</v>
      </c>
      <c r="I857" s="177">
        <f>_xll.qlInterestRateIndexValueDate(Index1M,$H857)</f>
        <v>45453</v>
      </c>
      <c r="J857" s="182">
        <f>IFERROR(_xll.qlIndexFixing(Index1M,$H857,TRUE,_xll.ohTrigger(RecalcTrigger,Trigger1M)),NA())</f>
        <v>1.6778398815311846E-2</v>
      </c>
      <c r="K857" s="44">
        <f>IFERROR(_xll.qlIndexFixing(Index3M,H857,TRUE,_xll.ohTrigger(RecalcTrigger,Trigger3M)),NA())</f>
        <v>1.7887370604017048E-2</v>
      </c>
      <c r="L857" s="44">
        <f>IFERROR(_xll.qlIndexFixing(Index6M,$H857,TRUE,_xll.ohTrigger(RecalcTrigger,Trigger6M)),NA())</f>
        <v>1.8824937502508431E-2</v>
      </c>
      <c r="M857" s="183">
        <f>IFERROR(_xll.qlIndexFixing(Index1Y,$H857,TRUE,_xll.ohTrigger(RecalcTrigger,Trigger1Y)),NA())</f>
        <v>1.9833955408627358E-2</v>
      </c>
      <c r="N857" s="182">
        <f>IFERROR(_xll.qlIndexFixing(ONIndex1M,I857,TRUE,_xll.ohTrigger(RecalcTrigger,Trigger1M)),NA())</f>
        <v>1.6709072134553082E-2</v>
      </c>
      <c r="O857" s="44">
        <f>IFERROR(_xll.qlIndexFixing(ONIndex3M,I857,TRUE,_xll.ohTrigger(RecalcTrigger,Trigger3M)),NA())</f>
        <v>1.7649354331696898E-2</v>
      </c>
      <c r="P857" s="44">
        <f>IFERROR(_xll.qlIndexFixing(ONIndex6M,I857,TRUE,_xll.ohTrigger(RecalcTrigger,Trigger6M)),NA())</f>
        <v>1.8410756897013769E-2</v>
      </c>
      <c r="Q857" s="183">
        <f>IFERROR(_xll.qlIndexFixing(ONIndex1Y,I857,TRUE,_xll.ohTrigger(RecalcTrigger,Trigger1Y)),NA())</f>
        <v>1.9197215961286318E-2</v>
      </c>
    </row>
    <row r="858" spans="2:17" x14ac:dyDescent="0.2">
      <c r="B858" s="39" t="s">
        <v>42</v>
      </c>
      <c r="D858" s="42">
        <f>_xll.qlCalendarAdvance(Calendar,$D857,B858,"f",FALSE)</f>
        <v>45456</v>
      </c>
      <c r="E858" s="177">
        <f>_xll.qlInterestRateIndexValueDate(IndexON,D858)</f>
        <v>45456</v>
      </c>
      <c r="F858" s="193">
        <f>IFERROR(_xll.qlIndexFixing(IndexON,D858,TRUE,_xll.ohTrigger(RecalcTrigger,TriggerON)),NA())</f>
        <v>1.6724665810183836E-2</v>
      </c>
      <c r="H858" s="42">
        <f>_xll.qlCalendarAdvance(Calendar,$H857,B858,"f",FALSE)</f>
        <v>45456</v>
      </c>
      <c r="I858" s="177">
        <f>_xll.qlInterestRateIndexValueDate(Index1M,$H858)</f>
        <v>45460</v>
      </c>
      <c r="J858" s="182">
        <f>IFERROR(_xll.qlIndexFixing(Index1M,$H858,TRUE,_xll.ohTrigger(RecalcTrigger,Trigger1M)),NA())</f>
        <v>1.6810318380646727E-2</v>
      </c>
      <c r="K858" s="44">
        <f>IFERROR(_xll.qlIndexFixing(Index3M,H858,TRUE,_xll.ohTrigger(RecalcTrigger,Trigger3M)),NA())</f>
        <v>1.7918313684640055E-2</v>
      </c>
      <c r="L858" s="44">
        <f>IFERROR(_xll.qlIndexFixing(Index6M,$H858,TRUE,_xll.ohTrigger(RecalcTrigger,Trigger6M)),NA())</f>
        <v>1.8849018179825532E-2</v>
      </c>
      <c r="M858" s="183">
        <f>IFERROR(_xll.qlIndexFixing(Index1Y,$H858,TRUE,_xll.ohTrigger(RecalcTrigger,Trigger1Y)),NA())</f>
        <v>1.9849862229739387E-2</v>
      </c>
      <c r="N858" s="182">
        <f>IFERROR(_xll.qlIndexFixing(ONIndex1M,I858,TRUE,_xll.ohTrigger(RecalcTrigger,Trigger1M)),NA())</f>
        <v>1.6742060936882908E-2</v>
      </c>
      <c r="O858" s="44">
        <f>IFERROR(_xll.qlIndexFixing(ONIndex3M,I858,TRUE,_xll.ohTrigger(RecalcTrigger,Trigger3M)),NA())</f>
        <v>1.7682692004798994E-2</v>
      </c>
      <c r="P858" s="44">
        <f>IFERROR(_xll.qlIndexFixing(ONIndex6M,I858,TRUE,_xll.ohTrigger(RecalcTrigger,Trigger6M)),NA())</f>
        <v>1.843925416300074E-2</v>
      </c>
      <c r="Q858" s="183">
        <f>IFERROR(_xll.qlIndexFixing(ONIndex1Y,I858,TRUE,_xll.ohTrigger(RecalcTrigger,Trigger1Y)),NA())</f>
        <v>1.9220920172360323E-2</v>
      </c>
    </row>
    <row r="859" spans="2:17" x14ac:dyDescent="0.2">
      <c r="B859" s="39" t="s">
        <v>42</v>
      </c>
      <c r="D859" s="42">
        <f>_xll.qlCalendarAdvance(Calendar,$D858,B859,"f",FALSE)</f>
        <v>45463</v>
      </c>
      <c r="E859" s="177">
        <f>_xll.qlInterestRateIndexValueDate(IndexON,D859)</f>
        <v>45463</v>
      </c>
      <c r="F859" s="193">
        <f>IFERROR(_xll.qlIndexFixing(IndexON,D859,TRUE,_xll.ohTrigger(RecalcTrigger,TriggerON)),NA())</f>
        <v>1.6754655172057653E-2</v>
      </c>
      <c r="H859" s="42">
        <f>_xll.qlCalendarAdvance(Calendar,$H858,B859,"f",FALSE)</f>
        <v>45463</v>
      </c>
      <c r="I859" s="177">
        <f>_xll.qlInterestRateIndexValueDate(Index1M,$H859)</f>
        <v>45467</v>
      </c>
      <c r="J859" s="182">
        <f>IFERROR(_xll.qlIndexFixing(Index1M,$H859,TRUE,_xll.ohTrigger(RecalcTrigger,Trigger1M)),NA())</f>
        <v>1.6841609970152938E-2</v>
      </c>
      <c r="K859" s="44">
        <f>IFERROR(_xll.qlIndexFixing(Index3M,H859,TRUE,_xll.ohTrigger(RecalcTrigger,Trigger3M)),NA())</f>
        <v>1.7948841158322897E-2</v>
      </c>
      <c r="L859" s="44">
        <f>IFERROR(_xll.qlIndexFixing(Index6M,$H859,TRUE,_xll.ohTrigger(RecalcTrigger,Trigger6M)),NA())</f>
        <v>1.8872721571162255E-2</v>
      </c>
      <c r="M859" s="183">
        <f>IFERROR(_xll.qlIndexFixing(Index1Y,$H859,TRUE,_xll.ohTrigger(RecalcTrigger,Trigger1Y)),NA())</f>
        <v>1.9865621786162638E-2</v>
      </c>
      <c r="N859" s="182">
        <f>IFERROR(_xll.qlIndexFixing(ONIndex1M,I859,TRUE,_xll.ohTrigger(RecalcTrigger,Trigger1M)),NA())</f>
        <v>1.6774430462982437E-2</v>
      </c>
      <c r="O859" s="44">
        <f>IFERROR(_xll.qlIndexFixing(ONIndex3M,I859,TRUE,_xll.ohTrigger(RecalcTrigger,Trigger3M)),NA())</f>
        <v>1.7715631443016022E-2</v>
      </c>
      <c r="P859" s="44">
        <f>IFERROR(_xll.qlIndexFixing(ONIndex6M,I859,TRUE,_xll.ohTrigger(RecalcTrigger,Trigger6M)),NA())</f>
        <v>1.8467401583794896E-2</v>
      </c>
      <c r="Q859" s="183">
        <f>IFERROR(_xll.qlIndexFixing(ONIndex1Y,I859,TRUE,_xll.ohTrigger(RecalcTrigger,Trigger1Y)),NA())</f>
        <v>1.9244189969809256E-2</v>
      </c>
    </row>
    <row r="860" spans="2:17" x14ac:dyDescent="0.2">
      <c r="B860" s="39" t="s">
        <v>42</v>
      </c>
      <c r="D860" s="42">
        <f>_xll.qlCalendarAdvance(Calendar,$D859,B860,"f",FALSE)</f>
        <v>45470</v>
      </c>
      <c r="E860" s="177">
        <f>_xll.qlInterestRateIndexValueDate(IndexON,D860)</f>
        <v>45470</v>
      </c>
      <c r="F860" s="193">
        <f>IFERROR(_xll.qlIndexFixing(IndexON,D860,TRUE,_xll.ohTrigger(RecalcTrigger,TriggerON)),NA())</f>
        <v>1.6784221423984391E-2</v>
      </c>
      <c r="H860" s="42">
        <f>_xll.qlCalendarAdvance(Calendar,$H859,B860,"f",FALSE)</f>
        <v>45470</v>
      </c>
      <c r="I860" s="177">
        <f>_xll.qlInterestRateIndexValueDate(Index1M,$H860)</f>
        <v>45474</v>
      </c>
      <c r="J860" s="182">
        <f>IFERROR(_xll.qlIndexFixing(Index1M,$H860,TRUE,_xll.ohTrigger(RecalcTrigger,Trigger1M)),NA())</f>
        <v>1.6874796999122598E-2</v>
      </c>
      <c r="K860" s="44">
        <f>IFERROR(_xll.qlIndexFixing(Index3M,H860,TRUE,_xll.ohTrigger(RecalcTrigger,Trigger3M)),NA())</f>
        <v>1.7978950471934822E-2</v>
      </c>
      <c r="L860" s="44">
        <f>IFERROR(_xll.qlIndexFixing(Index6M,$H860,TRUE,_xll.ohTrigger(RecalcTrigger,Trigger6M)),NA())</f>
        <v>1.8900105543557488E-2</v>
      </c>
      <c r="M860" s="183">
        <f>IFERROR(_xll.qlIndexFixing(Index1Y,$H860,TRUE,_xll.ohTrigger(RecalcTrigger,Trigger1Y)),NA())</f>
        <v>1.9881247325743773E-2</v>
      </c>
      <c r="N860" s="182">
        <f>IFERROR(_xll.qlIndexFixing(ONIndex1M,I860,TRUE,_xll.ohTrigger(RecalcTrigger,Trigger1M)),NA())</f>
        <v>1.6806176271844109E-2</v>
      </c>
      <c r="O860" s="44">
        <f>IFERROR(_xll.qlIndexFixing(ONIndex3M,I860,TRUE,_xll.ohTrigger(RecalcTrigger,Trigger3M)),NA())</f>
        <v>1.7748170114373352E-2</v>
      </c>
      <c r="P860" s="44">
        <f>IFERROR(_xll.qlIndexFixing(ONIndex6M,I860,TRUE,_xll.ohTrigger(RecalcTrigger,Trigger6M)),NA())</f>
        <v>1.8495197258197038E-2</v>
      </c>
      <c r="Q860" s="183">
        <f>IFERROR(_xll.qlIndexFixing(ONIndex1Y,I860,TRUE,_xll.ohTrigger(RecalcTrigger,Trigger1Y)),NA())</f>
        <v>1.9267022888724838E-2</v>
      </c>
    </row>
    <row r="861" spans="2:17" x14ac:dyDescent="0.2">
      <c r="B861" s="39" t="s">
        <v>42</v>
      </c>
      <c r="D861" s="42">
        <f>_xll.qlCalendarAdvance(Calendar,$D860,B861,"f",FALSE)</f>
        <v>45477</v>
      </c>
      <c r="E861" s="177">
        <f>_xll.qlInterestRateIndexValueDate(IndexON,D861)</f>
        <v>45477</v>
      </c>
      <c r="F861" s="193">
        <f>IFERROR(_xll.qlIndexFixing(IndexON,D861,TRUE,_xll.ohTrigger(RecalcTrigger,TriggerON)),NA())</f>
        <v>1.6813362065803972E-2</v>
      </c>
      <c r="H861" s="42">
        <f>_xll.qlCalendarAdvance(Calendar,$H860,B861,"f",FALSE)</f>
        <v>45477</v>
      </c>
      <c r="I861" s="177">
        <f>_xll.qlInterestRateIndexValueDate(Index1M,$H861)</f>
        <v>45481</v>
      </c>
      <c r="J861" s="182">
        <f>IFERROR(_xll.qlIndexFixing(Index1M,$H861,TRUE,_xll.ohTrigger(RecalcTrigger,Trigger1M)),NA())</f>
        <v>1.690477479396521E-2</v>
      </c>
      <c r="K861" s="44">
        <f>IFERROR(_xll.qlIndexFixing(Index3M,H861,TRUE,_xll.ohTrigger(RecalcTrigger,Trigger3M)),NA())</f>
        <v>1.8008639072395471E-2</v>
      </c>
      <c r="L861" s="44">
        <f>IFERROR(_xll.qlIndexFixing(Index6M,$H861,TRUE,_xll.ohTrigger(RecalcTrigger,Trigger6M)),NA())</f>
        <v>1.8921024844805154E-2</v>
      </c>
      <c r="M861" s="183">
        <f>IFERROR(_xll.qlIndexFixing(Index1Y,$H861,TRUE,_xll.ohTrigger(RecalcTrigger,Trigger1Y)),NA())</f>
        <v>1.989675220737706E-2</v>
      </c>
      <c r="N861" s="182">
        <f>IFERROR(_xll.qlIndexFixing(ONIndex1M,I861,TRUE,_xll.ohTrigger(RecalcTrigger,Trigger1M)),NA())</f>
        <v>1.6837293922060681E-2</v>
      </c>
      <c r="O861" s="44">
        <f>IFERROR(_xll.qlIndexFixing(ONIndex3M,I861,TRUE,_xll.ohTrigger(RecalcTrigger,Trigger3M)),NA())</f>
        <v>1.7780305486736481E-2</v>
      </c>
      <c r="P861" s="44">
        <f>IFERROR(_xll.qlIndexFixing(ONIndex6M,I861,TRUE,_xll.ohTrigger(RecalcTrigger,Trigger6M)),NA())</f>
        <v>1.8522639285087905E-2</v>
      </c>
      <c r="Q861" s="183">
        <f>IFERROR(_xll.qlIndexFixing(ONIndex1Y,I861,TRUE,_xll.ohTrigger(RecalcTrigger,Trigger1Y)),NA())</f>
        <v>1.928941646427873E-2</v>
      </c>
    </row>
    <row r="862" spans="2:17" x14ac:dyDescent="0.2">
      <c r="B862" s="39" t="s">
        <v>42</v>
      </c>
      <c r="D862" s="42">
        <f>_xll.qlCalendarAdvance(Calendar,$D861,B862,"f",FALSE)</f>
        <v>45484</v>
      </c>
      <c r="E862" s="177">
        <f>_xll.qlInterestRateIndexValueDate(IndexON,D862)</f>
        <v>45484</v>
      </c>
      <c r="F862" s="193">
        <f>IFERROR(_xll.qlIndexFixing(IndexON,D862,TRUE,_xll.ohTrigger(RecalcTrigger,TriggerON)),NA())</f>
        <v>1.6842074597915868E-2</v>
      </c>
      <c r="H862" s="42">
        <f>_xll.qlCalendarAdvance(Calendar,$H861,B862,"f",FALSE)</f>
        <v>45484</v>
      </c>
      <c r="I862" s="177">
        <f>_xll.qlInterestRateIndexValueDate(Index1M,$H862)</f>
        <v>45488</v>
      </c>
      <c r="J862" s="182">
        <f>IFERROR(_xll.qlIndexFixing(Index1M,$H862,TRUE,_xll.ohTrigger(RecalcTrigger,Trigger1M)),NA())</f>
        <v>1.6934110911557134E-2</v>
      </c>
      <c r="K862" s="44">
        <f>IFERROR(_xll.qlIndexFixing(Index3M,H862,TRUE,_xll.ohTrigger(RecalcTrigger,Trigger3M)),NA())</f>
        <v>1.8037904406690529E-2</v>
      </c>
      <c r="L862" s="44">
        <f>IFERROR(_xll.qlIndexFixing(Index6M,$H862,TRUE,_xll.ohTrigger(RecalcTrigger,Trigger6M)),NA())</f>
        <v>1.8943629126627132E-2</v>
      </c>
      <c r="M862" s="183">
        <f>IFERROR(_xll.qlIndexFixing(Index1Y,$H862,TRUE,_xll.ohTrigger(RecalcTrigger,Trigger1Y)),NA())</f>
        <v>1.9912149900992757E-2</v>
      </c>
      <c r="N862" s="182">
        <f>IFERROR(_xll.qlIndexFixing(ONIndex1M,I862,TRUE,_xll.ohTrigger(RecalcTrigger,Trigger1M)),NA())</f>
        <v>1.6867778972544656E-2</v>
      </c>
      <c r="O862" s="44">
        <f>IFERROR(_xll.qlIndexFixing(ONIndex3M,I862,TRUE,_xll.ohTrigger(RecalcTrigger,Trigger3M)),NA())</f>
        <v>1.7812035028210715E-2</v>
      </c>
      <c r="P862" s="44">
        <f>IFERROR(_xll.qlIndexFixing(ONIndex6M,I862,TRUE,_xll.ohTrigger(RecalcTrigger,Trigger6M)),NA())</f>
        <v>1.8549725763268299E-2</v>
      </c>
      <c r="Q862" s="183">
        <f>IFERROR(_xll.qlIndexFixing(ONIndex1Y,I862,TRUE,_xll.ohTrigger(RecalcTrigger,Trigger1Y)),NA())</f>
        <v>1.9311368231562653E-2</v>
      </c>
    </row>
    <row r="863" spans="2:17" x14ac:dyDescent="0.2">
      <c r="B863" s="39" t="s">
        <v>42</v>
      </c>
      <c r="D863" s="42">
        <f>_xll.qlCalendarAdvance(Calendar,$D862,B863,"f",FALSE)</f>
        <v>45491</v>
      </c>
      <c r="E863" s="177">
        <f>_xll.qlInterestRateIndexValueDate(IndexON,D863)</f>
        <v>45491</v>
      </c>
      <c r="F863" s="193">
        <f>IFERROR(_xll.qlIndexFixing(IndexON,D863,TRUE,_xll.ohTrigger(RecalcTrigger,TriggerON)),NA())</f>
        <v>1.6870356520319874E-2</v>
      </c>
      <c r="H863" s="42">
        <f>_xll.qlCalendarAdvance(Calendar,$H862,B863,"f",FALSE)</f>
        <v>45491</v>
      </c>
      <c r="I863" s="177">
        <f>_xll.qlInterestRateIndexValueDate(Index1M,$H863)</f>
        <v>45495</v>
      </c>
      <c r="J863" s="182">
        <f>IFERROR(_xll.qlIndexFixing(Index1M,$H863,TRUE,_xll.ohTrigger(RecalcTrigger,Trigger1M)),NA())</f>
        <v>1.6962800899720385E-2</v>
      </c>
      <c r="K863" s="44">
        <f>IFERROR(_xll.qlIndexFixing(Index3M,H863,TRUE,_xll.ohTrigger(RecalcTrigger,Trigger3M)),NA())</f>
        <v>1.8066743921858669E-2</v>
      </c>
      <c r="L863" s="44">
        <f>IFERROR(_xll.qlIndexFixing(Index6M,$H863,TRUE,_xll.ohTrigger(RecalcTrigger,Trigger6M)),NA())</f>
        <v>1.89659082758083E-2</v>
      </c>
      <c r="M863" s="183">
        <f>IFERROR(_xll.qlIndexFixing(Index1Y,$H863,TRUE,_xll.ohTrigger(RecalcTrigger,Trigger1Y)),NA())</f>
        <v>1.9927453987553419E-2</v>
      </c>
      <c r="N863" s="182">
        <f>IFERROR(_xll.qlIndexFixing(ONIndex1M,I863,TRUE,_xll.ohTrigger(RecalcTrigger,Trigger1M)),NA())</f>
        <v>1.68976269821286E-2</v>
      </c>
      <c r="O863" s="44">
        <f>IFERROR(_xll.qlIndexFixing(ONIndex3M,I863,TRUE,_xll.ohTrigger(RecalcTrigger,Trigger3M)),NA())</f>
        <v>1.7843356206661554E-2</v>
      </c>
      <c r="P863" s="44">
        <f>IFERROR(_xll.qlIndexFixing(ONIndex6M,I863,TRUE,_xll.ohTrigger(RecalcTrigger,Trigger6M)),NA())</f>
        <v>1.8576454791778829E-2</v>
      </c>
      <c r="Q863" s="183">
        <f>IFERROR(_xll.qlIndexFixing(ONIndex1Y,I863,TRUE,_xll.ohTrigger(RecalcTrigger,Trigger1Y)),NA())</f>
        <v>1.9332875725508458E-2</v>
      </c>
    </row>
    <row r="864" spans="2:17" x14ac:dyDescent="0.2">
      <c r="B864" s="39" t="s">
        <v>42</v>
      </c>
      <c r="D864" s="42">
        <f>_xll.qlCalendarAdvance(Calendar,$D863,B864,"f",FALSE)</f>
        <v>45498</v>
      </c>
      <c r="E864" s="177">
        <f>_xll.qlInterestRateIndexValueDate(IndexON,D864)</f>
        <v>45498</v>
      </c>
      <c r="F864" s="193">
        <f>IFERROR(_xll.qlIndexFixing(IndexON,D864,TRUE,_xll.ohTrigger(RecalcTrigger,TriggerON)),NA())</f>
        <v>1.6898205333175653E-2</v>
      </c>
      <c r="H864" s="42">
        <f>_xll.qlCalendarAdvance(Calendar,$H863,B864,"f",FALSE)</f>
        <v>45498</v>
      </c>
      <c r="I864" s="177">
        <f>_xll.qlInterestRateIndexValueDate(Index1M,$H864)</f>
        <v>45502</v>
      </c>
      <c r="J864" s="182">
        <f>IFERROR(_xll.qlIndexFixing(Index1M,$H864,TRUE,_xll.ohTrigger(RecalcTrigger,Trigger1M)),NA())</f>
        <v>1.6990840306354345E-2</v>
      </c>
      <c r="K864" s="44">
        <f>IFERROR(_xll.qlIndexFixing(Index3M,H864,TRUE,_xll.ohTrigger(RecalcTrigger,Trigger3M)),NA())</f>
        <v>1.8095155065005475E-2</v>
      </c>
      <c r="L864" s="44">
        <f>IFERROR(_xll.qlIndexFixing(Index6M,$H864,TRUE,_xll.ohTrigger(RecalcTrigger,Trigger6M)),NA())</f>
        <v>1.8987878962205457E-2</v>
      </c>
      <c r="M864" s="183">
        <f>IFERROR(_xll.qlIndexFixing(Index1Y,$H864,TRUE,_xll.ohTrigger(RecalcTrigger,Trigger1Y)),NA())</f>
        <v>1.9942678159046639E-2</v>
      </c>
      <c r="N864" s="182">
        <f>IFERROR(_xll.qlIndexFixing(ONIndex1M,I864,TRUE,_xll.ohTrigger(RecalcTrigger,Trigger1M)),NA())</f>
        <v>1.6926833509485206E-2</v>
      </c>
      <c r="O864" s="44">
        <f>IFERROR(_xll.qlIndexFixing(ONIndex3M,I864,TRUE,_xll.ohTrigger(RecalcTrigger,Trigger3M)),NA())</f>
        <v>1.7874266490034429E-2</v>
      </c>
      <c r="P864" s="44">
        <f>IFERROR(_xll.qlIndexFixing(ONIndex6M,I864,TRUE,_xll.ohTrigger(RecalcTrigger,Trigger6M)),NA())</f>
        <v>1.8602824469420298E-2</v>
      </c>
      <c r="Q864" s="183">
        <f>IFERROR(_xll.qlIndexFixing(ONIndex1Y,I864,TRUE,_xll.ohTrigger(RecalcTrigger,Trigger1Y)),NA())</f>
        <v>1.9353936481527612E-2</v>
      </c>
    </row>
    <row r="865" spans="2:17" x14ac:dyDescent="0.2">
      <c r="B865" s="39" t="s">
        <v>42</v>
      </c>
      <c r="D865" s="42">
        <f>_xll.qlCalendarAdvance(Calendar,$D864,B865,"f",FALSE)</f>
        <v>45505</v>
      </c>
      <c r="E865" s="177">
        <f>_xll.qlInterestRateIndexValueDate(IndexON,D865)</f>
        <v>45505</v>
      </c>
      <c r="F865" s="193">
        <f>IFERROR(_xll.qlIndexFixing(IndexON,D865,TRUE,_xll.ohTrigger(RecalcTrigger,TriggerON)),NA())</f>
        <v>1.6925618536722808E-2</v>
      </c>
      <c r="H865" s="42">
        <f>_xll.qlCalendarAdvance(Calendar,$H864,B865,"f",FALSE)</f>
        <v>45505</v>
      </c>
      <c r="I865" s="177">
        <f>_xll.qlInterestRateIndexValueDate(Index1M,$H865)</f>
        <v>45509</v>
      </c>
      <c r="J865" s="182">
        <f>IFERROR(_xll.qlIndexFixing(Index1M,$H865,TRUE,_xll.ohTrigger(RecalcTrigger,Trigger1M)),NA())</f>
        <v>1.7018224679412535E-2</v>
      </c>
      <c r="K865" s="44">
        <f>IFERROR(_xll.qlIndexFixing(Index3M,H865,TRUE,_xll.ohTrigger(RecalcTrigger,Trigger3M)),NA())</f>
        <v>1.8123135283300829E-2</v>
      </c>
      <c r="L865" s="44">
        <f>IFERROR(_xll.qlIndexFixing(Index6M,$H865,TRUE,_xll.ohTrigger(RecalcTrigger,Trigger6M)),NA())</f>
        <v>1.9009558009928096E-2</v>
      </c>
      <c r="M865" s="183">
        <f>IFERROR(_xll.qlIndexFixing(Index1Y,$H865,TRUE,_xll.ohTrigger(RecalcTrigger,Trigger1Y)),NA())</f>
        <v>1.9957836218482877E-2</v>
      </c>
      <c r="N865" s="182">
        <f>IFERROR(_xll.qlIndexFixing(ONIndex1M,I865,TRUE,_xll.ohTrigger(RecalcTrigger,Trigger1M)),NA())</f>
        <v>1.6955394113526978E-2</v>
      </c>
      <c r="O865" s="44">
        <f>IFERROR(_xll.qlIndexFixing(ONIndex3M,I865,TRUE,_xll.ohTrigger(RecalcTrigger,Trigger3M)),NA())</f>
        <v>1.7904763346274777E-2</v>
      </c>
      <c r="P865" s="44">
        <f>IFERROR(_xll.qlIndexFixing(ONIndex6M,I865,TRUE,_xll.ohTrigger(RecalcTrigger,Trigger6M)),NA())</f>
        <v>1.8628832894993508E-2</v>
      </c>
      <c r="Q865" s="183">
        <f>IFERROR(_xll.qlIndexFixing(ONIndex1Y,I865,TRUE,_xll.ohTrigger(RecalcTrigger,Trigger1Y)),NA())</f>
        <v>1.9374548034392092E-2</v>
      </c>
    </row>
    <row r="866" spans="2:17" x14ac:dyDescent="0.2">
      <c r="B866" s="39" t="s">
        <v>42</v>
      </c>
      <c r="D866" s="42">
        <f>_xll.qlCalendarAdvance(Calendar,$D865,B866,"f",FALSE)</f>
        <v>45512</v>
      </c>
      <c r="E866" s="177">
        <f>_xll.qlInterestRateIndexValueDate(IndexON,D866)</f>
        <v>45512</v>
      </c>
      <c r="F866" s="193">
        <f>IFERROR(_xll.qlIndexFixing(IndexON,D866,TRUE,_xll.ohTrigger(RecalcTrigger,TriggerON)),NA())</f>
        <v>1.6952593631041069E-2</v>
      </c>
      <c r="H866" s="42">
        <f>_xll.qlCalendarAdvance(Calendar,$H865,B866,"f",FALSE)</f>
        <v>45512</v>
      </c>
      <c r="I866" s="177">
        <f>_xll.qlInterestRateIndexValueDate(Index1M,$H866)</f>
        <v>45516</v>
      </c>
      <c r="J866" s="182">
        <f>IFERROR(_xll.qlIndexFixing(Index1M,$H866,TRUE,_xll.ohTrigger(RecalcTrigger,Trigger1M)),NA())</f>
        <v>1.704494956691811E-2</v>
      </c>
      <c r="K866" s="44">
        <f>IFERROR(_xll.qlIndexFixing(Index3M,H866,TRUE,_xll.ohTrigger(RecalcTrigger,Trigger3M)),NA())</f>
        <v>1.8150682023986724E-2</v>
      </c>
      <c r="L866" s="44">
        <f>IFERROR(_xll.qlIndexFixing(Index6M,$H866,TRUE,_xll.ohTrigger(RecalcTrigger,Trigger6M)),NA())</f>
        <v>1.9030962397320172E-2</v>
      </c>
      <c r="M866" s="183">
        <f>IFERROR(_xll.qlIndexFixing(Index1Y,$H866,TRUE,_xll.ohTrigger(RecalcTrigger,Trigger1Y)),NA())</f>
        <v>1.9972942079892614E-2</v>
      </c>
      <c r="N866" s="182">
        <f>IFERROR(_xll.qlIndexFixing(ONIndex1M,I866,TRUE,_xll.ohTrigger(RecalcTrigger,Trigger1M)),NA())</f>
        <v>1.6983304353086481E-2</v>
      </c>
      <c r="O866" s="44">
        <f>IFERROR(_xll.qlIndexFixing(ONIndex3M,I866,TRUE,_xll.ohTrigger(RecalcTrigger,Trigger3M)),NA())</f>
        <v>1.7934844243407966E-2</v>
      </c>
      <c r="P866" s="44">
        <f>IFERROR(_xll.qlIndexFixing(ONIndex6M,I866,TRUE,_xll.ohTrigger(RecalcTrigger,Trigger6M)),NA())</f>
        <v>1.8654478167539068E-2</v>
      </c>
      <c r="Q866" s="183">
        <f>IFERROR(_xll.qlIndexFixing(ONIndex1Y,I866,TRUE,_xll.ohTrigger(RecalcTrigger,Trigger1Y)),NA())</f>
        <v>1.9394707919353493E-2</v>
      </c>
    </row>
    <row r="867" spans="2:17" x14ac:dyDescent="0.2">
      <c r="B867" s="39" t="s">
        <v>42</v>
      </c>
      <c r="D867" s="42">
        <f>_xll.qlCalendarAdvance(Calendar,$D866,B867,"f",FALSE)</f>
        <v>45519</v>
      </c>
      <c r="E867" s="177">
        <f>_xll.qlInterestRateIndexValueDate(IndexON,D867)</f>
        <v>45519</v>
      </c>
      <c r="F867" s="193">
        <f>IFERROR(_xll.qlIndexFixing(IndexON,D867,TRUE,_xll.ohTrigger(RecalcTrigger,TriggerON)),NA())</f>
        <v>1.6979128116210163E-2</v>
      </c>
      <c r="H867" s="42">
        <f>_xll.qlCalendarAdvance(Calendar,$H866,B867,"f",FALSE)</f>
        <v>45519</v>
      </c>
      <c r="I867" s="177">
        <f>_xll.qlInterestRateIndexValueDate(Index1M,$H867)</f>
        <v>45523</v>
      </c>
      <c r="J867" s="182">
        <f>IFERROR(_xll.qlIndexFixing(Index1M,$H867,TRUE,_xll.ohTrigger(RecalcTrigger,Trigger1M)),NA())</f>
        <v>1.7071010516974145E-2</v>
      </c>
      <c r="K867" s="44">
        <f>IFERROR(_xll.qlIndexFixing(Index3M,H867,TRUE,_xll.ohTrigger(RecalcTrigger,Trigger3M)),NA())</f>
        <v>1.8177792734371187E-2</v>
      </c>
      <c r="L867" s="44">
        <f>IFERROR(_xll.qlIndexFixing(Index6M,$H867,TRUE,_xll.ohTrigger(RecalcTrigger,Trigger6M)),NA())</f>
        <v>1.9052109256946614E-2</v>
      </c>
      <c r="M867" s="183">
        <f>IFERROR(_xll.qlIndexFixing(Index1Y,$H867,TRUE,_xll.ohTrigger(RecalcTrigger,Trigger1Y)),NA())</f>
        <v>1.998800976832809E-2</v>
      </c>
      <c r="N867" s="182">
        <f>IFERROR(_xll.qlIndexFixing(ONIndex1M,I867,TRUE,_xll.ohTrigger(RecalcTrigger,Trigger1M)),NA())</f>
        <v>1.701055978683641E-2</v>
      </c>
      <c r="O867" s="44">
        <f>IFERROR(_xll.qlIndexFixing(ONIndex3M,I867,TRUE,_xll.ohTrigger(RecalcTrigger,Trigger3M)),NA())</f>
        <v>1.796450664937943E-2</v>
      </c>
      <c r="P867" s="44">
        <f>IFERROR(_xll.qlIndexFixing(ONIndex6M,I867,TRUE,_xll.ohTrigger(RecalcTrigger,Trigger6M)),NA())</f>
        <v>1.8679758385777845E-2</v>
      </c>
      <c r="Q867" s="183">
        <f>IFERROR(_xll.qlIndexFixing(ONIndex1Y,I867,TRUE,_xll.ohTrigger(RecalcTrigger,Trigger1Y)),NA())</f>
        <v>1.9414413671503539E-2</v>
      </c>
    </row>
    <row r="868" spans="2:17" x14ac:dyDescent="0.2">
      <c r="B868" s="39" t="s">
        <v>42</v>
      </c>
      <c r="D868" s="42">
        <f>_xll.qlCalendarAdvance(Calendar,$D867,B868,"f",FALSE)</f>
        <v>45526</v>
      </c>
      <c r="E868" s="177">
        <f>_xll.qlInterestRateIndexValueDate(IndexON,D868)</f>
        <v>45526</v>
      </c>
      <c r="F868" s="193">
        <f>IFERROR(_xll.qlIndexFixing(IndexON,D868,TRUE,_xll.ohTrigger(RecalcTrigger,TriggerON)),NA())</f>
        <v>1.7005219492469692E-2</v>
      </c>
      <c r="H868" s="42">
        <f>_xll.qlCalendarAdvance(Calendar,$H867,B868,"f",FALSE)</f>
        <v>45526</v>
      </c>
      <c r="I868" s="177">
        <f>_xll.qlInterestRateIndexValueDate(Index1M,$H868)</f>
        <v>45530</v>
      </c>
      <c r="J868" s="182">
        <f>IFERROR(_xll.qlIndexFixing(Index1M,$H868,TRUE,_xll.ohTrigger(RecalcTrigger,Trigger1M)),NA())</f>
        <v>1.7096403077748196E-2</v>
      </c>
      <c r="K868" s="44">
        <f>IFERROR(_xll.qlIndexFixing(Index3M,H868,TRUE,_xll.ohTrigger(RecalcTrigger,Trigger3M)),NA())</f>
        <v>1.8204464861840446E-2</v>
      </c>
      <c r="L868" s="44">
        <f>IFERROR(_xll.qlIndexFixing(Index6M,$H868,TRUE,_xll.ohTrigger(RecalcTrigger,Trigger6M)),NA())</f>
        <v>1.9073015875576391E-2</v>
      </c>
      <c r="M868" s="183">
        <f>IFERROR(_xll.qlIndexFixing(Index1Y,$H868,TRUE,_xll.ohTrigger(RecalcTrigger,Trigger1Y)),NA())</f>
        <v>2.0003053419863533E-2</v>
      </c>
      <c r="N868" s="182">
        <f>IFERROR(_xll.qlIndexFixing(ONIndex1M,I868,TRUE,_xll.ohTrigger(RecalcTrigger,Trigger1M)),NA())</f>
        <v>1.7037155973769202E-2</v>
      </c>
      <c r="O868" s="44">
        <f>IFERROR(_xll.qlIndexFixing(ONIndex3M,I868,TRUE,_xll.ohTrigger(RecalcTrigger,Trigger3M)),NA())</f>
        <v>1.7993748032054668E-2</v>
      </c>
      <c r="P868" s="44">
        <f>IFERROR(_xll.qlIndexFixing(ONIndex6M,I868,TRUE,_xll.ohTrigger(RecalcTrigger,Trigger6M)),NA())</f>
        <v>1.8704671648670512E-2</v>
      </c>
      <c r="Q868" s="183">
        <f>IFERROR(_xll.qlIndexFixing(ONIndex1Y,I868,TRUE,_xll.ohTrigger(RecalcTrigger,Trigger1Y)),NA())</f>
        <v>1.9433662825933951E-2</v>
      </c>
    </row>
    <row r="869" spans="2:17" x14ac:dyDescent="0.2">
      <c r="B869" s="39" t="s">
        <v>42</v>
      </c>
      <c r="D869" s="42">
        <f>_xll.qlCalendarAdvance(Calendar,$D868,B869,"f",FALSE)</f>
        <v>45533</v>
      </c>
      <c r="E869" s="177">
        <f>_xll.qlInterestRateIndexValueDate(IndexON,D869)</f>
        <v>45533</v>
      </c>
      <c r="F869" s="193">
        <f>IFERROR(_xll.qlIndexFixing(IndexON,D869,TRUE,_xll.ohTrigger(RecalcTrigger,TriggerON)),NA())</f>
        <v>1.7030865259979322E-2</v>
      </c>
      <c r="H869" s="42">
        <f>_xll.qlCalendarAdvance(Calendar,$H868,B869,"f",FALSE)</f>
        <v>45533</v>
      </c>
      <c r="I869" s="177">
        <f>_xll.qlInterestRateIndexValueDate(Index1M,$H869)</f>
        <v>45537</v>
      </c>
      <c r="J869" s="182">
        <f>IFERROR(_xll.qlIndexFixing(Index1M,$H869,TRUE,_xll.ohTrigger(RecalcTrigger,Trigger1M)),NA())</f>
        <v>1.7119007788175544E-2</v>
      </c>
      <c r="K869" s="44">
        <f>IFERROR(_xll.qlIndexFixing(Index3M,H869,TRUE,_xll.ohTrigger(RecalcTrigger,Trigger3M)),NA())</f>
        <v>1.8228445141912013E-2</v>
      </c>
      <c r="L869" s="44">
        <f>IFERROR(_xll.qlIndexFixing(Index6M,$H869,TRUE,_xll.ohTrigger(RecalcTrigger,Trigger6M)),NA())</f>
        <v>1.9089896288721334E-2</v>
      </c>
      <c r="M869" s="183">
        <f>IFERROR(_xll.qlIndexFixing(Index1Y,$H869,TRUE,_xll.ohTrigger(RecalcTrigger,Trigger1Y)),NA())</f>
        <v>2.0018087281600417E-2</v>
      </c>
      <c r="N869" s="182">
        <f>IFERROR(_xll.qlIndexFixing(ONIndex1M,I869,TRUE,_xll.ohTrigger(RecalcTrigger,Trigger1M)),NA())</f>
        <v>1.7063088472557553E-2</v>
      </c>
      <c r="O869" s="44">
        <f>IFERROR(_xll.qlIndexFixing(ONIndex3M,I869,TRUE,_xll.ohTrigger(RecalcTrigger,Trigger3M)),NA())</f>
        <v>1.8022565859538986E-2</v>
      </c>
      <c r="P869" s="44">
        <f>IFERROR(_xll.qlIndexFixing(ONIndex6M,I869,TRUE,_xll.ohTrigger(RecalcTrigger,Trigger6M)),NA())</f>
        <v>1.8729216055097808E-2</v>
      </c>
      <c r="Q869" s="183">
        <f>IFERROR(_xll.qlIndexFixing(ONIndex1Y,I869,TRUE,_xll.ohTrigger(RecalcTrigger,Trigger1Y)),NA())</f>
        <v>1.9452452917816387E-2</v>
      </c>
    </row>
    <row r="870" spans="2:17" x14ac:dyDescent="0.2">
      <c r="B870" s="39" t="s">
        <v>42</v>
      </c>
      <c r="D870" s="42">
        <f>_xll.qlCalendarAdvance(Calendar,$D869,B870,"f",FALSE)</f>
        <v>45540</v>
      </c>
      <c r="E870" s="177">
        <f>_xll.qlInterestRateIndexValueDate(IndexON,D870)</f>
        <v>45540</v>
      </c>
      <c r="F870" s="193">
        <f>IFERROR(_xll.qlIndexFixing(IndexON,D870,TRUE,_xll.ohTrigger(RecalcTrigger,TriggerON)),NA())</f>
        <v>1.7056062918818782E-2</v>
      </c>
      <c r="H870" s="42">
        <f>_xll.qlCalendarAdvance(Calendar,$H869,B870,"f",FALSE)</f>
        <v>45540</v>
      </c>
      <c r="I870" s="177">
        <f>_xll.qlInterestRateIndexValueDate(Index1M,$H870)</f>
        <v>45544</v>
      </c>
      <c r="J870" s="182">
        <f>IFERROR(_xll.qlIndexFixing(Index1M,$H870,TRUE,_xll.ohTrigger(RecalcTrigger,Trigger1M)),NA())</f>
        <v>1.7143097826078701E-2</v>
      </c>
      <c r="K870" s="44">
        <f>IFERROR(_xll.qlIndexFixing(Index3M,H870,TRUE,_xll.ohTrigger(RecalcTrigger,Trigger3M)),NA())</f>
        <v>1.8254263313687451E-2</v>
      </c>
      <c r="L870" s="44">
        <f>IFERROR(_xll.qlIndexFixing(Index6M,$H870,TRUE,_xll.ohTrigger(RecalcTrigger,Trigger6M)),NA())</f>
        <v>1.9110384977173104E-2</v>
      </c>
      <c r="M870" s="183">
        <f>IFERROR(_xll.qlIndexFixing(Index1Y,$H870,TRUE,_xll.ohTrigger(RecalcTrigger,Trigger1Y)),NA())</f>
        <v>2.0033125711672491E-2</v>
      </c>
      <c r="N870" s="182">
        <f>IFERROR(_xll.qlIndexFixing(ONIndex1M,I870,TRUE,_xll.ohTrigger(RecalcTrigger,Trigger1M)),NA())</f>
        <v>1.7088352842034027E-2</v>
      </c>
      <c r="O870" s="44">
        <f>IFERROR(_xll.qlIndexFixing(ONIndex3M,I870,TRUE,_xll.ohTrigger(RecalcTrigger,Trigger3M)),NA())</f>
        <v>1.8050957599617945E-2</v>
      </c>
      <c r="P870" s="44">
        <f>IFERROR(_xll.qlIndexFixing(ONIndex6M,I870,TRUE,_xll.ohTrigger(RecalcTrigger,Trigger6M)),NA())</f>
        <v>1.8753389703940471E-2</v>
      </c>
      <c r="Q870" s="183">
        <f>IFERROR(_xll.qlIndexFixing(ONIndex1Y,I870,TRUE,_xll.ohTrigger(RecalcTrigger,Trigger1Y)),NA())</f>
        <v>1.94707814820827E-2</v>
      </c>
    </row>
    <row r="871" spans="2:17" x14ac:dyDescent="0.2">
      <c r="B871" s="39" t="s">
        <v>42</v>
      </c>
      <c r="D871" s="42">
        <f>_xll.qlCalendarAdvance(Calendar,$D870,B871,"f",FALSE)</f>
        <v>45547</v>
      </c>
      <c r="E871" s="177">
        <f>_xll.qlInterestRateIndexValueDate(IndexON,D871)</f>
        <v>45547</v>
      </c>
      <c r="F871" s="193">
        <f>IFERROR(_xll.qlIndexFixing(IndexON,D871,TRUE,_xll.ohTrigger(RecalcTrigger,TriggerON)),NA())</f>
        <v>1.7080809969147737E-2</v>
      </c>
      <c r="H871" s="42">
        <f>_xll.qlCalendarAdvance(Calendar,$H870,B871,"f",FALSE)</f>
        <v>45547</v>
      </c>
      <c r="I871" s="177">
        <f>_xll.qlInterestRateIndexValueDate(Index1M,$H871)</f>
        <v>45551</v>
      </c>
      <c r="J871" s="182">
        <f>IFERROR(_xll.qlIndexFixing(Index1M,$H871,TRUE,_xll.ohTrigger(RecalcTrigger,Trigger1M)),NA())</f>
        <v>1.7166506468500486E-2</v>
      </c>
      <c r="K871" s="44">
        <f>IFERROR(_xll.qlIndexFixing(Index3M,H871,TRUE,_xll.ohTrigger(RecalcTrigger,Trigger3M)),NA())</f>
        <v>1.827963544823815E-2</v>
      </c>
      <c r="L871" s="44">
        <f>IFERROR(_xll.qlIndexFixing(Index6M,$H871,TRUE,_xll.ohTrigger(RecalcTrigger,Trigger6M)),NA())</f>
        <v>1.9130683145947479E-2</v>
      </c>
      <c r="M871" s="183">
        <f>IFERROR(_xll.qlIndexFixing(Index1Y,$H871,TRUE,_xll.ohTrigger(RecalcTrigger,Trigger1Y)),NA())</f>
        <v>2.0048183179253883E-2</v>
      </c>
      <c r="N871" s="182">
        <f>IFERROR(_xll.qlIndexFixing(ONIndex1M,I871,TRUE,_xll.ohTrigger(RecalcTrigger,Trigger1M)),NA())</f>
        <v>1.7112944641191064E-2</v>
      </c>
      <c r="O871" s="44">
        <f>IFERROR(_xll.qlIndexFixing(ONIndex3M,I871,TRUE,_xll.ohTrigger(RecalcTrigger,Trigger3M)),NA())</f>
        <v>1.8078920720316916E-2</v>
      </c>
      <c r="P871" s="44">
        <f>IFERROR(_xll.qlIndexFixing(ONIndex6M,I871,TRUE,_xll.ohTrigger(RecalcTrigger,Trigger6M)),NA())</f>
        <v>1.8777190693999302E-2</v>
      </c>
      <c r="Q871" s="183">
        <f>IFERROR(_xll.qlIndexFixing(ONIndex1Y,I871,TRUE,_xll.ohTrigger(RecalcTrigger,Trigger1Y)),NA())</f>
        <v>1.9488646053904546E-2</v>
      </c>
    </row>
    <row r="872" spans="2:17" x14ac:dyDescent="0.2">
      <c r="B872" s="39" t="s">
        <v>42</v>
      </c>
      <c r="D872" s="42">
        <f>_xll.qlCalendarAdvance(Calendar,$D871,B872,"f",FALSE)</f>
        <v>45554</v>
      </c>
      <c r="E872" s="177">
        <f>_xll.qlInterestRateIndexValueDate(IndexON,D872)</f>
        <v>45554</v>
      </c>
      <c r="F872" s="193">
        <f>IFERROR(_xll.qlIndexFixing(IndexON,D872,TRUE,_xll.ohTrigger(RecalcTrigger,TriggerON)),NA())</f>
        <v>1.7105103911125852E-2</v>
      </c>
      <c r="H872" s="42">
        <f>_xll.qlCalendarAdvance(Calendar,$H871,B872,"f",FALSE)</f>
        <v>45554</v>
      </c>
      <c r="I872" s="177">
        <f>_xll.qlInterestRateIndexValueDate(Index1M,$H872)</f>
        <v>45558</v>
      </c>
      <c r="J872" s="182">
        <f>IFERROR(_xll.qlIndexFixing(Index1M,$H872,TRUE,_xll.ohTrigger(RecalcTrigger,Trigger1M)),NA())</f>
        <v>1.7189229264276129E-2</v>
      </c>
      <c r="K872" s="44">
        <f>IFERROR(_xll.qlIndexFixing(Index3M,H872,TRUE,_xll.ohTrigger(RecalcTrigger,Trigger3M)),NA())</f>
        <v>1.8304558993494792E-2</v>
      </c>
      <c r="L872" s="44">
        <f>IFERROR(_xll.qlIndexFixing(Index6M,$H872,TRUE,_xll.ohTrigger(RecalcTrigger,Trigger6M)),NA())</f>
        <v>1.9150808870133134E-2</v>
      </c>
      <c r="M872" s="183">
        <f>IFERROR(_xll.qlIndexFixing(Index1Y,$H872,TRUE,_xll.ohTrigger(RecalcTrigger,Trigger1Y)),NA())</f>
        <v>2.0063274264569192E-2</v>
      </c>
      <c r="N872" s="182">
        <f>IFERROR(_xll.qlIndexFixing(ONIndex1M,I872,TRUE,_xll.ohTrigger(RecalcTrigger,Trigger1M)),NA())</f>
        <v>1.713685942862142E-2</v>
      </c>
      <c r="O872" s="44">
        <f>IFERROR(_xll.qlIndexFixing(ONIndex3M,I872,TRUE,_xll.ohTrigger(RecalcTrigger,Trigger3M)),NA())</f>
        <v>1.8106452689661268E-2</v>
      </c>
      <c r="P872" s="44">
        <f>IFERROR(_xll.qlIndexFixing(ONIndex6M,I872,TRUE,_xll.ohTrigger(RecalcTrigger,Trigger6M)),NA())</f>
        <v>1.8800617124394847E-2</v>
      </c>
      <c r="Q872" s="183">
        <f>IFERROR(_xll.qlIndexFixing(ONIndex1Y,I872,TRUE,_xll.ohTrigger(RecalcTrigger,Trigger1Y)),NA())</f>
        <v>1.9506044168533521E-2</v>
      </c>
    </row>
    <row r="873" spans="2:17" x14ac:dyDescent="0.2">
      <c r="B873" s="39" t="s">
        <v>42</v>
      </c>
      <c r="D873" s="42">
        <f>_xll.qlCalendarAdvance(Calendar,$D872,B873,"f",FALSE)</f>
        <v>45561</v>
      </c>
      <c r="E873" s="177">
        <f>_xll.qlInterestRateIndexValueDate(IndexON,D873)</f>
        <v>45561</v>
      </c>
      <c r="F873" s="193">
        <f>IFERROR(_xll.qlIndexFixing(IndexON,D873,TRUE,_xll.ohTrigger(RecalcTrigger,TriggerON)),NA())</f>
        <v>1.7128942244992729E-2</v>
      </c>
      <c r="H873" s="42">
        <f>_xll.qlCalendarAdvance(Calendar,$H872,B873,"f",FALSE)</f>
        <v>45561</v>
      </c>
      <c r="I873" s="177">
        <f>_xll.qlInterestRateIndexValueDate(Index1M,$H873)</f>
        <v>45565</v>
      </c>
      <c r="J873" s="182">
        <f>IFERROR(_xll.qlIndexFixing(Index1M,$H873,TRUE,_xll.ohTrigger(RecalcTrigger,Trigger1M)),NA())</f>
        <v>1.7213184233783936E-2</v>
      </c>
      <c r="K873" s="44">
        <f>IFERROR(_xll.qlIndexFixing(Index3M,H873,TRUE,_xll.ohTrigger(RecalcTrigger,Trigger3M)),NA())</f>
        <v>1.8331167260497657E-2</v>
      </c>
      <c r="L873" s="44">
        <f>IFERROR(_xll.qlIndexFixing(Index6M,$H873,TRUE,_xll.ohTrigger(RecalcTrigger,Trigger6M)),NA())</f>
        <v>1.9170780380639161E-2</v>
      </c>
      <c r="M873" s="183">
        <f>IFERROR(_xll.qlIndexFixing(Index1Y,$H873,TRUE,_xll.ohTrigger(RecalcTrigger,Trigger1Y)),NA())</f>
        <v>2.0078413658905281E-2</v>
      </c>
      <c r="N873" s="182">
        <f>IFERROR(_xll.qlIndexFixing(ONIndex1M,I873,TRUE,_xll.ohTrigger(RecalcTrigger,Trigger1M)),NA())</f>
        <v>1.71600927632376E-2</v>
      </c>
      <c r="O873" s="44">
        <f>IFERROR(_xll.qlIndexFixing(ONIndex3M,I873,TRUE,_xll.ohTrigger(RecalcTrigger,Trigger3M)),NA())</f>
        <v>1.8133550975676371E-2</v>
      </c>
      <c r="P873" s="44">
        <f>IFERROR(_xll.qlIndexFixing(ONIndex6M,I873,TRUE,_xll.ohTrigger(RecalcTrigger,Trigger6M)),NA())</f>
        <v>1.8823667093688101E-2</v>
      </c>
      <c r="Q873" s="183">
        <f>IFERROR(_xll.qlIndexFixing(ONIndex1Y,I873,TRUE,_xll.ohTrigger(RecalcTrigger,Trigger1Y)),NA())</f>
        <v>1.9522973360901474E-2</v>
      </c>
    </row>
    <row r="874" spans="2:17" x14ac:dyDescent="0.2">
      <c r="B874" s="39" t="s">
        <v>42</v>
      </c>
      <c r="D874" s="42">
        <f>_xll.qlCalendarAdvance(Calendar,$D873,B874,"f",FALSE)</f>
        <v>45568</v>
      </c>
      <c r="E874" s="177">
        <f>_xll.qlInterestRateIndexValueDate(IndexON,D874)</f>
        <v>45568</v>
      </c>
      <c r="F874" s="193">
        <f>IFERROR(_xll.qlIndexFixing(IndexON,D874,TRUE,_xll.ohTrigger(RecalcTrigger,TriggerON)),NA())</f>
        <v>1.715232247074816E-2</v>
      </c>
      <c r="H874" s="42">
        <f>_xll.qlCalendarAdvance(Calendar,$H873,B874,"f",FALSE)</f>
        <v>45568</v>
      </c>
      <c r="I874" s="177">
        <f>_xll.qlInterestRateIndexValueDate(Index1M,$H874)</f>
        <v>45572</v>
      </c>
      <c r="J874" s="182">
        <f>IFERROR(_xll.qlIndexFixing(Index1M,$H874,TRUE,_xll.ohTrigger(RecalcTrigger,Trigger1M)),NA())</f>
        <v>1.7234472974863597E-2</v>
      </c>
      <c r="K874" s="44">
        <f>IFERROR(_xll.qlIndexFixing(Index3M,H874,TRUE,_xll.ohTrigger(RecalcTrigger,Trigger3M)),NA())</f>
        <v>1.8355209456966986E-2</v>
      </c>
      <c r="L874" s="44">
        <f>IFERROR(_xll.qlIndexFixing(Index6M,$H874,TRUE,_xll.ohTrigger(RecalcTrigger,Trigger6M)),NA())</f>
        <v>1.9190616064185834E-2</v>
      </c>
      <c r="M874" s="183">
        <f>IFERROR(_xll.qlIndexFixing(Index1Y,$H874,TRUE,_xll.ohTrigger(RecalcTrigger,Trigger1Y)),NA())</f>
        <v>2.0093616164625981E-2</v>
      </c>
      <c r="N874" s="182">
        <f>IFERROR(_xll.qlIndexFixing(ONIndex1M,I874,TRUE,_xll.ohTrigger(RecalcTrigger,Trigger1M)),NA())</f>
        <v>1.7182640203872168E-2</v>
      </c>
      <c r="O874" s="44">
        <f>IFERROR(_xll.qlIndexFixing(ONIndex3M,I874,TRUE,_xll.ohTrigger(RecalcTrigger,Trigger3M)),NA())</f>
        <v>1.8160213046067852E-2</v>
      </c>
      <c r="P874" s="44">
        <f>IFERROR(_xll.qlIndexFixing(ONIndex6M,I874,TRUE,_xll.ohTrigger(RecalcTrigger,Trigger6M)),NA())</f>
        <v>1.8846338700919674E-2</v>
      </c>
      <c r="Q874" s="183">
        <f>IFERROR(_xll.qlIndexFixing(ONIndex1Y,I874,TRUE,_xll.ohTrigger(RecalcTrigger,Trigger1Y)),NA())</f>
        <v>1.9539431166180066E-2</v>
      </c>
    </row>
    <row r="875" spans="2:17" x14ac:dyDescent="0.2">
      <c r="B875" s="39" t="s">
        <v>42</v>
      </c>
      <c r="D875" s="42">
        <f>_xll.qlCalendarAdvance(Calendar,$D874,B875,"f",FALSE)</f>
        <v>45575</v>
      </c>
      <c r="E875" s="177">
        <f>_xll.qlInterestRateIndexValueDate(IndexON,D875)</f>
        <v>45575</v>
      </c>
      <c r="F875" s="193">
        <f>IFERROR(_xll.qlIndexFixing(IndexON,D875,TRUE,_xll.ohTrigger(RecalcTrigger,TriggerON)),NA())</f>
        <v>1.7175242088631748E-2</v>
      </c>
      <c r="H875" s="42">
        <f>_xll.qlCalendarAdvance(Calendar,$H874,B875,"f",FALSE)</f>
        <v>45575</v>
      </c>
      <c r="I875" s="177">
        <f>_xll.qlInterestRateIndexValueDate(Index1M,$H875)</f>
        <v>45579</v>
      </c>
      <c r="J875" s="182">
        <f>IFERROR(_xll.qlIndexFixing(Index1M,$H875,TRUE,_xll.ohTrigger(RecalcTrigger,Trigger1M)),NA())</f>
        <v>1.7255062166123897E-2</v>
      </c>
      <c r="K875" s="44">
        <f>IFERROR(_xll.qlIndexFixing(Index3M,H875,TRUE,_xll.ohTrigger(RecalcTrigger,Trigger3M)),NA())</f>
        <v>1.8378880562825901E-2</v>
      </c>
      <c r="L875" s="44">
        <f>IFERROR(_xll.qlIndexFixing(Index6M,$H875,TRUE,_xll.ohTrigger(RecalcTrigger,Trigger6M)),NA())</f>
        <v>1.9210334463300675E-2</v>
      </c>
      <c r="M875" s="183">
        <f>IFERROR(_xll.qlIndexFixing(Index1Y,$H875,TRUE,_xll.ohTrigger(RecalcTrigger,Trigger1Y)),NA())</f>
        <v>2.0108896695188064E-2</v>
      </c>
      <c r="N875" s="182">
        <f>IFERROR(_xll.qlIndexFixing(ONIndex1M,I875,TRUE,_xll.ohTrigger(RecalcTrigger,Trigger1M)),NA())</f>
        <v>1.7204497309357691E-2</v>
      </c>
      <c r="O875" s="44">
        <f>IFERROR(_xll.qlIndexFixing(ONIndex3M,I875,TRUE,_xll.ohTrigger(RecalcTrigger,Trigger3M)),NA())</f>
        <v>1.8186436369020953E-2</v>
      </c>
      <c r="P875" s="44">
        <f>IFERROR(_xll.qlIndexFixing(ONIndex6M,I875,TRUE,_xll.ohTrigger(RecalcTrigger,Trigger6M)),NA())</f>
        <v>1.8868630044970303E-2</v>
      </c>
      <c r="Q875" s="183">
        <f>IFERROR(_xll.qlIndexFixing(ONIndex1Y,I875,TRUE,_xll.ohTrigger(RecalcTrigger,Trigger1Y)),NA())</f>
        <v>1.9555415119540953E-2</v>
      </c>
    </row>
    <row r="876" spans="2:17" x14ac:dyDescent="0.2">
      <c r="B876" s="39" t="s">
        <v>42</v>
      </c>
      <c r="D876" s="42">
        <f>_xll.qlCalendarAdvance(Calendar,$D875,B876,"f",FALSE)</f>
        <v>45582</v>
      </c>
      <c r="E876" s="177">
        <f>_xll.qlInterestRateIndexValueDate(IndexON,D876)</f>
        <v>45582</v>
      </c>
      <c r="F876" s="193">
        <f>IFERROR(_xll.qlIndexFixing(IndexON,D876,TRUE,_xll.ohTrigger(RecalcTrigger,TriggerON)),NA())</f>
        <v>1.7197698598803157E-2</v>
      </c>
      <c r="H876" s="42">
        <f>_xll.qlCalendarAdvance(Calendar,$H875,B876,"f",FALSE)</f>
        <v>45582</v>
      </c>
      <c r="I876" s="177">
        <f>_xll.qlInterestRateIndexValueDate(Index1M,$H876)</f>
        <v>45586</v>
      </c>
      <c r="J876" s="182">
        <f>IFERROR(_xll.qlIndexFixing(Index1M,$H876,TRUE,_xll.ohTrigger(RecalcTrigger,Trigger1M)),NA())</f>
        <v>1.7274947356410549E-2</v>
      </c>
      <c r="K876" s="44">
        <f>IFERROR(_xll.qlIndexFixing(Index3M,H876,TRUE,_xll.ohTrigger(RecalcTrigger,Trigger3M)),NA())</f>
        <v>1.8402218376132994E-2</v>
      </c>
      <c r="L876" s="44">
        <f>IFERROR(_xll.qlIndexFixing(Index6M,$H876,TRUE,_xll.ohTrigger(RecalcTrigger,Trigger6M)),NA())</f>
        <v>1.9231849527155936E-2</v>
      </c>
      <c r="M876" s="183">
        <f>IFERROR(_xll.qlIndexFixing(Index1Y,$H876,TRUE,_xll.ohTrigger(RecalcTrigger,Trigger1Y)),NA())</f>
        <v>2.01242702751603E-2</v>
      </c>
      <c r="N876" s="182">
        <f>IFERROR(_xll.qlIndexFixing(ONIndex1M,I876,TRUE,_xll.ohTrigger(RecalcTrigger,Trigger1M)),NA())</f>
        <v>1.7225659638526736E-2</v>
      </c>
      <c r="O876" s="44">
        <f>IFERROR(_xll.qlIndexFixing(ONIndex3M,I876,TRUE,_xll.ohTrigger(RecalcTrigger,Trigger3M)),NA())</f>
        <v>1.8212218412401171E-2</v>
      </c>
      <c r="P876" s="44">
        <f>IFERROR(_xll.qlIndexFixing(ONIndex6M,I876,TRUE,_xll.ohTrigger(RecalcTrigger,Trigger6M)),NA())</f>
        <v>1.8890539224800662E-2</v>
      </c>
      <c r="Q876" s="183">
        <f>IFERROR(_xll.qlIndexFixing(ONIndex1Y,I876,TRUE,_xll.ohTrigger(RecalcTrigger,Trigger1Y)),NA())</f>
        <v>1.9570922755995923E-2</v>
      </c>
    </row>
    <row r="877" spans="2:17" x14ac:dyDescent="0.2">
      <c r="B877" s="39" t="s">
        <v>42</v>
      </c>
      <c r="D877" s="42">
        <f>_xll.qlCalendarAdvance(Calendar,$D876,B877,"f",FALSE)</f>
        <v>45589</v>
      </c>
      <c r="E877" s="177">
        <f>_xll.qlInterestRateIndexValueDate(IndexON,D877)</f>
        <v>45589</v>
      </c>
      <c r="F877" s="193">
        <f>IFERROR(_xll.qlIndexFixing(IndexON,D877,TRUE,_xll.ohTrigger(RecalcTrigger,TriggerON)),NA())</f>
        <v>1.7219689501422053E-2</v>
      </c>
      <c r="H877" s="42">
        <f>_xll.qlCalendarAdvance(Calendar,$H876,B877,"f",FALSE)</f>
        <v>45589</v>
      </c>
      <c r="I877" s="177">
        <f>_xll.qlInterestRateIndexValueDate(Index1M,$H877)</f>
        <v>45593</v>
      </c>
      <c r="J877" s="182">
        <f>IFERROR(_xll.qlIndexFixing(Index1M,$H877,TRUE,_xll.ohTrigger(RecalcTrigger,Trigger1M)),NA())</f>
        <v>1.7294124094674995E-2</v>
      </c>
      <c r="K877" s="44">
        <f>IFERROR(_xll.qlIndexFixing(Index3M,H877,TRUE,_xll.ohTrigger(RecalcTrigger,Trigger3M)),NA())</f>
        <v>1.8425261031769613E-2</v>
      </c>
      <c r="L877" s="44">
        <f>IFERROR(_xll.qlIndexFixing(Index6M,$H877,TRUE,_xll.ohTrigger(RecalcTrigger,Trigger6M)),NA())</f>
        <v>1.924949435734901E-2</v>
      </c>
      <c r="M877" s="183">
        <f>IFERROR(_xll.qlIndexFixing(Index1Y,$H877,TRUE,_xll.ohTrigger(RecalcTrigger,Trigger1Y)),NA())</f>
        <v>2.0139752040244471E-2</v>
      </c>
      <c r="N877" s="182">
        <f>IFERROR(_xll.qlIndexFixing(ONIndex1M,I877,TRUE,_xll.ohTrigger(RecalcTrigger,Trigger1M)),NA())</f>
        <v>1.7246122750211867E-2</v>
      </c>
      <c r="O877" s="44">
        <f>IFERROR(_xll.qlIndexFixing(ONIndex3M,I877,TRUE,_xll.ohTrigger(RecalcTrigger,Trigger3M)),NA())</f>
        <v>1.8237556644233877E-2</v>
      </c>
      <c r="P877" s="44">
        <f>IFERROR(_xll.qlIndexFixing(ONIndex6M,I877,TRUE,_xll.ohTrigger(RecalcTrigger,Trigger6M)),NA())</f>
        <v>1.8912064339131618E-2</v>
      </c>
      <c r="Q877" s="183">
        <f>IFERROR(_xll.qlIndexFixing(ONIndex1Y,I877,TRUE,_xll.ohTrigger(RecalcTrigger,Trigger1Y)),NA())</f>
        <v>1.9585951610636698E-2</v>
      </c>
    </row>
    <row r="878" spans="2:17" x14ac:dyDescent="0.2">
      <c r="B878" s="39" t="s">
        <v>42</v>
      </c>
      <c r="D878" s="42">
        <f>_xll.qlCalendarAdvance(Calendar,$D877,B878,"f",FALSE)</f>
        <v>45596</v>
      </c>
      <c r="E878" s="177">
        <f>_xll.qlInterestRateIndexValueDate(IndexON,D878)</f>
        <v>45596</v>
      </c>
      <c r="F878" s="193">
        <f>IFERROR(_xll.qlIndexFixing(IndexON,D878,TRUE,_xll.ohTrigger(RecalcTrigger,TriggerON)),NA())</f>
        <v>1.7241212296568165E-2</v>
      </c>
      <c r="H878" s="42">
        <f>_xll.qlCalendarAdvance(Calendar,$H877,B878,"f",FALSE)</f>
        <v>45596</v>
      </c>
      <c r="I878" s="177">
        <f>_xll.qlInterestRateIndexValueDate(Index1M,$H878)</f>
        <v>45600</v>
      </c>
      <c r="J878" s="182">
        <f>IFERROR(_xll.qlIndexFixing(Index1M,$H878,TRUE,_xll.ohTrigger(RecalcTrigger,Trigger1M)),NA())</f>
        <v>1.731091400445095E-2</v>
      </c>
      <c r="K878" s="44">
        <f>IFERROR(_xll.qlIndexFixing(Index3M,H878,TRUE,_xll.ohTrigger(RecalcTrigger,Trigger3M)),NA())</f>
        <v>1.8448047001432013E-2</v>
      </c>
      <c r="L878" s="44">
        <f>IFERROR(_xll.qlIndexFixing(Index6M,$H878,TRUE,_xll.ohTrigger(RecalcTrigger,Trigger6M)),NA())</f>
        <v>1.926897371634077E-2</v>
      </c>
      <c r="M878" s="183">
        <f>IFERROR(_xll.qlIndexFixing(Index1Y,$H878,TRUE,_xll.ohTrigger(RecalcTrigger,Trigger1Y)),NA())</f>
        <v>2.015535723729904E-2</v>
      </c>
      <c r="N878" s="182">
        <f>IFERROR(_xll.qlIndexFixing(ONIndex1M,I878,TRUE,_xll.ohTrigger(RecalcTrigger,Trigger1M)),NA())</f>
        <v>1.7265882203325589E-2</v>
      </c>
      <c r="O878" s="44">
        <f>IFERROR(_xll.qlIndexFixing(ONIndex3M,I878,TRUE,_xll.ohTrigger(RecalcTrigger,Trigger3M)),NA())</f>
        <v>1.8262448532464504E-2</v>
      </c>
      <c r="P878" s="44">
        <f>IFERROR(_xll.qlIndexFixing(ONIndex6M,I878,TRUE,_xll.ohTrigger(RecalcTrigger,Trigger6M)),NA())</f>
        <v>1.893320348700378E-2</v>
      </c>
      <c r="Q878" s="183">
        <f>IFERROR(_xll.qlIndexFixing(ONIndex1Y,I878,TRUE,_xll.ohTrigger(RecalcTrigger,Trigger1Y)),NA())</f>
        <v>1.9600499218714873E-2</v>
      </c>
    </row>
    <row r="879" spans="2:17" x14ac:dyDescent="0.2">
      <c r="B879" s="39" t="s">
        <v>42</v>
      </c>
      <c r="D879" s="42">
        <f>_xll.qlCalendarAdvance(Calendar,$D878,B879,"f",FALSE)</f>
        <v>45603</v>
      </c>
      <c r="E879" s="177">
        <f>_xll.qlInterestRateIndexValueDate(IndexON,D879)</f>
        <v>45603</v>
      </c>
      <c r="F879" s="193">
        <f>IFERROR(_xll.qlIndexFixing(IndexON,D879,TRUE,_xll.ohTrigger(RecalcTrigger,TriggerON)),NA())</f>
        <v>1.7262264484481094E-2</v>
      </c>
      <c r="H879" s="42">
        <f>_xll.qlCalendarAdvance(Calendar,$H878,B879,"f",FALSE)</f>
        <v>45603</v>
      </c>
      <c r="I879" s="177">
        <f>_xll.qlInterestRateIndexValueDate(Index1M,$H879)</f>
        <v>45607</v>
      </c>
      <c r="J879" s="182">
        <f>IFERROR(_xll.qlIndexFixing(Index1M,$H879,TRUE,_xll.ohTrigger(RecalcTrigger,Trigger1M)),NA())</f>
        <v>1.7328711248180362E-2</v>
      </c>
      <c r="K879" s="44">
        <f>IFERROR(_xll.qlIndexFixing(Index3M,H879,TRUE,_xll.ohTrigger(RecalcTrigger,Trigger3M)),NA())</f>
        <v>1.8470615093601848E-2</v>
      </c>
      <c r="L879" s="44">
        <f>IFERROR(_xll.qlIndexFixing(Index6M,$H879,TRUE,_xll.ohTrigger(RecalcTrigger,Trigger6M)),NA())</f>
        <v>1.9288411519014583E-2</v>
      </c>
      <c r="M879" s="183">
        <f>IFERROR(_xll.qlIndexFixing(Index1Y,$H879,TRUE,_xll.ohTrigger(RecalcTrigger,Trigger1Y)),NA())</f>
        <v>2.0171101224364982E-2</v>
      </c>
      <c r="N879" s="182">
        <f>IFERROR(_xll.qlIndexFixing(ONIndex1M,I879,TRUE,_xll.ohTrigger(RecalcTrigger,Trigger1M)),NA())</f>
        <v>1.7284933556540594E-2</v>
      </c>
      <c r="O879" s="44">
        <f>IFERROR(_xll.qlIndexFixing(ONIndex3M,I879,TRUE,_xll.ohTrigger(RecalcTrigger,Trigger3M)),NA())</f>
        <v>1.8286891545038486E-2</v>
      </c>
      <c r="P879" s="44">
        <f>IFERROR(_xll.qlIndexFixing(ONIndex6M,I879,TRUE,_xll.ohTrigger(RecalcTrigger,Trigger6M)),NA())</f>
        <v>1.8953954767138015E-2</v>
      </c>
      <c r="Q879" s="183">
        <f>IFERROR(_xll.qlIndexFixing(ONIndex1Y,I879,TRUE,_xll.ohTrigger(RecalcTrigger,Trigger1Y)),NA())</f>
        <v>1.9614563115242234E-2</v>
      </c>
    </row>
    <row r="880" spans="2:17" x14ac:dyDescent="0.2">
      <c r="B880" s="39" t="s">
        <v>42</v>
      </c>
      <c r="D880" s="42">
        <f>_xll.qlCalendarAdvance(Calendar,$D879,B880,"f",FALSE)</f>
        <v>45610</v>
      </c>
      <c r="E880" s="177">
        <f>_xll.qlInterestRateIndexValueDate(IndexON,D880)</f>
        <v>45610</v>
      </c>
      <c r="F880" s="193">
        <f>IFERROR(_xll.qlIndexFixing(IndexON,D880,TRUE,_xll.ohTrigger(RecalcTrigger,TriggerON)),NA())</f>
        <v>1.7282843565320505E-2</v>
      </c>
      <c r="H880" s="42">
        <f>_xll.qlCalendarAdvance(Calendar,$H879,B880,"f",FALSE)</f>
        <v>45610</v>
      </c>
      <c r="I880" s="177">
        <f>_xll.qlInterestRateIndexValueDate(Index1M,$H880)</f>
        <v>45614</v>
      </c>
      <c r="J880" s="182">
        <f>IFERROR(_xll.qlIndexFixing(Index1M,$H880,TRUE,_xll.ohTrigger(RecalcTrigger,Trigger1M)),NA())</f>
        <v>1.7345787039097615E-2</v>
      </c>
      <c r="K880" s="44">
        <f>IFERROR(_xll.qlIndexFixing(Index3M,H880,TRUE,_xll.ohTrigger(RecalcTrigger,Trigger3M)),NA())</f>
        <v>1.8493004453542662E-2</v>
      </c>
      <c r="L880" s="44">
        <f>IFERROR(_xll.qlIndexFixing(Index6M,$H880,TRUE,_xll.ohTrigger(RecalcTrigger,Trigger6M)),NA())</f>
        <v>1.9307827086901635E-2</v>
      </c>
      <c r="M880" s="183">
        <f>IFERROR(_xll.qlIndexFixing(Index1Y,$H880,TRUE,_xll.ohTrigger(RecalcTrigger,Trigger1Y)),NA())</f>
        <v>2.0186999470694918E-2</v>
      </c>
      <c r="N880" s="182">
        <f>IFERROR(_xll.qlIndexFixing(ONIndex1M,I880,TRUE,_xll.ohTrigger(RecalcTrigger,Trigger1M)),NA())</f>
        <v>1.7303272368769385E-2</v>
      </c>
      <c r="O880" s="44">
        <f>IFERROR(_xll.qlIndexFixing(ONIndex3M,I880,TRUE,_xll.ohTrigger(RecalcTrigger,Trigger3M)),NA())</f>
        <v>1.8310883149901258E-2</v>
      </c>
      <c r="P880" s="44">
        <f>IFERROR(_xll.qlIndexFixing(ONIndex6M,I880,TRUE,_xll.ohTrigger(RecalcTrigger,Trigger6M)),NA())</f>
        <v>1.8974316278574932E-2</v>
      </c>
      <c r="Q880" s="183">
        <f>IFERROR(_xll.qlIndexFixing(ONIndex1Y,I880,TRUE,_xll.ohTrigger(RecalcTrigger,Trigger1Y)),NA())</f>
        <v>1.9628140835310504E-2</v>
      </c>
    </row>
    <row r="881" spans="2:17" x14ac:dyDescent="0.2">
      <c r="B881" s="39" t="s">
        <v>42</v>
      </c>
      <c r="D881" s="42">
        <f>_xll.qlCalendarAdvance(Calendar,$D880,B881,"f",FALSE)</f>
        <v>45617</v>
      </c>
      <c r="E881" s="177">
        <f>_xll.qlInterestRateIndexValueDate(IndexON,D881)</f>
        <v>45617</v>
      </c>
      <c r="F881" s="193">
        <f>IFERROR(_xll.qlIndexFixing(IndexON,D881,TRUE,_xll.ohTrigger(RecalcTrigger,TriggerON)),NA())</f>
        <v>1.7302947039166128E-2</v>
      </c>
      <c r="H881" s="42">
        <f>_xll.qlCalendarAdvance(Calendar,$H880,B881,"f",FALSE)</f>
        <v>45617</v>
      </c>
      <c r="I881" s="177">
        <f>_xll.qlInterestRateIndexValueDate(Index1M,$H881)</f>
        <v>45621</v>
      </c>
      <c r="J881" s="182">
        <f>IFERROR(_xll.qlIndexFixing(Index1M,$H881,TRUE,_xll.ohTrigger(RecalcTrigger,Trigger1M)),NA())</f>
        <v>1.7365179761778815E-2</v>
      </c>
      <c r="K881" s="44">
        <f>IFERROR(_xll.qlIndexFixing(Index3M,H881,TRUE,_xll.ohTrigger(RecalcTrigger,Trigger3M)),NA())</f>
        <v>1.8515254563280806E-2</v>
      </c>
      <c r="L881" s="44">
        <f>IFERROR(_xll.qlIndexFixing(Index6M,$H881,TRUE,_xll.ohTrigger(RecalcTrigger,Trigger6M)),NA())</f>
        <v>1.9327239897339477E-2</v>
      </c>
      <c r="M881" s="183">
        <f>IFERROR(_xll.qlIndexFixing(Index1Y,$H881,TRUE,_xll.ohTrigger(RecalcTrigger,Trigger1Y)),NA())</f>
        <v>2.0203067556783548E-2</v>
      </c>
      <c r="N881" s="182">
        <f>IFERROR(_xll.qlIndexFixing(ONIndex1M,I881,TRUE,_xll.ohTrigger(RecalcTrigger,Trigger1M)),NA())</f>
        <v>1.73208941990044E-2</v>
      </c>
      <c r="O881" s="44">
        <f>IFERROR(_xll.qlIndexFixing(ONIndex3M,I881,TRUE,_xll.ohTrigger(RecalcTrigger,Trigger3M)),NA())</f>
        <v>1.8334420814998253E-2</v>
      </c>
      <c r="P881" s="44">
        <f>IFERROR(_xll.qlIndexFixing(ONIndex6M,I881,TRUE,_xll.ohTrigger(RecalcTrigger,Trigger6M)),NA())</f>
        <v>1.899428612019527E-2</v>
      </c>
      <c r="Q881" s="183">
        <f>IFERROR(_xll.qlIndexFixing(ONIndex1Y,I881,TRUE,_xll.ohTrigger(RecalcTrigger,Trigger1Y)),NA())</f>
        <v>1.964122991409134E-2</v>
      </c>
    </row>
    <row r="882" spans="2:17" x14ac:dyDescent="0.2">
      <c r="B882" s="39" t="s">
        <v>42</v>
      </c>
      <c r="D882" s="42">
        <f>_xll.qlCalendarAdvance(Calendar,$D881,B882,"f",FALSE)</f>
        <v>45624</v>
      </c>
      <c r="E882" s="177">
        <f>_xll.qlInterestRateIndexValueDate(IndexON,D882)</f>
        <v>45624</v>
      </c>
      <c r="F882" s="193">
        <f>IFERROR(_xll.qlIndexFixing(IndexON,D882,TRUE,_xll.ohTrigger(RecalcTrigger,TriggerON)),NA())</f>
        <v>1.7322572406257564E-2</v>
      </c>
      <c r="H882" s="42">
        <f>_xll.qlCalendarAdvance(Calendar,$H881,B882,"f",FALSE)</f>
        <v>45624</v>
      </c>
      <c r="I882" s="177">
        <f>_xll.qlInterestRateIndexValueDate(Index1M,$H882)</f>
        <v>45628</v>
      </c>
      <c r="J882" s="182">
        <f>IFERROR(_xll.qlIndexFixing(Index1M,$H882,TRUE,_xll.ohTrigger(RecalcTrigger,Trigger1M)),NA())</f>
        <v>1.7379331116838124E-2</v>
      </c>
      <c r="K882" s="44">
        <f>IFERROR(_xll.qlIndexFixing(Index3M,H882,TRUE,_xll.ohTrigger(RecalcTrigger,Trigger3M)),NA())</f>
        <v>1.8535351082484587E-2</v>
      </c>
      <c r="L882" s="44">
        <f>IFERROR(_xll.qlIndexFixing(Index6M,$H882,TRUE,_xll.ohTrigger(RecalcTrigger,Trigger6M)),NA())</f>
        <v>1.9346669583479907E-2</v>
      </c>
      <c r="M882" s="183">
        <f>IFERROR(_xll.qlIndexFixing(Index1Y,$H882,TRUE,_xll.ohTrigger(RecalcTrigger,Trigger1Y)),NA())</f>
        <v>2.0219321174401388E-2</v>
      </c>
      <c r="N882" s="182">
        <f>IFERROR(_xll.qlIndexFixing(ONIndex1M,I882,TRUE,_xll.ohTrigger(RecalcTrigger,Trigger1M)),NA())</f>
        <v>1.7337794605918333E-2</v>
      </c>
      <c r="O882" s="44">
        <f>IFERROR(_xll.qlIndexFixing(ONIndex3M,I882,TRUE,_xll.ohTrigger(RecalcTrigger,Trigger3M)),NA())</f>
        <v>1.8357502008434778E-2</v>
      </c>
      <c r="P882" s="44">
        <f>IFERROR(_xll.qlIndexFixing(ONIndex6M,I882,TRUE,_xll.ohTrigger(RecalcTrigger,Trigger6M)),NA())</f>
        <v>1.9013862390719893E-2</v>
      </c>
      <c r="Q882" s="183">
        <f>IFERROR(_xll.qlIndexFixing(ONIndex1Y,I882,TRUE,_xll.ohTrigger(RecalcTrigger,Trigger1Y)),NA())</f>
        <v>1.9653827886836339E-2</v>
      </c>
    </row>
    <row r="883" spans="2:17" x14ac:dyDescent="0.2">
      <c r="B883" s="39" t="s">
        <v>42</v>
      </c>
      <c r="D883" s="42">
        <f>_xll.qlCalendarAdvance(Calendar,$D882,B883,"f",FALSE)</f>
        <v>45631</v>
      </c>
      <c r="E883" s="177">
        <f>_xll.qlInterestRateIndexValueDate(IndexON,D883)</f>
        <v>45631</v>
      </c>
      <c r="F883" s="193">
        <f>IFERROR(_xll.qlIndexFixing(IndexON,D883,TRUE,_xll.ohTrigger(RecalcTrigger,TriggerON)),NA())</f>
        <v>1.7341717166754478E-2</v>
      </c>
      <c r="H883" s="42">
        <f>_xll.qlCalendarAdvance(Calendar,$H882,B883,"f",FALSE)</f>
        <v>45631</v>
      </c>
      <c r="I883" s="177">
        <f>_xll.qlInterestRateIndexValueDate(Index1M,$H883)</f>
        <v>45635</v>
      </c>
      <c r="J883" s="182">
        <f>IFERROR(_xll.qlIndexFixing(Index1M,$H883,TRUE,_xll.ohTrigger(RecalcTrigger,Trigger1M)),NA())</f>
        <v>1.7394579132109188E-2</v>
      </c>
      <c r="K883" s="44">
        <f>IFERROR(_xll.qlIndexFixing(Index3M,H883,TRUE,_xll.ohTrigger(RecalcTrigger,Trigger3M)),NA())</f>
        <v>1.8557438247629347E-2</v>
      </c>
      <c r="L883" s="44">
        <f>IFERROR(_xll.qlIndexFixing(Index6M,$H883,TRUE,_xll.ohTrigger(RecalcTrigger,Trigger6M)),NA())</f>
        <v>1.9366135934294714E-2</v>
      </c>
      <c r="M883" s="183">
        <f>IFERROR(_xll.qlIndexFixing(Index1Y,$H883,TRUE,_xll.ohTrigger(RecalcTrigger,Trigger1Y)),NA())</f>
        <v>2.0235776126632427E-2</v>
      </c>
      <c r="N883" s="182">
        <f>IFERROR(_xll.qlIndexFixing(ONIndex1M,I883,TRUE,_xll.ohTrigger(RecalcTrigger,Trigger1M)),NA())</f>
        <v>1.7353969148503623E-2</v>
      </c>
      <c r="O883" s="44">
        <f>IFERROR(_xll.qlIndexFixing(ONIndex3M,I883,TRUE,_xll.ohTrigger(RecalcTrigger,Trigger3M)),NA())</f>
        <v>1.8380124198076331E-2</v>
      </c>
      <c r="P883" s="44">
        <f>IFERROR(_xll.qlIndexFixing(ONIndex6M,I883,TRUE,_xll.ohTrigger(RecalcTrigger,Trigger6M)),NA())</f>
        <v>1.903304318926935E-2</v>
      </c>
      <c r="Q883" s="183">
        <f>IFERROR(_xll.qlIndexFixing(ONIndex1Y,I883,TRUE,_xll.ohTrigger(RecalcTrigger,Trigger1Y)),NA())</f>
        <v>1.9665932288397414E-2</v>
      </c>
    </row>
    <row r="884" spans="2:17" x14ac:dyDescent="0.2">
      <c r="B884" s="39" t="s">
        <v>42</v>
      </c>
      <c r="D884" s="42">
        <f>_xll.qlCalendarAdvance(Calendar,$D883,B884,"f",FALSE)</f>
        <v>45638</v>
      </c>
      <c r="E884" s="177">
        <f>_xll.qlInterestRateIndexValueDate(IndexON,D884)</f>
        <v>45638</v>
      </c>
      <c r="F884" s="193">
        <f>IFERROR(_xll.qlIndexFixing(IndexON,D884,TRUE,_xll.ohTrigger(RecalcTrigger,TriggerON)),NA())</f>
        <v>1.7360378820816535E-2</v>
      </c>
      <c r="H884" s="42">
        <f>_xll.qlCalendarAdvance(Calendar,$H883,B884,"f",FALSE)</f>
        <v>45638</v>
      </c>
      <c r="I884" s="177">
        <f>_xll.qlInterestRateIndexValueDate(Index1M,$H884)</f>
        <v>45642</v>
      </c>
      <c r="J884" s="182">
        <f>IFERROR(_xll.qlIndexFixing(Index1M,$H884,TRUE,_xll.ohTrigger(RecalcTrigger,Trigger1M)),NA())</f>
        <v>1.7409620789404383E-2</v>
      </c>
      <c r="K884" s="44">
        <f>IFERROR(_xll.qlIndexFixing(Index3M,H884,TRUE,_xll.ohTrigger(RecalcTrigger,Trigger3M)),NA())</f>
        <v>1.8579505635649109E-2</v>
      </c>
      <c r="L884" s="44">
        <f>IFERROR(_xll.qlIndexFixing(Index6M,$H884,TRUE,_xll.ohTrigger(RecalcTrigger,Trigger6M)),NA())</f>
        <v>1.9385658894590142E-2</v>
      </c>
      <c r="M884" s="183">
        <f>IFERROR(_xll.qlIndexFixing(Index1Y,$H884,TRUE,_xll.ohTrigger(RecalcTrigger,Trigger1Y)),NA())</f>
        <v>2.025244832791159E-2</v>
      </c>
      <c r="N884" s="182">
        <f>IFERROR(_xll.qlIndexFixing(ONIndex1M,I884,TRUE,_xll.ohTrigger(RecalcTrigger,Trigger1M)),NA())</f>
        <v>1.73694133855129E-2</v>
      </c>
      <c r="O884" s="44">
        <f>IFERROR(_xll.qlIndexFixing(ONIndex3M,I884,TRUE,_xll.ohTrigger(RecalcTrigger,Trigger3M)),NA())</f>
        <v>1.8402284851868345E-2</v>
      </c>
      <c r="P884" s="44">
        <f>IFERROR(_xll.qlIndexFixing(ONIndex6M,I884,TRUE,_xll.ohTrigger(RecalcTrigger,Trigger6M)),NA())</f>
        <v>1.9051826614564504E-2</v>
      </c>
      <c r="Q884" s="183">
        <f>IFERROR(_xll.qlIndexFixing(ONIndex1Y,I884,TRUE,_xll.ohTrigger(RecalcTrigger,Trigger1Y)),NA())</f>
        <v>1.967754065402616E-2</v>
      </c>
    </row>
    <row r="885" spans="2:17" x14ac:dyDescent="0.2">
      <c r="B885" s="39" t="s">
        <v>42</v>
      </c>
      <c r="D885" s="42">
        <f>_xll.qlCalendarAdvance(Calendar,$D884,B885,"f",FALSE)</f>
        <v>45645</v>
      </c>
      <c r="E885" s="177">
        <f>_xll.qlInterestRateIndexValueDate(IndexON,D885)</f>
        <v>45645</v>
      </c>
      <c r="F885" s="193">
        <f>IFERROR(_xll.qlIndexFixing(IndexON,D885,TRUE,_xll.ohTrigger(RecalcTrigger,TriggerON)),NA())</f>
        <v>1.7378554868523466E-2</v>
      </c>
      <c r="H885" s="42">
        <f>_xll.qlCalendarAdvance(Calendar,$H884,B885,"f",FALSE)</f>
        <v>45645</v>
      </c>
      <c r="I885" s="177">
        <f>_xll.qlInterestRateIndexValueDate(Index1M,$H885)</f>
        <v>45649</v>
      </c>
      <c r="J885" s="182">
        <f>IFERROR(_xll.qlIndexFixing(Index1M,$H885,TRUE,_xll.ohTrigger(RecalcTrigger,Trigger1M)),NA())</f>
        <v>1.7424674319566142E-2</v>
      </c>
      <c r="K885" s="44">
        <f>IFERROR(_xll.qlIndexFixing(Index3M,H885,TRUE,_xll.ohTrigger(RecalcTrigger,Trigger3M)),NA())</f>
        <v>1.8601594501583708E-2</v>
      </c>
      <c r="L885" s="44">
        <f>IFERROR(_xll.qlIndexFixing(Index6M,$H885,TRUE,_xll.ohTrigger(RecalcTrigger,Trigger6M)),NA())</f>
        <v>1.9405258565014363E-2</v>
      </c>
      <c r="M885" s="183">
        <f>IFERROR(_xll.qlIndexFixing(Index1Y,$H885,TRUE,_xll.ohTrigger(RecalcTrigger,Trigger1Y)),NA())</f>
        <v>2.0269353799516325E-2</v>
      </c>
      <c r="N885" s="182">
        <f>IFERROR(_xll.qlIndexFixing(ONIndex1M,I885,TRUE,_xll.ohTrigger(RecalcTrigger,Trigger1M)),NA())</f>
        <v>1.7391340602728178E-2</v>
      </c>
      <c r="O885" s="44">
        <f>IFERROR(_xll.qlIndexFixing(ONIndex3M,I885,TRUE,_xll.ohTrigger(RecalcTrigger,Trigger3M)),NA())</f>
        <v>1.8434241649796235E-2</v>
      </c>
      <c r="P885" s="44">
        <f>IFERROR(_xll.qlIndexFixing(ONIndex6M,I885,TRUE,_xll.ohTrigger(RecalcTrigger,Trigger6M)),NA())</f>
        <v>1.9079124058576369E-2</v>
      </c>
      <c r="Q885" s="183">
        <f>IFERROR(_xll.qlIndexFixing(ONIndex1Y,I885,TRUE,_xll.ohTrigger(RecalcTrigger,Trigger1Y)),NA())</f>
        <v>1.9694542379973257E-2</v>
      </c>
    </row>
    <row r="886" spans="2:17" x14ac:dyDescent="0.2">
      <c r="B886" s="39" t="s">
        <v>42</v>
      </c>
      <c r="D886" s="42">
        <f>_xll.qlCalendarAdvance(Calendar,$D885,B886,"f",FALSE)</f>
        <v>45653</v>
      </c>
      <c r="E886" s="177">
        <f>_xll.qlInterestRateIndexValueDate(IndexON,D886)</f>
        <v>45653</v>
      </c>
      <c r="F886" s="193">
        <f>IFERROR(_xll.qlIndexFixing(IndexON,D886,TRUE,_xll.ohTrigger(RecalcTrigger,TriggerON)),NA())</f>
        <v>1.7402274363371717E-2</v>
      </c>
      <c r="H886" s="42">
        <f>_xll.qlCalendarAdvance(Calendar,$H885,B886,"f",FALSE)</f>
        <v>45653</v>
      </c>
      <c r="I886" s="177">
        <f>_xll.qlInterestRateIndexValueDate(Index1M,$H886)</f>
        <v>45657</v>
      </c>
      <c r="J886" s="182">
        <f>IFERROR(_xll.qlIndexFixing(Index1M,$H886,TRUE,_xll.ohTrigger(RecalcTrigger,Trigger1M)),NA())</f>
        <v>1.7442121113101183E-2</v>
      </c>
      <c r="K886" s="44">
        <f>IFERROR(_xll.qlIndexFixing(Index3M,H886,TRUE,_xll.ohTrigger(RecalcTrigger,Trigger3M)),NA())</f>
        <v>1.8624833005929098E-2</v>
      </c>
      <c r="L886" s="44">
        <f>IFERROR(_xll.qlIndexFixing(Index6M,$H886,TRUE,_xll.ohTrigger(RecalcTrigger,Trigger6M)),NA())</f>
        <v>1.9425809618600017E-2</v>
      </c>
      <c r="M886" s="183">
        <f>IFERROR(_xll.qlIndexFixing(Index1Y,$H886,TRUE,_xll.ohTrigger(RecalcTrigger,Trigger1Y)),NA())</f>
        <v>2.0288974141648024E-2</v>
      </c>
      <c r="N886" s="182">
        <f>IFERROR(_xll.qlIndexFixing(ONIndex1M,I886,TRUE,_xll.ohTrigger(RecalcTrigger,Trigger1M)),NA())</f>
        <v>1.7406236603241254E-2</v>
      </c>
      <c r="O886" s="44">
        <f>IFERROR(_xll.qlIndexFixing(ONIndex3M,I886,TRUE,_xll.ohTrigger(RecalcTrigger,Trigger3M)),NA())</f>
        <v>1.8455940665207393E-2</v>
      </c>
      <c r="P886" s="44">
        <f>IFERROR(_xll.qlIndexFixing(ONIndex6M,I886,TRUE,_xll.ohTrigger(RecalcTrigger,Trigger6M)),NA())</f>
        <v>1.9097543127220007E-2</v>
      </c>
      <c r="Q886" s="183">
        <f>IFERROR(_xll.qlIndexFixing(ONIndex1Y,I886,TRUE,_xll.ohTrigger(RecalcTrigger,Trigger1Y)),NA())</f>
        <v>1.9705792663318178E-2</v>
      </c>
    </row>
    <row r="887" spans="2:17" x14ac:dyDescent="0.2">
      <c r="B887" s="39" t="s">
        <v>42</v>
      </c>
      <c r="D887" s="42">
        <f>_xll.qlCalendarAdvance(Calendar,$D886,B887,"f",FALSE)</f>
        <v>45660</v>
      </c>
      <c r="E887" s="177">
        <f>_xll.qlInterestRateIndexValueDate(IndexON,D887)</f>
        <v>45660</v>
      </c>
      <c r="F887" s="193">
        <f>IFERROR(_xll.qlIndexFixing(IndexON,D887,TRUE,_xll.ohTrigger(RecalcTrigger,TriggerON)),NA())</f>
        <v>1.7420271047621227E-2</v>
      </c>
      <c r="H887" s="42">
        <f>_xll.qlCalendarAdvance(Calendar,$H886,B887,"f",FALSE)</f>
        <v>45660</v>
      </c>
      <c r="I887" s="177">
        <f>_xll.qlInterestRateIndexValueDate(Index1M,$H887)</f>
        <v>45664</v>
      </c>
      <c r="J887" s="182">
        <f>IFERROR(_xll.qlIndexFixing(Index1M,$H887,TRUE,_xll.ohTrigger(RecalcTrigger,Trigger1M)),NA())</f>
        <v>1.745763980553551E-2</v>
      </c>
      <c r="K887" s="44">
        <f>IFERROR(_xll.qlIndexFixing(Index3M,H887,TRUE,_xll.ohTrigger(RecalcTrigger,Trigger3M)),NA())</f>
        <v>1.8647046471553352E-2</v>
      </c>
      <c r="L887" s="44">
        <f>IFERROR(_xll.qlIndexFixing(Index6M,$H887,TRUE,_xll.ohTrigger(RecalcTrigger,Trigger6M)),NA())</f>
        <v>1.9445607722431282E-2</v>
      </c>
      <c r="M887" s="183">
        <f>IFERROR(_xll.qlIndexFixing(Index1Y,$H887,TRUE,_xll.ohTrigger(RecalcTrigger,Trigger1Y)),NA())</f>
        <v>2.030640047442241E-2</v>
      </c>
      <c r="N887" s="182">
        <f>IFERROR(_xll.qlIndexFixing(ONIndex1M,I887,TRUE,_xll.ohTrigger(RecalcTrigger,Trigger1M)),NA())</f>
        <v>1.7416172961164378E-2</v>
      </c>
      <c r="O887" s="44">
        <f>IFERROR(_xll.qlIndexFixing(ONIndex3M,I887,TRUE,_xll.ohTrigger(RecalcTrigger,Trigger3M)),NA())</f>
        <v>1.8470524772542518E-2</v>
      </c>
      <c r="P887" s="44">
        <f>IFERROR(_xll.qlIndexFixing(ONIndex6M,I887,TRUE,_xll.ohTrigger(RecalcTrigger,Trigger6M)),NA())</f>
        <v>1.91097288833042E-2</v>
      </c>
      <c r="Q887" s="183">
        <f>IFERROR(_xll.qlIndexFixing(ONIndex1Y,I887,TRUE,_xll.ohTrigger(RecalcTrigger,Trigger1Y)),NA())</f>
        <v>1.9712850177970864E-2</v>
      </c>
    </row>
    <row r="888" spans="2:17" x14ac:dyDescent="0.2">
      <c r="B888" s="39" t="s">
        <v>42</v>
      </c>
      <c r="D888" s="42">
        <f>_xll.qlCalendarAdvance(Calendar,$D887,B888,"f",FALSE)</f>
        <v>45667</v>
      </c>
      <c r="E888" s="177">
        <f>_xll.qlInterestRateIndexValueDate(IndexON,D888)</f>
        <v>45667</v>
      </c>
      <c r="F888" s="193">
        <f>IFERROR(_xll.qlIndexFixing(IndexON,D888,TRUE,_xll.ohTrigger(RecalcTrigger,TriggerON)),NA())</f>
        <v>1.7438510504845794E-2</v>
      </c>
      <c r="H888" s="42">
        <f>_xll.qlCalendarAdvance(Calendar,$H887,B888,"f",FALSE)</f>
        <v>45667</v>
      </c>
      <c r="I888" s="177">
        <f>_xll.qlInterestRateIndexValueDate(Index1M,$H888)</f>
        <v>45671</v>
      </c>
      <c r="J888" s="182">
        <f>IFERROR(_xll.qlIndexFixing(Index1M,$H888,TRUE,_xll.ohTrigger(RecalcTrigger,Trigger1M)),NA())</f>
        <v>1.7473398316529689E-2</v>
      </c>
      <c r="K888" s="44">
        <f>IFERROR(_xll.qlIndexFixing(Index3M,H888,TRUE,_xll.ohTrigger(RecalcTrigger,Trigger3M)),NA())</f>
        <v>1.8669326853522961E-2</v>
      </c>
      <c r="L888" s="44">
        <f>IFERROR(_xll.qlIndexFixing(Index6M,$H888,TRUE,_xll.ohTrigger(RecalcTrigger,Trigger6M)),NA())</f>
        <v>1.9465507154312146E-2</v>
      </c>
      <c r="M888" s="183">
        <f>IFERROR(_xll.qlIndexFixing(Index1Y,$H888,TRUE,_xll.ohTrigger(RecalcTrigger,Trigger1Y)),NA())</f>
        <v>2.0324061559567761E-2</v>
      </c>
      <c r="N888" s="182">
        <f>IFERROR(_xll.qlIndexFixing(ONIndex1M,I888,TRUE,_xll.ohTrigger(RecalcTrigger,Trigger1M)),NA())</f>
        <v>1.7431463801278468E-2</v>
      </c>
      <c r="O888" s="44">
        <f>IFERROR(_xll.qlIndexFixing(ONIndex3M,I888,TRUE,_xll.ohTrigger(RecalcTrigger,Trigger3M)),NA())</f>
        <v>1.8492315017111238E-2</v>
      </c>
      <c r="P888" s="44">
        <f>IFERROR(_xll.qlIndexFixing(ONIndex6M,I888,TRUE,_xll.ohTrigger(RecalcTrigger,Trigger6M)),NA())</f>
        <v>1.912827132976247E-2</v>
      </c>
      <c r="Q888" s="183">
        <f>IFERROR(_xll.qlIndexFixing(ONIndex1Y,I888,TRUE,_xll.ohTrigger(RecalcTrigger,Trigger1Y)),NA())</f>
        <v>1.9724387806423493E-2</v>
      </c>
    </row>
    <row r="889" spans="2:17" x14ac:dyDescent="0.2">
      <c r="B889" s="39" t="s">
        <v>42</v>
      </c>
      <c r="D889" s="42">
        <f>_xll.qlCalendarAdvance(Calendar,$D888,B889,"f",FALSE)</f>
        <v>45674</v>
      </c>
      <c r="E889" s="177">
        <f>_xll.qlInterestRateIndexValueDate(IndexON,D889)</f>
        <v>45674</v>
      </c>
      <c r="F889" s="193">
        <f>IFERROR(_xll.qlIndexFixing(IndexON,D889,TRUE,_xll.ohTrigger(RecalcTrigger,TriggerON)),NA())</f>
        <v>1.7456996403177882E-2</v>
      </c>
      <c r="H889" s="42">
        <f>_xll.qlCalendarAdvance(Calendar,$H888,B889,"f",FALSE)</f>
        <v>45674</v>
      </c>
      <c r="I889" s="177">
        <f>_xll.qlInterestRateIndexValueDate(Index1M,$H889)</f>
        <v>45678</v>
      </c>
      <c r="J889" s="182">
        <f>IFERROR(_xll.qlIndexFixing(Index1M,$H889,TRUE,_xll.ohTrigger(RecalcTrigger,Trigger1M)),NA())</f>
        <v>1.7489400388259316E-2</v>
      </c>
      <c r="K889" s="44">
        <f>IFERROR(_xll.qlIndexFixing(Index3M,H889,TRUE,_xll.ohTrigger(RecalcTrigger,Trigger3M)),NA())</f>
        <v>1.8693770536441348E-2</v>
      </c>
      <c r="L889" s="44">
        <f>IFERROR(_xll.qlIndexFixing(Index6M,$H889,TRUE,_xll.ohTrigger(RecalcTrigger,Trigger6M)),NA())</f>
        <v>1.9485510029200095E-2</v>
      </c>
      <c r="M889" s="183">
        <f>IFERROR(_xll.qlIndexFixing(Index1Y,$H889,TRUE,_xll.ohTrigger(RecalcTrigger,Trigger1Y)),NA())</f>
        <v>2.0341951074510929E-2</v>
      </c>
      <c r="N889" s="182">
        <f>IFERROR(_xll.qlIndexFixing(ONIndex1M,I889,TRUE,_xll.ohTrigger(RecalcTrigger,Trigger1M)),NA())</f>
        <v>1.7446990889213865E-2</v>
      </c>
      <c r="O889" s="44">
        <f>IFERROR(_xll.qlIndexFixing(ONIndex3M,I889,TRUE,_xll.ohTrigger(RecalcTrigger,Trigger3M)),NA())</f>
        <v>1.8514162309166693E-2</v>
      </c>
      <c r="P889" s="44">
        <f>IFERROR(_xll.qlIndexFixing(ONIndex6M,I889,TRUE,_xll.ohTrigger(RecalcTrigger,Trigger6M)),NA())</f>
        <v>1.9146889732741812E-2</v>
      </c>
      <c r="Q889" s="183">
        <f>IFERROR(_xll.qlIndexFixing(ONIndex1Y,I889,TRUE,_xll.ohTrigger(RecalcTrigger,Trigger1Y)),NA())</f>
        <v>1.9736098080613829E-2</v>
      </c>
    </row>
    <row r="890" spans="2:17" x14ac:dyDescent="0.2">
      <c r="B890" s="39" t="s">
        <v>42</v>
      </c>
      <c r="D890" s="42">
        <f>_xll.qlCalendarAdvance(Calendar,$D889,B890,"f",FALSE)</f>
        <v>45681</v>
      </c>
      <c r="E890" s="177">
        <f>_xll.qlInterestRateIndexValueDate(IndexON,D890)</f>
        <v>45681</v>
      </c>
      <c r="F890" s="193">
        <f>IFERROR(_xll.qlIndexFixing(IndexON,D890,TRUE,_xll.ohTrigger(RecalcTrigger,TriggerON)),NA())</f>
        <v>1.7475732410776601E-2</v>
      </c>
      <c r="H890" s="42">
        <f>_xll.qlCalendarAdvance(Calendar,$H889,B890,"f",FALSE)</f>
        <v>45681</v>
      </c>
      <c r="I890" s="177">
        <f>_xll.qlInterestRateIndexValueDate(Index1M,$H890)</f>
        <v>45685</v>
      </c>
      <c r="J890" s="182">
        <f>IFERROR(_xll.qlIndexFixing(Index1M,$H890,TRUE,_xll.ohTrigger(RecalcTrigger,Trigger1M)),NA())</f>
        <v>1.7505649762941253E-2</v>
      </c>
      <c r="K890" s="44">
        <f>IFERROR(_xll.qlIndexFixing(Index3M,H890,TRUE,_xll.ohTrigger(RecalcTrigger,Trigger3M)),NA())</f>
        <v>1.87140958513492E-2</v>
      </c>
      <c r="L890" s="44">
        <f>IFERROR(_xll.qlIndexFixing(Index6M,$H890,TRUE,_xll.ohTrigger(RecalcTrigger,Trigger6M)),NA())</f>
        <v>1.9505618462154203E-2</v>
      </c>
      <c r="M890" s="183">
        <f>IFERROR(_xll.qlIndexFixing(Index1Y,$H890,TRUE,_xll.ohTrigger(RecalcTrigger,Trigger1Y)),NA())</f>
        <v>2.0360062624612794E-2</v>
      </c>
      <c r="N890" s="182">
        <f>IFERROR(_xll.qlIndexFixing(ONIndex1M,I890,TRUE,_xll.ohTrigger(RecalcTrigger,Trigger1M)),NA())</f>
        <v>1.7462757960702291E-2</v>
      </c>
      <c r="O890" s="44">
        <f>IFERROR(_xll.qlIndexFixing(ONIndex3M,I890,TRUE,_xll.ohTrigger(RecalcTrigger,Trigger3M)),NA())</f>
        <v>1.8536068510419668E-2</v>
      </c>
      <c r="P890" s="44">
        <f>IFERROR(_xll.qlIndexFixing(ONIndex6M,I890,TRUE,_xll.ohTrigger(RecalcTrigger,Trigger6M)),NA())</f>
        <v>1.9165586183849115E-2</v>
      </c>
      <c r="Q890" s="183">
        <f>IFERROR(_xll.qlIndexFixing(ONIndex1Y,I890,TRUE,_xll.ohTrigger(RecalcTrigger,Trigger1Y)),NA())</f>
        <v>1.9747984166889054E-2</v>
      </c>
    </row>
    <row r="891" spans="2:17" x14ac:dyDescent="0.2">
      <c r="B891" s="39" t="s">
        <v>42</v>
      </c>
      <c r="D891" s="42">
        <f>_xll.qlCalendarAdvance(Calendar,$D890,B891,"f",FALSE)</f>
        <v>45688</v>
      </c>
      <c r="E891" s="177">
        <f>_xll.qlInterestRateIndexValueDate(IndexON,D891)</f>
        <v>45688</v>
      </c>
      <c r="F891" s="193">
        <f>IFERROR(_xll.qlIndexFixing(IndexON,D891,TRUE,_xll.ohTrigger(RecalcTrigger,TriggerON)),NA())</f>
        <v>1.7494722195747769E-2</v>
      </c>
      <c r="H891" s="42">
        <f>_xll.qlCalendarAdvance(Calendar,$H890,B891,"f",FALSE)</f>
        <v>45688</v>
      </c>
      <c r="I891" s="177">
        <f>_xll.qlInterestRateIndexValueDate(Index1M,$H891)</f>
        <v>45692</v>
      </c>
      <c r="J891" s="182">
        <f>IFERROR(_xll.qlIndexFixing(Index1M,$H891,TRUE,_xll.ohTrigger(RecalcTrigger,Trigger1M)),NA())</f>
        <v>1.7517276788939933E-2</v>
      </c>
      <c r="K891" s="44">
        <f>IFERROR(_xll.qlIndexFixing(Index3M,H891,TRUE,_xll.ohTrigger(RecalcTrigger,Trigger3M)),NA())</f>
        <v>1.8736588209745442E-2</v>
      </c>
      <c r="L891" s="44">
        <f>IFERROR(_xll.qlIndexFixing(Index6M,$H891,TRUE,_xll.ohTrigger(RecalcTrigger,Trigger6M)),NA())</f>
        <v>1.9525834568332016E-2</v>
      </c>
      <c r="M891" s="183">
        <f>IFERROR(_xll.qlIndexFixing(Index1Y,$H891,TRUE,_xll.ohTrigger(RecalcTrigger,Trigger1Y)),NA())</f>
        <v>2.037838974314746E-2</v>
      </c>
      <c r="N891" s="182">
        <f>IFERROR(_xll.qlIndexFixing(ONIndex1M,I891,TRUE,_xll.ohTrigger(RecalcTrigger,Trigger1M)),NA())</f>
        <v>1.7478768751555407E-2</v>
      </c>
      <c r="O891" s="44">
        <f>IFERROR(_xll.qlIndexFixing(ONIndex3M,I891,TRUE,_xll.ohTrigger(RecalcTrigger,Trigger3M)),NA())</f>
        <v>1.8558035482181268E-2</v>
      </c>
      <c r="P891" s="44">
        <f>IFERROR(_xll.qlIndexFixing(ONIndex6M,I891,TRUE,_xll.ohTrigger(RecalcTrigger,Trigger6M)),NA())</f>
        <v>1.9184362774691266E-2</v>
      </c>
      <c r="Q891" s="183">
        <f>IFERROR(_xll.qlIndexFixing(ONIndex1Y,I891,TRUE,_xll.ohTrigger(RecalcTrigger,Trigger1Y)),NA())</f>
        <v>1.9760049231436483E-2</v>
      </c>
    </row>
    <row r="892" spans="2:17" x14ac:dyDescent="0.2">
      <c r="B892" s="39" t="s">
        <v>42</v>
      </c>
      <c r="D892" s="42">
        <f>_xll.qlCalendarAdvance(Calendar,$D891,B892,"f",FALSE)</f>
        <v>45695</v>
      </c>
      <c r="E892" s="177">
        <f>_xll.qlInterestRateIndexValueDate(IndexON,D892)</f>
        <v>45695</v>
      </c>
      <c r="F892" s="193">
        <f>IFERROR(_xll.qlIndexFixing(IndexON,D892,TRUE,_xll.ohTrigger(RecalcTrigger,TriggerON)),NA())</f>
        <v>1.7513969426303788E-2</v>
      </c>
      <c r="H892" s="42">
        <f>_xll.qlCalendarAdvance(Calendar,$H891,B892,"f",FALSE)</f>
        <v>45695</v>
      </c>
      <c r="I892" s="177">
        <f>_xll.qlInterestRateIndexValueDate(Index1M,$H892)</f>
        <v>45699</v>
      </c>
      <c r="J892" s="182">
        <f>IFERROR(_xll.qlIndexFixing(Index1M,$H892,TRUE,_xll.ohTrigger(RecalcTrigger,Trigger1M)),NA())</f>
        <v>1.7533974083703909E-2</v>
      </c>
      <c r="K892" s="44">
        <f>IFERROR(_xll.qlIndexFixing(Index3M,H892,TRUE,_xll.ohTrigger(RecalcTrigger,Trigger3M)),NA())</f>
        <v>1.8759154969566261E-2</v>
      </c>
      <c r="L892" s="44">
        <f>IFERROR(_xll.qlIndexFixing(Index6M,$H892,TRUE,_xll.ohTrigger(RecalcTrigger,Trigger6M)),NA())</f>
        <v>1.9546160462994872E-2</v>
      </c>
      <c r="M892" s="183">
        <f>IFERROR(_xll.qlIndexFixing(Index1Y,$H892,TRUE,_xll.ohTrigger(RecalcTrigger,Trigger1Y)),NA())</f>
        <v>2.0396925891282554E-2</v>
      </c>
      <c r="N892" s="182">
        <f>IFERROR(_xll.qlIndexFixing(ONIndex1M,I892,TRUE,_xll.ohTrigger(RecalcTrigger,Trigger1M)),NA())</f>
        <v>1.7495026997504937E-2</v>
      </c>
      <c r="O892" s="44">
        <f>IFERROR(_xll.qlIndexFixing(ONIndex3M,I892,TRUE,_xll.ohTrigger(RecalcTrigger,Trigger3M)),NA())</f>
        <v>1.8580065086082342E-2</v>
      </c>
      <c r="P892" s="44">
        <f>IFERROR(_xll.qlIndexFixing(ONIndex6M,I892,TRUE,_xll.ohTrigger(RecalcTrigger,Trigger6M)),NA())</f>
        <v>1.9203221596715281E-2</v>
      </c>
      <c r="Q892" s="183">
        <f>IFERROR(_xll.qlIndexFixing(ONIndex1Y,I892,TRUE,_xll.ohTrigger(RecalcTrigger,Trigger1Y)),NA())</f>
        <v>1.9772296440443426E-2</v>
      </c>
    </row>
    <row r="893" spans="2:17" x14ac:dyDescent="0.2">
      <c r="B893" s="39" t="s">
        <v>42</v>
      </c>
      <c r="D893" s="42">
        <f>_xll.qlCalendarAdvance(Calendar,$D892,B893,"f",FALSE)</f>
        <v>45702</v>
      </c>
      <c r="E893" s="177">
        <f>_xll.qlInterestRateIndexValueDate(IndexON,D893)</f>
        <v>45702</v>
      </c>
      <c r="F893" s="193">
        <f>IFERROR(_xll.qlIndexFixing(IndexON,D893,TRUE,_xll.ohTrigger(RecalcTrigger,TriggerON)),NA())</f>
        <v>1.7533477770550476E-2</v>
      </c>
      <c r="H893" s="42">
        <f>_xll.qlCalendarAdvance(Calendar,$H892,B893,"f",FALSE)</f>
        <v>45702</v>
      </c>
      <c r="I893" s="177">
        <f>_xll.qlInterestRateIndexValueDate(Index1M,$H893)</f>
        <v>45706</v>
      </c>
      <c r="J893" s="182">
        <f>IFERROR(_xll.qlIndexFixing(Index1M,$H893,TRUE,_xll.ohTrigger(RecalcTrigger,Trigger1M)),NA())</f>
        <v>1.7550929066364622E-2</v>
      </c>
      <c r="K893" s="44">
        <f>IFERROR(_xll.qlIndexFixing(Index3M,H893,TRUE,_xll.ohTrigger(RecalcTrigger,Trigger3M)),NA())</f>
        <v>1.8781798002193817E-2</v>
      </c>
      <c r="L893" s="44">
        <f>IFERROR(_xll.qlIndexFixing(Index6M,$H893,TRUE,_xll.ohTrigger(RecalcTrigger,Trigger6M)),NA())</f>
        <v>1.9566598261507008E-2</v>
      </c>
      <c r="M893" s="183">
        <f>IFERROR(_xll.qlIndexFixing(Index1Y,$H893,TRUE,_xll.ohTrigger(RecalcTrigger,Trigger1Y)),NA())</f>
        <v>2.0415664458057523E-2</v>
      </c>
      <c r="N893" s="182">
        <f>IFERROR(_xll.qlIndexFixing(ONIndex1M,I893,TRUE,_xll.ohTrigger(RecalcTrigger,Trigger1M)),NA())</f>
        <v>1.751153643436254E-2</v>
      </c>
      <c r="O893" s="44">
        <f>IFERROR(_xll.qlIndexFixing(ONIndex3M,I893,TRUE,_xll.ohTrigger(RecalcTrigger,Trigger3M)),NA())</f>
        <v>1.8602159183513933E-2</v>
      </c>
      <c r="P893" s="44">
        <f>IFERROR(_xll.qlIndexFixing(ONIndex6M,I893,TRUE,_xll.ohTrigger(RecalcTrigger,Trigger6M)),NA())</f>
        <v>1.9222164741607983E-2</v>
      </c>
      <c r="Q893" s="183">
        <f>IFERROR(_xll.qlIndexFixing(ONIndex1Y,I893,TRUE,_xll.ohTrigger(RecalcTrigger,Trigger1Y)),NA())</f>
        <v>1.978472896025707E-2</v>
      </c>
    </row>
    <row r="894" spans="2:17" x14ac:dyDescent="0.2">
      <c r="B894" s="39" t="s">
        <v>42</v>
      </c>
      <c r="D894" s="42">
        <f>_xll.qlCalendarAdvance(Calendar,$D893,B894,"f",FALSE)</f>
        <v>45709</v>
      </c>
      <c r="E894" s="177">
        <f>_xll.qlInterestRateIndexValueDate(IndexON,D894)</f>
        <v>45709</v>
      </c>
      <c r="F894" s="193">
        <f>IFERROR(_xll.qlIndexFixing(IndexON,D894,TRUE,_xll.ohTrigger(RecalcTrigger,TriggerON)),NA())</f>
        <v>1.7553250896673589E-2</v>
      </c>
      <c r="H894" s="42">
        <f>_xll.qlCalendarAdvance(Calendar,$H893,B894,"f",FALSE)</f>
        <v>45709</v>
      </c>
      <c r="I894" s="177">
        <f>_xll.qlInterestRateIndexValueDate(Index1M,$H894)</f>
        <v>45713</v>
      </c>
      <c r="J894" s="182">
        <f>IFERROR(_xll.qlIndexFixing(Index1M,$H894,TRUE,_xll.ohTrigger(RecalcTrigger,Trigger1M)),NA())</f>
        <v>1.7568145478626156E-2</v>
      </c>
      <c r="K894" s="44">
        <f>IFERROR(_xll.qlIndexFixing(Index3M,H894,TRUE,_xll.ohTrigger(RecalcTrigger,Trigger3M)),NA())</f>
        <v>1.8804519179060897E-2</v>
      </c>
      <c r="L894" s="44">
        <f>IFERROR(_xll.qlIndexFixing(Index6M,$H894,TRUE,_xll.ohTrigger(RecalcTrigger,Trigger6M)),NA())</f>
        <v>1.9587150079337333E-2</v>
      </c>
      <c r="M894" s="183">
        <f>IFERROR(_xll.qlIndexFixing(Index1Y,$H894,TRUE,_xll.ohTrigger(RecalcTrigger,Trigger1Y)),NA())</f>
        <v>2.0434598760364821E-2</v>
      </c>
      <c r="N894" s="182">
        <f>IFERROR(_xll.qlIndexFixing(ONIndex1M,I894,TRUE,_xll.ohTrigger(RecalcTrigger,Trigger1M)),NA())</f>
        <v>1.7528300797939877E-2</v>
      </c>
      <c r="O894" s="44">
        <f>IFERROR(_xll.qlIndexFixing(ONIndex3M,I894,TRUE,_xll.ohTrigger(RecalcTrigger,Trigger3M)),NA())</f>
        <v>1.862431963610689E-2</v>
      </c>
      <c r="P894" s="44">
        <f>IFERROR(_xll.qlIndexFixing(ONIndex6M,I894,TRUE,_xll.ohTrigger(RecalcTrigger,Trigger6M)),NA())</f>
        <v>1.9241194300976261E-2</v>
      </c>
      <c r="Q894" s="183">
        <f>IFERROR(_xll.qlIndexFixing(ONIndex1Y,I894,TRUE,_xll.ohTrigger(RecalcTrigger,Trigger1Y)),NA())</f>
        <v>1.9797349957064725E-2</v>
      </c>
    </row>
    <row r="895" spans="2:17" x14ac:dyDescent="0.2">
      <c r="B895" s="39" t="s">
        <v>42</v>
      </c>
      <c r="D895" s="42">
        <f>_xll.qlCalendarAdvance(Calendar,$D894,B895,"f",FALSE)</f>
        <v>45716</v>
      </c>
      <c r="E895" s="177">
        <f>_xll.qlInterestRateIndexValueDate(IndexON,D895)</f>
        <v>45716</v>
      </c>
      <c r="F895" s="193">
        <f>IFERROR(_xll.qlIndexFixing(IndexON,D895,TRUE,_xll.ohTrigger(RecalcTrigger,TriggerON)),NA())</f>
        <v>1.7573292472805591E-2</v>
      </c>
      <c r="H895" s="42">
        <f>_xll.qlCalendarAdvance(Calendar,$H894,B895,"f",FALSE)</f>
        <v>45716</v>
      </c>
      <c r="I895" s="177">
        <f>_xll.qlInterestRateIndexValueDate(Index1M,$H895)</f>
        <v>45720</v>
      </c>
      <c r="J895" s="182">
        <f>IFERROR(_xll.qlIndexFixing(Index1M,$H895,TRUE,_xll.ohTrigger(RecalcTrigger,Trigger1M)),NA())</f>
        <v>1.7590737160742356E-2</v>
      </c>
      <c r="K895" s="44">
        <f>IFERROR(_xll.qlIndexFixing(Index3M,H895,TRUE,_xll.ohTrigger(RecalcTrigger,Trigger3M)),NA())</f>
        <v>1.8831593184076473E-2</v>
      </c>
      <c r="L895" s="44">
        <f>IFERROR(_xll.qlIndexFixing(Index6M,$H895,TRUE,_xll.ohTrigger(RecalcTrigger,Trigger6M)),NA())</f>
        <v>1.9613970052673617E-2</v>
      </c>
      <c r="M895" s="183">
        <f>IFERROR(_xll.qlIndexFixing(Index1Y,$H895,TRUE,_xll.ohTrigger(RecalcTrigger,Trigger1Y)),NA())</f>
        <v>2.045372204292888E-2</v>
      </c>
      <c r="N895" s="182">
        <f>IFERROR(_xll.qlIndexFixing(ONIndex1M,I895,TRUE,_xll.ohTrigger(RecalcTrigger,Trigger1M)),NA())</f>
        <v>1.7545323824048609E-2</v>
      </c>
      <c r="O895" s="44">
        <f>IFERROR(_xll.qlIndexFixing(ONIndex3M,I895,TRUE,_xll.ohTrigger(RecalcTrigger,Trigger3M)),NA())</f>
        <v>1.8646548305332189E-2</v>
      </c>
      <c r="P895" s="44">
        <f>IFERROR(_xll.qlIndexFixing(ONIndex6M,I895,TRUE,_xll.ohTrigger(RecalcTrigger,Trigger6M)),NA())</f>
        <v>1.9260312366347065E-2</v>
      </c>
      <c r="Q895" s="183">
        <f>IFERROR(_xll.qlIndexFixing(ONIndex1Y,I895,TRUE,_xll.ohTrigger(RecalcTrigger,Trigger1Y)),NA())</f>
        <v>1.981016259713364E-2</v>
      </c>
    </row>
    <row r="896" spans="2:17" x14ac:dyDescent="0.2">
      <c r="B896" s="39" t="s">
        <v>42</v>
      </c>
      <c r="D896" s="42">
        <f>_xll.qlCalendarAdvance(Calendar,$D895,B896,"f",FALSE)</f>
        <v>45723</v>
      </c>
      <c r="E896" s="177">
        <f>_xll.qlInterestRateIndexValueDate(IndexON,D896)</f>
        <v>45723</v>
      </c>
      <c r="F896" s="193">
        <f>IFERROR(_xll.qlIndexFixing(IndexON,D896,TRUE,_xll.ohTrigger(RecalcTrigger,TriggerON)),NA())</f>
        <v>1.7593606167158882E-2</v>
      </c>
      <c r="H896" s="42">
        <f>_xll.qlCalendarAdvance(Calendar,$H895,B896,"f",FALSE)</f>
        <v>45723</v>
      </c>
      <c r="I896" s="177">
        <f>_xll.qlInterestRateIndexValueDate(Index1M,$H896)</f>
        <v>45727</v>
      </c>
      <c r="J896" s="182">
        <f>IFERROR(_xll.qlIndexFixing(Index1M,$H896,TRUE,_xll.ohTrigger(RecalcTrigger,Trigger1M)),NA())</f>
        <v>1.7608548941747324E-2</v>
      </c>
      <c r="K896" s="44">
        <f>IFERROR(_xll.qlIndexFixing(Index3M,H896,TRUE,_xll.ohTrigger(RecalcTrigger,Trigger3M)),NA())</f>
        <v>1.8854491085017903E-2</v>
      </c>
      <c r="L896" s="44">
        <f>IFERROR(_xll.qlIndexFixing(Index6M,$H896,TRUE,_xll.ohTrigger(RecalcTrigger,Trigger6M)),NA())</f>
        <v>1.9634787225546506E-2</v>
      </c>
      <c r="M896" s="183">
        <f>IFERROR(_xll.qlIndexFixing(Index1Y,$H896,TRUE,_xll.ohTrigger(RecalcTrigger,Trigger1Y)),NA())</f>
        <v>2.047302747828748E-2</v>
      </c>
      <c r="N896" s="182">
        <f>IFERROR(_xll.qlIndexFixing(ONIndex1M,I896,TRUE,_xll.ohTrigger(RecalcTrigger,Trigger1M)),NA())</f>
        <v>1.7562609248500394E-2</v>
      </c>
      <c r="O896" s="44">
        <f>IFERROR(_xll.qlIndexFixing(ONIndex3M,I896,TRUE,_xll.ohTrigger(RecalcTrigger,Trigger3M)),NA())</f>
        <v>1.8668847052500936E-2</v>
      </c>
      <c r="P896" s="44">
        <f>IFERROR(_xll.qlIndexFixing(ONIndex6M,I896,TRUE,_xll.ohTrigger(RecalcTrigger,Trigger6M)),NA())</f>
        <v>1.9279521029407221E-2</v>
      </c>
      <c r="Q896" s="183">
        <f>IFERROR(_xll.qlIndexFixing(ONIndex1Y,I896,TRUE,_xll.ohTrigger(RecalcTrigger,Trigger1Y)),NA())</f>
        <v>1.9823170046651128E-2</v>
      </c>
    </row>
    <row r="897" spans="2:17" x14ac:dyDescent="0.2">
      <c r="B897" s="39" t="s">
        <v>42</v>
      </c>
      <c r="D897" s="42">
        <f>_xll.qlCalendarAdvance(Calendar,$D896,B897,"f",FALSE)</f>
        <v>45730</v>
      </c>
      <c r="E897" s="177">
        <f>_xll.qlInterestRateIndexValueDate(IndexON,D897)</f>
        <v>45730</v>
      </c>
      <c r="F897" s="193">
        <f>IFERROR(_xll.qlIndexFixing(IndexON,D897,TRUE,_xll.ohTrigger(RecalcTrigger,TriggerON)),NA())</f>
        <v>1.7614195647865927E-2</v>
      </c>
      <c r="H897" s="42">
        <f>_xll.qlCalendarAdvance(Calendar,$H896,B897,"f",FALSE)</f>
        <v>45730</v>
      </c>
      <c r="I897" s="177">
        <f>_xll.qlInterestRateIndexValueDate(Index1M,$H897)</f>
        <v>45734</v>
      </c>
      <c r="J897" s="182">
        <f>IFERROR(_xll.qlIndexFixing(Index1M,$H897,TRUE,_xll.ohTrigger(RecalcTrigger,Trigger1M)),NA())</f>
        <v>1.7633641050079314E-2</v>
      </c>
      <c r="K897" s="44">
        <f>IFERROR(_xll.qlIndexFixing(Index3M,H897,TRUE,_xll.ohTrigger(RecalcTrigger,Trigger3M)),NA())</f>
        <v>1.8877473023838597E-2</v>
      </c>
      <c r="L897" s="44">
        <f>IFERROR(_xll.qlIndexFixing(Index6M,$H897,TRUE,_xll.ohTrigger(RecalcTrigger,Trigger6M)),NA())</f>
        <v>1.9655725241495812E-2</v>
      </c>
      <c r="M897" s="183">
        <f>IFERROR(_xll.qlIndexFixing(Index1Y,$H897,TRUE,_xll.ohTrigger(RecalcTrigger,Trigger1Y)),NA())</f>
        <v>2.0492508166771849E-2</v>
      </c>
      <c r="N897" s="182">
        <f>IFERROR(_xll.qlIndexFixing(ONIndex1M,I897,TRUE,_xll.ohTrigger(RecalcTrigger,Trigger1M)),NA())</f>
        <v>1.7580160806947021E-2</v>
      </c>
      <c r="O897" s="44">
        <f>IFERROR(_xll.qlIndexFixing(ONIndex3M,I897,TRUE,_xll.ohTrigger(RecalcTrigger,Trigger3M)),NA())</f>
        <v>1.8691217739403854E-2</v>
      </c>
      <c r="P897" s="44">
        <f>IFERROR(_xll.qlIndexFixing(ONIndex6M,I897,TRUE,_xll.ohTrigger(RecalcTrigger,Trigger6M)),NA())</f>
        <v>1.9298822381523806E-2</v>
      </c>
      <c r="Q897" s="183">
        <f>IFERROR(_xll.qlIndexFixing(ONIndex1Y,I897,TRUE,_xll.ohTrigger(RecalcTrigger,Trigger1Y)),NA())</f>
        <v>1.983637547204431E-2</v>
      </c>
    </row>
    <row r="898" spans="2:17" x14ac:dyDescent="0.2">
      <c r="B898" s="39" t="s">
        <v>42</v>
      </c>
      <c r="D898" s="42">
        <f>_xll.qlCalendarAdvance(Calendar,$D897,B898,"f",FALSE)</f>
        <v>45737</v>
      </c>
      <c r="E898" s="177">
        <f>_xll.qlInterestRateIndexValueDate(IndexON,D898)</f>
        <v>45737</v>
      </c>
      <c r="F898" s="193">
        <f>IFERROR(_xll.qlIndexFixing(IndexON,D898,TRUE,_xll.ohTrigger(RecalcTrigger,TriggerON)),NA())</f>
        <v>1.7635064583112481E-2</v>
      </c>
      <c r="H898" s="42">
        <f>_xll.qlCalendarAdvance(Calendar,$H897,B898,"f",FALSE)</f>
        <v>45737</v>
      </c>
      <c r="I898" s="177">
        <f>_xll.qlInterestRateIndexValueDate(Index1M,$H898)</f>
        <v>45741</v>
      </c>
      <c r="J898" s="182">
        <f>IFERROR(_xll.qlIndexFixing(Index1M,$H898,TRUE,_xll.ohTrigger(RecalcTrigger,Trigger1M)),NA())</f>
        <v>1.7644996744858435E-2</v>
      </c>
      <c r="K898" s="44">
        <f>IFERROR(_xll.qlIndexFixing(Index3M,H898,TRUE,_xll.ohTrigger(RecalcTrigger,Trigger3M)),NA())</f>
        <v>1.8900540872394268E-2</v>
      </c>
      <c r="L898" s="44">
        <f>IFERROR(_xll.qlIndexFixing(Index6M,$H898,TRUE,_xll.ohTrigger(RecalcTrigger,Trigger6M)),NA())</f>
        <v>1.9676786216851254E-2</v>
      </c>
      <c r="M898" s="183">
        <f>IFERROR(_xll.qlIndexFixing(Index1Y,$H898,TRUE,_xll.ohTrigger(RecalcTrigger,Trigger1Y)),NA())</f>
        <v>2.0512157136487141E-2</v>
      </c>
      <c r="N898" s="182">
        <f>IFERROR(_xll.qlIndexFixing(ONIndex1M,I898,TRUE,_xll.ohTrigger(RecalcTrigger,Trigger1M)),NA())</f>
        <v>1.7597982235360021E-2</v>
      </c>
      <c r="O898" s="44">
        <f>IFERROR(_xll.qlIndexFixing(ONIndex3M,I898,TRUE,_xll.ohTrigger(RecalcTrigger,Trigger3M)),NA())</f>
        <v>1.871366222727211E-2</v>
      </c>
      <c r="P898" s="44">
        <f>IFERROR(_xll.qlIndexFixing(ONIndex6M,I898,TRUE,_xll.ohTrigger(RecalcTrigger,Trigger6M)),NA())</f>
        <v>1.9318218514623453E-2</v>
      </c>
      <c r="Q898" s="183">
        <f>IFERROR(_xll.qlIndexFixing(ONIndex1Y,I898,TRUE,_xll.ohTrigger(RecalcTrigger,Trigger1Y)),NA())</f>
        <v>1.984978203942056E-2</v>
      </c>
    </row>
    <row r="899" spans="2:17" x14ac:dyDescent="0.2">
      <c r="B899" s="39" t="s">
        <v>42</v>
      </c>
      <c r="D899" s="42">
        <f>_xll.qlCalendarAdvance(Calendar,$D898,B899,"f",FALSE)</f>
        <v>45744</v>
      </c>
      <c r="E899" s="177">
        <f>_xll.qlInterestRateIndexValueDate(IndexON,D899)</f>
        <v>45744</v>
      </c>
      <c r="F899" s="193">
        <f>IFERROR(_xll.qlIndexFixing(IndexON,D899,TRUE,_xll.ohTrigger(RecalcTrigger,TriggerON)),NA())</f>
        <v>1.7656216641084299E-2</v>
      </c>
      <c r="H899" s="42">
        <f>_xll.qlCalendarAdvance(Calendar,$H898,B899,"f",FALSE)</f>
        <v>45744</v>
      </c>
      <c r="I899" s="177">
        <f>_xll.qlInterestRateIndexValueDate(Index1M,$H899)</f>
        <v>45748</v>
      </c>
      <c r="J899" s="182">
        <f>IFERROR(_xll.qlIndexFixing(Index1M,$H899,TRUE,_xll.ohTrigger(RecalcTrigger,Trigger1M)),NA())</f>
        <v>1.766364025206615E-2</v>
      </c>
      <c r="K899" s="44">
        <f>IFERROR(_xll.qlIndexFixing(Index3M,H899,TRUE,_xll.ohTrigger(RecalcTrigger,Trigger3M)),NA())</f>
        <v>1.8921529195155825E-2</v>
      </c>
      <c r="L899" s="44">
        <f>IFERROR(_xll.qlIndexFixing(Index6M,$H899,TRUE,_xll.ohTrigger(RecalcTrigger,Trigger6M)),NA())</f>
        <v>1.9695878201587455E-2</v>
      </c>
      <c r="M899" s="183">
        <f>IFERROR(_xll.qlIndexFixing(Index1Y,$H899,TRUE,_xll.ohTrigger(RecalcTrigger,Trigger1Y)),NA())</f>
        <v>2.0531967343294277E-2</v>
      </c>
      <c r="N899" s="182">
        <f>IFERROR(_xll.qlIndexFixing(ONIndex1M,I899,TRUE,_xll.ohTrigger(RecalcTrigger,Trigger1M)),NA())</f>
        <v>1.7616077269551056E-2</v>
      </c>
      <c r="O899" s="44">
        <f>IFERROR(_xll.qlIndexFixing(ONIndex3M,I899,TRUE,_xll.ohTrigger(RecalcTrigger,Trigger3M)),NA())</f>
        <v>1.873618237781649E-2</v>
      </c>
      <c r="P899" s="44">
        <f>IFERROR(_xll.qlIndexFixing(ONIndex6M,I899,TRUE,_xll.ohTrigger(RecalcTrigger,Trigger6M)),NA())</f>
        <v>1.9337711519993306E-2</v>
      </c>
      <c r="Q899" s="183">
        <f>IFERROR(_xll.qlIndexFixing(ONIndex1Y,I899,TRUE,_xll.ohTrigger(RecalcTrigger,Trigger1Y)),NA())</f>
        <v>1.9863392915127065E-2</v>
      </c>
    </row>
    <row r="900" spans="2:17" x14ac:dyDescent="0.2">
      <c r="B900" s="39" t="s">
        <v>42</v>
      </c>
      <c r="D900" s="42">
        <f>_xll.qlCalendarAdvance(Calendar,$D899,B900,"f",FALSE)</f>
        <v>45751</v>
      </c>
      <c r="E900" s="177">
        <f>_xll.qlInterestRateIndexValueDate(IndexON,D900)</f>
        <v>45751</v>
      </c>
      <c r="F900" s="193">
        <f>IFERROR(_xll.qlIndexFixing(IndexON,D900,TRUE,_xll.ohTrigger(RecalcTrigger,TriggerON)),NA())</f>
        <v>1.7677655489967137E-2</v>
      </c>
      <c r="H900" s="42">
        <f>_xll.qlCalendarAdvance(Calendar,$H899,B900,"f",FALSE)</f>
        <v>45751</v>
      </c>
      <c r="I900" s="177">
        <f>_xll.qlInterestRateIndexValueDate(Index1M,$H900)</f>
        <v>45755</v>
      </c>
      <c r="J900" s="182">
        <f>IFERROR(_xll.qlIndexFixing(Index1M,$H900,TRUE,_xll.ohTrigger(RecalcTrigger,Trigger1M)),NA())</f>
        <v>1.768075802636826E-2</v>
      </c>
      <c r="K900" s="44">
        <f>IFERROR(_xll.qlIndexFixing(Index3M,H900,TRUE,_xll.ohTrigger(RecalcTrigger,Trigger3M)),NA())</f>
        <v>1.8944766502680163E-2</v>
      </c>
      <c r="L900" s="44">
        <f>IFERROR(_xll.qlIndexFixing(Index6M,$H900,TRUE,_xll.ohTrigger(RecalcTrigger,Trigger6M)),NA())</f>
        <v>1.9717180469813564E-2</v>
      </c>
      <c r="M900" s="183">
        <f>IFERROR(_xll.qlIndexFixing(Index1Y,$H900,TRUE,_xll.ohTrigger(RecalcTrigger,Trigger1Y)),NA())</f>
        <v>2.0551931670791099E-2</v>
      </c>
      <c r="N900" s="182">
        <f>IFERROR(_xll.qlIndexFixing(ONIndex1M,I900,TRUE,_xll.ohTrigger(RecalcTrigger,Trigger1M)),NA())</f>
        <v>1.7634449645251848E-2</v>
      </c>
      <c r="O900" s="44">
        <f>IFERROR(_xll.qlIndexFixing(ONIndex3M,I900,TRUE,_xll.ohTrigger(RecalcTrigger,Trigger3M)),NA())</f>
        <v>1.8758780052428037E-2</v>
      </c>
      <c r="P900" s="44">
        <f>IFERROR(_xll.qlIndexFixing(ONIndex6M,I900,TRUE,_xll.ohTrigger(RecalcTrigger,Trigger6M)),NA())</f>
        <v>1.9357303489320188E-2</v>
      </c>
      <c r="Q900" s="183">
        <f>IFERROR(_xll.qlIndexFixing(ONIndex1Y,I900,TRUE,_xll.ohTrigger(RecalcTrigger,Trigger1Y)),NA())</f>
        <v>1.98772112652712E-2</v>
      </c>
    </row>
    <row r="901" spans="2:17" x14ac:dyDescent="0.2">
      <c r="B901" s="39" t="s">
        <v>42</v>
      </c>
      <c r="D901" s="42">
        <f>_xll.qlCalendarAdvance(Calendar,$D900,B901,"f",FALSE)</f>
        <v>45758</v>
      </c>
      <c r="E901" s="177">
        <f>_xll.qlInterestRateIndexValueDate(IndexON,D901)</f>
        <v>45758</v>
      </c>
      <c r="F901" s="193">
        <f>IFERROR(_xll.qlIndexFixing(IndexON,D901,TRUE,_xll.ohTrigger(RecalcTrigger,TriggerON)),NA())</f>
        <v>1.7699384797946749E-2</v>
      </c>
      <c r="H901" s="42">
        <f>_xll.qlCalendarAdvance(Calendar,$H900,B901,"f",FALSE)</f>
        <v>45758</v>
      </c>
      <c r="I901" s="177">
        <f>_xll.qlInterestRateIndexValueDate(Index1M,$H901)</f>
        <v>45762</v>
      </c>
      <c r="J901" s="182">
        <f>IFERROR(_xll.qlIndexFixing(Index1M,$H901,TRUE,_xll.ohTrigger(RecalcTrigger,Trigger1M)),NA())</f>
        <v>1.7699952864966839E-2</v>
      </c>
      <c r="K901" s="44">
        <f>IFERROR(_xll.qlIndexFixing(Index3M,H901,TRUE,_xll.ohTrigger(RecalcTrigger,Trigger3M)),NA())</f>
        <v>1.8968095195785798E-2</v>
      </c>
      <c r="L901" s="44">
        <f>IFERROR(_xll.qlIndexFixing(Index6M,$H901,TRUE,_xll.ohTrigger(RecalcTrigger,Trigger6M)),NA())</f>
        <v>1.973861188761333E-2</v>
      </c>
      <c r="M901" s="183">
        <f>IFERROR(_xll.qlIndexFixing(Index1Y,$H901,TRUE,_xll.ohTrigger(RecalcTrigger,Trigger1Y)),NA())</f>
        <v>2.0572042930293993E-2</v>
      </c>
      <c r="N901" s="182">
        <f>IFERROR(_xll.qlIndexFixing(ONIndex1M,I901,TRUE,_xll.ohTrigger(RecalcTrigger,Trigger1M)),NA())</f>
        <v>1.7660223070757652E-2</v>
      </c>
      <c r="O901" s="44">
        <f>IFERROR(_xll.qlIndexFixing(ONIndex3M,I901,TRUE,_xll.ohTrigger(RecalcTrigger,Trigger3M)),NA())</f>
        <v>1.8789913925411739E-2</v>
      </c>
      <c r="P901" s="44">
        <f>IFERROR(_xll.qlIndexFixing(ONIndex6M,I901,TRUE,_xll.ohTrigger(RecalcTrigger,Trigger6M)),NA())</f>
        <v>1.9384731325706284E-2</v>
      </c>
      <c r="Q901" s="183">
        <f>IFERROR(_xll.qlIndexFixing(ONIndex1Y,I901,TRUE,_xll.ohTrigger(RecalcTrigger,Trigger1Y)),NA())</f>
        <v>1.9897491189714955E-2</v>
      </c>
    </row>
    <row r="902" spans="2:17" x14ac:dyDescent="0.2">
      <c r="B902" s="39" t="s">
        <v>42</v>
      </c>
      <c r="D902" s="42">
        <f>_xll.qlCalendarAdvance(Calendar,$D901,B902,"f",FALSE)</f>
        <v>45769</v>
      </c>
      <c r="E902" s="177">
        <f>_xll.qlInterestRateIndexValueDate(IndexON,D902)</f>
        <v>45769</v>
      </c>
      <c r="F902" s="193">
        <f>IFERROR(_xll.qlIndexFixing(IndexON,D902,TRUE,_xll.ohTrigger(RecalcTrigger,TriggerON)),NA())</f>
        <v>1.7730062536855939E-2</v>
      </c>
      <c r="H902" s="42">
        <f>_xll.qlCalendarAdvance(Calendar,$H901,B902,"f",FALSE)</f>
        <v>45769</v>
      </c>
      <c r="I902" s="177">
        <f>_xll.qlInterestRateIndexValueDate(Index1M,$H902)</f>
        <v>45771</v>
      </c>
      <c r="J902" s="182">
        <f>IFERROR(_xll.qlIndexFixing(Index1M,$H902,TRUE,_xll.ohTrigger(RecalcTrigger,Trigger1M)),NA())</f>
        <v>1.7728785337422226E-2</v>
      </c>
      <c r="K902" s="44">
        <f>IFERROR(_xll.qlIndexFixing(Index3M,H902,TRUE,_xll.ohTrigger(RecalcTrigger,Trigger3M)),NA())</f>
        <v>1.899822652319872E-2</v>
      </c>
      <c r="L902" s="44">
        <f>IFERROR(_xll.qlIndexFixing(Index6M,$H902,TRUE,_xll.ohTrigger(RecalcTrigger,Trigger6M)),NA())</f>
        <v>1.9766359744832252E-2</v>
      </c>
      <c r="M902" s="183">
        <f>IFERROR(_xll.qlIndexFixing(Index1Y,$H902,TRUE,_xll.ohTrigger(RecalcTrigger,Trigger1Y)),NA())</f>
        <v>2.0598104470405502E-2</v>
      </c>
      <c r="N902" s="182">
        <f>IFERROR(_xll.qlIndexFixing(ONIndex1M,I902,TRUE,_xll.ohTrigger(RecalcTrigger,Trigger1M)),NA())</f>
        <v>1.7682992543672782E-2</v>
      </c>
      <c r="O902" s="44">
        <f>IFERROR(_xll.qlIndexFixing(ONIndex3M,I902,TRUE,_xll.ohTrigger(RecalcTrigger,Trigger3M)),NA())</f>
        <v>1.881725736174289E-2</v>
      </c>
      <c r="P902" s="44">
        <f>IFERROR(_xll.qlIndexFixing(ONIndex6M,I902,TRUE,_xll.ohTrigger(RecalcTrigger,Trigger6M)),NA())</f>
        <v>1.9408151900561776E-2</v>
      </c>
      <c r="Q902" s="183">
        <f>IFERROR(_xll.qlIndexFixing(ONIndex1Y,I902,TRUE,_xll.ohTrigger(RecalcTrigger,Trigger1Y)),NA())</f>
        <v>1.9913719009538866E-2</v>
      </c>
    </row>
    <row r="903" spans="2:17" x14ac:dyDescent="0.2">
      <c r="B903" s="39" t="s">
        <v>42</v>
      </c>
      <c r="D903" s="42">
        <f>_xll.qlCalendarAdvance(Calendar,$D902,B903,"f",FALSE)</f>
        <v>45776</v>
      </c>
      <c r="E903" s="177">
        <f>_xll.qlInterestRateIndexValueDate(IndexON,D903)</f>
        <v>45776</v>
      </c>
      <c r="F903" s="193">
        <f>IFERROR(_xll.qlIndexFixing(IndexON,D903,TRUE,_xll.ohTrigger(RecalcTrigger,TriggerON)),NA())</f>
        <v>1.7752510279720468E-2</v>
      </c>
      <c r="H903" s="42">
        <f>_xll.qlCalendarAdvance(Calendar,$H902,B903,"f",FALSE)</f>
        <v>45776</v>
      </c>
      <c r="I903" s="177">
        <f>_xll.qlInterestRateIndexValueDate(Index1M,$H903)</f>
        <v>45779</v>
      </c>
      <c r="J903" s="182">
        <f>IFERROR(_xll.qlIndexFixing(Index1M,$H903,TRUE,_xll.ohTrigger(RecalcTrigger,Trigger1M)),NA())</f>
        <v>1.7749678308745322E-2</v>
      </c>
      <c r="K903" s="44">
        <f>IFERROR(_xll.qlIndexFixing(Index3M,H903,TRUE,_xll.ohTrigger(RecalcTrigger,Trigger3M)),NA())</f>
        <v>1.9031756360732004E-2</v>
      </c>
      <c r="L903" s="44">
        <f>IFERROR(_xll.qlIndexFixing(Index6M,$H903,TRUE,_xll.ohTrigger(RecalcTrigger,Trigger6M)),NA())</f>
        <v>1.979549929457142E-2</v>
      </c>
      <c r="M903" s="183">
        <f>IFERROR(_xll.qlIndexFixing(Index1Y,$H903,TRUE,_xll.ohTrigger(RecalcTrigger,Trigger1Y)),NA())</f>
        <v>2.0625749426148709E-2</v>
      </c>
      <c r="N903" s="182">
        <f>IFERROR(_xll.qlIndexFixing(ONIndex1M,I903,TRUE,_xll.ohTrigger(RecalcTrigger,Trigger1M)),NA())</f>
        <v>1.7705180350704453E-2</v>
      </c>
      <c r="O903" s="44">
        <f>IFERROR(_xll.qlIndexFixing(ONIndex3M,I903,TRUE,_xll.ohTrigger(RecalcTrigger,Trigger3M)),NA())</f>
        <v>1.884342404712136E-2</v>
      </c>
      <c r="P903" s="44">
        <f>IFERROR(_xll.qlIndexFixing(ONIndex6M,I903,TRUE,_xll.ohTrigger(RecalcTrigger,Trigger6M)),NA())</f>
        <v>1.9430974981027305E-2</v>
      </c>
      <c r="Q903" s="183">
        <f>IFERROR(_xll.qlIndexFixing(ONIndex1Y,I903,TRUE,_xll.ohTrigger(RecalcTrigger,Trigger1Y)),NA())</f>
        <v>1.9930405828425535E-2</v>
      </c>
    </row>
    <row r="904" spans="2:17" x14ac:dyDescent="0.2">
      <c r="B904" s="39" t="s">
        <v>42</v>
      </c>
      <c r="D904" s="42">
        <f>_xll.qlCalendarAdvance(Calendar,$D903,B904,"f",FALSE)</f>
        <v>45783</v>
      </c>
      <c r="E904" s="177">
        <f>_xll.qlInterestRateIndexValueDate(IndexON,D904)</f>
        <v>45783</v>
      </c>
      <c r="F904" s="193">
        <f>IFERROR(_xll.qlIndexFixing(IndexON,D904,TRUE,_xll.ohTrigger(RecalcTrigger,TriggerON)),NA())</f>
        <v>1.7775261025487765E-2</v>
      </c>
      <c r="H904" s="42">
        <f>_xll.qlCalendarAdvance(Calendar,$H903,B904,"f",FALSE)</f>
        <v>45783</v>
      </c>
      <c r="I904" s="177">
        <f>_xll.qlInterestRateIndexValueDate(Index1M,$H904)</f>
        <v>45785</v>
      </c>
      <c r="J904" s="182">
        <f>IFERROR(_xll.qlIndexFixing(Index1M,$H904,TRUE,_xll.ohTrigger(RecalcTrigger,Trigger1M)),NA())</f>
        <v>1.7768911705453028E-2</v>
      </c>
      <c r="K904" s="44">
        <f>IFERROR(_xll.qlIndexFixing(Index3M,H904,TRUE,_xll.ohTrigger(RecalcTrigger,Trigger3M)),NA())</f>
        <v>1.9047624322341611E-2</v>
      </c>
      <c r="L904" s="44">
        <f>IFERROR(_xll.qlIndexFixing(Index6M,$H904,TRUE,_xll.ohTrigger(RecalcTrigger,Trigger6M)),NA())</f>
        <v>1.981643034013094E-2</v>
      </c>
      <c r="M904" s="183">
        <f>IFERROR(_xll.qlIndexFixing(Index1Y,$H904,TRUE,_xll.ohTrigger(RecalcTrigger,Trigger1Y)),NA())</f>
        <v>2.0639066717262428E-2</v>
      </c>
      <c r="N904" s="182">
        <f>IFERROR(_xll.qlIndexFixing(ONIndex1M,I904,TRUE,_xll.ohTrigger(RecalcTrigger,Trigger1M)),NA())</f>
        <v>1.7722073718049458E-2</v>
      </c>
      <c r="O904" s="44">
        <f>IFERROR(_xll.qlIndexFixing(ONIndex3M,I904,TRUE,_xll.ohTrigger(RecalcTrigger,Trigger3M)),NA())</f>
        <v>1.8863122880325989E-2</v>
      </c>
      <c r="P904" s="44">
        <f>IFERROR(_xll.qlIndexFixing(ONIndex6M,I904,TRUE,_xll.ohTrigger(RecalcTrigger,Trigger6M)),NA())</f>
        <v>1.9448185398598383E-2</v>
      </c>
      <c r="Q904" s="183">
        <f>IFERROR(_xll.qlIndexFixing(ONIndex1Y,I904,TRUE,_xll.ohTrigger(RecalcTrigger,Trigger1Y)),NA())</f>
        <v>1.9943111313729389E-2</v>
      </c>
    </row>
    <row r="905" spans="2:17" x14ac:dyDescent="0.2">
      <c r="B905" s="39" t="s">
        <v>42</v>
      </c>
      <c r="D905" s="42">
        <f>_xll.qlCalendarAdvance(Calendar,$D904,B905,"f",FALSE)</f>
        <v>45790</v>
      </c>
      <c r="E905" s="177">
        <f>_xll.qlInterestRateIndexValueDate(IndexON,D905)</f>
        <v>45790</v>
      </c>
      <c r="F905" s="193">
        <f>IFERROR(_xll.qlIndexFixing(IndexON,D905,TRUE,_xll.ohTrigger(RecalcTrigger,TriggerON)),NA())</f>
        <v>1.7798318442183714E-2</v>
      </c>
      <c r="H905" s="42">
        <f>_xll.qlCalendarAdvance(Calendar,$H904,B905,"f",FALSE)</f>
        <v>45790</v>
      </c>
      <c r="I905" s="177">
        <f>_xll.qlInterestRateIndexValueDate(Index1M,$H905)</f>
        <v>45792</v>
      </c>
      <c r="J905" s="182">
        <f>IFERROR(_xll.qlIndexFixing(Index1M,$H905,TRUE,_xll.ohTrigger(RecalcTrigger,Trigger1M)),NA())</f>
        <v>1.7789430208849377E-2</v>
      </c>
      <c r="K905" s="44">
        <f>IFERROR(_xll.qlIndexFixing(Index3M,H905,TRUE,_xll.ohTrigger(RecalcTrigger,Trigger3M)),NA())</f>
        <v>1.9071374588815981E-2</v>
      </c>
      <c r="L905" s="44">
        <f>IFERROR(_xll.qlIndexFixing(Index6M,$H905,TRUE,_xll.ohTrigger(RecalcTrigger,Trigger6M)),NA())</f>
        <v>1.9838474739757517E-2</v>
      </c>
      <c r="M905" s="183">
        <f>IFERROR(_xll.qlIndexFixing(Index1Y,$H905,TRUE,_xll.ohTrigger(RecalcTrigger,Trigger1Y)),NA())</f>
        <v>2.0659724546394545E-2</v>
      </c>
      <c r="N905" s="182">
        <f>IFERROR(_xll.qlIndexFixing(ONIndex1M,I905,TRUE,_xll.ohTrigger(RecalcTrigger,Trigger1M)),NA())</f>
        <v>1.7742059670222687E-2</v>
      </c>
      <c r="O905" s="44">
        <f>IFERROR(_xll.qlIndexFixing(ONIndex3M,I905,TRUE,_xll.ohTrigger(RecalcTrigger,Trigger3M)),NA())</f>
        <v>1.8886186551938522E-2</v>
      </c>
      <c r="P905" s="44">
        <f>IFERROR(_xll.qlIndexFixing(ONIndex6M,I905,TRUE,_xll.ohTrigger(RecalcTrigger,Trigger6M)),NA())</f>
        <v>1.9468367027526412E-2</v>
      </c>
      <c r="Q905" s="183">
        <f>IFERROR(_xll.qlIndexFixing(ONIndex1Y,I905,TRUE,_xll.ohTrigger(RecalcTrigger,Trigger1Y)),NA())</f>
        <v>1.9958143555420804E-2</v>
      </c>
    </row>
    <row r="906" spans="2:17" x14ac:dyDescent="0.2">
      <c r="B906" s="39" t="s">
        <v>42</v>
      </c>
      <c r="D906" s="42">
        <f>_xll.qlCalendarAdvance(Calendar,$D905,B906,"f",FALSE)</f>
        <v>45797</v>
      </c>
      <c r="E906" s="177">
        <f>_xll.qlInterestRateIndexValueDate(IndexON,D906)</f>
        <v>45797</v>
      </c>
      <c r="F906" s="193">
        <f>IFERROR(_xll.qlIndexFixing(IndexON,D906,TRUE,_xll.ohTrigger(RecalcTrigger,TriggerON)),NA())</f>
        <v>1.7821686197434516E-2</v>
      </c>
      <c r="H906" s="42">
        <f>_xll.qlCalendarAdvance(Calendar,$H905,B906,"f",FALSE)</f>
        <v>45797</v>
      </c>
      <c r="I906" s="177">
        <f>_xll.qlInterestRateIndexValueDate(Index1M,$H906)</f>
        <v>45799</v>
      </c>
      <c r="J906" s="182">
        <f>IFERROR(_xll.qlIndexFixing(Index1M,$H906,TRUE,_xll.ohTrigger(RecalcTrigger,Trigger1M)),NA())</f>
        <v>1.7810257249361583E-2</v>
      </c>
      <c r="K906" s="44">
        <f>IFERROR(_xll.qlIndexFixing(Index3M,H906,TRUE,_xll.ohTrigger(RecalcTrigger,Trigger3M)),NA())</f>
        <v>1.9095226276619942E-2</v>
      </c>
      <c r="L906" s="44">
        <f>IFERROR(_xll.qlIndexFixing(Index6M,$H906,TRUE,_xll.ohTrigger(RecalcTrigger,Trigger6M)),NA())</f>
        <v>1.9860659959212153E-2</v>
      </c>
      <c r="M906" s="183">
        <f>IFERROR(_xll.qlIndexFixing(Index1Y,$H906,TRUE,_xll.ohTrigger(RecalcTrigger,Trigger1Y)),NA())</f>
        <v>2.0680490108746927E-2</v>
      </c>
      <c r="N906" s="182">
        <f>IFERROR(_xll.qlIndexFixing(ONIndex1M,I906,TRUE,_xll.ohTrigger(RecalcTrigger,Trigger1M)),NA())</f>
        <v>1.776234751362793E-2</v>
      </c>
      <c r="O906" s="44">
        <f>IFERROR(_xll.qlIndexFixing(ONIndex3M,I906,TRUE,_xll.ohTrigger(RecalcTrigger,Trigger3M)),NA())</f>
        <v>1.8909339980313078E-2</v>
      </c>
      <c r="P906" s="44">
        <f>IFERROR(_xll.qlIndexFixing(ONIndex6M,I906,TRUE,_xll.ohTrigger(RecalcTrigger,Trigger6M)),NA())</f>
        <v>1.948866136509686E-2</v>
      </c>
      <c r="Q906" s="183">
        <f>IFERROR(_xll.qlIndexFixing(ONIndex1Y,I906,TRUE,_xll.ohTrigger(RecalcTrigger,Trigger1Y)),NA())</f>
        <v>1.9973404078506007E-2</v>
      </c>
    </row>
    <row r="907" spans="2:17" x14ac:dyDescent="0.2">
      <c r="B907" s="39" t="s">
        <v>42</v>
      </c>
      <c r="D907" s="42">
        <f>_xll.qlCalendarAdvance(Calendar,$D906,B907,"f",FALSE)</f>
        <v>45804</v>
      </c>
      <c r="E907" s="177">
        <f>_xll.qlInterestRateIndexValueDate(IndexON,D907)</f>
        <v>45804</v>
      </c>
      <c r="F907" s="193">
        <f>IFERROR(_xll.qlIndexFixing(IndexON,D907,TRUE,_xll.ohTrigger(RecalcTrigger,TriggerON)),NA())</f>
        <v>1.7845367958866376E-2</v>
      </c>
      <c r="H907" s="42">
        <f>_xll.qlCalendarAdvance(Calendar,$H906,B907,"f",FALSE)</f>
        <v>45804</v>
      </c>
      <c r="I907" s="177">
        <f>_xll.qlInterestRateIndexValueDate(Index1M,$H907)</f>
        <v>45806</v>
      </c>
      <c r="J907" s="182">
        <f>IFERROR(_xll.qlIndexFixing(Index1M,$H907,TRUE,_xll.ohTrigger(RecalcTrigger,Trigger1M)),NA())</f>
        <v>1.783139657019539E-2</v>
      </c>
      <c r="K907" s="44">
        <f>IFERROR(_xll.qlIndexFixing(Index3M,H907,TRUE,_xll.ohTrigger(RecalcTrigger,Trigger3M)),NA())</f>
        <v>1.9119181258086225E-2</v>
      </c>
      <c r="L907" s="44">
        <f>IFERROR(_xll.qlIndexFixing(Index6M,$H907,TRUE,_xll.ohTrigger(RecalcTrigger,Trigger6M)),NA())</f>
        <v>1.9876414788891707E-2</v>
      </c>
      <c r="M907" s="183">
        <f>IFERROR(_xll.qlIndexFixing(Index1Y,$H907,TRUE,_xll.ohTrigger(RecalcTrigger,Trigger1Y)),NA())</f>
        <v>2.0701355760902714E-2</v>
      </c>
      <c r="N907" s="182">
        <f>IFERROR(_xll.qlIndexFixing(ONIndex1M,I907,TRUE,_xll.ohTrigger(RecalcTrigger,Trigger1M)),NA())</f>
        <v>1.7782940983837037E-2</v>
      </c>
      <c r="O907" s="44">
        <f>IFERROR(_xll.qlIndexFixing(ONIndex3M,I907,TRUE,_xll.ohTrigger(RecalcTrigger,Trigger3M)),NA())</f>
        <v>1.8932585027080506E-2</v>
      </c>
      <c r="P907" s="44">
        <f>IFERROR(_xll.qlIndexFixing(ONIndex6M,I907,TRUE,_xll.ohTrigger(RecalcTrigger,Trigger6M)),NA())</f>
        <v>1.9509070503076487E-2</v>
      </c>
      <c r="Q907" s="183">
        <f>IFERROR(_xll.qlIndexFixing(ONIndex1Y,I907,TRUE,_xll.ohTrigger(RecalcTrigger,Trigger1Y)),NA())</f>
        <v>1.9988896049092375E-2</v>
      </c>
    </row>
    <row r="908" spans="2:17" x14ac:dyDescent="0.2">
      <c r="B908" s="39" t="s">
        <v>42</v>
      </c>
      <c r="D908" s="42">
        <f>_xll.qlCalendarAdvance(Calendar,$D907,B908,"f",FALSE)</f>
        <v>45811</v>
      </c>
      <c r="E908" s="177">
        <f>_xll.qlInterestRateIndexValueDate(IndexON,D908)</f>
        <v>45811</v>
      </c>
      <c r="F908" s="193">
        <f>IFERROR(_xll.qlIndexFixing(IndexON,D908,TRUE,_xll.ohTrigger(RecalcTrigger,TriggerON)),NA())</f>
        <v>1.7869367394345304E-2</v>
      </c>
      <c r="H908" s="42">
        <f>_xll.qlCalendarAdvance(Calendar,$H907,B908,"f",FALSE)</f>
        <v>45811</v>
      </c>
      <c r="I908" s="177">
        <f>_xll.qlInterestRateIndexValueDate(Index1M,$H908)</f>
        <v>45813</v>
      </c>
      <c r="J908" s="182">
        <f>IFERROR(_xll.qlIndexFixing(Index1M,$H908,TRUE,_xll.ohTrigger(RecalcTrigger,Trigger1M)),NA())</f>
        <v>1.7852851914616497E-2</v>
      </c>
      <c r="K908" s="44">
        <f>IFERROR(_xll.qlIndexFixing(Index3M,H908,TRUE,_xll.ohTrigger(RecalcTrigger,Trigger3M)),NA())</f>
        <v>1.9143241405597075E-2</v>
      </c>
      <c r="L908" s="44">
        <f>IFERROR(_xll.qlIndexFixing(Index6M,$H908,TRUE,_xll.ohTrigger(RecalcTrigger,Trigger6M)),NA())</f>
        <v>1.9898851049177848E-2</v>
      </c>
      <c r="M908" s="183">
        <f>IFERROR(_xll.qlIndexFixing(Index1Y,$H908,TRUE,_xll.ohTrigger(RecalcTrigger,Trigger1Y)),NA())</f>
        <v>2.0722313787042691E-2</v>
      </c>
      <c r="N908" s="182">
        <f>IFERROR(_xll.qlIndexFixing(ONIndex1M,I908,TRUE,_xll.ohTrigger(RecalcTrigger,Trigger1M)),NA())</f>
        <v>1.7803843816901477E-2</v>
      </c>
      <c r="O908" s="44">
        <f>IFERROR(_xll.qlIndexFixing(ONIndex3M,I908,TRUE,_xll.ohTrigger(RecalcTrigger,Trigger3M)),NA())</f>
        <v>1.8955923553711784E-2</v>
      </c>
      <c r="P908" s="44">
        <f>IFERROR(_xll.qlIndexFixing(ONIndex6M,I908,TRUE,_xll.ohTrigger(RecalcTrigger,Trigger6M)),NA())</f>
        <v>1.9529596532832372E-2</v>
      </c>
      <c r="Q908" s="183">
        <f>IFERROR(_xll.qlIndexFixing(ONIndex1Y,I908,TRUE,_xll.ohTrigger(RecalcTrigger,Trigger1Y)),NA())</f>
        <v>2.0004622633686964E-2</v>
      </c>
    </row>
    <row r="909" spans="2:17" x14ac:dyDescent="0.2">
      <c r="B909" s="39" t="s">
        <v>42</v>
      </c>
      <c r="D909" s="42">
        <f>_xll.qlCalendarAdvance(Calendar,$D908,B909,"f",FALSE)</f>
        <v>45818</v>
      </c>
      <c r="E909" s="177">
        <f>_xll.qlInterestRateIndexValueDate(IndexON,D909)</f>
        <v>45818</v>
      </c>
      <c r="F909" s="193">
        <f>IFERROR(_xll.qlIndexFixing(IndexON,D909,TRUE,_xll.ohTrigger(RecalcTrigger,TriggerON)),NA())</f>
        <v>1.7893688171577438E-2</v>
      </c>
      <c r="H909" s="42">
        <f>_xll.qlCalendarAdvance(Calendar,$H908,B909,"f",FALSE)</f>
        <v>45818</v>
      </c>
      <c r="I909" s="177">
        <f>_xll.qlInterestRateIndexValueDate(Index1M,$H909)</f>
        <v>45820</v>
      </c>
      <c r="J909" s="182">
        <f>IFERROR(_xll.qlIndexFixing(Index1M,$H909,TRUE,_xll.ohTrigger(RecalcTrigger,Trigger1M)),NA())</f>
        <v>1.7874627025943057E-2</v>
      </c>
      <c r="K909" s="44">
        <f>IFERROR(_xll.qlIndexFixing(Index3M,H909,TRUE,_xll.ohTrigger(RecalcTrigger,Trigger3M)),NA())</f>
        <v>1.9167408591592092E-2</v>
      </c>
      <c r="L909" s="44">
        <f>IFERROR(_xll.qlIndexFixing(Index6M,$H909,TRUE,_xll.ohTrigger(RecalcTrigger,Trigger6M)),NA())</f>
        <v>1.9921434000568283E-2</v>
      </c>
      <c r="M909" s="183">
        <f>IFERROR(_xll.qlIndexFixing(Index1Y,$H909,TRUE,_xll.ohTrigger(RecalcTrigger,Trigger1Y)),NA())</f>
        <v>2.0743356398930605E-2</v>
      </c>
      <c r="N909" s="182">
        <f>IFERROR(_xll.qlIndexFixing(ONIndex1M,I909,TRUE,_xll.ohTrigger(RecalcTrigger,Trigger1M)),NA())</f>
        <v>1.7825059748473038E-2</v>
      </c>
      <c r="O909" s="44">
        <f>IFERROR(_xll.qlIndexFixing(ONIndex3M,I909,TRUE,_xll.ohTrigger(RecalcTrigger,Trigger3M)),NA())</f>
        <v>1.8979357421757825E-2</v>
      </c>
      <c r="P909" s="44">
        <f>IFERROR(_xll.qlIndexFixing(ONIndex6M,I909,TRUE,_xll.ohTrigger(RecalcTrigger,Trigger6M)),NA())</f>
        <v>1.9550241546131275E-2</v>
      </c>
      <c r="Q909" s="183">
        <f>IFERROR(_xll.qlIndexFixing(ONIndex1Y,I909,TRUE,_xll.ohTrigger(RecalcTrigger,Trigger1Y)),NA())</f>
        <v>2.0020586998477086E-2</v>
      </c>
    </row>
    <row r="910" spans="2:17" x14ac:dyDescent="0.2">
      <c r="B910" s="39" t="s">
        <v>42</v>
      </c>
      <c r="D910" s="42">
        <f>_xll.qlCalendarAdvance(Calendar,$D909,B910,"f",FALSE)</f>
        <v>45825</v>
      </c>
      <c r="E910" s="177">
        <f>_xll.qlInterestRateIndexValueDate(IndexON,D910)</f>
        <v>45825</v>
      </c>
      <c r="F910" s="193">
        <f>IFERROR(_xll.qlIndexFixing(IndexON,D910,TRUE,_xll.ohTrigger(RecalcTrigger,TriggerON)),NA())</f>
        <v>1.7918333958348853E-2</v>
      </c>
      <c r="H910" s="42">
        <f>_xll.qlCalendarAdvance(Calendar,$H909,B910,"f",FALSE)</f>
        <v>45825</v>
      </c>
      <c r="I910" s="177">
        <f>_xll.qlInterestRateIndexValueDate(Index1M,$H910)</f>
        <v>45827</v>
      </c>
      <c r="J910" s="182">
        <f>IFERROR(_xll.qlIndexFixing(Index1M,$H910,TRUE,_xll.ohTrigger(RecalcTrigger,Trigger1M)),NA())</f>
        <v>1.7896725647550682E-2</v>
      </c>
      <c r="K910" s="44">
        <f>IFERROR(_xll.qlIndexFixing(Index3M,H910,TRUE,_xll.ohTrigger(RecalcTrigger,Trigger3M)),NA())</f>
        <v>1.9191684688563863E-2</v>
      </c>
      <c r="L910" s="44">
        <f>IFERROR(_xll.qlIndexFixing(Index6M,$H910,TRUE,_xll.ohTrigger(RecalcTrigger,Trigger6M)),NA())</f>
        <v>1.9944165760722062E-2</v>
      </c>
      <c r="M910" s="183">
        <f>IFERROR(_xll.qlIndexFixing(Index1Y,$H910,TRUE,_xll.ohTrigger(RecalcTrigger,Trigger1Y)),NA())</f>
        <v>2.0764475735898506E-2</v>
      </c>
      <c r="N910" s="182">
        <f>IFERROR(_xll.qlIndexFixing(ONIndex1M,I910,TRUE,_xll.ohTrigger(RecalcTrigger,Trigger1M)),NA())</f>
        <v>1.784659251436338E-2</v>
      </c>
      <c r="O910" s="44">
        <f>IFERROR(_xll.qlIndexFixing(ONIndex3M,I910,TRUE,_xll.ohTrigger(RecalcTrigger,Trigger3M)),NA())</f>
        <v>1.9002888492609671E-2</v>
      </c>
      <c r="P910" s="44">
        <f>IFERROR(_xll.qlIndexFixing(ONIndex6M,I910,TRUE,_xll.ohTrigger(RecalcTrigger,Trigger6M)),NA())</f>
        <v>1.9571007634500148E-2</v>
      </c>
      <c r="Q910" s="183">
        <f>IFERROR(_xll.qlIndexFixing(ONIndex1Y,I910,TRUE,_xll.ohTrigger(RecalcTrigger,Trigger1Y)),NA())</f>
        <v>2.0036792309650053E-2</v>
      </c>
    </row>
    <row r="911" spans="2:17" x14ac:dyDescent="0.2">
      <c r="B911" s="39" t="s">
        <v>42</v>
      </c>
      <c r="D911" s="42">
        <f>_xll.qlCalendarAdvance(Calendar,$D910,B911,"f",FALSE)</f>
        <v>45832</v>
      </c>
      <c r="E911" s="177">
        <f>_xll.qlInterestRateIndexValueDate(IndexON,D911)</f>
        <v>45832</v>
      </c>
      <c r="F911" s="193">
        <f>IFERROR(_xll.qlIndexFixing(IndexON,D911,TRUE,_xll.ohTrigger(RecalcTrigger,TriggerON)),NA())</f>
        <v>1.7943308422365689E-2</v>
      </c>
      <c r="H911" s="42">
        <f>_xll.qlCalendarAdvance(Calendar,$H910,B911,"f",FALSE)</f>
        <v>45832</v>
      </c>
      <c r="I911" s="177">
        <f>_xll.qlInterestRateIndexValueDate(Index1M,$H911)</f>
        <v>45834</v>
      </c>
      <c r="J911" s="182">
        <f>IFERROR(_xll.qlIndexFixing(Index1M,$H911,TRUE,_xll.ohTrigger(RecalcTrigger,Trigger1M)),NA())</f>
        <v>1.7919151522872434E-2</v>
      </c>
      <c r="K911" s="44">
        <f>IFERROR(_xll.qlIndexFixing(Index3M,H911,TRUE,_xll.ohTrigger(RecalcTrigger,Trigger3M)),NA())</f>
        <v>1.9216071569061466E-2</v>
      </c>
      <c r="L911" s="44">
        <f>IFERROR(_xll.qlIndexFixing(Index6M,$H911,TRUE,_xll.ohTrigger(RecalcTrigger,Trigger6M)),NA())</f>
        <v>1.9973770348468322E-2</v>
      </c>
      <c r="M911" s="183">
        <f>IFERROR(_xll.qlIndexFixing(Index1Y,$H911,TRUE,_xll.ohTrigger(RecalcTrigger,Trigger1Y)),NA())</f>
        <v>2.0785663864832726E-2</v>
      </c>
      <c r="N911" s="182">
        <f>IFERROR(_xll.qlIndexFixing(ONIndex1M,I911,TRUE,_xll.ohTrigger(RecalcTrigger,Trigger1M)),NA())</f>
        <v>1.7868445850544035E-2</v>
      </c>
      <c r="O911" s="44">
        <f>IFERROR(_xll.qlIndexFixing(ONIndex3M,I911,TRUE,_xll.ohTrigger(RecalcTrigger,Trigger3M)),NA())</f>
        <v>1.9026518627978106E-2</v>
      </c>
      <c r="P911" s="44">
        <f>IFERROR(_xll.qlIndexFixing(ONIndex6M,I911,TRUE,_xll.ohTrigger(RecalcTrigger,Trigger6M)),NA())</f>
        <v>1.9591896889625815E-2</v>
      </c>
      <c r="Q911" s="183">
        <f>IFERROR(_xll.qlIndexFixing(ONIndex1Y,I911,TRUE,_xll.ohTrigger(RecalcTrigger,Trigger1Y)),NA())</f>
        <v>2.0053241733632987E-2</v>
      </c>
    </row>
    <row r="912" spans="2:17" x14ac:dyDescent="0.2">
      <c r="B912" s="39" t="s">
        <v>42</v>
      </c>
      <c r="D912" s="42">
        <f>_xll.qlCalendarAdvance(Calendar,$D911,B912,"f",FALSE)</f>
        <v>45839</v>
      </c>
      <c r="E912" s="177">
        <f>_xll.qlInterestRateIndexValueDate(IndexON,D912)</f>
        <v>45839</v>
      </c>
      <c r="F912" s="193">
        <f>IFERROR(_xll.qlIndexFixing(IndexON,D912,TRUE,_xll.ohTrigger(RecalcTrigger,TriggerON)),NA())</f>
        <v>1.7968615231334084E-2</v>
      </c>
      <c r="H912" s="42">
        <f>_xll.qlCalendarAdvance(Calendar,$H911,B912,"f",FALSE)</f>
        <v>45839</v>
      </c>
      <c r="I912" s="177">
        <f>_xll.qlInterestRateIndexValueDate(Index1M,$H912)</f>
        <v>45841</v>
      </c>
      <c r="J912" s="182">
        <f>IFERROR(_xll.qlIndexFixing(Index1M,$H912,TRUE,_xll.ohTrigger(RecalcTrigger,Trigger1M)),NA())</f>
        <v>1.7941908395396333E-2</v>
      </c>
      <c r="K912" s="44">
        <f>IFERROR(_xll.qlIndexFixing(Index3M,H912,TRUE,_xll.ohTrigger(RecalcTrigger,Trigger3M)),NA())</f>
        <v>1.924057110568524E-2</v>
      </c>
      <c r="L912" s="44">
        <f>IFERROR(_xll.qlIndexFixing(Index6M,$H912,TRUE,_xll.ohTrigger(RecalcTrigger,Trigger6M)),NA())</f>
        <v>1.9996830016834947E-2</v>
      </c>
      <c r="M912" s="183">
        <f>IFERROR(_xll.qlIndexFixing(Index1Y,$H912,TRUE,_xll.ohTrigger(RecalcTrigger,Trigger1Y)),NA())</f>
        <v>2.0806912780161821E-2</v>
      </c>
      <c r="N912" s="182">
        <f>IFERROR(_xll.qlIndexFixing(ONIndex1M,I912,TRUE,_xll.ohTrigger(RecalcTrigger,Trigger1M)),NA())</f>
        <v>1.7890623492666791E-2</v>
      </c>
      <c r="O912" s="44">
        <f>IFERROR(_xll.qlIndexFixing(ONIndex3M,I912,TRUE,_xll.ohTrigger(RecalcTrigger,Trigger3M)),NA())</f>
        <v>1.9050249689094301E-2</v>
      </c>
      <c r="P912" s="44">
        <f>IFERROR(_xll.qlIndexFixing(ONIndex6M,I912,TRUE,_xll.ohTrigger(RecalcTrigger,Trigger6M)),NA())</f>
        <v>1.9612911402875355E-2</v>
      </c>
      <c r="Q912" s="183">
        <f>IFERROR(_xll.qlIndexFixing(ONIndex1Y,I912,TRUE,_xll.ohTrigger(RecalcTrigger,Trigger1Y)),NA())</f>
        <v>2.0069938436533263E-2</v>
      </c>
    </row>
    <row r="913" spans="2:17" x14ac:dyDescent="0.2">
      <c r="B913" s="39" t="s">
        <v>42</v>
      </c>
      <c r="D913" s="42">
        <f>_xll.qlCalendarAdvance(Calendar,$D912,B913,"f",FALSE)</f>
        <v>45846</v>
      </c>
      <c r="E913" s="177">
        <f>_xll.qlInterestRateIndexValueDate(IndexON,D913)</f>
        <v>45846</v>
      </c>
      <c r="F913" s="193">
        <f>IFERROR(_xll.qlIndexFixing(IndexON,D913,TRUE,_xll.ohTrigger(RecalcTrigger,TriggerON)),NA())</f>
        <v>1.7994258053040113E-2</v>
      </c>
      <c r="H913" s="42">
        <f>_xll.qlCalendarAdvance(Calendar,$H912,B913,"f",FALSE)</f>
        <v>45846</v>
      </c>
      <c r="I913" s="177">
        <f>_xll.qlInterestRateIndexValueDate(Index1M,$H913)</f>
        <v>45848</v>
      </c>
      <c r="J913" s="182">
        <f>IFERROR(_xll.qlIndexFixing(Index1M,$H913,TRUE,_xll.ohTrigger(RecalcTrigger,Trigger1M)),NA())</f>
        <v>1.7965000008670351E-2</v>
      </c>
      <c r="K913" s="44">
        <f>IFERROR(_xll.qlIndexFixing(Index3M,H913,TRUE,_xll.ohTrigger(RecalcTrigger,Trigger3M)),NA())</f>
        <v>1.9265185171098941E-2</v>
      </c>
      <c r="L913" s="44">
        <f>IFERROR(_xll.qlIndexFixing(Index6M,$H913,TRUE,_xll.ohTrigger(RecalcTrigger,Trigger6M)),NA())</f>
        <v>2.0020019608961926E-2</v>
      </c>
      <c r="M913" s="183">
        <f>IFERROR(_xll.qlIndexFixing(Index1Y,$H913,TRUE,_xll.ohTrigger(RecalcTrigger,Trigger1Y)),NA())</f>
        <v>2.0828214403842131E-2</v>
      </c>
      <c r="N913" s="182">
        <f>IFERROR(_xll.qlIndexFixing(ONIndex1M,I913,TRUE,_xll.ohTrigger(RecalcTrigger,Trigger1M)),NA())</f>
        <v>1.791312917670318E-2</v>
      </c>
      <c r="O913" s="44">
        <f>IFERROR(_xll.qlIndexFixing(ONIndex3M,I913,TRUE,_xll.ohTrigger(RecalcTrigger,Trigger3M)),NA())</f>
        <v>1.907408353766904E-2</v>
      </c>
      <c r="P913" s="44">
        <f>IFERROR(_xll.qlIndexFixing(ONIndex6M,I913,TRUE,_xll.ohTrigger(RecalcTrigger,Trigger6M)),NA())</f>
        <v>1.9634053266015528E-2</v>
      </c>
      <c r="Q913" s="183">
        <f>IFERROR(_xll.qlIndexFixing(ONIndex1Y,I913,TRUE,_xll.ohTrigger(RecalcTrigger,Trigger1Y)),NA())</f>
        <v>2.008688558461813E-2</v>
      </c>
    </row>
    <row r="914" spans="2:17" x14ac:dyDescent="0.2">
      <c r="B914" s="39" t="s">
        <v>42</v>
      </c>
      <c r="D914" s="42">
        <f>_xll.qlCalendarAdvance(Calendar,$D913,B914,"f",FALSE)</f>
        <v>45853</v>
      </c>
      <c r="E914" s="177">
        <f>_xll.qlInterestRateIndexValueDate(IndexON,D914)</f>
        <v>45853</v>
      </c>
      <c r="F914" s="193">
        <f>IFERROR(_xll.qlIndexFixing(IndexON,D914,TRUE,_xll.ohTrigger(RecalcTrigger,TriggerON)),NA())</f>
        <v>1.8020240555189915E-2</v>
      </c>
      <c r="H914" s="42">
        <f>_xll.qlCalendarAdvance(Calendar,$H913,B914,"f",FALSE)</f>
        <v>45853</v>
      </c>
      <c r="I914" s="177">
        <f>_xll.qlInterestRateIndexValueDate(Index1M,$H914)</f>
        <v>45855</v>
      </c>
      <c r="J914" s="182">
        <f>IFERROR(_xll.qlIndexFixing(Index1M,$H914,TRUE,_xll.ohTrigger(RecalcTrigger,Trigger1M)),NA())</f>
        <v>1.7988430106304909E-2</v>
      </c>
      <c r="K914" s="44">
        <f>IFERROR(_xll.qlIndexFixing(Index3M,H914,TRUE,_xll.ohTrigger(RecalcTrigger,Trigger3M)),NA())</f>
        <v>1.9289915638018466E-2</v>
      </c>
      <c r="L914" s="44">
        <f>IFERROR(_xll.qlIndexFixing(Index6M,$H914,TRUE,_xll.ohTrigger(RecalcTrigger,Trigger6M)),NA())</f>
        <v>2.0043328238553523E-2</v>
      </c>
      <c r="M914" s="183">
        <f>IFERROR(_xll.qlIndexFixing(Index1Y,$H914,TRUE,_xll.ohTrigger(RecalcTrigger,Trigger1Y)),NA())</f>
        <v>2.0849560585346833E-2</v>
      </c>
      <c r="N914" s="182">
        <f>IFERROR(_xll.qlIndexFixing(ONIndex1M,I914,TRUE,_xll.ohTrigger(RecalcTrigger,Trigger1M)),NA())</f>
        <v>1.7935966638384926E-2</v>
      </c>
      <c r="O914" s="44">
        <f>IFERROR(_xll.qlIndexFixing(ONIndex3M,I914,TRUE,_xll.ohTrigger(RecalcTrigger,Trigger3M)),NA())</f>
        <v>1.9098022035173301E-2</v>
      </c>
      <c r="P914" s="44">
        <f>IFERROR(_xll.qlIndexFixing(ONIndex6M,I914,TRUE,_xll.ohTrigger(RecalcTrigger,Trigger6M)),NA())</f>
        <v>1.9655324570733157E-2</v>
      </c>
      <c r="Q914" s="183">
        <f>IFERROR(_xll.qlIndexFixing(ONIndex1Y,I914,TRUE,_xll.ohTrigger(RecalcTrigger,Trigger1Y)),NA())</f>
        <v>2.0104086344234773E-2</v>
      </c>
    </row>
    <row r="915" spans="2:17" x14ac:dyDescent="0.2">
      <c r="B915" s="39" t="s">
        <v>42</v>
      </c>
      <c r="D915" s="42">
        <f>_xll.qlCalendarAdvance(Calendar,$D914,B915,"f",FALSE)</f>
        <v>45860</v>
      </c>
      <c r="E915" s="177">
        <f>_xll.qlInterestRateIndexValueDate(IndexON,D915)</f>
        <v>45860</v>
      </c>
      <c r="F915" s="193">
        <f>IFERROR(_xll.qlIndexFixing(IndexON,D915,TRUE,_xll.ohTrigger(RecalcTrigger,TriggerON)),NA())</f>
        <v>1.8046566405569564E-2</v>
      </c>
      <c r="H915" s="42">
        <f>_xll.qlCalendarAdvance(Calendar,$H914,B915,"f",FALSE)</f>
        <v>45860</v>
      </c>
      <c r="I915" s="177">
        <f>_xll.qlInterestRateIndexValueDate(Index1M,$H915)</f>
        <v>45862</v>
      </c>
      <c r="J915" s="182">
        <f>IFERROR(_xll.qlIndexFixing(Index1M,$H915,TRUE,_xll.ohTrigger(RecalcTrigger,Trigger1M)),NA())</f>
        <v>1.8012202431970381E-2</v>
      </c>
      <c r="K915" s="44">
        <f>IFERROR(_xll.qlIndexFixing(Index3M,H915,TRUE,_xll.ohTrigger(RecalcTrigger,Trigger3M)),NA())</f>
        <v>1.931476437921532E-2</v>
      </c>
      <c r="L915" s="44">
        <f>IFERROR(_xll.qlIndexFixing(Index6M,$H915,TRUE,_xll.ohTrigger(RecalcTrigger,Trigger6M)),NA())</f>
        <v>2.00667449210425E-2</v>
      </c>
      <c r="M915" s="183">
        <f>IFERROR(_xll.qlIndexFixing(Index1Y,$H915,TRUE,_xll.ohTrigger(RecalcTrigger,Trigger1Y)),NA())</f>
        <v>2.0870943101654098E-2</v>
      </c>
      <c r="N915" s="182">
        <f>IFERROR(_xll.qlIndexFixing(ONIndex1M,I915,TRUE,_xll.ohTrigger(RecalcTrigger,Trigger1M)),NA())</f>
        <v>1.7959139613523689E-2</v>
      </c>
      <c r="O915" s="44">
        <f>IFERROR(_xll.qlIndexFixing(ONIndex3M,I915,TRUE,_xll.ohTrigger(RecalcTrigger,Trigger3M)),NA())</f>
        <v>1.9122067043157998E-2</v>
      </c>
      <c r="P915" s="44">
        <f>IFERROR(_xll.qlIndexFixing(ONIndex6M,I915,TRUE,_xll.ohTrigger(RecalcTrigger,Trigger6M)),NA())</f>
        <v>1.9676727408315386E-2</v>
      </c>
      <c r="Q915" s="183">
        <f>IFERROR(_xll.qlIndexFixing(ONIndex1Y,I915,TRUE,_xll.ohTrigger(RecalcTrigger,Trigger1Y)),NA())</f>
        <v>2.0121543881650439E-2</v>
      </c>
    </row>
    <row r="916" spans="2:17" x14ac:dyDescent="0.2">
      <c r="B916" s="39" t="s">
        <v>42</v>
      </c>
      <c r="D916" s="42">
        <f>_xll.qlCalendarAdvance(Calendar,$D915,B916,"f",FALSE)</f>
        <v>45867</v>
      </c>
      <c r="E916" s="177">
        <f>_xll.qlInterestRateIndexValueDate(IndexON,D916)</f>
        <v>45867</v>
      </c>
      <c r="F916" s="193">
        <f>IFERROR(_xll.qlIndexFixing(IndexON,D916,TRUE,_xll.ohTrigger(RecalcTrigger,TriggerON)),NA())</f>
        <v>1.8073239272045072E-2</v>
      </c>
      <c r="H916" s="42">
        <f>_xll.qlCalendarAdvance(Calendar,$H915,B916,"f",FALSE)</f>
        <v>45867</v>
      </c>
      <c r="I916" s="177">
        <f>_xll.qlInterestRateIndexValueDate(Index1M,$H916)</f>
        <v>45869</v>
      </c>
      <c r="J916" s="182">
        <f>IFERROR(_xll.qlIndexFixing(Index1M,$H916,TRUE,_xll.ohTrigger(RecalcTrigger,Trigger1M)),NA())</f>
        <v>1.8029715049515557E-2</v>
      </c>
      <c r="K916" s="44">
        <f>IFERROR(_xll.qlIndexFixing(Index3M,H916,TRUE,_xll.ohTrigger(RecalcTrigger,Trigger3M)),NA())</f>
        <v>1.9339733267524434E-2</v>
      </c>
      <c r="L916" s="44">
        <f>IFERROR(_xll.qlIndexFixing(Index6M,$H916,TRUE,_xll.ohTrigger(RecalcTrigger,Trigger6M)),NA())</f>
        <v>2.0083422169486175E-2</v>
      </c>
      <c r="M916" s="183">
        <f>IFERROR(_xll.qlIndexFixing(Index1Y,$H916,TRUE,_xll.ohTrigger(RecalcTrigger,Trigger1Y)),NA())</f>
        <v>2.0892353657236813E-2</v>
      </c>
      <c r="N916" s="182">
        <f>IFERROR(_xll.qlIndexFixing(ONIndex1M,I916,TRUE,_xll.ohTrigger(RecalcTrigger,Trigger1M)),NA())</f>
        <v>1.7982651838011066E-2</v>
      </c>
      <c r="O916" s="44">
        <f>IFERROR(_xll.qlIndexFixing(ONIndex3M,I916,TRUE,_xll.ohTrigger(RecalcTrigger,Trigger3M)),NA())</f>
        <v>1.9146220423014171E-2</v>
      </c>
      <c r="P916" s="44">
        <f>IFERROR(_xll.qlIndexFixing(ONIndex6M,I916,TRUE,_xll.ohTrigger(RecalcTrigger,Trigger6M)),NA())</f>
        <v>1.9698263870688848E-2</v>
      </c>
      <c r="Q916" s="183">
        <f>IFERROR(_xll.qlIndexFixing(ONIndex1Y,I916,TRUE,_xll.ohTrigger(RecalcTrigger,Trigger1Y)),NA())</f>
        <v>2.0139261363132377E-2</v>
      </c>
    </row>
    <row r="917" spans="2:17" x14ac:dyDescent="0.2">
      <c r="B917" s="39" t="s">
        <v>42</v>
      </c>
      <c r="D917" s="42">
        <f>_xll.qlCalendarAdvance(Calendar,$D916,B917,"f",FALSE)</f>
        <v>45874</v>
      </c>
      <c r="E917" s="177">
        <f>_xll.qlInterestRateIndexValueDate(IndexON,D917)</f>
        <v>45874</v>
      </c>
      <c r="F917" s="193">
        <f>IFERROR(_xll.qlIndexFixing(IndexON,D917,TRUE,_xll.ohTrigger(RecalcTrigger,TriggerON)),NA())</f>
        <v>1.8100262822162705E-2</v>
      </c>
      <c r="H917" s="42">
        <f>_xll.qlCalendarAdvance(Calendar,$H916,B917,"f",FALSE)</f>
        <v>45874</v>
      </c>
      <c r="I917" s="177">
        <f>_xll.qlInterestRateIndexValueDate(Index1M,$H917)</f>
        <v>45876</v>
      </c>
      <c r="J917" s="182">
        <f>IFERROR(_xll.qlIndexFixing(Index1M,$H917,TRUE,_xll.ohTrigger(RecalcTrigger,Trigger1M)),NA())</f>
        <v>1.8060788742395306E-2</v>
      </c>
      <c r="K917" s="44">
        <f>IFERROR(_xll.qlIndexFixing(Index3M,H917,TRUE,_xll.ohTrigger(RecalcTrigger,Trigger3M)),NA())</f>
        <v>1.9364824175833739E-2</v>
      </c>
      <c r="L917" s="44">
        <f>IFERROR(_xll.qlIndexFixing(Index6M,$H917,TRUE,_xll.ohTrigger(RecalcTrigger,Trigger6M)),NA())</f>
        <v>2.0113858015007955E-2</v>
      </c>
      <c r="M917" s="183">
        <f>IFERROR(_xll.qlIndexFixing(Index1Y,$H917,TRUE,_xll.ohTrigger(RecalcTrigger,Trigger1Y)),NA())</f>
        <v>2.0913783884050529E-2</v>
      </c>
      <c r="N917" s="182">
        <f>IFERROR(_xll.qlIndexFixing(ONIndex1M,I917,TRUE,_xll.ohTrigger(RecalcTrigger,Trigger1M)),NA())</f>
        <v>1.8006507047658715E-2</v>
      </c>
      <c r="O917" s="44">
        <f>IFERROR(_xll.qlIndexFixing(ONIndex3M,I917,TRUE,_xll.ohTrigger(RecalcTrigger,Trigger3M)),NA())</f>
        <v>1.917048403637267E-2</v>
      </c>
      <c r="P917" s="44">
        <f>IFERROR(_xll.qlIndexFixing(ONIndex6M,I917,TRUE,_xll.ohTrigger(RecalcTrigger,Trigger6M)),NA())</f>
        <v>1.9719936049220621E-2</v>
      </c>
      <c r="Q917" s="183">
        <f>IFERROR(_xll.qlIndexFixing(ONIndex1Y,I917,TRUE,_xll.ohTrigger(RecalcTrigger,Trigger1Y)),NA())</f>
        <v>2.0157241954867899E-2</v>
      </c>
    </row>
    <row r="918" spans="2:17" x14ac:dyDescent="0.2">
      <c r="B918" s="39" t="s">
        <v>42</v>
      </c>
      <c r="D918" s="42">
        <f>_xll.qlCalendarAdvance(Calendar,$D917,B918,"f",FALSE)</f>
        <v>45881</v>
      </c>
      <c r="E918" s="177">
        <f>_xll.qlInterestRateIndexValueDate(IndexON,D918)</f>
        <v>45881</v>
      </c>
      <c r="F918" s="193">
        <f>IFERROR(_xll.qlIndexFixing(IndexON,D918,TRUE,_xll.ohTrigger(RecalcTrigger,TriggerON)),NA())</f>
        <v>1.812764072386841E-2</v>
      </c>
      <c r="H918" s="42">
        <f>_xll.qlCalendarAdvance(Calendar,$H917,B918,"f",FALSE)</f>
        <v>45881</v>
      </c>
      <c r="I918" s="177">
        <f>_xll.qlInterestRateIndexValueDate(Index1M,$H918)</f>
        <v>45883</v>
      </c>
      <c r="J918" s="182">
        <f>IFERROR(_xll.qlIndexFixing(Index1M,$H918,TRUE,_xll.ohTrigger(RecalcTrigger,Trigger1M)),NA())</f>
        <v>1.8085610214810255E-2</v>
      </c>
      <c r="K918" s="44">
        <f>IFERROR(_xll.qlIndexFixing(Index3M,H918,TRUE,_xll.ohTrigger(RecalcTrigger,Trigger3M)),NA())</f>
        <v>1.9390038977093727E-2</v>
      </c>
      <c r="L918" s="44">
        <f>IFERROR(_xll.qlIndexFixing(Index6M,$H918,TRUE,_xll.ohTrigger(RecalcTrigger,Trigger6M)),NA())</f>
        <v>2.0137531965881594E-2</v>
      </c>
      <c r="M918" s="183">
        <f>IFERROR(_xll.qlIndexFixing(Index1Y,$H918,TRUE,_xll.ohTrigger(RecalcTrigger,Trigger1Y)),NA())</f>
        <v>2.0935225341526014E-2</v>
      </c>
      <c r="N918" s="182">
        <f>IFERROR(_xll.qlIndexFixing(ONIndex1M,I918,TRUE,_xll.ohTrigger(RecalcTrigger,Trigger1M)),NA())</f>
        <v>1.8030708978358234E-2</v>
      </c>
      <c r="O918" s="44">
        <f>IFERROR(_xll.qlIndexFixing(ONIndex3M,I918,TRUE,_xll.ohTrigger(RecalcTrigger,Trigger3M)),NA())</f>
        <v>1.9194859744704473E-2</v>
      </c>
      <c r="P918" s="44">
        <f>IFERROR(_xll.qlIndexFixing(ONIndex6M,I918,TRUE,_xll.ohTrigger(RecalcTrigger,Trigger6M)),NA())</f>
        <v>1.9741746035677465E-2</v>
      </c>
      <c r="Q918" s="183">
        <f>IFERROR(_xll.qlIndexFixing(ONIndex1Y,I918,TRUE,_xll.ohTrigger(RecalcTrigger,Trigger1Y)),NA())</f>
        <v>2.0175488823284127E-2</v>
      </c>
    </row>
    <row r="919" spans="2:17" x14ac:dyDescent="0.2">
      <c r="B919" s="39" t="s">
        <v>42</v>
      </c>
      <c r="D919" s="42">
        <f>_xll.qlCalendarAdvance(Calendar,$D918,B919,"f",FALSE)</f>
        <v>45888</v>
      </c>
      <c r="E919" s="177">
        <f>_xll.qlInterestRateIndexValueDate(IndexON,D919)</f>
        <v>45888</v>
      </c>
      <c r="F919" s="193">
        <f>IFERROR(_xll.qlIndexFixing(IndexON,D919,TRUE,_xll.ohTrigger(RecalcTrigger,TriggerON)),NA())</f>
        <v>1.815537664478839E-2</v>
      </c>
      <c r="H919" s="42">
        <f>_xll.qlCalendarAdvance(Calendar,$H918,B919,"f",FALSE)</f>
        <v>45888</v>
      </c>
      <c r="I919" s="177">
        <f>_xll.qlInterestRateIndexValueDate(Index1M,$H919)</f>
        <v>45890</v>
      </c>
      <c r="J919" s="182">
        <f>IFERROR(_xll.qlIndexFixing(Index1M,$H919,TRUE,_xll.ohTrigger(RecalcTrigger,Trigger1M)),NA())</f>
        <v>1.8110788890577101E-2</v>
      </c>
      <c r="K919" s="44">
        <f>IFERROR(_xll.qlIndexFixing(Index3M,H919,TRUE,_xll.ohTrigger(RecalcTrigger,Trigger3M)),NA())</f>
        <v>1.9415379544313098E-2</v>
      </c>
      <c r="L919" s="44">
        <f>IFERROR(_xll.qlIndexFixing(Index6M,$H919,TRUE,_xll.ohTrigger(RecalcTrigger,Trigger6M)),NA())</f>
        <v>2.0161269048426304E-2</v>
      </c>
      <c r="M919" s="183">
        <f>IFERROR(_xll.qlIndexFixing(Index1Y,$H919,TRUE,_xll.ohTrigger(RecalcTrigger,Trigger1Y)),NA())</f>
        <v>2.0956669516559185E-2</v>
      </c>
      <c r="N919" s="182">
        <f>IFERROR(_xll.qlIndexFixing(ONIndex1M,I919,TRUE,_xll.ohTrigger(RecalcTrigger,Trigger1M)),NA())</f>
        <v>1.8055261365841346E-2</v>
      </c>
      <c r="O919" s="44">
        <f>IFERROR(_xll.qlIndexFixing(ONIndex3M,I919,TRUE,_xll.ohTrigger(RecalcTrigger,Trigger3M)),NA())</f>
        <v>1.9219349409480557E-2</v>
      </c>
      <c r="P919" s="44">
        <f>IFERROR(_xll.qlIndexFixing(ONIndex6M,I919,TRUE,_xll.ohTrigger(RecalcTrigger,Trigger6M)),NA())</f>
        <v>1.9763695921586333E-2</v>
      </c>
      <c r="Q919" s="183">
        <f>IFERROR(_xll.qlIndexFixing(ONIndex1Y,I919,TRUE,_xll.ohTrigger(RecalcTrigger,Trigger1Y)),NA())</f>
        <v>2.0194005134568371E-2</v>
      </c>
    </row>
    <row r="920" spans="2:17" x14ac:dyDescent="0.2">
      <c r="B920" s="39" t="s">
        <v>42</v>
      </c>
      <c r="D920" s="42">
        <f>_xll.qlCalendarAdvance(Calendar,$D919,B920,"f",FALSE)</f>
        <v>45895</v>
      </c>
      <c r="E920" s="177">
        <f>_xll.qlInterestRateIndexValueDate(IndexON,D920)</f>
        <v>45895</v>
      </c>
      <c r="F920" s="193">
        <f>IFERROR(_xll.qlIndexFixing(IndexON,D920,TRUE,_xll.ohTrigger(RecalcTrigger,TriggerON)),NA())</f>
        <v>1.8183474252868592E-2</v>
      </c>
      <c r="H920" s="42">
        <f>_xll.qlCalendarAdvance(Calendar,$H919,B920,"f",FALSE)</f>
        <v>45895</v>
      </c>
      <c r="I920" s="177">
        <f>_xll.qlInterestRateIndexValueDate(Index1M,$H920)</f>
        <v>45897</v>
      </c>
      <c r="J920" s="182">
        <f>IFERROR(_xll.qlIndexFixing(Index1M,$H920,TRUE,_xll.ohTrigger(RecalcTrigger,Trigger1M)),NA())</f>
        <v>1.813632851368846E-2</v>
      </c>
      <c r="K920" s="44">
        <f>IFERROR(_xll.qlIndexFixing(Index3M,H920,TRUE,_xll.ohTrigger(RecalcTrigger,Trigger3M)),NA())</f>
        <v>1.9440847750560514E-2</v>
      </c>
      <c r="L920" s="44">
        <f>IFERROR(_xll.qlIndexFixing(Index6M,$H920,TRUE,_xll.ohTrigger(RecalcTrigger,Trigger6M)),NA())</f>
        <v>2.0178203960067947E-2</v>
      </c>
      <c r="M920" s="183">
        <f>IFERROR(_xll.qlIndexFixing(Index1Y,$H920,TRUE,_xll.ohTrigger(RecalcTrigger,Trigger1Y)),NA())</f>
        <v>2.0978107823502342E-2</v>
      </c>
      <c r="N920" s="182">
        <f>IFERROR(_xll.qlIndexFixing(ONIndex1M,I920,TRUE,_xll.ohTrigger(RecalcTrigger,Trigger1M)),NA())</f>
        <v>1.8080167945999648E-2</v>
      </c>
      <c r="O920" s="44">
        <f>IFERROR(_xll.qlIndexFixing(ONIndex3M,I920,TRUE,_xll.ohTrigger(RecalcTrigger,Trigger3M)),NA())</f>
        <v>1.9243954892331772E-2</v>
      </c>
      <c r="P920" s="44">
        <f>IFERROR(_xll.qlIndexFixing(ONIndex6M,I920,TRUE,_xll.ohTrigger(RecalcTrigger,Trigger6M)),NA())</f>
        <v>1.9785787798554111E-2</v>
      </c>
      <c r="Q920" s="183">
        <f>IFERROR(_xll.qlIndexFixing(ONIndex1Y,I920,TRUE,_xll.ohTrigger(RecalcTrigger,Trigger1Y)),NA())</f>
        <v>2.0212794054987882E-2</v>
      </c>
    </row>
    <row r="921" spans="2:17" x14ac:dyDescent="0.2">
      <c r="B921" s="39" t="s">
        <v>42</v>
      </c>
      <c r="D921" s="42">
        <f>_xll.qlCalendarAdvance(Calendar,$D920,B921,"f",FALSE)</f>
        <v>45902</v>
      </c>
      <c r="E921" s="177">
        <f>_xll.qlInterestRateIndexValueDate(IndexON,D921)</f>
        <v>45902</v>
      </c>
      <c r="F921" s="193">
        <f>IFERROR(_xll.qlIndexFixing(IndexON,D921,TRUE,_xll.ohTrigger(RecalcTrigger,TriggerON)),NA())</f>
        <v>1.8211937215575347E-2</v>
      </c>
      <c r="H921" s="42">
        <f>_xll.qlCalendarAdvance(Calendar,$H920,B921,"f",FALSE)</f>
        <v>45902</v>
      </c>
      <c r="I921" s="177">
        <f>_xll.qlInterestRateIndexValueDate(Index1M,$H921)</f>
        <v>45904</v>
      </c>
      <c r="J921" s="182">
        <f>IFERROR(_xll.qlIndexFixing(Index1M,$H921,TRUE,_xll.ohTrigger(RecalcTrigger,Trigger1M)),NA())</f>
        <v>1.8162232828211888E-2</v>
      </c>
      <c r="K921" s="44">
        <f>IFERROR(_xll.qlIndexFixing(Index3M,H921,TRUE,_xll.ohTrigger(RecalcTrigger,Trigger3M)),NA())</f>
        <v>1.9464066998185463E-2</v>
      </c>
      <c r="L921" s="44">
        <f>IFERROR(_xll.qlIndexFixing(Index6M,$H921,TRUE,_xll.ohTrigger(RecalcTrigger,Trigger6M)),NA())</f>
        <v>2.0197468878806985E-2</v>
      </c>
      <c r="M921" s="183">
        <f>IFERROR(_xll.qlIndexFixing(Index1Y,$H921,TRUE,_xll.ohTrigger(RecalcTrigger,Trigger1Y)),NA())</f>
        <v>2.0999531604158038E-2</v>
      </c>
      <c r="N921" s="182">
        <f>IFERROR(_xll.qlIndexFixing(ONIndex1M,I921,TRUE,_xll.ohTrigger(RecalcTrigger,Trigger1M)),NA())</f>
        <v>1.8105432454644799E-2</v>
      </c>
      <c r="O921" s="44">
        <f>IFERROR(_xll.qlIndexFixing(ONIndex3M,I921,TRUE,_xll.ohTrigger(RecalcTrigger,Trigger3M)),NA())</f>
        <v>1.9268678054649158E-2</v>
      </c>
      <c r="P921" s="44">
        <f>IFERROR(_xll.qlIndexFixing(ONIndex6M,I921,TRUE,_xll.ohTrigger(RecalcTrigger,Trigger6M)),NA())</f>
        <v>1.9808023758187687E-2</v>
      </c>
      <c r="Q921" s="183">
        <f>IFERROR(_xll.qlIndexFixing(ONIndex1Y,I921,TRUE,_xll.ohTrigger(RecalcTrigger,Trigger1Y)),NA())</f>
        <v>2.0231858750889842E-2</v>
      </c>
    </row>
    <row r="922" spans="2:17" x14ac:dyDescent="0.2">
      <c r="B922" s="39" t="s">
        <v>42</v>
      </c>
      <c r="D922" s="42">
        <f>_xll.qlCalendarAdvance(Calendar,$D921,B922,"f",FALSE)</f>
        <v>45909</v>
      </c>
      <c r="E922" s="177">
        <f>_xll.qlInterestRateIndexValueDate(IndexON,D922)</f>
        <v>45909</v>
      </c>
      <c r="F922" s="193">
        <f>IFERROR(_xll.qlIndexFixing(IndexON,D922,TRUE,_xll.ohTrigger(RecalcTrigger,TriggerON)),NA())</f>
        <v>1.8240769200934537E-2</v>
      </c>
      <c r="H922" s="42">
        <f>_xll.qlCalendarAdvance(Calendar,$H921,B922,"f",FALSE)</f>
        <v>45909</v>
      </c>
      <c r="I922" s="177">
        <f>_xll.qlInterestRateIndexValueDate(Index1M,$H922)</f>
        <v>45911</v>
      </c>
      <c r="J922" s="182">
        <f>IFERROR(_xll.qlIndexFixing(Index1M,$H922,TRUE,_xll.ohTrigger(RecalcTrigger,Trigger1M)),NA())</f>
        <v>1.8188505578274894E-2</v>
      </c>
      <c r="K922" s="44">
        <f>IFERROR(_xll.qlIndexFixing(Index3M,H922,TRUE,_xll.ohTrigger(RecalcTrigger,Trigger3M)),NA())</f>
        <v>1.9489784975884571E-2</v>
      </c>
      <c r="L922" s="44">
        <f>IFERROR(_xll.qlIndexFixing(Index6M,$H922,TRUE,_xll.ohTrigger(RecalcTrigger,Trigger6M)),NA())</f>
        <v>2.0221338326207268E-2</v>
      </c>
      <c r="M922" s="183">
        <f>IFERROR(_xll.qlIndexFixing(Index1Y,$H922,TRUE,_xll.ohTrigger(RecalcTrigger,Trigger1Y)),NA())</f>
        <v>2.1020932127771636E-2</v>
      </c>
      <c r="N922" s="182">
        <f>IFERROR(_xll.qlIndexFixing(ONIndex1M,I922,TRUE,_xll.ohTrigger(RecalcTrigger,Trigger1M)),NA())</f>
        <v>1.8131058627668395E-2</v>
      </c>
      <c r="O922" s="44">
        <f>IFERROR(_xll.qlIndexFixing(ONIndex3M,I922,TRUE,_xll.ohTrigger(RecalcTrigger,Trigger3M)),NA())</f>
        <v>1.9293520757983629E-2</v>
      </c>
      <c r="P922" s="44">
        <f>IFERROR(_xll.qlIndexFixing(ONIndex6M,I922,TRUE,_xll.ohTrigger(RecalcTrigger,Trigger6M)),NA())</f>
        <v>1.9830405892014014E-2</v>
      </c>
      <c r="Q922" s="183">
        <f>IFERROR(_xll.qlIndexFixing(ONIndex1Y,I922,TRUE,_xll.ohTrigger(RecalcTrigger,Trigger1Y)),NA())</f>
        <v>2.0251202388461564E-2</v>
      </c>
    </row>
    <row r="923" spans="2:17" x14ac:dyDescent="0.2">
      <c r="B923" s="39" t="s">
        <v>42</v>
      </c>
      <c r="D923" s="42">
        <f>_xll.qlCalendarAdvance(Calendar,$D922,B923,"f",FALSE)</f>
        <v>45916</v>
      </c>
      <c r="E923" s="177">
        <f>_xll.qlInterestRateIndexValueDate(IndexON,D923)</f>
        <v>45916</v>
      </c>
      <c r="F923" s="193">
        <f>IFERROR(_xll.qlIndexFixing(IndexON,D923,TRUE,_xll.ohTrigger(RecalcTrigger,TriggerON)),NA())</f>
        <v>1.8269973876652301E-2</v>
      </c>
      <c r="H923" s="42">
        <f>_xll.qlCalendarAdvance(Calendar,$H922,B923,"f",FALSE)</f>
        <v>45916</v>
      </c>
      <c r="I923" s="177">
        <f>_xll.qlInterestRateIndexValueDate(Index1M,$H923)</f>
        <v>45918</v>
      </c>
      <c r="J923" s="182">
        <f>IFERROR(_xll.qlIndexFixing(Index1M,$H923,TRUE,_xll.ohTrigger(RecalcTrigger,Trigger1M)),NA())</f>
        <v>1.8215150508082423E-2</v>
      </c>
      <c r="K923" s="44">
        <f>IFERROR(_xll.qlIndexFixing(Index3M,H923,TRUE,_xll.ohTrigger(RecalcTrigger,Trigger3M)),NA())</f>
        <v>1.9515636069348242E-2</v>
      </c>
      <c r="L923" s="44">
        <f>IFERROR(_xll.qlIndexFixing(Index6M,$H923,TRUE,_xll.ohTrigger(RecalcTrigger,Trigger6M)),NA())</f>
        <v>2.024522942012329E-2</v>
      </c>
      <c r="M923" s="183">
        <f>IFERROR(_xll.qlIndexFixing(Index1Y,$H923,TRUE,_xll.ohTrigger(RecalcTrigger,Trigger1Y)),NA())</f>
        <v>2.104230059102451E-2</v>
      </c>
      <c r="N923" s="182">
        <f>IFERROR(_xll.qlIndexFixing(ONIndex1M,I923,TRUE,_xll.ohTrigger(RecalcTrigger,Trigger1M)),NA())</f>
        <v>1.8157050200882097E-2</v>
      </c>
      <c r="O923" s="44">
        <f>IFERROR(_xll.qlIndexFixing(ONIndex3M,I923,TRUE,_xll.ohTrigger(RecalcTrigger,Trigger3M)),NA())</f>
        <v>1.9318484863966034E-2</v>
      </c>
      <c r="P923" s="44">
        <f>IFERROR(_xll.qlIndexFixing(ONIndex6M,I923,TRUE,_xll.ohTrigger(RecalcTrigger,Trigger6M)),NA())</f>
        <v>1.9852936291719914E-2</v>
      </c>
      <c r="Q923" s="183">
        <f>IFERROR(_xll.qlIndexFixing(ONIndex1Y,I923,TRUE,_xll.ohTrigger(RecalcTrigger,Trigger1Y)),NA())</f>
        <v>2.0270828134050234E-2</v>
      </c>
    </row>
    <row r="924" spans="2:17" x14ac:dyDescent="0.2">
      <c r="B924" s="39" t="s">
        <v>42</v>
      </c>
      <c r="D924" s="42">
        <f>_xll.qlCalendarAdvance(Calendar,$D923,B924,"f",FALSE)</f>
        <v>45923</v>
      </c>
      <c r="E924" s="177">
        <f>_xll.qlInterestRateIndexValueDate(IndexON,D924)</f>
        <v>45923</v>
      </c>
      <c r="F924" s="193">
        <f>IFERROR(_xll.qlIndexFixing(IndexON,D924,TRUE,_xll.ohTrigger(RecalcTrigger,TriggerON)),NA())</f>
        <v>1.8299554910434779E-2</v>
      </c>
      <c r="H924" s="42">
        <f>_xll.qlCalendarAdvance(Calendar,$H923,B924,"f",FALSE)</f>
        <v>45923</v>
      </c>
      <c r="I924" s="177">
        <f>_xll.qlInterestRateIndexValueDate(Index1M,$H924)</f>
        <v>45925</v>
      </c>
      <c r="J924" s="182">
        <f>IFERROR(_xll.qlIndexFixing(Index1M,$H924,TRUE,_xll.ohTrigger(RecalcTrigger,Trigger1M)),NA())</f>
        <v>1.8242171361911863E-2</v>
      </c>
      <c r="K924" s="44">
        <f>IFERROR(_xll.qlIndexFixing(Index3M,H924,TRUE,_xll.ohTrigger(RecalcTrigger,Trigger3M)),NA())</f>
        <v>1.9551274608763766E-2</v>
      </c>
      <c r="L924" s="44">
        <f>IFERROR(_xll.qlIndexFixing(Index6M,$H924,TRUE,_xll.ohTrigger(RecalcTrigger,Trigger6M)),NA())</f>
        <v>2.0269129980180777E-2</v>
      </c>
      <c r="M924" s="183">
        <f>IFERROR(_xll.qlIndexFixing(Index1Y,$H924,TRUE,_xll.ohTrigger(RecalcTrigger,Trigger1Y)),NA())</f>
        <v>2.1063628118030774E-2</v>
      </c>
      <c r="N924" s="182">
        <f>IFERROR(_xll.qlIndexFixing(ONIndex1M,I924,TRUE,_xll.ohTrigger(RecalcTrigger,Trigger1M)),NA())</f>
        <v>1.8183410910097564E-2</v>
      </c>
      <c r="O924" s="44">
        <f>IFERROR(_xll.qlIndexFixing(ONIndex3M,I924,TRUE,_xll.ohTrigger(RecalcTrigger,Trigger3M)),NA())</f>
        <v>1.934357223390748E-2</v>
      </c>
      <c r="P924" s="44">
        <f>IFERROR(_xll.qlIndexFixing(ONIndex6M,I924,TRUE,_xll.ohTrigger(RecalcTrigger,Trigger6M)),NA())</f>
        <v>1.9875617048912275E-2</v>
      </c>
      <c r="Q924" s="183">
        <f>IFERROR(_xll.qlIndexFixing(ONIndex1Y,I924,TRUE,_xll.ohTrigger(RecalcTrigger,Trigger1Y)),NA())</f>
        <v>2.0290739153923099E-2</v>
      </c>
    </row>
    <row r="925" spans="2:17" x14ac:dyDescent="0.2">
      <c r="B925" s="39" t="s">
        <v>42</v>
      </c>
      <c r="D925" s="42">
        <f>_xll.qlCalendarAdvance(Calendar,$D924,B925,"f",FALSE)</f>
        <v>45930</v>
      </c>
      <c r="E925" s="177">
        <f>_xll.qlInterestRateIndexValueDate(IndexON,D925)</f>
        <v>45930</v>
      </c>
      <c r="F925" s="193">
        <f>IFERROR(_xll.qlIndexFixing(IndexON,D925,TRUE,_xll.ohTrigger(RecalcTrigger,TriggerON)),NA())</f>
        <v>1.8329515970068044E-2</v>
      </c>
      <c r="H925" s="42">
        <f>_xll.qlCalendarAdvance(Calendar,$H924,B925,"f",FALSE)</f>
        <v>45930</v>
      </c>
      <c r="I925" s="177">
        <f>_xll.qlInterestRateIndexValueDate(Index1M,$H925)</f>
        <v>45932</v>
      </c>
      <c r="J925" s="182">
        <f>IFERROR(_xll.qlIndexFixing(Index1M,$H925,TRUE,_xll.ohTrigger(RecalcTrigger,Trigger1M)),NA())</f>
        <v>1.8269571884110547E-2</v>
      </c>
      <c r="K925" s="44">
        <f>IFERROR(_xll.qlIndexFixing(Index3M,H925,TRUE,_xll.ohTrigger(RecalcTrigger,Trigger3M)),NA())</f>
        <v>1.9570153529587266E-2</v>
      </c>
      <c r="L925" s="44">
        <f>IFERROR(_xll.qlIndexFixing(Index6M,$H925,TRUE,_xll.ohTrigger(RecalcTrigger,Trigger6M)),NA())</f>
        <v>2.0295297142107347E-2</v>
      </c>
      <c r="M925" s="183">
        <f>IFERROR(_xll.qlIndexFixing(Index1Y,$H925,TRUE,_xll.ohTrigger(RecalcTrigger,Trigger1Y)),NA())</f>
        <v>2.1084905760330477E-2</v>
      </c>
      <c r="N925" s="182">
        <f>IFERROR(_xll.qlIndexFixing(ONIndex1M,I925,TRUE,_xll.ohTrigger(RecalcTrigger,Trigger1M)),NA())</f>
        <v>1.8210144491206393E-2</v>
      </c>
      <c r="O925" s="44">
        <f>IFERROR(_xll.qlIndexFixing(ONIndex3M,I925,TRUE,_xll.ohTrigger(RecalcTrigger,Trigger3M)),NA())</f>
        <v>1.9368784729438815E-2</v>
      </c>
      <c r="P925" s="44">
        <f>IFERROR(_xll.qlIndexFixing(ONIndex6M,I925,TRUE,_xll.ohTrigger(RecalcTrigger,Trigger6M)),NA())</f>
        <v>1.9898450255197986E-2</v>
      </c>
      <c r="Q925" s="183">
        <f>IFERROR(_xll.qlIndexFixing(ONIndex1Y,I925,TRUE,_xll.ohTrigger(RecalcTrigger,Trigger1Y)),NA())</f>
        <v>2.0310938614347407E-2</v>
      </c>
    </row>
    <row r="926" spans="2:17" x14ac:dyDescent="0.2">
      <c r="B926" s="39" t="s">
        <v>42</v>
      </c>
      <c r="D926" s="42">
        <f>_xll.qlCalendarAdvance(Calendar,$D925,B926,"f",FALSE)</f>
        <v>45937</v>
      </c>
      <c r="E926" s="177">
        <f>_xll.qlInterestRateIndexValueDate(IndexON,D926)</f>
        <v>45937</v>
      </c>
      <c r="F926" s="193">
        <f>IFERROR(_xll.qlIndexFixing(IndexON,D926,TRUE,_xll.ohTrigger(RecalcTrigger,TriggerON)),NA())</f>
        <v>1.8359860723418109E-2</v>
      </c>
      <c r="H926" s="42">
        <f>_xll.qlCalendarAdvance(Calendar,$H925,B926,"f",FALSE)</f>
        <v>45937</v>
      </c>
      <c r="I926" s="177">
        <f>_xll.qlInterestRateIndexValueDate(Index1M,$H926)</f>
        <v>45939</v>
      </c>
      <c r="J926" s="182">
        <f>IFERROR(_xll.qlIndexFixing(Index1M,$H926,TRUE,_xll.ohTrigger(RecalcTrigger,Trigger1M)),NA())</f>
        <v>1.8297355819103245E-2</v>
      </c>
      <c r="K926" s="44">
        <f>IFERROR(_xll.qlIndexFixing(Index3M,H926,TRUE,_xll.ohTrigger(RecalcTrigger,Trigger3M)),NA())</f>
        <v>1.9596374703153611E-2</v>
      </c>
      <c r="L926" s="44">
        <f>IFERROR(_xll.qlIndexFixing(Index6M,$H926,TRUE,_xll.ohTrigger(RecalcTrigger,Trigger6M)),NA())</f>
        <v>2.0319173712995246E-2</v>
      </c>
      <c r="M926" s="183">
        <f>IFERROR(_xll.qlIndexFixing(Index1Y,$H926,TRUE,_xll.ohTrigger(RecalcTrigger,Trigger1Y)),NA())</f>
        <v>2.1106124496888527E-2</v>
      </c>
      <c r="N926" s="182">
        <f>IFERROR(_xll.qlIndexFixing(ONIndex1M,I926,TRUE,_xll.ohTrigger(RecalcTrigger,Trigger1M)),NA())</f>
        <v>1.8237254680100179E-2</v>
      </c>
      <c r="O926" s="44">
        <f>IFERROR(_xll.qlIndexFixing(ONIndex3M,I926,TRUE,_xll.ohTrigger(RecalcTrigger,Trigger3M)),NA())</f>
        <v>1.9394124212110952E-2</v>
      </c>
      <c r="P926" s="44">
        <f>IFERROR(_xll.qlIndexFixing(ONIndex6M,I926,TRUE,_xll.ohTrigger(RecalcTrigger,Trigger6M)),NA())</f>
        <v>1.9921438002103997E-2</v>
      </c>
      <c r="Q926" s="183">
        <f>IFERROR(_xll.qlIndexFixing(ONIndex1Y,I926,TRUE,_xll.ohTrigger(RecalcTrigger,Trigger1Y)),NA())</f>
        <v>2.0331429681590407E-2</v>
      </c>
    </row>
    <row r="927" spans="2:17" x14ac:dyDescent="0.2">
      <c r="B927" s="39" t="s">
        <v>42</v>
      </c>
      <c r="D927" s="42">
        <f>_xll.qlCalendarAdvance(Calendar,$D926,B927,"f",FALSE)</f>
        <v>45944</v>
      </c>
      <c r="E927" s="177">
        <f>_xll.qlInterestRateIndexValueDate(IndexON,D927)</f>
        <v>45944</v>
      </c>
      <c r="F927" s="193">
        <f>IFERROR(_xll.qlIndexFixing(IndexON,D927,TRUE,_xll.ohTrigger(RecalcTrigger,TriggerON)),NA())</f>
        <v>1.8390592838191111E-2</v>
      </c>
      <c r="H927" s="42">
        <f>_xll.qlCalendarAdvance(Calendar,$H926,B927,"f",FALSE)</f>
        <v>45944</v>
      </c>
      <c r="I927" s="177">
        <f>_xll.qlInterestRateIndexValueDate(Index1M,$H927)</f>
        <v>45946</v>
      </c>
      <c r="J927" s="182">
        <f>IFERROR(_xll.qlIndexFixing(Index1M,$H927,TRUE,_xll.ohTrigger(RecalcTrigger,Trigger1M)),NA())</f>
        <v>1.8325526911389667E-2</v>
      </c>
      <c r="K927" s="44">
        <f>IFERROR(_xll.qlIndexFixing(Index3M,H927,TRUE,_xll.ohTrigger(RecalcTrigger,Trigger3M)),NA())</f>
        <v>1.9622674967552101E-2</v>
      </c>
      <c r="L927" s="44">
        <f>IFERROR(_xll.qlIndexFixing(Index6M,$H927,TRUE,_xll.ohTrigger(RecalcTrigger,Trigger6M)),NA())</f>
        <v>2.0343021837156409E-2</v>
      </c>
      <c r="M927" s="183">
        <f>IFERROR(_xll.qlIndexFixing(Index1Y,$H927,TRUE,_xll.ohTrigger(RecalcTrigger,Trigger1Y)),NA())</f>
        <v>2.1127275234090078E-2</v>
      </c>
      <c r="N927" s="182">
        <f>IFERROR(_xll.qlIndexFixing(ONIndex1M,I927,TRUE,_xll.ohTrigger(RecalcTrigger,Trigger1M)),NA())</f>
        <v>1.8264745212510647E-2</v>
      </c>
      <c r="O927" s="44">
        <f>IFERROR(_xll.qlIndexFixing(ONIndex3M,I927,TRUE,_xll.ohTrigger(RecalcTrigger,Trigger3M)),NA())</f>
        <v>1.9419592543314934E-2</v>
      </c>
      <c r="P927" s="44">
        <f>IFERROR(_xll.qlIndexFixing(ONIndex6M,I927,TRUE,_xll.ohTrigger(RecalcTrigger,Trigger6M)),NA())</f>
        <v>1.9944582381397069E-2</v>
      </c>
      <c r="Q927" s="183">
        <f>IFERROR(_xll.qlIndexFixing(ONIndex1Y,I927,TRUE,_xll.ohTrigger(RecalcTrigger,Trigger1Y)),NA())</f>
        <v>2.0352215521999284E-2</v>
      </c>
    </row>
    <row r="928" spans="2:17" x14ac:dyDescent="0.2">
      <c r="B928" s="39" t="s">
        <v>42</v>
      </c>
      <c r="D928" s="42">
        <f>_xll.qlCalendarAdvance(Calendar,$D927,B928,"f",FALSE)</f>
        <v>45951</v>
      </c>
      <c r="E928" s="177">
        <f>_xll.qlInterestRateIndexValueDate(IndexON,D928)</f>
        <v>45951</v>
      </c>
      <c r="F928" s="193">
        <f>IFERROR(_xll.qlIndexFixing(IndexON,D928,TRUE,_xll.ohTrigger(RecalcTrigger,TriggerON)),NA())</f>
        <v>1.8421715982173126E-2</v>
      </c>
      <c r="H928" s="42">
        <f>_xll.qlCalendarAdvance(Calendar,$H927,B928,"f",FALSE)</f>
        <v>45951</v>
      </c>
      <c r="I928" s="177">
        <f>_xll.qlInterestRateIndexValueDate(Index1M,$H928)</f>
        <v>45953</v>
      </c>
      <c r="J928" s="182">
        <f>IFERROR(_xll.qlIndexFixing(Index1M,$H928,TRUE,_xll.ohTrigger(RecalcTrigger,Trigger1M)),NA())</f>
        <v>1.8354088905544463E-2</v>
      </c>
      <c r="K928" s="44">
        <f>IFERROR(_xll.qlIndexFixing(Index3M,H928,TRUE,_xll.ohTrigger(RecalcTrigger,Trigger3M)),NA())</f>
        <v>1.9649031896829469E-2</v>
      </c>
      <c r="L928" s="44">
        <f>IFERROR(_xll.qlIndexFixing(Index6M,$H928,TRUE,_xll.ohTrigger(RecalcTrigger,Trigger6M)),NA())</f>
        <v>2.0366828995754767E-2</v>
      </c>
      <c r="M928" s="183">
        <f>IFERROR(_xll.qlIndexFixing(Index1Y,$H928,TRUE,_xll.ohTrigger(RecalcTrigger,Trigger1Y)),NA())</f>
        <v>2.1148348805738994E-2</v>
      </c>
      <c r="N928" s="182">
        <f>IFERROR(_xll.qlIndexFixing(ONIndex1M,I928,TRUE,_xll.ohTrigger(RecalcTrigger,Trigger1M)),NA())</f>
        <v>1.8292619824409329E-2</v>
      </c>
      <c r="O928" s="44">
        <f>IFERROR(_xll.qlIndexFixing(ONIndex3M,I928,TRUE,_xll.ohTrigger(RecalcTrigger,Trigger3M)),NA())</f>
        <v>1.9445191584761545E-2</v>
      </c>
      <c r="P928" s="44">
        <f>IFERROR(_xll.qlIndexFixing(ONIndex6M,I928,TRUE,_xll.ohTrigger(RecalcTrigger,Trigger6M)),NA())</f>
        <v>1.9967885484444281E-2</v>
      </c>
      <c r="Q928" s="183">
        <f>IFERROR(_xll.qlIndexFixing(ONIndex1Y,I928,TRUE,_xll.ohTrigger(RecalcTrigger,Trigger1Y)),NA())</f>
        <v>2.0373299301841286E-2</v>
      </c>
    </row>
    <row r="929" spans="2:17" x14ac:dyDescent="0.2">
      <c r="B929" s="39" t="s">
        <v>42</v>
      </c>
      <c r="D929" s="42">
        <f>_xll.qlCalendarAdvance(Calendar,$D928,B929,"f",FALSE)</f>
        <v>45958</v>
      </c>
      <c r="E929" s="177">
        <f>_xll.qlInterestRateIndexValueDate(IndexON,D929)</f>
        <v>45958</v>
      </c>
      <c r="F929" s="193">
        <f>IFERROR(_xll.qlIndexFixing(IndexON,D929,TRUE,_xll.ohTrigger(RecalcTrigger,TriggerON)),NA())</f>
        <v>1.8453233823230164E-2</v>
      </c>
      <c r="H929" s="42">
        <f>_xll.qlCalendarAdvance(Calendar,$H928,B929,"f",FALSE)</f>
        <v>45958</v>
      </c>
      <c r="I929" s="177">
        <f>_xll.qlInterestRateIndexValueDate(Index1M,$H929)</f>
        <v>45960</v>
      </c>
      <c r="J929" s="182">
        <f>IFERROR(_xll.qlIndexFixing(Index1M,$H929,TRUE,_xll.ohTrigger(RecalcTrigger,Trigger1M)),NA())</f>
        <v>1.8375339017416337E-2</v>
      </c>
      <c r="K929" s="44">
        <f>IFERROR(_xll.qlIndexFixing(Index3M,H929,TRUE,_xll.ohTrigger(RecalcTrigger,Trigger3M)),NA())</f>
        <v>1.9675422882522782E-2</v>
      </c>
      <c r="L929" s="44">
        <f>IFERROR(_xll.qlIndexFixing(Index6M,$H929,TRUE,_xll.ohTrigger(RecalcTrigger,Trigger6M)),NA())</f>
        <v>2.0390582569439035E-2</v>
      </c>
      <c r="M929" s="183">
        <f>IFERROR(_xll.qlIndexFixing(Index1Y,$H929,TRUE,_xll.ohTrigger(RecalcTrigger,Trigger1Y)),NA())</f>
        <v>2.1169335973058302E-2</v>
      </c>
      <c r="N929" s="182">
        <f>IFERROR(_xll.qlIndexFixing(ONIndex1M,I929,TRUE,_xll.ohTrigger(RecalcTrigger,Trigger1M)),NA())</f>
        <v>1.8320882251607884E-2</v>
      </c>
      <c r="O929" s="44">
        <f>IFERROR(_xll.qlIndexFixing(ONIndex3M,I929,TRUE,_xll.ohTrigger(RecalcTrigger,Trigger3M)),NA())</f>
        <v>1.9470923197841827E-2</v>
      </c>
      <c r="P929" s="44">
        <f>IFERROR(_xll.qlIndexFixing(ONIndex6M,I929,TRUE,_xll.ohTrigger(RecalcTrigger,Trigger6M)),NA())</f>
        <v>1.9991349403012393E-2</v>
      </c>
      <c r="Q929" s="183">
        <f>IFERROR(_xll.qlIndexFixing(ONIndex1Y,I929,TRUE,_xll.ohTrigger(RecalcTrigger,Trigger1Y)),NA())</f>
        <v>2.039468418738366E-2</v>
      </c>
    </row>
    <row r="930" spans="2:17" x14ac:dyDescent="0.2">
      <c r="B930" s="39" t="s">
        <v>42</v>
      </c>
      <c r="D930" s="42">
        <f>_xll.qlCalendarAdvance(Calendar,$D929,B930,"f",FALSE)</f>
        <v>45965</v>
      </c>
      <c r="E930" s="177">
        <f>_xll.qlInterestRateIndexValueDate(IndexON,D930)</f>
        <v>45965</v>
      </c>
      <c r="F930" s="193">
        <f>IFERROR(_xll.qlIndexFixing(IndexON,D930,TRUE,_xll.ohTrigger(RecalcTrigger,TriggerON)),NA())</f>
        <v>1.8485150028988429E-2</v>
      </c>
      <c r="H930" s="42">
        <f>_xll.qlCalendarAdvance(Calendar,$H929,B930,"f",FALSE)</f>
        <v>45965</v>
      </c>
      <c r="I930" s="177">
        <f>_xll.qlInterestRateIndexValueDate(Index1M,$H930)</f>
        <v>45967</v>
      </c>
      <c r="J930" s="182">
        <f>IFERROR(_xll.qlIndexFixing(Index1M,$H930,TRUE,_xll.ohTrigger(RecalcTrigger,Trigger1M)),NA())</f>
        <v>1.841240057815996E-2</v>
      </c>
      <c r="K930" s="44">
        <f>IFERROR(_xll.qlIndexFixing(Index3M,H930,TRUE,_xll.ohTrigger(RecalcTrigger,Trigger3M)),NA())</f>
        <v>1.9701825133648161E-2</v>
      </c>
      <c r="L930" s="44">
        <f>IFERROR(_xll.qlIndexFixing(Index6M,$H930,TRUE,_xll.ohTrigger(RecalcTrigger,Trigger6M)),NA())</f>
        <v>2.0412037296875338E-2</v>
      </c>
      <c r="M930" s="183">
        <f>IFERROR(_xll.qlIndexFixing(Index1Y,$H930,TRUE,_xll.ohTrigger(RecalcTrigger,Trigger1Y)),NA())</f>
        <v>2.1190227424687985E-2</v>
      </c>
      <c r="N930" s="182">
        <f>IFERROR(_xll.qlIndexFixing(ONIndex1M,I930,TRUE,_xll.ohTrigger(RecalcTrigger,Trigger1M)),NA())</f>
        <v>1.8349536229997909E-2</v>
      </c>
      <c r="O930" s="44">
        <f>IFERROR(_xll.qlIndexFixing(ONIndex3M,I930,TRUE,_xll.ohTrigger(RecalcTrigger,Trigger3M)),NA())</f>
        <v>1.949678924418663E-2</v>
      </c>
      <c r="P930" s="44">
        <f>IFERROR(_xll.qlIndexFixing(ONIndex6M,I930,TRUE,_xll.ohTrigger(RecalcTrigger,Trigger6M)),NA())</f>
        <v>2.0014976228708292E-2</v>
      </c>
      <c r="Q930" s="183">
        <f>IFERROR(_xll.qlIndexFixing(ONIndex1Y,I930,TRUE,_xll.ohTrigger(RecalcTrigger,Trigger1Y)),NA())</f>
        <v>2.0416373344893657E-2</v>
      </c>
    </row>
    <row r="931" spans="2:17" x14ac:dyDescent="0.2">
      <c r="B931" s="39" t="s">
        <v>42</v>
      </c>
      <c r="D931" s="42">
        <f>_xll.qlCalendarAdvance(Calendar,$D930,B931,"f",FALSE)</f>
        <v>45972</v>
      </c>
      <c r="E931" s="177">
        <f>_xll.qlInterestRateIndexValueDate(IndexON,D931)</f>
        <v>45972</v>
      </c>
      <c r="F931" s="193">
        <f>IFERROR(_xll.qlIndexFixing(IndexON,D931,TRUE,_xll.ohTrigger(RecalcTrigger,TriggerON)),NA())</f>
        <v>1.8517468267393866E-2</v>
      </c>
      <c r="H931" s="42">
        <f>_xll.qlCalendarAdvance(Calendar,$H930,B931,"f",FALSE)</f>
        <v>45972</v>
      </c>
      <c r="I931" s="177">
        <f>_xll.qlInterestRateIndexValueDate(Index1M,$H931)</f>
        <v>45974</v>
      </c>
      <c r="J931" s="182">
        <f>IFERROR(_xll.qlIndexFixing(Index1M,$H931,TRUE,_xll.ohTrigger(RecalcTrigger,Trigger1M)),NA())</f>
        <v>1.8442157746167143E-2</v>
      </c>
      <c r="K931" s="44">
        <f>IFERROR(_xll.qlIndexFixing(Index3M,H931,TRUE,_xll.ohTrigger(RecalcTrigger,Trigger3M)),NA())</f>
        <v>1.9728215676694687E-2</v>
      </c>
      <c r="L931" s="44">
        <f>IFERROR(_xll.qlIndexFixing(Index6M,$H931,TRUE,_xll.ohTrigger(RecalcTrigger,Trigger6M)),NA())</f>
        <v>2.0435654581452405E-2</v>
      </c>
      <c r="M931" s="183">
        <f>IFERROR(_xll.qlIndexFixing(Index1Y,$H931,TRUE,_xll.ohTrigger(RecalcTrigger,Trigger1Y)),NA())</f>
        <v>2.1211013776687854E-2</v>
      </c>
      <c r="N931" s="182">
        <f>IFERROR(_xll.qlIndexFixing(ONIndex1M,I931,TRUE,_xll.ohTrigger(RecalcTrigger,Trigger1M)),NA())</f>
        <v>1.8378585495471E-2</v>
      </c>
      <c r="O931" s="44">
        <f>IFERROR(_xll.qlIndexFixing(ONIndex3M,I931,TRUE,_xll.ohTrigger(RecalcTrigger,Trigger3M)),NA())</f>
        <v>1.9522791585107058E-2</v>
      </c>
      <c r="P931" s="44">
        <f>IFERROR(_xll.qlIndexFixing(ONIndex6M,I931,TRUE,_xll.ohTrigger(RecalcTrigger,Trigger6M)),NA())</f>
        <v>2.0038768053058931E-2</v>
      </c>
      <c r="Q931" s="183">
        <f>IFERROR(_xll.qlIndexFixing(ONIndex1Y,I931,TRUE,_xll.ohTrigger(RecalcTrigger,Trigger1Y)),NA())</f>
        <v>2.0438369940718459E-2</v>
      </c>
    </row>
    <row r="932" spans="2:17" x14ac:dyDescent="0.2">
      <c r="B932" s="39" t="s">
        <v>42</v>
      </c>
      <c r="D932" s="42">
        <f>_xll.qlCalendarAdvance(Calendar,$D931,B932,"f",FALSE)</f>
        <v>45979</v>
      </c>
      <c r="E932" s="177">
        <f>_xll.qlInterestRateIndexValueDate(IndexON,D932)</f>
        <v>45979</v>
      </c>
      <c r="F932" s="193">
        <f>IFERROR(_xll.qlIndexFixing(IndexON,D932,TRUE,_xll.ohTrigger(RecalcTrigger,TriggerON)),NA())</f>
        <v>1.8550192206152616E-2</v>
      </c>
      <c r="H932" s="42">
        <f>_xll.qlCalendarAdvance(Calendar,$H931,B932,"f",FALSE)</f>
        <v>45979</v>
      </c>
      <c r="I932" s="177">
        <f>_xll.qlInterestRateIndexValueDate(Index1M,$H932)</f>
        <v>45981</v>
      </c>
      <c r="J932" s="182">
        <f>IFERROR(_xll.qlIndexFixing(Index1M,$H932,TRUE,_xll.ohTrigger(RecalcTrigger,Trigger1M)),NA())</f>
        <v>1.8472320795148156E-2</v>
      </c>
      <c r="K932" s="44">
        <f>IFERROR(_xll.qlIndexFixing(Index3M,H932,TRUE,_xll.ohTrigger(RecalcTrigger,Trigger3M)),NA())</f>
        <v>1.975457135561658E-2</v>
      </c>
      <c r="L932" s="44">
        <f>IFERROR(_xll.qlIndexFixing(Index6M,$H932,TRUE,_xll.ohTrigger(RecalcTrigger,Trigger6M)),NA())</f>
        <v>2.0459180251334853E-2</v>
      </c>
      <c r="M932" s="183">
        <f>IFERROR(_xll.qlIndexFixing(Index1Y,$H932,TRUE,_xll.ohTrigger(RecalcTrigger,Trigger1Y)),NA())</f>
        <v>2.1231685572538822E-2</v>
      </c>
      <c r="N932" s="182">
        <f>IFERROR(_xll.qlIndexFixing(ONIndex1M,I932,TRUE,_xll.ohTrigger(RecalcTrigger,Trigger1M)),NA())</f>
        <v>1.8408033783758881E-2</v>
      </c>
      <c r="O932" s="44">
        <f>IFERROR(_xll.qlIndexFixing(ONIndex3M,I932,TRUE,_xll.ohTrigger(RecalcTrigger,Trigger3M)),NA())</f>
        <v>1.9548932082313897E-2</v>
      </c>
      <c r="P932" s="44">
        <f>IFERROR(_xll.qlIndexFixing(ONIndex6M,I932,TRUE,_xll.ohTrigger(RecalcTrigger,Trigger6M)),NA())</f>
        <v>2.0062726967751132E-2</v>
      </c>
      <c r="Q932" s="183">
        <f>IFERROR(_xll.qlIndexFixing(ONIndex1Y,I932,TRUE,_xll.ohTrigger(RecalcTrigger,Trigger1Y)),NA())</f>
        <v>2.0460677141125316E-2</v>
      </c>
    </row>
    <row r="933" spans="2:17" x14ac:dyDescent="0.2">
      <c r="B933" s="39" t="s">
        <v>42</v>
      </c>
      <c r="D933" s="42">
        <f>_xll.qlCalendarAdvance(Calendar,$D932,B933,"f",FALSE)</f>
        <v>45986</v>
      </c>
      <c r="E933" s="177">
        <f>_xll.qlInterestRateIndexValueDate(IndexON,D933)</f>
        <v>45986</v>
      </c>
      <c r="F933" s="193">
        <f>IFERROR(_xll.qlIndexFixing(IndexON,D933,TRUE,_xll.ohTrigger(RecalcTrigger,TriggerON)),NA())</f>
        <v>1.8583325513130688E-2</v>
      </c>
      <c r="H933" s="42">
        <f>_xll.qlCalendarAdvance(Calendar,$H932,B933,"f",FALSE)</f>
        <v>45986</v>
      </c>
      <c r="I933" s="177">
        <f>_xll.qlInterestRateIndexValueDate(Index1M,$H933)</f>
        <v>45988</v>
      </c>
      <c r="J933" s="182">
        <f>IFERROR(_xll.qlIndexFixing(Index1M,$H933,TRUE,_xll.ohTrigger(RecalcTrigger,Trigger1M)),NA())</f>
        <v>1.8502871568299439E-2</v>
      </c>
      <c r="K933" s="44">
        <f>IFERROR(_xll.qlIndexFixing(Index3M,H933,TRUE,_xll.ohTrigger(RecalcTrigger,Trigger3M)),NA())</f>
        <v>1.9780868831832343E-2</v>
      </c>
      <c r="L933" s="44">
        <f>IFERROR(_xll.qlIndexFixing(Index6M,$H933,TRUE,_xll.ohTrigger(RecalcTrigger,Trigger6M)),NA())</f>
        <v>2.048260121663462E-2</v>
      </c>
      <c r="M933" s="183">
        <f>IFERROR(_xll.qlIndexFixing(Index1Y,$H933,TRUE,_xll.ohTrigger(RecalcTrigger,Trigger1Y)),NA())</f>
        <v>2.1252233283145138E-2</v>
      </c>
      <c r="N933" s="182">
        <f>IFERROR(_xll.qlIndexFixing(ONIndex1M,I933,TRUE,_xll.ohTrigger(RecalcTrigger,Trigger1M)),NA())</f>
        <v>1.8437884830753148E-2</v>
      </c>
      <c r="O933" s="44">
        <f>IFERROR(_xll.qlIndexFixing(ONIndex3M,I933,TRUE,_xll.ohTrigger(RecalcTrigger,Trigger3M)),NA())</f>
        <v>1.9575212597278124E-2</v>
      </c>
      <c r="P933" s="44">
        <f>IFERROR(_xll.qlIndexFixing(ONIndex6M,I933,TRUE,_xll.ohTrigger(RecalcTrigger,Trigger6M)),NA())</f>
        <v>2.0086855064391784E-2</v>
      </c>
      <c r="Q933" s="183">
        <f>IFERROR(_xll.qlIndexFixing(ONIndex1Y,I933,TRUE,_xll.ohTrigger(RecalcTrigger,Trigger1Y)),NA())</f>
        <v>2.0483298112461412E-2</v>
      </c>
    </row>
    <row r="934" spans="2:17" x14ac:dyDescent="0.2">
      <c r="B934" s="39" t="s">
        <v>42</v>
      </c>
      <c r="D934" s="42">
        <f>_xll.qlCalendarAdvance(Calendar,$D933,B934,"f",FALSE)</f>
        <v>45993</v>
      </c>
      <c r="E934" s="177">
        <f>_xll.qlInterestRateIndexValueDate(IndexON,D934)</f>
        <v>45993</v>
      </c>
      <c r="F934" s="193">
        <f>IFERROR(_xll.qlIndexFixing(IndexON,D934,TRUE,_xll.ohTrigger(RecalcTrigger,TriggerON)),NA())</f>
        <v>1.8616871856034223E-2</v>
      </c>
      <c r="H934" s="42">
        <f>_xll.qlCalendarAdvance(Calendar,$H933,B934,"f",FALSE)</f>
        <v>45993</v>
      </c>
      <c r="I934" s="177">
        <f>_xll.qlInterestRateIndexValueDate(Index1M,$H934)</f>
        <v>45995</v>
      </c>
      <c r="J934" s="182">
        <f>IFERROR(_xll.qlIndexFixing(Index1M,$H934,TRUE,_xll.ohTrigger(RecalcTrigger,Trigger1M)),NA())</f>
        <v>1.8533703966294168E-2</v>
      </c>
      <c r="K934" s="44">
        <f>IFERROR(_xll.qlIndexFixing(Index3M,H934,TRUE,_xll.ohTrigger(RecalcTrigger,Trigger3M)),NA())</f>
        <v>1.9802298965287513E-2</v>
      </c>
      <c r="L934" s="44">
        <f>IFERROR(_xll.qlIndexFixing(Index6M,$H934,TRUE,_xll.ohTrigger(RecalcTrigger,Trigger6M)),NA())</f>
        <v>2.0508097950647092E-2</v>
      </c>
      <c r="M934" s="183">
        <f>IFERROR(_xll.qlIndexFixing(Index1Y,$H934,TRUE,_xll.ohTrigger(RecalcTrigger,Trigger1Y)),NA())</f>
        <v>2.1272647306838952E-2</v>
      </c>
      <c r="N934" s="182">
        <f>IFERROR(_xll.qlIndexFixing(ONIndex1M,I934,TRUE,_xll.ohTrigger(RecalcTrigger,Trigger1M)),NA())</f>
        <v>1.846814237250527E-2</v>
      </c>
      <c r="O934" s="44">
        <f>IFERROR(_xll.qlIndexFixing(ONIndex3M,I934,TRUE,_xll.ohTrigger(RecalcTrigger,Trigger3M)),NA())</f>
        <v>1.9601634991470718E-2</v>
      </c>
      <c r="P934" s="44">
        <f>IFERROR(_xll.qlIndexFixing(ONIndex6M,I934,TRUE,_xll.ohTrigger(RecalcTrigger,Trigger6M)),NA())</f>
        <v>2.0111154434587775E-2</v>
      </c>
      <c r="Q934" s="183">
        <f>IFERROR(_xll.qlIndexFixing(ONIndex1Y,I934,TRUE,_xll.ohTrigger(RecalcTrigger,Trigger1Y)),NA())</f>
        <v>2.0506236020993995E-2</v>
      </c>
    </row>
    <row r="935" spans="2:17" x14ac:dyDescent="0.2">
      <c r="B935" s="39" t="s">
        <v>42</v>
      </c>
      <c r="D935" s="42">
        <f>_xll.qlCalendarAdvance(Calendar,$D934,B935,"f",FALSE)</f>
        <v>46000</v>
      </c>
      <c r="E935" s="177">
        <f>_xll.qlInterestRateIndexValueDate(IndexON,D935)</f>
        <v>46000</v>
      </c>
      <c r="F935" s="193">
        <f>IFERROR(_xll.qlIndexFixing(IndexON,D935,TRUE,_xll.ohTrigger(RecalcTrigger,TriggerON)),NA())</f>
        <v>1.865083490272923E-2</v>
      </c>
      <c r="H935" s="42">
        <f>_xll.qlCalendarAdvance(Calendar,$H934,B935,"f",FALSE)</f>
        <v>46000</v>
      </c>
      <c r="I935" s="177">
        <f>_xll.qlInterestRateIndexValueDate(Index1M,$H935)</f>
        <v>46002</v>
      </c>
      <c r="J935" s="182">
        <f>IFERROR(_xll.qlIndexFixing(Index1M,$H935,TRUE,_xll.ohTrigger(RecalcTrigger,Trigger1M)),NA())</f>
        <v>1.8564689065460604E-2</v>
      </c>
      <c r="K935" s="44">
        <f>IFERROR(_xll.qlIndexFixing(Index3M,H935,TRUE,_xll.ohTrigger(RecalcTrigger,Trigger3M)),NA())</f>
        <v>1.9828429160334338E-2</v>
      </c>
      <c r="L935" s="44">
        <f>IFERROR(_xll.qlIndexFixing(Index6M,$H935,TRUE,_xll.ohTrigger(RecalcTrigger,Trigger6M)),NA())</f>
        <v>2.0531259379474694E-2</v>
      </c>
      <c r="M935" s="183">
        <f>IFERROR(_xll.qlIndexFixing(Index1Y,$H935,TRUE,_xll.ohTrigger(RecalcTrigger,Trigger1Y)),NA())</f>
        <v>2.1292917969385379E-2</v>
      </c>
      <c r="N935" s="182">
        <f>IFERROR(_xll.qlIndexFixing(ONIndex1M,I935,TRUE,_xll.ohTrigger(RecalcTrigger,Trigger1M)),NA())</f>
        <v>1.8498810144667033E-2</v>
      </c>
      <c r="O935" s="44">
        <f>IFERROR(_xll.qlIndexFixing(ONIndex3M,I935,TRUE,_xll.ohTrigger(RecalcTrigger,Trigger3M)),NA())</f>
        <v>1.9628201126522526E-2</v>
      </c>
      <c r="P935" s="44">
        <f>IFERROR(_xll.qlIndexFixing(ONIndex6M,I935,TRUE,_xll.ohTrigger(RecalcTrigger,Trigger6M)),NA())</f>
        <v>2.0135627169945991E-2</v>
      </c>
      <c r="Q935" s="183">
        <f>IFERROR(_xll.qlIndexFixing(ONIndex1Y,I935,TRUE,_xll.ohTrigger(RecalcTrigger,Trigger1Y)),NA())</f>
        <v>2.0529494032910378E-2</v>
      </c>
    </row>
    <row r="936" spans="2:17" x14ac:dyDescent="0.2">
      <c r="B936" s="39" t="s">
        <v>42</v>
      </c>
      <c r="D936" s="42">
        <f>_xll.qlCalendarAdvance(Calendar,$D935,B936,"f",FALSE)</f>
        <v>46007</v>
      </c>
      <c r="E936" s="177">
        <f>_xll.qlInterestRateIndexValueDate(IndexON,D936)</f>
        <v>46007</v>
      </c>
      <c r="F936" s="193">
        <f>IFERROR(_xll.qlIndexFixing(IndexON,D936,TRUE,_xll.ohTrigger(RecalcTrigger,TriggerON)),NA())</f>
        <v>1.8685218320921848E-2</v>
      </c>
      <c r="H936" s="42">
        <f>_xll.qlCalendarAdvance(Calendar,$H935,B936,"f",FALSE)</f>
        <v>46007</v>
      </c>
      <c r="I936" s="177">
        <f>_xll.qlInterestRateIndexValueDate(Index1M,$H936)</f>
        <v>46009</v>
      </c>
      <c r="J936" s="182">
        <f>IFERROR(_xll.qlIndexFixing(Index1M,$H936,TRUE,_xll.ohTrigger(RecalcTrigger,Trigger1M)),NA())</f>
        <v>1.8595696935664596E-2</v>
      </c>
      <c r="K936" s="44">
        <f>IFERROR(_xll.qlIndexFixing(Index3M,H936,TRUE,_xll.ohTrigger(RecalcTrigger,Trigger3M)),NA())</f>
        <v>1.9854430950466018E-2</v>
      </c>
      <c r="L936" s="44">
        <f>IFERROR(_xll.qlIndexFixing(Index6M,$H936,TRUE,_xll.ohTrigger(RecalcTrigger,Trigger6M)),NA())</f>
        <v>2.0554276073421075E-2</v>
      </c>
      <c r="M936" s="183">
        <f>IFERROR(_xll.qlIndexFixing(Index1Y,$H936,TRUE,_xll.ohTrigger(RecalcTrigger,Trigger1Y)),NA())</f>
        <v>2.1313035523988163E-2</v>
      </c>
      <c r="N936" s="182">
        <f>IFERROR(_xll.qlIndexFixing(ONIndex1M,I936,TRUE,_xll.ohTrigger(RecalcTrigger,Trigger1M)),NA())</f>
        <v>1.8529889846439218E-2</v>
      </c>
      <c r="O936" s="44">
        <f>IFERROR(_xll.qlIndexFixing(ONIndex3M,I936,TRUE,_xll.ohTrigger(RecalcTrigger,Trigger3M)),NA())</f>
        <v>1.9654911807549524E-2</v>
      </c>
      <c r="P936" s="44">
        <f>IFERROR(_xll.qlIndexFixing(ONIndex6M,I936,TRUE,_xll.ohTrigger(RecalcTrigger,Trigger6M)),NA())</f>
        <v>2.0160274220266672E-2</v>
      </c>
      <c r="Q936" s="183">
        <f>IFERROR(_xll.qlIndexFixing(ONIndex1Y,I936,TRUE,_xll.ohTrigger(RecalcTrigger,Trigger1Y)),NA())</f>
        <v>2.0553073686500056E-2</v>
      </c>
    </row>
    <row r="937" spans="2:17" x14ac:dyDescent="0.2">
      <c r="B937" s="39" t="s">
        <v>42</v>
      </c>
      <c r="D937" s="42">
        <f>_xll.qlCalendarAdvance(Calendar,$D936,B937,"f",FALSE)</f>
        <v>46014</v>
      </c>
      <c r="E937" s="177">
        <f>_xll.qlInterestRateIndexValueDate(IndexON,D937)</f>
        <v>46014</v>
      </c>
      <c r="F937" s="193">
        <f>IFERROR(_xll.qlIndexFixing(IndexON,D937,TRUE,_xll.ohTrigger(RecalcTrigger,TriggerON)),NA())</f>
        <v>1.8720006134511635E-2</v>
      </c>
      <c r="H937" s="42">
        <f>_xll.qlCalendarAdvance(Calendar,$H936,B937,"f",FALSE)</f>
        <v>46014</v>
      </c>
      <c r="I937" s="177">
        <f>_xll.qlInterestRateIndexValueDate(Index1M,$H937)</f>
        <v>46020</v>
      </c>
      <c r="J937" s="182">
        <f>IFERROR(_xll.qlIndexFixing(Index1M,$H937,TRUE,_xll.ohTrigger(RecalcTrigger,Trigger1M)),NA())</f>
        <v>1.8641509743400637E-2</v>
      </c>
      <c r="K937" s="44">
        <f>IFERROR(_xll.qlIndexFixing(Index3M,H937,TRUE,_xll.ohTrigger(RecalcTrigger,Trigger3M)),NA())</f>
        <v>1.9897332610701476E-2</v>
      </c>
      <c r="L937" s="44">
        <f>IFERROR(_xll.qlIndexFixing(Index6M,$H937,TRUE,_xll.ohTrigger(RecalcTrigger,Trigger6M)),NA())</f>
        <v>2.0590122596634567E-2</v>
      </c>
      <c r="M937" s="183">
        <f>IFERROR(_xll.qlIndexFixing(Index1Y,$H937,TRUE,_xll.ohTrigger(RecalcTrigger,Trigger1Y)),NA())</f>
        <v>2.1344317406244429E-2</v>
      </c>
      <c r="N937" s="182">
        <f>IFERROR(_xll.qlIndexFixing(ONIndex1M,I937,TRUE,_xll.ohTrigger(RecalcTrigger,Trigger1M)),NA())</f>
        <v>1.8572608067439766E-2</v>
      </c>
      <c r="O937" s="44">
        <f>IFERROR(_xll.qlIndexFixing(ONIndex3M,I937,TRUE,_xll.ohTrigger(RecalcTrigger,Trigger3M)),NA())</f>
        <v>1.9691620614303851E-2</v>
      </c>
      <c r="P937" s="44">
        <f>IFERROR(_xll.qlIndexFixing(ONIndex6M,I937,TRUE,_xll.ohTrigger(RecalcTrigger,Trigger6M)),NA())</f>
        <v>2.0194232855410554E-2</v>
      </c>
      <c r="Q937" s="183">
        <f>IFERROR(_xll.qlIndexFixing(ONIndex1Y,I937,TRUE,_xll.ohTrigger(RecalcTrigger,Trigger1Y)),NA())</f>
        <v>2.0585698858424095E-2</v>
      </c>
    </row>
    <row r="938" spans="2:17" x14ac:dyDescent="0.2">
      <c r="B938" s="39" t="s">
        <v>42</v>
      </c>
      <c r="D938" s="42">
        <f>_xll.qlCalendarAdvance(Calendar,$D937,B938,"f",FALSE)</f>
        <v>46021</v>
      </c>
      <c r="E938" s="177">
        <f>_xll.qlInterestRateIndexValueDate(IndexON,D938)</f>
        <v>46021</v>
      </c>
      <c r="F938" s="193">
        <f>IFERROR(_xll.qlIndexFixing(IndexON,D938,TRUE,_xll.ohTrigger(RecalcTrigger,TriggerON)),NA())</f>
        <v>1.8754650443373322E-2</v>
      </c>
      <c r="H938" s="42">
        <f>_xll.qlCalendarAdvance(Calendar,$H937,B938,"f",FALSE)</f>
        <v>46021</v>
      </c>
      <c r="I938" s="177">
        <f>_xll.qlInterestRateIndexValueDate(Index1M,$H938)</f>
        <v>46024</v>
      </c>
      <c r="J938" s="182">
        <f>IFERROR(_xll.qlIndexFixing(Index1M,$H938,TRUE,_xll.ohTrigger(RecalcTrigger,Trigger1M)),NA())</f>
        <v>1.8659034094312976E-2</v>
      </c>
      <c r="K938" s="44">
        <f>IFERROR(_xll.qlIndexFixing(Index3M,H938,TRUE,_xll.ohTrigger(RecalcTrigger,Trigger3M)),NA())</f>
        <v>1.9909617838208327E-2</v>
      </c>
      <c r="L938" s="44">
        <f>IFERROR(_xll.qlIndexFixing(Index6M,$H938,TRUE,_xll.ohTrigger(RecalcTrigger,Trigger6M)),NA())</f>
        <v>2.0600906456448721E-2</v>
      </c>
      <c r="M938" s="183">
        <f>IFERROR(_xll.qlIndexFixing(Index1Y,$H938,TRUE,_xll.ohTrigger(RecalcTrigger,Trigger1Y)),NA())</f>
        <v>2.1359445376969481E-2</v>
      </c>
      <c r="N938" s="182">
        <f>IFERROR(_xll.qlIndexFixing(ONIndex1M,I938,TRUE,_xll.ohTrigger(RecalcTrigger,Trigger1M)),NA())</f>
        <v>1.8596430566013566E-2</v>
      </c>
      <c r="O938" s="44">
        <f>IFERROR(_xll.qlIndexFixing(ONIndex3M,I938,TRUE,_xll.ohTrigger(RecalcTrigger,Trigger3M)),NA())</f>
        <v>1.9711885566779941E-2</v>
      </c>
      <c r="P938" s="44">
        <f>IFERROR(_xll.qlIndexFixing(ONIndex6M,I938,TRUE,_xll.ohTrigger(RecalcTrigger,Trigger6M)),NA())</f>
        <v>2.0212865827735627E-2</v>
      </c>
      <c r="Q938" s="183">
        <f>IFERROR(_xll.qlIndexFixing(ONIndex1Y,I938,TRUE,_xll.ohTrigger(RecalcTrigger,Trigger1Y)),NA())</f>
        <v>2.0603529699307899E-2</v>
      </c>
    </row>
    <row r="939" spans="2:17" x14ac:dyDescent="0.2">
      <c r="B939" s="39" t="s">
        <v>42</v>
      </c>
      <c r="D939" s="42">
        <f>_xll.qlCalendarAdvance(Calendar,$D938,B939,"f",FALSE)</f>
        <v>46028</v>
      </c>
      <c r="E939" s="177">
        <f>_xll.qlInterestRateIndexValueDate(IndexON,D939)</f>
        <v>46028</v>
      </c>
      <c r="F939" s="193">
        <f>IFERROR(_xll.qlIndexFixing(IndexON,D939,TRUE,_xll.ohTrigger(RecalcTrigger,TriggerON)),NA())</f>
        <v>1.8788893894488012E-2</v>
      </c>
      <c r="H939" s="42">
        <f>_xll.qlCalendarAdvance(Calendar,$H938,B939,"f",FALSE)</f>
        <v>46028</v>
      </c>
      <c r="I939" s="177">
        <f>_xll.qlInterestRateIndexValueDate(Index1M,$H939)</f>
        <v>46030</v>
      </c>
      <c r="J939" s="182">
        <f>IFERROR(_xll.qlIndexFixing(Index1M,$H939,TRUE,_xll.ohTrigger(RecalcTrigger,Trigger1M)),NA())</f>
        <v>1.8687857348440862E-2</v>
      </c>
      <c r="K939" s="44">
        <f>IFERROR(_xll.qlIndexFixing(Index3M,H939,TRUE,_xll.ohTrigger(RecalcTrigger,Trigger3M)),NA())</f>
        <v>1.9931477265934916E-2</v>
      </c>
      <c r="L939" s="44">
        <f>IFERROR(_xll.qlIndexFixing(Index6M,$H939,TRUE,_xll.ohTrigger(RecalcTrigger,Trigger6M)),NA())</f>
        <v>2.0620213892525604E-2</v>
      </c>
      <c r="M939" s="183">
        <f>IFERROR(_xll.qlIndexFixing(Index1Y,$H939,TRUE,_xll.ohTrigger(RecalcTrigger,Trigger1Y)),NA())</f>
        <v>2.1372393470900711E-2</v>
      </c>
      <c r="N939" s="182">
        <f>IFERROR(_xll.qlIndexFixing(ONIndex1M,I939,TRUE,_xll.ohTrigger(RecalcTrigger,Trigger1M)),NA())</f>
        <v>1.8622811931505723E-2</v>
      </c>
      <c r="O939" s="44">
        <f>IFERROR(_xll.qlIndexFixing(ONIndex3M,I939,TRUE,_xll.ohTrigger(RecalcTrigger,Trigger3M)),NA())</f>
        <v>1.9734464140270802E-2</v>
      </c>
      <c r="P939" s="44">
        <f>IFERROR(_xll.qlIndexFixing(ONIndex6M,I939,TRUE,_xll.ohTrigger(RecalcTrigger,Trigger6M)),NA())</f>
        <v>2.023369798749286E-2</v>
      </c>
      <c r="Q939" s="183">
        <f>IFERROR(_xll.qlIndexFixing(ONIndex1Y,I939,TRUE,_xll.ohTrigger(RecalcTrigger,Trigger1Y)),NA())</f>
        <v>2.0623515094326805E-2</v>
      </c>
    </row>
    <row r="940" spans="2:17" x14ac:dyDescent="0.2">
      <c r="B940" s="39" t="s">
        <v>42</v>
      </c>
      <c r="D940" s="42">
        <f>_xll.qlCalendarAdvance(Calendar,$D939,B940,"f",FALSE)</f>
        <v>46035</v>
      </c>
      <c r="E940" s="177">
        <f>_xll.qlInterestRateIndexValueDate(IndexON,D940)</f>
        <v>46035</v>
      </c>
      <c r="F940" s="193">
        <f>IFERROR(_xll.qlIndexFixing(IndexON,D940,TRUE,_xll.ohTrigger(RecalcTrigger,TriggerON)),NA())</f>
        <v>1.8822733843810724E-2</v>
      </c>
      <c r="H940" s="42">
        <f>_xll.qlCalendarAdvance(Calendar,$H939,B940,"f",FALSE)</f>
        <v>46035</v>
      </c>
      <c r="I940" s="177">
        <f>_xll.qlInterestRateIndexValueDate(Index1M,$H940)</f>
        <v>46037</v>
      </c>
      <c r="J940" s="182">
        <f>IFERROR(_xll.qlIndexFixing(Index1M,$H940,TRUE,_xll.ohTrigger(RecalcTrigger,Trigger1M)),NA())</f>
        <v>1.871820912460076E-2</v>
      </c>
      <c r="K940" s="44">
        <f>IFERROR(_xll.qlIndexFixing(Index3M,H940,TRUE,_xll.ohTrigger(RecalcTrigger,Trigger3M)),NA())</f>
        <v>1.9956823551757097E-2</v>
      </c>
      <c r="L940" s="44">
        <f>IFERROR(_xll.qlIndexFixing(Index6M,$H940,TRUE,_xll.ohTrigger(RecalcTrigger,Trigger6M)),NA())</f>
        <v>2.0642584128557798E-2</v>
      </c>
      <c r="M940" s="183">
        <f>IFERROR(_xll.qlIndexFixing(Index1Y,$H940,TRUE,_xll.ohTrigger(RecalcTrigger,Trigger1Y)),NA())</f>
        <v>2.1391840582677419E-2</v>
      </c>
      <c r="N940" s="182">
        <f>IFERROR(_xll.qlIndexFixing(ONIndex1M,I940,TRUE,_xll.ohTrigger(RecalcTrigger,Trigger1M)),NA())</f>
        <v>1.8653419471128529E-2</v>
      </c>
      <c r="O940" s="44">
        <f>IFERROR(_xll.qlIndexFixing(ONIndex3M,I940,TRUE,_xll.ohTrigger(RecalcTrigger,Trigger3M)),NA())</f>
        <v>1.9760652829887704E-2</v>
      </c>
      <c r="P940" s="44">
        <f>IFERROR(_xll.qlIndexFixing(ONIndex6M,I940,TRUE,_xll.ohTrigger(RecalcTrigger,Trigger6M)),NA())</f>
        <v>2.0257853897245326E-2</v>
      </c>
      <c r="Q940" s="183">
        <f>IFERROR(_xll.qlIndexFixing(ONIndex1Y,I940,TRUE,_xll.ohTrigger(RecalcTrigger,Trigger1Y)),NA())</f>
        <v>2.0646688483374476E-2</v>
      </c>
    </row>
    <row r="941" spans="2:17" x14ac:dyDescent="0.2">
      <c r="B941" s="39" t="s">
        <v>42</v>
      </c>
      <c r="D941" s="42">
        <f>_xll.qlCalendarAdvance(Calendar,$D940,B941,"f",FALSE)</f>
        <v>46042</v>
      </c>
      <c r="E941" s="177">
        <f>_xll.qlInterestRateIndexValueDate(IndexON,D941)</f>
        <v>46042</v>
      </c>
      <c r="F941" s="193">
        <f>IFERROR(_xll.qlIndexFixing(IndexON,D941,TRUE,_xll.ohTrigger(RecalcTrigger,TriggerON)),NA())</f>
        <v>1.8856167647216537E-2</v>
      </c>
      <c r="H941" s="42">
        <f>_xll.qlCalendarAdvance(Calendar,$H940,B941,"f",FALSE)</f>
        <v>46042</v>
      </c>
      <c r="I941" s="177">
        <f>_xll.qlInterestRateIndexValueDate(Index1M,$H941)</f>
        <v>46044</v>
      </c>
      <c r="J941" s="182">
        <f>IFERROR(_xll.qlIndexFixing(Index1M,$H941,TRUE,_xll.ohTrigger(RecalcTrigger,Trigger1M)),NA())</f>
        <v>1.8748374617107155E-2</v>
      </c>
      <c r="K941" s="44">
        <f>IFERROR(_xll.qlIndexFixing(Index3M,H941,TRUE,_xll.ohTrigger(RecalcTrigger,Trigger3M)),NA())</f>
        <v>1.9982000930137467E-2</v>
      </c>
      <c r="L941" s="44">
        <f>IFERROR(_xll.qlIndexFixing(Index6M,$H941,TRUE,_xll.ohTrigger(RecalcTrigger,Trigger6M)),NA())</f>
        <v>2.0664786860160222E-2</v>
      </c>
      <c r="M941" s="183">
        <f>IFERROR(_xll.qlIndexFixing(Index1Y,$H941,TRUE,_xll.ohTrigger(RecalcTrigger,Trigger1Y)),NA())</f>
        <v>2.1411117341500027E-2</v>
      </c>
      <c r="N941" s="182">
        <f>IFERROR(_xll.qlIndexFixing(ONIndex1M,I941,TRUE,_xll.ohTrigger(RecalcTrigger,Trigger1M)),NA())</f>
        <v>1.8683842347027024E-2</v>
      </c>
      <c r="O941" s="44">
        <f>IFERROR(_xll.qlIndexFixing(ONIndex3M,I941,TRUE,_xll.ohTrigger(RecalcTrigger,Trigger3M)),NA())</f>
        <v>1.9786676279602844E-2</v>
      </c>
      <c r="P941" s="44">
        <f>IFERROR(_xll.qlIndexFixing(ONIndex6M,I941,TRUE,_xll.ohTrigger(RecalcTrigger,Trigger6M)),NA())</f>
        <v>2.028184966733626E-2</v>
      </c>
      <c r="Q941" s="183">
        <f>IFERROR(_xll.qlIndexFixing(ONIndex1Y,I941,TRUE,_xll.ohTrigger(RecalcTrigger,Trigger1Y)),NA())</f>
        <v>2.0669707497669165E-2</v>
      </c>
    </row>
    <row r="942" spans="2:17" x14ac:dyDescent="0.2">
      <c r="B942" s="39" t="s">
        <v>42</v>
      </c>
      <c r="D942" s="42">
        <f>_xll.qlCalendarAdvance(Calendar,$D941,B942,"f",FALSE)</f>
        <v>46049</v>
      </c>
      <c r="E942" s="177">
        <f>_xll.qlInterestRateIndexValueDate(IndexON,D942)</f>
        <v>46049</v>
      </c>
      <c r="F942" s="193">
        <f>IFERROR(_xll.qlIndexFixing(IndexON,D942,TRUE,_xll.ohTrigger(RecalcTrigger,TriggerON)),NA())</f>
        <v>1.8889192660740406E-2</v>
      </c>
      <c r="H942" s="42">
        <f>_xll.qlCalendarAdvance(Calendar,$H941,B942,"f",FALSE)</f>
        <v>46049</v>
      </c>
      <c r="I942" s="177">
        <f>_xll.qlInterestRateIndexValueDate(Index1M,$H942)</f>
        <v>46051</v>
      </c>
      <c r="J942" s="182">
        <f>IFERROR(_xll.qlIndexFixing(Index1M,$H942,TRUE,_xll.ohTrigger(RecalcTrigger,Trigger1M)),NA())</f>
        <v>1.8770506686318172E-2</v>
      </c>
      <c r="K942" s="44">
        <f>IFERROR(_xll.qlIndexFixing(Index3M,H942,TRUE,_xll.ohTrigger(RecalcTrigger,Trigger3M)),NA())</f>
        <v>2.0007008877803933E-2</v>
      </c>
      <c r="L942" s="44">
        <f>IFERROR(_xll.qlIndexFixing(Index6M,$H942,TRUE,_xll.ohTrigger(RecalcTrigger,Trigger6M)),NA())</f>
        <v>2.0686821596860673E-2</v>
      </c>
      <c r="M942" s="183">
        <f>IFERROR(_xll.qlIndexFixing(Index1Y,$H942,TRUE,_xll.ohTrigger(RecalcTrigger,Trigger1Y)),NA())</f>
        <v>2.1430223225948258E-2</v>
      </c>
      <c r="N942" s="182">
        <f>IFERROR(_xll.qlIndexFixing(ONIndex1M,I942,TRUE,_xll.ohTrigger(RecalcTrigger,Trigger1M)),NA())</f>
        <v>1.8714079707882192E-2</v>
      </c>
      <c r="O942" s="44">
        <f>IFERROR(_xll.qlIndexFixing(ONIndex3M,I942,TRUE,_xll.ohTrigger(RecalcTrigger,Trigger3M)),NA())</f>
        <v>1.9812533971910185E-2</v>
      </c>
      <c r="P942" s="44">
        <f>IFERROR(_xll.qlIndexFixing(ONIndex6M,I942,TRUE,_xll.ohTrigger(RecalcTrigger,Trigger6M)),NA())</f>
        <v>2.0305684817829572E-2</v>
      </c>
      <c r="Q942" s="183">
        <f>IFERROR(_xll.qlIndexFixing(ONIndex1Y,I942,TRUE,_xll.ohTrigger(RecalcTrigger,Trigger1Y)),NA())</f>
        <v>2.0692571636411472E-2</v>
      </c>
    </row>
    <row r="943" spans="2:17" x14ac:dyDescent="0.2">
      <c r="B943" s="39" t="s">
        <v>42</v>
      </c>
      <c r="D943" s="42">
        <f>_xll.qlCalendarAdvance(Calendar,$D942,B943,"f",FALSE)</f>
        <v>46056</v>
      </c>
      <c r="E943" s="177">
        <f>_xll.qlInterestRateIndexValueDate(IndexON,D943)</f>
        <v>46056</v>
      </c>
      <c r="F943" s="193">
        <f>IFERROR(_xll.qlIndexFixing(IndexON,D943,TRUE,_xll.ohTrigger(RecalcTrigger,TriggerON)),NA())</f>
        <v>1.8921806240257411E-2</v>
      </c>
      <c r="H943" s="42">
        <f>_xll.qlCalendarAdvance(Calendar,$H942,B943,"f",FALSE)</f>
        <v>46056</v>
      </c>
      <c r="I943" s="177">
        <f>_xll.qlInterestRateIndexValueDate(Index1M,$H943)</f>
        <v>46058</v>
      </c>
      <c r="J943" s="182">
        <f>IFERROR(_xll.qlIndexFixing(Index1M,$H943,TRUE,_xll.ohTrigger(RecalcTrigger,Trigger1M)),NA())</f>
        <v>1.8797727279491472E-2</v>
      </c>
      <c r="K943" s="44">
        <f>IFERROR(_xll.qlIndexFixing(Index3M,H943,TRUE,_xll.ohTrigger(RecalcTrigger,Trigger3M)),NA())</f>
        <v>2.0029548051303598E-2</v>
      </c>
      <c r="L943" s="44">
        <f>IFERROR(_xll.qlIndexFixing(Index6M,$H943,TRUE,_xll.ohTrigger(RecalcTrigger,Trigger6M)),NA())</f>
        <v>2.0708687848207282E-2</v>
      </c>
      <c r="M943" s="183">
        <f>IFERROR(_xll.qlIndexFixing(Index1Y,$H943,TRUE,_xll.ohTrigger(RecalcTrigger,Trigger1Y)),NA())</f>
        <v>2.1449157714649364E-2</v>
      </c>
      <c r="N943" s="182">
        <f>IFERROR(_xll.qlIndexFixing(ONIndex1M,I943,TRUE,_xll.ohTrigger(RecalcTrigger,Trigger1M)),NA())</f>
        <v>1.8744130702135209E-2</v>
      </c>
      <c r="O943" s="44">
        <f>IFERROR(_xll.qlIndexFixing(ONIndex3M,I943,TRUE,_xll.ohTrigger(RecalcTrigger,Trigger3M)),NA())</f>
        <v>1.9838225389223751E-2</v>
      </c>
      <c r="P943" s="44">
        <f>IFERROR(_xll.qlIndexFixing(ONIndex6M,I943,TRUE,_xll.ohTrigger(RecalcTrigger,Trigger6M)),NA())</f>
        <v>2.0329358868629299E-2</v>
      </c>
      <c r="Q943" s="183">
        <f>IFERROR(_xll.qlIndexFixing(ONIndex1Y,I943,TRUE,_xll.ohTrigger(RecalcTrigger,Trigger1Y)),NA())</f>
        <v>2.0715280398722058E-2</v>
      </c>
    </row>
    <row r="944" spans="2:17" x14ac:dyDescent="0.2">
      <c r="B944" s="39" t="s">
        <v>42</v>
      </c>
      <c r="D944" s="42">
        <f>_xll.qlCalendarAdvance(Calendar,$D943,B944,"f",FALSE)</f>
        <v>46063</v>
      </c>
      <c r="E944" s="177">
        <f>_xll.qlInterestRateIndexValueDate(IndexON,D944)</f>
        <v>46063</v>
      </c>
      <c r="F944" s="193">
        <f>IFERROR(_xll.qlIndexFixing(IndexON,D944,TRUE,_xll.ohTrigger(RecalcTrigger,TriggerON)),NA())</f>
        <v>1.8954005741802504E-2</v>
      </c>
      <c r="H944" s="42">
        <f>_xll.qlCalendarAdvance(Calendar,$H943,B944,"f",FALSE)</f>
        <v>46063</v>
      </c>
      <c r="I944" s="177">
        <f>_xll.qlInterestRateIndexValueDate(Index1M,$H944)</f>
        <v>46065</v>
      </c>
      <c r="J944" s="182">
        <f>IFERROR(_xll.qlIndexFixing(Index1M,$H944,TRUE,_xll.ohTrigger(RecalcTrigger,Trigger1M)),NA())</f>
        <v>1.882737681889227E-2</v>
      </c>
      <c r="K944" s="44">
        <f>IFERROR(_xll.qlIndexFixing(Index3M,H944,TRUE,_xll.ohTrigger(RecalcTrigger,Trigger3M)),NA())</f>
        <v>2.0054226470838921E-2</v>
      </c>
      <c r="L944" s="44">
        <f>IFERROR(_xll.qlIndexFixing(Index6M,$H944,TRUE,_xll.ohTrigger(RecalcTrigger,Trigger6M)),NA())</f>
        <v>2.0730385123768482E-2</v>
      </c>
      <c r="M944" s="183">
        <f>IFERROR(_xll.qlIndexFixing(Index1Y,$H944,TRUE,_xll.ohTrigger(RecalcTrigger,Trigger1Y)),NA())</f>
        <v>2.1467920286279859E-2</v>
      </c>
      <c r="N944" s="182">
        <f>IFERROR(_xll.qlIndexFixing(ONIndex1M,I944,TRUE,_xll.ohTrigger(RecalcTrigger,Trigger1M)),NA())</f>
        <v>1.8773994478387124E-2</v>
      </c>
      <c r="O944" s="44">
        <f>IFERROR(_xll.qlIndexFixing(ONIndex3M,I944,TRUE,_xll.ohTrigger(RecalcTrigger,Trigger3M)),NA())</f>
        <v>1.9863750013877635E-2</v>
      </c>
      <c r="P944" s="44">
        <f>IFERROR(_xll.qlIndexFixing(ONIndex6M,I944,TRUE,_xll.ohTrigger(RecalcTrigger,Trigger6M)),NA())</f>
        <v>2.0352871340039158E-2</v>
      </c>
      <c r="Q944" s="183">
        <f>IFERROR(_xll.qlIndexFixing(ONIndex1Y,I944,TRUE,_xll.ohTrigger(RecalcTrigger,Trigger1Y)),NA())</f>
        <v>2.0737833283881457E-2</v>
      </c>
    </row>
    <row r="945" spans="2:17" x14ac:dyDescent="0.2">
      <c r="B945" s="39" t="s">
        <v>42</v>
      </c>
      <c r="D945" s="42">
        <f>_xll.qlCalendarAdvance(Calendar,$D944,B945,"f",FALSE)</f>
        <v>46070</v>
      </c>
      <c r="E945" s="177">
        <f>_xll.qlInterestRateIndexValueDate(IndexON,D945)</f>
        <v>46070</v>
      </c>
      <c r="F945" s="193">
        <f>IFERROR(_xll.qlIndexFixing(IndexON,D945,TRUE,_xll.ohTrigger(RecalcTrigger,TriggerON)),NA())</f>
        <v>1.8985788521170832E-2</v>
      </c>
      <c r="H945" s="42">
        <f>_xll.qlCalendarAdvance(Calendar,$H944,B945,"f",FALSE)</f>
        <v>46070</v>
      </c>
      <c r="I945" s="177">
        <f>_xll.qlInterestRateIndexValueDate(Index1M,$H945)</f>
        <v>46072</v>
      </c>
      <c r="J945" s="182">
        <f>IFERROR(_xll.qlIndexFixing(Index1M,$H945,TRUE,_xll.ohTrigger(RecalcTrigger,Trigger1M)),NA())</f>
        <v>1.8856836931358929E-2</v>
      </c>
      <c r="K945" s="44">
        <f>IFERROR(_xll.qlIndexFixing(Index3M,H945,TRUE,_xll.ohTrigger(RecalcTrigger,Trigger3M)),NA())</f>
        <v>2.0078733935094649E-2</v>
      </c>
      <c r="L945" s="44">
        <f>IFERROR(_xll.qlIndexFixing(Index6M,$H945,TRUE,_xll.ohTrigger(RecalcTrigger,Trigger6M)),NA())</f>
        <v>2.0751912933136118E-2</v>
      </c>
      <c r="M945" s="183">
        <f>IFERROR(_xll.qlIndexFixing(Index1Y,$H945,TRUE,_xll.ohTrigger(RecalcTrigger,Trigger1Y)),NA())</f>
        <v>2.1486510419565764E-2</v>
      </c>
      <c r="N945" s="182">
        <f>IFERROR(_xll.qlIndexFixing(ONIndex1M,I945,TRUE,_xll.ohTrigger(RecalcTrigger,Trigger1M)),NA())</f>
        <v>1.8803670184999177E-2</v>
      </c>
      <c r="O945" s="44">
        <f>IFERROR(_xll.qlIndexFixing(ONIndex3M,I945,TRUE,_xll.ohTrigger(RecalcTrigger,Trigger3M)),NA())</f>
        <v>1.9889107328365796E-2</v>
      </c>
      <c r="P945" s="44">
        <f>IFERROR(_xll.qlIndexFixing(ONIndex6M,I945,TRUE,_xll.ohTrigger(RecalcTrigger,Trigger6M)),NA())</f>
        <v>2.0376221751723378E-2</v>
      </c>
      <c r="Q945" s="183">
        <f>IFERROR(_xll.qlIndexFixing(ONIndex1Y,I945,TRUE,_xll.ohTrigger(RecalcTrigger,Trigger1Y)),NA())</f>
        <v>2.0760229791010332E-2</v>
      </c>
    </row>
    <row r="946" spans="2:17" x14ac:dyDescent="0.2">
      <c r="B946" s="39" t="s">
        <v>42</v>
      </c>
      <c r="D946" s="42">
        <f>_xll.qlCalendarAdvance(Calendar,$D945,B946,"f",FALSE)</f>
        <v>46077</v>
      </c>
      <c r="E946" s="177">
        <f>_xll.qlInterestRateIndexValueDate(IndexON,D946)</f>
        <v>46077</v>
      </c>
      <c r="F946" s="193">
        <f>IFERROR(_xll.qlIndexFixing(IndexON,D946,TRUE,_xll.ohTrigger(RecalcTrigger,TriggerON)),NA())</f>
        <v>1.9017151934477283E-2</v>
      </c>
      <c r="H946" s="42">
        <f>_xll.qlCalendarAdvance(Calendar,$H945,B946,"f",FALSE)</f>
        <v>46077</v>
      </c>
      <c r="I946" s="177">
        <f>_xll.qlInterestRateIndexValueDate(Index1M,$H946)</f>
        <v>46079</v>
      </c>
      <c r="J946" s="182">
        <f>IFERROR(_xll.qlIndexFixing(Index1M,$H946,TRUE,_xll.ohTrigger(RecalcTrigger,Trigger1M)),NA())</f>
        <v>1.8886106762923127E-2</v>
      </c>
      <c r="K946" s="44">
        <f>IFERROR(_xll.qlIndexFixing(Index3M,H946,TRUE,_xll.ohTrigger(RecalcTrigger,Trigger3M)),NA())</f>
        <v>2.0103069920896468E-2</v>
      </c>
      <c r="L946" s="44">
        <f>IFERROR(_xll.qlIndexFixing(Index6M,$H946,TRUE,_xll.ohTrigger(RecalcTrigger,Trigger6M)),NA())</f>
        <v>2.0773270785921467E-2</v>
      </c>
      <c r="M946" s="183">
        <f>IFERROR(_xll.qlIndexFixing(Index1Y,$H946,TRUE,_xll.ohTrigger(RecalcTrigger,Trigger1Y)),NA())</f>
        <v>2.150492759328369E-2</v>
      </c>
      <c r="N946" s="182">
        <f>IFERROR(_xll.qlIndexFixing(ONIndex1M,I946,TRUE,_xll.ohTrigger(RecalcTrigger,Trigger1M)),NA())</f>
        <v>1.8833156970652354E-2</v>
      </c>
      <c r="O946" s="44">
        <f>IFERROR(_xll.qlIndexFixing(ONIndex3M,I946,TRUE,_xll.ohTrigger(RecalcTrigger,Trigger3M)),NA())</f>
        <v>1.9914296815102261E-2</v>
      </c>
      <c r="P946" s="44">
        <f>IFERROR(_xll.qlIndexFixing(ONIndex6M,I946,TRUE,_xll.ohTrigger(RecalcTrigger,Trigger6M)),NA())</f>
        <v>2.039940962390574E-2</v>
      </c>
      <c r="Q946" s="183">
        <f>IFERROR(_xll.qlIndexFixing(ONIndex1Y,I946,TRUE,_xll.ohTrigger(RecalcTrigger,Trigger1Y)),NA())</f>
        <v>2.0782469419389216E-2</v>
      </c>
    </row>
    <row r="947" spans="2:17" x14ac:dyDescent="0.2">
      <c r="B947" s="39" t="s">
        <v>42</v>
      </c>
      <c r="D947" s="42">
        <f>_xll.qlCalendarAdvance(Calendar,$D946,B947,"f",FALSE)</f>
        <v>46084</v>
      </c>
      <c r="E947" s="177">
        <f>_xll.qlInterestRateIndexValueDate(IndexON,D947)</f>
        <v>46084</v>
      </c>
      <c r="F947" s="193">
        <f>IFERROR(_xll.qlIndexFixing(IndexON,D947,TRUE,_xll.ohTrigger(RecalcTrigger,TriggerON)),NA())</f>
        <v>1.9048093337676875E-2</v>
      </c>
      <c r="H947" s="42">
        <f>_xll.qlCalendarAdvance(Calendar,$H946,B947,"f",FALSE)</f>
        <v>46084</v>
      </c>
      <c r="I947" s="177">
        <f>_xll.qlInterestRateIndexValueDate(Index1M,$H947)</f>
        <v>46086</v>
      </c>
      <c r="J947" s="182">
        <f>IFERROR(_xll.qlIndexFixing(Index1M,$H947,TRUE,_xll.ohTrigger(RecalcTrigger,Trigger1M)),NA())</f>
        <v>1.8927960650652054E-2</v>
      </c>
      <c r="K947" s="44">
        <f>IFERROR(_xll.qlIndexFixing(Index3M,H947,TRUE,_xll.ohTrigger(RecalcTrigger,Trigger3M)),NA())</f>
        <v>2.0133995786083211E-2</v>
      </c>
      <c r="L947" s="44">
        <f>IFERROR(_xll.qlIndexFixing(Index6M,$H947,TRUE,_xll.ohTrigger(RecalcTrigger,Trigger6M)),NA())</f>
        <v>2.0804711184704748E-2</v>
      </c>
      <c r="M947" s="183">
        <f>IFERROR(_xll.qlIndexFixing(Index1Y,$H947,TRUE,_xll.ohTrigger(RecalcTrigger,Trigger1Y)),NA())</f>
        <v>2.1523171286261484E-2</v>
      </c>
      <c r="N947" s="182">
        <f>IFERROR(_xll.qlIndexFixing(ONIndex1M,I947,TRUE,_xll.ohTrigger(RecalcTrigger,Trigger1M)),NA())</f>
        <v>1.8862453983627958E-2</v>
      </c>
      <c r="O947" s="44">
        <f>IFERROR(_xll.qlIndexFixing(ONIndex3M,I947,TRUE,_xll.ohTrigger(RecalcTrigger,Trigger3M)),NA())</f>
        <v>1.9939317956501057E-2</v>
      </c>
      <c r="P947" s="44">
        <f>IFERROR(_xll.qlIndexFixing(ONIndex6M,I947,TRUE,_xll.ohTrigger(RecalcTrigger,Trigger6M)),NA())</f>
        <v>2.0422434476570217E-2</v>
      </c>
      <c r="Q947" s="183">
        <f>IFERROR(_xll.qlIndexFixing(ONIndex1Y,I947,TRUE,_xll.ohTrigger(RecalcTrigger,Trigger1Y)),NA())</f>
        <v>2.0804551668058835E-2</v>
      </c>
    </row>
    <row r="948" spans="2:17" x14ac:dyDescent="0.2">
      <c r="B948" s="39" t="s">
        <v>42</v>
      </c>
      <c r="D948" s="42">
        <f>_xll.qlCalendarAdvance(Calendar,$D947,B948,"f",FALSE)</f>
        <v>46091</v>
      </c>
      <c r="E948" s="177">
        <f>_xll.qlInterestRateIndexValueDate(IndexON,D948)</f>
        <v>46091</v>
      </c>
      <c r="F948" s="193">
        <f>IFERROR(_xll.qlIndexFixing(IndexON,D948,TRUE,_xll.ohTrigger(RecalcTrigger,TriggerON)),NA())</f>
        <v>1.9078610086644687E-2</v>
      </c>
      <c r="H948" s="42">
        <f>_xll.qlCalendarAdvance(Calendar,$H947,B948,"f",FALSE)</f>
        <v>46091</v>
      </c>
      <c r="I948" s="177">
        <f>_xll.qlInterestRateIndexValueDate(Index1M,$H948)</f>
        <v>46093</v>
      </c>
      <c r="J948" s="182">
        <f>IFERROR(_xll.qlIndexFixing(Index1M,$H948,TRUE,_xll.ohTrigger(RecalcTrigger,Trigger1M)),NA())</f>
        <v>1.8954245359325828E-2</v>
      </c>
      <c r="K948" s="44">
        <f>IFERROR(_xll.qlIndexFixing(Index3M,H948,TRUE,_xll.ohTrigger(RecalcTrigger,Trigger3M)),NA())</f>
        <v>2.0157953978741674E-2</v>
      </c>
      <c r="L948" s="44">
        <f>IFERROR(_xll.qlIndexFixing(Index6M,$H948,TRUE,_xll.ohTrigger(RecalcTrigger,Trigger6M)),NA())</f>
        <v>2.0825671752384985E-2</v>
      </c>
      <c r="M948" s="183">
        <f>IFERROR(_xll.qlIndexFixing(Index1Y,$H948,TRUE,_xll.ohTrigger(RecalcTrigger,Trigger1Y)),NA())</f>
        <v>2.1541240977380003E-2</v>
      </c>
      <c r="N948" s="182">
        <f>IFERROR(_xll.qlIndexFixing(ONIndex1M,I948,TRUE,_xll.ohTrigger(RecalcTrigger,Trigger1M)),NA())</f>
        <v>1.8891560372606975E-2</v>
      </c>
      <c r="O948" s="44">
        <f>IFERROR(_xll.qlIndexFixing(ONIndex3M,I948,TRUE,_xll.ohTrigger(RecalcTrigger,Trigger3M)),NA())</f>
        <v>1.9964170235056145E-2</v>
      </c>
      <c r="P948" s="44">
        <f>IFERROR(_xll.qlIndexFixing(ONIndex6M,I948,TRUE,_xll.ohTrigger(RecalcTrigger,Trigger6M)),NA())</f>
        <v>2.0445295829780719E-2</v>
      </c>
      <c r="Q948" s="183">
        <f>IFERROR(_xll.qlIndexFixing(ONIndex1Y,I948,TRUE,_xll.ohTrigger(RecalcTrigger,Trigger1Y)),NA())</f>
        <v>2.082647603637966E-2</v>
      </c>
    </row>
    <row r="949" spans="2:17" x14ac:dyDescent="0.2">
      <c r="B949" s="39" t="s">
        <v>42</v>
      </c>
      <c r="D949" s="42">
        <f>_xll.qlCalendarAdvance(Calendar,$D948,B949,"f",FALSE)</f>
        <v>46098</v>
      </c>
      <c r="E949" s="177">
        <f>_xll.qlInterestRateIndexValueDate(IndexON,D949)</f>
        <v>46098</v>
      </c>
      <c r="F949" s="193">
        <f>IFERROR(_xll.qlIndexFixing(IndexON,D949,TRUE,_xll.ohTrigger(RecalcTrigger,TriggerON)),NA())</f>
        <v>1.9108699537255802E-2</v>
      </c>
      <c r="H949" s="42">
        <f>_xll.qlCalendarAdvance(Calendar,$H948,B949,"f",FALSE)</f>
        <v>46098</v>
      </c>
      <c r="I949" s="177">
        <f>_xll.qlInterestRateIndexValueDate(Index1M,$H949)</f>
        <v>46100</v>
      </c>
      <c r="J949" s="182">
        <f>IFERROR(_xll.qlIndexFixing(Index1M,$H949,TRUE,_xll.ohTrigger(RecalcTrigger,Trigger1M)),NA())</f>
        <v>1.8982889827026117E-2</v>
      </c>
      <c r="K949" s="44">
        <f>IFERROR(_xll.qlIndexFixing(Index3M,H949,TRUE,_xll.ohTrigger(RecalcTrigger,Trigger3M)),NA())</f>
        <v>2.0181738987085425E-2</v>
      </c>
      <c r="L949" s="44">
        <f>IFERROR(_xll.qlIndexFixing(Index6M,$H949,TRUE,_xll.ohTrigger(RecalcTrigger,Trigger6M)),NA())</f>
        <v>2.0846460673967455E-2</v>
      </c>
      <c r="M949" s="183">
        <f>IFERROR(_xll.qlIndexFixing(Index1Y,$H949,TRUE,_xll.ohTrigger(RecalcTrigger,Trigger1Y)),NA())</f>
        <v>2.1559136145572873E-2</v>
      </c>
      <c r="N949" s="182">
        <f>IFERROR(_xll.qlIndexFixing(ONIndex1M,I949,TRUE,_xll.ohTrigger(RecalcTrigger,Trigger1M)),NA())</f>
        <v>1.892047528603058E-2</v>
      </c>
      <c r="O949" s="44">
        <f>IFERROR(_xll.qlIndexFixing(ONIndex3M,I949,TRUE,_xll.ohTrigger(RecalcTrigger,Trigger3M)),NA())</f>
        <v>1.9988853133021678E-2</v>
      </c>
      <c r="P949" s="44">
        <f>IFERROR(_xll.qlIndexFixing(ONIndex6M,I949,TRUE,_xll.ohTrigger(RecalcTrigger,Trigger6M)),NA())</f>
        <v>2.0467993203361345E-2</v>
      </c>
      <c r="Q949" s="183">
        <f>IFERROR(_xll.qlIndexFixing(ONIndex1Y,I949,TRUE,_xll.ohTrigger(RecalcTrigger,Trigger1Y)),NA())</f>
        <v>2.0848242023472352E-2</v>
      </c>
    </row>
    <row r="950" spans="2:17" x14ac:dyDescent="0.2">
      <c r="B950" s="39" t="s">
        <v>42</v>
      </c>
      <c r="D950" s="42">
        <f>_xll.qlCalendarAdvance(Calendar,$D949,B950,"f",FALSE)</f>
        <v>46105</v>
      </c>
      <c r="E950" s="177">
        <f>_xll.qlInterestRateIndexValueDate(IndexON,D950)</f>
        <v>46105</v>
      </c>
      <c r="F950" s="193">
        <f>IFERROR(_xll.qlIndexFixing(IndexON,D950,TRUE,_xll.ohTrigger(RecalcTrigger,TriggerON)),NA())</f>
        <v>1.9138359045625108E-2</v>
      </c>
      <c r="H950" s="42">
        <f>_xll.qlCalendarAdvance(Calendar,$H949,B950,"f",FALSE)</f>
        <v>46105</v>
      </c>
      <c r="I950" s="177">
        <f>_xll.qlInterestRateIndexValueDate(Index1M,$H950)</f>
        <v>46107</v>
      </c>
      <c r="J950" s="182">
        <f>IFERROR(_xll.qlIndexFixing(Index1M,$H950,TRUE,_xll.ohTrigger(RecalcTrigger,Trigger1M)),NA())</f>
        <v>1.9011340322193371E-2</v>
      </c>
      <c r="K950" s="44">
        <f>IFERROR(_xll.qlIndexFixing(Index3M,H950,TRUE,_xll.ohTrigger(RecalcTrigger,Trigger3M)),NA())</f>
        <v>2.0205350287789598E-2</v>
      </c>
      <c r="L950" s="44">
        <f>IFERROR(_xll.qlIndexFixing(Index6M,$H950,TRUE,_xll.ohTrigger(RecalcTrigger,Trigger6M)),NA())</f>
        <v>2.0867077458877271E-2</v>
      </c>
      <c r="M950" s="183">
        <f>IFERROR(_xll.qlIndexFixing(Index1Y,$H950,TRUE,_xll.ohTrigger(RecalcTrigger,Trigger1Y)),NA())</f>
        <v>2.1584016570045089E-2</v>
      </c>
      <c r="N950" s="182">
        <f>IFERROR(_xll.qlIndexFixing(ONIndex1M,I950,TRUE,_xll.ohTrigger(RecalcTrigger,Trigger1M)),NA())</f>
        <v>1.8949197872419887E-2</v>
      </c>
      <c r="O950" s="44">
        <f>IFERROR(_xll.qlIndexFixing(ONIndex3M,I950,TRUE,_xll.ohTrigger(RecalcTrigger,Trigger3M)),NA())</f>
        <v>2.0013366133051491E-2</v>
      </c>
      <c r="P950" s="44">
        <f>IFERROR(_xll.qlIndexFixing(ONIndex6M,I950,TRUE,_xll.ohTrigger(RecalcTrigger,Trigger6M)),NA())</f>
        <v>2.0490526117535879E-2</v>
      </c>
      <c r="Q950" s="183">
        <f>IFERROR(_xll.qlIndexFixing(ONIndex1Y,I950,TRUE,_xll.ohTrigger(RecalcTrigger,Trigger1Y)),NA())</f>
        <v>2.0869849128457574E-2</v>
      </c>
    </row>
    <row r="951" spans="2:17" x14ac:dyDescent="0.2">
      <c r="B951" s="39" t="s">
        <v>42</v>
      </c>
      <c r="D951" s="42">
        <f>_xll.qlCalendarAdvance(Calendar,$D950,B951,"f",FALSE)</f>
        <v>46112</v>
      </c>
      <c r="E951" s="177">
        <f>_xll.qlInterestRateIndexValueDate(IndexON,D951)</f>
        <v>46112</v>
      </c>
      <c r="F951" s="193">
        <f>IFERROR(_xll.qlIndexFixing(IndexON,D951,TRUE,_xll.ohTrigger(RecalcTrigger,TriggerON)),NA())</f>
        <v>1.9167585967627687E-2</v>
      </c>
      <c r="H951" s="42">
        <f>_xll.qlCalendarAdvance(Calendar,$H950,B951,"f",FALSE)</f>
        <v>46112</v>
      </c>
      <c r="I951" s="177">
        <f>_xll.qlInterestRateIndexValueDate(Index1M,$H951)</f>
        <v>46114</v>
      </c>
      <c r="J951" s="182">
        <f>IFERROR(_xll.qlIndexFixing(Index1M,$H951,TRUE,_xll.ohTrigger(RecalcTrigger,Trigger1M)),NA())</f>
        <v>1.9039595990503477E-2</v>
      </c>
      <c r="K951" s="44">
        <f>IFERROR(_xll.qlIndexFixing(Index3M,H951,TRUE,_xll.ohTrigger(RecalcTrigger,Trigger3M)),NA())</f>
        <v>2.022657902077564E-2</v>
      </c>
      <c r="L951" s="44">
        <f>IFERROR(_xll.qlIndexFixing(Index6M,$H951,TRUE,_xll.ohTrigger(RecalcTrigger,Trigger6M)),NA())</f>
        <v>2.0881507811692578E-2</v>
      </c>
      <c r="M951" s="183">
        <f>IFERROR(_xll.qlIndexFixing(Index1Y,$H951,TRUE,_xll.ohTrigger(RecalcTrigger,Trigger1Y)),NA())</f>
        <v>2.1594400829188211E-2</v>
      </c>
      <c r="N951" s="182">
        <f>IFERROR(_xll.qlIndexFixing(ONIndex1M,I951,TRUE,_xll.ohTrigger(RecalcTrigger,Trigger1M)),NA())</f>
        <v>1.8985842938761266E-2</v>
      </c>
      <c r="O951" s="44">
        <f>IFERROR(_xll.qlIndexFixing(ONIndex3M,I951,TRUE,_xll.ohTrigger(RecalcTrigger,Trigger3M)),NA())</f>
        <v>2.0044632368172444E-2</v>
      </c>
      <c r="P951" s="44">
        <f>IFERROR(_xll.qlIndexFixing(ONIndex6M,I951,TRUE,_xll.ohTrigger(RecalcTrigger,Trigger6M)),NA())</f>
        <v>2.0519254580024793E-2</v>
      </c>
      <c r="Q951" s="183">
        <f>IFERROR(_xll.qlIndexFixing(ONIndex1Y,I951,TRUE,_xll.ohTrigger(RecalcTrigger,Trigger1Y)),NA())</f>
        <v>2.0897395426739962E-2</v>
      </c>
    </row>
    <row r="952" spans="2:17" x14ac:dyDescent="0.2">
      <c r="B952" s="39" t="s">
        <v>42</v>
      </c>
      <c r="D952" s="42">
        <f>_xll.qlCalendarAdvance(Calendar,$D951,B952,"f",FALSE)</f>
        <v>46119</v>
      </c>
      <c r="E952" s="177">
        <f>_xll.qlInterestRateIndexValueDate(IndexON,D952)</f>
        <v>46119</v>
      </c>
      <c r="F952" s="193">
        <f>IFERROR(_xll.qlIndexFixing(IndexON,D952,TRUE,_xll.ohTrigger(RecalcTrigger,TriggerON)),NA())</f>
        <v>1.9196377659218555E-2</v>
      </c>
      <c r="H952" s="42">
        <f>_xll.qlCalendarAdvance(Calendar,$H951,B952,"f",FALSE)</f>
        <v>46119</v>
      </c>
      <c r="I952" s="177">
        <f>_xll.qlInterestRateIndexValueDate(Index1M,$H952)</f>
        <v>46121</v>
      </c>
      <c r="J952" s="182">
        <f>IFERROR(_xll.qlIndexFixing(Index1M,$H952,TRUE,_xll.ohTrigger(RecalcTrigger,Trigger1M)),NA())</f>
        <v>1.9067655977647313E-2</v>
      </c>
      <c r="K952" s="44">
        <f>IFERROR(_xll.qlIndexFixing(Index3M,H952,TRUE,_xll.ohTrigger(RecalcTrigger,Trigger3M)),NA())</f>
        <v>2.0249852612100553E-2</v>
      </c>
      <c r="L952" s="44">
        <f>IFERROR(_xll.qlIndexFixing(Index6M,$H952,TRUE,_xll.ohTrigger(RecalcTrigger,Trigger6M)),NA())</f>
        <v>2.0901812931193128E-2</v>
      </c>
      <c r="M952" s="183">
        <f>IFERROR(_xll.qlIndexFixing(Index1Y,$H952,TRUE,_xll.ohTrigger(RecalcTrigger,Trigger1Y)),NA())</f>
        <v>2.161176930275235E-2</v>
      </c>
      <c r="N952" s="182">
        <f>IFERROR(_xll.qlIndexFixing(ONIndex1M,I952,TRUE,_xll.ohTrigger(RecalcTrigger,Trigger1M)),NA())</f>
        <v>1.900606265810012E-2</v>
      </c>
      <c r="O952" s="44">
        <f>IFERROR(_xll.qlIndexFixing(ONIndex3M,I952,TRUE,_xll.ohTrigger(RecalcTrigger,Trigger3M)),NA())</f>
        <v>2.0061880368560381E-2</v>
      </c>
      <c r="P952" s="44">
        <f>IFERROR(_xll.qlIndexFixing(ONIndex6M,I952,TRUE,_xll.ohTrigger(RecalcTrigger,Trigger6M)),NA())</f>
        <v>2.0535096647522622E-2</v>
      </c>
      <c r="Q952" s="183">
        <f>IFERROR(_xll.qlIndexFixing(ONIndex1Y,I952,TRUE,_xll.ohTrigger(RecalcTrigger,Trigger1Y)),NA())</f>
        <v>2.0912584689147806E-2</v>
      </c>
    </row>
    <row r="953" spans="2:17" x14ac:dyDescent="0.2">
      <c r="B953" s="39" t="s">
        <v>42</v>
      </c>
      <c r="D953" s="42">
        <f>_xll.qlCalendarAdvance(Calendar,$D952,B953,"f",FALSE)</f>
        <v>46126</v>
      </c>
      <c r="E953" s="177">
        <f>_xll.qlInterestRateIndexValueDate(IndexON,D953)</f>
        <v>46126</v>
      </c>
      <c r="F953" s="193">
        <f>IFERROR(_xll.qlIndexFixing(IndexON,D953,TRUE,_xll.ohTrigger(RecalcTrigger,TriggerON)),NA())</f>
        <v>1.922473147635273E-2</v>
      </c>
      <c r="H953" s="42">
        <f>_xll.qlCalendarAdvance(Calendar,$H952,B953,"f",FALSE)</f>
        <v>46126</v>
      </c>
      <c r="I953" s="177">
        <f>_xll.qlInterestRateIndexValueDate(Index1M,$H953)</f>
        <v>46128</v>
      </c>
      <c r="J953" s="182">
        <f>IFERROR(_xll.qlIndexFixing(Index1M,$H953,TRUE,_xll.ohTrigger(RecalcTrigger,Trigger1M)),NA())</f>
        <v>1.9095519429308261E-2</v>
      </c>
      <c r="K953" s="44">
        <f>IFERROR(_xll.qlIndexFixing(Index3M,H953,TRUE,_xll.ohTrigger(RecalcTrigger,Trigger3M)),NA())</f>
        <v>2.0272950971598178E-2</v>
      </c>
      <c r="L953" s="44">
        <f>IFERROR(_xll.qlIndexFixing(Index6M,$H953,TRUE,_xll.ohTrigger(RecalcTrigger,Trigger6M)),NA())</f>
        <v>2.0921944574236E-2</v>
      </c>
      <c r="M953" s="183">
        <f>IFERROR(_xll.qlIndexFixing(Index1Y,$H953,TRUE,_xll.ohTrigger(RecalcTrigger,Trigger1Y)),NA())</f>
        <v>2.1628961169675946E-2</v>
      </c>
      <c r="N953" s="182">
        <f>IFERROR(_xll.qlIndexFixing(ONIndex1M,I953,TRUE,_xll.ohTrigger(RecalcTrigger,Trigger1M)),NA())</f>
        <v>1.9034203154273399E-2</v>
      </c>
      <c r="O953" s="44">
        <f>IFERROR(_xll.qlIndexFixing(ONIndex3M,I953,TRUE,_xll.ohTrigger(RecalcTrigger,Trigger3M)),NA())</f>
        <v>2.0085880569027381E-2</v>
      </c>
      <c r="P953" s="44">
        <f>IFERROR(_xll.qlIndexFixing(ONIndex6M,I953,TRUE,_xll.ohTrigger(RecalcTrigger,Trigger6M)),NA())</f>
        <v>2.0557133303382713E-2</v>
      </c>
      <c r="Q953" s="183">
        <f>IFERROR(_xll.qlIndexFixing(ONIndex1Y,I953,TRUE,_xll.ohTrigger(RecalcTrigger,Trigger1Y)),NA())</f>
        <v>2.0933712143254013E-2</v>
      </c>
    </row>
    <row r="954" spans="2:17" x14ac:dyDescent="0.2">
      <c r="B954" s="39" t="s">
        <v>42</v>
      </c>
      <c r="D954" s="42">
        <f>_xll.qlCalendarAdvance(Calendar,$D953,B954,"f",FALSE)</f>
        <v>46133</v>
      </c>
      <c r="E954" s="177">
        <f>_xll.qlInterestRateIndexValueDate(IndexON,D954)</f>
        <v>46133</v>
      </c>
      <c r="F954" s="193">
        <f>IFERROR(_xll.qlIndexFixing(IndexON,D954,TRUE,_xll.ohTrigger(RecalcTrigger,TriggerON)),NA())</f>
        <v>1.9252644774985228E-2</v>
      </c>
      <c r="H954" s="42">
        <f>_xll.qlCalendarAdvance(Calendar,$H953,B954,"f",FALSE)</f>
        <v>46133</v>
      </c>
      <c r="I954" s="177">
        <f>_xll.qlInterestRateIndexValueDate(Index1M,$H954)</f>
        <v>46135</v>
      </c>
      <c r="J954" s="182">
        <f>IFERROR(_xll.qlIndexFixing(Index1M,$H954,TRUE,_xll.ohTrigger(RecalcTrigger,Trigger1M)),NA())</f>
        <v>1.9123185491179695E-2</v>
      </c>
      <c r="K954" s="44">
        <f>IFERROR(_xll.qlIndexFixing(Index3M,H954,TRUE,_xll.ohTrigger(RecalcTrigger,Trigger3M)),NA())</f>
        <v>2.0295873576050123E-2</v>
      </c>
      <c r="L954" s="44">
        <f>IFERROR(_xll.qlIndexFixing(Index6M,$H954,TRUE,_xll.ohTrigger(RecalcTrigger,Trigger6M)),NA())</f>
        <v>2.0941902250513941E-2</v>
      </c>
      <c r="M954" s="183">
        <f>IFERROR(_xll.qlIndexFixing(Index1Y,$H954,TRUE,_xll.ohTrigger(RecalcTrigger,Trigger1Y)),NA())</f>
        <v>2.164597590917295E-2</v>
      </c>
      <c r="N954" s="182">
        <f>IFERROR(_xll.qlIndexFixing(ONIndex1M,I954,TRUE,_xll.ohTrigger(RecalcTrigger,Trigger1M)),NA())</f>
        <v>1.9062147917576766E-2</v>
      </c>
      <c r="O954" s="44">
        <f>IFERROR(_xll.qlIndexFixing(ONIndex3M,I954,TRUE,_xll.ohTrigger(RecalcTrigger,Trigger3M)),NA())</f>
        <v>2.0109708800974957E-2</v>
      </c>
      <c r="P954" s="44">
        <f>IFERROR(_xll.qlIndexFixing(ONIndex6M,I954,TRUE,_xll.ohTrigger(RecalcTrigger,Trigger6M)),NA())</f>
        <v>2.0579003579772603E-2</v>
      </c>
      <c r="Q954" s="183">
        <f>IFERROR(_xll.qlIndexFixing(ONIndex1Y,I954,TRUE,_xll.ohTrigger(RecalcTrigger,Trigger1Y)),NA())</f>
        <v>2.0954678712055141E-2</v>
      </c>
    </row>
    <row r="955" spans="2:17" x14ac:dyDescent="0.2">
      <c r="B955" s="39" t="s">
        <v>42</v>
      </c>
      <c r="D955" s="42">
        <f>_xll.qlCalendarAdvance(Calendar,$D954,B955,"f",FALSE)</f>
        <v>46140</v>
      </c>
      <c r="E955" s="177">
        <f>_xll.qlInterestRateIndexValueDate(IndexON,D955)</f>
        <v>46140</v>
      </c>
      <c r="F955" s="193">
        <f>IFERROR(_xll.qlIndexFixing(IndexON,D955,TRUE,_xll.ohTrigger(RecalcTrigger,TriggerON)),NA())</f>
        <v>1.9280114911151003E-2</v>
      </c>
      <c r="H955" s="42">
        <f>_xll.qlCalendarAdvance(Calendar,$H954,B955,"f",FALSE)</f>
        <v>46140</v>
      </c>
      <c r="I955" s="177">
        <f>_xll.qlInterestRateIndexValueDate(Index1M,$H955)</f>
        <v>46142</v>
      </c>
      <c r="J955" s="182">
        <f>IFERROR(_xll.qlIndexFixing(Index1M,$H955,TRUE,_xll.ohTrigger(RecalcTrigger,Trigger1M)),NA())</f>
        <v>1.9143288807341192E-2</v>
      </c>
      <c r="K955" s="44">
        <f>IFERROR(_xll.qlIndexFixing(Index3M,H955,TRUE,_xll.ohTrigger(RecalcTrigger,Trigger3M)),NA())</f>
        <v>2.0320782861100825E-2</v>
      </c>
      <c r="L955" s="44">
        <f>IFERROR(_xll.qlIndexFixing(Index6M,$H955,TRUE,_xll.ohTrigger(RecalcTrigger,Trigger6M)),NA())</f>
        <v>2.0961685469745917E-2</v>
      </c>
      <c r="M955" s="183">
        <f>IFERROR(_xll.qlIndexFixing(Index1Y,$H955,TRUE,_xll.ohTrigger(RecalcTrigger,Trigger1Y)),NA())</f>
        <v>2.1662813000514921E-2</v>
      </c>
      <c r="N955" s="182">
        <f>IFERROR(_xll.qlIndexFixing(ONIndex1M,I955,TRUE,_xll.ohTrigger(RecalcTrigger,Trigger1M)),NA())</f>
        <v>1.9093844024435924E-2</v>
      </c>
      <c r="O955" s="44">
        <f>IFERROR(_xll.qlIndexFixing(ONIndex3M,I955,TRUE,_xll.ohTrigger(RecalcTrigger,Trigger3M)),NA())</f>
        <v>2.0136729828870159E-2</v>
      </c>
      <c r="P955" s="44">
        <f>IFERROR(_xll.qlIndexFixing(ONIndex6M,I955,TRUE,_xll.ohTrigger(RecalcTrigger,Trigger6M)),NA())</f>
        <v>2.0603793835860529E-2</v>
      </c>
      <c r="Q955" s="183">
        <f>IFERROR(_xll.qlIndexFixing(ONIndex1Y,I955,TRUE,_xll.ohTrigger(RecalcTrigger,Trigger1Y)),NA())</f>
        <v>2.0978442860144497E-2</v>
      </c>
    </row>
    <row r="956" spans="2:17" x14ac:dyDescent="0.2">
      <c r="B956" s="39" t="s">
        <v>42</v>
      </c>
      <c r="D956" s="42">
        <f>_xll.qlCalendarAdvance(Calendar,$D955,B956,"f",FALSE)</f>
        <v>46147</v>
      </c>
      <c r="E956" s="177">
        <f>_xll.qlInterestRateIndexValueDate(IndexON,D956)</f>
        <v>46147</v>
      </c>
      <c r="F956" s="193">
        <f>IFERROR(_xll.qlIndexFixing(IndexON,D956,TRUE,_xll.ohTrigger(RecalcTrigger,TriggerON)),NA())</f>
        <v>1.9307139240645199E-2</v>
      </c>
      <c r="H956" s="42">
        <f>_xll.qlCalendarAdvance(Calendar,$H955,B956,"f",FALSE)</f>
        <v>46147</v>
      </c>
      <c r="I956" s="177">
        <f>_xll.qlInterestRateIndexValueDate(Index1M,$H956)</f>
        <v>46149</v>
      </c>
      <c r="J956" s="182">
        <f>IFERROR(_xll.qlIndexFixing(Index1M,$H956,TRUE,_xll.ohTrigger(RecalcTrigger,Trigger1M)),NA())</f>
        <v>1.9177922028312533E-2</v>
      </c>
      <c r="K956" s="44">
        <f>IFERROR(_xll.qlIndexFixing(Index3M,H956,TRUE,_xll.ohTrigger(RecalcTrigger,Trigger3M)),NA())</f>
        <v>2.0343340926751913E-2</v>
      </c>
      <c r="L956" s="44">
        <f>IFERROR(_xll.qlIndexFixing(Index6M,$H956,TRUE,_xll.ohTrigger(RecalcTrigger,Trigger6M)),NA())</f>
        <v>2.0987135829212945E-2</v>
      </c>
      <c r="M956" s="183">
        <f>IFERROR(_xll.qlIndexFixing(Index1Y,$H956,TRUE,_xll.ohTrigger(RecalcTrigger,Trigger1Y)),NA())</f>
        <v>2.1679471923033634E-2</v>
      </c>
      <c r="N956" s="182">
        <f>IFERROR(_xll.qlIndexFixing(ONIndex1M,I956,TRUE,_xll.ohTrigger(RecalcTrigger,Trigger1M)),NA())</f>
        <v>1.9117446838858854E-2</v>
      </c>
      <c r="O956" s="44">
        <f>IFERROR(_xll.qlIndexFixing(ONIndex3M,I956,TRUE,_xll.ohTrigger(RecalcTrigger,Trigger3M)),NA())</f>
        <v>2.0156847289847235E-2</v>
      </c>
      <c r="P956" s="44">
        <f>IFERROR(_xll.qlIndexFixing(ONIndex6M,I956,TRUE,_xll.ohTrigger(RecalcTrigger,Trigger6M)),NA())</f>
        <v>2.0622243074477353E-2</v>
      </c>
      <c r="Q956" s="183">
        <f>IFERROR(_xll.qlIndexFixing(ONIndex1Y,I956,TRUE,_xll.ohTrigger(RecalcTrigger,Trigger1Y)),NA())</f>
        <v>2.0996127190624492E-2</v>
      </c>
    </row>
    <row r="957" spans="2:17" x14ac:dyDescent="0.2">
      <c r="B957" s="39" t="s">
        <v>42</v>
      </c>
      <c r="D957" s="42">
        <f>_xll.qlCalendarAdvance(Calendar,$D956,B957,"f",FALSE)</f>
        <v>46154</v>
      </c>
      <c r="E957" s="177">
        <f>_xll.qlInterestRateIndexValueDate(IndexON,D957)</f>
        <v>46154</v>
      </c>
      <c r="F957" s="193">
        <f>IFERROR(_xll.qlIndexFixing(IndexON,D957,TRUE,_xll.ohTrigger(RecalcTrigger,TriggerON)),NA())</f>
        <v>1.9333715119582706E-2</v>
      </c>
      <c r="H957" s="42">
        <f>_xll.qlCalendarAdvance(Calendar,$H956,B957,"f",FALSE)</f>
        <v>46154</v>
      </c>
      <c r="I957" s="177">
        <f>_xll.qlInterestRateIndexValueDate(Index1M,$H957)</f>
        <v>46156</v>
      </c>
      <c r="J957" s="182">
        <f>IFERROR(_xll.qlIndexFixing(Index1M,$H957,TRUE,_xll.ohTrigger(RecalcTrigger,Trigger1M)),NA())</f>
        <v>1.9204990794965682E-2</v>
      </c>
      <c r="K957" s="44">
        <f>IFERROR(_xll.qlIndexFixing(Index3M,H957,TRUE,_xll.ohTrigger(RecalcTrigger,Trigger3M)),NA())</f>
        <v>2.0365721621796971E-2</v>
      </c>
      <c r="L957" s="44">
        <f>IFERROR(_xll.qlIndexFixing(Index6M,$H957,TRUE,_xll.ohTrigger(RecalcTrigger,Trigger6M)),NA())</f>
        <v>2.1006533923465125E-2</v>
      </c>
      <c r="M957" s="183">
        <f>IFERROR(_xll.qlIndexFixing(Index1Y,$H957,TRUE,_xll.ohTrigger(RecalcTrigger,Trigger1Y)),NA())</f>
        <v>2.1695952156121533E-2</v>
      </c>
      <c r="N957" s="182">
        <f>IFERROR(_xll.qlIndexFixing(ONIndex1M,I957,TRUE,_xll.ohTrigger(RecalcTrigger,Trigger1M)),NA())</f>
        <v>1.9144799294039672E-2</v>
      </c>
      <c r="O957" s="44">
        <f>IFERROR(_xll.qlIndexFixing(ONIndex3M,I957,TRUE,_xll.ohTrigger(RecalcTrigger,Trigger3M)),NA())</f>
        <v>2.0180156511520053E-2</v>
      </c>
      <c r="P957" s="44">
        <f>IFERROR(_xll.qlIndexFixing(ONIndex6M,I957,TRUE,_xll.ohTrigger(RecalcTrigger,Trigger6M)),NA())</f>
        <v>2.0643611332760159E-2</v>
      </c>
      <c r="Q957" s="183">
        <f>IFERROR(_xll.qlIndexFixing(ONIndex1Y,I957,TRUE,_xll.ohTrigger(RecalcTrigger,Trigger1Y)),NA())</f>
        <v>2.101660809879391E-2</v>
      </c>
    </row>
    <row r="958" spans="2:17" x14ac:dyDescent="0.2">
      <c r="B958" s="39" t="s">
        <v>42</v>
      </c>
      <c r="D958" s="42">
        <f>_xll.qlCalendarAdvance(Calendar,$D957,B958,"f",FALSE)</f>
        <v>46161</v>
      </c>
      <c r="E958" s="177">
        <f>_xll.qlInterestRateIndexValueDate(IndexON,D958)</f>
        <v>46161</v>
      </c>
      <c r="F958" s="193">
        <f>IFERROR(_xll.qlIndexFixing(IndexON,D958,TRUE,_xll.ohTrigger(RecalcTrigger,TriggerON)),NA())</f>
        <v>1.9359839903918541E-2</v>
      </c>
      <c r="H958" s="42">
        <f>_xll.qlCalendarAdvance(Calendar,$H957,B958,"f",FALSE)</f>
        <v>46161</v>
      </c>
      <c r="I958" s="177">
        <f>_xll.qlInterestRateIndexValueDate(Index1M,$H958)</f>
        <v>46163</v>
      </c>
      <c r="J958" s="182">
        <f>IFERROR(_xll.qlIndexFixing(Index1M,$H958,TRUE,_xll.ohTrigger(RecalcTrigger,Trigger1M)),NA())</f>
        <v>1.9231858754605313E-2</v>
      </c>
      <c r="K958" s="44">
        <f>IFERROR(_xll.qlIndexFixing(Index3M,H958,TRUE,_xll.ohTrigger(RecalcTrigger,Trigger3M)),NA())</f>
        <v>2.03879244230015E-2</v>
      </c>
      <c r="L958" s="44">
        <f>IFERROR(_xll.qlIndexFixing(Index6M,$H958,TRUE,_xll.ohTrigger(RecalcTrigger,Trigger6M)),NA())</f>
        <v>2.1025755957379381E-2</v>
      </c>
      <c r="M958" s="183">
        <f>IFERROR(_xll.qlIndexFixing(Index1Y,$H958,TRUE,_xll.ohTrigger(RecalcTrigger,Trigger1Y)),NA())</f>
        <v>2.1712253179231505E-2</v>
      </c>
      <c r="N958" s="182">
        <f>IFERROR(_xll.qlIndexFixing(ONIndex1M,I958,TRUE,_xll.ohTrigger(RecalcTrigger,Trigger1M)),NA())</f>
        <v>1.917195261019522E-2</v>
      </c>
      <c r="O958" s="44">
        <f>IFERROR(_xll.qlIndexFixing(ONIndex3M,I958,TRUE,_xll.ohTrigger(RecalcTrigger,Trigger3M)),NA())</f>
        <v>2.0203291694489423E-2</v>
      </c>
      <c r="P958" s="44">
        <f>IFERROR(_xll.qlIndexFixing(ONIndex6M,I958,TRUE,_xll.ohTrigger(RecalcTrigger,Trigger6M)),NA())</f>
        <v>2.06648112918284E-2</v>
      </c>
      <c r="Q958" s="183">
        <f>IFERROR(_xll.qlIndexFixing(ONIndex1Y,I958,TRUE,_xll.ohTrigger(RecalcTrigger,Trigger1Y)),NA())</f>
        <v>2.1036926118460642E-2</v>
      </c>
    </row>
    <row r="959" spans="2:17" x14ac:dyDescent="0.2">
      <c r="B959" s="39" t="s">
        <v>42</v>
      </c>
      <c r="D959" s="42">
        <f>_xll.qlCalendarAdvance(Calendar,$D958,B959,"f",FALSE)</f>
        <v>46168</v>
      </c>
      <c r="E959" s="177">
        <f>_xll.qlInterestRateIndexValueDate(IndexON,D959)</f>
        <v>46168</v>
      </c>
      <c r="F959" s="193">
        <f>IFERROR(_xll.qlIndexFixing(IndexON,D959,TRUE,_xll.ohTrigger(RecalcTrigger,TriggerON)),NA())</f>
        <v>1.9385510949447848E-2</v>
      </c>
      <c r="H959" s="42">
        <f>_xll.qlCalendarAdvance(Calendar,$H958,B959,"f",FALSE)</f>
        <v>46168</v>
      </c>
      <c r="I959" s="177">
        <f>_xll.qlInterestRateIndexValueDate(Index1M,$H959)</f>
        <v>46170</v>
      </c>
      <c r="J959" s="182">
        <f>IFERROR(_xll.qlIndexFixing(Index1M,$H959,TRUE,_xll.ohTrigger(RecalcTrigger,Trigger1M)),NA())</f>
        <v>1.9258525052932296E-2</v>
      </c>
      <c r="K959" s="44">
        <f>IFERROR(_xll.qlIndexFixing(Index3M,H959,TRUE,_xll.ohTrigger(RecalcTrigger,Trigger3M)),NA())</f>
        <v>2.0409948807142302E-2</v>
      </c>
      <c r="L959" s="44">
        <f>IFERROR(_xll.qlIndexFixing(Index6M,$H959,TRUE,_xll.ohTrigger(RecalcTrigger,Trigger6M)),NA())</f>
        <v>2.1044801440619341E-2</v>
      </c>
      <c r="M959" s="183">
        <f>IFERROR(_xll.qlIndexFixing(Index1Y,$H959,TRUE,_xll.ohTrigger(RecalcTrigger,Trigger1Y)),NA())</f>
        <v>2.1728374471879953E-2</v>
      </c>
      <c r="N959" s="182">
        <f>IFERROR(_xll.qlIndexFixing(ONIndex1M,I959,TRUE,_xll.ohTrigger(RecalcTrigger,Trigger1M)),NA())</f>
        <v>1.9198905935766675E-2</v>
      </c>
      <c r="O959" s="44">
        <f>IFERROR(_xll.qlIndexFixing(ONIndex3M,I959,TRUE,_xll.ohTrigger(RecalcTrigger,Trigger3M)),NA())</f>
        <v>2.0226252321329241E-2</v>
      </c>
      <c r="P959" s="44">
        <f>IFERROR(_xll.qlIndexFixing(ONIndex6M,I959,TRUE,_xll.ohTrigger(RecalcTrigger,Trigger6M)),NA())</f>
        <v>2.0685842471426241E-2</v>
      </c>
      <c r="Q959" s="183">
        <f>IFERROR(_xll.qlIndexFixing(ONIndex1Y,I959,TRUE,_xll.ohTrigger(RecalcTrigger,Trigger1Y)),NA())</f>
        <v>2.1057080748825285E-2</v>
      </c>
    </row>
    <row r="960" spans="2:17" x14ac:dyDescent="0.2">
      <c r="B960" s="39" t="s">
        <v>42</v>
      </c>
      <c r="D960" s="42">
        <f>_xll.qlCalendarAdvance(Calendar,$D959,B960,"f",FALSE)</f>
        <v>46175</v>
      </c>
      <c r="E960" s="177">
        <f>_xll.qlInterestRateIndexValueDate(IndexON,D960)</f>
        <v>46175</v>
      </c>
      <c r="F960" s="193">
        <f>IFERROR(_xll.qlIndexFixing(IndexON,D960,TRUE,_xll.ohTrigger(RecalcTrigger,TriggerON)),NA())</f>
        <v>1.9410725612285518E-2</v>
      </c>
      <c r="H960" s="42">
        <f>_xll.qlCalendarAdvance(Calendar,$H959,B960,"f",FALSE)</f>
        <v>46175</v>
      </c>
      <c r="I960" s="177">
        <f>_xll.qlInterestRateIndexValueDate(Index1M,$H960)</f>
        <v>46177</v>
      </c>
      <c r="J960" s="182">
        <f>IFERROR(_xll.qlIndexFixing(Index1M,$H960,TRUE,_xll.ohTrigger(RecalcTrigger,Trigger1M)),NA())</f>
        <v>1.9284988835649997E-2</v>
      </c>
      <c r="K960" s="44">
        <f>IFERROR(_xll.qlIndexFixing(Index3M,H960,TRUE,_xll.ohTrigger(RecalcTrigger,Trigger3M)),NA())</f>
        <v>2.0431794251011801E-2</v>
      </c>
      <c r="L960" s="44">
        <f>IFERROR(_xll.qlIndexFixing(Index6M,$H960,TRUE,_xll.ohTrigger(RecalcTrigger,Trigger6M)),NA())</f>
        <v>2.1057967552274758E-2</v>
      </c>
      <c r="M960" s="183">
        <f>IFERROR(_xll.qlIndexFixing(Index1Y,$H960,TRUE,_xll.ohTrigger(RecalcTrigger,Trigger1Y)),NA())</f>
        <v>2.1744315513645467E-2</v>
      </c>
      <c r="N960" s="182">
        <f>IFERROR(_xll.qlIndexFixing(ONIndex1M,I960,TRUE,_xll.ohTrigger(RecalcTrigger,Trigger1M)),NA())</f>
        <v>1.9225658419435021E-2</v>
      </c>
      <c r="O960" s="44">
        <f>IFERROR(_xll.qlIndexFixing(ONIndex3M,I960,TRUE,_xll.ohTrigger(RecalcTrigger,Trigger3M)),NA())</f>
        <v>2.0249037874373599E-2</v>
      </c>
      <c r="P960" s="44">
        <f>IFERROR(_xll.qlIndexFixing(ONIndex6M,I960,TRUE,_xll.ohTrigger(RecalcTrigger,Trigger6M)),NA())</f>
        <v>2.07067043918574E-2</v>
      </c>
      <c r="Q960" s="183">
        <f>IFERROR(_xll.qlIndexFixing(ONIndex1Y,I960,TRUE,_xll.ohTrigger(RecalcTrigger,Trigger1Y)),NA())</f>
        <v>2.1077071489088439E-2</v>
      </c>
    </row>
    <row r="961" spans="2:17" x14ac:dyDescent="0.2">
      <c r="B961" s="39" t="s">
        <v>42</v>
      </c>
      <c r="D961" s="42">
        <f>_xll.qlCalendarAdvance(Calendar,$D960,B961,"f",FALSE)</f>
        <v>46182</v>
      </c>
      <c r="E961" s="177">
        <f>_xll.qlInterestRateIndexValueDate(IndexON,D961)</f>
        <v>46182</v>
      </c>
      <c r="F961" s="193">
        <f>IFERROR(_xll.qlIndexFixing(IndexON,D961,TRUE,_xll.ohTrigger(RecalcTrigger,TriggerON)),NA())</f>
        <v>1.9435481248386566E-2</v>
      </c>
      <c r="H961" s="42">
        <f>_xll.qlCalendarAdvance(Calendar,$H960,B961,"f",FALSE)</f>
        <v>46182</v>
      </c>
      <c r="I961" s="177">
        <f>_xll.qlInterestRateIndexValueDate(Index1M,$H961)</f>
        <v>46184</v>
      </c>
      <c r="J961" s="182">
        <f>IFERROR(_xll.qlIndexFixing(Index1M,$H961,TRUE,_xll.ohTrigger(RecalcTrigger,Trigger1M)),NA())</f>
        <v>1.9311249248461781E-2</v>
      </c>
      <c r="K961" s="44">
        <f>IFERROR(_xll.qlIndexFixing(Index3M,H961,TRUE,_xll.ohTrigger(RecalcTrigger,Trigger3M)),NA())</f>
        <v>2.0453460231411133E-2</v>
      </c>
      <c r="L961" s="44">
        <f>IFERROR(_xll.qlIndexFixing(Index6M,$H961,TRUE,_xll.ohTrigger(RecalcTrigger,Trigger6M)),NA())</f>
        <v>2.1076693734852242E-2</v>
      </c>
      <c r="M961" s="183">
        <f>IFERROR(_xll.qlIndexFixing(Index1Y,$H961,TRUE,_xll.ohTrigger(RecalcTrigger,Trigger1Y)),NA())</f>
        <v>2.1760075784171252E-2</v>
      </c>
      <c r="N961" s="182">
        <f>IFERROR(_xll.qlIndexFixing(ONIndex1M,I961,TRUE,_xll.ohTrigger(RecalcTrigger,Trigger1M)),NA())</f>
        <v>1.9252209209561499E-2</v>
      </c>
      <c r="O961" s="44">
        <f>IFERROR(_xll.qlIndexFixing(ONIndex3M,I961,TRUE,_xll.ohTrigger(RecalcTrigger,Trigger3M)),NA())</f>
        <v>2.0271647836116458E-2</v>
      </c>
      <c r="P961" s="44">
        <f>IFERROR(_xll.qlIndexFixing(ONIndex6M,I961,TRUE,_xll.ohTrigger(RecalcTrigger,Trigger6M)),NA())</f>
        <v>2.0727396572945977E-2</v>
      </c>
      <c r="Q961" s="183">
        <f>IFERROR(_xll.qlIndexFixing(ONIndex1Y,I961,TRUE,_xll.ohTrigger(RecalcTrigger,Trigger1Y)),NA())</f>
        <v>2.1096897838450701E-2</v>
      </c>
    </row>
    <row r="962" spans="2:17" x14ac:dyDescent="0.2">
      <c r="B962" s="39" t="s">
        <v>42</v>
      </c>
      <c r="D962" s="42">
        <f>_xll.qlCalendarAdvance(Calendar,$D961,B962,"f",FALSE)</f>
        <v>46189</v>
      </c>
      <c r="E962" s="177">
        <f>_xll.qlInterestRateIndexValueDate(IndexON,D962)</f>
        <v>46189</v>
      </c>
      <c r="F962" s="193">
        <f>IFERROR(_xll.qlIndexFixing(IndexON,D962,TRUE,_xll.ohTrigger(RecalcTrigger,TriggerON)),NA())</f>
        <v>1.9459775213626074E-2</v>
      </c>
      <c r="H962" s="42">
        <f>_xll.qlCalendarAdvance(Calendar,$H961,B962,"f",FALSE)</f>
        <v>46189</v>
      </c>
      <c r="I962" s="177">
        <f>_xll.qlInterestRateIndexValueDate(Index1M,$H962)</f>
        <v>46191</v>
      </c>
      <c r="J962" s="182">
        <f>IFERROR(_xll.qlIndexFixing(Index1M,$H962,TRUE,_xll.ohTrigger(RecalcTrigger,Trigger1M)),NA())</f>
        <v>1.9337305437083507E-2</v>
      </c>
      <c r="K962" s="44">
        <f>IFERROR(_xll.qlIndexFixing(Index3M,H962,TRUE,_xll.ohTrigger(RecalcTrigger,Trigger3M)),NA())</f>
        <v>2.0474946225158795E-2</v>
      </c>
      <c r="L962" s="44">
        <f>IFERROR(_xll.qlIndexFixing(Index6M,$H962,TRUE,_xll.ohTrigger(RecalcTrigger,Trigger6M)),NA())</f>
        <v>2.1095242029184828E-2</v>
      </c>
      <c r="M962" s="183">
        <f>IFERROR(_xll.qlIndexFixing(Index1Y,$H962,TRUE,_xll.ohTrigger(RecalcTrigger,Trigger1Y)),NA())</f>
        <v>2.177565476316555E-2</v>
      </c>
      <c r="N962" s="182">
        <f>IFERROR(_xll.qlIndexFixing(ONIndex1M,I962,TRUE,_xll.ohTrigger(RecalcTrigger,Trigger1M)),NA())</f>
        <v>1.9278557454667222E-2</v>
      </c>
      <c r="O962" s="44">
        <f>IFERROR(_xll.qlIndexFixing(ONIndex3M,I962,TRUE,_xll.ohTrigger(RecalcTrigger,Trigger3M)),NA())</f>
        <v>2.0294081688891907E-2</v>
      </c>
      <c r="P962" s="44">
        <f>IFERROR(_xll.qlIndexFixing(ONIndex6M,I962,TRUE,_xll.ohTrigger(RecalcTrigger,Trigger6M)),NA())</f>
        <v>2.0747918534755883E-2</v>
      </c>
      <c r="Q962" s="183">
        <f>IFERROR(_xll.qlIndexFixing(ONIndex1Y,I962,TRUE,_xll.ohTrigger(RecalcTrigger,Trigger1Y)),NA())</f>
        <v>2.1116559296032733E-2</v>
      </c>
    </row>
    <row r="963" spans="2:17" x14ac:dyDescent="0.2">
      <c r="B963" s="39" t="s">
        <v>42</v>
      </c>
      <c r="D963" s="42">
        <f>_xll.qlCalendarAdvance(Calendar,$D962,B963,"f",FALSE)</f>
        <v>46196</v>
      </c>
      <c r="E963" s="177">
        <f>_xll.qlInterestRateIndexValueDate(IndexON,D963)</f>
        <v>46196</v>
      </c>
      <c r="F963" s="193">
        <f>IFERROR(_xll.qlIndexFixing(IndexON,D963,TRUE,_xll.ohTrigger(RecalcTrigger,TriggerON)),NA())</f>
        <v>1.9483604864038995E-2</v>
      </c>
      <c r="H963" s="42">
        <f>_xll.qlCalendarAdvance(Calendar,$H962,B963,"f",FALSE)</f>
        <v>46196</v>
      </c>
      <c r="I963" s="177">
        <f>_xll.qlInterestRateIndexValueDate(Index1M,$H963)</f>
        <v>46198</v>
      </c>
      <c r="J963" s="182">
        <f>IFERROR(_xll.qlIndexFixing(Index1M,$H963,TRUE,_xll.ohTrigger(RecalcTrigger,Trigger1M)),NA())</f>
        <v>1.9363156547221039E-2</v>
      </c>
      <c r="K963" s="44">
        <f>IFERROR(_xll.qlIndexFixing(Index3M,H963,TRUE,_xll.ohTrigger(RecalcTrigger,Trigger3M)),NA())</f>
        <v>2.0496251709082845E-2</v>
      </c>
      <c r="L963" s="44">
        <f>IFERROR(_xll.qlIndexFixing(Index6M,$H963,TRUE,_xll.ohTrigger(RecalcTrigger,Trigger6M)),NA())</f>
        <v>2.1119208061159106E-2</v>
      </c>
      <c r="M963" s="183">
        <f>IFERROR(_xll.qlIndexFixing(Index1Y,$H963,TRUE,_xll.ohTrigger(RecalcTrigger,Trigger1Y)),NA())</f>
        <v>2.1791051930402528E-2</v>
      </c>
      <c r="N963" s="182">
        <f>IFERROR(_xll.qlIndexFixing(ONIndex1M,I963,TRUE,_xll.ohTrigger(RecalcTrigger,Trigger1M)),NA())</f>
        <v>1.9304702303273302E-2</v>
      </c>
      <c r="O963" s="44">
        <f>IFERROR(_xll.qlIndexFixing(ONIndex3M,I963,TRUE,_xll.ohTrigger(RecalcTrigger,Trigger3M)),NA())</f>
        <v>2.031633891519391E-2</v>
      </c>
      <c r="P963" s="44">
        <f>IFERROR(_xll.qlIndexFixing(ONIndex6M,I963,TRUE,_xll.ohTrigger(RecalcTrigger,Trigger6M)),NA())</f>
        <v>2.0768269797351024E-2</v>
      </c>
      <c r="Q963" s="183">
        <f>IFERROR(_xll.qlIndexFixing(ONIndex1Y,I963,TRUE,_xll.ohTrigger(RecalcTrigger,Trigger1Y)),NA())</f>
        <v>2.1136055361115069E-2</v>
      </c>
    </row>
    <row r="964" spans="2:17" x14ac:dyDescent="0.2">
      <c r="B964" s="39" t="s">
        <v>42</v>
      </c>
      <c r="D964" s="42">
        <f>_xll.qlCalendarAdvance(Calendar,$D963,B964,"f",FALSE)</f>
        <v>46203</v>
      </c>
      <c r="E964" s="177">
        <f>_xll.qlInterestRateIndexValueDate(IndexON,D964)</f>
        <v>46203</v>
      </c>
      <c r="F964" s="193">
        <f>IFERROR(_xll.qlIndexFixing(IndexON,D964,TRUE,_xll.ohTrigger(RecalcTrigger,TriggerON)),NA())</f>
        <v>1.9506967555580346E-2</v>
      </c>
      <c r="H964" s="42">
        <f>_xll.qlCalendarAdvance(Calendar,$H963,B964,"f",FALSE)</f>
        <v>46203</v>
      </c>
      <c r="I964" s="177">
        <f>_xll.qlInterestRateIndexValueDate(Index1M,$H964)</f>
        <v>46205</v>
      </c>
      <c r="J964" s="182">
        <f>IFERROR(_xll.qlIndexFixing(Index1M,$H964,TRUE,_xll.ohTrigger(RecalcTrigger,Trigger1M)),NA())</f>
        <v>1.9388801724595228E-2</v>
      </c>
      <c r="K964" s="44">
        <f>IFERROR(_xll.qlIndexFixing(Index3M,H964,TRUE,_xll.ohTrigger(RecalcTrigger,Trigger3M)),NA())</f>
        <v>2.0517376160026118E-2</v>
      </c>
      <c r="L964" s="44">
        <f>IFERROR(_xll.qlIndexFixing(Index6M,$H964,TRUE,_xll.ohTrigger(RecalcTrigger,Trigger6M)),NA())</f>
        <v>2.1137363437028461E-2</v>
      </c>
      <c r="M964" s="183">
        <f>IFERROR(_xll.qlIndexFixing(Index1Y,$H964,TRUE,_xll.ohTrigger(RecalcTrigger,Trigger1Y)),NA())</f>
        <v>2.1806266765723583E-2</v>
      </c>
      <c r="N964" s="182">
        <f>IFERROR(_xll.qlIndexFixing(ONIndex1M,I964,TRUE,_xll.ohTrigger(RecalcTrigger,Trigger1M)),NA())</f>
        <v>1.9330642903900852E-2</v>
      </c>
      <c r="O964" s="44">
        <f>IFERROR(_xll.qlIndexFixing(ONIndex3M,I964,TRUE,_xll.ohTrigger(RecalcTrigger,Trigger3M)),NA())</f>
        <v>2.0338418997436492E-2</v>
      </c>
      <c r="P964" s="44">
        <f>IFERROR(_xll.qlIndexFixing(ONIndex6M,I964,TRUE,_xll.ohTrigger(RecalcTrigger,Trigger6M)),NA())</f>
        <v>2.0788449880795312E-2</v>
      </c>
      <c r="Q964" s="183">
        <f>IFERROR(_xll.qlIndexFixing(ONIndex1Y,I964,TRUE,_xll.ohTrigger(RecalcTrigger,Trigger1Y)),NA())</f>
        <v>2.1155385532898308E-2</v>
      </c>
    </row>
    <row r="965" spans="2:17" x14ac:dyDescent="0.2">
      <c r="B965" s="39" t="s">
        <v>42</v>
      </c>
      <c r="D965" s="42">
        <f>_xll.qlCalendarAdvance(Calendar,$D964,B965,"f",FALSE)</f>
        <v>46210</v>
      </c>
      <c r="E965" s="177">
        <f>_xll.qlInterestRateIndexValueDate(IndexON,D965)</f>
        <v>46210</v>
      </c>
      <c r="F965" s="193">
        <f>IFERROR(_xll.qlIndexFixing(IndexON,D965,TRUE,_xll.ohTrigger(RecalcTrigger,TriggerON)),NA())</f>
        <v>1.9529860644125208E-2</v>
      </c>
      <c r="H965" s="42">
        <f>_xll.qlCalendarAdvance(Calendar,$H964,B965,"f",FALSE)</f>
        <v>46210</v>
      </c>
      <c r="I965" s="177">
        <f>_xll.qlInterestRateIndexValueDate(Index1M,$H965)</f>
        <v>46212</v>
      </c>
      <c r="J965" s="182">
        <f>IFERROR(_xll.qlIndexFixing(Index1M,$H965,TRUE,_xll.ohTrigger(RecalcTrigger,Trigger1M)),NA())</f>
        <v>1.9414240114921932E-2</v>
      </c>
      <c r="K965" s="44">
        <f>IFERROR(_xll.qlIndexFixing(Index3M,H965,TRUE,_xll.ohTrigger(RecalcTrigger,Trigger3M)),NA())</f>
        <v>2.0538319054847078E-2</v>
      </c>
      <c r="L965" s="44">
        <f>IFERROR(_xll.qlIndexFixing(Index6M,$H965,TRUE,_xll.ohTrigger(RecalcTrigger,Trigger6M)),NA())</f>
        <v>2.1155339320833595E-2</v>
      </c>
      <c r="M965" s="183">
        <f>IFERROR(_xll.qlIndexFixing(Index1Y,$H965,TRUE,_xll.ohTrigger(RecalcTrigger,Trigger1Y)),NA())</f>
        <v>2.182129874903713E-2</v>
      </c>
      <c r="N965" s="182">
        <f>IFERROR(_xll.qlIndexFixing(ONIndex1M,I965,TRUE,_xll.ohTrigger(RecalcTrigger,Trigger1M)),NA())</f>
        <v>1.9356378405070984E-2</v>
      </c>
      <c r="O965" s="44">
        <f>IFERROR(_xll.qlIndexFixing(ONIndex3M,I965,TRUE,_xll.ohTrigger(RecalcTrigger,Trigger3M)),NA())</f>
        <v>2.036032141819355E-2</v>
      </c>
      <c r="P965" s="44">
        <f>IFERROR(_xll.qlIndexFixing(ONIndex6M,I965,TRUE,_xll.ohTrigger(RecalcTrigger,Trigger6M)),NA())</f>
        <v>2.0808458304992783E-2</v>
      </c>
      <c r="Q965" s="183">
        <f>IFERROR(_xll.qlIndexFixing(ONIndex1Y,I965,TRUE,_xll.ohTrigger(RecalcTrigger,Trigger1Y)),NA())</f>
        <v>2.117454931050311E-2</v>
      </c>
    </row>
    <row r="966" spans="2:17" x14ac:dyDescent="0.2">
      <c r="B966" s="39" t="s">
        <v>42</v>
      </c>
      <c r="D966" s="42">
        <f>_xll.qlCalendarAdvance(Calendar,$D965,B966,"f",FALSE)</f>
        <v>46217</v>
      </c>
      <c r="E966" s="177">
        <f>_xll.qlInterestRateIndexValueDate(IndexON,D966)</f>
        <v>46217</v>
      </c>
      <c r="F966" s="193">
        <f>IFERROR(_xll.qlIndexFixing(IndexON,D966,TRUE,_xll.ohTrigger(RecalcTrigger,TriggerON)),NA())</f>
        <v>1.9552281485868406E-2</v>
      </c>
      <c r="H966" s="42">
        <f>_xll.qlCalendarAdvance(Calendar,$H965,B966,"f",FALSE)</f>
        <v>46217</v>
      </c>
      <c r="I966" s="177">
        <f>_xll.qlInterestRateIndexValueDate(Index1M,$H966)</f>
        <v>46219</v>
      </c>
      <c r="J966" s="182">
        <f>IFERROR(_xll.qlIndexFixing(Index1M,$H966,TRUE,_xll.ohTrigger(RecalcTrigger,Trigger1M)),NA())</f>
        <v>1.9439470863924502E-2</v>
      </c>
      <c r="K966" s="44">
        <f>IFERROR(_xll.qlIndexFixing(Index3M,H966,TRUE,_xll.ohTrigger(RecalcTrigger,Trigger3M)),NA())</f>
        <v>2.0559079870417232E-2</v>
      </c>
      <c r="L966" s="44">
        <f>IFERROR(_xll.qlIndexFixing(Index6M,$H966,TRUE,_xll.ohTrigger(RecalcTrigger,Trigger6M)),NA())</f>
        <v>2.1173135222452153E-2</v>
      </c>
      <c r="M966" s="183">
        <f>IFERROR(_xll.qlIndexFixing(Index1Y,$H966,TRUE,_xll.ohTrigger(RecalcTrigger,Trigger1Y)),NA())</f>
        <v>2.1836147360321446E-2</v>
      </c>
      <c r="N966" s="182">
        <f>IFERROR(_xll.qlIndexFixing(ONIndex1M,I966,TRUE,_xll.ohTrigger(RecalcTrigger,Trigger1M)),NA())</f>
        <v>1.9381907955144939E-2</v>
      </c>
      <c r="O966" s="44">
        <f>IFERROR(_xll.qlIndexFixing(ONIndex3M,I966,TRUE,_xll.ohTrigger(RecalcTrigger,Trigger3M)),NA())</f>
        <v>2.0382045659559367E-2</v>
      </c>
      <c r="P966" s="44">
        <f>IFERROR(_xll.qlIndexFixing(ONIndex6M,I966,TRUE,_xll.ohTrigger(RecalcTrigger,Trigger6M)),NA())</f>
        <v>2.082829458992741E-2</v>
      </c>
      <c r="Q966" s="183">
        <f>IFERROR(_xll.qlIndexFixing(ONIndex1Y,I966,TRUE,_xll.ohTrigger(RecalcTrigger,Trigger1Y)),NA())</f>
        <v>2.1193546193210011E-2</v>
      </c>
    </row>
    <row r="967" spans="2:17" x14ac:dyDescent="0.2">
      <c r="B967" s="39" t="s">
        <v>42</v>
      </c>
      <c r="D967" s="42">
        <f>_xll.qlCalendarAdvance(Calendar,$D966,B967,"f",FALSE)</f>
        <v>46224</v>
      </c>
      <c r="E967" s="177">
        <f>_xll.qlInterestRateIndexValueDate(IndexON,D967)</f>
        <v>46224</v>
      </c>
      <c r="F967" s="193">
        <f>IFERROR(_xll.qlIndexFixing(IndexON,D967,TRUE,_xll.ohTrigger(RecalcTrigger,TriggerON)),NA())</f>
        <v>1.9574227436525149E-2</v>
      </c>
      <c r="H967" s="42">
        <f>_xll.qlCalendarAdvance(Calendar,$H966,B967,"f",FALSE)</f>
        <v>46224</v>
      </c>
      <c r="I967" s="177">
        <f>_xll.qlInterestRateIndexValueDate(Index1M,$H967)</f>
        <v>46226</v>
      </c>
      <c r="J967" s="182">
        <f>IFERROR(_xll.qlIndexFixing(Index1M,$H967,TRUE,_xll.ohTrigger(RecalcTrigger,Trigger1M)),NA())</f>
        <v>1.9464493117331283E-2</v>
      </c>
      <c r="K967" s="44">
        <f>IFERROR(_xll.qlIndexFixing(Index3M,H967,TRUE,_xll.ohTrigger(RecalcTrigger,Trigger3M)),NA())</f>
        <v>2.0579658083619376E-2</v>
      </c>
      <c r="L967" s="44">
        <f>IFERROR(_xll.qlIndexFixing(Index6M,$H967,TRUE,_xll.ohTrigger(RecalcTrigger,Trigger6M)),NA())</f>
        <v>2.1190750651789721E-2</v>
      </c>
      <c r="M967" s="183">
        <f>IFERROR(_xll.qlIndexFixing(Index1Y,$H967,TRUE,_xll.ohTrigger(RecalcTrigger,Trigger1Y)),NA())</f>
        <v>2.1850812079623572E-2</v>
      </c>
      <c r="N967" s="182">
        <f>IFERROR(_xll.qlIndexFixing(ONIndex1M,I967,TRUE,_xll.ohTrigger(RecalcTrigger,Trigger1M)),NA())</f>
        <v>1.9407230702883638E-2</v>
      </c>
      <c r="O967" s="44">
        <f>IFERROR(_xll.qlIndexFixing(ONIndex3M,I967,TRUE,_xll.ohTrigger(RecalcTrigger,Trigger3M)),NA())</f>
        <v>2.0403591204267713E-2</v>
      </c>
      <c r="P967" s="44">
        <f>IFERROR(_xll.qlIndexFixing(ONIndex6M,I967,TRUE,_xll.ohTrigger(RecalcTrigger,Trigger6M)),NA())</f>
        <v>2.0847958255822974E-2</v>
      </c>
      <c r="Q967" s="183">
        <f>IFERROR(_xll.qlIndexFixing(ONIndex1Y,I967,TRUE,_xll.ohTrigger(RecalcTrigger,Trigger1Y)),NA())</f>
        <v>2.1212375680219608E-2</v>
      </c>
    </row>
    <row r="968" spans="2:17" x14ac:dyDescent="0.2">
      <c r="B968" s="39" t="s">
        <v>42</v>
      </c>
      <c r="D968" s="42">
        <f>_xll.qlCalendarAdvance(Calendar,$D967,B968,"f",FALSE)</f>
        <v>46231</v>
      </c>
      <c r="E968" s="177">
        <f>_xll.qlInterestRateIndexValueDate(IndexON,D968)</f>
        <v>46231</v>
      </c>
      <c r="F968" s="193">
        <f>IFERROR(_xll.qlIndexFixing(IndexON,D968,TRUE,_xll.ohTrigger(RecalcTrigger,TriggerON)),NA())</f>
        <v>1.9595695852290262E-2</v>
      </c>
      <c r="H968" s="42">
        <f>_xll.qlCalendarAdvance(Calendar,$H967,B968,"f",FALSE)</f>
        <v>46231</v>
      </c>
      <c r="I968" s="177">
        <f>_xll.qlInterestRateIndexValueDate(Index1M,$H968)</f>
        <v>46233</v>
      </c>
      <c r="J968" s="182">
        <f>IFERROR(_xll.qlIndexFixing(Index1M,$H968,TRUE,_xll.ohTrigger(RecalcTrigger,Trigger1M)),NA())</f>
        <v>1.9489306020870623E-2</v>
      </c>
      <c r="K968" s="44">
        <f>IFERROR(_xll.qlIndexFixing(Index3M,H968,TRUE,_xll.ohTrigger(RecalcTrigger,Trigger3M)),NA())</f>
        <v>2.0600053171354559E-2</v>
      </c>
      <c r="L968" s="44">
        <f>IFERROR(_xll.qlIndexFixing(Index6M,$H968,TRUE,_xll.ohTrigger(RecalcTrigger,Trigger6M)),NA())</f>
        <v>2.1202768701020128E-2</v>
      </c>
      <c r="M968" s="183">
        <f>IFERROR(_xll.qlIndexFixing(Index1Y,$H968,TRUE,_xll.ohTrigger(RecalcTrigger,Trigger1Y)),NA())</f>
        <v>2.1865292387061946E-2</v>
      </c>
      <c r="N968" s="182">
        <f>IFERROR(_xll.qlIndexFixing(ONIndex1M,I968,TRUE,_xll.ohTrigger(RecalcTrigger,Trigger1M)),NA())</f>
        <v>1.943234579664832E-2</v>
      </c>
      <c r="O968" s="44">
        <f>IFERROR(_xll.qlIndexFixing(ONIndex3M,I968,TRUE,_xll.ohTrigger(RecalcTrigger,Trigger3M)),NA())</f>
        <v>2.0424957534572741E-2</v>
      </c>
      <c r="P968" s="44">
        <f>IFERROR(_xll.qlIndexFixing(ONIndex6M,I968,TRUE,_xll.ohTrigger(RecalcTrigger,Trigger6M)),NA())</f>
        <v>2.0867448822503576E-2</v>
      </c>
      <c r="Q968" s="183">
        <f>IFERROR(_xll.qlIndexFixing(ONIndex1Y,I968,TRUE,_xll.ohTrigger(RecalcTrigger,Trigger1Y)),NA())</f>
        <v>2.1231037270572628E-2</v>
      </c>
    </row>
    <row r="969" spans="2:17" x14ac:dyDescent="0.2">
      <c r="B969" s="39" t="s">
        <v>42</v>
      </c>
      <c r="D969" s="42">
        <f>_xll.qlCalendarAdvance(Calendar,$D968,B969,"f",FALSE)</f>
        <v>46238</v>
      </c>
      <c r="E969" s="177">
        <f>_xll.qlInterestRateIndexValueDate(IndexON,D969)</f>
        <v>46238</v>
      </c>
      <c r="F969" s="193">
        <f>IFERROR(_xll.qlIndexFixing(IndexON,D969,TRUE,_xll.ohTrigger(RecalcTrigger,TriggerON)),NA())</f>
        <v>1.9616684088878955E-2</v>
      </c>
      <c r="H969" s="42">
        <f>_xll.qlCalendarAdvance(Calendar,$H968,B969,"f",FALSE)</f>
        <v>46238</v>
      </c>
      <c r="I969" s="177">
        <f>_xll.qlInterestRateIndexValueDate(Index1M,$H969)</f>
        <v>46240</v>
      </c>
      <c r="J969" s="182">
        <f>IFERROR(_xll.qlIndexFixing(Index1M,$H969,TRUE,_xll.ohTrigger(RecalcTrigger,Trigger1M)),NA())</f>
        <v>1.9513908720283357E-2</v>
      </c>
      <c r="K969" s="44">
        <f>IFERROR(_xll.qlIndexFixing(Index3M,H969,TRUE,_xll.ohTrigger(RecalcTrigger,Trigger3M)),NA())</f>
        <v>2.0620264610535982E-2</v>
      </c>
      <c r="L969" s="44">
        <f>IFERROR(_xll.qlIndexFixing(Index6M,$H969,TRUE,_xll.ohTrigger(RecalcTrigger,Trigger6M)),NA())</f>
        <v>2.1225438133418276E-2</v>
      </c>
      <c r="M969" s="183">
        <f>IFERROR(_xll.qlIndexFixing(Index1Y,$H969,TRUE,_xll.ohTrigger(RecalcTrigger,Trigger1Y)),NA())</f>
        <v>2.1879587762826183E-2</v>
      </c>
      <c r="N969" s="182">
        <f>IFERROR(_xll.qlIndexFixing(ONIndex1M,I969,TRUE,_xll.ohTrigger(RecalcTrigger,Trigger1M)),NA())</f>
        <v>1.9457252384880164E-2</v>
      </c>
      <c r="O969" s="44">
        <f>IFERROR(_xll.qlIndexFixing(ONIndex3M,I969,TRUE,_xll.ohTrigger(RecalcTrigger,Trigger3M)),NA())</f>
        <v>2.0446144133128286E-2</v>
      </c>
      <c r="P969" s="44">
        <f>IFERROR(_xll.qlIndexFixing(ONIndex6M,I969,TRUE,_xll.ohTrigger(RecalcTrigger,Trigger6M)),NA())</f>
        <v>2.0886765810113062E-2</v>
      </c>
      <c r="Q969" s="183">
        <f>IFERROR(_xll.qlIndexFixing(ONIndex1Y,I969,TRUE,_xll.ohTrigger(RecalcTrigger,Trigger1Y)),NA())</f>
        <v>2.124953046362954E-2</v>
      </c>
    </row>
    <row r="970" spans="2:17" x14ac:dyDescent="0.2">
      <c r="B970" s="39" t="s">
        <v>42</v>
      </c>
      <c r="D970" s="42">
        <f>_xll.qlCalendarAdvance(Calendar,$D969,B970,"f",FALSE)</f>
        <v>46245</v>
      </c>
      <c r="E970" s="177">
        <f>_xll.qlInterestRateIndexValueDate(IndexON,D970)</f>
        <v>46245</v>
      </c>
      <c r="F970" s="193">
        <f>IFERROR(_xll.qlIndexFixing(IndexON,D970,TRUE,_xll.ohTrigger(RecalcTrigger,TriggerON)),NA())</f>
        <v>1.9637189502406116E-2</v>
      </c>
      <c r="H970" s="42">
        <f>_xll.qlCalendarAdvance(Calendar,$H969,B970,"f",FALSE)</f>
        <v>46245</v>
      </c>
      <c r="I970" s="177">
        <f>_xll.qlInterestRateIndexValueDate(Index1M,$H970)</f>
        <v>46247</v>
      </c>
      <c r="J970" s="182">
        <f>IFERROR(_xll.qlIndexFixing(Index1M,$H970,TRUE,_xll.ohTrigger(RecalcTrigger,Trigger1M)),NA())</f>
        <v>1.9538300361297833E-2</v>
      </c>
      <c r="K970" s="44">
        <f>IFERROR(_xll.qlIndexFixing(Index3M,H970,TRUE,_xll.ohTrigger(RecalcTrigger,Trigger3M)),NA())</f>
        <v>2.0640291878095976E-2</v>
      </c>
      <c r="L970" s="44">
        <f>IFERROR(_xll.qlIndexFixing(Index6M,$H970,TRUE,_xll.ohTrigger(RecalcTrigger,Trigger6M)),NA())</f>
        <v>2.1242509205688893E-2</v>
      </c>
      <c r="M970" s="183">
        <f>IFERROR(_xll.qlIndexFixing(Index1Y,$H970,TRUE,_xll.ohTrigger(RecalcTrigger,Trigger1Y)),NA())</f>
        <v>2.1893697687178602E-2</v>
      </c>
      <c r="N970" s="182">
        <f>IFERROR(_xll.qlIndexFixing(ONIndex1M,I970,TRUE,_xll.ohTrigger(RecalcTrigger,Trigger1M)),NA())</f>
        <v>1.9481949616180216E-2</v>
      </c>
      <c r="O970" s="44">
        <f>IFERROR(_xll.qlIndexFixing(ONIndex3M,I970,TRUE,_xll.ohTrigger(RecalcTrigger,Trigger3M)),NA())</f>
        <v>2.0467150482028629E-2</v>
      </c>
      <c r="P970" s="44">
        <f>IFERROR(_xll.qlIndexFixing(ONIndex6M,I970,TRUE,_xll.ohTrigger(RecalcTrigger,Trigger6M)),NA())</f>
        <v>2.0905908738635404E-2</v>
      </c>
      <c r="Q970" s="183">
        <f>IFERROR(_xll.qlIndexFixing(ONIndex1Y,I970,TRUE,_xll.ohTrigger(RecalcTrigger,Trigger1Y)),NA())</f>
        <v>2.1267854758511007E-2</v>
      </c>
    </row>
    <row r="971" spans="2:17" x14ac:dyDescent="0.2">
      <c r="B971" s="39" t="s">
        <v>42</v>
      </c>
      <c r="D971" s="42">
        <f>_xll.qlCalendarAdvance(Calendar,$D970,B971,"f",FALSE)</f>
        <v>46252</v>
      </c>
      <c r="E971" s="177">
        <f>_xll.qlInterestRateIndexValueDate(IndexON,D971)</f>
        <v>46252</v>
      </c>
      <c r="F971" s="193">
        <f>IFERROR(_xll.qlIndexFixing(IndexON,D971,TRUE,_xll.ohTrigger(RecalcTrigger,TriggerON)),NA())</f>
        <v>1.9657209448986634E-2</v>
      </c>
      <c r="H971" s="42">
        <f>_xll.qlCalendarAdvance(Calendar,$H970,B971,"f",FALSE)</f>
        <v>46252</v>
      </c>
      <c r="I971" s="177">
        <f>_xll.qlInterestRateIndexValueDate(Index1M,$H971)</f>
        <v>46254</v>
      </c>
      <c r="J971" s="182">
        <f>IFERROR(_xll.qlIndexFixing(Index1M,$H971,TRUE,_xll.ohTrigger(RecalcTrigger,Trigger1M)),NA())</f>
        <v>1.956248008966488E-2</v>
      </c>
      <c r="K971" s="44">
        <f>IFERROR(_xll.qlIndexFixing(Index3M,H971,TRUE,_xll.ohTrigger(RecalcTrigger,Trigger3M)),NA())</f>
        <v>2.066013445097642E-2</v>
      </c>
      <c r="L971" s="44">
        <f>IFERROR(_xll.qlIndexFixing(Index6M,$H971,TRUE,_xll.ohTrigger(RecalcTrigger,Trigger6M)),NA())</f>
        <v>2.1259397845639079E-2</v>
      </c>
      <c r="M971" s="183">
        <f>IFERROR(_xll.qlIndexFixing(Index1Y,$H971,TRUE,_xll.ohTrigger(RecalcTrigger,Trigger1Y)),NA())</f>
        <v>2.1907621640454893E-2</v>
      </c>
      <c r="N971" s="182">
        <f>IFERROR(_xll.qlIndexFixing(ONIndex1M,I971,TRUE,_xll.ohTrigger(RecalcTrigger,Trigger1M)),NA())</f>
        <v>1.9506436638989655E-2</v>
      </c>
      <c r="O971" s="44">
        <f>IFERROR(_xll.qlIndexFixing(ONIndex3M,I971,TRUE,_xll.ohTrigger(RecalcTrigger,Trigger3M)),NA())</f>
        <v>2.048797606400754E-2</v>
      </c>
      <c r="P971" s="44">
        <f>IFERROR(_xll.qlIndexFixing(ONIndex6M,I971,TRUE,_xll.ohTrigger(RecalcTrigger,Trigger6M)),NA())</f>
        <v>2.0924877128054575E-2</v>
      </c>
      <c r="Q971" s="183">
        <f>IFERROR(_xll.qlIndexFixing(ONIndex1Y,I971,TRUE,_xll.ohTrigger(RecalcTrigger,Trigger1Y)),NA())</f>
        <v>2.128600965433769E-2</v>
      </c>
    </row>
    <row r="972" spans="2:17" x14ac:dyDescent="0.2">
      <c r="B972" s="39" t="s">
        <v>42</v>
      </c>
      <c r="D972" s="42">
        <f>_xll.qlCalendarAdvance(Calendar,$D971,B972,"f",FALSE)</f>
        <v>46259</v>
      </c>
      <c r="E972" s="177">
        <f>_xll.qlInterestRateIndexValueDate(IndexON,D972)</f>
        <v>46259</v>
      </c>
      <c r="F972" s="193">
        <f>IFERROR(_xll.qlIndexFixing(IndexON,D972,TRUE,_xll.ohTrigger(RecalcTrigger,TriggerON)),NA())</f>
        <v>1.9676741284415655E-2</v>
      </c>
      <c r="H972" s="42">
        <f>_xll.qlCalendarAdvance(Calendar,$H971,B972,"f",FALSE)</f>
        <v>46259</v>
      </c>
      <c r="I972" s="177">
        <f>_xll.qlInterestRateIndexValueDate(Index1M,$H972)</f>
        <v>46261</v>
      </c>
      <c r="J972" s="182">
        <f>IFERROR(_xll.qlIndexFixing(Index1M,$H972,TRUE,_xll.ohTrigger(RecalcTrigger,Trigger1M)),NA())</f>
        <v>1.9586447051132827E-2</v>
      </c>
      <c r="K972" s="44">
        <f>IFERROR(_xll.qlIndexFixing(Index3M,H972,TRUE,_xll.ohTrigger(RecalcTrigger,Trigger3M)),NA())</f>
        <v>2.0679791806138308E-2</v>
      </c>
      <c r="L972" s="44">
        <f>IFERROR(_xll.qlIndexFixing(Index6M,$H972,TRUE,_xll.ohTrigger(RecalcTrigger,Trigger6M)),NA())</f>
        <v>2.1270833321866314E-2</v>
      </c>
      <c r="M972" s="183">
        <f>IFERROR(_xll.qlIndexFixing(Index1Y,$H972,TRUE,_xll.ohTrigger(RecalcTrigger,Trigger1Y)),NA())</f>
        <v>2.1921359103065644E-2</v>
      </c>
      <c r="N972" s="182">
        <f>IFERROR(_xll.qlIndexFixing(ONIndex1M,I972,TRUE,_xll.ohTrigger(RecalcTrigger,Trigger1M)),NA())</f>
        <v>1.9530712601909528E-2</v>
      </c>
      <c r="O972" s="44">
        <f>IFERROR(_xll.qlIndexFixing(ONIndex3M,I972,TRUE,_xll.ohTrigger(RecalcTrigger,Trigger3M)),NA())</f>
        <v>2.0508620361319174E-2</v>
      </c>
      <c r="P972" s="44">
        <f>IFERROR(_xll.qlIndexFixing(ONIndex6M,I972,TRUE,_xll.ohTrigger(RecalcTrigger,Trigger6M)),NA())</f>
        <v>2.094367049835455E-2</v>
      </c>
      <c r="Q972" s="183">
        <f>IFERROR(_xll.qlIndexFixing(ONIndex1Y,I972,TRUE,_xll.ohTrigger(RecalcTrigger,Trigger1Y)),NA())</f>
        <v>2.1303994650549996E-2</v>
      </c>
    </row>
    <row r="973" spans="2:17" x14ac:dyDescent="0.2">
      <c r="B973" s="39" t="s">
        <v>42</v>
      </c>
      <c r="D973" s="42">
        <f>_xll.qlCalendarAdvance(Calendar,$D972,B973,"f",FALSE)</f>
        <v>46266</v>
      </c>
      <c r="E973" s="177">
        <f>_xll.qlInterestRateIndexValueDate(IndexON,D973)</f>
        <v>46266</v>
      </c>
      <c r="F973" s="193">
        <f>IFERROR(_xll.qlIndexFixing(IndexON,D973,TRUE,_xll.ohTrigger(RecalcTrigger,TriggerON)),NA())</f>
        <v>1.9695782364648196E-2</v>
      </c>
      <c r="H973" s="42">
        <f>_xll.qlCalendarAdvance(Calendar,$H972,B973,"f",FALSE)</f>
        <v>46266</v>
      </c>
      <c r="I973" s="177">
        <f>_xll.qlInterestRateIndexValueDate(Index1M,$H973)</f>
        <v>46268</v>
      </c>
      <c r="J973" s="182">
        <f>IFERROR(_xll.qlIndexFixing(Index1M,$H973,TRUE,_xll.ohTrigger(RecalcTrigger,Trigger1M)),NA())</f>
        <v>1.9610200391455002E-2</v>
      </c>
      <c r="K973" s="44">
        <f>IFERROR(_xll.qlIndexFixing(Index3M,H973,TRUE,_xll.ohTrigger(RecalcTrigger,Trigger3M)),NA())</f>
        <v>2.0697313808835008E-2</v>
      </c>
      <c r="L973" s="44">
        <f>IFERROR(_xll.qlIndexFixing(Index6M,$H973,TRUE,_xll.ohTrigger(RecalcTrigger,Trigger6M)),NA())</f>
        <v>2.1283898022087858E-2</v>
      </c>
      <c r="M973" s="183">
        <f>IFERROR(_xll.qlIndexFixing(Index1Y,$H973,TRUE,_xll.ohTrigger(RecalcTrigger,Trigger1Y)),NA())</f>
        <v>2.1934909555495902E-2</v>
      </c>
      <c r="N973" s="182">
        <f>IFERROR(_xll.qlIndexFixing(ONIndex1M,I973,TRUE,_xll.ohTrigger(RecalcTrigger,Trigger1M)),NA())</f>
        <v>1.9554776653381012E-2</v>
      </c>
      <c r="O973" s="44">
        <f>IFERROR(_xll.qlIndexFixing(ONIndex3M,I973,TRUE,_xll.ohTrigger(RecalcTrigger,Trigger3M)),NA())</f>
        <v>2.0529082856457492E-2</v>
      </c>
      <c r="P973" s="44">
        <f>IFERROR(_xll.qlIndexFixing(ONIndex6M,I973,TRUE,_xll.ohTrigger(RecalcTrigger,Trigger6M)),NA())</f>
        <v>2.0962288369759108E-2</v>
      </c>
      <c r="Q973" s="183">
        <f>IFERROR(_xll.qlIndexFixing(ONIndex1Y,I973,TRUE,_xll.ohTrigger(RecalcTrigger,Trigger1Y)),NA())</f>
        <v>2.1321809246108714E-2</v>
      </c>
    </row>
    <row r="974" spans="2:17" x14ac:dyDescent="0.2">
      <c r="B974" s="39" t="s">
        <v>42</v>
      </c>
      <c r="D974" s="42">
        <f>_xll.qlCalendarAdvance(Calendar,$D973,B974,"f",FALSE)</f>
        <v>46273</v>
      </c>
      <c r="E974" s="177">
        <f>_xll.qlInterestRateIndexValueDate(IndexON,D974)</f>
        <v>46273</v>
      </c>
      <c r="F974" s="193">
        <f>IFERROR(_xll.qlIndexFixing(IndexON,D974,TRUE,_xll.ohTrigger(RecalcTrigger,TriggerON)),NA())</f>
        <v>1.9714330045719208E-2</v>
      </c>
      <c r="H974" s="42">
        <f>_xll.qlCalendarAdvance(Calendar,$H973,B974,"f",FALSE)</f>
        <v>46273</v>
      </c>
      <c r="I974" s="177">
        <f>_xll.qlInterestRateIndexValueDate(Index1M,$H974)</f>
        <v>46275</v>
      </c>
      <c r="J974" s="182">
        <f>IFERROR(_xll.qlIndexFixing(Index1M,$H974,TRUE,_xll.ohTrigger(RecalcTrigger,Trigger1M)),NA())</f>
        <v>1.963373925638473E-2</v>
      </c>
      <c r="K974" s="44">
        <f>IFERROR(_xll.qlIndexFixing(Index3M,H974,TRUE,_xll.ohTrigger(RecalcTrigger,Trigger3M)),NA())</f>
        <v>2.0716611455376847E-2</v>
      </c>
      <c r="L974" s="44">
        <f>IFERROR(_xll.qlIndexFixing(Index6M,$H974,TRUE,_xll.ohTrigger(RecalcTrigger,Trigger6M)),NA())</f>
        <v>2.1300298095861571E-2</v>
      </c>
      <c r="M974" s="183">
        <f>IFERROR(_xll.qlIndexFixing(Index1Y,$H974,TRUE,_xll.ohTrigger(RecalcTrigger,Trigger1Y)),NA())</f>
        <v>2.1948272478308026E-2</v>
      </c>
      <c r="N974" s="182">
        <f>IFERROR(_xll.qlIndexFixing(ONIndex1M,I974,TRUE,_xll.ohTrigger(RecalcTrigger,Trigger1M)),NA())</f>
        <v>1.9578627941845284E-2</v>
      </c>
      <c r="O974" s="44">
        <f>IFERROR(_xll.qlIndexFixing(ONIndex3M,I974,TRUE,_xll.ohTrigger(RecalcTrigger,Trigger3M)),NA())</f>
        <v>2.0549363031916457E-2</v>
      </c>
      <c r="P974" s="44">
        <f>IFERROR(_xll.qlIndexFixing(ONIndex6M,I974,TRUE,_xll.ohTrigger(RecalcTrigger,Trigger6M)),NA())</f>
        <v>2.0980730262012415E-2</v>
      </c>
      <c r="Q974" s="183">
        <f>IFERROR(_xll.qlIndexFixing(ONIndex1Y,I974,TRUE,_xll.ohTrigger(RecalcTrigger,Trigger1Y)),NA())</f>
        <v>2.1339452940214443E-2</v>
      </c>
    </row>
    <row r="975" spans="2:17" x14ac:dyDescent="0.2">
      <c r="B975" s="39" t="s">
        <v>42</v>
      </c>
      <c r="D975" s="42">
        <f>_xll.qlCalendarAdvance(Calendar,$D974,B975,"f",FALSE)</f>
        <v>46280</v>
      </c>
      <c r="E975" s="177">
        <f>_xll.qlInterestRateIndexValueDate(IndexON,D975)</f>
        <v>46280</v>
      </c>
      <c r="F975" s="193">
        <f>IFERROR(_xll.qlIndexFixing(IndexON,D975,TRUE,_xll.ohTrigger(RecalcTrigger,TriggerON)),NA())</f>
        <v>1.9732381683663647E-2</v>
      </c>
      <c r="H975" s="42">
        <f>_xll.qlCalendarAdvance(Calendar,$H974,B975,"f",FALSE)</f>
        <v>46280</v>
      </c>
      <c r="I975" s="177">
        <f>_xll.qlInterestRateIndexValueDate(Index1M,$H975)</f>
        <v>46282</v>
      </c>
      <c r="J975" s="182">
        <f>IFERROR(_xll.qlIndexFixing(Index1M,$H975,TRUE,_xll.ohTrigger(RecalcTrigger,Trigger1M)),NA())</f>
        <v>1.9657062791687829E-2</v>
      </c>
      <c r="K975" s="44">
        <f>IFERROR(_xll.qlIndexFixing(Index3M,H975,TRUE,_xll.ohTrigger(RecalcTrigger,Trigger3M)),NA())</f>
        <v>2.0735722362229477E-2</v>
      </c>
      <c r="L975" s="44">
        <f>IFERROR(_xll.qlIndexFixing(Index6M,$H975,TRUE,_xll.ohTrigger(RecalcTrigger,Trigger6M)),NA())</f>
        <v>2.1316514003284603E-2</v>
      </c>
      <c r="M975" s="183">
        <f>IFERROR(_xll.qlIndexFixing(Index1Y,$H975,TRUE,_xll.ohTrigger(RecalcTrigger,Trigger1Y)),NA())</f>
        <v>2.1961447352141242E-2</v>
      </c>
      <c r="N975" s="182">
        <f>IFERROR(_xll.qlIndexFixing(ONIndex1M,I975,TRUE,_xll.ohTrigger(RecalcTrigger,Trigger1M)),NA())</f>
        <v>1.9602265615903391E-2</v>
      </c>
      <c r="O975" s="44">
        <f>IFERROR(_xll.qlIndexFixing(ONIndex3M,I975,TRUE,_xll.ohTrigger(RecalcTrigger,Trigger3M)),NA())</f>
        <v>2.0569460369950221E-2</v>
      </c>
      <c r="P975" s="44">
        <f>IFERROR(_xll.qlIndexFixing(ONIndex6M,I975,TRUE,_xll.ohTrigger(RecalcTrigger,Trigger6M)),NA())</f>
        <v>2.0998995695338252E-2</v>
      </c>
      <c r="Q975" s="183">
        <f>IFERROR(_xll.qlIndexFixing(ONIndex1Y,I975,TRUE,_xll.ohTrigger(RecalcTrigger,Trigger1Y)),NA())</f>
        <v>2.1356925232227653E-2</v>
      </c>
    </row>
    <row r="976" spans="2:17" x14ac:dyDescent="0.2">
      <c r="B976" s="39" t="s">
        <v>42</v>
      </c>
      <c r="D976" s="42">
        <f>_xll.qlCalendarAdvance(Calendar,$D975,B976,"f",FALSE)</f>
        <v>46287</v>
      </c>
      <c r="E976" s="177">
        <f>_xll.qlInterestRateIndexValueDate(IndexON,D976)</f>
        <v>46287</v>
      </c>
      <c r="F976" s="193">
        <f>IFERROR(_xll.qlIndexFixing(IndexON,D976,TRUE,_xll.ohTrigger(RecalcTrigger,TriggerON)),NA())</f>
        <v>1.9749934634436528E-2</v>
      </c>
      <c r="H976" s="42">
        <f>_xll.qlCalendarAdvance(Calendar,$H975,B976,"f",FALSE)</f>
        <v>46287</v>
      </c>
      <c r="I976" s="177">
        <f>_xll.qlInterestRateIndexValueDate(Index1M,$H976)</f>
        <v>46289</v>
      </c>
      <c r="J976" s="182">
        <f>IFERROR(_xll.qlIndexFixing(Index1M,$H976,TRUE,_xll.ohTrigger(RecalcTrigger,Trigger1M)),NA())</f>
        <v>1.9680170143130116E-2</v>
      </c>
      <c r="K976" s="44">
        <f>IFERROR(_xll.qlIndexFixing(Index3M,H976,TRUE,_xll.ohTrigger(RecalcTrigger,Trigger3M)),NA())</f>
        <v>2.0754646006477563E-2</v>
      </c>
      <c r="L976" s="44">
        <f>IFERROR(_xll.qlIndexFixing(Index6M,$H976,TRUE,_xll.ohTrigger(RecalcTrigger,Trigger6M)),NA())</f>
        <v>2.1332545254826332E-2</v>
      </c>
      <c r="M976" s="183">
        <f>IFERROR(_xll.qlIndexFixing(Index1Y,$H976,TRUE,_xll.ohTrigger(RecalcTrigger,Trigger1Y)),NA())</f>
        <v>2.1974433657712959E-2</v>
      </c>
      <c r="N976" s="182">
        <f>IFERROR(_xll.qlIndexFixing(ONIndex1M,I976,TRUE,_xll.ohTrigger(RecalcTrigger,Trigger1M)),NA())</f>
        <v>1.9625688824076448E-2</v>
      </c>
      <c r="O976" s="44">
        <f>IFERROR(_xll.qlIndexFixing(ONIndex3M,I976,TRUE,_xll.ohTrigger(RecalcTrigger,Trigger3M)),NA())</f>
        <v>2.0589374353132683E-2</v>
      </c>
      <c r="P976" s="44">
        <f>IFERROR(_xll.qlIndexFixing(ONIndex6M,I976,TRUE,_xll.ohTrigger(RecalcTrigger,Trigger6M)),NA())</f>
        <v>2.1017084189720592E-2</v>
      </c>
      <c r="Q976" s="183">
        <f>IFERROR(_xll.qlIndexFixing(ONIndex1Y,I976,TRUE,_xll.ohTrigger(RecalcTrigger,Trigger1Y)),NA())</f>
        <v>2.1374225621189069E-2</v>
      </c>
    </row>
    <row r="977" spans="2:17" x14ac:dyDescent="0.2">
      <c r="B977" s="39" t="s">
        <v>42</v>
      </c>
      <c r="D977" s="42">
        <f>_xll.qlCalendarAdvance(Calendar,$D976,B977,"f",FALSE)</f>
        <v>46294</v>
      </c>
      <c r="E977" s="177">
        <f>_xll.qlInterestRateIndexValueDate(IndexON,D977)</f>
        <v>46294</v>
      </c>
      <c r="F977" s="193">
        <f>IFERROR(_xll.qlIndexFixing(IndexON,D977,TRUE,_xll.ohTrigger(RecalcTrigger,TriggerON)),NA())</f>
        <v>1.9766986253992869E-2</v>
      </c>
      <c r="H977" s="42">
        <f>_xll.qlCalendarAdvance(Calendar,$H976,B977,"f",FALSE)</f>
        <v>46294</v>
      </c>
      <c r="I977" s="177">
        <f>_xll.qlInterestRateIndexValueDate(Index1M,$H977)</f>
        <v>46296</v>
      </c>
      <c r="J977" s="182">
        <f>IFERROR(_xll.qlIndexFixing(Index1M,$H977,TRUE,_xll.ohTrigger(RecalcTrigger,Trigger1M)),NA())</f>
        <v>1.9703060456489896E-2</v>
      </c>
      <c r="K977" s="44">
        <f>IFERROR(_xll.qlIndexFixing(Index3M,H977,TRUE,_xll.ohTrigger(RecalcTrigger,Trigger3M)),NA())</f>
        <v>2.0780975723351622E-2</v>
      </c>
      <c r="L977" s="44">
        <f>IFERROR(_xll.qlIndexFixing(Index6M,$H977,TRUE,_xll.ohTrigger(RecalcTrigger,Trigger6M)),NA())</f>
        <v>2.1350089592886496E-2</v>
      </c>
      <c r="M977" s="183">
        <f>IFERROR(_xll.qlIndexFixing(Index1Y,$H977,TRUE,_xll.ohTrigger(RecalcTrigger,Trigger1Y)),NA())</f>
        <v>2.1987230875820302E-2</v>
      </c>
      <c r="N977" s="182">
        <f>IFERROR(_xll.qlIndexFixing(ONIndex1M,I977,TRUE,_xll.ohTrigger(RecalcTrigger,Trigger1M)),NA())</f>
        <v>1.9648896714885566E-2</v>
      </c>
      <c r="O977" s="44">
        <f>IFERROR(_xll.qlIndexFixing(ONIndex3M,I977,TRUE,_xll.ohTrigger(RecalcTrigger,Trigger3M)),NA())</f>
        <v>2.0609104463797934E-2</v>
      </c>
      <c r="P977" s="44">
        <f>IFERROR(_xll.qlIndexFixing(ONIndex6M,I977,TRUE,_xll.ohTrigger(RecalcTrigger,Trigger6M)),NA())</f>
        <v>2.1034995265143408E-2</v>
      </c>
      <c r="Q977" s="183">
        <f>IFERROR(_xll.qlIndexFixing(ONIndex1Y,I977,TRUE,_xll.ohTrigger(RecalcTrigger,Trigger1Y)),NA())</f>
        <v>2.1391353606459163E-2</v>
      </c>
    </row>
    <row r="978" spans="2:17" x14ac:dyDescent="0.2">
      <c r="B978" s="39" t="s">
        <v>42</v>
      </c>
      <c r="D978" s="42">
        <f>_xll.qlCalendarAdvance(Calendar,$D977,B978,"f",FALSE)</f>
        <v>46301</v>
      </c>
      <c r="E978" s="177">
        <f>_xll.qlInterestRateIndexValueDate(IndexON,D978)</f>
        <v>46301</v>
      </c>
      <c r="F978" s="193">
        <f>IFERROR(_xll.qlIndexFixing(IndexON,D978,TRUE,_xll.ohTrigger(RecalcTrigger,TriggerON)),NA())</f>
        <v>1.978353389820775E-2</v>
      </c>
      <c r="H978" s="42">
        <f>_xll.qlCalendarAdvance(Calendar,$H977,B978,"f",FALSE)</f>
        <v>46301</v>
      </c>
      <c r="I978" s="177">
        <f>_xll.qlInterestRateIndexValueDate(Index1M,$H978)</f>
        <v>46303</v>
      </c>
      <c r="J978" s="182">
        <f>IFERROR(_xll.qlIndexFixing(Index1M,$H978,TRUE,_xll.ohTrigger(RecalcTrigger,Trigger1M)),NA())</f>
        <v>1.9725732877542979E-2</v>
      </c>
      <c r="K978" s="44">
        <f>IFERROR(_xll.qlIndexFixing(Index3M,H978,TRUE,_xll.ohTrigger(RecalcTrigger,Trigger3M)),NA())</f>
        <v>2.079381707680121E-2</v>
      </c>
      <c r="L978" s="44">
        <f>IFERROR(_xll.qlIndexFixing(Index6M,$H978,TRUE,_xll.ohTrigger(RecalcTrigger,Trigger6M)),NA())</f>
        <v>2.1365737559032632E-2</v>
      </c>
      <c r="M978" s="183">
        <f>IFERROR(_xll.qlIndexFixing(Index1Y,$H978,TRUE,_xll.ohTrigger(RecalcTrigger,Trigger1Y)),NA())</f>
        <v>2.1999838487339902E-2</v>
      </c>
      <c r="N978" s="182">
        <f>IFERROR(_xll.qlIndexFixing(ONIndex1M,I978,TRUE,_xll.ohTrigger(RecalcTrigger,Trigger1M)),NA())</f>
        <v>1.9671888436691987E-2</v>
      </c>
      <c r="O978" s="44">
        <f>IFERROR(_xll.qlIndexFixing(ONIndex3M,I978,TRUE,_xll.ohTrigger(RecalcTrigger,Trigger3M)),NA())</f>
        <v>2.062865018451987E-2</v>
      </c>
      <c r="P978" s="44">
        <f>IFERROR(_xll.qlIndexFixing(ONIndex6M,I978,TRUE,_xll.ohTrigger(RecalcTrigger,Trigger6M)),NA())</f>
        <v>2.105272844167061E-2</v>
      </c>
      <c r="Q978" s="183">
        <f>IFERROR(_xll.qlIndexFixing(ONIndex1Y,I978,TRUE,_xll.ohTrigger(RecalcTrigger,Trigger1Y)),NA())</f>
        <v>2.1408308687078659E-2</v>
      </c>
    </row>
    <row r="979" spans="2:17" x14ac:dyDescent="0.2">
      <c r="B979" s="39" t="s">
        <v>42</v>
      </c>
      <c r="D979" s="42">
        <f>_xll.qlCalendarAdvance(Calendar,$D978,B979,"f",FALSE)</f>
        <v>46308</v>
      </c>
      <c r="E979" s="177">
        <f>_xll.qlInterestRateIndexValueDate(IndexON,D979)</f>
        <v>46308</v>
      </c>
      <c r="F979" s="193">
        <f>IFERROR(_xll.qlIndexFixing(IndexON,D979,TRUE,_xll.ohTrigger(RecalcTrigger,TriggerON)),NA())</f>
        <v>1.9799574923355934E-2</v>
      </c>
      <c r="H979" s="42">
        <f>_xll.qlCalendarAdvance(Calendar,$H978,B979,"f",FALSE)</f>
        <v>46308</v>
      </c>
      <c r="I979" s="177">
        <f>_xll.qlInterestRateIndexValueDate(Index1M,$H979)</f>
        <v>46310</v>
      </c>
      <c r="J979" s="182">
        <f>IFERROR(_xll.qlIndexFixing(Index1M,$H979,TRUE,_xll.ohTrigger(RecalcTrigger,Trigger1M)),NA())</f>
        <v>1.9748186552075164E-2</v>
      </c>
      <c r="K979" s="44">
        <f>IFERROR(_xll.qlIndexFixing(Index3M,H979,TRUE,_xll.ohTrigger(RecalcTrigger,Trigger3M)),NA())</f>
        <v>2.0812163264169629E-2</v>
      </c>
      <c r="L979" s="44">
        <f>IFERROR(_xll.qlIndexFixing(Index6M,$H979,TRUE,_xll.ohTrigger(RecalcTrigger,Trigger6M)),NA())</f>
        <v>2.1381199355641835E-2</v>
      </c>
      <c r="M979" s="183">
        <f>IFERROR(_xll.qlIndexFixing(Index1Y,$H979,TRUE,_xll.ohTrigger(RecalcTrigger,Trigger1Y)),NA())</f>
        <v>2.2012255973230286E-2</v>
      </c>
      <c r="N979" s="182">
        <f>IFERROR(_xll.qlIndexFixing(ONIndex1M,I979,TRUE,_xll.ohTrigger(RecalcTrigger,Trigger1M)),NA())</f>
        <v>1.9694663138096757E-2</v>
      </c>
      <c r="O979" s="44">
        <f>IFERROR(_xll.qlIndexFixing(ONIndex3M,I979,TRUE,_xll.ohTrigger(RecalcTrigger,Trigger3M)),NA())</f>
        <v>2.0648010997632582E-2</v>
      </c>
      <c r="P979" s="44">
        <f>IFERROR(_xll.qlIndexFixing(ONIndex6M,I979,TRUE,_xll.ohTrigger(RecalcTrigger,Trigger6M)),NA())</f>
        <v>2.1070283239206233E-2</v>
      </c>
      <c r="Q979" s="183">
        <f>IFERROR(_xll.qlIndexFixing(ONIndex1Y,I979,TRUE,_xll.ohTrigger(RecalcTrigger,Trigger1Y)),NA())</f>
        <v>2.1425090362248156E-2</v>
      </c>
    </row>
    <row r="980" spans="2:17" x14ac:dyDescent="0.2">
      <c r="B980" s="39" t="s">
        <v>42</v>
      </c>
      <c r="D980" s="42">
        <f>_xll.qlCalendarAdvance(Calendar,$D979,B980,"f",FALSE)</f>
        <v>46315</v>
      </c>
      <c r="E980" s="177">
        <f>_xll.qlInterestRateIndexValueDate(IndexON,D980)</f>
        <v>46315</v>
      </c>
      <c r="F980" s="193">
        <f>IFERROR(_xll.qlIndexFixing(IndexON,D980,TRUE,_xll.ohTrigger(RecalcTrigger,TriggerON)),NA())</f>
        <v>1.9815106685072692E-2</v>
      </c>
      <c r="H980" s="42">
        <f>_xll.qlCalendarAdvance(Calendar,$H979,B980,"f",FALSE)</f>
        <v>46315</v>
      </c>
      <c r="I980" s="177">
        <f>_xll.qlInterestRateIndexValueDate(Index1M,$H980)</f>
        <v>46317</v>
      </c>
      <c r="J980" s="182">
        <f>IFERROR(_xll.qlIndexFixing(Index1M,$H980,TRUE,_xll.ohTrigger(RecalcTrigger,Trigger1M)),NA())</f>
        <v>1.977042062587725E-2</v>
      </c>
      <c r="K980" s="44">
        <f>IFERROR(_xll.qlIndexFixing(Index3M,H980,TRUE,_xll.ohTrigger(RecalcTrigger,Trigger3M)),NA())</f>
        <v>2.0830320050086136E-2</v>
      </c>
      <c r="L980" s="44">
        <f>IFERROR(_xll.qlIndexFixing(Index6M,$H980,TRUE,_xll.ohTrigger(RecalcTrigger,Trigger6M)),NA())</f>
        <v>2.1396474493278805E-2</v>
      </c>
      <c r="M980" s="183">
        <f>IFERROR(_xll.qlIndexFixing(Index1Y,$H980,TRUE,_xll.ohTrigger(RecalcTrigger,Trigger1Y)),NA())</f>
        <v>2.2024482814531461E-2</v>
      </c>
      <c r="N980" s="182">
        <f>IFERROR(_xll.qlIndexFixing(ONIndex1M,I980,TRUE,_xll.ohTrigger(RecalcTrigger,Trigger1M)),NA())</f>
        <v>1.9717219967700927E-2</v>
      </c>
      <c r="O980" s="44">
        <f>IFERROR(_xll.qlIndexFixing(ONIndex3M,I980,TRUE,_xll.ohTrigger(RecalcTrigger,Trigger3M)),NA())</f>
        <v>2.066718638547016E-2</v>
      </c>
      <c r="P980" s="44">
        <f>IFERROR(_xll.qlIndexFixing(ONIndex6M,I980,TRUE,_xll.ohTrigger(RecalcTrigger,Trigger6M)),NA())</f>
        <v>2.1087659177894125E-2</v>
      </c>
      <c r="Q980" s="183">
        <f>IFERROR(_xll.qlIndexFixing(ONIndex1Y,I980,TRUE,_xll.ohTrigger(RecalcTrigger,Trigger1Y)),NA())</f>
        <v>2.1441698131248188E-2</v>
      </c>
    </row>
    <row r="981" spans="2:17" x14ac:dyDescent="0.2">
      <c r="B981" s="39" t="s">
        <v>42</v>
      </c>
      <c r="D981" s="42">
        <f>_xll.qlCalendarAdvance(Calendar,$D980,B981,"f",FALSE)</f>
        <v>46322</v>
      </c>
      <c r="E981" s="177">
        <f>_xll.qlInterestRateIndexValueDate(IndexON,D981)</f>
        <v>46322</v>
      </c>
      <c r="F981" s="193">
        <f>IFERROR(_xll.qlIndexFixing(IndexON,D981,TRUE,_xll.ohTrigger(RecalcTrigger,TriggerON)),NA())</f>
        <v>1.983012653955285E-2</v>
      </c>
      <c r="H981" s="42">
        <f>_xll.qlCalendarAdvance(Calendar,$H980,B981,"f",FALSE)</f>
        <v>46322</v>
      </c>
      <c r="I981" s="177">
        <f>_xll.qlInterestRateIndexValueDate(Index1M,$H981)</f>
        <v>46324</v>
      </c>
      <c r="J981" s="182">
        <f>IFERROR(_xll.qlIndexFixing(Index1M,$H981,TRUE,_xll.ohTrigger(RecalcTrigger,Trigger1M)),NA())</f>
        <v>1.9792434244745027E-2</v>
      </c>
      <c r="K981" s="44">
        <f>IFERROR(_xll.qlIndexFixing(Index3M,H981,TRUE,_xll.ohTrigger(RecalcTrigger,Trigger3M)),NA())</f>
        <v>2.0848286911662042E-2</v>
      </c>
      <c r="L981" s="44">
        <f>IFERROR(_xll.qlIndexFixing(Index6M,$H981,TRUE,_xll.ohTrigger(RecalcTrigger,Trigger6M)),NA())</f>
        <v>2.1411562482543372E-2</v>
      </c>
      <c r="M981" s="183">
        <f>IFERROR(_xll.qlIndexFixing(Index1Y,$H981,TRUE,_xll.ohTrigger(RecalcTrigger,Trigger1Y)),NA())</f>
        <v>2.2036518492367086E-2</v>
      </c>
      <c r="N981" s="182">
        <f>IFERROR(_xll.qlIndexFixing(ONIndex1M,I981,TRUE,_xll.ohTrigger(RecalcTrigger,Trigger1M)),NA())</f>
        <v>1.9739558073785801E-2</v>
      </c>
      <c r="O981" s="44">
        <f>IFERROR(_xll.qlIndexFixing(ONIndex3M,I981,TRUE,_xll.ohTrigger(RecalcTrigger,Trigger3M)),NA())</f>
        <v>2.0686175830686437E-2</v>
      </c>
      <c r="P981" s="44">
        <f>IFERROR(_xll.qlIndexFixing(ONIndex6M,I981,TRUE,_xll.ohTrigger(RecalcTrigger,Trigger6M)),NA())</f>
        <v>2.1104855777638321E-2</v>
      </c>
      <c r="Q981" s="183">
        <f>IFERROR(_xll.qlIndexFixing(ONIndex1Y,I981,TRUE,_xll.ohTrigger(RecalcTrigger,Trigger1Y)),NA())</f>
        <v>2.1458131493199417E-2</v>
      </c>
    </row>
    <row r="982" spans="2:17" x14ac:dyDescent="0.2">
      <c r="B982" s="39" t="s">
        <v>42</v>
      </c>
      <c r="D982" s="42">
        <f>_xll.qlCalendarAdvance(Calendar,$D981,B982,"f",FALSE)</f>
        <v>46329</v>
      </c>
      <c r="E982" s="177">
        <f>_xll.qlInterestRateIndexValueDate(IndexON,D982)</f>
        <v>46329</v>
      </c>
      <c r="F982" s="193">
        <f>IFERROR(_xll.qlIndexFixing(IndexON,D982,TRUE,_xll.ohTrigger(RecalcTrigger,TriggerON)),NA())</f>
        <v>1.9844631842911298E-2</v>
      </c>
      <c r="H982" s="42">
        <f>_xll.qlCalendarAdvance(Calendar,$H981,B982,"f",FALSE)</f>
        <v>46329</v>
      </c>
      <c r="I982" s="177">
        <f>_xll.qlInterestRateIndexValueDate(Index1M,$H982)</f>
        <v>46331</v>
      </c>
      <c r="J982" s="182">
        <f>IFERROR(_xll.qlIndexFixing(Index1M,$H982,TRUE,_xll.ohTrigger(RecalcTrigger,Trigger1M)),NA())</f>
        <v>1.9814226554481784E-2</v>
      </c>
      <c r="K982" s="44">
        <f>IFERROR(_xll.qlIndexFixing(Index3M,H982,TRUE,_xll.ohTrigger(RecalcTrigger,Trigger3M)),NA())</f>
        <v>2.086606332602603E-2</v>
      </c>
      <c r="L982" s="44">
        <f>IFERROR(_xll.qlIndexFixing(Index6M,$H982,TRUE,_xll.ohTrigger(RecalcTrigger,Trigger6M)),NA())</f>
        <v>2.1424827581394724E-2</v>
      </c>
      <c r="M982" s="183">
        <f>IFERROR(_xll.qlIndexFixing(Index1Y,$H982,TRUE,_xll.ohTrigger(RecalcTrigger,Trigger1Y)),NA())</f>
        <v>2.20483624879447E-2</v>
      </c>
      <c r="N982" s="182">
        <f>IFERROR(_xll.qlIndexFixing(ONIndex1M,I982,TRUE,_xll.ohTrigger(RecalcTrigger,Trigger1M)),NA())</f>
        <v>1.9761676605032363E-2</v>
      </c>
      <c r="O982" s="44">
        <f>IFERROR(_xll.qlIndexFixing(ONIndex3M,I982,TRUE,_xll.ohTrigger(RecalcTrigger,Trigger3M)),NA())</f>
        <v>2.0704978815615505E-2</v>
      </c>
      <c r="P982" s="44">
        <f>IFERROR(_xll.qlIndexFixing(ONIndex6M,I982,TRUE,_xll.ohTrigger(RecalcTrigger,Trigger6M)),NA())</f>
        <v>2.1121872558582666E-2</v>
      </c>
      <c r="Q982" s="183">
        <f>IFERROR(_xll.qlIndexFixing(ONIndex1Y,I982,TRUE,_xll.ohTrigger(RecalcTrigger,Trigger1Y)),NA())</f>
        <v>2.1474389947382377E-2</v>
      </c>
    </row>
    <row r="983" spans="2:17" x14ac:dyDescent="0.2">
      <c r="B983" s="39" t="s">
        <v>42</v>
      </c>
      <c r="D983" s="42">
        <f>_xll.qlCalendarAdvance(Calendar,$D982,B983,"f",FALSE)</f>
        <v>46336</v>
      </c>
      <c r="E983" s="177">
        <f>_xll.qlInterestRateIndexValueDate(IndexON,D983)</f>
        <v>46336</v>
      </c>
      <c r="F983" s="193">
        <f>IFERROR(_xll.qlIndexFixing(IndexON,D983,TRUE,_xll.ohTrigger(RecalcTrigger,TriggerON)),NA())</f>
        <v>1.9858619950863243E-2</v>
      </c>
      <c r="H983" s="42">
        <f>_xll.qlCalendarAdvance(Calendar,$H982,B983,"f",FALSE)</f>
        <v>46336</v>
      </c>
      <c r="I983" s="177">
        <f>_xll.qlInterestRateIndexValueDate(Index1M,$H983)</f>
        <v>46338</v>
      </c>
      <c r="J983" s="182">
        <f>IFERROR(_xll.qlIndexFixing(Index1M,$H983,TRUE,_xll.ohTrigger(RecalcTrigger,Trigger1M)),NA())</f>
        <v>1.9835796700900798E-2</v>
      </c>
      <c r="K983" s="44">
        <f>IFERROR(_xll.qlIndexFixing(Index3M,H983,TRUE,_xll.ohTrigger(RecalcTrigger,Trigger3M)),NA())</f>
        <v>2.0883648770324174E-2</v>
      </c>
      <c r="L983" s="44">
        <f>IFERROR(_xll.qlIndexFixing(Index6M,$H983,TRUE,_xll.ohTrigger(RecalcTrigger,Trigger6M)),NA())</f>
        <v>2.1439552537947812E-2</v>
      </c>
      <c r="M983" s="183">
        <f>IFERROR(_xll.qlIndexFixing(Index1Y,$H983,TRUE,_xll.ohTrigger(RecalcTrigger,Trigger1Y)),NA())</f>
        <v>2.2060014282556595E-2</v>
      </c>
      <c r="N983" s="182">
        <f>IFERROR(_xll.qlIndexFixing(ONIndex1M,I983,TRUE,_xll.ohTrigger(RecalcTrigger,Trigger1M)),NA())</f>
        <v>1.978357470988179E-2</v>
      </c>
      <c r="O983" s="44">
        <f>IFERROR(_xll.qlIndexFixing(ONIndex3M,I983,TRUE,_xll.ohTrigger(RecalcTrigger,Trigger3M)),NA())</f>
        <v>2.0723594822591451E-2</v>
      </c>
      <c r="P983" s="44">
        <f>IFERROR(_xll.qlIndexFixing(ONIndex6M,I983,TRUE,_xll.ohTrigger(RecalcTrigger,Trigger6M)),NA())</f>
        <v>2.113870904079107E-2</v>
      </c>
      <c r="Q983" s="183">
        <f>IFERROR(_xll.qlIndexFixing(ONIndex1Y,I983,TRUE,_xll.ohTrigger(RecalcTrigger,Trigger1Y)),NA())</f>
        <v>2.1490472992917731E-2</v>
      </c>
    </row>
    <row r="984" spans="2:17" x14ac:dyDescent="0.2">
      <c r="B984" s="39" t="s">
        <v>42</v>
      </c>
      <c r="D984" s="42">
        <f>_xll.qlCalendarAdvance(Calendar,$D983,B984,"f",FALSE)</f>
        <v>46343</v>
      </c>
      <c r="E984" s="177">
        <f>_xll.qlInterestRateIndexValueDate(IndexON,D984)</f>
        <v>46343</v>
      </c>
      <c r="F984" s="193">
        <f>IFERROR(_xll.qlIndexFixing(IndexON,D984,TRUE,_xll.ohTrigger(RecalcTrigger,TriggerON)),NA())</f>
        <v>1.9872088219523576E-2</v>
      </c>
      <c r="H984" s="42">
        <f>_xll.qlCalendarAdvance(Calendar,$H983,B984,"f",FALSE)</f>
        <v>46343</v>
      </c>
      <c r="I984" s="177">
        <f>_xll.qlInterestRateIndexValueDate(Index1M,$H984)</f>
        <v>46345</v>
      </c>
      <c r="J984" s="182">
        <f>IFERROR(_xll.qlIndexFixing(Index1M,$H984,TRUE,_xll.ohTrigger(RecalcTrigger,Trigger1M)),NA())</f>
        <v>1.9857143829810353E-2</v>
      </c>
      <c r="K984" s="44">
        <f>IFERROR(_xll.qlIndexFixing(Index3M,H984,TRUE,_xll.ohTrigger(RecalcTrigger,Trigger3M)),NA())</f>
        <v>2.0901042721721649E-2</v>
      </c>
      <c r="L984" s="44">
        <f>IFERROR(_xll.qlIndexFixing(Index6M,$H984,TRUE,_xll.ohTrigger(RecalcTrigger,Trigger6M)),NA())</f>
        <v>2.1454088923688011E-2</v>
      </c>
      <c r="M984" s="183">
        <f>IFERROR(_xll.qlIndexFixing(Index1Y,$H984,TRUE,_xll.ohTrigger(RecalcTrigger,Trigger1Y)),NA())</f>
        <v>2.2071473357581792E-2</v>
      </c>
      <c r="N984" s="182">
        <f>IFERROR(_xll.qlIndexFixing(ONIndex1M,I984,TRUE,_xll.ohTrigger(RecalcTrigger,Trigger1M)),NA())</f>
        <v>1.9805251536935131E-2</v>
      </c>
      <c r="O984" s="44">
        <f>IFERROR(_xll.qlIndexFixing(ONIndex3M,I984,TRUE,_xll.ohTrigger(RecalcTrigger,Trigger3M)),NA())</f>
        <v>2.0742023334188175E-2</v>
      </c>
      <c r="P984" s="44">
        <f>IFERROR(_xll.qlIndexFixing(ONIndex6M,I984,TRUE,_xll.ohTrigger(RecalcTrigger,Trigger6M)),NA())</f>
        <v>2.1155364744167571E-2</v>
      </c>
      <c r="Q984" s="183">
        <f>IFERROR(_xll.qlIndexFixing(ONIndex1Y,I984,TRUE,_xll.ohTrigger(RecalcTrigger,Trigger1Y)),NA())</f>
        <v>2.1506380129086011E-2</v>
      </c>
    </row>
    <row r="985" spans="2:17" x14ac:dyDescent="0.2">
      <c r="B985" s="39" t="s">
        <v>42</v>
      </c>
      <c r="D985" s="42">
        <f>_xll.qlCalendarAdvance(Calendar,$D984,B985,"f",FALSE)</f>
        <v>46350</v>
      </c>
      <c r="E985" s="177">
        <f>_xll.qlInterestRateIndexValueDate(IndexON,D985)</f>
        <v>46350</v>
      </c>
      <c r="F985" s="193">
        <f>IFERROR(_xll.qlIndexFixing(IndexON,D985,TRUE,_xll.ohTrigger(RecalcTrigger,TriggerON)),NA())</f>
        <v>1.9885034005007185E-2</v>
      </c>
      <c r="H985" s="42">
        <f>_xll.qlCalendarAdvance(Calendar,$H984,B985,"f",FALSE)</f>
        <v>46350</v>
      </c>
      <c r="I985" s="177">
        <f>_xll.qlInterestRateIndexValueDate(Index1M,$H985)</f>
        <v>46352</v>
      </c>
      <c r="J985" s="182">
        <f>IFERROR(_xll.qlIndexFixing(Index1M,$H985,TRUE,_xll.ohTrigger(RecalcTrigger,Trigger1M)),NA())</f>
        <v>1.9878267087041213E-2</v>
      </c>
      <c r="K985" s="44">
        <f>IFERROR(_xll.qlIndexFixing(Index3M,H985,TRUE,_xll.ohTrigger(RecalcTrigger,Trigger3M)),NA())</f>
        <v>2.0918244657403624E-2</v>
      </c>
      <c r="L985" s="44">
        <f>IFERROR(_xll.qlIndexFixing(Index6M,$H985,TRUE,_xll.ohTrigger(RecalcTrigger,Trigger6M)),NA())</f>
        <v>2.1468436249419014E-2</v>
      </c>
      <c r="M985" s="183">
        <f>IFERROR(_xll.qlIndexFixing(Index1Y,$H985,TRUE,_xll.ohTrigger(RecalcTrigger,Trigger1Y)),NA())</f>
        <v>2.2082739194485373E-2</v>
      </c>
      <c r="N985" s="182">
        <f>IFERROR(_xll.qlIndexFixing(ONIndex1M,I985,TRUE,_xll.ohTrigger(RecalcTrigger,Trigger1M)),NA())</f>
        <v>1.9826706234553626E-2</v>
      </c>
      <c r="O985" s="44">
        <f>IFERROR(_xll.qlIndexFixing(ONIndex3M,I985,TRUE,_xll.ohTrigger(RecalcTrigger,Trigger3M)),NA())</f>
        <v>2.0760263832739767E-2</v>
      </c>
      <c r="P985" s="44">
        <f>IFERROR(_xll.qlIndexFixing(ONIndex6M,I985,TRUE,_xll.ohTrigger(RecalcTrigger,Trigger6M)),NA())</f>
        <v>2.117183918869614E-2</v>
      </c>
      <c r="Q985" s="183">
        <f>IFERROR(_xll.qlIndexFixing(ONIndex1Y,I985,TRUE,_xll.ohTrigger(RecalcTrigger,Trigger1Y)),NA())</f>
        <v>2.1522110855007881E-2</v>
      </c>
    </row>
    <row r="986" spans="2:17" x14ac:dyDescent="0.2">
      <c r="B986" s="39" t="s">
        <v>42</v>
      </c>
      <c r="D986" s="42">
        <f>_xll.qlCalendarAdvance(Calendar,$D985,B986,"f",FALSE)</f>
        <v>46357</v>
      </c>
      <c r="E986" s="177">
        <f>_xll.qlInterestRateIndexValueDate(IndexON,D986)</f>
        <v>46357</v>
      </c>
      <c r="F986" s="193">
        <f>IFERROR(_xll.qlIndexFixing(IndexON,D986,TRUE,_xll.ohTrigger(RecalcTrigger,TriggerON)),NA())</f>
        <v>1.9897454663109215E-2</v>
      </c>
      <c r="H986" s="42">
        <f>_xll.qlCalendarAdvance(Calendar,$H985,B986,"f",FALSE)</f>
        <v>46357</v>
      </c>
      <c r="I986" s="177">
        <f>_xll.qlInterestRateIndexValueDate(Index1M,$H986)</f>
        <v>46359</v>
      </c>
      <c r="J986" s="182">
        <f>IFERROR(_xll.qlIndexFixing(Index1M,$H986,TRUE,_xll.ohTrigger(RecalcTrigger,Trigger1M)),NA())</f>
        <v>1.9899165618419146E-2</v>
      </c>
      <c r="K986" s="44">
        <f>IFERROR(_xll.qlIndexFixing(Index3M,H986,TRUE,_xll.ohTrigger(RecalcTrigger,Trigger3M)),NA())</f>
        <v>2.0931680733089486E-2</v>
      </c>
      <c r="L986" s="44">
        <f>IFERROR(_xll.qlIndexFixing(Index6M,$H986,TRUE,_xll.ohTrigger(RecalcTrigger,Trigger6M)),NA())</f>
        <v>2.148417807700349E-2</v>
      </c>
      <c r="M986" s="183">
        <f>IFERROR(_xll.qlIndexFixing(Index1Y,$H986,TRUE,_xll.ohTrigger(RecalcTrigger,Trigger1Y)),NA())</f>
        <v>2.2093811274821778E-2</v>
      </c>
      <c r="N986" s="182">
        <f>IFERROR(_xll.qlIndexFixing(ONIndex1M,I986,TRUE,_xll.ohTrigger(RecalcTrigger,Trigger1M)),NA())</f>
        <v>1.984793795141826E-2</v>
      </c>
      <c r="O986" s="44">
        <f>IFERROR(_xll.qlIndexFixing(ONIndex3M,I986,TRUE,_xll.ohTrigger(RecalcTrigger,Trigger3M)),NA())</f>
        <v>2.0778315800740188E-2</v>
      </c>
      <c r="P986" s="44">
        <f>IFERROR(_xll.qlIndexFixing(ONIndex6M,I986,TRUE,_xll.ohTrigger(RecalcTrigger,Trigger6M)),NA())</f>
        <v>2.1188131894520623E-2</v>
      </c>
      <c r="Q986" s="183">
        <f>IFERROR(_xll.qlIndexFixing(ONIndex1Y,I986,TRUE,_xll.ohTrigger(RecalcTrigger,Trigger1Y)),NA())</f>
        <v>2.1537664669804002E-2</v>
      </c>
    </row>
    <row r="987" spans="2:17" x14ac:dyDescent="0.2">
      <c r="B987" s="39" t="s">
        <v>42</v>
      </c>
      <c r="D987" s="42">
        <f>_xll.qlCalendarAdvance(Calendar,$D986,B987,"f",FALSE)</f>
        <v>46364</v>
      </c>
      <c r="E987" s="177">
        <f>_xll.qlInterestRateIndexValueDate(IndexON,D987)</f>
        <v>46364</v>
      </c>
      <c r="F987" s="193">
        <f>IFERROR(_xll.qlIndexFixing(IndexON,D987,TRUE,_xll.ohTrigger(RecalcTrigger,TriggerON)),NA())</f>
        <v>1.990934754986462E-2</v>
      </c>
      <c r="H987" s="42">
        <f>_xll.qlCalendarAdvance(Calendar,$H986,B987,"f",FALSE)</f>
        <v>46364</v>
      </c>
      <c r="I987" s="177">
        <f>_xll.qlInterestRateIndexValueDate(Index1M,$H987)</f>
        <v>46366</v>
      </c>
      <c r="J987" s="182">
        <f>IFERROR(_xll.qlIndexFixing(Index1M,$H987,TRUE,_xll.ohTrigger(RecalcTrigger,Trigger1M)),NA())</f>
        <v>1.9919838569782411E-2</v>
      </c>
      <c r="K987" s="44">
        <f>IFERROR(_xll.qlIndexFixing(Index3M,H987,TRUE,_xll.ohTrigger(RecalcTrigger,Trigger3M)),NA())</f>
        <v>2.0948522888134313E-2</v>
      </c>
      <c r="L987" s="44">
        <f>IFERROR(_xll.qlIndexFixing(Index6M,$H987,TRUE,_xll.ohTrigger(RecalcTrigger,Trigger6M)),NA())</f>
        <v>2.149813290081164E-2</v>
      </c>
      <c r="M987" s="183">
        <f>IFERROR(_xll.qlIndexFixing(Index1Y,$H987,TRUE,_xll.ohTrigger(RecalcTrigger,Trigger1Y)),NA())</f>
        <v>2.2104689080232835E-2</v>
      </c>
      <c r="N987" s="182">
        <f>IFERROR(_xll.qlIndexFixing(ONIndex1M,I987,TRUE,_xll.ohTrigger(RecalcTrigger,Trigger1M)),NA())</f>
        <v>1.9868945835810337E-2</v>
      </c>
      <c r="O987" s="44">
        <f>IFERROR(_xll.qlIndexFixing(ONIndex3M,I987,TRUE,_xll.ohTrigger(RecalcTrigger,Trigger3M)),NA())</f>
        <v>2.0796178720603464E-2</v>
      </c>
      <c r="P987" s="44">
        <f>IFERROR(_xll.qlIndexFixing(ONIndex6M,I987,TRUE,_xll.ohTrigger(RecalcTrigger,Trigger6M)),NA())</f>
        <v>2.120424238170493E-2</v>
      </c>
      <c r="Q987" s="183">
        <f>IFERROR(_xll.qlIndexFixing(ONIndex1Y,I987,TRUE,_xll.ohTrigger(RecalcTrigger,Trigger1Y)),NA())</f>
        <v>2.1553041072834844E-2</v>
      </c>
    </row>
    <row r="988" spans="2:17" x14ac:dyDescent="0.2">
      <c r="B988" s="39" t="s">
        <v>42</v>
      </c>
      <c r="D988" s="42">
        <f>_xll.qlCalendarAdvance(Calendar,$D987,B988,"f",FALSE)</f>
        <v>46371</v>
      </c>
      <c r="E988" s="177">
        <f>_xll.qlInterestRateIndexValueDate(IndexON,D988)</f>
        <v>46371</v>
      </c>
      <c r="F988" s="193">
        <f>IFERROR(_xll.qlIndexFixing(IndexON,D988,TRUE,_xll.ohTrigger(RecalcTrigger,TriggerON)),NA())</f>
        <v>1.9920710021468224E-2</v>
      </c>
      <c r="H988" s="42">
        <f>_xll.qlCalendarAdvance(Calendar,$H987,B988,"f",FALSE)</f>
        <v>46371</v>
      </c>
      <c r="I988" s="177">
        <f>_xll.qlInterestRateIndexValueDate(Index1M,$H988)</f>
        <v>46373</v>
      </c>
      <c r="J988" s="182">
        <f>IFERROR(_xll.qlIndexFixing(Index1M,$H988,TRUE,_xll.ohTrigger(RecalcTrigger,Trigger1M)),NA())</f>
        <v>1.9940285086974263E-2</v>
      </c>
      <c r="K988" s="44">
        <f>IFERROR(_xll.qlIndexFixing(Index3M,H988,TRUE,_xll.ohTrigger(RecalcTrigger,Trigger3M)),NA())</f>
        <v>2.0965171554716555E-2</v>
      </c>
      <c r="L988" s="44">
        <f>IFERROR(_xll.qlIndexFixing(Index6M,$H988,TRUE,_xll.ohTrigger(RecalcTrigger,Trigger6M)),NA())</f>
        <v>2.151189715154072E-2</v>
      </c>
      <c r="M988" s="183">
        <f>IFERROR(_xll.qlIndexFixing(Index1Y,$H988,TRUE,_xll.ohTrigger(RecalcTrigger,Trigger1Y)),NA())</f>
        <v>2.211537209245212E-2</v>
      </c>
      <c r="N988" s="182">
        <f>IFERROR(_xll.qlIndexFixing(ONIndex1M,I988,TRUE,_xll.ohTrigger(RecalcTrigger,Trigger1M)),NA())</f>
        <v>1.9889729036490778E-2</v>
      </c>
      <c r="O988" s="44">
        <f>IFERROR(_xll.qlIndexFixing(ONIndex3M,I988,TRUE,_xll.ohTrigger(RecalcTrigger,Trigger3M)),NA())</f>
        <v>2.0813852074743622E-2</v>
      </c>
      <c r="P988" s="44">
        <f>IFERROR(_xll.qlIndexFixing(ONIndex6M,I988,TRUE,_xll.ohTrigger(RecalcTrigger,Trigger6M)),NA())</f>
        <v>2.1220170170153096E-2</v>
      </c>
      <c r="Q988" s="183">
        <f>IFERROR(_xll.qlIndexFixing(ONIndex1Y,I988,TRUE,_xll.ohTrigger(RecalcTrigger,Trigger1Y)),NA())</f>
        <v>2.1568239563380942E-2</v>
      </c>
    </row>
    <row r="989" spans="2:17" x14ac:dyDescent="0.2">
      <c r="B989" s="39" t="s">
        <v>42</v>
      </c>
      <c r="D989" s="42">
        <f>_xll.qlCalendarAdvance(Calendar,$D988,B989,"f",FALSE)</f>
        <v>46378</v>
      </c>
      <c r="E989" s="177">
        <f>_xll.qlInterestRateIndexValueDate(IndexON,D989)</f>
        <v>46378</v>
      </c>
      <c r="F989" s="193">
        <f>IFERROR(_xll.qlIndexFixing(IndexON,D989,TRUE,_xll.ohTrigger(RecalcTrigger,TriggerON)),NA())</f>
        <v>1.9931551047545071E-2</v>
      </c>
      <c r="H989" s="42">
        <f>_xll.qlCalendarAdvance(Calendar,$H988,B989,"f",FALSE)</f>
        <v>46378</v>
      </c>
      <c r="I989" s="177">
        <f>_xll.qlInterestRateIndexValueDate(Index1M,$H989)</f>
        <v>46380</v>
      </c>
      <c r="J989" s="182">
        <f>IFERROR(_xll.qlIndexFixing(Index1M,$H989,TRUE,_xll.ohTrigger(RecalcTrigger,Trigger1M)),NA())</f>
        <v>1.9960504315845451E-2</v>
      </c>
      <c r="K989" s="44">
        <f>IFERROR(_xll.qlIndexFixing(Index3M,H989,TRUE,_xll.ohTrigger(RecalcTrigger,Trigger3M)),NA())</f>
        <v>2.0981626210208937E-2</v>
      </c>
      <c r="L989" s="44">
        <f>IFERROR(_xll.qlIndexFixing(Index6M,$H989,TRUE,_xll.ohTrigger(RecalcTrigger,Trigger6M)),NA())</f>
        <v>2.1525470340107659E-2</v>
      </c>
      <c r="M989" s="183">
        <f>IFERROR(_xll.qlIndexFixing(Index1Y,$H989,TRUE,_xll.ohTrigger(RecalcTrigger,Trigger1Y)),NA())</f>
        <v>2.2125859822202418E-2</v>
      </c>
      <c r="N989" s="182">
        <f>IFERROR(_xll.qlIndexFixing(ONIndex1M,I989,TRUE,_xll.ohTrigger(RecalcTrigger,Trigger1M)),NA())</f>
        <v>1.9913205050423599E-2</v>
      </c>
      <c r="O989" s="44">
        <f>IFERROR(_xll.qlIndexFixing(ONIndex3M,I989,TRUE,_xll.ohTrigger(RecalcTrigger,Trigger3M)),NA())</f>
        <v>2.0833817408529853E-2</v>
      </c>
      <c r="P989" s="44">
        <f>IFERROR(_xll.qlIndexFixing(ONIndex6M,I989,TRUE,_xll.ohTrigger(RecalcTrigger,Trigger6M)),NA())</f>
        <v>2.1238149028475206E-2</v>
      </c>
      <c r="Q989" s="183">
        <f>IFERROR(_xll.qlIndexFixing(ONIndex1Y,I989,TRUE,_xll.ohTrigger(RecalcTrigger,Trigger1Y)),NA())</f>
        <v>2.158539077207422E-2</v>
      </c>
    </row>
    <row r="990" spans="2:17" x14ac:dyDescent="0.2">
      <c r="B990" s="39" t="s">
        <v>42</v>
      </c>
      <c r="D990" s="42">
        <f>_xll.qlCalendarAdvance(Calendar,$D989,B990,"f",FALSE)</f>
        <v>46385</v>
      </c>
      <c r="E990" s="177">
        <f>_xll.qlInterestRateIndexValueDate(IndexON,D990)</f>
        <v>46385</v>
      </c>
      <c r="F990" s="193">
        <f>IFERROR(_xll.qlIndexFixing(IndexON,D990,TRUE,_xll.ohTrigger(RecalcTrigger,TriggerON)),NA())</f>
        <v>1.9942193997026791E-2</v>
      </c>
      <c r="H990" s="42">
        <f>_xll.qlCalendarAdvance(Calendar,$H989,B990,"f",FALSE)</f>
        <v>46385</v>
      </c>
      <c r="I990" s="177">
        <f>_xll.qlInterestRateIndexValueDate(Index1M,$H990)</f>
        <v>46387</v>
      </c>
      <c r="J990" s="182">
        <f>IFERROR(_xll.qlIndexFixing(Index1M,$H990,TRUE,_xll.ohTrigger(RecalcTrigger,Trigger1M)),NA())</f>
        <v>1.9974604820354024E-2</v>
      </c>
      <c r="K990" s="44">
        <f>IFERROR(_xll.qlIndexFixing(Index3M,H990,TRUE,_xll.ohTrigger(RecalcTrigger,Trigger3M)),NA())</f>
        <v>2.0997886332003723E-2</v>
      </c>
      <c r="L990" s="44">
        <f>IFERROR(_xll.qlIndexFixing(Index6M,$H990,TRUE,_xll.ohTrigger(RecalcTrigger,Trigger6M)),NA())</f>
        <v>2.1537319858856031E-2</v>
      </c>
      <c r="M990" s="183">
        <f>IFERROR(_xll.qlIndexFixing(Index1Y,$H990,TRUE,_xll.ohTrigger(RecalcTrigger,Trigger1Y)),NA())</f>
        <v>2.2136152736773274E-2</v>
      </c>
      <c r="N990" s="182">
        <f>IFERROR(_xll.qlIndexFixing(ONIndex1M,I990,TRUE,_xll.ohTrigger(RecalcTrigger,Trigger1M)),NA())</f>
        <v>1.9933503918370121E-2</v>
      </c>
      <c r="O990" s="44">
        <f>IFERROR(_xll.qlIndexFixing(ONIndex3M,I990,TRUE,_xll.ohTrigger(RecalcTrigger,Trigger3M)),NA())</f>
        <v>2.0851082807640253E-2</v>
      </c>
      <c r="P990" s="44">
        <f>IFERROR(_xll.qlIndexFixing(ONIndex6M,I990,TRUE,_xll.ohTrigger(RecalcTrigger,Trigger6M)),NA())</f>
        <v>2.125368370346159E-2</v>
      </c>
      <c r="Q990" s="183">
        <f>IFERROR(_xll.qlIndexFixing(ONIndex1Y,I990,TRUE,_xll.ohTrigger(RecalcTrigger,Trigger1Y)),NA())</f>
        <v>2.1600206334770888E-2</v>
      </c>
    </row>
    <row r="991" spans="2:17" x14ac:dyDescent="0.2">
      <c r="B991" s="39" t="s">
        <v>42</v>
      </c>
      <c r="D991" s="42">
        <f>_xll.qlCalendarAdvance(Calendar,$D990,B991,"f",FALSE)</f>
        <v>46392</v>
      </c>
      <c r="E991" s="177">
        <f>_xll.qlInterestRateIndexValueDate(IndexON,D991)</f>
        <v>46392</v>
      </c>
      <c r="F991" s="193">
        <f>IFERROR(_xll.qlIndexFixing(IndexON,D991,TRUE,_xll.ohTrigger(RecalcTrigger,TriggerON)),NA())</f>
        <v>1.9952790243147334E-2</v>
      </c>
      <c r="H991" s="42">
        <f>_xll.qlCalendarAdvance(Calendar,$H990,B991,"f",FALSE)</f>
        <v>46392</v>
      </c>
      <c r="I991" s="177">
        <f>_xll.qlInterestRateIndexValueDate(Index1M,$H991)</f>
        <v>46394</v>
      </c>
      <c r="J991" s="182">
        <f>IFERROR(_xll.qlIndexFixing(Index1M,$H991,TRUE,_xll.ohTrigger(RecalcTrigger,Trigger1M)),NA())</f>
        <v>2.0000257492073792E-2</v>
      </c>
      <c r="K991" s="44">
        <f>IFERROR(_xll.qlIndexFixing(Index3M,H991,TRUE,_xll.ohTrigger(RecalcTrigger,Trigger3M)),NA())</f>
        <v>2.101395139751272E-2</v>
      </c>
      <c r="L991" s="44">
        <f>IFERROR(_xll.qlIndexFixing(Index6M,$H991,TRUE,_xll.ohTrigger(RecalcTrigger,Trigger6M)),NA())</f>
        <v>2.1550522553652911E-2</v>
      </c>
      <c r="M991" s="183">
        <f>IFERROR(_xll.qlIndexFixing(Index1Y,$H991,TRUE,_xll.ohTrigger(RecalcTrigger,Trigger1Y)),NA())</f>
        <v>2.2146252464193029E-2</v>
      </c>
      <c r="N991" s="182">
        <f>IFERROR(_xll.qlIndexFixing(ONIndex1M,I991,TRUE,_xll.ohTrigger(RecalcTrigger,Trigger1M)),NA())</f>
        <v>1.9950722020354306E-2</v>
      </c>
      <c r="O991" s="44">
        <f>IFERROR(_xll.qlIndexFixing(ONIndex3M,I991,TRUE,_xll.ohTrigger(RecalcTrigger,Trigger3M)),NA())</f>
        <v>2.0865729567285385E-2</v>
      </c>
      <c r="P991" s="44">
        <f>IFERROR(_xll.qlIndexFixing(ONIndex6M,I991,TRUE,_xll.ohTrigger(RecalcTrigger,Trigger6M)),NA())</f>
        <v>2.1266852543320169E-2</v>
      </c>
      <c r="Q991" s="183">
        <f>IFERROR(_xll.qlIndexFixing(ONIndex1Y,I991,TRUE,_xll.ohTrigger(RecalcTrigger,Trigger1Y)),NA())</f>
        <v>2.1612762550757836E-2</v>
      </c>
    </row>
    <row r="992" spans="2:17" x14ac:dyDescent="0.2">
      <c r="B992" s="39" t="s">
        <v>42</v>
      </c>
      <c r="D992" s="42">
        <f>_xll.qlCalendarAdvance(Calendar,$D991,B992,"f",FALSE)</f>
        <v>46399</v>
      </c>
      <c r="E992" s="177">
        <f>_xll.qlInterestRateIndexValueDate(IndexON,D992)</f>
        <v>46399</v>
      </c>
      <c r="F992" s="193">
        <f>IFERROR(_xll.qlIndexFixing(IndexON,D992,TRUE,_xll.ohTrigger(RecalcTrigger,TriggerON)),NA())</f>
        <v>1.9963340535786855E-2</v>
      </c>
      <c r="H992" s="42">
        <f>_xll.qlCalendarAdvance(Calendar,$H991,B992,"f",FALSE)</f>
        <v>46399</v>
      </c>
      <c r="I992" s="177">
        <f>_xll.qlInterestRateIndexValueDate(Index1M,$H992)</f>
        <v>46401</v>
      </c>
      <c r="J992" s="182">
        <f>IFERROR(_xll.qlIndexFixing(Index1M,$H992,TRUE,_xll.ohTrigger(RecalcTrigger,Trigger1M)),NA())</f>
        <v>2.001978973117241E-2</v>
      </c>
      <c r="K992" s="44">
        <f>IFERROR(_xll.qlIndexFixing(Index3M,H992,TRUE,_xll.ohTrigger(RecalcTrigger,Trigger3M)),NA())</f>
        <v>2.1029820884166384E-2</v>
      </c>
      <c r="L992" s="44">
        <f>IFERROR(_xll.qlIndexFixing(Index6M,$H992,TRUE,_xll.ohTrigger(RecalcTrigger,Trigger6M)),NA())</f>
        <v>2.1563532765196586E-2</v>
      </c>
      <c r="M992" s="183">
        <f>IFERROR(_xll.qlIndexFixing(Index1Y,$H992,TRUE,_xll.ohTrigger(RecalcTrigger,Trigger1Y)),NA())</f>
        <v>2.2156160715125082E-2</v>
      </c>
      <c r="N992" s="182">
        <f>IFERROR(_xll.qlIndexFixing(ONIndex1M,I992,TRUE,_xll.ohTrigger(RecalcTrigger,Trigger1M)),NA())</f>
        <v>1.997059797075984E-2</v>
      </c>
      <c r="O992" s="44">
        <f>IFERROR(_xll.qlIndexFixing(ONIndex3M,I992,TRUE,_xll.ohTrigger(RecalcTrigger,Trigger3M)),NA())</f>
        <v>2.0882639482913135E-2</v>
      </c>
      <c r="P992" s="44">
        <f>IFERROR(_xll.qlIndexFixing(ONIndex6M,I992,TRUE,_xll.ohTrigger(RecalcTrigger,Trigger6M)),NA())</f>
        <v>2.1282044737143124E-2</v>
      </c>
      <c r="Q992" s="183">
        <f>IFERROR(_xll.qlIndexFixing(ONIndex1Y,I992,TRUE,_xll.ohTrigger(RecalcTrigger,Trigger1Y)),NA())</f>
        <v>2.1627244382731448E-2</v>
      </c>
    </row>
    <row r="993" spans="2:17" x14ac:dyDescent="0.2">
      <c r="B993" s="39" t="s">
        <v>42</v>
      </c>
      <c r="D993" s="42">
        <f>_xll.qlCalendarAdvance(Calendar,$D992,B993,"f",FALSE)</f>
        <v>46406</v>
      </c>
      <c r="E993" s="177">
        <f>_xll.qlInterestRateIndexValueDate(IndexON,D993)</f>
        <v>46406</v>
      </c>
      <c r="F993" s="193">
        <f>IFERROR(_xll.qlIndexFixing(IndexON,D993,TRUE,_xll.ohTrigger(RecalcTrigger,TriggerON)),NA())</f>
        <v>1.9973845625145259E-2</v>
      </c>
      <c r="H993" s="42">
        <f>_xll.qlCalendarAdvance(Calendar,$H992,B993,"f",FALSE)</f>
        <v>46406</v>
      </c>
      <c r="I993" s="177">
        <f>_xll.qlInterestRateIndexValueDate(Index1M,$H993)</f>
        <v>46408</v>
      </c>
      <c r="J993" s="182">
        <f>IFERROR(_xll.qlIndexFixing(Index1M,$H993,TRUE,_xll.ohTrigger(RecalcTrigger,Trigger1M)),NA())</f>
        <v>2.0039091265433295E-2</v>
      </c>
      <c r="K993" s="44">
        <f>IFERROR(_xll.qlIndexFixing(Index3M,H993,TRUE,_xll.ohTrigger(RecalcTrigger,Trigger3M)),NA())</f>
        <v>2.1045494269419152E-2</v>
      </c>
      <c r="L993" s="44">
        <f>IFERROR(_xll.qlIndexFixing(Index6M,$H993,TRUE,_xll.ohTrigger(RecalcTrigger,Trigger6M)),NA())</f>
        <v>2.1576350004620212E-2</v>
      </c>
      <c r="M993" s="183">
        <f>IFERROR(_xll.qlIndexFixing(Index1Y,$H993,TRUE,_xll.ohTrigger(RecalcTrigger,Trigger1Y)),NA())</f>
        <v>2.2165879214473043E-2</v>
      </c>
      <c r="N993" s="182">
        <f>IFERROR(_xll.qlIndexFixing(ONIndex1M,I993,TRUE,_xll.ohTrigger(RecalcTrigger,Trigger1M)),NA())</f>
        <v>1.9990244979819494E-2</v>
      </c>
      <c r="O993" s="44">
        <f>IFERROR(_xll.qlIndexFixing(ONIndex3M,I993,TRUE,_xll.ohTrigger(RecalcTrigger,Trigger3M)),NA())</f>
        <v>2.0899357245047767E-2</v>
      </c>
      <c r="P993" s="44">
        <f>IFERROR(_xll.qlIndexFixing(ONIndex6M,I993,TRUE,_xll.ohTrigger(RecalcTrigger,Trigger6M)),NA())</f>
        <v>2.1297051832389613E-2</v>
      </c>
      <c r="Q993" s="183">
        <f>IFERROR(_xll.qlIndexFixing(ONIndex1Y,I993,TRUE,_xll.ohTrigger(RecalcTrigger,Trigger1Y)),NA())</f>
        <v>2.1641545797903561E-2</v>
      </c>
    </row>
    <row r="994" spans="2:17" x14ac:dyDescent="0.2">
      <c r="B994" s="39" t="s">
        <v>42</v>
      </c>
      <c r="D994" s="42">
        <f>_xll.qlCalendarAdvance(Calendar,$D993,B994,"f",FALSE)</f>
        <v>46413</v>
      </c>
      <c r="E994" s="177">
        <f>_xll.qlInterestRateIndexValueDate(IndexON,D994)</f>
        <v>46413</v>
      </c>
      <c r="F994" s="193">
        <f>IFERROR(_xll.qlIndexFixing(IndexON,D994,TRUE,_xll.ohTrigger(RecalcTrigger,TriggerON)),NA())</f>
        <v>1.9984306261262574E-2</v>
      </c>
      <c r="H994" s="42">
        <f>_xll.qlCalendarAdvance(Calendar,$H993,B994,"f",FALSE)</f>
        <v>46413</v>
      </c>
      <c r="I994" s="177">
        <f>_xll.qlInterestRateIndexValueDate(Index1M,$H994)</f>
        <v>46415</v>
      </c>
      <c r="J994" s="182">
        <f>IFERROR(_xll.qlIndexFixing(Index1M,$H994,TRUE,_xll.ohTrigger(RecalcTrigger,Trigger1M)),NA())</f>
        <v>2.0052455883971778E-2</v>
      </c>
      <c r="K994" s="44">
        <f>IFERROR(_xll.qlIndexFixing(Index3M,H994,TRUE,_xll.ohTrigger(RecalcTrigger,Trigger3M)),NA())</f>
        <v>2.1060971030741449E-2</v>
      </c>
      <c r="L994" s="44">
        <f>IFERROR(_xll.qlIndexFixing(Index6M,$H994,TRUE,_xll.ohTrigger(RecalcTrigger,Trigger6M)),NA())</f>
        <v>2.1588973783098452E-2</v>
      </c>
      <c r="M994" s="183">
        <f>IFERROR(_xll.qlIndexFixing(Index1Y,$H994,TRUE,_xll.ohTrigger(RecalcTrigger,Trigger1Y)),NA())</f>
        <v>2.2175409701378133E-2</v>
      </c>
      <c r="N994" s="182">
        <f>IFERROR(_xll.qlIndexFixing(ONIndex1M,I994,TRUE,_xll.ohTrigger(RecalcTrigger,Trigger1M)),NA())</f>
        <v>2.0009662196134315E-2</v>
      </c>
      <c r="O994" s="44">
        <f>IFERROR(_xll.qlIndexFixing(ONIndex3M,I994,TRUE,_xll.ohTrigger(RecalcTrigger,Trigger3M)),NA())</f>
        <v>2.0915882336103309E-2</v>
      </c>
      <c r="P994" s="44">
        <f>IFERROR(_xll.qlIndexFixing(ONIndex6M,I994,TRUE,_xll.ohTrigger(RecalcTrigger,Trigger6M)),NA())</f>
        <v>2.1311873349123545E-2</v>
      </c>
      <c r="Q994" s="183">
        <f>IFERROR(_xll.qlIndexFixing(ONIndex1Y,I994,TRUE,_xll.ohTrigger(RecalcTrigger,Trigger1Y)),NA())</f>
        <v>2.1655666295714582E-2</v>
      </c>
    </row>
    <row r="995" spans="2:17" x14ac:dyDescent="0.2">
      <c r="B995" s="39" t="s">
        <v>42</v>
      </c>
      <c r="D995" s="42">
        <f>_xll.qlCalendarAdvance(Calendar,$D994,B995,"f",FALSE)</f>
        <v>46420</v>
      </c>
      <c r="E995" s="177">
        <f>_xll.qlInterestRateIndexValueDate(IndexON,D995)</f>
        <v>46420</v>
      </c>
      <c r="F995" s="193">
        <f>IFERROR(_xll.qlIndexFixing(IndexON,D995,TRUE,_xll.ohTrigger(RecalcTrigger,TriggerON)),NA())</f>
        <v>1.999472319401896E-2</v>
      </c>
      <c r="H995" s="42">
        <f>_xll.qlCalendarAdvance(Calendar,$H994,B995,"f",FALSE)</f>
        <v>46420</v>
      </c>
      <c r="I995" s="177">
        <f>_xll.qlInterestRateIndexValueDate(Index1M,$H995)</f>
        <v>46422</v>
      </c>
      <c r="J995" s="182">
        <f>IFERROR(_xll.qlIndexFixing(Index1M,$H995,TRUE,_xll.ohTrigger(RecalcTrigger,Trigger1M)),NA())</f>
        <v>2.0069451284537378E-2</v>
      </c>
      <c r="K995" s="44">
        <f>IFERROR(_xll.qlIndexFixing(Index3M,H995,TRUE,_xll.ohTrigger(RecalcTrigger,Trigger3M)),NA())</f>
        <v>2.107458008244071E-2</v>
      </c>
      <c r="L995" s="44">
        <f>IFERROR(_xll.qlIndexFixing(Index6M,$H995,TRUE,_xll.ohTrigger(RecalcTrigger,Trigger6M)),NA())</f>
        <v>2.1601403611848369E-2</v>
      </c>
      <c r="M995" s="183">
        <f>IFERROR(_xll.qlIndexFixing(Index1Y,$H995,TRUE,_xll.ohTrigger(RecalcTrigger,Trigger1Y)),NA())</f>
        <v>2.2184753929216747E-2</v>
      </c>
      <c r="N995" s="182">
        <f>IFERROR(_xll.qlIndexFixing(ONIndex1M,I995,TRUE,_xll.ohTrigger(RecalcTrigger,Trigger1M)),NA())</f>
        <v>2.002884876814548E-2</v>
      </c>
      <c r="O995" s="44">
        <f>IFERROR(_xll.qlIndexFixing(ONIndex3M,I995,TRUE,_xll.ohTrigger(RecalcTrigger,Trigger3M)),NA())</f>
        <v>2.0932214238413849E-2</v>
      </c>
      <c r="P995" s="44">
        <f>IFERROR(_xll.qlIndexFixing(ONIndex6M,I995,TRUE,_xll.ohTrigger(RecalcTrigger,Trigger6M)),NA())</f>
        <v>2.1326508807248956E-2</v>
      </c>
      <c r="Q995" s="183">
        <f>IFERROR(_xll.qlIndexFixing(ONIndex1Y,I995,TRUE,_xll.ohTrigger(RecalcTrigger,Trigger1Y)),NA())</f>
        <v>2.1669605375365109E-2</v>
      </c>
    </row>
    <row r="996" spans="2:17" x14ac:dyDescent="0.2">
      <c r="B996" s="39" t="s">
        <v>42</v>
      </c>
      <c r="D996" s="42">
        <f>_xll.qlCalendarAdvance(Calendar,$D995,B996,"f",FALSE)</f>
        <v>46427</v>
      </c>
      <c r="E996" s="177">
        <f>_xll.qlInterestRateIndexValueDate(IndexON,D996)</f>
        <v>46427</v>
      </c>
      <c r="F996" s="193">
        <f>IFERROR(_xll.qlIndexFixing(IndexON,D996,TRUE,_xll.ohTrigger(RecalcTrigger,TriggerON)),NA())</f>
        <v>2.0005097173534381E-2</v>
      </c>
      <c r="H996" s="42">
        <f>_xll.qlCalendarAdvance(Calendar,$H995,B996,"f",FALSE)</f>
        <v>46427</v>
      </c>
      <c r="I996" s="177">
        <f>_xll.qlInterestRateIndexValueDate(Index1M,$H996)</f>
        <v>46429</v>
      </c>
      <c r="J996" s="182">
        <f>IFERROR(_xll.qlIndexFixing(Index1M,$H996,TRUE,_xll.ohTrigger(RecalcTrigger,Trigger1M)),NA())</f>
        <v>2.0088118326934926E-2</v>
      </c>
      <c r="K996" s="44">
        <f>IFERROR(_xll.qlIndexFixing(Index3M,H996,TRUE,_xll.ohTrigger(RecalcTrigger,Trigger3M)),NA())</f>
        <v>2.1089675362508442E-2</v>
      </c>
      <c r="L996" s="44">
        <f>IFERROR(_xll.qlIndexFixing(Index6M,$H996,TRUE,_xll.ohTrigger(RecalcTrigger,Trigger6M)),NA())</f>
        <v>2.1613639002135608E-2</v>
      </c>
      <c r="M996" s="183">
        <f>IFERROR(_xll.qlIndexFixing(Index1Y,$H996,TRUE,_xll.ohTrigger(RecalcTrigger,Trigger1Y)),NA())</f>
        <v>2.2193913665597854E-2</v>
      </c>
      <c r="N996" s="182">
        <f>IFERROR(_xll.qlIndexFixing(ONIndex1M,I996,TRUE,_xll.ohTrigger(RecalcTrigger,Trigger1M)),NA())</f>
        <v>2.0047803844454037E-2</v>
      </c>
      <c r="O996" s="44">
        <f>IFERROR(_xll.qlIndexFixing(ONIndex3M,I996,TRUE,_xll.ohTrigger(RecalcTrigger,Trigger3M)),NA())</f>
        <v>2.0948352434553286E-2</v>
      </c>
      <c r="P996" s="44">
        <f>IFERROR(_xll.qlIndexFixing(ONIndex6M,I996,TRUE,_xll.ohTrigger(RecalcTrigger,Trigger6M)),NA())</f>
        <v>2.1340957726909693E-2</v>
      </c>
      <c r="Q996" s="183">
        <f>IFERROR(_xll.qlIndexFixing(ONIndex1Y,I996,TRUE,_xll.ohTrigger(RecalcTrigger,Trigger1Y)),NA())</f>
        <v>2.1683362535895867E-2</v>
      </c>
    </row>
    <row r="997" spans="2:17" x14ac:dyDescent="0.2">
      <c r="B997" s="39" t="s">
        <v>42</v>
      </c>
      <c r="D997" s="42">
        <f>_xll.qlCalendarAdvance(Calendar,$D996,B997,"f",FALSE)</f>
        <v>46434</v>
      </c>
      <c r="E997" s="177">
        <f>_xll.qlInterestRateIndexValueDate(IndexON,D997)</f>
        <v>46434</v>
      </c>
      <c r="F997" s="193">
        <f>IFERROR(_xll.qlIndexFixing(IndexON,D997,TRUE,_xll.ohTrigger(RecalcTrigger,TriggerON)),NA())</f>
        <v>2.0015428949928804E-2</v>
      </c>
      <c r="H997" s="42">
        <f>_xll.qlCalendarAdvance(Calendar,$H996,B997,"f",FALSE)</f>
        <v>46434</v>
      </c>
      <c r="I997" s="177">
        <f>_xll.qlInterestRateIndexValueDate(Index1M,$H997)</f>
        <v>46436</v>
      </c>
      <c r="J997" s="182">
        <f>IFERROR(_xll.qlIndexFixing(Index1M,$H997,TRUE,_xll.ohTrigger(RecalcTrigger,Trigger1M)),NA())</f>
        <v>2.0106551540476199E-2</v>
      </c>
      <c r="K997" s="44">
        <f>IFERROR(_xll.qlIndexFixing(Index3M,H997,TRUE,_xll.ohTrigger(RecalcTrigger,Trigger3M)),NA())</f>
        <v>2.1104572499463469E-2</v>
      </c>
      <c r="L997" s="44">
        <f>IFERROR(_xll.qlIndexFixing(Index6M,$H997,TRUE,_xll.ohTrigger(RecalcTrigger,Trigger6M)),NA())</f>
        <v>2.1625679465265561E-2</v>
      </c>
      <c r="M997" s="183">
        <f>IFERROR(_xll.qlIndexFixing(Index1Y,$H997,TRUE,_xll.ohTrigger(RecalcTrigger,Trigger1Y)),NA())</f>
        <v>2.2202890692359912E-2</v>
      </c>
      <c r="N997" s="182">
        <f>IFERROR(_xll.qlIndexFixing(ONIndex1M,I997,TRUE,_xll.ohTrigger(RecalcTrigger,Trigger1M)),NA())</f>
        <v>2.0066526573501164E-2</v>
      </c>
      <c r="O997" s="44">
        <f>IFERROR(_xll.qlIndexFixing(ONIndex3M,I997,TRUE,_xll.ohTrigger(RecalcTrigger,Trigger3M)),NA())</f>
        <v>2.0964296406775773E-2</v>
      </c>
      <c r="P997" s="44">
        <f>IFERROR(_xll.qlIndexFixing(ONIndex6M,I997,TRUE,_xll.ohTrigger(RecalcTrigger,Trigger6M)),NA())</f>
        <v>2.1355219628089728E-2</v>
      </c>
      <c r="Q997" s="183">
        <f>IFERROR(_xll.qlIndexFixing(ONIndex1Y,I997,TRUE,_xll.ohTrigger(RecalcTrigger,Trigger1Y)),NA())</f>
        <v>2.1696937276587391E-2</v>
      </c>
    </row>
    <row r="998" spans="2:17" x14ac:dyDescent="0.2">
      <c r="B998" s="39" t="s">
        <v>42</v>
      </c>
      <c r="D998" s="42">
        <f>_xll.qlCalendarAdvance(Calendar,$D997,B998,"f",FALSE)</f>
        <v>46441</v>
      </c>
      <c r="E998" s="177">
        <f>_xll.qlInterestRateIndexValueDate(IndexON,D998)</f>
        <v>46441</v>
      </c>
      <c r="F998" s="193">
        <f>IFERROR(_xll.qlIndexFixing(IndexON,D998,TRUE,_xll.ohTrigger(RecalcTrigger,TriggerON)),NA())</f>
        <v>2.0025719273162323E-2</v>
      </c>
      <c r="H998" s="42">
        <f>_xll.qlCalendarAdvance(Calendar,$H997,B998,"f",FALSE)</f>
        <v>46441</v>
      </c>
      <c r="I998" s="177">
        <f>_xll.qlInterestRateIndexValueDate(Index1M,$H998)</f>
        <v>46443</v>
      </c>
      <c r="J998" s="182">
        <f>IFERROR(_xll.qlIndexFixing(Index1M,$H998,TRUE,_xll.ohTrigger(RecalcTrigger,Trigger1M)),NA())</f>
        <v>2.012475007140984E-2</v>
      </c>
      <c r="K998" s="44">
        <f>IFERROR(_xll.qlIndexFixing(Index3M,H998,TRUE,_xll.ohTrigger(RecalcTrigger,Trigger3M)),NA())</f>
        <v>2.1119270970916471E-2</v>
      </c>
      <c r="L998" s="44">
        <f>IFERROR(_xll.qlIndexFixing(Index6M,$H998,TRUE,_xll.ohTrigger(RecalcTrigger,Trigger6M)),NA())</f>
        <v>2.1637524512590867E-2</v>
      </c>
      <c r="M998" s="183">
        <f>IFERROR(_xll.qlIndexFixing(Index1Y,$H998,TRUE,_xll.ohTrigger(RecalcTrigger,Trigger1Y)),NA())</f>
        <v>2.2211686805569116E-2</v>
      </c>
      <c r="N998" s="182">
        <f>IFERROR(_xll.qlIndexFixing(ONIndex1M,I998,TRUE,_xll.ohTrigger(RecalcTrigger,Trigger1M)),NA())</f>
        <v>2.0085016103807973E-2</v>
      </c>
      <c r="O998" s="44">
        <f>IFERROR(_xll.qlIndexFixing(ONIndex3M,I998,TRUE,_xll.ohTrigger(RecalcTrigger,Trigger3M)),NA())</f>
        <v>2.0980045637735145E-2</v>
      </c>
      <c r="P998" s="44">
        <f>IFERROR(_xll.qlIndexFixing(ONIndex6M,I998,TRUE,_xll.ohTrigger(RecalcTrigger,Trigger6M)),NA())</f>
        <v>2.1369294030773034E-2</v>
      </c>
      <c r="Q998" s="183">
        <f>IFERROR(_xll.qlIndexFixing(ONIndex1Y,I998,TRUE,_xll.ohTrigger(RecalcTrigger,Trigger1Y)),NA())</f>
        <v>2.171032909664028E-2</v>
      </c>
    </row>
    <row r="999" spans="2:17" x14ac:dyDescent="0.2">
      <c r="B999" s="39" t="s">
        <v>42</v>
      </c>
      <c r="D999" s="42">
        <f>_xll.qlCalendarAdvance(Calendar,$D998,B999,"f",FALSE)</f>
        <v>46448</v>
      </c>
      <c r="E999" s="177">
        <f>_xll.qlInterestRateIndexValueDate(IndexON,D999)</f>
        <v>46448</v>
      </c>
      <c r="F999" s="193">
        <f>IFERROR(_xll.qlIndexFixing(IndexON,D999,TRUE,_xll.ohTrigger(RecalcTrigger,TriggerON)),NA())</f>
        <v>2.0035968893354905E-2</v>
      </c>
      <c r="H999" s="42">
        <f>_xll.qlCalendarAdvance(Calendar,$H998,B999,"f",FALSE)</f>
        <v>46448</v>
      </c>
      <c r="I999" s="177">
        <f>_xll.qlInterestRateIndexValueDate(Index1M,$H999)</f>
        <v>46450</v>
      </c>
      <c r="J999" s="182">
        <f>IFERROR(_xll.qlIndexFixing(Index1M,$H999,TRUE,_xll.ohTrigger(RecalcTrigger,Trigger1M)),NA())</f>
        <v>2.0150007839960793E-2</v>
      </c>
      <c r="K999" s="44">
        <f>IFERROR(_xll.qlIndexFixing(Index3M,H999,TRUE,_xll.ohTrigger(RecalcTrigger,Trigger3M)),NA())</f>
        <v>2.1138617376354162E-2</v>
      </c>
      <c r="L999" s="44">
        <f>IFERROR(_xll.qlIndexFixing(Index6M,$H999,TRUE,_xll.ohTrigger(RecalcTrigger,Trigger6M)),NA())</f>
        <v>2.1656224158553512E-2</v>
      </c>
      <c r="M999" s="183">
        <f>IFERROR(_xll.qlIndexFixing(Index1Y,$H999,TRUE,_xll.ohTrigger(RecalcTrigger,Trigger1Y)),NA())</f>
        <v>2.2223817358357625E-2</v>
      </c>
      <c r="N999" s="182">
        <f>IFERROR(_xll.qlIndexFixing(ONIndex1M,I999,TRUE,_xll.ohTrigger(RecalcTrigger,Trigger1M)),NA())</f>
        <v>2.0103271583815641E-2</v>
      </c>
      <c r="O999" s="44">
        <f>IFERROR(_xll.qlIndexFixing(ONIndex3M,I999,TRUE,_xll.ohTrigger(RecalcTrigger,Trigger3M)),NA())</f>
        <v>2.0995599609765492E-2</v>
      </c>
      <c r="P999" s="44">
        <f>IFERROR(_xll.qlIndexFixing(ONIndex6M,I999,TRUE,_xll.ohTrigger(RecalcTrigger,Trigger6M)),NA())</f>
        <v>2.138318045502352E-2</v>
      </c>
      <c r="Q999" s="183">
        <f>IFERROR(_xll.qlIndexFixing(ONIndex1Y,I999,TRUE,_xll.ohTrigger(RecalcTrigger,Trigger1Y)),NA())</f>
        <v>2.172353749525513E-2</v>
      </c>
    </row>
    <row r="1000" spans="2:17" x14ac:dyDescent="0.2">
      <c r="B1000" s="39" t="s">
        <v>42</v>
      </c>
      <c r="D1000" s="42">
        <f>_xll.qlCalendarAdvance(Calendar,$D999,B1000,"f",FALSE)</f>
        <v>46455</v>
      </c>
      <c r="E1000" s="177">
        <f>_xll.qlInterestRateIndexValueDate(IndexON,D1000)</f>
        <v>46455</v>
      </c>
      <c r="F1000" s="193">
        <f>IFERROR(_xll.qlIndexFixing(IndexON,D1000,TRUE,_xll.ohTrigger(RecalcTrigger,TriggerON)),NA())</f>
        <v>2.0046178560466643E-2</v>
      </c>
      <c r="H1000" s="42">
        <f>_xll.qlCalendarAdvance(Calendar,$H999,B1000,"f",FALSE)</f>
        <v>46455</v>
      </c>
      <c r="I1000" s="177">
        <f>_xll.qlInterestRateIndexValueDate(Index1M,$H1000)</f>
        <v>46457</v>
      </c>
      <c r="J1000" s="182">
        <f>IFERROR(_xll.qlIndexFixing(Index1M,$H1000,TRUE,_xll.ohTrigger(RecalcTrigger,Trigger1M)),NA())</f>
        <v>2.0167670525812198E-2</v>
      </c>
      <c r="K1000" s="44">
        <f>IFERROR(_xll.qlIndexFixing(Index3M,H1000,TRUE,_xll.ohTrigger(RecalcTrigger,Trigger3M)),NA())</f>
        <v>2.1152876351851022E-2</v>
      </c>
      <c r="L1000" s="44">
        <f>IFERROR(_xll.qlIndexFixing(Index6M,$H1000,TRUE,_xll.ohTrigger(RecalcTrigger,Trigger6M)),NA())</f>
        <v>2.1667609296815347E-2</v>
      </c>
      <c r="M1000" s="183">
        <f>IFERROR(_xll.qlIndexFixing(Index1Y,$H1000,TRUE,_xll.ohTrigger(RecalcTrigger,Trigger1Y)),NA())</f>
        <v>2.22322242310719E-2</v>
      </c>
      <c r="N1000" s="182">
        <f>IFERROR(_xll.qlIndexFixing(ONIndex1M,I1000,TRUE,_xll.ohTrigger(RecalcTrigger,Trigger1M)),NA())</f>
        <v>2.0121292162125215E-2</v>
      </c>
      <c r="O1000" s="44">
        <f>IFERROR(_xll.qlIndexFixing(ONIndex3M,I1000,TRUE,_xll.ohTrigger(RecalcTrigger,Trigger3M)),NA())</f>
        <v>2.1010957805200903E-2</v>
      </c>
      <c r="P1000" s="44">
        <f>IFERROR(_xll.qlIndexFixing(ONIndex6M,I1000,TRUE,_xll.ohTrigger(RecalcTrigger,Trigger6M)),NA())</f>
        <v>2.1396878420905097E-2</v>
      </c>
      <c r="Q1000" s="183">
        <f>IFERROR(_xll.qlIndexFixing(ONIndex1Y,I1000,TRUE,_xll.ohTrigger(RecalcTrigger,Trigger1Y)),NA())</f>
        <v>2.1736561971552604E-2</v>
      </c>
    </row>
    <row r="1001" spans="2:17" x14ac:dyDescent="0.2">
      <c r="B1001" s="39" t="s">
        <v>42</v>
      </c>
      <c r="D1001" s="42">
        <f>_xll.qlCalendarAdvance(Calendar,$D1000,B1001,"f",FALSE)</f>
        <v>46462</v>
      </c>
      <c r="E1001" s="177">
        <f>_xll.qlInterestRateIndexValueDate(IndexON,D1001)</f>
        <v>46462</v>
      </c>
      <c r="F1001" s="193">
        <f>IFERROR(_xll.qlIndexFixing(IndexON,D1001,TRUE,_xll.ohTrigger(RecalcTrigger,TriggerON)),NA())</f>
        <v>2.0056349024537568E-2</v>
      </c>
      <c r="H1001" s="42">
        <f>_xll.qlCalendarAdvance(Calendar,$H1000,B1001,"f",FALSE)</f>
        <v>46462</v>
      </c>
      <c r="I1001" s="177">
        <f>_xll.qlInterestRateIndexValueDate(Index1M,$H1001)</f>
        <v>46464</v>
      </c>
      <c r="J1001" s="182">
        <f>IFERROR(_xll.qlIndexFixing(Index1M,$H1001,TRUE,_xll.ohTrigger(RecalcTrigger,Trigger1M)),NA())</f>
        <v>2.0185095674201403E-2</v>
      </c>
      <c r="K1001" s="44">
        <f>IFERROR(_xll.qlIndexFixing(Index3M,H1001,TRUE,_xll.ohTrigger(RecalcTrigger,Trigger3M)),NA())</f>
        <v>2.1166934949325884E-2</v>
      </c>
      <c r="L1001" s="44">
        <f>IFERROR(_xll.qlIndexFixing(Index6M,$H1001,TRUE,_xll.ohTrigger(RecalcTrigger,Trigger6M)),NA())</f>
        <v>2.1678797321937174E-2</v>
      </c>
      <c r="M1001" s="183">
        <f>IFERROR(_xll.qlIndexFixing(Index1Y,$H1001,TRUE,_xll.ohTrigger(RecalcTrigger,Trigger1Y)),NA())</f>
        <v>2.2240456314589801E-2</v>
      </c>
      <c r="N1001" s="182">
        <f>IFERROR(_xll.qlIndexFixing(ONIndex1M,I1001,TRUE,_xll.ohTrigger(RecalcTrigger,Trigger1M)),NA())</f>
        <v>2.0139076987257809E-2</v>
      </c>
      <c r="O1001" s="44">
        <f>IFERROR(_xll.qlIndexFixing(ONIndex3M,I1001,TRUE,_xll.ohTrigger(RecalcTrigger,Trigger3M)),NA())</f>
        <v>2.1026119706615276E-2</v>
      </c>
      <c r="P1001" s="44">
        <f>IFERROR(_xll.qlIndexFixing(ONIndex6M,I1001,TRUE,_xll.ohTrigger(RecalcTrigger,Trigger6M)),NA())</f>
        <v>2.1410387448401735E-2</v>
      </c>
      <c r="Q1001" s="183">
        <f>IFERROR(_xll.qlIndexFixing(ONIndex1Y,I1001,TRUE,_xll.ohTrigger(RecalcTrigger,Trigger1Y)),NA())</f>
        <v>2.1749402024893172E-2</v>
      </c>
    </row>
    <row r="1002" spans="2:17" x14ac:dyDescent="0.2">
      <c r="B1002" s="39" t="s">
        <v>42</v>
      </c>
      <c r="D1002" s="42">
        <f>_xll.qlCalendarAdvance(Calendar,$D1001,B1002,"f",FALSE)</f>
        <v>46469</v>
      </c>
      <c r="E1002" s="177">
        <f>_xll.qlInterestRateIndexValueDate(IndexON,D1002)</f>
        <v>46469</v>
      </c>
      <c r="F1002" s="193">
        <f>IFERROR(_xll.qlIndexFixing(IndexON,D1002,TRUE,_xll.ohTrigger(RecalcTrigger,TriggerON)),NA())</f>
        <v>2.006648103576758E-2</v>
      </c>
      <c r="H1002" s="42">
        <f>_xll.qlCalendarAdvance(Calendar,$H1001,B1002,"f",FALSE)</f>
        <v>46469</v>
      </c>
      <c r="I1002" s="177">
        <f>_xll.qlInterestRateIndexValueDate(Index1M,$H1002)</f>
        <v>46471</v>
      </c>
      <c r="J1002" s="182">
        <f>IFERROR(_xll.qlIndexFixing(Index1M,$H1002,TRUE,_xll.ohTrigger(RecalcTrigger,Trigger1M)),NA())</f>
        <v>2.0202282431099061E-2</v>
      </c>
      <c r="K1002" s="44">
        <f>IFERROR(_xll.qlIndexFixing(Index3M,H1002,TRUE,_xll.ohTrigger(RecalcTrigger,Trigger3M)),NA())</f>
        <v>2.1180792646320144E-2</v>
      </c>
      <c r="L1002" s="44">
        <f>IFERROR(_xll.qlIndexFixing(Index6M,$H1002,TRUE,_xll.ohTrigger(RecalcTrigger,Trigger6M)),NA())</f>
        <v>2.1689787745236784E-2</v>
      </c>
      <c r="M1002" s="183">
        <f>IFERROR(_xll.qlIndexFixing(Index1Y,$H1002,TRUE,_xll.ohTrigger(RecalcTrigger,Trigger1Y)),NA())</f>
        <v>2.2248515448861472E-2</v>
      </c>
      <c r="N1002" s="182">
        <f>IFERROR(_xll.qlIndexFixing(ONIndex1M,I1002,TRUE,_xll.ohTrigger(RecalcTrigger,Trigger1M)),NA())</f>
        <v>2.0161595407826027E-2</v>
      </c>
      <c r="O1002" s="44">
        <f>IFERROR(_xll.qlIndexFixing(ONIndex3M,I1002,TRUE,_xll.ohTrigger(RecalcTrigger,Trigger3M)),NA())</f>
        <v>2.1045324314998837E-2</v>
      </c>
      <c r="P1002" s="44">
        <f>IFERROR(_xll.qlIndexFixing(ONIndex6M,I1002,TRUE,_xll.ohTrigger(RecalcTrigger,Trigger6M)),NA())</f>
        <v>2.1427477801854167E-2</v>
      </c>
      <c r="Q1002" s="183">
        <f>IFERROR(_xll.qlIndexFixing(ONIndex1Y,I1002,TRUE,_xll.ohTrigger(RecalcTrigger,Trigger1Y)),NA())</f>
        <v>2.1765638869961634E-2</v>
      </c>
    </row>
    <row r="1003" spans="2:17" x14ac:dyDescent="0.2">
      <c r="B1003" s="39" t="s">
        <v>42</v>
      </c>
      <c r="D1003" s="42">
        <f>_xll.qlCalendarAdvance(Calendar,$D1002,B1003,"f",FALSE)</f>
        <v>46476</v>
      </c>
      <c r="E1003" s="177">
        <f>_xll.qlInterestRateIndexValueDate(IndexON,D1003)</f>
        <v>46476</v>
      </c>
      <c r="F1003" s="193">
        <f>IFERROR(_xll.qlIndexFixing(IndexON,D1003,TRUE,_xll.ohTrigger(RecalcTrigger,TriggerON)),NA())</f>
        <v>2.0076575343876968E-2</v>
      </c>
      <c r="H1003" s="42">
        <f>_xll.qlCalendarAdvance(Calendar,$H1002,B1003,"f",FALSE)</f>
        <v>46476</v>
      </c>
      <c r="I1003" s="177">
        <f>_xll.qlInterestRateIndexValueDate(Index1M,$H1003)</f>
        <v>46478</v>
      </c>
      <c r="J1003" s="182">
        <f>IFERROR(_xll.qlIndexFixing(Index1M,$H1003,TRUE,_xll.ohTrigger(RecalcTrigger,Trigger1M)),NA())</f>
        <v>2.0219229942470829E-2</v>
      </c>
      <c r="K1003" s="44">
        <f>IFERROR(_xll.qlIndexFixing(Index3M,H1003,TRUE,_xll.ohTrigger(RecalcTrigger,Trigger3M)),NA())</f>
        <v>2.1192888885104923E-2</v>
      </c>
      <c r="L1003" s="44">
        <f>IFERROR(_xll.qlIndexFixing(Index6M,$H1003,TRUE,_xll.ohTrigger(RecalcTrigger,Trigger6M)),NA())</f>
        <v>2.1696516662691331E-2</v>
      </c>
      <c r="M1003" s="183">
        <f>IFERROR(_xll.qlIndexFixing(Index1Y,$H1003,TRUE,_xll.ohTrigger(RecalcTrigger,Trigger1Y)),NA())</f>
        <v>2.2256403487940779E-2</v>
      </c>
      <c r="N1003" s="182">
        <f>IFERROR(_xll.qlIndexFixing(ONIndex1M,I1003,TRUE,_xll.ohTrigger(RecalcTrigger,Trigger1M)),NA())</f>
        <v>2.0173935971916634E-2</v>
      </c>
      <c r="O1003" s="44">
        <f>IFERROR(_xll.qlIndexFixing(ONIndex3M,I1003,TRUE,_xll.ohTrigger(RecalcTrigger,Trigger3M)),NA())</f>
        <v>2.105585255711695E-2</v>
      </c>
      <c r="P1003" s="44">
        <f>IFERROR(_xll.qlIndexFixing(ONIndex6M,I1003,TRUE,_xll.ohTrigger(RecalcTrigger,Trigger6M)),NA())</f>
        <v>2.1436836768335965E-2</v>
      </c>
      <c r="Q1003" s="183">
        <f>IFERROR(_xll.qlIndexFixing(ONIndex1Y,I1003,TRUE,_xll.ohTrigger(RecalcTrigger,Trigger1Y)),NA())</f>
        <v>2.1774526859186238E-2</v>
      </c>
    </row>
    <row r="1004" spans="2:17" x14ac:dyDescent="0.2">
      <c r="B1004" s="39" t="s">
        <v>42</v>
      </c>
      <c r="D1004" s="42">
        <f>_xll.qlCalendarAdvance(Calendar,$D1003,B1004,"f",FALSE)</f>
        <v>46483</v>
      </c>
      <c r="E1004" s="177">
        <f>_xll.qlInterestRateIndexValueDate(IndexON,D1004)</f>
        <v>46483</v>
      </c>
      <c r="F1004" s="193">
        <f>IFERROR(_xll.qlIndexFixing(IndexON,D1004,TRUE,_xll.ohTrigger(RecalcTrigger,TriggerON)),NA())</f>
        <v>2.008663269930544E-2</v>
      </c>
      <c r="H1004" s="42">
        <f>_xll.qlCalendarAdvance(Calendar,$H1003,B1004,"f",FALSE)</f>
        <v>46483</v>
      </c>
      <c r="I1004" s="177">
        <f>_xll.qlInterestRateIndexValueDate(Index1M,$H1004)</f>
        <v>46485</v>
      </c>
      <c r="J1004" s="182">
        <f>IFERROR(_xll.qlIndexFixing(Index1M,$H1004,TRUE,_xll.ohTrigger(RecalcTrigger,Trigger1M)),NA())</f>
        <v>2.0235937354309841E-2</v>
      </c>
      <c r="K1004" s="44">
        <f>IFERROR(_xll.qlIndexFixing(Index3M,H1004,TRUE,_xll.ohTrigger(RecalcTrigger,Trigger3M)),NA())</f>
        <v>2.1206356945911303E-2</v>
      </c>
      <c r="L1004" s="44">
        <f>IFERROR(_xll.qlIndexFixing(Index6M,$H1004,TRUE,_xll.ohTrigger(RecalcTrigger,Trigger6M)),NA())</f>
        <v>2.1707151555173176E-2</v>
      </c>
      <c r="M1004" s="183">
        <f>IFERROR(_xll.qlIndexFixing(Index1Y,$H1004,TRUE,_xll.ohTrigger(RecalcTrigger,Trigger1Y)),NA())</f>
        <v>2.2264122299979448E-2</v>
      </c>
      <c r="N1004" s="182">
        <f>IFERROR(_xll.qlIndexFixing(ONIndex1M,I1004,TRUE,_xll.ohTrigger(RecalcTrigger,Trigger1M)),NA())</f>
        <v>2.0191008428565027E-2</v>
      </c>
      <c r="O1004" s="44">
        <f>IFERROR(_xll.qlIndexFixing(ONIndex3M,I1004,TRUE,_xll.ohTrigger(RecalcTrigger,Trigger3M)),NA())</f>
        <v>2.1070422471032302E-2</v>
      </c>
      <c r="P1004" s="44">
        <f>IFERROR(_xll.qlIndexFixing(ONIndex6M,I1004,TRUE,_xll.ohTrigger(RecalcTrigger,Trigger6M)),NA())</f>
        <v>2.1449776100901374E-2</v>
      </c>
      <c r="Q1004" s="183">
        <f>IFERROR(_xll.qlIndexFixing(ONIndex1Y,I1004,TRUE,_xll.ohTrigger(RecalcTrigger,Trigger1Y)),NA())</f>
        <v>2.1786810638539933E-2</v>
      </c>
    </row>
    <row r="1005" spans="2:17" x14ac:dyDescent="0.2">
      <c r="B1005" s="39" t="s">
        <v>42</v>
      </c>
      <c r="D1005" s="42">
        <f>_xll.qlCalendarAdvance(Calendar,$D1004,B1005,"f",FALSE)</f>
        <v>46490</v>
      </c>
      <c r="E1005" s="177">
        <f>_xll.qlInterestRateIndexValueDate(IndexON,D1005)</f>
        <v>46490</v>
      </c>
      <c r="F1005" s="193">
        <f>IFERROR(_xll.qlIndexFixing(IndexON,D1005,TRUE,_xll.ohTrigger(RecalcTrigger,TriggerON)),NA())</f>
        <v>2.0096653851773283E-2</v>
      </c>
      <c r="H1005" s="42">
        <f>_xll.qlCalendarAdvance(Calendar,$H1004,B1005,"f",FALSE)</f>
        <v>46490</v>
      </c>
      <c r="I1005" s="177">
        <f>_xll.qlInterestRateIndexValueDate(Index1M,$H1005)</f>
        <v>46492</v>
      </c>
      <c r="J1005" s="182">
        <f>IFERROR(_xll.qlIndexFixing(Index1M,$H1005,TRUE,_xll.ohTrigger(RecalcTrigger,Trigger1M)),NA())</f>
        <v>2.0252403812601738E-2</v>
      </c>
      <c r="K1005" s="44">
        <f>IFERROR(_xll.qlIndexFixing(Index3M,H1005,TRUE,_xll.ohTrigger(RecalcTrigger,Trigger3M)),NA())</f>
        <v>2.1219622587713927E-2</v>
      </c>
      <c r="L1005" s="44">
        <f>IFERROR(_xll.qlIndexFixing(Index6M,$H1005,TRUE,_xll.ohTrigger(RecalcTrigger,Trigger6M)),NA())</f>
        <v>2.1717587519622501E-2</v>
      </c>
      <c r="M1005" s="183">
        <f>IFERROR(_xll.qlIndexFixing(Index1Y,$H1005,TRUE,_xll.ohTrigger(RecalcTrigger,Trigger1Y)),NA())</f>
        <v>2.2272780821606705E-2</v>
      </c>
      <c r="N1005" s="182">
        <f>IFERROR(_xll.qlIndexFixing(ONIndex1M,I1005,TRUE,_xll.ohTrigger(RecalcTrigger,Trigger1M)),NA())</f>
        <v>2.0207841726040954E-2</v>
      </c>
      <c r="O1005" s="44">
        <f>IFERROR(_xll.qlIndexFixing(ONIndex3M,I1005,TRUE,_xll.ohTrigger(RecalcTrigger,Trigger3M)),NA())</f>
        <v>2.1084794020662656E-2</v>
      </c>
      <c r="P1005" s="44">
        <f>IFERROR(_xll.qlIndexFixing(ONIndex6M,I1005,TRUE,_xll.ohTrigger(RecalcTrigger,Trigger6M)),NA())</f>
        <v>2.1462524575097675E-2</v>
      </c>
      <c r="Q1005" s="183">
        <f>IFERROR(_xll.qlIndexFixing(ONIndex1Y,I1005,TRUE,_xll.ohTrigger(RecalcTrigger,Trigger1Y)),NA())</f>
        <v>2.179890799181905E-2</v>
      </c>
    </row>
    <row r="1006" spans="2:17" x14ac:dyDescent="0.2">
      <c r="B1006" s="39" t="s">
        <v>42</v>
      </c>
      <c r="D1006" s="42">
        <f>_xll.qlCalendarAdvance(Calendar,$D1005,B1006,"f",FALSE)</f>
        <v>46497</v>
      </c>
      <c r="E1006" s="177">
        <f>_xll.qlInterestRateIndexValueDate(IndexON,D1006)</f>
        <v>46497</v>
      </c>
      <c r="F1006" s="193">
        <f>IFERROR(_xll.qlIndexFixing(IndexON,D1006,TRUE,_xll.ohTrigger(RecalcTrigger,TriggerON)),NA())</f>
        <v>2.0106639551560335E-2</v>
      </c>
      <c r="H1006" s="42">
        <f>_xll.qlCalendarAdvance(Calendar,$H1005,B1006,"f",FALSE)</f>
        <v>46497</v>
      </c>
      <c r="I1006" s="177">
        <f>_xll.qlInterestRateIndexValueDate(Index1M,$H1006)</f>
        <v>46499</v>
      </c>
      <c r="J1006" s="182">
        <f>IFERROR(_xll.qlIndexFixing(Index1M,$H1006,TRUE,_xll.ohTrigger(RecalcTrigger,Trigger1M)),NA())</f>
        <v>2.0268628463354643E-2</v>
      </c>
      <c r="K1006" s="44">
        <f>IFERROR(_xll.qlIndexFixing(Index3M,H1006,TRUE,_xll.ohTrigger(RecalcTrigger,Trigger3M)),NA())</f>
        <v>2.1232685288200048E-2</v>
      </c>
      <c r="L1006" s="44">
        <f>IFERROR(_xll.qlIndexFixing(Index6M,$H1006,TRUE,_xll.ohTrigger(RecalcTrigger,Trigger6M)),NA())</f>
        <v>2.172782406768067E-2</v>
      </c>
      <c r="M1006" s="183">
        <f>IFERROR(_xll.qlIndexFixing(Index1Y,$H1006,TRUE,_xll.ohTrigger(RecalcTrigger,Trigger1Y)),NA())</f>
        <v>2.2279059786024926E-2</v>
      </c>
      <c r="N1006" s="182">
        <f>IFERROR(_xll.qlIndexFixing(ONIndex1M,I1006,TRUE,_xll.ohTrigger(RecalcTrigger,Trigger1M)),NA())</f>
        <v>2.0224435012865527E-2</v>
      </c>
      <c r="O1006" s="44">
        <f>IFERROR(_xll.qlIndexFixing(ONIndex3M,I1006,TRUE,_xll.ohTrigger(RecalcTrigger,Trigger3M)),NA())</f>
        <v>2.1098966688342102E-2</v>
      </c>
      <c r="P1006" s="44">
        <f>IFERROR(_xll.qlIndexFixing(ONIndex6M,I1006,TRUE,_xll.ohTrigger(RecalcTrigger,Trigger6M)),NA())</f>
        <v>2.1475081711148647E-2</v>
      </c>
      <c r="Q1006" s="183">
        <f>IFERROR(_xll.qlIndexFixing(ONIndex1Y,I1006,TRUE,_xll.ohTrigger(RecalcTrigger,Trigger1Y)),NA())</f>
        <v>2.1810818417904443E-2</v>
      </c>
    </row>
    <row r="1007" spans="2:17" x14ac:dyDescent="0.2">
      <c r="B1007" s="39" t="s">
        <v>42</v>
      </c>
      <c r="D1007" s="42">
        <f>_xll.qlCalendarAdvance(Calendar,$D1006,B1007,"f",FALSE)</f>
        <v>46504</v>
      </c>
      <c r="E1007" s="177">
        <f>_xll.qlInterestRateIndexValueDate(IndexON,D1007)</f>
        <v>46504</v>
      </c>
      <c r="F1007" s="193">
        <f>IFERROR(_xll.qlIndexFixing(IndexON,D1007,TRUE,_xll.ohTrigger(RecalcTrigger,TriggerON)),NA())</f>
        <v>2.0116590548546753E-2</v>
      </c>
      <c r="H1007" s="42">
        <f>_xll.qlCalendarAdvance(Calendar,$H1006,B1007,"f",FALSE)</f>
        <v>46504</v>
      </c>
      <c r="I1007" s="177">
        <f>_xll.qlInterestRateIndexValueDate(Index1M,$H1007)</f>
        <v>46506</v>
      </c>
      <c r="J1007" s="182">
        <f>IFERROR(_xll.qlIndexFixing(Index1M,$H1007,TRUE,_xll.ohTrigger(RecalcTrigger,Trigger1M)),NA())</f>
        <v>2.0284610452584173E-2</v>
      </c>
      <c r="K1007" s="44">
        <f>IFERROR(_xll.qlIndexFixing(Index3M,H1007,TRUE,_xll.ohTrigger(RecalcTrigger,Trigger3M)),NA())</f>
        <v>2.1245544525080647E-2</v>
      </c>
      <c r="L1007" s="44">
        <f>IFERROR(_xll.qlIndexFixing(Index6M,$H1007,TRUE,_xll.ohTrigger(RecalcTrigger,Trigger6M)),NA())</f>
        <v>2.1737860711042327E-2</v>
      </c>
      <c r="M1007" s="183">
        <f>IFERROR(_xll.qlIndexFixing(Index1Y,$H1007,TRUE,_xll.ohTrigger(RecalcTrigger,Trigger1Y)),NA())</f>
        <v>2.2283014104565166E-2</v>
      </c>
      <c r="N1007" s="182">
        <f>IFERROR(_xll.qlIndexFixing(ONIndex1M,I1007,TRUE,_xll.ohTrigger(RecalcTrigger,Trigger1M)),NA())</f>
        <v>2.0240787437479923E-2</v>
      </c>
      <c r="O1007" s="44">
        <f>IFERROR(_xll.qlIndexFixing(ONIndex3M,I1007,TRUE,_xll.ohTrigger(RecalcTrigger,Trigger3M)),NA())</f>
        <v>2.1112939956564603E-2</v>
      </c>
      <c r="P1007" s="44">
        <f>IFERROR(_xll.qlIndexFixing(ONIndex6M,I1007,TRUE,_xll.ohTrigger(RecalcTrigger,Trigger6M)),NA())</f>
        <v>2.1487447028878393E-2</v>
      </c>
      <c r="Q1007" s="183">
        <f>IFERROR(_xll.qlIndexFixing(ONIndex1Y,I1007,TRUE,_xll.ohTrigger(RecalcTrigger,Trigger1Y)),NA())</f>
        <v>2.1822541416156582E-2</v>
      </c>
    </row>
    <row r="1008" spans="2:17" x14ac:dyDescent="0.2">
      <c r="B1008" s="39" t="s">
        <v>42</v>
      </c>
      <c r="D1008" s="42">
        <f>_xll.qlCalendarAdvance(Calendar,$D1007,B1008,"f",FALSE)</f>
        <v>46511</v>
      </c>
      <c r="E1008" s="177">
        <f>_xll.qlInterestRateIndexValueDate(IndexON,D1008)</f>
        <v>46511</v>
      </c>
      <c r="F1008" s="193">
        <f>IFERROR(_xll.qlIndexFixing(IndexON,D1008,TRUE,_xll.ohTrigger(RecalcTrigger,TriggerON)),NA())</f>
        <v>2.0126507592772569E-2</v>
      </c>
      <c r="H1008" s="42">
        <f>_xll.qlCalendarAdvance(Calendar,$H1007,B1008,"f",FALSE)</f>
        <v>46511</v>
      </c>
      <c r="I1008" s="177">
        <f>_xll.qlInterestRateIndexValueDate(Index1M,$H1008)</f>
        <v>46513</v>
      </c>
      <c r="J1008" s="182">
        <f>IFERROR(_xll.qlIndexFixing(Index1M,$H1008,TRUE,_xll.ohTrigger(RecalcTrigger,Trigger1M)),NA())</f>
        <v>2.0300348926318434E-2</v>
      </c>
      <c r="K1008" s="44">
        <f>IFERROR(_xll.qlIndexFixing(Index3M,H1008,TRUE,_xll.ohTrigger(RecalcTrigger,Trigger3M)),NA())</f>
        <v>2.1259690663504017E-2</v>
      </c>
      <c r="L1008" s="44">
        <f>IFERROR(_xll.qlIndexFixing(Index6M,$H1008,TRUE,_xll.ohTrigger(RecalcTrigger,Trigger6M)),NA())</f>
        <v>2.1751553286717764E-2</v>
      </c>
      <c r="M1008" s="183">
        <f>IFERROR(_xll.qlIndexFixing(Index1Y,$H1008,TRUE,_xll.ohTrigger(RecalcTrigger,Trigger1Y)),NA())</f>
        <v>2.2293343134102913E-2</v>
      </c>
      <c r="N1008" s="182">
        <f>IFERROR(_xll.qlIndexFixing(ONIndex1M,I1008,TRUE,_xll.ohTrigger(RecalcTrigger,Trigger1M)),NA())</f>
        <v>2.0256898148565128E-2</v>
      </c>
      <c r="O1008" s="44">
        <f>IFERROR(_xll.qlIndexFixing(ONIndex3M,I1008,TRUE,_xll.ohTrigger(RecalcTrigger,Trigger3M)),NA())</f>
        <v>2.1126713307904055E-2</v>
      </c>
      <c r="P1008" s="44">
        <f>IFERROR(_xll.qlIndexFixing(ONIndex6M,I1008,TRUE,_xll.ohTrigger(RecalcTrigger,Trigger6M)),NA())</f>
        <v>2.1499620048510693E-2</v>
      </c>
      <c r="Q1008" s="183">
        <f>IFERROR(_xll.qlIndexFixing(ONIndex1Y,I1008,TRUE,_xll.ohTrigger(RecalcTrigger,Trigger1Y)),NA())</f>
        <v>2.1834076485776066E-2</v>
      </c>
    </row>
    <row r="1009" spans="2:17" x14ac:dyDescent="0.2">
      <c r="B1009" s="39" t="s">
        <v>42</v>
      </c>
      <c r="D1009" s="42">
        <f>_xll.qlCalendarAdvance(Calendar,$D1008,B1009,"f",FALSE)</f>
        <v>46518</v>
      </c>
      <c r="E1009" s="177">
        <f>_xll.qlInterestRateIndexValueDate(IndexON,D1009)</f>
        <v>46518</v>
      </c>
      <c r="F1009" s="193">
        <f>IFERROR(_xll.qlIndexFixing(IndexON,D1009,TRUE,_xll.ohTrigger(RecalcTrigger,TriggerON)),NA())</f>
        <v>2.0136391434357748E-2</v>
      </c>
      <c r="H1009" s="42">
        <f>_xll.qlCalendarAdvance(Calendar,$H1008,B1009,"f",FALSE)</f>
        <v>46518</v>
      </c>
      <c r="I1009" s="177">
        <f>_xll.qlInterestRateIndexValueDate(Index1M,$H1009)</f>
        <v>46520</v>
      </c>
      <c r="J1009" s="182">
        <f>IFERROR(_xll.qlIndexFixing(Index1M,$H1009,TRUE,_xll.ohTrigger(RecalcTrigger,Trigger1M)),NA())</f>
        <v>2.0315843030588032E-2</v>
      </c>
      <c r="K1009" s="44">
        <f>IFERROR(_xll.qlIndexFixing(Index3M,H1009,TRUE,_xll.ohTrigger(RecalcTrigger,Trigger3M)),NA())</f>
        <v>2.1272127430296082E-2</v>
      </c>
      <c r="L1009" s="44">
        <f>IFERROR(_xll.qlIndexFixing(Index6M,$H1009,TRUE,_xll.ohTrigger(RecalcTrigger,Trigger6M)),NA())</f>
        <v>2.176114681829551E-2</v>
      </c>
      <c r="M1009" s="183">
        <f>IFERROR(_xll.qlIndexFixing(Index1Y,$H1009,TRUE,_xll.ohTrigger(RecalcTrigger,Trigger1Y)),NA())</f>
        <v>2.230024432651458E-2</v>
      </c>
      <c r="N1009" s="182">
        <f>IFERROR(_xll.qlIndexFixing(ONIndex1M,I1009,TRUE,_xll.ohTrigger(RecalcTrigger,Trigger1M)),NA())</f>
        <v>2.0272766294562317E-2</v>
      </c>
      <c r="O1009" s="44">
        <f>IFERROR(_xll.qlIndexFixing(ONIndex3M,I1009,TRUE,_xll.ohTrigger(RecalcTrigger,Trigger3M)),NA())</f>
        <v>2.1140286224534677E-2</v>
      </c>
      <c r="P1009" s="44">
        <f>IFERROR(_xll.qlIndexFixing(ONIndex6M,I1009,TRUE,_xll.ohTrigger(RecalcTrigger,Trigger6M)),NA())</f>
        <v>2.1511600289869648E-2</v>
      </c>
      <c r="Q1009" s="183">
        <f>IFERROR(_xll.qlIndexFixing(ONIndex1Y,I1009,TRUE,_xll.ohTrigger(RecalcTrigger,Trigger1Y)),NA())</f>
        <v>2.1845423125963492E-2</v>
      </c>
    </row>
    <row r="1010" spans="2:17" x14ac:dyDescent="0.2">
      <c r="B1010" s="39" t="s">
        <v>42</v>
      </c>
      <c r="D1010" s="42">
        <f>_xll.qlCalendarAdvance(Calendar,$D1009,B1010,"f",FALSE)</f>
        <v>46525</v>
      </c>
      <c r="E1010" s="177">
        <f>_xll.qlInterestRateIndexValueDate(IndexON,D1010)</f>
        <v>46525</v>
      </c>
      <c r="F1010" s="193">
        <f>IFERROR(_xll.qlIndexFixing(IndexON,D1010,TRUE,_xll.ohTrigger(RecalcTrigger,TriggerON)),NA())</f>
        <v>2.0146242823262384E-2</v>
      </c>
      <c r="H1010" s="42">
        <f>_xll.qlCalendarAdvance(Calendar,$H1009,B1010,"f",FALSE)</f>
        <v>46525</v>
      </c>
      <c r="I1010" s="177">
        <f>_xll.qlInterestRateIndexValueDate(Index1M,$H1010)</f>
        <v>46527</v>
      </c>
      <c r="J1010" s="182">
        <f>IFERROR(_xll.qlIndexFixing(Index1M,$H1010,TRUE,_xll.ohTrigger(RecalcTrigger,Trigger1M)),NA())</f>
        <v>2.0331091911443555E-2</v>
      </c>
      <c r="K1010" s="44">
        <f>IFERROR(_xll.qlIndexFixing(Index3M,H1010,TRUE,_xll.ohTrigger(RecalcTrigger,Trigger3M)),NA())</f>
        <v>2.1284359117801549E-2</v>
      </c>
      <c r="L1010" s="44">
        <f>IFERROR(_xll.qlIndexFixing(Index6M,$H1010,TRUE,_xll.ohTrigger(RecalcTrigger,Trigger6M)),NA())</f>
        <v>2.1770538840385881E-2</v>
      </c>
      <c r="M1010" s="183">
        <f>IFERROR(_xll.qlIndexFixing(Index1Y,$H1010,TRUE,_xll.ohTrigger(RecalcTrigger,Trigger1Y)),NA())</f>
        <v>2.2306987796737891E-2</v>
      </c>
      <c r="N1010" s="182">
        <f>IFERROR(_xll.qlIndexFixing(ONIndex1M,I1010,TRUE,_xll.ohTrigger(RecalcTrigger,Trigger1M)),NA())</f>
        <v>2.0288391023912666E-2</v>
      </c>
      <c r="O1010" s="44">
        <f>IFERROR(_xll.qlIndexFixing(ONIndex3M,I1010,TRUE,_xll.ohTrigger(RecalcTrigger,Trigger3M)),NA())</f>
        <v>2.1153658189110303E-2</v>
      </c>
      <c r="P1010" s="44">
        <f>IFERROR(_xll.qlIndexFixing(ONIndex6M,I1010,TRUE,_xll.ohTrigger(RecalcTrigger,Trigger6M)),NA())</f>
        <v>2.152338727317904E-2</v>
      </c>
      <c r="Q1010" s="183">
        <f>IFERROR(_xll.qlIndexFixing(ONIndex1Y,I1010,TRUE,_xll.ohTrigger(RecalcTrigger,Trigger1Y)),NA())</f>
        <v>2.1856580835999395E-2</v>
      </c>
    </row>
    <row r="1011" spans="2:17" x14ac:dyDescent="0.2">
      <c r="B1011" s="39" t="s">
        <v>42</v>
      </c>
      <c r="D1011" s="42">
        <f>_xll.qlCalendarAdvance(Calendar,$D1010,B1011,"f",FALSE)</f>
        <v>46532</v>
      </c>
      <c r="E1011" s="177">
        <f>_xll.qlInterestRateIndexValueDate(IndexON,D1011)</f>
        <v>46532</v>
      </c>
      <c r="F1011" s="193">
        <f>IFERROR(_xll.qlIndexFixing(IndexON,D1011,TRUE,_xll.ohTrigger(RecalcTrigger,TriggerON)),NA())</f>
        <v>2.0156062509686379E-2</v>
      </c>
      <c r="H1011" s="42">
        <f>_xll.qlCalendarAdvance(Calendar,$H1010,B1011,"f",FALSE)</f>
        <v>46532</v>
      </c>
      <c r="I1011" s="177">
        <f>_xll.qlInterestRateIndexValueDate(Index1M,$H1011)</f>
        <v>46534</v>
      </c>
      <c r="J1011" s="182">
        <f>IFERROR(_xll.qlIndexFixing(Index1M,$H1011,TRUE,_xll.ohTrigger(RecalcTrigger,Trigger1M)),NA())</f>
        <v>2.034609471495058E-2</v>
      </c>
      <c r="K1011" s="44">
        <f>IFERROR(_xll.qlIndexFixing(Index3M,H1011,TRUE,_xll.ohTrigger(RecalcTrigger,Trigger3M)),NA())</f>
        <v>2.1296385203785122E-2</v>
      </c>
      <c r="L1011" s="44">
        <f>IFERROR(_xll.qlIndexFixing(Index6M,$H1011,TRUE,_xll.ohTrigger(RecalcTrigger,Trigger6M)),NA())</f>
        <v>2.1779728864762642E-2</v>
      </c>
      <c r="M1011" s="183">
        <f>IFERROR(_xll.qlIndexFixing(Index1Y,$H1011,TRUE,_xll.ohTrigger(RecalcTrigger,Trigger1Y)),NA())</f>
        <v>2.2313575511546113E-2</v>
      </c>
      <c r="N1011" s="182">
        <f>IFERROR(_xll.qlIndexFixing(ONIndex1M,I1011,TRUE,_xll.ohTrigger(RecalcTrigger,Trigger1M)),NA())</f>
        <v>2.0303771485217226E-2</v>
      </c>
      <c r="O1011" s="44">
        <f>IFERROR(_xll.qlIndexFixing(ONIndex3M,I1011,TRUE,_xll.ohTrigger(RecalcTrigger,Trigger3M)),NA())</f>
        <v>2.1166828683885086E-2</v>
      </c>
      <c r="P1011" s="44">
        <f>IFERROR(_xll.qlIndexFixing(ONIndex6M,I1011,TRUE,_xll.ohTrigger(RecalcTrigger,Trigger6M)),NA())</f>
        <v>2.1534980518262969E-2</v>
      </c>
      <c r="Q1011" s="183">
        <f>IFERROR(_xll.qlIndexFixing(ONIndex1Y,I1011,TRUE,_xll.ohTrigger(RecalcTrigger,Trigger1Y)),NA())</f>
        <v>2.18675491149245E-2</v>
      </c>
    </row>
    <row r="1012" spans="2:17" x14ac:dyDescent="0.2">
      <c r="B1012" s="39" t="s">
        <v>42</v>
      </c>
      <c r="D1012" s="42">
        <f>_xll.qlCalendarAdvance(Calendar,$D1011,B1012,"f",FALSE)</f>
        <v>46539</v>
      </c>
      <c r="E1012" s="177">
        <f>_xll.qlInterestRateIndexValueDate(IndexON,D1012)</f>
        <v>46539</v>
      </c>
      <c r="F1012" s="193">
        <f>IFERROR(_xll.qlIndexFixing(IndexON,D1012,TRUE,_xll.ohTrigger(RecalcTrigger,TriggerON)),NA())</f>
        <v>2.0165851243509891E-2</v>
      </c>
      <c r="H1012" s="42">
        <f>_xll.qlCalendarAdvance(Calendar,$H1011,B1012,"f",FALSE)</f>
        <v>46539</v>
      </c>
      <c r="I1012" s="177">
        <f>_xll.qlInterestRateIndexValueDate(Index1M,$H1012)</f>
        <v>46541</v>
      </c>
      <c r="J1012" s="182">
        <f>IFERROR(_xll.qlIndexFixing(Index1M,$H1012,TRUE,_xll.ohTrigger(RecalcTrigger,Trigger1M)),NA())</f>
        <v>2.0360850587172186E-2</v>
      </c>
      <c r="K1012" s="44">
        <f>IFERROR(_xll.qlIndexFixing(Index3M,H1012,TRUE,_xll.ohTrigger(RecalcTrigger,Trigger3M)),NA())</f>
        <v>2.1308205166033226E-2</v>
      </c>
      <c r="L1012" s="44">
        <f>IFERROR(_xll.qlIndexFixing(Index6M,$H1012,TRUE,_xll.ohTrigger(RecalcTrigger,Trigger6M)),NA())</f>
        <v>2.1785028270222297E-2</v>
      </c>
      <c r="M1012" s="183">
        <f>IFERROR(_xll.qlIndexFixing(Index1Y,$H1012,TRUE,_xll.ohTrigger(RecalcTrigger,Trigger1Y)),NA())</f>
        <v>2.2320009451791689E-2</v>
      </c>
      <c r="N1012" s="182">
        <f>IFERROR(_xll.qlIndexFixing(ONIndex1M,I1012,TRUE,_xll.ohTrigger(RecalcTrigger,Trigger1M)),NA())</f>
        <v>2.0318906826997107E-2</v>
      </c>
      <c r="O1012" s="44">
        <f>IFERROR(_xll.qlIndexFixing(ONIndex3M,I1012,TRUE,_xll.ohTrigger(RecalcTrigger,Trigger3M)),NA())</f>
        <v>2.1179797191512861E-2</v>
      </c>
      <c r="P1012" s="44">
        <f>IFERROR(_xll.qlIndexFixing(ONIndex6M,I1012,TRUE,_xll.ohTrigger(RecalcTrigger,Trigger6M)),NA())</f>
        <v>2.1546379545345218E-2</v>
      </c>
      <c r="Q1012" s="183">
        <f>IFERROR(_xll.qlIndexFixing(ONIndex1Y,I1012,TRUE,_xll.ohTrigger(RecalcTrigger,Trigger1Y)),NA())</f>
        <v>2.1878327462019342E-2</v>
      </c>
    </row>
    <row r="1013" spans="2:17" x14ac:dyDescent="0.2">
      <c r="B1013" s="39" t="s">
        <v>42</v>
      </c>
      <c r="D1013" s="42">
        <f>_xll.qlCalendarAdvance(Calendar,$D1012,B1013,"f",FALSE)</f>
        <v>46546</v>
      </c>
      <c r="E1013" s="177">
        <f>_xll.qlInterestRateIndexValueDate(IndexON,D1013)</f>
        <v>46546</v>
      </c>
      <c r="F1013" s="193">
        <f>IFERROR(_xll.qlIndexFixing(IndexON,D1013,TRUE,_xll.ohTrigger(RecalcTrigger,TriggerON)),NA())</f>
        <v>2.0175609774932823E-2</v>
      </c>
      <c r="H1013" s="42">
        <f>_xll.qlCalendarAdvance(Calendar,$H1012,B1013,"f",FALSE)</f>
        <v>46546</v>
      </c>
      <c r="I1013" s="177">
        <f>_xll.qlInterestRateIndexValueDate(Index1M,$H1013)</f>
        <v>46548</v>
      </c>
      <c r="J1013" s="182">
        <f>IFERROR(_xll.qlIndexFixing(Index1M,$H1013,TRUE,_xll.ohTrigger(RecalcTrigger,Trigger1M)),NA())</f>
        <v>2.0375358674193933E-2</v>
      </c>
      <c r="K1013" s="44">
        <f>IFERROR(_xll.qlIndexFixing(Index3M,H1013,TRUE,_xll.ohTrigger(RecalcTrigger,Trigger3M)),NA())</f>
        <v>2.1319818482357478E-2</v>
      </c>
      <c r="L1013" s="44">
        <f>IFERROR(_xll.qlIndexFixing(Index6M,$H1013,TRUE,_xll.ohTrigger(RecalcTrigger,Trigger6M)),NA())</f>
        <v>2.1793855233820381E-2</v>
      </c>
      <c r="M1013" s="183">
        <f>IFERROR(_xll.qlIndexFixing(Index1Y,$H1013,TRUE,_xll.ohTrigger(RecalcTrigger,Trigger1Y)),NA())</f>
        <v>2.2326291612402318E-2</v>
      </c>
      <c r="N1013" s="182">
        <f>IFERROR(_xll.qlIndexFixing(ONIndex1M,I1013,TRUE,_xll.ohTrigger(RecalcTrigger,Trigger1M)),NA())</f>
        <v>2.0333796197773424E-2</v>
      </c>
      <c r="O1013" s="44">
        <f>IFERROR(_xll.qlIndexFixing(ONIndex3M,I1013,TRUE,_xll.ohTrigger(RecalcTrigger,Trigger3M)),NA())</f>
        <v>2.1192563194327718E-2</v>
      </c>
      <c r="P1013" s="44">
        <f>IFERROR(_xll.qlIndexFixing(ONIndex6M,I1013,TRUE,_xll.ohTrigger(RecalcTrigger,Trigger6M)),NA())</f>
        <v>2.1557583874409758E-2</v>
      </c>
      <c r="Q1013" s="183">
        <f>IFERROR(_xll.qlIndexFixing(ONIndex1Y,I1013,TRUE,_xll.ohTrigger(RecalcTrigger,Trigger1Y)),NA())</f>
        <v>2.1888915376564455E-2</v>
      </c>
    </row>
    <row r="1014" spans="2:17" x14ac:dyDescent="0.2">
      <c r="B1014" s="39" t="s">
        <v>42</v>
      </c>
      <c r="D1014" s="42">
        <f>_xll.qlCalendarAdvance(Calendar,$D1013,B1014,"f",FALSE)</f>
        <v>46553</v>
      </c>
      <c r="E1014" s="177">
        <f>_xll.qlInterestRateIndexValueDate(IndexON,D1014)</f>
        <v>46553</v>
      </c>
      <c r="F1014" s="193">
        <f>IFERROR(_xll.qlIndexFixing(IndexON,D1014,TRUE,_xll.ohTrigger(RecalcTrigger,TriggerON)),NA())</f>
        <v>2.0185338853835333E-2</v>
      </c>
      <c r="H1014" s="42">
        <f>_xll.qlCalendarAdvance(Calendar,$H1013,B1014,"f",FALSE)</f>
        <v>46553</v>
      </c>
      <c r="I1014" s="177">
        <f>_xll.qlInterestRateIndexValueDate(Index1M,$H1014)</f>
        <v>46555</v>
      </c>
      <c r="J1014" s="182">
        <f>IFERROR(_xll.qlIndexFixing(Index1M,$H1014,TRUE,_xll.ohTrigger(RecalcTrigger,Trigger1M)),NA())</f>
        <v>2.0389618122111375E-2</v>
      </c>
      <c r="K1014" s="44">
        <f>IFERROR(_xll.qlIndexFixing(Index3M,H1014,TRUE,_xll.ohTrigger(RecalcTrigger,Trigger3M)),NA())</f>
        <v>2.1331224630600776E-2</v>
      </c>
      <c r="L1014" s="44">
        <f>IFERROR(_xll.qlIndexFixing(Index6M,$H1014,TRUE,_xll.ohTrigger(RecalcTrigger,Trigger6M)),NA())</f>
        <v>2.1802478876013727E-2</v>
      </c>
      <c r="M1014" s="183">
        <f>IFERROR(_xll.qlIndexFixing(Index1Y,$H1014,TRUE,_xll.ohTrigger(RecalcTrigger,Trigger1Y)),NA())</f>
        <v>2.2332424002378792E-2</v>
      </c>
      <c r="N1014" s="182">
        <f>IFERROR(_xll.qlIndexFixing(ONIndex1M,I1014,TRUE,_xll.ohTrigger(RecalcTrigger,Trigger1M)),NA())</f>
        <v>2.0348438745987352E-2</v>
      </c>
      <c r="O1014" s="44">
        <f>IFERROR(_xll.qlIndexFixing(ONIndex3M,I1014,TRUE,_xll.ohTrigger(RecalcTrigger,Trigger3M)),NA())</f>
        <v>2.1205126174823619E-2</v>
      </c>
      <c r="P1014" s="44">
        <f>IFERROR(_xll.qlIndexFixing(ONIndex6M,I1014,TRUE,_xll.ohTrigger(RecalcTrigger,Trigger6M)),NA())</f>
        <v>2.1568593025440563E-2</v>
      </c>
      <c r="Q1014" s="183">
        <f>IFERROR(_xll.qlIndexFixing(ONIndex1Y,I1014,TRUE,_xll.ohTrigger(RecalcTrigger,Trigger1Y)),NA())</f>
        <v>2.18993123576805E-2</v>
      </c>
    </row>
    <row r="1015" spans="2:17" x14ac:dyDescent="0.2">
      <c r="B1015" s="39" t="s">
        <v>42</v>
      </c>
      <c r="D1015" s="42">
        <f>_xll.qlCalendarAdvance(Calendar,$D1014,B1015,"f",FALSE)</f>
        <v>46560</v>
      </c>
      <c r="E1015" s="177">
        <f>_xll.qlInterestRateIndexValueDate(IndexON,D1015)</f>
        <v>46560</v>
      </c>
      <c r="F1015" s="193">
        <f>IFERROR(_xll.qlIndexFixing(IndexON,D1015,TRUE,_xll.ohTrigger(RecalcTrigger,TriggerON)),NA())</f>
        <v>2.0195039230337386E-2</v>
      </c>
      <c r="H1015" s="42">
        <f>_xll.qlCalendarAdvance(Calendar,$H1014,B1015,"f",FALSE)</f>
        <v>46560</v>
      </c>
      <c r="I1015" s="177">
        <f>_xll.qlInterestRateIndexValueDate(Index1M,$H1015)</f>
        <v>46562</v>
      </c>
      <c r="J1015" s="182">
        <f>IFERROR(_xll.qlIndexFixing(Index1M,$H1015,TRUE,_xll.ohTrigger(RecalcTrigger,Trigger1M)),NA())</f>
        <v>2.0403628077030056E-2</v>
      </c>
      <c r="K1015" s="44">
        <f>IFERROR(_xll.qlIndexFixing(Index3M,H1015,TRUE,_xll.ohTrigger(RecalcTrigger,Trigger3M)),NA())</f>
        <v>2.134242308862775E-2</v>
      </c>
      <c r="L1015" s="44">
        <f>IFERROR(_xll.qlIndexFixing(Index6M,$H1015,TRUE,_xll.ohTrigger(RecalcTrigger,Trigger6M)),NA())</f>
        <v>2.1810898765665238E-2</v>
      </c>
      <c r="M1015" s="183">
        <f>IFERROR(_xll.qlIndexFixing(Index1Y,$H1015,TRUE,_xll.ohTrigger(RecalcTrigger,Trigger1Y)),NA())</f>
        <v>2.2338408644792387E-2</v>
      </c>
      <c r="N1015" s="182">
        <f>IFERROR(_xll.qlIndexFixing(ONIndex1M,I1015,TRUE,_xll.ohTrigger(RecalcTrigger,Trigger1M)),NA())</f>
        <v>2.0362833620160004E-2</v>
      </c>
      <c r="O1015" s="44">
        <f>IFERROR(_xll.qlIndexFixing(ONIndex3M,I1015,TRUE,_xll.ohTrigger(RecalcTrigger,Trigger3M)),NA())</f>
        <v>2.1217485615334652E-2</v>
      </c>
      <c r="P1015" s="44">
        <f>IFERROR(_xll.qlIndexFixing(ONIndex6M,I1015,TRUE,_xll.ohTrigger(RecalcTrigger,Trigger6M)),NA())</f>
        <v>2.1579406518501543E-2</v>
      </c>
      <c r="Q1015" s="183">
        <f>IFERROR(_xll.qlIndexFixing(ONIndex1Y,I1015,TRUE,_xll.ohTrigger(RecalcTrigger,Trigger1Y)),NA())</f>
        <v>2.1909517904568077E-2</v>
      </c>
    </row>
    <row r="1016" spans="2:17" x14ac:dyDescent="0.2">
      <c r="B1016" s="39" t="s">
        <v>42</v>
      </c>
      <c r="D1016" s="42">
        <f>_xll.qlCalendarAdvance(Calendar,$D1015,B1016,"f",FALSE)</f>
        <v>46567</v>
      </c>
      <c r="E1016" s="177">
        <f>_xll.qlInterestRateIndexValueDate(IndexON,D1016)</f>
        <v>46567</v>
      </c>
      <c r="F1016" s="193">
        <f>IFERROR(_xll.qlIndexFixing(IndexON,D1016,TRUE,_xll.ohTrigger(RecalcTrigger,TriggerON)),NA())</f>
        <v>2.0204711654558949E-2</v>
      </c>
      <c r="H1016" s="42">
        <f>_xll.qlCalendarAdvance(Calendar,$H1015,B1016,"f",FALSE)</f>
        <v>46567</v>
      </c>
      <c r="I1016" s="177">
        <f>_xll.qlInterestRateIndexValueDate(Index1M,$H1016)</f>
        <v>46569</v>
      </c>
      <c r="J1016" s="182">
        <f>IFERROR(_xll.qlIndexFixing(Index1M,$H1016,TRUE,_xll.ohTrigger(RecalcTrigger,Trigger1M)),NA())</f>
        <v>2.0417387685070509E-2</v>
      </c>
      <c r="K1016" s="44">
        <f>IFERROR(_xll.qlIndexFixing(Index3M,H1016,TRUE,_xll.ohTrigger(RecalcTrigger,Trigger3M)),NA())</f>
        <v>2.1353413334332553E-2</v>
      </c>
      <c r="L1016" s="44">
        <f>IFERROR(_xll.qlIndexFixing(Index6M,$H1016,TRUE,_xll.ohTrigger(RecalcTrigger,Trigger6M)),NA())</f>
        <v>2.1822636491600871E-2</v>
      </c>
      <c r="M1016" s="183">
        <f>IFERROR(_xll.qlIndexFixing(Index1Y,$H1016,TRUE,_xll.ohTrigger(RecalcTrigger,Trigger1Y)),NA())</f>
        <v>2.2344247576782685E-2</v>
      </c>
      <c r="N1016" s="182">
        <f>IFERROR(_xll.qlIndexFixing(ONIndex1M,I1016,TRUE,_xll.ohTrigger(RecalcTrigger,Trigger1M)),NA())</f>
        <v>2.0376979968892428E-2</v>
      </c>
      <c r="O1016" s="44">
        <f>IFERROR(_xll.qlIndexFixing(ONIndex3M,I1016,TRUE,_xll.ohTrigger(RecalcTrigger,Trigger3M)),NA())</f>
        <v>2.1229640998274846E-2</v>
      </c>
      <c r="P1016" s="44">
        <f>IFERROR(_xll.qlIndexFixing(ONIndex6M,I1016,TRUE,_xll.ohTrigger(RecalcTrigger,Trigger6M)),NA())</f>
        <v>2.1590023873576669E-2</v>
      </c>
      <c r="Q1016" s="183">
        <f>IFERROR(_xll.qlIndexFixing(ONIndex1Y,I1016,TRUE,_xll.ohTrigger(RecalcTrigger,Trigger1Y)),NA())</f>
        <v>2.1919531516427782E-2</v>
      </c>
    </row>
    <row r="1017" spans="2:17" x14ac:dyDescent="0.2">
      <c r="B1017" s="39" t="s">
        <v>42</v>
      </c>
      <c r="D1017" s="42">
        <f>_xll.qlCalendarAdvance(Calendar,$D1016,B1017,"f",FALSE)</f>
        <v>46574</v>
      </c>
      <c r="E1017" s="177">
        <f>_xll.qlInterestRateIndexValueDate(IndexON,D1017)</f>
        <v>46574</v>
      </c>
      <c r="F1017" s="193">
        <f>IFERROR(_xll.qlIndexFixing(IndexON,D1017,TRUE,_xll.ohTrigger(RecalcTrigger,TriggerON)),NA())</f>
        <v>2.021435687638018E-2</v>
      </c>
      <c r="H1017" s="42">
        <f>_xll.qlCalendarAdvance(Calendar,$H1016,B1017,"f",FALSE)</f>
        <v>46574</v>
      </c>
      <c r="I1017" s="177">
        <f>_xll.qlInterestRateIndexValueDate(Index1M,$H1017)</f>
        <v>46576</v>
      </c>
      <c r="J1017" s="182">
        <f>IFERROR(_xll.qlIndexFixing(Index1M,$H1017,TRUE,_xll.ohTrigger(RecalcTrigger,Trigger1M)),NA())</f>
        <v>2.0430896092360762E-2</v>
      </c>
      <c r="K1017" s="44">
        <f>IFERROR(_xll.qlIndexFixing(Index3M,H1017,TRUE,_xll.ohTrigger(RecalcTrigger,Trigger3M)),NA())</f>
        <v>2.1364194845635422E-2</v>
      </c>
      <c r="L1017" s="44">
        <f>IFERROR(_xll.qlIndexFixing(Index6M,$H1017,TRUE,_xll.ohTrigger(RecalcTrigger,Trigger6M)),NA())</f>
        <v>2.1830616337171864E-2</v>
      </c>
      <c r="M1017" s="183">
        <f>IFERROR(_xll.qlIndexFixing(Index1Y,$H1017,TRUE,_xll.ohTrigger(RecalcTrigger,Trigger1Y)),NA())</f>
        <v>2.2349942849554338E-2</v>
      </c>
      <c r="N1017" s="182">
        <f>IFERROR(_xll.qlIndexFixing(ONIndex1M,I1017,TRUE,_xll.ohTrigger(RecalcTrigger,Trigger1M)),NA())</f>
        <v>2.0390876940625802E-2</v>
      </c>
      <c r="O1017" s="44">
        <f>IFERROR(_xll.qlIndexFixing(ONIndex3M,I1017,TRUE,_xll.ohTrigger(RecalcTrigger,Trigger3M)),NA())</f>
        <v>2.1241591806298032E-2</v>
      </c>
      <c r="P1017" s="44">
        <f>IFERROR(_xll.qlIndexFixing(ONIndex6M,I1017,TRUE,_xll.ohTrigger(RecalcTrigger,Trigger6M)),NA())</f>
        <v>2.1600444610729852E-2</v>
      </c>
      <c r="Q1017" s="183">
        <f>IFERROR(_xll.qlIndexFixing(ONIndex1Y,I1017,TRUE,_xll.ohTrigger(RecalcTrigger,Trigger1Y)),NA())</f>
        <v>2.1929352692460213E-2</v>
      </c>
    </row>
    <row r="1018" spans="2:17" x14ac:dyDescent="0.2">
      <c r="B1018" s="39" t="s">
        <v>42</v>
      </c>
      <c r="D1018" s="42">
        <f>_xll.qlCalendarAdvance(Calendar,$D1017,B1018,"f",FALSE)</f>
        <v>46581</v>
      </c>
      <c r="E1018" s="177">
        <f>_xll.qlInterestRateIndexValueDate(IndexON,D1018)</f>
        <v>46581</v>
      </c>
      <c r="F1018" s="193">
        <f>IFERROR(_xll.qlIndexFixing(IndexON,D1018,TRUE,_xll.ohTrigger(RecalcTrigger,TriggerON)),NA())</f>
        <v>2.0223975645921044E-2</v>
      </c>
      <c r="H1018" s="42">
        <f>_xll.qlCalendarAdvance(Calendar,$H1017,B1018,"f",FALSE)</f>
        <v>46581</v>
      </c>
      <c r="I1018" s="177">
        <f>_xll.qlInterestRateIndexValueDate(Index1M,$H1018)</f>
        <v>46583</v>
      </c>
      <c r="J1018" s="182">
        <f>IFERROR(_xll.qlIndexFixing(Index1M,$H1018,TRUE,_xll.ohTrigger(RecalcTrigger,Trigger1M)),NA())</f>
        <v>2.0444152445048824E-2</v>
      </c>
      <c r="K1018" s="44">
        <f>IFERROR(_xll.qlIndexFixing(Index3M,H1018,TRUE,_xll.ohTrigger(RecalcTrigger,Trigger3M)),NA())</f>
        <v>2.1374767100483517E-2</v>
      </c>
      <c r="L1018" s="44">
        <f>IFERROR(_xll.qlIndexFixing(Index6M,$H1018,TRUE,_xll.ohTrigger(RecalcTrigger,Trigger6M)),NA())</f>
        <v>2.183840303665234E-2</v>
      </c>
      <c r="M1018" s="183">
        <f>IFERROR(_xll.qlIndexFixing(Index1Y,$H1018,TRUE,_xll.ohTrigger(RecalcTrigger,Trigger1Y)),NA())</f>
        <v>2.2355496528374638E-2</v>
      </c>
      <c r="N1018" s="182">
        <f>IFERROR(_xll.qlIndexFixing(ONIndex1M,I1018,TRUE,_xll.ohTrigger(RecalcTrigger,Trigger1M)),NA())</f>
        <v>2.0404523683881237E-2</v>
      </c>
      <c r="O1018" s="44">
        <f>IFERROR(_xll.qlIndexFixing(ONIndex3M,I1018,TRUE,_xll.ohTrigger(RecalcTrigger,Trigger3M)),NA())</f>
        <v>2.1253337521658366E-2</v>
      </c>
      <c r="P1018" s="44">
        <f>IFERROR(_xll.qlIndexFixing(ONIndex6M,I1018,TRUE,_xll.ohTrigger(RecalcTrigger,Trigger6M)),NA())</f>
        <v>2.1610668249945064E-2</v>
      </c>
      <c r="Q1018" s="183">
        <f>IFERROR(_xll.qlIndexFixing(ONIndex1Y,I1018,TRUE,_xll.ohTrigger(RecalcTrigger,Trigger1Y)),NA())</f>
        <v>2.193898093186597E-2</v>
      </c>
    </row>
    <row r="1019" spans="2:17" x14ac:dyDescent="0.2">
      <c r="B1019" s="39" t="s">
        <v>42</v>
      </c>
      <c r="D1019" s="42">
        <f>_xll.qlCalendarAdvance(Calendar,$D1018,B1019,"f",FALSE)</f>
        <v>46588</v>
      </c>
      <c r="E1019" s="177">
        <f>_xll.qlInterestRateIndexValueDate(IndexON,D1019)</f>
        <v>46588</v>
      </c>
      <c r="F1019" s="193">
        <f>IFERROR(_xll.qlIndexFixing(IndexON,D1019,TRUE,_xll.ohTrigger(RecalcTrigger,TriggerON)),NA())</f>
        <v>2.0233568713301509E-2</v>
      </c>
      <c r="H1019" s="42">
        <f>_xll.qlCalendarAdvance(Calendar,$H1018,B1019,"f",FALSE)</f>
        <v>46588</v>
      </c>
      <c r="I1019" s="177">
        <f>_xll.qlInterestRateIndexValueDate(Index1M,$H1019)</f>
        <v>46590</v>
      </c>
      <c r="J1019" s="182">
        <f>IFERROR(_xll.qlIndexFixing(Index1M,$H1019,TRUE,_xll.ohTrigger(RecalcTrigger,Trigger1M)),NA())</f>
        <v>2.0457155889290202E-2</v>
      </c>
      <c r="K1019" s="44">
        <f>IFERROR(_xll.qlIndexFixing(Index3M,H1019,TRUE,_xll.ohTrigger(RecalcTrigger,Trigger3M)),NA())</f>
        <v>2.1385129576853547E-2</v>
      </c>
      <c r="L1019" s="44">
        <f>IFERROR(_xll.qlIndexFixing(Index6M,$H1019,TRUE,_xll.ohTrigger(RecalcTrigger,Trigger6M)),NA())</f>
        <v>2.1846000447687249E-2</v>
      </c>
      <c r="M1019" s="183">
        <f>IFERROR(_xll.qlIndexFixing(Index1Y,$H1019,TRUE,_xll.ohTrigger(RecalcTrigger,Trigger1Y)),NA())</f>
        <v>2.2360910692571609E-2</v>
      </c>
      <c r="N1019" s="182">
        <f>IFERROR(_xll.qlIndexFixing(ONIndex1M,I1019,TRUE,_xll.ohTrigger(RecalcTrigger,Trigger1M)),NA())</f>
        <v>2.0417919347259783E-2</v>
      </c>
      <c r="O1019" s="44">
        <f>IFERROR(_xll.qlIndexFixing(ONIndex3M,I1019,TRUE,_xll.ohTrigger(RecalcTrigger,Trigger3M)),NA())</f>
        <v>2.1264877626769874E-2</v>
      </c>
      <c r="P1019" s="44">
        <f>IFERROR(_xll.qlIndexFixing(ONIndex6M,I1019,TRUE,_xll.ohTrigger(RecalcTrigger,Trigger6M)),NA())</f>
        <v>2.1620694311366151E-2</v>
      </c>
      <c r="Q1019" s="183">
        <f>IFERROR(_xll.qlIndexFixing(ONIndex1Y,I1019,TRUE,_xll.ohTrigger(RecalcTrigger,Trigger1Y)),NA())</f>
        <v>2.1948415733925586E-2</v>
      </c>
    </row>
    <row r="1020" spans="2:17" x14ac:dyDescent="0.2">
      <c r="B1020" s="39" t="s">
        <v>42</v>
      </c>
      <c r="D1020" s="42">
        <f>_xll.qlCalendarAdvance(Calendar,$D1019,B1020,"f",FALSE)</f>
        <v>46595</v>
      </c>
      <c r="E1020" s="177">
        <f>_xll.qlInterestRateIndexValueDate(IndexON,D1020)</f>
        <v>46595</v>
      </c>
      <c r="F1020" s="193">
        <f>IFERROR(_xll.qlIndexFixing(IndexON,D1020,TRUE,_xll.ohTrigger(RecalcTrigger,TriggerON)),NA())</f>
        <v>2.0243136828401731E-2</v>
      </c>
      <c r="H1020" s="42">
        <f>_xll.qlCalendarAdvance(Calendar,$H1019,B1020,"f",FALSE)</f>
        <v>46595</v>
      </c>
      <c r="I1020" s="177">
        <f>_xll.qlInterestRateIndexValueDate(Index1M,$H1020)</f>
        <v>46597</v>
      </c>
      <c r="J1020" s="182">
        <f>IFERROR(_xll.qlIndexFixing(Index1M,$H1020,TRUE,_xll.ohTrigger(RecalcTrigger,Trigger1M)),NA())</f>
        <v>2.0469905571255387E-2</v>
      </c>
      <c r="K1020" s="44">
        <f>IFERROR(_xll.qlIndexFixing(Index3M,H1020,TRUE,_xll.ohTrigger(RecalcTrigger,Trigger3M)),NA())</f>
        <v>2.1395281752749146E-2</v>
      </c>
      <c r="L1020" s="44">
        <f>IFERROR(_xll.qlIndexFixing(Index6M,$H1020,TRUE,_xll.ohTrigger(RecalcTrigger,Trigger6M)),NA())</f>
        <v>2.1853412455213272E-2</v>
      </c>
      <c r="M1020" s="183">
        <f>IFERROR(_xll.qlIndexFixing(Index1Y,$H1020,TRUE,_xll.ohTrigger(RecalcTrigger,Trigger1Y)),NA())</f>
        <v>2.2366187435530063E-2</v>
      </c>
      <c r="N1020" s="182">
        <f>IFERROR(_xll.qlIndexFixing(ONIndex1M,I1020,TRUE,_xll.ohTrigger(RecalcTrigger,Trigger1M)),NA())</f>
        <v>2.0431063079202616E-2</v>
      </c>
      <c r="O1020" s="44">
        <f>IFERROR(_xll.qlIndexFixing(ONIndex3M,I1020,TRUE,_xll.ohTrigger(RecalcTrigger,Trigger3M)),NA())</f>
        <v>2.1276211604126516E-2</v>
      </c>
      <c r="P1020" s="44">
        <f>IFERROR(_xll.qlIndexFixing(ONIndex6M,I1020,TRUE,_xll.ohTrigger(RecalcTrigger,Trigger6M)),NA())</f>
        <v>2.1630522314817213E-2</v>
      </c>
      <c r="Q1020" s="183">
        <f>IFERROR(_xll.qlIndexFixing(ONIndex1Y,I1020,TRUE,_xll.ohTrigger(RecalcTrigger,Trigger1Y)),NA())</f>
        <v>2.1957656597759723E-2</v>
      </c>
    </row>
    <row r="1021" spans="2:17" x14ac:dyDescent="0.2">
      <c r="B1021" s="39" t="s">
        <v>42</v>
      </c>
      <c r="D1021" s="42">
        <f>_xll.qlCalendarAdvance(Calendar,$D1020,B1021,"f",FALSE)</f>
        <v>46602</v>
      </c>
      <c r="E1021" s="177">
        <f>_xll.qlInterestRateIndexValueDate(IndexON,D1021)</f>
        <v>46602</v>
      </c>
      <c r="F1021" s="193">
        <f>IFERROR(_xll.qlIndexFixing(IndexON,D1021,TRUE,_xll.ohTrigger(RecalcTrigger,TriggerON)),NA())</f>
        <v>2.0252680741421614E-2</v>
      </c>
      <c r="H1021" s="42">
        <f>_xll.qlCalendarAdvance(Calendar,$H1020,B1021,"f",FALSE)</f>
        <v>46602</v>
      </c>
      <c r="I1021" s="177">
        <f>_xll.qlInterestRateIndexValueDate(Index1M,$H1021)</f>
        <v>46604</v>
      </c>
      <c r="J1021" s="182">
        <f>IFERROR(_xll.qlIndexFixing(Index1M,$H1021,TRUE,_xll.ohTrigger(RecalcTrigger,Trigger1M)),NA())</f>
        <v>2.0482400637129861E-2</v>
      </c>
      <c r="K1021" s="44">
        <f>IFERROR(_xll.qlIndexFixing(Index3M,H1021,TRUE,_xll.ohTrigger(RecalcTrigger,Trigger3M)),NA())</f>
        <v>2.1405223106203505E-2</v>
      </c>
      <c r="L1021" s="44">
        <f>IFERROR(_xll.qlIndexFixing(Index6M,$H1021,TRUE,_xll.ohTrigger(RecalcTrigger,Trigger6M)),NA())</f>
        <v>2.1860642971454496E-2</v>
      </c>
      <c r="M1021" s="183">
        <f>IFERROR(_xll.qlIndexFixing(Index1Y,$H1021,TRUE,_xll.ohTrigger(RecalcTrigger,Trigger1Y)),NA())</f>
        <v>2.2371328864691391E-2</v>
      </c>
      <c r="N1021" s="182">
        <f>IFERROR(_xll.qlIndexFixing(ONIndex1M,I1021,TRUE,_xll.ohTrigger(RecalcTrigger,Trigger1M)),NA())</f>
        <v>2.0443954028230849E-2</v>
      </c>
      <c r="O1021" s="44">
        <f>IFERROR(_xll.qlIndexFixing(ONIndex3M,I1021,TRUE,_xll.ohTrigger(RecalcTrigger,Trigger3M)),NA())</f>
        <v>2.1287338936302191E-2</v>
      </c>
      <c r="P1021" s="44">
        <f>IFERROR(_xll.qlIndexFixing(ONIndex6M,I1021,TRUE,_xll.ohTrigger(RecalcTrigger,Trigger6M)),NA())</f>
        <v>2.1640151780601968E-2</v>
      </c>
      <c r="Q1021" s="183">
        <f>IFERROR(_xll.qlIndexFixing(ONIndex1Y,I1021,TRUE,_xll.ohTrigger(RecalcTrigger,Trigger1Y)),NA())</f>
        <v>2.1966703022648915E-2</v>
      </c>
    </row>
    <row r="1022" spans="2:17" x14ac:dyDescent="0.2">
      <c r="B1022" s="39" t="s">
        <v>42</v>
      </c>
      <c r="D1022" s="42">
        <f>_xll.qlCalendarAdvance(Calendar,$D1021,B1022,"f",FALSE)</f>
        <v>46609</v>
      </c>
      <c r="E1022" s="177">
        <f>_xll.qlInterestRateIndexValueDate(IndexON,D1022)</f>
        <v>46609</v>
      </c>
      <c r="F1022" s="193">
        <f>IFERROR(_xll.qlIndexFixing(IndexON,D1022,TRUE,_xll.ohTrigger(RecalcTrigger,TriggerON)),NA())</f>
        <v>2.0262201202321251E-2</v>
      </c>
      <c r="H1022" s="42">
        <f>_xll.qlCalendarAdvance(Calendar,$H1021,B1022,"f",FALSE)</f>
        <v>46609</v>
      </c>
      <c r="I1022" s="177">
        <f>_xll.qlInterestRateIndexValueDate(Index1M,$H1022)</f>
        <v>46611</v>
      </c>
      <c r="J1022" s="182">
        <f>IFERROR(_xll.qlIndexFixing(Index1M,$H1022,TRUE,_xll.ohTrigger(RecalcTrigger,Trigger1M)),NA())</f>
        <v>2.04946402331041E-2</v>
      </c>
      <c r="K1022" s="44">
        <f>IFERROR(_xll.qlIndexFixing(Index3M,H1022,TRUE,_xll.ohTrigger(RecalcTrigger,Trigger3M)),NA())</f>
        <v>2.1414953115274131E-2</v>
      </c>
      <c r="L1022" s="44">
        <f>IFERROR(_xll.qlIndexFixing(Index6M,$H1022,TRUE,_xll.ohTrigger(RecalcTrigger,Trigger6M)),NA())</f>
        <v>2.1867695935923297E-2</v>
      </c>
      <c r="M1022" s="183">
        <f>IFERROR(_xll.qlIndexFixing(Index1Y,$H1022,TRUE,_xll.ohTrigger(RecalcTrigger,Trigger1Y)),NA())</f>
        <v>2.2376337101548141E-2</v>
      </c>
      <c r="N1022" s="182">
        <f>IFERROR(_xll.qlIndexFixing(ONIndex1M,I1022,TRUE,_xll.ohTrigger(RecalcTrigger,Trigger1M)),NA())</f>
        <v>2.0456591342945529E-2</v>
      </c>
      <c r="O1022" s="44">
        <f>IFERROR(_xll.qlIndexFixing(ONIndex3M,I1022,TRUE,_xll.ohTrigger(RecalcTrigger,Trigger3M)),NA())</f>
        <v>2.129825910563099E-2</v>
      </c>
      <c r="P1022" s="44">
        <f>IFERROR(_xll.qlIndexFixing(ONIndex6M,I1022,TRUE,_xll.ohTrigger(RecalcTrigger,Trigger6M)),NA())</f>
        <v>2.1649582228544517E-2</v>
      </c>
      <c r="Q1022" s="183">
        <f>IFERROR(_xll.qlIndexFixing(ONIndex1Y,I1022,TRUE,_xll.ohTrigger(RecalcTrigger,Trigger1Y)),NA())</f>
        <v>2.1975554507713824E-2</v>
      </c>
    </row>
    <row r="1023" spans="2:17" x14ac:dyDescent="0.2">
      <c r="B1023" s="39" t="s">
        <v>42</v>
      </c>
      <c r="D1023" s="42">
        <f>_xll.qlCalendarAdvance(Calendar,$D1022,B1023,"f",FALSE)</f>
        <v>46616</v>
      </c>
      <c r="E1023" s="177">
        <f>_xll.qlInterestRateIndexValueDate(IndexON,D1023)</f>
        <v>46616</v>
      </c>
      <c r="F1023" s="193">
        <f>IFERROR(_xll.qlIndexFixing(IndexON,D1023,TRUE,_xll.ohTrigger(RecalcTrigger,TriggerON)),NA())</f>
        <v>2.0271698961220608E-2</v>
      </c>
      <c r="H1023" s="42">
        <f>_xll.qlCalendarAdvance(Calendar,$H1022,B1023,"f",FALSE)</f>
        <v>46616</v>
      </c>
      <c r="I1023" s="177">
        <f>_xll.qlInterestRateIndexValueDate(Index1M,$H1023)</f>
        <v>46618</v>
      </c>
      <c r="J1023" s="182">
        <f>IFERROR(_xll.qlIndexFixing(Index1M,$H1023,TRUE,_xll.ohTrigger(RecalcTrigger,Trigger1M)),NA())</f>
        <v>2.0506623505393562E-2</v>
      </c>
      <c r="K1023" s="44">
        <f>IFERROR(_xll.qlIndexFixing(Index3M,H1023,TRUE,_xll.ohTrigger(RecalcTrigger,Trigger3M)),NA())</f>
        <v>2.1424471258054158E-2</v>
      </c>
      <c r="L1023" s="44">
        <f>IFERROR(_xll.qlIndexFixing(Index6M,$H1023,TRUE,_xll.ohTrigger(RecalcTrigger,Trigger6M)),NA())</f>
        <v>2.1874575315412158E-2</v>
      </c>
      <c r="M1023" s="183">
        <f>IFERROR(_xll.qlIndexFixing(Index1Y,$H1023,TRUE,_xll.ohTrigger(RecalcTrigger,Trigger1Y)),NA())</f>
        <v>2.2381214281644232E-2</v>
      </c>
      <c r="N1023" s="182">
        <f>IFERROR(_xll.qlIndexFixing(ONIndex1M,I1023,TRUE,_xll.ohTrigger(RecalcTrigger,Trigger1M)),NA())</f>
        <v>2.0468974171707899E-2</v>
      </c>
      <c r="O1023" s="44">
        <f>IFERROR(_xll.qlIndexFixing(ONIndex3M,I1023,TRUE,_xll.ohTrigger(RecalcTrigger,Trigger3M)),NA())</f>
        <v>2.1308971594526938E-2</v>
      </c>
      <c r="P1023" s="44">
        <f>IFERROR(_xll.qlIndexFixing(ONIndex6M,I1023,TRUE,_xll.ohTrigger(RecalcTrigger,Trigger6M)),NA())</f>
        <v>2.1658813178788705E-2</v>
      </c>
      <c r="Q1023" s="183">
        <f>IFERROR(_xll.qlIndexFixing(ONIndex1Y,I1023,TRUE,_xll.ohTrigger(RecalcTrigger,Trigger1Y)),NA())</f>
        <v>2.1984210552234984E-2</v>
      </c>
    </row>
    <row r="1024" spans="2:17" x14ac:dyDescent="0.2">
      <c r="B1024" s="39" t="s">
        <v>42</v>
      </c>
      <c r="D1024" s="42">
        <f>_xll.qlCalendarAdvance(Calendar,$D1023,B1024,"f",FALSE)</f>
        <v>46623</v>
      </c>
      <c r="E1024" s="177">
        <f>_xll.qlInterestRateIndexValueDate(IndexON,D1024)</f>
        <v>46623</v>
      </c>
      <c r="F1024" s="193">
        <f>IFERROR(_xll.qlIndexFixing(IndexON,D1024,TRUE,_xll.ohTrigger(RecalcTrigger,TriggerON)),NA())</f>
        <v>2.0281174767999843E-2</v>
      </c>
      <c r="H1024" s="42">
        <f>_xll.qlCalendarAdvance(Calendar,$H1023,B1024,"f",FALSE)</f>
        <v>46623</v>
      </c>
      <c r="I1024" s="177">
        <f>_xll.qlInterestRateIndexValueDate(Index1M,$H1024)</f>
        <v>46625</v>
      </c>
      <c r="J1024" s="182">
        <f>IFERROR(_xll.qlIndexFixing(Index1M,$H1024,TRUE,_xll.ohTrigger(RecalcTrigger,Trigger1M)),NA())</f>
        <v>2.0518349600223695E-2</v>
      </c>
      <c r="K1024" s="44">
        <f>IFERROR(_xll.qlIndexFixing(Index3M,H1024,TRUE,_xll.ohTrigger(RecalcTrigger,Trigger3M)),NA())</f>
        <v>2.1433777012660183E-2</v>
      </c>
      <c r="L1024" s="44">
        <f>IFERROR(_xll.qlIndexFixing(Index6M,$H1024,TRUE,_xll.ohTrigger(RecalcTrigger,Trigger6M)),NA())</f>
        <v>2.1881285103994112E-2</v>
      </c>
      <c r="M1024" s="183">
        <f>IFERROR(_xll.qlIndexFixing(Index1Y,$H1024,TRUE,_xll.ohTrigger(RecalcTrigger,Trigger1Y)),NA())</f>
        <v>2.2385962554570382E-2</v>
      </c>
      <c r="N1024" s="182">
        <f>IFERROR(_xll.qlIndexFixing(ONIndex1M,I1024,TRUE,_xll.ohTrigger(RecalcTrigger,Trigger1M)),NA())</f>
        <v>2.0481101663119006E-2</v>
      </c>
      <c r="O1024" s="44">
        <f>IFERROR(_xll.qlIndexFixing(ONIndex3M,I1024,TRUE,_xll.ohTrigger(RecalcTrigger,Trigger3M)),NA())</f>
        <v>2.131947588540406E-2</v>
      </c>
      <c r="P1024" s="44">
        <f>IFERROR(_xll.qlIndexFixing(ONIndex6M,I1024,TRUE,_xll.ohTrigger(RecalcTrigger,Trigger6M)),NA())</f>
        <v>2.1667844151318505E-2</v>
      </c>
      <c r="Q1024" s="183">
        <f>IFERROR(_xll.qlIndexFixing(ONIndex1Y,I1024,TRUE,_xll.ohTrigger(RecalcTrigger,Trigger1Y)),NA())</f>
        <v>2.1992670655333058E-2</v>
      </c>
    </row>
    <row r="1025" spans="2:17" x14ac:dyDescent="0.2">
      <c r="B1025" s="39" t="s">
        <v>42</v>
      </c>
      <c r="D1025" s="42">
        <f>_xll.qlCalendarAdvance(Calendar,$D1024,B1025,"f",FALSE)</f>
        <v>46630</v>
      </c>
      <c r="E1025" s="177">
        <f>_xll.qlInterestRateIndexValueDate(IndexON,D1025)</f>
        <v>46630</v>
      </c>
      <c r="F1025" s="193">
        <f>IFERROR(_xll.qlIndexFixing(IndexON,D1025,TRUE,_xll.ohTrigger(RecalcTrigger,TriggerON)),NA())</f>
        <v>2.0290629372938795E-2</v>
      </c>
      <c r="H1025" s="42">
        <f>_xll.qlCalendarAdvance(Calendar,$H1024,B1025,"f",FALSE)</f>
        <v>46630</v>
      </c>
      <c r="I1025" s="177">
        <f>_xll.qlInterestRateIndexValueDate(Index1M,$H1025)</f>
        <v>46632</v>
      </c>
      <c r="J1025" s="182">
        <f>IFERROR(_xll.qlIndexFixing(Index1M,$H1025,TRUE,_xll.ohTrigger(RecalcTrigger,Trigger1M)),NA())</f>
        <v>2.0529817663827443E-2</v>
      </c>
      <c r="K1025" s="44">
        <f>IFERROR(_xll.qlIndexFixing(Index3M,H1025,TRUE,_xll.ohTrigger(RecalcTrigger,Trigger3M)),NA())</f>
        <v>2.1441623255903583E-2</v>
      </c>
      <c r="L1025" s="44">
        <f>IFERROR(_xll.qlIndexFixing(Index6M,$H1025,TRUE,_xll.ohTrigger(RecalcTrigger,Trigger6M)),NA())</f>
        <v>2.1883536772765628E-2</v>
      </c>
      <c r="M1025" s="183">
        <f>IFERROR(_xll.qlIndexFixing(Index1Y,$H1025,TRUE,_xll.ohTrigger(RecalcTrigger,Trigger1Y)),NA())</f>
        <v>2.2390584083963473E-2</v>
      </c>
      <c r="N1025" s="182">
        <f>IFERROR(_xll.qlIndexFixing(ONIndex1M,I1025,TRUE,_xll.ohTrigger(RecalcTrigger,Trigger1M)),NA())</f>
        <v>2.0492972965859835E-2</v>
      </c>
      <c r="O1025" s="44">
        <f>IFERROR(_xll.qlIndexFixing(ONIndex3M,I1025,TRUE,_xll.ohTrigger(RecalcTrigger,Trigger3M)),NA())</f>
        <v>2.1329771460836255E-2</v>
      </c>
      <c r="P1025" s="44">
        <f>IFERROR(_xll.qlIndexFixing(ONIndex6M,I1025,TRUE,_xll.ohTrigger(RecalcTrigger,Trigger6M)),NA())</f>
        <v>2.167667466611789E-2</v>
      </c>
      <c r="Q1025" s="183">
        <f>IFERROR(_xll.qlIndexFixing(ONIndex1Y,I1025,TRUE,_xll.ohTrigger(RecalcTrigger,Trigger1Y)),NA())</f>
        <v>2.2000934316288578E-2</v>
      </c>
    </row>
    <row r="1026" spans="2:17" x14ac:dyDescent="0.2">
      <c r="B1026" s="39" t="s">
        <v>42</v>
      </c>
      <c r="D1026" s="42">
        <f>_xll.qlCalendarAdvance(Calendar,$D1025,B1026,"f",FALSE)</f>
        <v>46637</v>
      </c>
      <c r="E1026" s="177">
        <f>_xll.qlInterestRateIndexValueDate(IndexON,D1026)</f>
        <v>46637</v>
      </c>
      <c r="F1026" s="193">
        <f>IFERROR(_xll.qlIndexFixing(IndexON,D1026,TRUE,_xll.ohTrigger(RecalcTrigger,TriggerON)),NA())</f>
        <v>2.0300063525837686E-2</v>
      </c>
      <c r="H1026" s="42">
        <f>_xll.qlCalendarAdvance(Calendar,$H1025,B1026,"f",FALSE)</f>
        <v>46637</v>
      </c>
      <c r="I1026" s="177">
        <f>_xll.qlInterestRateIndexValueDate(Index1M,$H1026)</f>
        <v>46639</v>
      </c>
      <c r="J1026" s="182">
        <f>IFERROR(_xll.qlIndexFixing(Index1M,$H1026,TRUE,_xll.ohTrigger(RecalcTrigger,Trigger1M)),NA())</f>
        <v>2.0541026842462728E-2</v>
      </c>
      <c r="K1026" s="44">
        <f>IFERROR(_xll.qlIndexFixing(Index3M,H1026,TRUE,_xll.ohTrigger(RecalcTrigger,Trigger3M)),NA())</f>
        <v>2.1450517483685112E-2</v>
      </c>
      <c r="L1026" s="44">
        <f>IFERROR(_xll.qlIndexFixing(Index6M,$H1026,TRUE,_xll.ohTrigger(RecalcTrigger,Trigger6M)),NA())</f>
        <v>2.1889956080514285E-2</v>
      </c>
      <c r="M1026" s="183">
        <f>IFERROR(_xll.qlIndexFixing(Index1Y,$H1026,TRUE,_xll.ohTrigger(RecalcTrigger,Trigger1Y)),NA())</f>
        <v>2.2395081047502631E-2</v>
      </c>
      <c r="N1026" s="182">
        <f>IFERROR(_xll.qlIndexFixing(ONIndex1M,I1026,TRUE,_xll.ohTrigger(RecalcTrigger,Trigger1M)),NA())</f>
        <v>2.050458722821169E-2</v>
      </c>
      <c r="O1026" s="44">
        <f>IFERROR(_xll.qlIndexFixing(ONIndex3M,I1026,TRUE,_xll.ohTrigger(RecalcTrigger,Trigger3M)),NA())</f>
        <v>2.1339857803157614E-2</v>
      </c>
      <c r="P1026" s="44">
        <f>IFERROR(_xll.qlIndexFixing(ONIndex6M,I1026,TRUE,_xll.ohTrigger(RecalcTrigger,Trigger6M)),NA())</f>
        <v>2.1685304243330705E-2</v>
      </c>
      <c r="Q1026" s="183">
        <f>IFERROR(_xll.qlIndexFixing(ONIndex1Y,I1026,TRUE,_xll.ohTrigger(RecalcTrigger,Trigger1Y)),NA())</f>
        <v>2.2009001034302145E-2</v>
      </c>
    </row>
    <row r="1027" spans="2:17" x14ac:dyDescent="0.2">
      <c r="B1027" s="39" t="s">
        <v>42</v>
      </c>
      <c r="D1027" s="42">
        <f>_xll.qlCalendarAdvance(Calendar,$D1026,B1027,"f",FALSE)</f>
        <v>46644</v>
      </c>
      <c r="E1027" s="177">
        <f>_xll.qlInterestRateIndexValueDate(IndexON,D1027)</f>
        <v>46644</v>
      </c>
      <c r="F1027" s="193">
        <f>IFERROR(_xll.qlIndexFixing(IndexON,D1027,TRUE,_xll.ohTrigger(RecalcTrigger,TriggerON)),NA())</f>
        <v>2.0309477976896417E-2</v>
      </c>
      <c r="H1027" s="42">
        <f>_xll.qlCalendarAdvance(Calendar,$H1026,B1027,"f",FALSE)</f>
        <v>46644</v>
      </c>
      <c r="I1027" s="177">
        <f>_xll.qlInterestRateIndexValueDate(Index1M,$H1027)</f>
        <v>46646</v>
      </c>
      <c r="J1027" s="182">
        <f>IFERROR(_xll.qlIndexFixing(Index1M,$H1027,TRUE,_xll.ohTrigger(RecalcTrigger,Trigger1M)),NA())</f>
        <v>2.0551976282389972E-2</v>
      </c>
      <c r="K1027" s="44">
        <f>IFERROR(_xll.qlIndexFixing(Index3M,H1027,TRUE,_xll.ohTrigger(RecalcTrigger,Trigger3M)),NA())</f>
        <v>2.1459197807592683E-2</v>
      </c>
      <c r="L1027" s="44">
        <f>IFERROR(_xll.qlIndexFixing(Index6M,$H1027,TRUE,_xll.ohTrigger(RecalcTrigger,Trigger6M)),NA())</f>
        <v>2.1896216602866683E-2</v>
      </c>
      <c r="M1027" s="183">
        <f>IFERROR(_xll.qlIndexFixing(Index1Y,$H1027,TRUE,_xll.ohTrigger(RecalcTrigger,Trigger1Y)),NA())</f>
        <v>2.239945563690748E-2</v>
      </c>
      <c r="N1027" s="182">
        <f>IFERROR(_xll.qlIndexFixing(ONIndex1M,I1027,TRUE,_xll.ohTrigger(RecalcTrigger,Trigger1M)),NA())</f>
        <v>2.0515943598775621E-2</v>
      </c>
      <c r="O1027" s="44">
        <f>IFERROR(_xll.qlIndexFixing(ONIndex3M,I1027,TRUE,_xll.ohTrigger(RecalcTrigger,Trigger3M)),NA())</f>
        <v>2.1349734394782161E-2</v>
      </c>
      <c r="P1027" s="44">
        <f>IFERROR(_xll.qlIndexFixing(ONIndex6M,I1027,TRUE,_xll.ohTrigger(RecalcTrigger,Trigger6M)),NA())</f>
        <v>2.1693732402860988E-2</v>
      </c>
      <c r="Q1027" s="183">
        <f>IFERROR(_xll.qlIndexFixing(ONIndex1Y,I1027,TRUE,_xll.ohTrigger(RecalcTrigger,Trigger1Y)),NA())</f>
        <v>2.2016870308574354E-2</v>
      </c>
    </row>
    <row r="1028" spans="2:17" x14ac:dyDescent="0.2">
      <c r="B1028" s="39" t="s">
        <v>42</v>
      </c>
      <c r="D1028" s="42">
        <f>_xll.qlCalendarAdvance(Calendar,$D1027,B1028,"f",FALSE)</f>
        <v>46651</v>
      </c>
      <c r="E1028" s="177">
        <f>_xll.qlInterestRateIndexValueDate(IndexON,D1028)</f>
        <v>46651</v>
      </c>
      <c r="F1028" s="193">
        <f>IFERROR(_xll.qlIndexFixing(IndexON,D1028,TRUE,_xll.ohTrigger(RecalcTrigger,TriggerON)),NA())</f>
        <v>2.0318873476234955E-2</v>
      </c>
      <c r="H1028" s="42">
        <f>_xll.qlCalendarAdvance(Calendar,$H1027,B1028,"f",FALSE)</f>
        <v>46651</v>
      </c>
      <c r="I1028" s="177">
        <f>_xll.qlInterestRateIndexValueDate(Index1M,$H1028)</f>
        <v>46653</v>
      </c>
      <c r="J1028" s="182">
        <f>IFERROR(_xll.qlIndexFixing(Index1M,$H1028,TRUE,_xll.ohTrigger(RecalcTrigger,Trigger1M)),NA())</f>
        <v>2.0562665129899571E-2</v>
      </c>
      <c r="K1028" s="44">
        <f>IFERROR(_xll.qlIndexFixing(Index3M,H1028,TRUE,_xll.ohTrigger(RecalcTrigger,Trigger3M)),NA())</f>
        <v>2.1467663740813957E-2</v>
      </c>
      <c r="L1028" s="44">
        <f>IFERROR(_xll.qlIndexFixing(Index6M,$H1028,TRUE,_xll.ohTrigger(RecalcTrigger,Trigger6M)),NA())</f>
        <v>2.1902322526985527E-2</v>
      </c>
      <c r="M1028" s="183">
        <f>IFERROR(_xll.qlIndexFixing(Index1Y,$H1028,TRUE,_xll.ohTrigger(RecalcTrigger,Trigger1Y)),NA())</f>
        <v>2.2403710057935778E-2</v>
      </c>
      <c r="N1028" s="182">
        <f>IFERROR(_xll.qlIndexFixing(ONIndex1M,I1028,TRUE,_xll.ohTrigger(RecalcTrigger,Trigger1M)),NA())</f>
        <v>2.052704122607274E-2</v>
      </c>
      <c r="O1028" s="44">
        <f>IFERROR(_xll.qlIndexFixing(ONIndex3M,I1028,TRUE,_xll.ohTrigger(RecalcTrigger,Trigger3M)),NA())</f>
        <v>2.1359400718283794E-2</v>
      </c>
      <c r="P1028" s="44">
        <f>IFERROR(_xll.qlIndexFixing(ONIndex6M,I1028,TRUE,_xll.ohTrigger(RecalcTrigger,Trigger6M)),NA())</f>
        <v>2.1701958664772647E-2</v>
      </c>
      <c r="Q1028" s="183">
        <f>IFERROR(_xll.qlIndexFixing(ONIndex1Y,I1028,TRUE,_xll.ohTrigger(RecalcTrigger,Trigger1Y)),NA())</f>
        <v>2.202454163822587E-2</v>
      </c>
    </row>
    <row r="1029" spans="2:17" x14ac:dyDescent="0.2">
      <c r="B1029" s="39" t="s">
        <v>42</v>
      </c>
      <c r="D1029" s="42">
        <f>_xll.qlCalendarAdvance(Calendar,$D1028,B1029,"f",FALSE)</f>
        <v>46658</v>
      </c>
      <c r="E1029" s="177">
        <f>_xll.qlInterestRateIndexValueDate(IndexON,D1029)</f>
        <v>46658</v>
      </c>
      <c r="F1029" s="193">
        <f>IFERROR(_xll.qlIndexFixing(IndexON,D1029,TRUE,_xll.ohTrigger(RecalcTrigger,TriggerON)),NA())</f>
        <v>2.0328250773733458E-2</v>
      </c>
      <c r="H1029" s="42">
        <f>_xll.qlCalendarAdvance(Calendar,$H1028,B1029,"f",FALSE)</f>
        <v>46658</v>
      </c>
      <c r="I1029" s="177">
        <f>_xll.qlInterestRateIndexValueDate(Index1M,$H1029)</f>
        <v>46660</v>
      </c>
      <c r="J1029" s="182">
        <f>IFERROR(_xll.qlIndexFixing(Index1M,$H1029,TRUE,_xll.ohTrigger(RecalcTrigger,Trigger1M)),NA())</f>
        <v>2.0569158926492439E-2</v>
      </c>
      <c r="K1029" s="44">
        <f>IFERROR(_xll.qlIndexFixing(Index3M,H1029,TRUE,_xll.ohTrigger(RecalcTrigger,Trigger3M)),NA())</f>
        <v>2.1477106023110183E-2</v>
      </c>
      <c r="L1029" s="44">
        <f>IFERROR(_xll.qlIndexFixing(Index6M,$H1029,TRUE,_xll.ohTrigger(RecalcTrigger,Trigger6M)),NA())</f>
        <v>2.1909317489841516E-2</v>
      </c>
      <c r="M1029" s="183">
        <f>IFERROR(_xll.qlIndexFixing(Index1Y,$H1029,TRUE,_xll.ohTrigger(RecalcTrigger,Trigger1Y)),NA())</f>
        <v>2.2405091479470157E-2</v>
      </c>
      <c r="N1029" s="182">
        <f>IFERROR(_xll.qlIndexFixing(ONIndex1M,I1029,TRUE,_xll.ohTrigger(RecalcTrigger,Trigger1M)),NA())</f>
        <v>2.0537879258624159E-2</v>
      </c>
      <c r="O1029" s="44">
        <f>IFERROR(_xll.qlIndexFixing(ONIndex3M,I1029,TRUE,_xll.ohTrigger(RecalcTrigger,Trigger3M)),NA())</f>
        <v>2.1368856255916668E-2</v>
      </c>
      <c r="P1029" s="44">
        <f>IFERROR(_xll.qlIndexFixing(ONIndex6M,I1029,TRUE,_xll.ohTrigger(RecalcTrigger,Trigger6M)),NA())</f>
        <v>2.1709982549209528E-2</v>
      </c>
      <c r="Q1029" s="183">
        <f>IFERROR(_xll.qlIndexFixing(ONIndex1Y,I1029,TRUE,_xll.ohTrigger(RecalcTrigger,Trigger1Y)),NA())</f>
        <v>2.2032014522537224E-2</v>
      </c>
    </row>
    <row r="1030" spans="2:17" x14ac:dyDescent="0.2">
      <c r="B1030" s="39" t="s">
        <v>42</v>
      </c>
      <c r="D1030" s="42">
        <f>_xll.qlCalendarAdvance(Calendar,$D1029,B1030,"f",FALSE)</f>
        <v>46665</v>
      </c>
      <c r="E1030" s="177">
        <f>_xll.qlInterestRateIndexValueDate(IndexON,D1030)</f>
        <v>46665</v>
      </c>
      <c r="F1030" s="193">
        <f>IFERROR(_xll.qlIndexFixing(IndexON,D1030,TRUE,_xll.ohTrigger(RecalcTrigger,TriggerON)),NA())</f>
        <v>2.0337610619431956E-2</v>
      </c>
      <c r="H1030" s="42">
        <f>_xll.qlCalendarAdvance(Calendar,$H1029,B1030,"f",FALSE)</f>
        <v>46665</v>
      </c>
      <c r="I1030" s="177">
        <f>_xll.qlInterestRateIndexValueDate(Index1M,$H1030)</f>
        <v>46667</v>
      </c>
      <c r="J1030" s="182">
        <f>IFERROR(_xll.qlIndexFixing(Index1M,$H1030,TRUE,_xll.ohTrigger(RecalcTrigger,Trigger1M)),NA())</f>
        <v>2.0583257632844909E-2</v>
      </c>
      <c r="K1030" s="44">
        <f>IFERROR(_xll.qlIndexFixing(Index3M,H1030,TRUE,_xll.ohTrigger(RecalcTrigger,Trigger3M)),NA())</f>
        <v>2.1485143443750528E-2</v>
      </c>
      <c r="L1030" s="44">
        <f>IFERROR(_xll.qlIndexFixing(Index6M,$H1030,TRUE,_xll.ohTrigger(RecalcTrigger,Trigger6M)),NA())</f>
        <v>2.1915118927265088E-2</v>
      </c>
      <c r="M1030" s="183">
        <f>IFERROR(_xll.qlIndexFixing(Index1Y,$H1030,TRUE,_xll.ohTrigger(RecalcTrigger,Trigger1Y)),NA())</f>
        <v>2.2411867288069751E-2</v>
      </c>
      <c r="N1030" s="182">
        <f>IFERROR(_xll.qlIndexFixing(ONIndex1M,I1030,TRUE,_xll.ohTrigger(RecalcTrigger,Trigger1M)),NA())</f>
        <v>2.0548456844950991E-2</v>
      </c>
      <c r="O1030" s="44">
        <f>IFERROR(_xll.qlIndexFixing(ONIndex3M,I1030,TRUE,_xll.ohTrigger(RecalcTrigger,Trigger3M)),NA())</f>
        <v>2.1378100490414553E-2</v>
      </c>
      <c r="P1030" s="44">
        <f>IFERROR(_xll.qlIndexFixing(ONIndex6M,I1030,TRUE,_xll.ohTrigger(RecalcTrigger,Trigger6M)),NA())</f>
        <v>2.1717803576155603E-2</v>
      </c>
      <c r="Q1030" s="183">
        <f>IFERROR(_xll.qlIndexFixing(ONIndex1Y,I1030,TRUE,_xll.ohTrigger(RecalcTrigger,Trigger1Y)),NA())</f>
        <v>2.2039288460709017E-2</v>
      </c>
    </row>
    <row r="1031" spans="2:17" x14ac:dyDescent="0.2">
      <c r="B1031" s="39" t="s">
        <v>42</v>
      </c>
      <c r="D1031" s="42">
        <f>_xll.qlCalendarAdvance(Calendar,$D1030,B1031,"f",FALSE)</f>
        <v>46672</v>
      </c>
      <c r="E1031" s="177">
        <f>_xll.qlInterestRateIndexValueDate(IndexON,D1031)</f>
        <v>46672</v>
      </c>
      <c r="F1031" s="193">
        <f>IFERROR(_xll.qlIndexFixing(IndexON,D1031,TRUE,_xll.ohTrigger(RecalcTrigger,TriggerON)),NA())</f>
        <v>2.0346953763450415E-2</v>
      </c>
      <c r="H1031" s="42">
        <f>_xll.qlCalendarAdvance(Calendar,$H1030,B1031,"f",FALSE)</f>
        <v>46672</v>
      </c>
      <c r="I1031" s="177">
        <f>_xll.qlInterestRateIndexValueDate(Index1M,$H1031)</f>
        <v>46674</v>
      </c>
      <c r="J1031" s="182">
        <f>IFERROR(_xll.qlIndexFixing(Index1M,$H1031,TRUE,_xll.ohTrigger(RecalcTrigger,Trigger1M)),NA())</f>
        <v>2.0593159580921394E-2</v>
      </c>
      <c r="K1031" s="44">
        <f>IFERROR(_xll.qlIndexFixing(Index3M,H1031,TRUE,_xll.ohTrigger(RecalcTrigger,Trigger3M)),NA())</f>
        <v>2.1492986557176203E-2</v>
      </c>
      <c r="L1031" s="44">
        <f>IFERROR(_xll.qlIndexFixing(Index6M,$H1031,TRUE,_xll.ohTrigger(RecalcTrigger,Trigger6M)),NA())</f>
        <v>2.1924867599813415E-2</v>
      </c>
      <c r="M1031" s="183">
        <f>IFERROR(_xll.qlIndexFixing(Index1Y,$H1031,TRUE,_xll.ohTrigger(RecalcTrigger,Trigger1Y)),NA())</f>
        <v>2.2415774578860015E-2</v>
      </c>
      <c r="N1031" s="182">
        <f>IFERROR(_xll.qlIndexFixing(ONIndex1M,I1031,TRUE,_xll.ohTrigger(RecalcTrigger,Trigger1M)),NA())</f>
        <v>2.0558773133654284E-2</v>
      </c>
      <c r="O1031" s="44">
        <f>IFERROR(_xll.qlIndexFixing(ONIndex3M,I1031,TRUE,_xll.ohTrigger(RecalcTrigger,Trigger3M)),NA())</f>
        <v>2.1387132903951667E-2</v>
      </c>
      <c r="P1031" s="44">
        <f>IFERROR(_xll.qlIndexFixing(ONIndex6M,I1031,TRUE,_xll.ohTrigger(RecalcTrigger,Trigger6M)),NA())</f>
        <v>2.1725421265594846E-2</v>
      </c>
      <c r="Q1031" s="183">
        <f>IFERROR(_xll.qlIndexFixing(ONIndex1Y,I1031,TRUE,_xll.ohTrigger(RecalcTrigger,Trigger1Y)),NA())</f>
        <v>2.2046362952021781E-2</v>
      </c>
    </row>
    <row r="1032" spans="2:17" x14ac:dyDescent="0.2">
      <c r="B1032" s="39" t="s">
        <v>42</v>
      </c>
      <c r="D1032" s="42">
        <f>_xll.qlCalendarAdvance(Calendar,$D1031,B1032,"f",FALSE)</f>
        <v>46679</v>
      </c>
      <c r="E1032" s="177">
        <f>_xll.qlInterestRateIndexValueDate(IndexON,D1032)</f>
        <v>46679</v>
      </c>
      <c r="F1032" s="193">
        <f>IFERROR(_xll.qlIndexFixing(IndexON,D1032,TRUE,_xll.ohTrigger(RecalcTrigger,TriggerON)),NA())</f>
        <v>2.0356280955828865E-2</v>
      </c>
      <c r="H1032" s="42">
        <f>_xll.qlCalendarAdvance(Calendar,$H1031,B1032,"f",FALSE)</f>
        <v>46679</v>
      </c>
      <c r="I1032" s="177">
        <f>_xll.qlInterestRateIndexValueDate(Index1M,$H1032)</f>
        <v>46681</v>
      </c>
      <c r="J1032" s="182">
        <f>IFERROR(_xll.qlIndexFixing(Index1M,$H1032,TRUE,_xll.ohTrigger(RecalcTrigger,Trigger1M)),NA())</f>
        <v>2.0602797521851735E-2</v>
      </c>
      <c r="K1032" s="44">
        <f>IFERROR(_xll.qlIndexFixing(Index3M,H1032,TRUE,_xll.ohTrigger(RecalcTrigger,Trigger3M)),NA())</f>
        <v>2.1500643886147103E-2</v>
      </c>
      <c r="L1032" s="44">
        <f>IFERROR(_xll.qlIndexFixing(Index6M,$H1032,TRUE,_xll.ohTrigger(RecalcTrigger,Trigger6M)),NA())</f>
        <v>2.1926301232226431E-2</v>
      </c>
      <c r="M1032" s="183">
        <f>IFERROR(_xll.qlIndexFixing(Index1Y,$H1032,TRUE,_xll.ohTrigger(RecalcTrigger,Trigger1Y)),NA())</f>
        <v>2.2419570664637473E-2</v>
      </c>
      <c r="N1032" s="182">
        <f>IFERROR(_xll.qlIndexFixing(ONIndex1M,I1032,TRUE,_xll.ohTrigger(RecalcTrigger,Trigger1M)),NA())</f>
        <v>2.0568827273175216E-2</v>
      </c>
      <c r="O1032" s="44">
        <f>IFERROR(_xll.qlIndexFixing(ONIndex3M,I1032,TRUE,_xll.ohTrigger(RecalcTrigger,Trigger3M)),NA())</f>
        <v>2.139595297902197E-2</v>
      </c>
      <c r="P1032" s="44">
        <f>IFERROR(_xll.qlIndexFixing(ONIndex6M,I1032,TRUE,_xll.ohTrigger(RecalcTrigger,Trigger6M)),NA())</f>
        <v>2.1732835137591167E-2</v>
      </c>
      <c r="Q1032" s="183">
        <f>IFERROR(_xll.qlIndexFixing(ONIndex1Y,I1032,TRUE,_xll.ohTrigger(RecalcTrigger,Trigger1Y)),NA())</f>
        <v>2.2053237495596179E-2</v>
      </c>
    </row>
    <row r="1033" spans="2:17" x14ac:dyDescent="0.2">
      <c r="B1033" s="39" t="s">
        <v>42</v>
      </c>
      <c r="D1033" s="42">
        <f>_xll.qlCalendarAdvance(Calendar,$D1032,B1033,"f",FALSE)</f>
        <v>46686</v>
      </c>
      <c r="E1033" s="177">
        <f>_xll.qlInterestRateIndexValueDate(IndexON,D1033)</f>
        <v>46686</v>
      </c>
      <c r="F1033" s="193">
        <f>IFERROR(_xll.qlIndexFixing(IndexON,D1033,TRUE,_xll.ohTrigger(RecalcTrigger,TriggerON)),NA())</f>
        <v>2.0365592946607336E-2</v>
      </c>
      <c r="H1033" s="42">
        <f>_xll.qlCalendarAdvance(Calendar,$H1032,B1033,"f",FALSE)</f>
        <v>46686</v>
      </c>
      <c r="I1033" s="177">
        <f>_xll.qlInterestRateIndexValueDate(Index1M,$H1033)</f>
        <v>46688</v>
      </c>
      <c r="J1033" s="182">
        <f>IFERROR(_xll.qlIndexFixing(Index1M,$H1033,TRUE,_xll.ohTrigger(RecalcTrigger,Trigger1M)),NA())</f>
        <v>2.0612170601993773E-2</v>
      </c>
      <c r="K1033" s="44">
        <f>IFERROR(_xll.qlIndexFixing(Index3M,H1033,TRUE,_xll.ohTrigger(RecalcTrigger,Trigger3M)),NA())</f>
        <v>2.150812401023159E-2</v>
      </c>
      <c r="L1033" s="44">
        <f>IFERROR(_xll.qlIndexFixing(Index6M,$H1033,TRUE,_xll.ohTrigger(RecalcTrigger,Trigger6M)),NA())</f>
        <v>2.193169068070475E-2</v>
      </c>
      <c r="M1033" s="183">
        <f>IFERROR(_xll.qlIndexFixing(Index1Y,$H1033,TRUE,_xll.ohTrigger(RecalcTrigger,Trigger1Y)),NA())</f>
        <v>2.2423257821315497E-2</v>
      </c>
      <c r="N1033" s="182">
        <f>IFERROR(_xll.qlIndexFixing(ONIndex1M,I1033,TRUE,_xll.ohTrigger(RecalcTrigger,Trigger1M)),NA())</f>
        <v>2.0578618412114835E-2</v>
      </c>
      <c r="O1033" s="44">
        <f>IFERROR(_xll.qlIndexFixing(ONIndex3M,I1033,TRUE,_xll.ohTrigger(RecalcTrigger,Trigger3M)),NA())</f>
        <v>2.1404560198199363E-2</v>
      </c>
      <c r="P1033" s="44">
        <f>IFERROR(_xll.qlIndexFixing(ONIndex6M,I1033,TRUE,_xll.ohTrigger(RecalcTrigger,Trigger6M)),NA())</f>
        <v>2.1740044712128537E-2</v>
      </c>
      <c r="Q1033" s="183">
        <f>IFERROR(_xll.qlIndexFixing(ONIndex1Y,I1033,TRUE,_xll.ohTrigger(RecalcTrigger,Trigger1Y)),NA())</f>
        <v>2.2059911590632808E-2</v>
      </c>
    </row>
    <row r="1034" spans="2:17" x14ac:dyDescent="0.2">
      <c r="B1034" s="39" t="s">
        <v>42</v>
      </c>
      <c r="D1034" s="42">
        <f>_xll.qlCalendarAdvance(Calendar,$D1033,B1034,"f",FALSE)</f>
        <v>46693</v>
      </c>
      <c r="E1034" s="177">
        <f>_xll.qlInterestRateIndexValueDate(IndexON,D1034)</f>
        <v>46693</v>
      </c>
      <c r="F1034" s="193">
        <f>IFERROR(_xll.qlIndexFixing(IndexON,D1034,TRUE,_xll.ohTrigger(RecalcTrigger,TriggerON)),NA())</f>
        <v>2.0374890485825858E-2</v>
      </c>
      <c r="H1034" s="42">
        <f>_xll.qlCalendarAdvance(Calendar,$H1033,B1034,"f",FALSE)</f>
        <v>46693</v>
      </c>
      <c r="I1034" s="177">
        <f>_xll.qlInterestRateIndexValueDate(Index1M,$H1034)</f>
        <v>46695</v>
      </c>
      <c r="J1034" s="182">
        <f>IFERROR(_xll.qlIndexFixing(Index1M,$H1034,TRUE,_xll.ohTrigger(RecalcTrigger,Trigger1M)),NA())</f>
        <v>2.0621277967717844E-2</v>
      </c>
      <c r="K1034" s="44">
        <f>IFERROR(_xll.qlIndexFixing(Index3M,H1034,TRUE,_xll.ohTrigger(RecalcTrigger,Trigger3M)),NA())</f>
        <v>2.1515435565807355E-2</v>
      </c>
      <c r="L1034" s="44">
        <f>IFERROR(_xll.qlIndexFixing(Index6M,$H1034,TRUE,_xll.ohTrigger(RecalcTrigger,Trigger6M)),NA())</f>
        <v>2.1935949499374129E-2</v>
      </c>
      <c r="M1034" s="183">
        <f>IFERROR(_xll.qlIndexFixing(Index1Y,$H1034,TRUE,_xll.ohTrigger(RecalcTrigger,Trigger1Y)),NA())</f>
        <v>2.2426838338831016E-2</v>
      </c>
      <c r="N1034" s="182">
        <f>IFERROR(_xll.qlIndexFixing(ONIndex1M,I1034,TRUE,_xll.ohTrigger(RecalcTrigger,Trigger1M)),NA())</f>
        <v>2.0588145698914317E-2</v>
      </c>
      <c r="O1034" s="44">
        <f>IFERROR(_xll.qlIndexFixing(ONIndex3M,I1034,TRUE,_xll.ohTrigger(RecalcTrigger,Trigger3M)),NA())</f>
        <v>2.1412954043817933E-2</v>
      </c>
      <c r="P1034" s="44">
        <f>IFERROR(_xll.qlIndexFixing(ONIndex6M,I1034,TRUE,_xll.ohTrigger(RecalcTrigger,Trigger6M)),NA())</f>
        <v>2.1747049509350802E-2</v>
      </c>
      <c r="Q1034" s="183">
        <f>IFERROR(_xll.qlIndexFixing(ONIndex1Y,I1034,TRUE,_xll.ohTrigger(RecalcTrigger,Trigger1Y)),NA())</f>
        <v>2.2066384736492139E-2</v>
      </c>
    </row>
    <row r="1035" spans="2:17" x14ac:dyDescent="0.2">
      <c r="B1035" s="39" t="s">
        <v>42</v>
      </c>
      <c r="D1035" s="42">
        <f>_xll.qlCalendarAdvance(Calendar,$D1034,B1035,"f",FALSE)</f>
        <v>46700</v>
      </c>
      <c r="E1035" s="177">
        <f>_xll.qlInterestRateIndexValueDate(IndexON,D1035)</f>
        <v>46700</v>
      </c>
      <c r="F1035" s="193">
        <f>IFERROR(_xll.qlIndexFixing(IndexON,D1035,TRUE,_xll.ohTrigger(RecalcTrigger,TriggerON)),NA())</f>
        <v>2.0384174323444526E-2</v>
      </c>
      <c r="H1035" s="42">
        <f>_xll.qlCalendarAdvance(Calendar,$H1034,B1035,"f",FALSE)</f>
        <v>46700</v>
      </c>
      <c r="I1035" s="177">
        <f>_xll.qlInterestRateIndexValueDate(Index1M,$H1035)</f>
        <v>46702</v>
      </c>
      <c r="J1035" s="182">
        <f>IFERROR(_xll.qlIndexFixing(Index1M,$H1035,TRUE,_xll.ohTrigger(RecalcTrigger,Trigger1M)),NA())</f>
        <v>2.0630118765416761E-2</v>
      </c>
      <c r="K1035" s="44">
        <f>IFERROR(_xll.qlIndexFixing(Index3M,H1035,TRUE,_xll.ohTrigger(RecalcTrigger,Trigger3M)),NA())</f>
        <v>2.1522587246053625E-2</v>
      </c>
      <c r="L1035" s="44">
        <f>IFERROR(_xll.qlIndexFixing(Index6M,$H1035,TRUE,_xll.ohTrigger(RecalcTrigger,Trigger6M)),NA())</f>
        <v>2.1941092815939305E-2</v>
      </c>
      <c r="M1035" s="183">
        <f>IFERROR(_xll.qlIndexFixing(Index1Y,$H1035,TRUE,_xll.ohTrigger(RecalcTrigger,Trigger1Y)),NA())</f>
        <v>2.2430314521143017E-2</v>
      </c>
      <c r="N1035" s="182">
        <f>IFERROR(_xll.qlIndexFixing(ONIndex1M,I1035,TRUE,_xll.ohTrigger(RecalcTrigger,Trigger1M)),NA())</f>
        <v>2.059740828201484E-2</v>
      </c>
      <c r="O1035" s="44">
        <f>IFERROR(_xll.qlIndexFixing(ONIndex3M,I1035,TRUE,_xll.ohTrigger(RecalcTrigger,Trigger3M)),NA())</f>
        <v>2.1421133998371644E-2</v>
      </c>
      <c r="P1035" s="44">
        <f>IFERROR(_xll.qlIndexFixing(ONIndex6M,I1035,TRUE,_xll.ohTrigger(RecalcTrigger,Trigger6M)),NA())</f>
        <v>2.1753849049241936E-2</v>
      </c>
      <c r="Q1035" s="183">
        <f>IFERROR(_xll.qlIndexFixing(ONIndex1Y,I1035,TRUE,_xll.ohTrigger(RecalcTrigger,Trigger1Y)),NA())</f>
        <v>2.2072656432134963E-2</v>
      </c>
    </row>
    <row r="1036" spans="2:17" x14ac:dyDescent="0.2">
      <c r="B1036" s="39" t="s">
        <v>42</v>
      </c>
      <c r="D1036" s="42">
        <f>_xll.qlCalendarAdvance(Calendar,$D1035,B1036,"f",FALSE)</f>
        <v>46707</v>
      </c>
      <c r="E1036" s="177">
        <f>_xll.qlInterestRateIndexValueDate(IndexON,D1036)</f>
        <v>46707</v>
      </c>
      <c r="F1036" s="193">
        <f>IFERROR(_xll.qlIndexFixing(IndexON,D1036,TRUE,_xll.ohTrigger(RecalcTrigger,TriggerON)),NA())</f>
        <v>2.0393445209663241E-2</v>
      </c>
      <c r="H1036" s="42">
        <f>_xll.qlCalendarAdvance(Calendar,$H1035,B1036,"f",FALSE)</f>
        <v>46707</v>
      </c>
      <c r="I1036" s="177">
        <f>_xll.qlInterestRateIndexValueDate(Index1M,$H1036)</f>
        <v>46709</v>
      </c>
      <c r="J1036" s="182">
        <f>IFERROR(_xll.qlIndexFixing(Index1M,$H1036,TRUE,_xll.ohTrigger(RecalcTrigger,Trigger1M)),NA())</f>
        <v>2.0638692141493331E-2</v>
      </c>
      <c r="K1036" s="44">
        <f>IFERROR(_xll.qlIndexFixing(Index3M,H1036,TRUE,_xll.ohTrigger(RecalcTrigger,Trigger3M)),NA())</f>
        <v>2.1529587800950267E-2</v>
      </c>
      <c r="L1036" s="44">
        <f>IFERROR(_xll.qlIndexFixing(Index6M,$H1036,TRUE,_xll.ohTrigger(RecalcTrigger,Trigger6M)),NA())</f>
        <v>2.1946116034144213E-2</v>
      </c>
      <c r="M1036" s="183">
        <f>IFERROR(_xll.qlIndexFixing(Index1Y,$H1036,TRUE,_xll.ohTrigger(RecalcTrigger,Trigger1Y)),NA())</f>
        <v>2.2433688686230135E-2</v>
      </c>
      <c r="N1036" s="182">
        <f>IFERROR(_xll.qlIndexFixing(ONIndex1M,I1036,TRUE,_xll.ohTrigger(RecalcTrigger,Trigger1M)),NA())</f>
        <v>2.0606405310177323E-2</v>
      </c>
      <c r="O1036" s="44">
        <f>IFERROR(_xll.qlIndexFixing(ONIndex3M,I1036,TRUE,_xll.ohTrigger(RecalcTrigger,Trigger3M)),NA())</f>
        <v>2.1429099544274521E-2</v>
      </c>
      <c r="P1036" s="44">
        <f>IFERROR(_xll.qlIndexFixing(ONIndex6M,I1036,TRUE,_xll.ohTrigger(RecalcTrigger,Trigger6M)),NA())</f>
        <v>2.1760442851785911E-2</v>
      </c>
      <c r="Q1036" s="183">
        <f>IFERROR(_xll.qlIndexFixing(ONIndex1Y,I1036,TRUE,_xll.ohTrigger(RecalcTrigger,Trigger1Y)),NA())</f>
        <v>2.2078726176841812E-2</v>
      </c>
    </row>
    <row r="1037" spans="2:17" x14ac:dyDescent="0.2">
      <c r="B1037" s="39" t="s">
        <v>42</v>
      </c>
      <c r="D1037" s="42">
        <f>_xll.qlCalendarAdvance(Calendar,$D1036,B1037,"f",FALSE)</f>
        <v>46714</v>
      </c>
      <c r="E1037" s="177">
        <f>_xll.qlInterestRateIndexValueDate(IndexON,D1037)</f>
        <v>46714</v>
      </c>
      <c r="F1037" s="193">
        <f>IFERROR(_xll.qlIndexFixing(IndexON,D1037,TRUE,_xll.ohTrigger(RecalcTrigger,TriggerON)),NA())</f>
        <v>2.0402703894522034E-2</v>
      </c>
      <c r="H1037" s="42">
        <f>_xll.qlCalendarAdvance(Calendar,$H1036,B1037,"f",FALSE)</f>
        <v>46714</v>
      </c>
      <c r="I1037" s="177">
        <f>_xll.qlInterestRateIndexValueDate(Index1M,$H1037)</f>
        <v>46716</v>
      </c>
      <c r="J1037" s="182">
        <f>IFERROR(_xll.qlIndexFixing(Index1M,$H1037,TRUE,_xll.ohTrigger(RecalcTrigger,Trigger1M)),NA())</f>
        <v>2.0647001287044942E-2</v>
      </c>
      <c r="K1037" s="44">
        <f>IFERROR(_xll.qlIndexFixing(Index3M,H1037,TRUE,_xll.ohTrigger(RecalcTrigger,Trigger3M)),NA())</f>
        <v>2.1536446037275205E-2</v>
      </c>
      <c r="L1037" s="44">
        <f>IFERROR(_xll.qlIndexFixing(Index6M,$H1037,TRUE,_xll.ohTrigger(RecalcTrigger,Trigger6M)),NA())</f>
        <v>2.1951023591756807E-2</v>
      </c>
      <c r="M1037" s="183">
        <f>IFERROR(_xll.qlIndexFixing(Index1Y,$H1037,TRUE,_xll.ohTrigger(RecalcTrigger,Trigger1Y)),NA())</f>
        <v>2.2436963166088918E-2</v>
      </c>
      <c r="N1037" s="182">
        <f>IFERROR(_xll.qlIndexFixing(ONIndex1M,I1037,TRUE,_xll.ohTrigger(RecalcTrigger,Trigger1M)),NA())</f>
        <v>2.0615135931683071E-2</v>
      </c>
      <c r="O1037" s="44">
        <f>IFERROR(_xll.qlIndexFixing(ONIndex3M,I1037,TRUE,_xll.ohTrigger(RecalcTrigger,Trigger3M)),NA())</f>
        <v>2.1436850163940591E-2</v>
      </c>
      <c r="P1037" s="44">
        <f>IFERROR(_xll.qlIndexFixing(ONIndex6M,I1037,TRUE,_xll.ohTrigger(RecalcTrigger,Trigger6M)),NA())</f>
        <v>2.1766830437046636E-2</v>
      </c>
      <c r="Q1037" s="183">
        <f>IFERROR(_xll.qlIndexFixing(ONIndex1Y,I1037,TRUE,_xll.ohTrigger(RecalcTrigger,Trigger1Y)),NA())</f>
        <v>2.2084593469973157E-2</v>
      </c>
    </row>
    <row r="1038" spans="2:17" x14ac:dyDescent="0.2">
      <c r="B1038" s="39" t="s">
        <v>42</v>
      </c>
      <c r="D1038" s="42">
        <f>_xll.qlCalendarAdvance(Calendar,$D1037,B1038,"f",FALSE)</f>
        <v>46721</v>
      </c>
      <c r="E1038" s="177">
        <f>_xll.qlInterestRateIndexValueDate(IndexON,D1038)</f>
        <v>46721</v>
      </c>
      <c r="F1038" s="193">
        <f>IFERROR(_xll.qlIndexFixing(IndexON,D1038,TRUE,_xll.ohTrigger(RecalcTrigger,TriggerON)),NA())</f>
        <v>2.0411951127901062E-2</v>
      </c>
      <c r="H1038" s="42">
        <f>_xll.qlCalendarAdvance(Calendar,$H1037,B1038,"f",FALSE)</f>
        <v>46721</v>
      </c>
      <c r="I1038" s="177">
        <f>_xll.qlInterestRateIndexValueDate(Index1M,$H1038)</f>
        <v>46723</v>
      </c>
      <c r="J1038" s="182">
        <f>IFERROR(_xll.qlIndexFixing(Index1M,$H1038,TRUE,_xll.ohTrigger(RecalcTrigger,Trigger1M)),NA())</f>
        <v>2.0655074419714814E-2</v>
      </c>
      <c r="K1038" s="44">
        <f>IFERROR(_xll.qlIndexFixing(Index3M,H1038,TRUE,_xll.ohTrigger(RecalcTrigger,Trigger3M)),NA())</f>
        <v>2.154206906505076E-2</v>
      </c>
      <c r="L1038" s="44">
        <f>IFERROR(_xll.qlIndexFixing(Index6M,$H1038,TRUE,_xll.ohTrigger(RecalcTrigger,Trigger6M)),NA())</f>
        <v>2.1956794994067726E-2</v>
      </c>
      <c r="M1038" s="183">
        <f>IFERROR(_xll.qlIndexFixing(Index1Y,$H1038,TRUE,_xll.ohTrigger(RecalcTrigger,Trigger1Y)),NA())</f>
        <v>2.2440140306731231E-2</v>
      </c>
      <c r="N1038" s="182">
        <f>IFERROR(_xll.qlIndexFixing(ONIndex1M,I1038,TRUE,_xll.ohTrigger(RecalcTrigger,Trigger1M)),NA())</f>
        <v>2.0623599295293005E-2</v>
      </c>
      <c r="O1038" s="44">
        <f>IFERROR(_xll.qlIndexFixing(ONIndex3M,I1038,TRUE,_xll.ohTrigger(RecalcTrigger,Trigger3M)),NA())</f>
        <v>2.1444385339863814E-2</v>
      </c>
      <c r="P1038" s="44">
        <f>IFERROR(_xll.qlIndexFixing(ONIndex6M,I1038,TRUE,_xll.ohTrigger(RecalcTrigger,Trigger6M)),NA())</f>
        <v>2.1773011325088021E-2</v>
      </c>
      <c r="Q1038" s="183">
        <f>IFERROR(_xll.qlIndexFixing(ONIndex1Y,I1038,TRUE,_xll.ohTrigger(RecalcTrigger,Trigger1Y)),NA())</f>
        <v>2.2090257810649661E-2</v>
      </c>
    </row>
    <row r="1039" spans="2:17" x14ac:dyDescent="0.2">
      <c r="B1039" s="39" t="s">
        <v>42</v>
      </c>
      <c r="D1039" s="42">
        <f>_xll.qlCalendarAdvance(Calendar,$D1038,B1039,"f",FALSE)</f>
        <v>46728</v>
      </c>
      <c r="E1039" s="177">
        <f>_xll.qlInterestRateIndexValueDate(IndexON,D1039)</f>
        <v>46728</v>
      </c>
      <c r="F1039" s="193">
        <f>IFERROR(_xll.qlIndexFixing(IndexON,D1039,TRUE,_xll.ohTrigger(RecalcTrigger,TriggerON)),NA())</f>
        <v>2.0421187660080165E-2</v>
      </c>
      <c r="H1039" s="42">
        <f>_xll.qlCalendarAdvance(Calendar,$H1038,B1039,"f",FALSE)</f>
        <v>46728</v>
      </c>
      <c r="I1039" s="177">
        <f>_xll.qlInterestRateIndexValueDate(Index1M,$H1039)</f>
        <v>46730</v>
      </c>
      <c r="J1039" s="182">
        <f>IFERROR(_xll.qlIndexFixing(Index1M,$H1039,TRUE,_xll.ohTrigger(RecalcTrigger,Trigger1M)),NA())</f>
        <v>2.0662949485122095E-2</v>
      </c>
      <c r="K1039" s="44">
        <f>IFERROR(_xll.qlIndexFixing(Index3M,H1039,TRUE,_xll.ohTrigger(RecalcTrigger,Trigger3M)),NA())</f>
        <v>2.1548676306285774E-2</v>
      </c>
      <c r="L1039" s="44">
        <f>IFERROR(_xll.qlIndexFixing(Index6M,$H1039,TRUE,_xll.ohTrigger(RecalcTrigger,Trigger6M)),NA())</f>
        <v>2.1961478176418931E-2</v>
      </c>
      <c r="M1039" s="183">
        <f>IFERROR(_xll.qlIndexFixing(Index1Y,$H1039,TRUE,_xll.ohTrigger(RecalcTrigger,Trigger1Y)),NA())</f>
        <v>2.2443222468182946E-2</v>
      </c>
      <c r="N1039" s="182">
        <f>IFERROR(_xll.qlIndexFixing(ONIndex1M,I1039,TRUE,_xll.ohTrigger(RecalcTrigger,Trigger1M)),NA())</f>
        <v>2.0631794549368365E-2</v>
      </c>
      <c r="O1039" s="44">
        <f>IFERROR(_xll.qlIndexFixing(ONIndex3M,I1039,TRUE,_xll.ohTrigger(RecalcTrigger,Trigger3M)),NA())</f>
        <v>2.1451704554538154E-2</v>
      </c>
      <c r="P1039" s="44">
        <f>IFERROR(_xll.qlIndexFixing(ONIndex6M,I1039,TRUE,_xll.ohTrigger(RecalcTrigger,Trigger6M)),NA())</f>
        <v>2.1778985035894038E-2</v>
      </c>
      <c r="Q1039" s="183">
        <f>IFERROR(_xll.qlIndexFixing(ONIndex1Y,I1039,TRUE,_xll.ohTrigger(RecalcTrigger,Trigger1Y)),NA())</f>
        <v>2.209571869807192E-2</v>
      </c>
    </row>
    <row r="1040" spans="2:17" x14ac:dyDescent="0.2">
      <c r="B1040" s="39" t="s">
        <v>42</v>
      </c>
      <c r="D1040" s="42">
        <f>_xll.qlCalendarAdvance(Calendar,$D1039,B1040,"f",FALSE)</f>
        <v>46735</v>
      </c>
      <c r="E1040" s="177">
        <f>_xll.qlInterestRateIndexValueDate(IndexON,D1040)</f>
        <v>46735</v>
      </c>
      <c r="F1040" s="193">
        <f>IFERROR(_xll.qlIndexFixing(IndexON,D1040,TRUE,_xll.ohTrigger(RecalcTrigger,TriggerON)),NA())</f>
        <v>2.0430414240859562E-2</v>
      </c>
      <c r="H1040" s="42">
        <f>_xll.qlCalendarAdvance(Calendar,$H1039,B1040,"f",FALSE)</f>
        <v>46735</v>
      </c>
      <c r="I1040" s="177">
        <f>_xll.qlInterestRateIndexValueDate(Index1M,$H1040)</f>
        <v>46737</v>
      </c>
      <c r="J1040" s="182">
        <f>IFERROR(_xll.qlIndexFixing(Index1M,$H1040,TRUE,_xll.ohTrigger(RecalcTrigger,Trigger1M)),NA())</f>
        <v>2.0670664693541729E-2</v>
      </c>
      <c r="K1040" s="44">
        <f>IFERROR(_xll.qlIndexFixing(Index3M,H1040,TRUE,_xll.ohTrigger(RecalcTrigger,Trigger3M)),NA())</f>
        <v>2.1555167814508162E-2</v>
      </c>
      <c r="L1040" s="44">
        <f>IFERROR(_xll.qlIndexFixing(Index6M,$H1040,TRUE,_xll.ohTrigger(RecalcTrigger,Trigger6M)),NA())</f>
        <v>2.1966059229672392E-2</v>
      </c>
      <c r="M1040" s="183">
        <f>IFERROR(_xll.qlIndexFixing(Index1Y,$H1040,TRUE,_xll.ohTrigger(RecalcTrigger,Trigger1Y)),NA())</f>
        <v>2.2446212024480244E-2</v>
      </c>
      <c r="N1040" s="182">
        <f>IFERROR(_xll.qlIndexFixing(ONIndex1M,I1040,TRUE,_xll.ohTrigger(RecalcTrigger,Trigger1M)),NA())</f>
        <v>2.0639720842510201E-2</v>
      </c>
      <c r="O1040" s="44">
        <f>IFERROR(_xll.qlIndexFixing(ONIndex3M,I1040,TRUE,_xll.ohTrigger(RecalcTrigger,Trigger3M)),NA())</f>
        <v>2.1458807290377635E-2</v>
      </c>
      <c r="P1040" s="44">
        <f>IFERROR(_xll.qlIndexFixing(ONIndex6M,I1040,TRUE,_xll.ohTrigger(RecalcTrigger,Trigger6M)),NA())</f>
        <v>2.1784751089608534E-2</v>
      </c>
      <c r="Q1040" s="183">
        <f>IFERROR(_xll.qlIndexFixing(ONIndex1Y,I1040,TRUE,_xll.ohTrigger(RecalcTrigger,Trigger1Y)),NA())</f>
        <v>2.2100975631440534E-2</v>
      </c>
    </row>
    <row r="1041" spans="2:17" x14ac:dyDescent="0.2">
      <c r="B1041" s="39" t="s">
        <v>42</v>
      </c>
      <c r="D1041" s="42">
        <f>_xll.qlCalendarAdvance(Calendar,$D1040,B1041,"f",FALSE)</f>
        <v>46742</v>
      </c>
      <c r="E1041" s="177">
        <f>_xll.qlInterestRateIndexValueDate(IndexON,D1041)</f>
        <v>46742</v>
      </c>
      <c r="F1041" s="193">
        <f>IFERROR(_xll.qlIndexFixing(IndexON,D1041,TRUE,_xll.ohTrigger(RecalcTrigger,TriggerON)),NA())</f>
        <v>2.0439631315962714E-2</v>
      </c>
      <c r="H1041" s="42">
        <f>_xll.qlCalendarAdvance(Calendar,$H1040,B1041,"f",FALSE)</f>
        <v>46742</v>
      </c>
      <c r="I1041" s="177">
        <f>_xll.qlInterestRateIndexValueDate(Index1M,$H1041)</f>
        <v>46744</v>
      </c>
      <c r="J1041" s="182">
        <f>IFERROR(_xll.qlIndexFixing(Index1M,$H1041,TRUE,_xll.ohTrigger(RecalcTrigger,Trigger1M)),NA())</f>
        <v>2.0678258351551626E-2</v>
      </c>
      <c r="K1041" s="44">
        <f>IFERROR(_xll.qlIndexFixing(Index3M,H1041,TRUE,_xll.ohTrigger(RecalcTrigger,Trigger3M)),NA())</f>
        <v>2.1561552685018269E-2</v>
      </c>
      <c r="L1041" s="44">
        <f>IFERROR(_xll.qlIndexFixing(Index6M,$H1041,TRUE,_xll.ohTrigger(RecalcTrigger,Trigger6M)),NA())</f>
        <v>2.1970542662802281E-2</v>
      </c>
      <c r="M1041" s="183">
        <f>IFERROR(_xll.qlIndexFixing(Index1Y,$H1041,TRUE,_xll.ohTrigger(RecalcTrigger,Trigger1Y)),NA())</f>
        <v>2.2450796731350576E-2</v>
      </c>
      <c r="N1041" s="182">
        <f>IFERROR(_xll.qlIndexFixing(ONIndex1M,I1041,TRUE,_xll.ohTrigger(RecalcTrigger,Trigger1M)),NA())</f>
        <v>2.0647453334596833E-2</v>
      </c>
      <c r="O1041" s="44">
        <f>IFERROR(_xll.qlIndexFixing(ONIndex3M,I1041,TRUE,_xll.ohTrigger(RecalcTrigger,Trigger3M)),NA())</f>
        <v>2.1465743261375181E-2</v>
      </c>
      <c r="P1041" s="44">
        <f>IFERROR(_xll.qlIndexFixing(ONIndex6M,I1041,TRUE,_xll.ohTrigger(RecalcTrigger,Trigger6M)),NA())</f>
        <v>2.1790357388633552E-2</v>
      </c>
      <c r="Q1041" s="183">
        <f>IFERROR(_xll.qlIndexFixing(ONIndex1Y,I1041,TRUE,_xll.ohTrigger(RecalcTrigger,Trigger1Y)),NA())</f>
        <v>2.2106076703645172E-2</v>
      </c>
    </row>
    <row r="1042" spans="2:17" x14ac:dyDescent="0.2">
      <c r="B1042" s="39" t="s">
        <v>42</v>
      </c>
      <c r="D1042" s="42">
        <f>_xll.qlCalendarAdvance(Calendar,$D1041,B1042,"f",FALSE)</f>
        <v>46749</v>
      </c>
      <c r="E1042" s="177">
        <f>_xll.qlInterestRateIndexValueDate(IndexON,D1042)</f>
        <v>46749</v>
      </c>
      <c r="F1042" s="193">
        <f>IFERROR(_xll.qlIndexFixing(IndexON,D1042,TRUE,_xll.ohTrigger(RecalcTrigger,TriggerON)),NA())</f>
        <v>2.0448788993139289E-2</v>
      </c>
      <c r="H1042" s="42">
        <f>_xll.qlCalendarAdvance(Calendar,$H1041,B1042,"f",FALSE)</f>
        <v>46749</v>
      </c>
      <c r="I1042" s="177">
        <f>_xll.qlInterestRateIndexValueDate(Index1M,$H1042)</f>
        <v>46751</v>
      </c>
      <c r="J1042" s="182">
        <f>IFERROR(_xll.qlIndexFixing(Index1M,$H1042,TRUE,_xll.ohTrigger(RecalcTrigger,Trigger1M)),NA())</f>
        <v>2.0685755950193563E-2</v>
      </c>
      <c r="K1042" s="44">
        <f>IFERROR(_xll.qlIndexFixing(Index3M,H1042,TRUE,_xll.ohTrigger(RecalcTrigger,Trigger3M)),NA())</f>
        <v>2.1567837024299315E-2</v>
      </c>
      <c r="L1042" s="44">
        <f>IFERROR(_xll.qlIndexFixing(Index6M,$H1042,TRUE,_xll.ohTrigger(RecalcTrigger,Trigger6M)),NA())</f>
        <v>2.1974931545137001E-2</v>
      </c>
      <c r="M1042" s="183">
        <f>IFERROR(_xll.qlIndexFixing(Index1Y,$H1042,TRUE,_xll.ohTrigger(RecalcTrigger,Trigger1Y)),NA())</f>
        <v>2.2449408032140135E-2</v>
      </c>
      <c r="N1042" s="182">
        <f>IFERROR(_xll.qlIndexFixing(ONIndex1M,I1042,TRUE,_xll.ohTrigger(RecalcTrigger,Trigger1M)),NA())</f>
        <v>2.0655091222598898E-2</v>
      </c>
      <c r="O1042" s="44">
        <f>IFERROR(_xll.qlIndexFixing(ONIndex3M,I1042,TRUE,_xll.ohTrigger(RecalcTrigger,Trigger3M)),NA())</f>
        <v>2.147257806609737E-2</v>
      </c>
      <c r="P1042" s="44">
        <f>IFERROR(_xll.qlIndexFixing(ONIndex6M,I1042,TRUE,_xll.ohTrigger(RecalcTrigger,Trigger6M)),NA())</f>
        <v>2.1795867134972724E-2</v>
      </c>
      <c r="Q1042" s="183">
        <f>IFERROR(_xll.qlIndexFixing(ONIndex1Y,I1042,TRUE,_xll.ohTrigger(RecalcTrigger,Trigger1Y)),NA())</f>
        <v>2.21110853739237E-2</v>
      </c>
    </row>
    <row r="1043" spans="2:17" x14ac:dyDescent="0.2">
      <c r="B1043" s="39" t="s">
        <v>42</v>
      </c>
      <c r="D1043" s="42">
        <f>_xll.qlCalendarAdvance(Calendar,$D1042,B1043,"f",FALSE)</f>
        <v>46756</v>
      </c>
      <c r="E1043" s="177">
        <f>_xll.qlInterestRateIndexValueDate(IndexON,D1043)</f>
        <v>46756</v>
      </c>
      <c r="F1043" s="193">
        <f>IFERROR(_xll.qlIndexFixing(IndexON,D1043,TRUE,_xll.ohTrigger(RecalcTrigger,TriggerON)),NA())</f>
        <v>2.0457848873665085E-2</v>
      </c>
      <c r="H1043" s="42">
        <f>_xll.qlCalendarAdvance(Calendar,$H1042,B1043,"f",FALSE)</f>
        <v>46756</v>
      </c>
      <c r="I1043" s="177">
        <f>_xll.qlInterestRateIndexValueDate(Index1M,$H1043)</f>
        <v>46758</v>
      </c>
      <c r="J1043" s="182">
        <f>IFERROR(_xll.qlIndexFixing(Index1M,$H1043,TRUE,_xll.ohTrigger(RecalcTrigger,Trigger1M)),NA())</f>
        <v>2.0693160094998331E-2</v>
      </c>
      <c r="K1043" s="44">
        <f>IFERROR(_xll.qlIndexFixing(Index3M,H1043,TRUE,_xll.ohTrigger(RecalcTrigger,Trigger3M)),NA())</f>
        <v>2.1574021601463555E-2</v>
      </c>
      <c r="L1043" s="44">
        <f>IFERROR(_xll.qlIndexFixing(Index6M,$H1043,TRUE,_xll.ohTrigger(RecalcTrigger,Trigger6M)),NA())</f>
        <v>2.1978283403591446E-2</v>
      </c>
      <c r="M1043" s="183">
        <f>IFERROR(_xll.qlIndexFixing(Index1Y,$H1043,TRUE,_xll.ohTrigger(RecalcTrigger,Trigger1Y)),NA())</f>
        <v>2.2454644649409449E-2</v>
      </c>
      <c r="N1043" s="182">
        <f>IFERROR(_xll.qlIndexFixing(ONIndex1M,I1043,TRUE,_xll.ohTrigger(RecalcTrigger,Trigger1M)),NA())</f>
        <v>2.0662635373742688E-2</v>
      </c>
      <c r="O1043" s="44">
        <f>IFERROR(_xll.qlIndexFixing(ONIndex3M,I1043,TRUE,_xll.ohTrigger(RecalcTrigger,Trigger3M)),NA())</f>
        <v>2.1479312323009481E-2</v>
      </c>
      <c r="P1043" s="44">
        <f>IFERROR(_xll.qlIndexFixing(ONIndex6M,I1043,TRUE,_xll.ohTrigger(RecalcTrigger,Trigger6M)),NA())</f>
        <v>2.1801280943014589E-2</v>
      </c>
      <c r="Q1043" s="183">
        <f>IFERROR(_xll.qlIndexFixing(ONIndex1Y,I1043,TRUE,_xll.ohTrigger(RecalcTrigger,Trigger1Y)),NA())</f>
        <v>2.211600224059751E-2</v>
      </c>
    </row>
    <row r="1044" spans="2:17" x14ac:dyDescent="0.2">
      <c r="B1044" s="39" t="s">
        <v>42</v>
      </c>
      <c r="D1044" s="42">
        <f>_xll.qlCalendarAdvance(Calendar,$D1043,B1044,"f",FALSE)</f>
        <v>46763</v>
      </c>
      <c r="E1044" s="177">
        <f>_xll.qlInterestRateIndexValueDate(IndexON,D1044)</f>
        <v>46763</v>
      </c>
      <c r="F1044" s="193">
        <f>IFERROR(_xll.qlIndexFixing(IndexON,D1044,TRUE,_xll.ohTrigger(RecalcTrigger,TriggerON)),NA())</f>
        <v>2.046681113627713E-2</v>
      </c>
      <c r="H1044" s="42">
        <f>_xll.qlCalendarAdvance(Calendar,$H1043,B1044,"f",FALSE)</f>
        <v>46763</v>
      </c>
      <c r="I1044" s="177">
        <f>_xll.qlInterestRateIndexValueDate(Index1M,$H1044)</f>
        <v>46765</v>
      </c>
      <c r="J1044" s="182">
        <f>IFERROR(_xll.qlIndexFixing(Index1M,$H1044,TRUE,_xll.ohTrigger(RecalcTrigger,Trigger1M)),NA())</f>
        <v>2.0700471056694369E-2</v>
      </c>
      <c r="K1044" s="44">
        <f>IFERROR(_xll.qlIndexFixing(Index3M,H1044,TRUE,_xll.ohTrigger(RecalcTrigger,Trigger3M)),NA())</f>
        <v>2.1580106641098804E-2</v>
      </c>
      <c r="L1044" s="44">
        <f>IFERROR(_xll.qlIndexFixing(Index6M,$H1044,TRUE,_xll.ohTrigger(RecalcTrigger,Trigger6M)),NA())</f>
        <v>2.198249078172481E-2</v>
      </c>
      <c r="M1044" s="183">
        <f>IFERROR(_xll.qlIndexFixing(Index1Y,$H1044,TRUE,_xll.ohTrigger(RecalcTrigger,Trigger1Y)),NA())</f>
        <v>2.2457279186788571E-2</v>
      </c>
      <c r="N1044" s="182">
        <f>IFERROR(_xll.qlIndexFixing(ONIndex1M,I1044,TRUE,_xll.ohTrigger(RecalcTrigger,Trigger1M)),NA())</f>
        <v>2.0670086058611759E-2</v>
      </c>
      <c r="O1044" s="44">
        <f>IFERROR(_xll.qlIndexFixing(ONIndex3M,I1044,TRUE,_xll.ohTrigger(RecalcTrigger,Trigger3M)),NA())</f>
        <v>2.1485946256012411E-2</v>
      </c>
      <c r="P1044" s="44">
        <f>IFERROR(_xll.qlIndexFixing(ONIndex6M,I1044,TRUE,_xll.ohTrigger(RecalcTrigger,Trigger6M)),NA())</f>
        <v>2.1806599046811925E-2</v>
      </c>
      <c r="Q1044" s="183">
        <f>IFERROR(_xll.qlIndexFixing(ONIndex1Y,I1044,TRUE,_xll.ohTrigger(RecalcTrigger,Trigger1Y)),NA())</f>
        <v>2.212082752005351E-2</v>
      </c>
    </row>
    <row r="1045" spans="2:17" x14ac:dyDescent="0.2">
      <c r="B1045" s="39" t="s">
        <v>42</v>
      </c>
      <c r="D1045" s="42">
        <f>_xll.qlCalendarAdvance(Calendar,$D1044,B1045,"f",FALSE)</f>
        <v>46770</v>
      </c>
      <c r="E1045" s="177">
        <f>_xll.qlInterestRateIndexValueDate(IndexON,D1045)</f>
        <v>46770</v>
      </c>
      <c r="F1045" s="193">
        <f>IFERROR(_xll.qlIndexFixing(IndexON,D1045,TRUE,_xll.ohTrigger(RecalcTrigger,TriggerON)),NA())</f>
        <v>2.0475675959872319E-2</v>
      </c>
      <c r="H1045" s="42">
        <f>_xll.qlCalendarAdvance(Calendar,$H1044,B1045,"f",FALSE)</f>
        <v>46770</v>
      </c>
      <c r="I1045" s="177">
        <f>_xll.qlInterestRateIndexValueDate(Index1M,$H1045)</f>
        <v>46772</v>
      </c>
      <c r="J1045" s="182">
        <f>IFERROR(_xll.qlIndexFixing(Index1M,$H1045,TRUE,_xll.ohTrigger(RecalcTrigger,Trigger1M)),NA())</f>
        <v>2.0707689106017613E-2</v>
      </c>
      <c r="K1045" s="44">
        <f>IFERROR(_xll.qlIndexFixing(Index3M,H1045,TRUE,_xll.ohTrigger(RecalcTrigger,Trigger3M)),NA())</f>
        <v>2.158609236780782E-2</v>
      </c>
      <c r="L1045" s="44">
        <f>IFERROR(_xll.qlIndexFixing(Index6M,$H1045,TRUE,_xll.ohTrigger(RecalcTrigger,Trigger6M)),NA())</f>
        <v>2.1986604568526566E-2</v>
      </c>
      <c r="M1045" s="183">
        <f>IFERROR(_xll.qlIndexFixing(Index1Y,$H1045,TRUE,_xll.ohTrigger(RecalcTrigger,Trigger1Y)),NA())</f>
        <v>2.245982594525877E-2</v>
      </c>
      <c r="N1045" s="182">
        <f>IFERROR(_xll.qlIndexFixing(ONIndex1M,I1045,TRUE,_xll.ohTrigger(RecalcTrigger,Trigger1M)),NA())</f>
        <v>2.0677443547629792E-2</v>
      </c>
      <c r="O1045" s="44">
        <f>IFERROR(_xll.qlIndexFixing(ONIndex3M,I1045,TRUE,_xll.ohTrigger(RecalcTrigger,Trigger3M)),NA())</f>
        <v>2.1492480088767252E-2</v>
      </c>
      <c r="P1045" s="44">
        <f>IFERROR(_xll.qlIndexFixing(ONIndex6M,I1045,TRUE,_xll.ohTrigger(RecalcTrigger,Trigger6M)),NA())</f>
        <v>2.1811821680577381E-2</v>
      </c>
      <c r="Q1045" s="183">
        <f>IFERROR(_xll.qlIndexFixing(ONIndex1Y,I1045,TRUE,_xll.ohTrigger(RecalcTrigger,Trigger1Y)),NA())</f>
        <v>2.2125561428758544E-2</v>
      </c>
    </row>
    <row r="1046" spans="2:17" x14ac:dyDescent="0.2">
      <c r="B1046" s="39" t="s">
        <v>42</v>
      </c>
      <c r="D1046" s="42">
        <f>_xll.qlCalendarAdvance(Calendar,$D1045,B1046,"f",FALSE)</f>
        <v>46777</v>
      </c>
      <c r="E1046" s="177">
        <f>_xll.qlInterestRateIndexValueDate(IndexON,D1046)</f>
        <v>46777</v>
      </c>
      <c r="F1046" s="193">
        <f>IFERROR(_xll.qlIndexFixing(IndexON,D1046,TRUE,_xll.ohTrigger(RecalcTrigger,TriggerON)),NA())</f>
        <v>2.0484443523427487E-2</v>
      </c>
      <c r="H1046" s="42">
        <f>_xll.qlCalendarAdvance(Calendar,$H1045,B1046,"f",FALSE)</f>
        <v>46777</v>
      </c>
      <c r="I1046" s="177">
        <f>_xll.qlInterestRateIndexValueDate(Index1M,$H1046)</f>
        <v>46779</v>
      </c>
      <c r="J1046" s="182">
        <f>IFERROR(_xll.qlIndexFixing(Index1M,$H1046,TRUE,_xll.ohTrigger(RecalcTrigger,Trigger1M)),NA())</f>
        <v>2.07148145136965E-2</v>
      </c>
      <c r="K1046" s="44">
        <f>IFERROR(_xll.qlIndexFixing(Index3M,H1046,TRUE,_xll.ohTrigger(RecalcTrigger,Trigger3M)),NA())</f>
        <v>2.1591979006198626E-2</v>
      </c>
      <c r="L1046" s="44">
        <f>IFERROR(_xll.qlIndexFixing(Index6M,$H1046,TRUE,_xll.ohTrigger(RecalcTrigger,Trigger6M)),NA())</f>
        <v>2.1990625000151545E-2</v>
      </c>
      <c r="M1046" s="183">
        <f>IFERROR(_xll.qlIndexFixing(Index1Y,$H1046,TRUE,_xll.ohTrigger(RecalcTrigger,Trigger1Y)),NA())</f>
        <v>2.2462285145539142E-2</v>
      </c>
      <c r="N1046" s="182">
        <f>IFERROR(_xll.qlIndexFixing(ONIndex1M,I1046,TRUE,_xll.ohTrigger(RecalcTrigger,Trigger1M)),NA())</f>
        <v>2.0684708111220473E-2</v>
      </c>
      <c r="O1046" s="44">
        <f>IFERROR(_xll.qlIndexFixing(ONIndex3M,I1046,TRUE,_xll.ohTrigger(RecalcTrigger,Trigger3M)),NA())</f>
        <v>2.1498914045334772E-2</v>
      </c>
      <c r="P1046" s="44">
        <f>IFERROR(_xll.qlIndexFixing(ONIndex6M,I1046,TRUE,_xll.ohTrigger(RecalcTrigger,Trigger6M)),NA())</f>
        <v>2.1816949078283798E-2</v>
      </c>
      <c r="Q1046" s="183">
        <f>IFERROR(_xll.qlIndexFixing(ONIndex1Y,I1046,TRUE,_xll.ohTrigger(RecalcTrigger,Trigger1Y)),NA())</f>
        <v>2.2130204183099522E-2</v>
      </c>
    </row>
    <row r="1047" spans="2:17" x14ac:dyDescent="0.2">
      <c r="B1047" s="39" t="s">
        <v>42</v>
      </c>
      <c r="D1047" s="42">
        <f>_xll.qlCalendarAdvance(Calendar,$D1046,B1047,"f",FALSE)</f>
        <v>46784</v>
      </c>
      <c r="E1047" s="177">
        <f>_xll.qlInterestRateIndexValueDate(IndexON,D1047)</f>
        <v>46784</v>
      </c>
      <c r="F1047" s="193">
        <f>IFERROR(_xll.qlIndexFixing(IndexON,D1047,TRUE,_xll.ohTrigger(RecalcTrigger,TriggerON)),NA())</f>
        <v>2.0493114005759594E-2</v>
      </c>
      <c r="H1047" s="42">
        <f>_xll.qlCalendarAdvance(Calendar,$H1046,B1047,"f",FALSE)</f>
        <v>46784</v>
      </c>
      <c r="I1047" s="177">
        <f>_xll.qlInterestRateIndexValueDate(Index1M,$H1047)</f>
        <v>46786</v>
      </c>
      <c r="J1047" s="182">
        <f>IFERROR(_xll.qlIndexFixing(Index1M,$H1047,TRUE,_xll.ohTrigger(RecalcTrigger,Trigger1M)),NA())</f>
        <v>2.0718574886138721E-2</v>
      </c>
      <c r="K1047" s="44">
        <f>IFERROR(_xll.qlIndexFixing(Index3M,H1047,TRUE,_xll.ohTrigger(RecalcTrigger,Trigger3M)),NA())</f>
        <v>2.159672517401301E-2</v>
      </c>
      <c r="L1047" s="44">
        <f>IFERROR(_xll.qlIndexFixing(Index6M,$H1047,TRUE,_xll.ohTrigger(RecalcTrigger,Trigger6M)),NA())</f>
        <v>2.199455231276732E-2</v>
      </c>
      <c r="M1047" s="183">
        <f>IFERROR(_xll.qlIndexFixing(Index1Y,$H1047,TRUE,_xll.ohTrigger(RecalcTrigger,Trigger1Y)),NA())</f>
        <v>2.2464657008374193E-2</v>
      </c>
      <c r="N1047" s="182">
        <f>IFERROR(_xll.qlIndexFixing(ONIndex1M,I1047,TRUE,_xll.ohTrigger(RecalcTrigger,Trigger1M)),NA())</f>
        <v>2.0691880019807485E-2</v>
      </c>
      <c r="O1047" s="44">
        <f>IFERROR(_xll.qlIndexFixing(ONIndex3M,I1047,TRUE,_xll.ohTrigger(RecalcTrigger,Trigger3M)),NA())</f>
        <v>2.1505248349455997E-2</v>
      </c>
      <c r="P1047" s="44">
        <f>IFERROR(_xll.qlIndexFixing(ONIndex6M,I1047,TRUE,_xll.ohTrigger(RecalcTrigger,Trigger6M)),NA())</f>
        <v>2.1821981474223762E-2</v>
      </c>
      <c r="Q1047" s="183">
        <f>IFERROR(_xll.qlIndexFixing(ONIndex1Y,I1047,TRUE,_xll.ohTrigger(RecalcTrigger,Trigger1Y)),NA())</f>
        <v>2.2134755999463351E-2</v>
      </c>
    </row>
    <row r="1048" spans="2:17" x14ac:dyDescent="0.2">
      <c r="B1048" s="39" t="s">
        <v>42</v>
      </c>
      <c r="D1048" s="42">
        <f>_xll.qlCalendarAdvance(Calendar,$D1047,B1048,"f",FALSE)</f>
        <v>46791</v>
      </c>
      <c r="E1048" s="177">
        <f>_xll.qlInterestRateIndexValueDate(IndexON,D1048)</f>
        <v>46791</v>
      </c>
      <c r="F1048" s="193">
        <f>IFERROR(_xll.qlIndexFixing(IndexON,D1048,TRUE,_xll.ohTrigger(RecalcTrigger,TriggerON)),NA())</f>
        <v>2.0501687586005346E-2</v>
      </c>
      <c r="H1048" s="42">
        <f>_xll.qlCalendarAdvance(Calendar,$H1047,B1048,"f",FALSE)</f>
        <v>46791</v>
      </c>
      <c r="I1048" s="177">
        <f>_xll.qlInterestRateIndexValueDate(Index1M,$H1048)</f>
        <v>46793</v>
      </c>
      <c r="J1048" s="182">
        <f>IFERROR(_xll.qlIndexFixing(Index1M,$H1048,TRUE,_xll.ohTrigger(RecalcTrigger,Trigger1M)),NA())</f>
        <v>2.0725534292682184E-2</v>
      </c>
      <c r="K1048" s="44">
        <f>IFERROR(_xll.qlIndexFixing(Index3M,H1048,TRUE,_xll.ohTrigger(RecalcTrigger,Trigger3M)),NA())</f>
        <v>2.1602420972380187E-2</v>
      </c>
      <c r="L1048" s="44">
        <f>IFERROR(_xll.qlIndexFixing(Index6M,$H1048,TRUE,_xll.ohTrigger(RecalcTrigger,Trigger6M)),NA())</f>
        <v>2.1998386742559464E-2</v>
      </c>
      <c r="M1048" s="183">
        <f>IFERROR(_xll.qlIndexFixing(Index1Y,$H1048,TRUE,_xll.ohTrigger(RecalcTrigger,Trigger1Y)),NA())</f>
        <v>2.2466941754532978E-2</v>
      </c>
      <c r="N1048" s="182">
        <f>IFERROR(_xll.qlIndexFixing(ONIndex1M,I1048,TRUE,_xll.ohTrigger(RecalcTrigger,Trigger1M)),NA())</f>
        <v>2.0698959543894446E-2</v>
      </c>
      <c r="O1048" s="44">
        <f>IFERROR(_xll.qlIndexFixing(ONIndex3M,I1048,TRUE,_xll.ohTrigger(RecalcTrigger,Trigger3M)),NA())</f>
        <v>2.1511483225031824E-2</v>
      </c>
      <c r="P1048" s="44">
        <f>IFERROR(_xll.qlIndexFixing(ONIndex6M,I1048,TRUE,_xll.ohTrigger(RecalcTrigger,Trigger6M)),NA())</f>
        <v>2.1826919102609921E-2</v>
      </c>
      <c r="Q1048" s="183">
        <f>IFERROR(_xll.qlIndexFixing(ONIndex1Y,I1048,TRUE,_xll.ohTrigger(RecalcTrigger,Trigger1Y)),NA())</f>
        <v>2.2139217094396813E-2</v>
      </c>
    </row>
    <row r="1049" spans="2:17" x14ac:dyDescent="0.2">
      <c r="B1049" s="39" t="s">
        <v>42</v>
      </c>
      <c r="D1049" s="42">
        <f>_xll.qlCalendarAdvance(Calendar,$D1048,B1049,"f",FALSE)</f>
        <v>46798</v>
      </c>
      <c r="E1049" s="177">
        <f>_xll.qlInterestRateIndexValueDate(IndexON,D1049)</f>
        <v>46798</v>
      </c>
      <c r="F1049" s="193">
        <f>IFERROR(_xll.qlIndexFixing(IndexON,D1049,TRUE,_xll.ohTrigger(RecalcTrigger,TriggerON)),NA())</f>
        <v>2.0510164442821832E-2</v>
      </c>
      <c r="H1049" s="42">
        <f>_xll.qlCalendarAdvance(Calendar,$H1048,B1049,"f",FALSE)</f>
        <v>46798</v>
      </c>
      <c r="I1049" s="177">
        <f>_xll.qlInterestRateIndexValueDate(Index1M,$H1049)</f>
        <v>46800</v>
      </c>
      <c r="J1049" s="182">
        <f>IFERROR(_xll.qlIndexFixing(Index1M,$H1049,TRUE,_xll.ohTrigger(RecalcTrigger,Trigger1M)),NA())</f>
        <v>2.0732401827248038E-2</v>
      </c>
      <c r="K1049" s="44">
        <f>IFERROR(_xll.qlIndexFixing(Index3M,H1049,TRUE,_xll.ohTrigger(RecalcTrigger,Trigger3M)),NA())</f>
        <v>2.1608018346067404E-2</v>
      </c>
      <c r="L1049" s="44">
        <f>IFERROR(_xll.qlIndexFixing(Index6M,$H1049,TRUE,_xll.ohTrigger(RecalcTrigger,Trigger6M)),NA())</f>
        <v>2.2002128525725851E-2</v>
      </c>
      <c r="M1049" s="183">
        <f>IFERROR(_xll.qlIndexFixing(Index1Y,$H1049,TRUE,_xll.ohTrigger(RecalcTrigger,Trigger1Y)),NA())</f>
        <v>2.2469139604810406E-2</v>
      </c>
      <c r="N1049" s="182">
        <f>IFERROR(_xll.qlIndexFixing(ONIndex1M,I1049,TRUE,_xll.ohTrigger(RecalcTrigger,Trigger1M)),NA())</f>
        <v>2.0705946953745169E-2</v>
      </c>
      <c r="O1049" s="44">
        <f>IFERROR(_xll.qlIndexFixing(ONIndex3M,I1049,TRUE,_xll.ohTrigger(RecalcTrigger,Trigger3M)),NA())</f>
        <v>2.1517618895803281E-2</v>
      </c>
      <c r="P1049" s="44">
        <f>IFERROR(_xll.qlIndexFixing(ONIndex6M,I1049,TRUE,_xll.ohTrigger(RecalcTrigger,Trigger6M)),NA())</f>
        <v>2.1831762197415117E-2</v>
      </c>
      <c r="Q1049" s="183">
        <f>IFERROR(_xll.qlIndexFixing(ONIndex1Y,I1049,TRUE,_xll.ohTrigger(RecalcTrigger,Trigger1Y)),NA())</f>
        <v>2.2143587684206878E-2</v>
      </c>
    </row>
    <row r="1050" spans="2:17" x14ac:dyDescent="0.2">
      <c r="B1050" s="39" t="s">
        <v>42</v>
      </c>
      <c r="D1050" s="42">
        <f>_xll.qlCalendarAdvance(Calendar,$D1049,B1050,"f",FALSE)</f>
        <v>46805</v>
      </c>
      <c r="E1050" s="177">
        <f>_xll.qlInterestRateIndexValueDate(IndexON,D1050)</f>
        <v>46805</v>
      </c>
      <c r="F1050" s="193">
        <f>IFERROR(_xll.qlIndexFixing(IndexON,D1050,TRUE,_xll.ohTrigger(RecalcTrigger,TriggerON)),NA())</f>
        <v>2.0518544755265822E-2</v>
      </c>
      <c r="H1050" s="42">
        <f>_xll.qlCalendarAdvance(Calendar,$H1049,B1050,"f",FALSE)</f>
        <v>46805</v>
      </c>
      <c r="I1050" s="177">
        <f>_xll.qlInterestRateIndexValueDate(Index1M,$H1050)</f>
        <v>46807</v>
      </c>
      <c r="J1050" s="182">
        <f>IFERROR(_xll.qlIndexFixing(Index1M,$H1050,TRUE,_xll.ohTrigger(RecalcTrigger,Trigger1M)),NA())</f>
        <v>2.0739177760546627E-2</v>
      </c>
      <c r="K1050" s="44">
        <f>IFERROR(_xll.qlIndexFixing(Index3M,H1050,TRUE,_xll.ohTrigger(RecalcTrigger,Trigger3M)),NA())</f>
        <v>2.1613517519706527E-2</v>
      </c>
      <c r="L1050" s="44">
        <f>IFERROR(_xll.qlIndexFixing(Index6M,$H1050,TRUE,_xll.ohTrigger(RecalcTrigger,Trigger6M)),NA())</f>
        <v>2.200577789848061E-2</v>
      </c>
      <c r="M1050" s="183">
        <f>IFERROR(_xll.qlIndexFixing(Index1Y,$H1050,TRUE,_xll.ohTrigger(RecalcTrigger,Trigger1Y)),NA())</f>
        <v>2.2471250780024401E-2</v>
      </c>
      <c r="N1050" s="182">
        <f>IFERROR(_xll.qlIndexFixing(ONIndex1M,I1050,TRUE,_xll.ohTrigger(RecalcTrigger,Trigger1M)),NA())</f>
        <v>2.0712842519943209E-2</v>
      </c>
      <c r="O1050" s="44">
        <f>IFERROR(_xll.qlIndexFixing(ONIndex3M,I1050,TRUE,_xll.ohTrigger(RecalcTrigger,Trigger3M)),NA())</f>
        <v>2.15236555857512E-2</v>
      </c>
      <c r="P1050" s="44">
        <f>IFERROR(_xll.qlIndexFixing(ONIndex6M,I1050,TRUE,_xll.ohTrigger(RecalcTrigger,Trigger6M)),NA())</f>
        <v>2.1836510992772062E-2</v>
      </c>
      <c r="Q1050" s="183">
        <f>IFERROR(_xll.qlIndexFixing(ONIndex1Y,I1050,TRUE,_xll.ohTrigger(RecalcTrigger,Trigger1Y)),NA())</f>
        <v>2.2147867985440328E-2</v>
      </c>
    </row>
    <row r="1051" spans="2:17" x14ac:dyDescent="0.2">
      <c r="B1051" s="39" t="s">
        <v>42</v>
      </c>
      <c r="D1051" s="42">
        <f>_xll.qlCalendarAdvance(Calendar,$D1050,B1051,"f",FALSE)</f>
        <v>46812</v>
      </c>
      <c r="E1051" s="177">
        <f>_xll.qlInterestRateIndexValueDate(IndexON,D1051)</f>
        <v>46812</v>
      </c>
      <c r="F1051" s="193">
        <f>IFERROR(_xll.qlIndexFixing(IndexON,D1051,TRUE,_xll.ohTrigger(RecalcTrigger,TriggerON)),NA())</f>
        <v>2.052682870207434E-2</v>
      </c>
      <c r="H1051" s="42">
        <f>_xll.qlCalendarAdvance(Calendar,$H1050,B1051,"f",FALSE)</f>
        <v>46812</v>
      </c>
      <c r="I1051" s="177">
        <f>_xll.qlInterestRateIndexValueDate(Index1M,$H1051)</f>
        <v>46814</v>
      </c>
      <c r="J1051" s="182">
        <f>IFERROR(_xll.qlIndexFixing(Index1M,$H1051,TRUE,_xll.ohTrigger(RecalcTrigger,Trigger1M)),NA())</f>
        <v>2.074906140339311E-2</v>
      </c>
      <c r="K1051" s="44">
        <f>IFERROR(_xll.qlIndexFixing(Index3M,H1051,TRUE,_xll.ohTrigger(RecalcTrigger,Trigger3M)),NA())</f>
        <v>2.1620948162576641E-2</v>
      </c>
      <c r="L1051" s="44">
        <f>IFERROR(_xll.qlIndexFixing(Index6M,$H1051,TRUE,_xll.ohTrigger(RecalcTrigger,Trigger6M)),NA())</f>
        <v>2.2012901218358718E-2</v>
      </c>
      <c r="M1051" s="183">
        <f>IFERROR(_xll.qlIndexFixing(Index1Y,$H1051,TRUE,_xll.ohTrigger(RecalcTrigger,Trigger1Y)),NA())</f>
        <v>2.2470921985614959E-2</v>
      </c>
      <c r="N1051" s="182">
        <f>IFERROR(_xll.qlIndexFixing(ONIndex1M,I1051,TRUE,_xll.ohTrigger(RecalcTrigger,Trigger1M)),NA())</f>
        <v>2.0719646512832313E-2</v>
      </c>
      <c r="O1051" s="44">
        <f>IFERROR(_xll.qlIndexFixing(ONIndex3M,I1051,TRUE,_xll.ohTrigger(RecalcTrigger,Trigger3M)),NA())</f>
        <v>2.1529593518616608E-2</v>
      </c>
      <c r="P1051" s="44">
        <f>IFERROR(_xll.qlIndexFixing(ONIndex6M,I1051,TRUE,_xll.ohTrigger(RecalcTrigger,Trigger6M)),NA())</f>
        <v>2.1841165722973344E-2</v>
      </c>
      <c r="Q1051" s="183">
        <f>IFERROR(_xll.qlIndexFixing(ONIndex1Y,I1051,TRUE,_xll.ohTrigger(RecalcTrigger,Trigger1Y)),NA())</f>
        <v>2.2152058214404136E-2</v>
      </c>
    </row>
    <row r="1052" spans="2:17" x14ac:dyDescent="0.2">
      <c r="B1052" s="39" t="s">
        <v>42</v>
      </c>
      <c r="D1052" s="42">
        <f>_xll.qlCalendarAdvance(Calendar,$D1051,B1052,"f",FALSE)</f>
        <v>46819</v>
      </c>
      <c r="E1052" s="177">
        <f>_xll.qlInterestRateIndexValueDate(IndexON,D1052)</f>
        <v>46819</v>
      </c>
      <c r="F1052" s="193">
        <f>IFERROR(_xll.qlIndexFixing(IndexON,D1052,TRUE,_xll.ohTrigger(RecalcTrigger,TriggerON)),NA())</f>
        <v>2.0535016462304156E-2</v>
      </c>
      <c r="H1052" s="42">
        <f>_xll.qlCalendarAdvance(Calendar,$H1051,B1052,"f",FALSE)</f>
        <v>46819</v>
      </c>
      <c r="I1052" s="177">
        <f>_xll.qlInterestRateIndexValueDate(Index1M,$H1052)</f>
        <v>46821</v>
      </c>
      <c r="J1052" s="182">
        <f>IFERROR(_xll.qlIndexFixing(Index1M,$H1052,TRUE,_xll.ohTrigger(RecalcTrigger,Trigger1M)),NA())</f>
        <v>2.0755636646815345E-2</v>
      </c>
      <c r="K1052" s="44">
        <f>IFERROR(_xll.qlIndexFixing(Index3M,H1052,TRUE,_xll.ohTrigger(RecalcTrigger,Trigger3M)),NA())</f>
        <v>2.1626238367352623E-2</v>
      </c>
      <c r="L1052" s="44">
        <f>IFERROR(_xll.qlIndexFixing(Index6M,$H1052,TRUE,_xll.ohTrigger(RecalcTrigger,Trigger6M)),NA())</f>
        <v>2.2016341387158009E-2</v>
      </c>
      <c r="M1052" s="183">
        <f>IFERROR(_xll.qlIndexFixing(Index1Y,$H1052,TRUE,_xll.ohTrigger(RecalcTrigger,Trigger1Y)),NA())</f>
        <v>2.247287815732615E-2</v>
      </c>
      <c r="N1052" s="182">
        <f>IFERROR(_xll.qlIndexFixing(ONIndex1M,I1052,TRUE,_xll.ohTrigger(RecalcTrigger,Trigger1M)),NA())</f>
        <v>2.0726359202756228E-2</v>
      </c>
      <c r="O1052" s="44">
        <f>IFERROR(_xll.qlIndexFixing(ONIndex3M,I1052,TRUE,_xll.ohTrigger(RecalcTrigger,Trigger3M)),NA())</f>
        <v>2.1535432918220465E-2</v>
      </c>
      <c r="P1052" s="44">
        <f>IFERROR(_xll.qlIndexFixing(ONIndex6M,I1052,TRUE,_xll.ohTrigger(RecalcTrigger,Trigger6M)),NA())</f>
        <v>2.1845726622071737E-2</v>
      </c>
      <c r="Q1052" s="183">
        <f>IFERROR(_xll.qlIndexFixing(ONIndex1Y,I1052,TRUE,_xll.ohTrigger(RecalcTrigger,Trigger1Y)),NA())</f>
        <v>2.2156158587725017E-2</v>
      </c>
    </row>
    <row r="1053" spans="2:17" x14ac:dyDescent="0.2">
      <c r="B1053" s="39" t="s">
        <v>42</v>
      </c>
      <c r="D1053" s="42">
        <f>_xll.qlCalendarAdvance(Calendar,$D1052,B1053,"f",FALSE)</f>
        <v>46826</v>
      </c>
      <c r="E1053" s="177">
        <f>_xll.qlInterestRateIndexValueDate(IndexON,D1053)</f>
        <v>46826</v>
      </c>
      <c r="F1053" s="193">
        <f>IFERROR(_xll.qlIndexFixing(IndexON,D1053,TRUE,_xll.ohTrigger(RecalcTrigger,TriggerON)),NA())</f>
        <v>2.0543108214932104E-2</v>
      </c>
      <c r="H1053" s="42">
        <f>_xll.qlCalendarAdvance(Calendar,$H1052,B1053,"f",FALSE)</f>
        <v>46826</v>
      </c>
      <c r="I1053" s="177">
        <f>_xll.qlInterestRateIndexValueDate(Index1M,$H1053)</f>
        <v>46828</v>
      </c>
      <c r="J1053" s="182">
        <f>IFERROR(_xll.qlIndexFixing(Index1M,$H1053,TRUE,_xll.ohTrigger(RecalcTrigger,Trigger1M)),NA())</f>
        <v>2.0763174229027376E-2</v>
      </c>
      <c r="K1053" s="44">
        <f>IFERROR(_xll.qlIndexFixing(Index3M,H1053,TRUE,_xll.ohTrigger(RecalcTrigger,Trigger3M)),NA())</f>
        <v>2.1631431066602341E-2</v>
      </c>
      <c r="L1053" s="44">
        <f>IFERROR(_xll.qlIndexFixing(Index6M,$H1053,TRUE,_xll.ohTrigger(RecalcTrigger,Trigger6M)),NA())</f>
        <v>2.2019689899618437E-2</v>
      </c>
      <c r="M1053" s="183">
        <f>IFERROR(_xll.qlIndexFixing(Index1Y,$H1053,TRUE,_xll.ohTrigger(RecalcTrigger,Trigger1Y)),NA())</f>
        <v>2.2474748285129562E-2</v>
      </c>
      <c r="N1053" s="182">
        <f>IFERROR(_xll.qlIndexFixing(ONIndex1M,I1053,TRUE,_xll.ohTrigger(RecalcTrigger,Trigger1M)),NA())</f>
        <v>2.0732980860298511E-2</v>
      </c>
      <c r="O1053" s="44">
        <f>IFERROR(_xll.qlIndexFixing(ONIndex3M,I1053,TRUE,_xll.ohTrigger(RecalcTrigger,Trigger3M)),NA())</f>
        <v>2.1541174008543607E-2</v>
      </c>
      <c r="P1053" s="44">
        <f>IFERROR(_xll.qlIndexFixing(ONIndex6M,I1053,TRUE,_xll.ohTrigger(RecalcTrigger,Trigger6M)),NA())</f>
        <v>2.185019392412002E-2</v>
      </c>
      <c r="Q1053" s="183">
        <f>IFERROR(_xll.qlIndexFixing(ONIndex1Y,I1053,TRUE,_xll.ohTrigger(RecalcTrigger,Trigger1Y)),NA())</f>
        <v>2.2160169321550072E-2</v>
      </c>
    </row>
    <row r="1054" spans="2:17" x14ac:dyDescent="0.2">
      <c r="B1054" s="39" t="s">
        <v>42</v>
      </c>
      <c r="D1054" s="42">
        <f>_xll.qlCalendarAdvance(Calendar,$D1053,B1054,"f",FALSE)</f>
        <v>46833</v>
      </c>
      <c r="E1054" s="177">
        <f>_xll.qlInterestRateIndexValueDate(IndexON,D1054)</f>
        <v>46833</v>
      </c>
      <c r="F1054" s="193">
        <f>IFERROR(_xll.qlIndexFixing(IndexON,D1054,TRUE,_xll.ohTrigger(RecalcTrigger,TriggerON)),NA())</f>
        <v>2.0551104138695209E-2</v>
      </c>
      <c r="H1054" s="42">
        <f>_xll.qlCalendarAdvance(Calendar,$H1053,B1054,"f",FALSE)</f>
        <v>46833</v>
      </c>
      <c r="I1054" s="177">
        <f>_xll.qlInterestRateIndexValueDate(Index1M,$H1054)</f>
        <v>46835</v>
      </c>
      <c r="J1054" s="182">
        <f>IFERROR(_xll.qlIndexFixing(Index1M,$H1054,TRUE,_xll.ohTrigger(RecalcTrigger,Trigger1M)),NA())</f>
        <v>2.0768515165157098E-2</v>
      </c>
      <c r="K1054" s="44">
        <f>IFERROR(_xll.qlIndexFixing(Index3M,H1054,TRUE,_xll.ohTrigger(RecalcTrigger,Trigger3M)),NA())</f>
        <v>2.1636526485011288E-2</v>
      </c>
      <c r="L1054" s="44">
        <f>IFERROR(_xll.qlIndexFixing(Index6M,$H1054,TRUE,_xll.ohTrigger(RecalcTrigger,Trigger6M)),NA())</f>
        <v>2.2022946992061504E-2</v>
      </c>
      <c r="M1054" s="183">
        <f>IFERROR(_xll.qlIndexFixing(Index1Y,$H1054,TRUE,_xll.ohTrigger(RecalcTrigger,Trigger1Y)),NA())</f>
        <v>2.247653258989947E-2</v>
      </c>
      <c r="N1054" s="182">
        <f>IFERROR(_xll.qlIndexFixing(ONIndex1M,I1054,TRUE,_xll.ohTrigger(RecalcTrigger,Trigger1M)),NA())</f>
        <v>2.0739511755802909E-2</v>
      </c>
      <c r="O1054" s="44">
        <f>IFERROR(_xll.qlIndexFixing(ONIndex3M,I1054,TRUE,_xll.ohTrigger(RecalcTrigger,Trigger3M)),NA())</f>
        <v>2.1546817013247122E-2</v>
      </c>
      <c r="P1054" s="44">
        <f>IFERROR(_xll.qlIndexFixing(ONIndex6M,I1054,TRUE,_xll.ohTrigger(RecalcTrigger,Trigger6M)),NA())</f>
        <v>2.1854567863410779E-2</v>
      </c>
      <c r="Q1054" s="183">
        <f>IFERROR(_xll.qlIndexFixing(ONIndex1Y,I1054,TRUE,_xll.ohTrigger(RecalcTrigger,Trigger1Y)),NA())</f>
        <v>2.2164090632506017E-2</v>
      </c>
    </row>
    <row r="1055" spans="2:17" x14ac:dyDescent="0.2">
      <c r="B1055" s="39" t="s">
        <v>42</v>
      </c>
      <c r="D1055" s="42">
        <f>_xll.qlCalendarAdvance(Calendar,$D1054,B1055,"f",FALSE)</f>
        <v>46840</v>
      </c>
      <c r="E1055" s="177">
        <f>_xll.qlInterestRateIndexValueDate(IndexON,D1055)</f>
        <v>46840</v>
      </c>
      <c r="F1055" s="193">
        <f>IFERROR(_xll.qlIndexFixing(IndexON,D1055,TRUE,_xll.ohTrigger(RecalcTrigger,TriggerON)),NA())</f>
        <v>2.0559004412650239E-2</v>
      </c>
      <c r="H1055" s="42">
        <f>_xll.qlCalendarAdvance(Calendar,$H1054,B1055,"f",FALSE)</f>
        <v>46840</v>
      </c>
      <c r="I1055" s="177">
        <f>_xll.qlInterestRateIndexValueDate(Index1M,$H1055)</f>
        <v>46842</v>
      </c>
      <c r="J1055" s="182">
        <f>IFERROR(_xll.qlIndexFixing(Index1M,$H1055,TRUE,_xll.ohTrigger(RecalcTrigger,Trigger1M)),NA())</f>
        <v>2.0771692883265056E-2</v>
      </c>
      <c r="K1055" s="44">
        <f>IFERROR(_xll.qlIndexFixing(Index3M,H1055,TRUE,_xll.ohTrigger(RecalcTrigger,Trigger3M)),NA())</f>
        <v>2.1641524847276241E-2</v>
      </c>
      <c r="L1055" s="44">
        <f>IFERROR(_xll.qlIndexFixing(Index6M,$H1055,TRUE,_xll.ohTrigger(RecalcTrigger,Trigger6M)),NA())</f>
        <v>2.2023514217050413E-2</v>
      </c>
      <c r="M1055" s="183">
        <f>IFERROR(_xll.qlIndexFixing(Index1Y,$H1055,TRUE,_xll.ohTrigger(RecalcTrigger,Trigger1Y)),NA())</f>
        <v>2.2477469254429491E-2</v>
      </c>
      <c r="N1055" s="182">
        <f>IFERROR(_xll.qlIndexFixing(ONIndex1M,I1055,TRUE,_xll.ohTrigger(RecalcTrigger,Trigger1M)),NA())</f>
        <v>2.0745952159693104E-2</v>
      </c>
      <c r="O1055" s="44">
        <f>IFERROR(_xll.qlIndexFixing(ONIndex3M,I1055,TRUE,_xll.ohTrigger(RecalcTrigger,Trigger3M)),NA())</f>
        <v>2.1552362156311844E-2</v>
      </c>
      <c r="P1055" s="44">
        <f>IFERROR(_xll.qlIndexFixing(ONIndex6M,I1055,TRUE,_xll.ohTrigger(RecalcTrigger,Trigger6M)),NA())</f>
        <v>2.1858848673996789E-2</v>
      </c>
      <c r="Q1055" s="183">
        <f>IFERROR(_xll.qlIndexFixing(ONIndex1Y,I1055,TRUE,_xll.ohTrigger(RecalcTrigger,Trigger1Y)),NA())</f>
        <v>2.2167922736899826E-2</v>
      </c>
    </row>
    <row r="1056" spans="2:17" x14ac:dyDescent="0.2">
      <c r="B1056" s="39" t="s">
        <v>42</v>
      </c>
      <c r="D1056" s="42">
        <f>_xll.qlCalendarAdvance(Calendar,$D1055,B1056,"f",FALSE)</f>
        <v>46847</v>
      </c>
      <c r="E1056" s="177">
        <f>_xll.qlInterestRateIndexValueDate(IndexON,D1056)</f>
        <v>46847</v>
      </c>
      <c r="F1056" s="193">
        <f>IFERROR(_xll.qlIndexFixing(IndexON,D1056,TRUE,_xll.ohTrigger(RecalcTrigger,TriggerON)),NA())</f>
        <v>2.0566809215614157E-2</v>
      </c>
      <c r="H1056" s="42">
        <f>_xll.qlCalendarAdvance(Calendar,$H1055,B1056,"f",FALSE)</f>
        <v>46847</v>
      </c>
      <c r="I1056" s="177">
        <f>_xll.qlInterestRateIndexValueDate(Index1M,$H1056)</f>
        <v>46849</v>
      </c>
      <c r="J1056" s="182">
        <f>IFERROR(_xll.qlIndexFixing(Index1M,$H1056,TRUE,_xll.ohTrigger(RecalcTrigger,Trigger1M)),NA())</f>
        <v>2.0781032863902149E-2</v>
      </c>
      <c r="K1056" s="44">
        <f>IFERROR(_xll.qlIndexFixing(Index3M,H1056,TRUE,_xll.ohTrigger(RecalcTrigger,Trigger3M)),NA())</f>
        <v>2.164544495286291E-2</v>
      </c>
      <c r="L1056" s="44">
        <f>IFERROR(_xll.qlIndexFixing(Index6M,$H1056,TRUE,_xll.ohTrigger(RecalcTrigger,Trigger6M)),NA())</f>
        <v>2.2026607859825808E-2</v>
      </c>
      <c r="M1056" s="183">
        <f>IFERROR(_xll.qlIndexFixing(Index1Y,$H1056,TRUE,_xll.ohTrigger(RecalcTrigger,Trigger1Y)),NA())</f>
        <v>2.2479844613948679E-2</v>
      </c>
      <c r="N1056" s="182">
        <f>IFERROR(_xll.qlIndexFixing(ONIndex1M,I1056,TRUE,_xll.ohTrigger(RecalcTrigger,Trigger1M)),NA())</f>
        <v>2.0752302342392781E-2</v>
      </c>
      <c r="O1056" s="44">
        <f>IFERROR(_xll.qlIndexFixing(ONIndex3M,I1056,TRUE,_xll.ohTrigger(RecalcTrigger,Trigger3M)),NA())</f>
        <v>2.1557809661558736E-2</v>
      </c>
      <c r="P1056" s="44">
        <f>IFERROR(_xll.qlIndexFixing(ONIndex6M,I1056,TRUE,_xll.ohTrigger(RecalcTrigger,Trigger6M)),NA())</f>
        <v>2.1863036590010765E-2</v>
      </c>
      <c r="Q1056" s="183">
        <f>IFERROR(_xll.qlIndexFixing(ONIndex1Y,I1056,TRUE,_xll.ohTrigger(RecalcTrigger,Trigger1Y)),NA())</f>
        <v>2.2171665851358213E-2</v>
      </c>
    </row>
    <row r="1057" spans="2:17" x14ac:dyDescent="0.2">
      <c r="B1057" s="39" t="s">
        <v>42</v>
      </c>
      <c r="D1057" s="42">
        <f>_xll.qlCalendarAdvance(Calendar,$D1056,B1057,"f",FALSE)</f>
        <v>46854</v>
      </c>
      <c r="E1057" s="177">
        <f>_xll.qlInterestRateIndexValueDate(IndexON,D1057)</f>
        <v>46854</v>
      </c>
      <c r="F1057" s="193">
        <f>IFERROR(_xll.qlIndexFixing(IndexON,D1057,TRUE,_xll.ohTrigger(RecalcTrigger,TriggerON)),NA())</f>
        <v>2.0574518726483859E-2</v>
      </c>
      <c r="H1057" s="42">
        <f>_xll.qlCalendarAdvance(Calendar,$H1056,B1057,"f",FALSE)</f>
        <v>46854</v>
      </c>
      <c r="I1057" s="177">
        <f>_xll.qlInterestRateIndexValueDate(Index1M,$H1057)</f>
        <v>46856</v>
      </c>
      <c r="J1057" s="182">
        <f>IFERROR(_xll.qlIndexFixing(Index1M,$H1057,TRUE,_xll.ohTrigger(RecalcTrigger,Trigger1M)),NA())</f>
        <v>2.0787157082834129E-2</v>
      </c>
      <c r="K1057" s="44">
        <f>IFERROR(_xll.qlIndexFixing(Index3M,H1057,TRUE,_xll.ohTrigger(RecalcTrigger,Trigger3M)),NA())</f>
        <v>2.1650256446433949E-2</v>
      </c>
      <c r="L1057" s="44">
        <f>IFERROR(_xll.qlIndexFixing(Index6M,$H1057,TRUE,_xll.ohTrigger(RecalcTrigger,Trigger6M)),NA())</f>
        <v>2.2029610757469578E-2</v>
      </c>
      <c r="M1057" s="183">
        <f>IFERROR(_xll.qlIndexFixing(Index1Y,$H1057,TRUE,_xll.ohTrigger(RecalcTrigger,Trigger1Y)),NA())</f>
        <v>2.2481372775091511E-2</v>
      </c>
      <c r="N1057" s="182">
        <f>IFERROR(_xll.qlIndexFixing(ONIndex1M,I1057,TRUE,_xll.ohTrigger(RecalcTrigger,Trigger1M)),NA())</f>
        <v>2.076033472834915E-2</v>
      </c>
      <c r="O1057" s="44">
        <f>IFERROR(_xll.qlIndexFixing(ONIndex3M,I1057,TRUE,_xll.ohTrigger(RecalcTrigger,Trigger3M)),NA())</f>
        <v>2.156467048930466E-2</v>
      </c>
      <c r="P1057" s="44">
        <f>IFERROR(_xll.qlIndexFixing(ONIndex6M,I1057,TRUE,_xll.ohTrigger(RecalcTrigger,Trigger6M)),NA())</f>
        <v>2.1868284932251569E-2</v>
      </c>
      <c r="Q1057" s="183">
        <f>IFERROR(_xll.qlIndexFixing(ONIndex1Y,I1057,TRUE,_xll.ohTrigger(RecalcTrigger,Trigger1Y)),NA())</f>
        <v>2.2176348014495417E-2</v>
      </c>
    </row>
    <row r="1058" spans="2:17" x14ac:dyDescent="0.2">
      <c r="B1058" s="39" t="s">
        <v>42</v>
      </c>
      <c r="D1058" s="42">
        <f>_xll.qlCalendarAdvance(Calendar,$D1057,B1058,"f",FALSE)</f>
        <v>46861</v>
      </c>
      <c r="E1058" s="177">
        <f>_xll.qlInterestRateIndexValueDate(IndexON,D1058)</f>
        <v>46861</v>
      </c>
      <c r="F1058" s="193">
        <f>IFERROR(_xll.qlIndexFixing(IndexON,D1058,TRUE,_xll.ohTrigger(RecalcTrigger,TriggerON)),NA())</f>
        <v>2.0582133124236179E-2</v>
      </c>
      <c r="H1058" s="42">
        <f>_xll.qlCalendarAdvance(Calendar,$H1057,B1058,"f",FALSE)</f>
        <v>46861</v>
      </c>
      <c r="I1058" s="177">
        <f>_xll.qlInterestRateIndexValueDate(Index1M,$H1058)</f>
        <v>46863</v>
      </c>
      <c r="J1058" s="182">
        <f>IFERROR(_xll.qlIndexFixing(Index1M,$H1058,TRUE,_xll.ohTrigger(RecalcTrigger,Trigger1M)),NA())</f>
        <v>2.0793191909162789E-2</v>
      </c>
      <c r="K1058" s="44">
        <f>IFERROR(_xll.qlIndexFixing(Index3M,H1058,TRUE,_xll.ohTrigger(RecalcTrigger,Trigger3M)),NA())</f>
        <v>2.1654971547665602E-2</v>
      </c>
      <c r="L1058" s="44">
        <f>IFERROR(_xll.qlIndexFixing(Index6M,$H1058,TRUE,_xll.ohTrigger(RecalcTrigger,Trigger6M)),NA())</f>
        <v>2.2032523146324246E-2</v>
      </c>
      <c r="M1058" s="183">
        <f>IFERROR(_xll.qlIndexFixing(Index1Y,$H1058,TRUE,_xll.ohTrigger(RecalcTrigger,Trigger1Y)),NA())</f>
        <v>2.2482815996927908E-2</v>
      </c>
      <c r="N1058" s="182">
        <f>IFERROR(_xll.qlIndexFixing(ONIndex1M,I1058,TRUE,_xll.ohTrigger(RecalcTrigger,Trigger1M)),NA())</f>
        <v>2.0764733126075186E-2</v>
      </c>
      <c r="O1058" s="44">
        <f>IFERROR(_xll.qlIndexFixing(ONIndex3M,I1058,TRUE,_xll.ohTrigger(RecalcTrigger,Trigger3M)),NA())</f>
        <v>2.156841265396281E-2</v>
      </c>
      <c r="P1058" s="44">
        <f>IFERROR(_xll.qlIndexFixing(ONIndex6M,I1058,TRUE,_xll.ohTrigger(RecalcTrigger,Trigger6M)),NA())</f>
        <v>2.1871134675013337E-2</v>
      </c>
      <c r="Q1058" s="183">
        <f>IFERROR(_xll.qlIndexFixing(ONIndex1Y,I1058,TRUE,_xll.ohTrigger(RecalcTrigger,Trigger1Y)),NA())</f>
        <v>2.2178885975696616E-2</v>
      </c>
    </row>
    <row r="1059" spans="2:17" x14ac:dyDescent="0.2">
      <c r="B1059" s="39" t="s">
        <v>42</v>
      </c>
      <c r="D1059" s="42">
        <f>_xll.qlCalendarAdvance(Calendar,$D1058,B1059,"f",FALSE)</f>
        <v>46868</v>
      </c>
      <c r="E1059" s="177">
        <f>_xll.qlInterestRateIndexValueDate(IndexON,D1059)</f>
        <v>46868</v>
      </c>
      <c r="F1059" s="193">
        <f>IFERROR(_xll.qlIndexFixing(IndexON,D1059,TRUE,_xll.ohTrigger(RecalcTrigger,TriggerON)),NA())</f>
        <v>2.0589652587768015E-2</v>
      </c>
      <c r="H1059" s="42">
        <f>_xll.qlCalendarAdvance(Calendar,$H1058,B1059,"f",FALSE)</f>
        <v>46868</v>
      </c>
      <c r="I1059" s="177">
        <f>_xll.qlInterestRateIndexValueDate(Index1M,$H1059)</f>
        <v>46870</v>
      </c>
      <c r="J1059" s="182">
        <f>IFERROR(_xll.qlIndexFixing(Index1M,$H1059,TRUE,_xll.ohTrigger(RecalcTrigger,Trigger1M)),NA())</f>
        <v>2.0799137613661534E-2</v>
      </c>
      <c r="K1059" s="44">
        <f>IFERROR(_xll.qlIndexFixing(Index3M,H1059,TRUE,_xll.ohTrigger(RecalcTrigger,Trigger3M)),NA())</f>
        <v>2.1659590481274818E-2</v>
      </c>
      <c r="L1059" s="44">
        <f>IFERROR(_xll.qlIndexFixing(Index6M,$H1059,TRUE,_xll.ohTrigger(RecalcTrigger,Trigger6M)),NA())</f>
        <v>2.2035345262741961E-2</v>
      </c>
      <c r="M1059" s="183">
        <f>IFERROR(_xll.qlIndexFixing(Index1Y,$H1059,TRUE,_xll.ohTrigger(RecalcTrigger,Trigger1Y)),NA())</f>
        <v>2.2484174500446243E-2</v>
      </c>
      <c r="N1059" s="182">
        <f>IFERROR(_xll.qlIndexFixing(ONIndex1M,I1059,TRUE,_xll.ohTrigger(RecalcTrigger,Trigger1M)),NA())</f>
        <v>2.0771675719295501E-2</v>
      </c>
      <c r="O1059" s="44">
        <f>IFERROR(_xll.qlIndexFixing(ONIndex3M,I1059,TRUE,_xll.ohTrigger(RecalcTrigger,Trigger3M)),NA())</f>
        <v>2.1574297248374563E-2</v>
      </c>
      <c r="P1059" s="44">
        <f>IFERROR(_xll.qlIndexFixing(ONIndex6M,I1059,TRUE,_xll.ohTrigger(RecalcTrigger,Trigger6M)),NA())</f>
        <v>2.1875596462512803E-2</v>
      </c>
      <c r="Q1059" s="183">
        <f>IFERROR(_xll.qlIndexFixing(ONIndex1Y,I1059,TRUE,_xll.ohTrigger(RecalcTrigger,Trigger1Y)),NA())</f>
        <v>2.2182852997287839E-2</v>
      </c>
    </row>
    <row r="1060" spans="2:17" x14ac:dyDescent="0.2">
      <c r="B1060" s="39" t="s">
        <v>42</v>
      </c>
      <c r="D1060" s="42">
        <f>_xll.qlCalendarAdvance(Calendar,$D1059,B1060,"f",FALSE)</f>
        <v>46875</v>
      </c>
      <c r="E1060" s="177">
        <f>_xll.qlInterestRateIndexValueDate(IndexON,D1060)</f>
        <v>46875</v>
      </c>
      <c r="F1060" s="193">
        <f>IFERROR(_xll.qlIndexFixing(IndexON,D1060,TRUE,_xll.ohTrigger(RecalcTrigger,TriggerON)),NA())</f>
        <v>2.0597077296136135E-2</v>
      </c>
      <c r="H1060" s="42">
        <f>_xll.qlCalendarAdvance(Calendar,$H1059,B1060,"f",FALSE)</f>
        <v>46875</v>
      </c>
      <c r="I1060" s="177">
        <f>_xll.qlInterestRateIndexValueDate(Index1M,$H1060)</f>
        <v>46877</v>
      </c>
      <c r="J1060" s="182">
        <f>IFERROR(_xll.qlIndexFixing(Index1M,$H1060,TRUE,_xll.ohTrigger(RecalcTrigger,Trigger1M)),NA())</f>
        <v>2.0804994467103766E-2</v>
      </c>
      <c r="K1060" s="44">
        <f>IFERROR(_xll.qlIndexFixing(Index3M,H1060,TRUE,_xll.ohTrigger(RecalcTrigger,Trigger3M)),NA())</f>
        <v>2.1665068681377676E-2</v>
      </c>
      <c r="L1060" s="44">
        <f>IFERROR(_xll.qlIndexFixing(Index6M,$H1060,TRUE,_xll.ohTrigger(RecalcTrigger,Trigger6M)),NA())</f>
        <v>2.2040582962220161E-2</v>
      </c>
      <c r="M1060" s="183">
        <f>IFERROR(_xll.qlIndexFixing(Index1Y,$H1060,TRUE,_xll.ohTrigger(RecalcTrigger,Trigger1Y)),NA())</f>
        <v>2.2485448506658987E-2</v>
      </c>
      <c r="N1060" s="182">
        <f>IFERROR(_xll.qlIndexFixing(ONIndex1M,I1060,TRUE,_xll.ohTrigger(RecalcTrigger,Trigger1M)),NA())</f>
        <v>2.0776806270079717E-2</v>
      </c>
      <c r="O1060" s="44">
        <f>IFERROR(_xll.qlIndexFixing(ONIndex3M,I1060,TRUE,_xll.ohTrigger(RecalcTrigger,Trigger3M)),NA())</f>
        <v>2.1578627781266846E-2</v>
      </c>
      <c r="P1060" s="44">
        <f>IFERROR(_xll.qlIndexFixing(ONIndex6M,I1060,TRUE,_xll.ohTrigger(RecalcTrigger,Trigger6M)),NA())</f>
        <v>2.1878863991560138E-2</v>
      </c>
      <c r="Q1060" s="183">
        <f>IFERROR(_xll.qlIndexFixing(ONIndex1Y,I1060,TRUE,_xll.ohTrigger(RecalcTrigger,Trigger1Y)),NA())</f>
        <v>2.2185752737096109E-2</v>
      </c>
    </row>
    <row r="1061" spans="2:17" x14ac:dyDescent="0.2">
      <c r="B1061" s="39" t="s">
        <v>42</v>
      </c>
      <c r="D1061" s="42">
        <f>_xll.qlCalendarAdvance(Calendar,$D1060,B1061,"f",FALSE)</f>
        <v>46882</v>
      </c>
      <c r="E1061" s="177">
        <f>_xll.qlInterestRateIndexValueDate(IndexON,D1061)</f>
        <v>46882</v>
      </c>
      <c r="F1061" s="193">
        <f>IFERROR(_xll.qlIndexFixing(IndexON,D1061,TRUE,_xll.ohTrigger(RecalcTrigger,TriggerON)),NA())</f>
        <v>2.0604407427917693E-2</v>
      </c>
      <c r="H1061" s="42">
        <f>_xll.qlCalendarAdvance(Calendar,$H1060,B1061,"f",FALSE)</f>
        <v>46882</v>
      </c>
      <c r="I1061" s="177">
        <f>_xll.qlInterestRateIndexValueDate(Index1M,$H1061)</f>
        <v>46884</v>
      </c>
      <c r="J1061" s="182">
        <f>IFERROR(_xll.qlIndexFixing(Index1M,$H1061,TRUE,_xll.ohTrigger(RecalcTrigger,Trigger1M)),NA())</f>
        <v>2.0810762740262889E-2</v>
      </c>
      <c r="K1061" s="44">
        <f>IFERROR(_xll.qlIndexFixing(Index3M,H1061,TRUE,_xll.ohTrigger(RecalcTrigger,Trigger3M)),NA())</f>
        <v>2.1669489425855986E-2</v>
      </c>
      <c r="L1061" s="44">
        <f>IFERROR(_xll.qlIndexFixing(Index6M,$H1061,TRUE,_xll.ohTrigger(RecalcTrigger,Trigger6M)),NA())</f>
        <v>2.2043206732768515E-2</v>
      </c>
      <c r="M1061" s="183">
        <f>IFERROR(_xll.qlIndexFixing(Index1Y,$H1061,TRUE,_xll.ohTrigger(RecalcTrigger,Trigger1Y)),NA())</f>
        <v>2.2486638236599635E-2</v>
      </c>
      <c r="N1061" s="182">
        <f>IFERROR(_xll.qlIndexFixing(ONIndex1M,I1061,TRUE,_xll.ohTrigger(RecalcTrigger,Trigger1M)),NA())</f>
        <v>2.0782709403341926E-2</v>
      </c>
      <c r="O1061" s="44">
        <f>IFERROR(_xll.qlIndexFixing(ONIndex3M,I1061,TRUE,_xll.ohTrigger(RecalcTrigger,Trigger3M)),NA())</f>
        <v>2.1583590454978818E-2</v>
      </c>
      <c r="P1061" s="44">
        <f>IFERROR(_xll.qlIndexFixing(ONIndex6M,I1061,TRUE,_xll.ohTrigger(RecalcTrigger,Trigger6M)),NA())</f>
        <v>2.1882590946944447E-2</v>
      </c>
      <c r="Q1061" s="183">
        <f>IFERROR(_xll.qlIndexFixing(ONIndex1Y,I1061,TRUE,_xll.ohTrigger(RecalcTrigger,Trigger1Y)),NA())</f>
        <v>2.218905414768102E-2</v>
      </c>
    </row>
    <row r="1062" spans="2:17" x14ac:dyDescent="0.2">
      <c r="B1062" s="39" t="s">
        <v>42</v>
      </c>
      <c r="D1062" s="42">
        <f>_xll.qlCalendarAdvance(Calendar,$D1061,B1062,"f",FALSE)</f>
        <v>46889</v>
      </c>
      <c r="E1062" s="177">
        <f>_xll.qlInterestRateIndexValueDate(IndexON,D1062)</f>
        <v>46889</v>
      </c>
      <c r="F1062" s="193">
        <f>IFERROR(_xll.qlIndexFixing(IndexON,D1062,TRUE,_xll.ohTrigger(RecalcTrigger,TriggerON)),NA())</f>
        <v>2.0611643162249393E-2</v>
      </c>
      <c r="H1062" s="42">
        <f>_xll.qlCalendarAdvance(Calendar,$H1061,B1062,"f",FALSE)</f>
        <v>46889</v>
      </c>
      <c r="I1062" s="177">
        <f>_xll.qlInterestRateIndexValueDate(Index1M,$H1062)</f>
        <v>46891</v>
      </c>
      <c r="J1062" s="182">
        <f>IFERROR(_xll.qlIndexFixing(Index1M,$H1062,TRUE,_xll.ohTrigger(RecalcTrigger,Trigger1M)),NA())</f>
        <v>2.0816442703924798E-2</v>
      </c>
      <c r="K1062" s="44">
        <f>IFERROR(_xll.qlIndexFixing(Index3M,H1062,TRUE,_xll.ohTrigger(RecalcTrigger,Trigger3M)),NA())</f>
        <v>2.1673814687291085E-2</v>
      </c>
      <c r="L1062" s="44">
        <f>IFERROR(_xll.qlIndexFixing(Index6M,$H1062,TRUE,_xll.ohTrigger(RecalcTrigger,Trigger6M)),NA())</f>
        <v>2.2045740974388512E-2</v>
      </c>
      <c r="M1062" s="183">
        <f>IFERROR(_xll.qlIndexFixing(Index1Y,$H1062,TRUE,_xll.ohTrigger(RecalcTrigger,Trigger1Y)),NA())</f>
        <v>2.2487743911324673E-2</v>
      </c>
      <c r="N1062" s="182">
        <f>IFERROR(_xll.qlIndexFixing(ONIndex1M,I1062,TRUE,_xll.ohTrigger(RecalcTrigger,Trigger1M)),NA())</f>
        <v>2.0788523937955716E-2</v>
      </c>
      <c r="O1062" s="44">
        <f>IFERROR(_xll.qlIndexFixing(ONIndex3M,I1062,TRUE,_xll.ohTrigger(RecalcTrigger,Trigger3M)),NA())</f>
        <v>2.1588456834038539E-2</v>
      </c>
      <c r="P1062" s="44">
        <f>IFERROR(_xll.qlIndexFixing(ONIndex6M,I1062,TRUE,_xll.ohTrigger(RecalcTrigger,Trigger6M)),NA())</f>
        <v>2.1886226412632936E-2</v>
      </c>
      <c r="Q1062" s="183">
        <f>IFERROR(_xll.qlIndexFixing(ONIndex1Y,I1062,TRUE,_xll.ohTrigger(RecalcTrigger,Trigger1Y)),NA())</f>
        <v>2.2192267866811832E-2</v>
      </c>
    </row>
    <row r="1063" spans="2:17" x14ac:dyDescent="0.2">
      <c r="B1063" s="39" t="s">
        <v>42</v>
      </c>
      <c r="D1063" s="42">
        <f>_xll.qlCalendarAdvance(Calendar,$D1062,B1063,"f",FALSE)</f>
        <v>46896</v>
      </c>
      <c r="E1063" s="177">
        <f>_xll.qlInterestRateIndexValueDate(IndexON,D1063)</f>
        <v>46896</v>
      </c>
      <c r="F1063" s="193">
        <f>IFERROR(_xll.qlIndexFixing(IndexON,D1063,TRUE,_xll.ohTrigger(RecalcTrigger,TriggerON)),NA())</f>
        <v>2.0618784678028135E-2</v>
      </c>
      <c r="H1063" s="42">
        <f>_xll.qlCalendarAdvance(Calendar,$H1062,B1063,"f",FALSE)</f>
        <v>46896</v>
      </c>
      <c r="I1063" s="177">
        <f>_xll.qlInterestRateIndexValueDate(Index1M,$H1063)</f>
        <v>46898</v>
      </c>
      <c r="J1063" s="182">
        <f>IFERROR(_xll.qlIndexFixing(Index1M,$H1063,TRUE,_xll.ohTrigger(RecalcTrigger,Trigger1M)),NA())</f>
        <v>2.0822034628862895E-2</v>
      </c>
      <c r="K1063" s="44">
        <f>IFERROR(_xll.qlIndexFixing(Index3M,H1063,TRUE,_xll.ohTrigger(RecalcTrigger,Trigger3M)),NA())</f>
        <v>2.1678044690446659E-2</v>
      </c>
      <c r="L1063" s="44">
        <f>IFERROR(_xll.qlIndexFixing(Index6M,$H1063,TRUE,_xll.ohTrigger(RecalcTrigger,Trigger6M)),NA())</f>
        <v>2.2048185923528002E-2</v>
      </c>
      <c r="M1063" s="183">
        <f>IFERROR(_xll.qlIndexFixing(Index1Y,$H1063,TRUE,_xll.ohTrigger(RecalcTrigger,Trigger1Y)),NA())</f>
        <v>2.2488765751912707E-2</v>
      </c>
      <c r="N1063" s="182">
        <f>IFERROR(_xll.qlIndexFixing(ONIndex1M,I1063,TRUE,_xll.ohTrigger(RecalcTrigger,Trigger1M)),NA())</f>
        <v>2.0794250144344772E-2</v>
      </c>
      <c r="O1063" s="44">
        <f>IFERROR(_xll.qlIndexFixing(ONIndex3M,I1063,TRUE,_xll.ohTrigger(RecalcTrigger,Trigger3M)),NA())</f>
        <v>2.1593227142107096E-2</v>
      </c>
      <c r="P1063" s="44">
        <f>IFERROR(_xll.qlIndexFixing(ONIndex6M,I1063,TRUE,_xll.ohTrigger(RecalcTrigger,Trigger6M)),NA())</f>
        <v>2.188977062275832E-2</v>
      </c>
      <c r="Q1063" s="183">
        <f>IFERROR(_xll.qlIndexFixing(ONIndex1Y,I1063,TRUE,_xll.ohTrigger(RecalcTrigger,Trigger1Y)),NA())</f>
        <v>2.2195394110955391E-2</v>
      </c>
    </row>
    <row r="1064" spans="2:17" x14ac:dyDescent="0.2">
      <c r="B1064" s="39" t="s">
        <v>42</v>
      </c>
      <c r="D1064" s="42">
        <f>_xll.qlCalendarAdvance(Calendar,$D1063,B1064,"f",FALSE)</f>
        <v>46903</v>
      </c>
      <c r="E1064" s="177">
        <f>_xll.qlInterestRateIndexValueDate(IndexON,D1064)</f>
        <v>46903</v>
      </c>
      <c r="F1064" s="193">
        <f>IFERROR(_xll.qlIndexFixing(IndexON,D1064,TRUE,_xll.ohTrigger(RecalcTrigger,TriggerON)),NA())</f>
        <v>2.0625832154070878E-2</v>
      </c>
      <c r="H1064" s="42">
        <f>_xll.qlCalendarAdvance(Calendar,$H1063,B1064,"f",FALSE)</f>
        <v>46903</v>
      </c>
      <c r="I1064" s="177">
        <f>_xll.qlInterestRateIndexValueDate(Index1M,$H1064)</f>
        <v>46905</v>
      </c>
      <c r="J1064" s="182">
        <f>IFERROR(_xll.qlIndexFixing(Index1M,$H1064,TRUE,_xll.ohTrigger(RecalcTrigger,Trigger1M)),NA())</f>
        <v>2.0827538785868072E-2</v>
      </c>
      <c r="K1064" s="44">
        <f>IFERROR(_xll.qlIndexFixing(Index3M,H1064,TRUE,_xll.ohTrigger(RecalcTrigger,Trigger3M)),NA())</f>
        <v>2.1682179660089E-2</v>
      </c>
      <c r="L1064" s="44">
        <f>IFERROR(_xll.qlIndexFixing(Index6M,$H1064,TRUE,_xll.ohTrigger(RecalcTrigger,Trigger6M)),NA())</f>
        <v>2.2048110031615782E-2</v>
      </c>
      <c r="M1064" s="183">
        <f>IFERROR(_xll.qlIndexFixing(Index1Y,$H1064,TRUE,_xll.ohTrigger(RecalcTrigger,Trigger1Y)),NA())</f>
        <v>2.248970397946359E-2</v>
      </c>
      <c r="N1064" s="182">
        <f>IFERROR(_xll.qlIndexFixing(ONIndex1M,I1064,TRUE,_xll.ohTrigger(RecalcTrigger,Trigger1M)),NA())</f>
        <v>2.0799888293012714E-2</v>
      </c>
      <c r="O1064" s="44">
        <f>IFERROR(_xll.qlIndexFixing(ONIndex3M,I1064,TRUE,_xll.ohTrigger(RecalcTrigger,Trigger3M)),NA())</f>
        <v>2.159790160308539E-2</v>
      </c>
      <c r="P1064" s="44">
        <f>IFERROR(_xll.qlIndexFixing(ONIndex6M,I1064,TRUE,_xll.ohTrigger(RecalcTrigger,Trigger6M)),NA())</f>
        <v>2.1893223811533247E-2</v>
      </c>
      <c r="Q1064" s="183">
        <f>IFERROR(_xll.qlIndexFixing(ONIndex1Y,I1064,TRUE,_xll.ohTrigger(RecalcTrigger,Trigger1Y)),NA())</f>
        <v>2.2198433096418668E-2</v>
      </c>
    </row>
    <row r="1065" spans="2:17" x14ac:dyDescent="0.2">
      <c r="B1065" s="39" t="s">
        <v>42</v>
      </c>
      <c r="D1065" s="42">
        <f>_xll.qlCalendarAdvance(Calendar,$D1064,B1065,"f",FALSE)</f>
        <v>46910</v>
      </c>
      <c r="E1065" s="177">
        <f>_xll.qlInterestRateIndexValueDate(IndexON,D1065)</f>
        <v>46910</v>
      </c>
      <c r="F1065" s="193">
        <f>IFERROR(_xll.qlIndexFixing(IndexON,D1065,TRUE,_xll.ohTrigger(RecalcTrigger,TriggerON)),NA())</f>
        <v>2.0632785769434392E-2</v>
      </c>
      <c r="H1065" s="42">
        <f>_xll.qlCalendarAdvance(Calendar,$H1064,B1065,"f",FALSE)</f>
        <v>46910</v>
      </c>
      <c r="I1065" s="177">
        <f>_xll.qlInterestRateIndexValueDate(Index1M,$H1065)</f>
        <v>46912</v>
      </c>
      <c r="J1065" s="182">
        <f>IFERROR(_xll.qlIndexFixing(Index1M,$H1065,TRUE,_xll.ohTrigger(RecalcTrigger,Trigger1M)),NA())</f>
        <v>2.083295544572622E-2</v>
      </c>
      <c r="K1065" s="44">
        <f>IFERROR(_xll.qlIndexFixing(Index3M,H1065,TRUE,_xll.ohTrigger(RecalcTrigger,Trigger3M)),NA())</f>
        <v>2.1686219820996566E-2</v>
      </c>
      <c r="L1065" s="44">
        <f>IFERROR(_xll.qlIndexFixing(Index6M,$H1065,TRUE,_xll.ohTrigger(RecalcTrigger,Trigger6M)),NA())</f>
        <v>2.2050395477601251E-2</v>
      </c>
      <c r="M1065" s="183">
        <f>IFERROR(_xll.qlIndexFixing(Index1Y,$H1065,TRUE,_xll.ohTrigger(RecalcTrigger,Trigger1Y)),NA())</f>
        <v>2.2490558815099076E-2</v>
      </c>
      <c r="N1065" s="182">
        <f>IFERROR(_xll.qlIndexFixing(ONIndex1M,I1065,TRUE,_xll.ohTrigger(RecalcTrigger,Trigger1M)),NA())</f>
        <v>2.0805438654303288E-2</v>
      </c>
      <c r="O1065" s="44">
        <f>IFERROR(_xll.qlIndexFixing(ONIndex3M,I1065,TRUE,_xll.ohTrigger(RecalcTrigger,Trigger3M)),NA())</f>
        <v>2.1602480440874317E-2</v>
      </c>
      <c r="P1065" s="44">
        <f>IFERROR(_xll.qlIndexFixing(ONIndex6M,I1065,TRUE,_xll.ohTrigger(RecalcTrigger,Trigger6M)),NA())</f>
        <v>2.1896586212930558E-2</v>
      </c>
      <c r="Q1065" s="183">
        <f>IFERROR(_xll.qlIndexFixing(ONIndex1Y,I1065,TRUE,_xll.ohTrigger(RecalcTrigger,Trigger1Y)),NA())</f>
        <v>2.2201385039748445E-2</v>
      </c>
    </row>
    <row r="1066" spans="2:17" x14ac:dyDescent="0.2">
      <c r="B1066" s="39" t="s">
        <v>42</v>
      </c>
      <c r="D1066" s="42">
        <f>_xll.qlCalendarAdvance(Calendar,$D1065,B1066,"f",FALSE)</f>
        <v>46917</v>
      </c>
      <c r="E1066" s="177">
        <f>_xll.qlInterestRateIndexValueDate(IndexON,D1066)</f>
        <v>46917</v>
      </c>
      <c r="F1066" s="193">
        <f>IFERROR(_xll.qlIndexFixing(IndexON,D1066,TRUE,_xll.ohTrigger(RecalcTrigger,TriggerON)),NA())</f>
        <v>2.0639645702855702E-2</v>
      </c>
      <c r="H1066" s="42">
        <f>_xll.qlCalendarAdvance(Calendar,$H1065,B1066,"f",FALSE)</f>
        <v>46917</v>
      </c>
      <c r="I1066" s="177">
        <f>_xll.qlInterestRateIndexValueDate(Index1M,$H1066)</f>
        <v>46919</v>
      </c>
      <c r="J1066" s="182">
        <f>IFERROR(_xll.qlIndexFixing(Index1M,$H1066,TRUE,_xll.ohTrigger(RecalcTrigger,Trigger1M)),NA())</f>
        <v>2.083828487922823E-2</v>
      </c>
      <c r="K1066" s="44">
        <f>IFERROR(_xll.qlIndexFixing(Index3M,H1066,TRUE,_xll.ohTrigger(RecalcTrigger,Trigger3M)),NA())</f>
        <v>2.1690165397953893E-2</v>
      </c>
      <c r="L1066" s="44">
        <f>IFERROR(_xll.qlIndexFixing(Index6M,$H1066,TRUE,_xll.ohTrigger(RecalcTrigger,Trigger6M)),NA())</f>
        <v>2.2052592306003063E-2</v>
      </c>
      <c r="M1066" s="183">
        <f>IFERROR(_xll.qlIndexFixing(Index1Y,$H1066,TRUE,_xll.ohTrigger(RecalcTrigger,Trigger1Y)),NA())</f>
        <v>2.2491330479962591E-2</v>
      </c>
      <c r="N1066" s="182">
        <f>IFERROR(_xll.qlIndexFixing(ONIndex1M,I1066,TRUE,_xll.ohTrigger(RecalcTrigger,Trigger1M)),NA())</f>
        <v>2.0810901498720114E-2</v>
      </c>
      <c r="O1066" s="44">
        <f>IFERROR(_xll.qlIndexFixing(ONIndex3M,I1066,TRUE,_xll.ohTrigger(RecalcTrigger,Trigger3M)),NA())</f>
        <v>2.1606963879374774E-2</v>
      </c>
      <c r="P1066" s="44">
        <f>IFERROR(_xll.qlIndexFixing(ONIndex6M,I1066,TRUE,_xll.ohTrigger(RecalcTrigger,Trigger6M)),NA())</f>
        <v>2.1899858061242838E-2</v>
      </c>
      <c r="Q1066" s="183">
        <f>IFERROR(_xll.qlIndexFixing(ONIndex1Y,I1066,TRUE,_xll.ohTrigger(RecalcTrigger,Trigger1Y)),NA())</f>
        <v>2.2204250157251693E-2</v>
      </c>
    </row>
    <row r="1067" spans="2:17" x14ac:dyDescent="0.2">
      <c r="B1067" s="39" t="s">
        <v>42</v>
      </c>
      <c r="D1067" s="42">
        <f>_xll.qlCalendarAdvance(Calendar,$D1066,B1067,"f",FALSE)</f>
        <v>46924</v>
      </c>
      <c r="E1067" s="177">
        <f>_xll.qlInterestRateIndexValueDate(IndexON,D1067)</f>
        <v>46924</v>
      </c>
      <c r="F1067" s="193">
        <f>IFERROR(_xll.qlIndexFixing(IndexON,D1067,TRUE,_xll.ohTrigger(RecalcTrigger,TriggerON)),NA())</f>
        <v>2.0646412133391578E-2</v>
      </c>
      <c r="H1067" s="42">
        <f>_xll.qlCalendarAdvance(Calendar,$H1066,B1067,"f",FALSE)</f>
        <v>46924</v>
      </c>
      <c r="I1067" s="177">
        <f>_xll.qlInterestRateIndexValueDate(Index1M,$H1067)</f>
        <v>46926</v>
      </c>
      <c r="J1067" s="182">
        <f>IFERROR(_xll.qlIndexFixing(Index1M,$H1067,TRUE,_xll.ohTrigger(RecalcTrigger,Trigger1M)),NA())</f>
        <v>2.0843527357162495E-2</v>
      </c>
      <c r="K1067" s="44">
        <f>IFERROR(_xll.qlIndexFixing(Index3M,H1067,TRUE,_xll.ohTrigger(RecalcTrigger,Trigger3M)),NA())</f>
        <v>2.1694016615752473E-2</v>
      </c>
      <c r="L1067" s="44">
        <f>IFERROR(_xll.qlIndexFixing(Index6M,$H1067,TRUE,_xll.ohTrigger(RecalcTrigger,Trigger6M)),NA())</f>
        <v>2.2054700753281253E-2</v>
      </c>
      <c r="M1067" s="183">
        <f>IFERROR(_xll.qlIndexFixing(Index1Y,$H1067,TRUE,_xll.ohTrigger(RecalcTrigger,Trigger1Y)),NA())</f>
        <v>2.2492019195218593E-2</v>
      </c>
      <c r="N1067" s="182">
        <f>IFERROR(_xll.qlIndexFixing(ONIndex1M,I1067,TRUE,_xll.ohTrigger(RecalcTrigger,Trigger1M)),NA())</f>
        <v>2.0816277096606939E-2</v>
      </c>
      <c r="O1067" s="44">
        <f>IFERROR(_xll.qlIndexFixing(ONIndex3M,I1067,TRUE,_xll.ohTrigger(RecalcTrigger,Trigger3M)),NA())</f>
        <v>2.1611352142327789E-2</v>
      </c>
      <c r="P1067" s="44">
        <f>IFERROR(_xll.qlIndexFixing(ONIndex6M,I1067,TRUE,_xll.ohTrigger(RecalcTrigger,Trigger6M)),NA())</f>
        <v>2.190303959044293E-2</v>
      </c>
      <c r="Q1067" s="183">
        <f>IFERROR(_xll.qlIndexFixing(ONIndex1Y,I1067,TRUE,_xll.ohTrigger(RecalcTrigger,Trigger1Y)),NA())</f>
        <v>2.2207028665555129E-2</v>
      </c>
    </row>
    <row r="1068" spans="2:17" x14ac:dyDescent="0.2">
      <c r="B1068" s="39" t="s">
        <v>42</v>
      </c>
      <c r="D1068" s="42">
        <f>_xll.qlCalendarAdvance(Calendar,$D1067,B1068,"f",FALSE)</f>
        <v>46931</v>
      </c>
      <c r="E1068" s="177">
        <f>_xll.qlInterestRateIndexValueDate(IndexON,D1068)</f>
        <v>46931</v>
      </c>
      <c r="F1068" s="193">
        <f>IFERROR(_xll.qlIndexFixing(IndexON,D1068,TRUE,_xll.ohTrigger(RecalcTrigger,TriggerON)),NA())</f>
        <v>2.0653085239938918E-2</v>
      </c>
      <c r="H1068" s="42">
        <f>_xll.qlCalendarAdvance(Calendar,$H1067,B1068,"f",FALSE)</f>
        <v>46931</v>
      </c>
      <c r="I1068" s="177">
        <f>_xll.qlInterestRateIndexValueDate(Index1M,$H1068)</f>
        <v>46933</v>
      </c>
      <c r="J1068" s="182">
        <f>IFERROR(_xll.qlIndexFixing(Index1M,$H1068,TRUE,_xll.ohTrigger(RecalcTrigger,Trigger1M)),NA())</f>
        <v>2.0848683150329894E-2</v>
      </c>
      <c r="K1068" s="44">
        <f>IFERROR(_xll.qlIndexFixing(Index3M,H1068,TRUE,_xll.ohTrigger(RecalcTrigger,Trigger3M)),NA())</f>
        <v>2.1697773699192482E-2</v>
      </c>
      <c r="L1068" s="44">
        <f>IFERROR(_xll.qlIndexFixing(Index6M,$H1068,TRUE,_xll.ohTrigger(RecalcTrigger,Trigger6M)),NA())</f>
        <v>2.2056721055908522E-2</v>
      </c>
      <c r="M1068" s="183">
        <f>IFERROR(_xll.qlIndexFixing(Index1Y,$H1068,TRUE,_xll.ohTrigger(RecalcTrigger,Trigger1Y)),NA())</f>
        <v>2.2492625182053003E-2</v>
      </c>
      <c r="N1068" s="182">
        <f>IFERROR(_xll.qlIndexFixing(ONIndex1M,I1068,TRUE,_xll.ohTrigger(RecalcTrigger,Trigger1M)),NA())</f>
        <v>2.0821565718467383E-2</v>
      </c>
      <c r="O1068" s="44">
        <f>IFERROR(_xll.qlIndexFixing(ONIndex3M,I1068,TRUE,_xll.ohTrigger(RecalcTrigger,Trigger3M)),NA())</f>
        <v>2.1615645453474386E-2</v>
      </c>
      <c r="P1068" s="44">
        <f>IFERROR(_xll.qlIndexFixing(ONIndex6M,I1068,TRUE,_xll.ohTrigger(RecalcTrigger,Trigger6M)),NA())</f>
        <v>2.1906131034823417E-2</v>
      </c>
      <c r="Q1068" s="183">
        <f>IFERROR(_xll.qlIndexFixing(ONIndex1Y,I1068,TRUE,_xll.ohTrigger(RecalcTrigger,Trigger1Y)),NA())</f>
        <v>2.2209720780965725E-2</v>
      </c>
    </row>
    <row r="1069" spans="2:17" x14ac:dyDescent="0.2">
      <c r="B1069" s="39" t="s">
        <v>42</v>
      </c>
      <c r="D1069" s="42">
        <f>_xll.qlCalendarAdvance(Calendar,$D1068,B1069,"f",FALSE)</f>
        <v>46938</v>
      </c>
      <c r="E1069" s="177">
        <f>_xll.qlInterestRateIndexValueDate(IndexON,D1069)</f>
        <v>46938</v>
      </c>
      <c r="F1069" s="193">
        <f>IFERROR(_xll.qlIndexFixing(IndexON,D1069,TRUE,_xll.ohTrigger(RecalcTrigger,TriggerON)),NA())</f>
        <v>2.0659665201394617E-2</v>
      </c>
      <c r="H1069" s="42">
        <f>_xll.qlCalendarAdvance(Calendar,$H1068,B1069,"f",FALSE)</f>
        <v>46938</v>
      </c>
      <c r="I1069" s="177">
        <f>_xll.qlInterestRateIndexValueDate(Index1M,$H1069)</f>
        <v>46940</v>
      </c>
      <c r="J1069" s="182">
        <f>IFERROR(_xll.qlIndexFixing(Index1M,$H1069,TRUE,_xll.ohTrigger(RecalcTrigger,Trigger1M)),NA())</f>
        <v>2.0853752529521319E-2</v>
      </c>
      <c r="K1069" s="44">
        <f>IFERROR(_xll.qlIndexFixing(Index3M,H1069,TRUE,_xll.ohTrigger(RecalcTrigger,Trigger3M)),NA())</f>
        <v>2.1701436873081924E-2</v>
      </c>
      <c r="L1069" s="44">
        <f>IFERROR(_xll.qlIndexFixing(Index6M,$H1069,TRUE,_xll.ohTrigger(RecalcTrigger,Trigger6M)),NA())</f>
        <v>2.206099371905967E-2</v>
      </c>
      <c r="M1069" s="183">
        <f>IFERROR(_xll.qlIndexFixing(Index1Y,$H1069,TRUE,_xll.ohTrigger(RecalcTrigger,Trigger1Y)),NA())</f>
        <v>2.2493148661672326E-2</v>
      </c>
      <c r="N1069" s="182">
        <f>IFERROR(_xll.qlIndexFixing(ONIndex1M,I1069,TRUE,_xll.ohTrigger(RecalcTrigger,Trigger1M)),NA())</f>
        <v>2.0826767634805066E-2</v>
      </c>
      <c r="O1069" s="44">
        <f>IFERROR(_xll.qlIndexFixing(ONIndex3M,I1069,TRUE,_xll.ohTrigger(RecalcTrigger,Trigger3M)),NA())</f>
        <v>2.1619844036955271E-2</v>
      </c>
      <c r="P1069" s="44">
        <f>IFERROR(_xll.qlIndexFixing(ONIndex6M,I1069,TRUE,_xll.ohTrigger(RecalcTrigger,Trigger6M)),NA())</f>
        <v>2.190913262859695E-2</v>
      </c>
      <c r="Q1069" s="183">
        <f>IFERROR(_xll.qlIndexFixing(ONIndex1Y,I1069,TRUE,_xll.ohTrigger(RecalcTrigger,Trigger1Y)),NA())</f>
        <v>2.221232671987039E-2</v>
      </c>
    </row>
    <row r="1070" spans="2:17" x14ac:dyDescent="0.2">
      <c r="B1070" s="39" t="s">
        <v>42</v>
      </c>
      <c r="D1070" s="42">
        <f>_xll.qlCalendarAdvance(Calendar,$D1069,B1070,"f",FALSE)</f>
        <v>46945</v>
      </c>
      <c r="E1070" s="177">
        <f>_xll.qlInterestRateIndexValueDate(IndexON,D1070)</f>
        <v>46945</v>
      </c>
      <c r="F1070" s="193">
        <f>IFERROR(_xll.qlIndexFixing(IndexON,D1070,TRUE,_xll.ohTrigger(RecalcTrigger,TriggerON)),NA())</f>
        <v>2.0666152196655574E-2</v>
      </c>
      <c r="H1070" s="42">
        <f>_xll.qlCalendarAdvance(Calendar,$H1069,B1070,"f",FALSE)</f>
        <v>46945</v>
      </c>
      <c r="I1070" s="177">
        <f>_xll.qlInterestRateIndexValueDate(Index1M,$H1070)</f>
        <v>46947</v>
      </c>
      <c r="J1070" s="182">
        <f>IFERROR(_xll.qlIndexFixing(Index1M,$H1070,TRUE,_xll.ohTrigger(RecalcTrigger,Trigger1M)),NA())</f>
        <v>2.085873576553765E-2</v>
      </c>
      <c r="K1070" s="44">
        <f>IFERROR(_xll.qlIndexFixing(Index3M,H1070,TRUE,_xll.ohTrigger(RecalcTrigger,Trigger3M)),NA())</f>
        <v>2.1705006362236611E-2</v>
      </c>
      <c r="L1070" s="44">
        <f>IFERROR(_xll.qlIndexFixing(Index6M,$H1070,TRUE,_xll.ohTrigger(RecalcTrigger,Trigger6M)),NA())</f>
        <v>2.2062820242501842E-2</v>
      </c>
      <c r="M1070" s="183">
        <f>IFERROR(_xll.qlIndexFixing(Index1Y,$H1070,TRUE,_xll.ohTrigger(RecalcTrigger,Trigger1Y)),NA())</f>
        <v>2.2493589855303656E-2</v>
      </c>
      <c r="N1070" s="182">
        <f>IFERROR(_xll.qlIndexFixing(ONIndex1M,I1070,TRUE,_xll.ohTrigger(RecalcTrigger,Trigger1M)),NA())</f>
        <v>2.0831883115803862E-2</v>
      </c>
      <c r="O1070" s="44">
        <f>IFERROR(_xll.qlIndexFixing(ONIndex3M,I1070,TRUE,_xll.ohTrigger(RecalcTrigger,Trigger3M)),NA())</f>
        <v>2.1623948116191727E-2</v>
      </c>
      <c r="P1070" s="44">
        <f>IFERROR(_xll.qlIndexFixing(ONIndex6M,I1070,TRUE,_xll.ohTrigger(RecalcTrigger,Trigger6M)),NA())</f>
        <v>2.1912044605656433E-2</v>
      </c>
      <c r="Q1070" s="183">
        <f>IFERROR(_xll.qlIndexFixing(ONIndex1Y,I1070,TRUE,_xll.ohTrigger(RecalcTrigger,Trigger1Y)),NA())</f>
        <v>2.2214846698815904E-2</v>
      </c>
    </row>
    <row r="1071" spans="2:17" x14ac:dyDescent="0.2">
      <c r="B1071" s="39" t="s">
        <v>42</v>
      </c>
      <c r="D1071" s="42">
        <f>_xll.qlCalendarAdvance(Calendar,$D1070,B1071,"f",FALSE)</f>
        <v>46952</v>
      </c>
      <c r="E1071" s="177">
        <f>_xll.qlInterestRateIndexValueDate(IndexON,D1071)</f>
        <v>46952</v>
      </c>
      <c r="F1071" s="193">
        <f>IFERROR(_xll.qlIndexFixing(IndexON,D1071,TRUE,_xll.ohTrigger(RecalcTrigger,TriggerON)),NA())</f>
        <v>2.0672546404458814E-2</v>
      </c>
      <c r="H1071" s="42">
        <f>_xll.qlCalendarAdvance(Calendar,$H1070,B1071,"f",FALSE)</f>
        <v>46952</v>
      </c>
      <c r="I1071" s="177">
        <f>_xll.qlInterestRateIndexValueDate(Index1M,$H1071)</f>
        <v>46954</v>
      </c>
      <c r="J1071" s="182">
        <f>IFERROR(_xll.qlIndexFixing(Index1M,$H1071,TRUE,_xll.ohTrigger(RecalcTrigger,Trigger1M)),NA())</f>
        <v>2.0863633129184767E-2</v>
      </c>
      <c r="K1071" s="44">
        <f>IFERROR(_xll.qlIndexFixing(Index3M,H1071,TRUE,_xll.ohTrigger(RecalcTrigger,Trigger3M)),NA())</f>
        <v>2.1708482391478448E-2</v>
      </c>
      <c r="L1071" s="44">
        <f>IFERROR(_xll.qlIndexFixing(Index6M,$H1071,TRUE,_xll.ohTrigger(RecalcTrigger,Trigger6M)),NA())</f>
        <v>2.2064559365522061E-2</v>
      </c>
      <c r="M1071" s="183">
        <f>IFERROR(_xll.qlIndexFixing(Index1Y,$H1071,TRUE,_xll.ohTrigger(RecalcTrigger,Trigger1Y)),NA())</f>
        <v>2.24939489841951E-2</v>
      </c>
      <c r="N1071" s="182">
        <f>IFERROR(_xll.qlIndexFixing(ONIndex1M,I1071,TRUE,_xll.ohTrigger(RecalcTrigger,Trigger1M)),NA())</f>
        <v>2.0836912432047328E-2</v>
      </c>
      <c r="O1071" s="44">
        <f>IFERROR(_xll.qlIndexFixing(ONIndex3M,I1071,TRUE,_xll.ohTrigger(RecalcTrigger,Trigger3M)),NA())</f>
        <v>2.1627957915564267E-2</v>
      </c>
      <c r="P1071" s="44">
        <f>IFERROR(_xll.qlIndexFixing(ONIndex6M,I1071,TRUE,_xll.ohTrigger(RecalcTrigger,Trigger6M)),NA())</f>
        <v>2.1914867200294452E-2</v>
      </c>
      <c r="Q1071" s="183">
        <f>IFERROR(_xll.qlIndexFixing(ONIndex1Y,I1071,TRUE,_xll.ohTrigger(RecalcTrigger,Trigger1Y)),NA())</f>
        <v>2.221728093410924E-2</v>
      </c>
    </row>
    <row r="1072" spans="2:17" x14ac:dyDescent="0.2">
      <c r="B1072" s="39" t="s">
        <v>42</v>
      </c>
      <c r="D1072" s="42">
        <f>_xll.qlCalendarAdvance(Calendar,$D1071,B1072,"f",FALSE)</f>
        <v>46959</v>
      </c>
      <c r="E1072" s="177">
        <f>_xll.qlInterestRateIndexValueDate(IndexON,D1072)</f>
        <v>46959</v>
      </c>
      <c r="F1072" s="193">
        <f>IFERROR(_xll.qlIndexFixing(IndexON,D1072,TRUE,_xll.ohTrigger(RecalcTrigger,TriggerON)),NA())</f>
        <v>2.0678848004100914E-2</v>
      </c>
      <c r="H1072" s="42">
        <f>_xll.qlCalendarAdvance(Calendar,$H1071,B1072,"f",FALSE)</f>
        <v>46959</v>
      </c>
      <c r="I1072" s="177">
        <f>_xll.qlInterestRateIndexValueDate(Index1M,$H1072)</f>
        <v>46961</v>
      </c>
      <c r="J1072" s="182">
        <f>IFERROR(_xll.qlIndexFixing(Index1M,$H1072,TRUE,_xll.ohTrigger(RecalcTrigger,Trigger1M)),NA())</f>
        <v>2.0868444891266047E-2</v>
      </c>
      <c r="K1072" s="44">
        <f>IFERROR(_xll.qlIndexFixing(Index3M,H1072,TRUE,_xll.ohTrigger(RecalcTrigger,Trigger3M)),NA())</f>
        <v>2.171186518563889E-2</v>
      </c>
      <c r="L1072" s="44">
        <f>IFERROR(_xll.qlIndexFixing(Index6M,$H1072,TRUE,_xll.ohTrigger(RecalcTrigger,Trigger6M)),NA())</f>
        <v>2.2066211324687651E-2</v>
      </c>
      <c r="M1072" s="183">
        <f>IFERROR(_xll.qlIndexFixing(Index1Y,$H1072,TRUE,_xll.ohTrigger(RecalcTrigger,Trigger1Y)),NA())</f>
        <v>2.249422626961493E-2</v>
      </c>
      <c r="N1072" s="182">
        <f>IFERROR(_xll.qlIndexFixing(ONIndex1M,I1072,TRUE,_xll.ohTrigger(RecalcTrigger,Trigger1M)),NA())</f>
        <v>2.0841855853959146E-2</v>
      </c>
      <c r="O1072" s="44">
        <f>IFERROR(_xll.qlIndexFixing(ONIndex3M,I1072,TRUE,_xll.ohTrigger(RecalcTrigger,Trigger3M)),NA())</f>
        <v>2.1631873658414236E-2</v>
      </c>
      <c r="P1072" s="44">
        <f>IFERROR(_xll.qlIndexFixing(ONIndex6M,I1072,TRUE,_xll.ohTrigger(RecalcTrigger,Trigger6M)),NA())</f>
        <v>2.191760064664372E-2</v>
      </c>
      <c r="Q1072" s="183">
        <f>IFERROR(_xll.qlIndexFixing(ONIndex1Y,I1072,TRUE,_xll.ohTrigger(RecalcTrigger,Trigger1Y)),NA())</f>
        <v>2.2219629642297178E-2</v>
      </c>
    </row>
    <row r="1073" spans="2:17" x14ac:dyDescent="0.2">
      <c r="B1073" s="39" t="s">
        <v>42</v>
      </c>
      <c r="D1073" s="42">
        <f>_xll.qlCalendarAdvance(Calendar,$D1072,B1073,"f",FALSE)</f>
        <v>46966</v>
      </c>
      <c r="E1073" s="177">
        <f>_xll.qlInterestRateIndexValueDate(IndexON,D1073)</f>
        <v>46966</v>
      </c>
      <c r="F1073" s="193">
        <f>IFERROR(_xll.qlIndexFixing(IndexON,D1073,TRUE,_xll.ohTrigger(RecalcTrigger,TriggerON)),NA())</f>
        <v>2.0685057174159027E-2</v>
      </c>
      <c r="H1073" s="42">
        <f>_xll.qlCalendarAdvance(Calendar,$H1072,B1073,"f",FALSE)</f>
        <v>46966</v>
      </c>
      <c r="I1073" s="177">
        <f>_xll.qlInterestRateIndexValueDate(Index1M,$H1073)</f>
        <v>46968</v>
      </c>
      <c r="J1073" s="182">
        <f>IFERROR(_xll.qlIndexFixing(Index1M,$H1073,TRUE,_xll.ohTrigger(RecalcTrigger,Trigger1M)),NA())</f>
        <v>2.0873171322587369E-2</v>
      </c>
      <c r="K1073" s="44">
        <f>IFERROR(_xll.qlIndexFixing(Index3M,H1073,TRUE,_xll.ohTrigger(RecalcTrigger,Trigger3M)),NA())</f>
        <v>2.1715154969552869E-2</v>
      </c>
      <c r="L1073" s="44">
        <f>IFERROR(_xll.qlIndexFixing(Index6M,$H1073,TRUE,_xll.ohTrigger(RecalcTrigger,Trigger6M)),NA())</f>
        <v>2.2067776356575391E-2</v>
      </c>
      <c r="M1073" s="183">
        <f>IFERROR(_xll.qlIndexFixing(Index1Y,$H1073,TRUE,_xll.ohTrigger(RecalcTrigger,Trigger1Y)),NA())</f>
        <v>2.2494421932851338E-2</v>
      </c>
      <c r="N1073" s="182">
        <f>IFERROR(_xll.qlIndexFixing(ONIndex1M,I1073,TRUE,_xll.ohTrigger(RecalcTrigger,Trigger1M)),NA())</f>
        <v>2.0846713651883064E-2</v>
      </c>
      <c r="O1073" s="44">
        <f>IFERROR(_xll.qlIndexFixing(ONIndex3M,I1073,TRUE,_xll.ohTrigger(RecalcTrigger,Trigger3M)),NA())</f>
        <v>2.1635695568962277E-2</v>
      </c>
      <c r="P1073" s="44">
        <f>IFERROR(_xll.qlIndexFixing(ONIndex6M,I1073,TRUE,_xll.ohTrigger(RecalcTrigger,Trigger6M)),NA())</f>
        <v>2.1920245178916886E-2</v>
      </c>
      <c r="Q1073" s="183">
        <f>IFERROR(_xll.qlIndexFixing(ONIndex1Y,I1073,TRUE,_xll.ohTrigger(RecalcTrigger,Trigger1Y)),NA())</f>
        <v>2.2221893039686691E-2</v>
      </c>
    </row>
    <row r="1074" spans="2:17" x14ac:dyDescent="0.2">
      <c r="B1074" s="39" t="s">
        <v>42</v>
      </c>
      <c r="D1074" s="42">
        <f>_xll.qlCalendarAdvance(Calendar,$D1073,B1074,"f",FALSE)</f>
        <v>46973</v>
      </c>
      <c r="E1074" s="177">
        <f>_xll.qlInterestRateIndexValueDate(IndexON,D1074)</f>
        <v>46973</v>
      </c>
      <c r="F1074" s="193">
        <f>IFERROR(_xll.qlIndexFixing(IndexON,D1074,TRUE,_xll.ohTrigger(RecalcTrigger,TriggerON)),NA())</f>
        <v>2.0691174093689924E-2</v>
      </c>
      <c r="H1074" s="42">
        <f>_xll.qlCalendarAdvance(Calendar,$H1073,B1074,"f",FALSE)</f>
        <v>46973</v>
      </c>
      <c r="I1074" s="177">
        <f>_xll.qlInterestRateIndexValueDate(Index1M,$H1074)</f>
        <v>46975</v>
      </c>
      <c r="J1074" s="182">
        <f>IFERROR(_xll.qlIndexFixing(Index1M,$H1074,TRUE,_xll.ohTrigger(RecalcTrigger,Trigger1M)),NA())</f>
        <v>2.0877812693959608E-2</v>
      </c>
      <c r="K1074" s="44">
        <f>IFERROR(_xll.qlIndexFixing(Index3M,H1074,TRUE,_xll.ohTrigger(RecalcTrigger,Trigger3M)),NA())</f>
        <v>2.1718351968068355E-2</v>
      </c>
      <c r="L1074" s="44">
        <f>IFERROR(_xll.qlIndexFixing(Index6M,$H1074,TRUE,_xll.ohTrigger(RecalcTrigger,Trigger6M)),NA())</f>
        <v>2.2069254697774526E-2</v>
      </c>
      <c r="M1074" s="183">
        <f>IFERROR(_xll.qlIndexFixing(Index1Y,$H1074,TRUE,_xll.ohTrigger(RecalcTrigger,Trigger1Y)),NA())</f>
        <v>2.2494536195212883E-2</v>
      </c>
      <c r="N1074" s="182">
        <f>IFERROR(_xll.qlIndexFixing(ONIndex1M,I1074,TRUE,_xll.ohTrigger(RecalcTrigger,Trigger1M)),NA())</f>
        <v>2.0851486096402638E-2</v>
      </c>
      <c r="O1074" s="44">
        <f>IFERROR(_xll.qlIndexFixing(ONIndex3M,I1074,TRUE,_xll.ohTrigger(RecalcTrigger,Trigger3M)),NA())</f>
        <v>2.1639423870869479E-2</v>
      </c>
      <c r="P1074" s="44">
        <f>IFERROR(_xll.qlIndexFixing(ONIndex6M,I1074,TRUE,_xll.ohTrigger(RecalcTrigger,Trigger6M)),NA())</f>
        <v>2.1922801031086792E-2</v>
      </c>
      <c r="Q1074" s="183">
        <f>IFERROR(_xll.qlIndexFixing(ONIndex1Y,I1074,TRUE,_xll.ohTrigger(RecalcTrigger,Trigger1Y)),NA())</f>
        <v>2.2224071342824558E-2</v>
      </c>
    </row>
    <row r="1075" spans="2:17" x14ac:dyDescent="0.2">
      <c r="B1075" s="39" t="s">
        <v>42</v>
      </c>
      <c r="D1075" s="42">
        <f>_xll.qlCalendarAdvance(Calendar,$D1074,B1075,"f",FALSE)</f>
        <v>46980</v>
      </c>
      <c r="E1075" s="177">
        <f>_xll.qlInterestRateIndexValueDate(IndexON,D1075)</f>
        <v>46980</v>
      </c>
      <c r="F1075" s="193">
        <f>IFERROR(_xll.qlIndexFixing(IndexON,D1075,TRUE,_xll.ohTrigger(RecalcTrigger,TriggerON)),NA())</f>
        <v>2.0697198941670436E-2</v>
      </c>
      <c r="H1075" s="42">
        <f>_xll.qlCalendarAdvance(Calendar,$H1074,B1075,"f",FALSE)</f>
        <v>46980</v>
      </c>
      <c r="I1075" s="177">
        <f>_xll.qlInterestRateIndexValueDate(Index1M,$H1075)</f>
        <v>46982</v>
      </c>
      <c r="J1075" s="182">
        <f>IFERROR(_xll.qlIndexFixing(Index1M,$H1075,TRUE,_xll.ohTrigger(RecalcTrigger,Trigger1M)),NA())</f>
        <v>2.0882369276193635E-2</v>
      </c>
      <c r="K1075" s="44">
        <f>IFERROR(_xll.qlIndexFixing(Index3M,H1075,TRUE,_xll.ohTrigger(RecalcTrigger,Trigger3M)),NA())</f>
        <v>2.1721456406036788E-2</v>
      </c>
      <c r="L1075" s="44">
        <f>IFERROR(_xll.qlIndexFixing(Index6M,$H1075,TRUE,_xll.ohTrigger(RecalcTrigger,Trigger6M)),NA())</f>
        <v>2.2070646584888051E-2</v>
      </c>
      <c r="M1075" s="183">
        <f>IFERROR(_xll.qlIndexFixing(Index1Y,$H1075,TRUE,_xll.ohTrigger(RecalcTrigger,Trigger1Y)),NA())</f>
        <v>2.2494569278028276E-2</v>
      </c>
      <c r="N1075" s="182">
        <f>IFERROR(_xll.qlIndexFixing(ONIndex1M,I1075,TRUE,_xll.ohTrigger(RecalcTrigger,Trigger1M)),NA())</f>
        <v>2.0856173457781679E-2</v>
      </c>
      <c r="O1075" s="44">
        <f>IFERROR(_xll.qlIndexFixing(ONIndex3M,I1075,TRUE,_xll.ohTrigger(RecalcTrigger,Trigger3M)),NA())</f>
        <v>2.1643058787876868E-2</v>
      </c>
      <c r="P1075" s="44">
        <f>IFERROR(_xll.qlIndexFixing(ONIndex6M,I1075,TRUE,_xll.ohTrigger(RecalcTrigger,Trigger6M)),NA())</f>
        <v>2.1925268437366086E-2</v>
      </c>
      <c r="Q1075" s="183">
        <f>IFERROR(_xll.qlIndexFixing(ONIndex1Y,I1075,TRUE,_xll.ohTrigger(RecalcTrigger,Trigger1Y)),NA())</f>
        <v>2.2226164768097689E-2</v>
      </c>
    </row>
    <row r="1076" spans="2:17" x14ac:dyDescent="0.2">
      <c r="B1076" s="39" t="s">
        <v>42</v>
      </c>
      <c r="D1076" s="42">
        <f>_xll.qlCalendarAdvance(Calendar,$D1075,B1076,"f",FALSE)</f>
        <v>46987</v>
      </c>
      <c r="E1076" s="177">
        <f>_xll.qlInterestRateIndexValueDate(IndexON,D1076)</f>
        <v>46987</v>
      </c>
      <c r="F1076" s="193">
        <f>IFERROR(_xll.qlIndexFixing(IndexON,D1076,TRUE,_xll.ohTrigger(RecalcTrigger,TriggerON)),NA())</f>
        <v>2.070313189683759E-2</v>
      </c>
      <c r="H1076" s="42">
        <f>_xll.qlCalendarAdvance(Calendar,$H1075,B1076,"f",FALSE)</f>
        <v>46987</v>
      </c>
      <c r="I1076" s="177">
        <f>_xll.qlInterestRateIndexValueDate(Index1M,$H1076)</f>
        <v>46989</v>
      </c>
      <c r="J1076" s="182">
        <f>IFERROR(_xll.qlIndexFixing(Index1M,$H1076,TRUE,_xll.ohTrigger(RecalcTrigger,Trigger1M)),NA())</f>
        <v>2.0886841340102824E-2</v>
      </c>
      <c r="K1076" s="44">
        <f>IFERROR(_xll.qlIndexFixing(Index3M,H1076,TRUE,_xll.ohTrigger(RecalcTrigger,Trigger3M)),NA())</f>
        <v>2.1724468508315688E-2</v>
      </c>
      <c r="L1076" s="44">
        <f>IFERROR(_xll.qlIndexFixing(Index6M,$H1076,TRUE,_xll.ohTrigger(RecalcTrigger,Trigger6M)),NA())</f>
        <v>2.2071952254529702E-2</v>
      </c>
      <c r="M1076" s="183">
        <f>IFERROR(_xll.qlIndexFixing(Index1Y,$H1076,TRUE,_xll.ohTrigger(RecalcTrigger,Trigger1Y)),NA())</f>
        <v>2.2494521402645056E-2</v>
      </c>
      <c r="N1076" s="182">
        <f>IFERROR(_xll.qlIndexFixing(ONIndex1M,I1076,TRUE,_xll.ohTrigger(RecalcTrigger,Trigger1M)),NA())</f>
        <v>2.0860776006523807E-2</v>
      </c>
      <c r="O1076" s="44">
        <f>IFERROR(_xll.qlIndexFixing(ONIndex3M,I1076,TRUE,_xll.ohTrigger(RecalcTrigger,Trigger3M)),NA())</f>
        <v>2.164660054412515E-2</v>
      </c>
      <c r="P1076" s="44">
        <f>IFERROR(_xll.qlIndexFixing(ONIndex6M,I1076,TRUE,_xll.ohTrigger(RecalcTrigger,Trigger6M)),NA())</f>
        <v>2.1927647631967417E-2</v>
      </c>
      <c r="Q1076" s="183">
        <f>IFERROR(_xll.qlIndexFixing(ONIndex1Y,I1076,TRUE,_xll.ohTrigger(RecalcTrigger,Trigger1Y)),NA())</f>
        <v>2.2228173531972928E-2</v>
      </c>
    </row>
    <row r="1077" spans="2:17" x14ac:dyDescent="0.2">
      <c r="B1077" s="39" t="s">
        <v>42</v>
      </c>
      <c r="D1077" s="42">
        <f>_xll.qlCalendarAdvance(Calendar,$D1076,B1077,"f",FALSE)</f>
        <v>46994</v>
      </c>
      <c r="E1077" s="177">
        <f>_xll.qlInterestRateIndexValueDate(IndexON,D1077)</f>
        <v>46994</v>
      </c>
      <c r="F1077" s="193">
        <f>IFERROR(_xll.qlIndexFixing(IndexON,D1077,TRUE,_xll.ohTrigger(RecalcTrigger,TriggerON)),NA())</f>
        <v>2.0708973138248155E-2</v>
      </c>
      <c r="H1077" s="42">
        <f>_xll.qlCalendarAdvance(Calendar,$H1076,B1077,"f",FALSE)</f>
        <v>46994</v>
      </c>
      <c r="I1077" s="177">
        <f>_xll.qlInterestRateIndexValueDate(Index1M,$H1077)</f>
        <v>46996</v>
      </c>
      <c r="J1077" s="182">
        <f>IFERROR(_xll.qlIndexFixing(Index1M,$H1077,TRUE,_xll.ohTrigger(RecalcTrigger,Trigger1M)),NA())</f>
        <v>2.0888491941535685E-2</v>
      </c>
      <c r="K1077" s="44">
        <f>IFERROR(_xll.qlIndexFixing(Index3M,H1077,TRUE,_xll.ohTrigger(RecalcTrigger,Trigger3M)),NA())</f>
        <v>2.1726542849242782E-2</v>
      </c>
      <c r="L1077" s="44">
        <f>IFERROR(_xll.qlIndexFixing(Index6M,$H1077,TRUE,_xll.ohTrigger(RecalcTrigger,Trigger6M)),NA())</f>
        <v>2.206950983652901E-2</v>
      </c>
      <c r="M1077" s="183">
        <f>IFERROR(_xll.qlIndexFixing(Index1Y,$H1077,TRUE,_xll.ohTrigger(RecalcTrigger,Trigger1Y)),NA())</f>
        <v>2.2494392790431136E-2</v>
      </c>
      <c r="N1077" s="182">
        <f>IFERROR(_xll.qlIndexFixing(ONIndex1M,I1077,TRUE,_xll.ohTrigger(RecalcTrigger,Trigger1M)),NA())</f>
        <v>2.086529401313264E-2</v>
      </c>
      <c r="O1077" s="44">
        <f>IFERROR(_xll.qlIndexFixing(ONIndex3M,I1077,TRUE,_xll.ohTrigger(RecalcTrigger,Trigger3M)),NA())</f>
        <v>2.1650049363275414E-2</v>
      </c>
      <c r="P1077" s="44">
        <f>IFERROR(_xll.qlIndexFixing(ONIndex6M,I1077,TRUE,_xll.ohTrigger(RecalcTrigger,Trigger6M)),NA())</f>
        <v>2.1929938848863628E-2</v>
      </c>
      <c r="Q1077" s="183">
        <f>IFERROR(_xll.qlIndexFixing(ONIndex1Y,I1077,TRUE,_xll.ohTrigger(RecalcTrigger,Trigger1Y)),NA())</f>
        <v>2.2230097850837183E-2</v>
      </c>
    </row>
    <row r="1078" spans="2:17" x14ac:dyDescent="0.2">
      <c r="B1078" s="39" t="s">
        <v>42</v>
      </c>
      <c r="D1078" s="42">
        <f>_xll.qlCalendarAdvance(Calendar,$D1077,B1078,"f",FALSE)</f>
        <v>47001</v>
      </c>
      <c r="E1078" s="177">
        <f>_xll.qlInterestRateIndexValueDate(IndexON,D1078)</f>
        <v>47001</v>
      </c>
      <c r="F1078" s="193">
        <f>IFERROR(_xll.qlIndexFixing(IndexON,D1078,TRUE,_xll.ohTrigger(RecalcTrigger,TriggerON)),NA())</f>
        <v>2.0714722844639155E-2</v>
      </c>
      <c r="H1078" s="42">
        <f>_xll.qlCalendarAdvance(Calendar,$H1077,B1078,"f",FALSE)</f>
        <v>47001</v>
      </c>
      <c r="I1078" s="177">
        <f>_xll.qlInterestRateIndexValueDate(Index1M,$H1078)</f>
        <v>47003</v>
      </c>
      <c r="J1078" s="182">
        <f>IFERROR(_xll.qlIndexFixing(Index1M,$H1078,TRUE,_xll.ohTrigger(RecalcTrigger,Trigger1M)),NA())</f>
        <v>2.0895532996220156E-2</v>
      </c>
      <c r="K1078" s="44">
        <f>IFERROR(_xll.qlIndexFixing(Index3M,H1078,TRUE,_xll.ohTrigger(RecalcTrigger,Trigger3M)),NA())</f>
        <v>2.172937730495117E-2</v>
      </c>
      <c r="L1078" s="44">
        <f>IFERROR(_xll.qlIndexFixing(Index6M,$H1078,TRUE,_xll.ohTrigger(RecalcTrigger,Trigger6M)),NA())</f>
        <v>2.2070673652635923E-2</v>
      </c>
      <c r="M1078" s="183">
        <f>IFERROR(_xll.qlIndexFixing(Index1Y,$H1078,TRUE,_xll.ohTrigger(RecalcTrigger,Trigger1Y)),NA())</f>
        <v>2.2494183662772824E-2</v>
      </c>
      <c r="N1078" s="182">
        <f>IFERROR(_xll.qlIndexFixing(ONIndex1M,I1078,TRUE,_xll.ohTrigger(RecalcTrigger,Trigger1M)),NA())</f>
        <v>2.0869727747871991E-2</v>
      </c>
      <c r="O1078" s="44">
        <f>IFERROR(_xll.qlIndexFixing(ONIndex3M,I1078,TRUE,_xll.ohTrigger(RecalcTrigger,Trigger3M)),NA())</f>
        <v>2.1653405469148623E-2</v>
      </c>
      <c r="P1078" s="44">
        <f>IFERROR(_xll.qlIndexFixing(ONIndex6M,I1078,TRUE,_xll.ohTrigger(RecalcTrigger,Trigger6M)),NA())</f>
        <v>2.1932142322507175E-2</v>
      </c>
      <c r="Q1078" s="183">
        <f>IFERROR(_xll.qlIndexFixing(ONIndex1Y,I1078,TRUE,_xll.ohTrigger(RecalcTrigger,Trigger1Y)),NA())</f>
        <v>2.2231937941157298E-2</v>
      </c>
    </row>
    <row r="1079" spans="2:17" x14ac:dyDescent="0.2">
      <c r="B1079" s="39" t="s">
        <v>42</v>
      </c>
      <c r="D1079" s="42">
        <f>_xll.qlCalendarAdvance(Calendar,$D1078,B1079,"f",FALSE)</f>
        <v>47008</v>
      </c>
      <c r="E1079" s="177">
        <f>_xll.qlInterestRateIndexValueDate(IndexON,D1079)</f>
        <v>47008</v>
      </c>
      <c r="F1079" s="193">
        <f>IFERROR(_xll.qlIndexFixing(IndexON,D1079,TRUE,_xll.ohTrigger(RecalcTrigger,TriggerON)),NA())</f>
        <v>2.0720381195227233E-2</v>
      </c>
      <c r="H1079" s="42">
        <f>_xll.qlCalendarAdvance(Calendar,$H1078,B1079,"f",FALSE)</f>
        <v>47008</v>
      </c>
      <c r="I1079" s="177">
        <f>_xll.qlInterestRateIndexValueDate(Index1M,$H1079)</f>
        <v>47010</v>
      </c>
      <c r="J1079" s="182">
        <f>IFERROR(_xll.qlIndexFixing(Index1M,$H1079,TRUE,_xll.ohTrigger(RecalcTrigger,Trigger1M)),NA())</f>
        <v>2.0899753130067533E-2</v>
      </c>
      <c r="K1079" s="44">
        <f>IFERROR(_xll.qlIndexFixing(Index3M,H1079,TRUE,_xll.ohTrigger(RecalcTrigger,Trigger3M)),NA())</f>
        <v>2.1732120089027512E-2</v>
      </c>
      <c r="L1079" s="44">
        <f>IFERROR(_xll.qlIndexFixing(Index6M,$H1079,TRUE,_xll.ohTrigger(RecalcTrigger,Trigger6M)),NA())</f>
        <v>2.2071751902731983E-2</v>
      </c>
      <c r="M1079" s="183">
        <f>IFERROR(_xll.qlIndexFixing(Index1Y,$H1079,TRUE,_xll.ohTrigger(RecalcTrigger,Trigger1Y)),NA())</f>
        <v>2.2493894241076132E-2</v>
      </c>
      <c r="N1079" s="182">
        <f>IFERROR(_xll.qlIndexFixing(ONIndex1M,I1079,TRUE,_xll.ohTrigger(RecalcTrigger,Trigger1M)),NA())</f>
        <v>2.0874077481325415E-2</v>
      </c>
      <c r="O1079" s="44">
        <f>IFERROR(_xll.qlIndexFixing(ONIndex3M,I1079,TRUE,_xll.ohTrigger(RecalcTrigger,Trigger3M)),NA())</f>
        <v>2.1656669085725611E-2</v>
      </c>
      <c r="P1079" s="44">
        <f>IFERROR(_xll.qlIndexFixing(ONIndex6M,I1079,TRUE,_xll.ohTrigger(RecalcTrigger,Trigger6M)),NA())</f>
        <v>2.1934258286631092E-2</v>
      </c>
      <c r="Q1079" s="183">
        <f>IFERROR(_xll.qlIndexFixing(ONIndex1Y,I1079,TRUE,_xll.ohTrigger(RecalcTrigger,Trigger1Y)),NA())</f>
        <v>2.2233694019320183E-2</v>
      </c>
    </row>
    <row r="1080" spans="2:17" x14ac:dyDescent="0.2">
      <c r="B1080" s="39" t="s">
        <v>42</v>
      </c>
      <c r="D1080" s="42">
        <f>_xll.qlCalendarAdvance(Calendar,$D1079,B1080,"f",FALSE)</f>
        <v>47015</v>
      </c>
      <c r="E1080" s="177">
        <f>_xll.qlInterestRateIndexValueDate(IndexON,D1080)</f>
        <v>47015</v>
      </c>
      <c r="F1080" s="193">
        <f>IFERROR(_xll.qlIndexFixing(IndexON,D1080,TRUE,_xll.ohTrigger(RecalcTrigger,TriggerON)),NA())</f>
        <v>2.0725948368669478E-2</v>
      </c>
      <c r="H1080" s="42">
        <f>_xll.qlCalendarAdvance(Calendar,$H1079,B1080,"f",FALSE)</f>
        <v>47015</v>
      </c>
      <c r="I1080" s="177">
        <f>_xll.qlInterestRateIndexValueDate(Index1M,$H1080)</f>
        <v>47017</v>
      </c>
      <c r="J1080" s="182">
        <f>IFERROR(_xll.qlIndexFixing(Index1M,$H1080,TRUE,_xll.ohTrigger(RecalcTrigger,Trigger1M)),NA())</f>
        <v>2.0903889828871036E-2</v>
      </c>
      <c r="K1080" s="44">
        <f>IFERROR(_xll.qlIndexFixing(Index3M,H1080,TRUE,_xll.ohTrigger(RecalcTrigger,Trigger3M)),NA())</f>
        <v>2.1734771426346874E-2</v>
      </c>
      <c r="L1080" s="44">
        <f>IFERROR(_xll.qlIndexFixing(Index6M,$H1080,TRUE,_xll.ohTrigger(RecalcTrigger,Trigger6M)),NA())</f>
        <v>2.2072744823406723E-2</v>
      </c>
      <c r="M1080" s="183">
        <f>IFERROR(_xll.qlIndexFixing(Index1Y,$H1080,TRUE,_xll.ohTrigger(RecalcTrigger,Trigger1Y)),NA())</f>
        <v>2.2493524746766132E-2</v>
      </c>
      <c r="N1080" s="182">
        <f>IFERROR(_xll.qlIndexFixing(ONIndex1M,I1080,TRUE,_xll.ohTrigger(RecalcTrigger,Trigger1M)),NA())</f>
        <v>2.0878343483756723E-2</v>
      </c>
      <c r="O1080" s="44">
        <f>IFERROR(_xll.qlIndexFixing(ONIndex3M,I1080,TRUE,_xll.ohTrigger(RecalcTrigger,Trigger3M)),NA())</f>
        <v>2.1659840436667466E-2</v>
      </c>
      <c r="P1080" s="44">
        <f>IFERROR(_xll.qlIndexFixing(ONIndex6M,I1080,TRUE,_xll.ohTrigger(RecalcTrigger,Trigger6M)),NA())</f>
        <v>2.1936286975767771E-2</v>
      </c>
      <c r="Q1080" s="183">
        <f>IFERROR(_xll.qlIndexFixing(ONIndex1Y,I1080,TRUE,_xll.ohTrigger(RecalcTrigger,Trigger1Y)),NA())</f>
        <v>2.2235366301792681E-2</v>
      </c>
    </row>
    <row r="1081" spans="2:17" x14ac:dyDescent="0.2">
      <c r="B1081" s="39" t="s">
        <v>42</v>
      </c>
      <c r="D1081" s="42">
        <f>_xll.qlCalendarAdvance(Calendar,$D1080,B1081,"f",FALSE)</f>
        <v>47022</v>
      </c>
      <c r="E1081" s="177">
        <f>_xll.qlInterestRateIndexValueDate(IndexON,D1081)</f>
        <v>47022</v>
      </c>
      <c r="F1081" s="193">
        <f>IFERROR(_xll.qlIndexFixing(IndexON,D1081,TRUE,_xll.ohTrigger(RecalcTrigger,TriggerON)),NA())</f>
        <v>2.0731424543942722E-2</v>
      </c>
      <c r="H1081" s="42">
        <f>_xll.qlCalendarAdvance(Calendar,$H1080,B1081,"f",FALSE)</f>
        <v>47022</v>
      </c>
      <c r="I1081" s="177">
        <f>_xll.qlInterestRateIndexValueDate(Index1M,$H1081)</f>
        <v>47024</v>
      </c>
      <c r="J1081" s="182">
        <f>IFERROR(_xll.qlIndexFixing(Index1M,$H1081,TRUE,_xll.ohTrigger(RecalcTrigger,Trigger1M)),NA())</f>
        <v>2.0907943363459025E-2</v>
      </c>
      <c r="K1081" s="44">
        <f>IFERROR(_xll.qlIndexFixing(Index3M,H1081,TRUE,_xll.ohTrigger(RecalcTrigger,Trigger3M)),NA())</f>
        <v>2.1737331541792228E-2</v>
      </c>
      <c r="L1081" s="44">
        <f>IFERROR(_xll.qlIndexFixing(Index6M,$H1081,TRUE,_xll.ohTrigger(RecalcTrigger,Trigger6M)),NA())</f>
        <v>2.2073652651260278E-2</v>
      </c>
      <c r="M1081" s="183">
        <f>IFERROR(_xll.qlIndexFixing(Index1Y,$H1081,TRUE,_xll.ohTrigger(RecalcTrigger,Trigger1Y)),NA())</f>
        <v>2.2493075401286294E-2</v>
      </c>
      <c r="N1081" s="182">
        <f>IFERROR(_xll.qlIndexFixing(ONIndex1M,I1081,TRUE,_xll.ohTrigger(RecalcTrigger,Trigger1M)),NA())</f>
        <v>2.088252602574947E-2</v>
      </c>
      <c r="O1081" s="44">
        <f>IFERROR(_xll.qlIndexFixing(ONIndex3M,I1081,TRUE,_xll.ohTrigger(RecalcTrigger,Trigger3M)),NA())</f>
        <v>2.1662919746034959E-2</v>
      </c>
      <c r="P1081" s="44">
        <f>IFERROR(_xll.qlIndexFixing(ONIndex6M,I1081,TRUE,_xll.ohTrigger(RecalcTrigger,Trigger6M)),NA())</f>
        <v>2.1938228623730183E-2</v>
      </c>
      <c r="Q1081" s="183">
        <f>IFERROR(_xll.qlIndexFixing(ONIndex1Y,I1081,TRUE,_xll.ohTrigger(RecalcTrigger,Trigger1Y)),NA())</f>
        <v>2.2236955005041636E-2</v>
      </c>
    </row>
    <row r="1082" spans="2:17" x14ac:dyDescent="0.2">
      <c r="B1082" s="39" t="s">
        <v>42</v>
      </c>
      <c r="D1082" s="42">
        <f>_xll.qlCalendarAdvance(Calendar,$D1081,B1082,"f",FALSE)</f>
        <v>47029</v>
      </c>
      <c r="E1082" s="177">
        <f>_xll.qlInterestRateIndexValueDate(IndexON,D1082)</f>
        <v>47029</v>
      </c>
      <c r="F1082" s="193">
        <f>IFERROR(_xll.qlIndexFixing(IndexON,D1082,TRUE,_xll.ohTrigger(RecalcTrigger,TriggerON)),NA())</f>
        <v>2.0736809899943864E-2</v>
      </c>
      <c r="H1082" s="42">
        <f>_xll.qlCalendarAdvance(Calendar,$H1081,B1082,"f",FALSE)</f>
        <v>47029</v>
      </c>
      <c r="I1082" s="177">
        <f>_xll.qlInterestRateIndexValueDate(Index1M,$H1082)</f>
        <v>47031</v>
      </c>
      <c r="J1082" s="182">
        <f>IFERROR(_xll.qlIndexFixing(Index1M,$H1082,TRUE,_xll.ohTrigger(RecalcTrigger,Trigger1M)),NA())</f>
        <v>2.0911914004652365E-2</v>
      </c>
      <c r="K1082" s="44">
        <f>IFERROR(_xll.qlIndexFixing(Index3M,H1082,TRUE,_xll.ohTrigger(RecalcTrigger,Trigger3M)),NA())</f>
        <v>2.1740614665586879E-2</v>
      </c>
      <c r="L1082" s="44">
        <f>IFERROR(_xll.qlIndexFixing(Index6M,$H1082,TRUE,_xll.ohTrigger(RecalcTrigger,Trigger6M)),NA())</f>
        <v>2.2075179357866591E-2</v>
      </c>
      <c r="M1082" s="183">
        <f>IFERROR(_xll.qlIndexFixing(Index1Y,$H1082,TRUE,_xll.ohTrigger(RecalcTrigger,Trigger1Y)),NA())</f>
        <v>2.2492546426098915E-2</v>
      </c>
      <c r="N1082" s="182">
        <f>IFERROR(_xll.qlIndexFixing(ONIndex1M,I1082,TRUE,_xll.ohTrigger(RecalcTrigger,Trigger1M)),NA())</f>
        <v>2.0886625377647405E-2</v>
      </c>
      <c r="O1082" s="44">
        <f>IFERROR(_xll.qlIndexFixing(ONIndex3M,I1082,TRUE,_xll.ohTrigger(RecalcTrigger,Trigger3M)),NA())</f>
        <v>2.1665907237489179E-2</v>
      </c>
      <c r="P1082" s="44">
        <f>IFERROR(_xll.qlIndexFixing(ONIndex6M,I1082,TRUE,_xll.ohTrigger(RecalcTrigger,Trigger6M)),NA())</f>
        <v>2.1940083464890847E-2</v>
      </c>
      <c r="Q1082" s="183">
        <f>IFERROR(_xll.qlIndexFixing(ONIndex1Y,I1082,TRUE,_xll.ohTrigger(RecalcTrigger,Trigger1Y)),NA())</f>
        <v>2.2238460345374023E-2</v>
      </c>
    </row>
    <row r="1083" spans="2:17" x14ac:dyDescent="0.2">
      <c r="B1083" s="39" t="s">
        <v>42</v>
      </c>
      <c r="D1083" s="42">
        <f>_xll.qlCalendarAdvance(Calendar,$D1082,B1083,"f",FALSE)</f>
        <v>47036</v>
      </c>
      <c r="E1083" s="177">
        <f>_xll.qlInterestRateIndexValueDate(IndexON,D1083)</f>
        <v>47036</v>
      </c>
      <c r="F1083" s="193">
        <f>IFERROR(_xll.qlIndexFixing(IndexON,D1083,TRUE,_xll.ohTrigger(RecalcTrigger,TriggerON)),NA())</f>
        <v>2.0742104615649737E-2</v>
      </c>
      <c r="H1083" s="42">
        <f>_xll.qlCalendarAdvance(Calendar,$H1082,B1083,"f",FALSE)</f>
        <v>47036</v>
      </c>
      <c r="I1083" s="177">
        <f>_xll.qlInterestRateIndexValueDate(Index1M,$H1083)</f>
        <v>47038</v>
      </c>
      <c r="J1083" s="182">
        <f>IFERROR(_xll.qlIndexFixing(Index1M,$H1083,TRUE,_xll.ohTrigger(RecalcTrigger,Trigger1M)),NA())</f>
        <v>2.0915802023289409E-2</v>
      </c>
      <c r="K1083" s="44">
        <f>IFERROR(_xll.qlIndexFixing(Index3M,H1083,TRUE,_xll.ohTrigger(RecalcTrigger,Trigger3M)),NA())</f>
        <v>2.1742986714717041E-2</v>
      </c>
      <c r="L1083" s="44">
        <f>IFERROR(_xll.qlIndexFixing(Index6M,$H1083,TRUE,_xll.ohTrigger(RecalcTrigger,Trigger6M)),NA())</f>
        <v>2.2075911792450342E-2</v>
      </c>
      <c r="M1083" s="183">
        <f>IFERROR(_xll.qlIndexFixing(Index1Y,$H1083,TRUE,_xll.ohTrigger(RecalcTrigger,Trigger1Y)),NA())</f>
        <v>2.2491938042684914E-2</v>
      </c>
      <c r="N1083" s="182">
        <f>IFERROR(_xll.qlIndexFixing(ONIndex1M,I1083,TRUE,_xll.ohTrigger(RecalcTrigger,Trigger1M)),NA())</f>
        <v>2.0890641809874211E-2</v>
      </c>
      <c r="O1083" s="44">
        <f>IFERROR(_xll.qlIndexFixing(ONIndex3M,I1083,TRUE,_xll.ohTrigger(RecalcTrigger,Trigger3M)),NA())</f>
        <v>2.1668803135010961E-2</v>
      </c>
      <c r="P1083" s="44">
        <f>IFERROR(_xll.qlIndexFixing(ONIndex6M,I1083,TRUE,_xll.ohTrigger(RecalcTrigger,Trigger6M)),NA())</f>
        <v>2.1941851733222606E-2</v>
      </c>
      <c r="Q1083" s="183">
        <f>IFERROR(_xll.qlIndexFixing(ONIndex1Y,I1083,TRUE,_xll.ohTrigger(RecalcTrigger,Trigger1Y)),NA())</f>
        <v>2.223988253933662E-2</v>
      </c>
    </row>
    <row r="1084" spans="2:17" x14ac:dyDescent="0.2">
      <c r="B1084" s="39" t="s">
        <v>42</v>
      </c>
      <c r="D1084" s="42">
        <f>_xll.qlCalendarAdvance(Calendar,$D1083,B1084,"f",FALSE)</f>
        <v>47043</v>
      </c>
      <c r="E1084" s="177">
        <f>_xll.qlInterestRateIndexValueDate(IndexON,D1084)</f>
        <v>47043</v>
      </c>
      <c r="F1084" s="193">
        <f>IFERROR(_xll.qlIndexFixing(IndexON,D1084,TRUE,_xll.ohTrigger(RecalcTrigger,TriggerON)),NA())</f>
        <v>2.0747308869877301E-2</v>
      </c>
      <c r="H1084" s="42">
        <f>_xll.qlCalendarAdvance(Calendar,$H1083,B1084,"f",FALSE)</f>
        <v>47043</v>
      </c>
      <c r="I1084" s="177">
        <f>_xll.qlInterestRateIndexValueDate(Index1M,$H1084)</f>
        <v>47045</v>
      </c>
      <c r="J1084" s="182">
        <f>IFERROR(_xll.qlIndexFixing(Index1M,$H1084,TRUE,_xll.ohTrigger(RecalcTrigger,Trigger1M)),NA())</f>
        <v>2.0919607690198516E-2</v>
      </c>
      <c r="K1084" s="44">
        <f>IFERROR(_xll.qlIndexFixing(Index3M,H1084,TRUE,_xll.ohTrigger(RecalcTrigger,Trigger3M)),NA())</f>
        <v>2.1745268227291559E-2</v>
      </c>
      <c r="L1084" s="44">
        <f>IFERROR(_xll.qlIndexFixing(Index6M,$H1084,TRUE,_xll.ohTrigger(RecalcTrigger,Trigger6M)),NA())</f>
        <v>2.2076559855843184E-2</v>
      </c>
      <c r="M1084" s="183">
        <f>IFERROR(_xll.qlIndexFixing(Index1Y,$H1084,TRUE,_xll.ohTrigger(RecalcTrigger,Trigger1Y)),NA())</f>
        <v>2.2491250472542721E-2</v>
      </c>
      <c r="N1084" s="182">
        <f>IFERROR(_xll.qlIndexFixing(ONIndex1M,I1084,TRUE,_xll.ohTrigger(RecalcTrigger,Trigger1M)),NA())</f>
        <v>2.0894575592933506E-2</v>
      </c>
      <c r="O1084" s="44">
        <f>IFERROR(_xll.qlIndexFixing(ONIndex3M,I1084,TRUE,_xll.ohTrigger(RecalcTrigger,Trigger3M)),NA())</f>
        <v>2.1671607662421266E-2</v>
      </c>
      <c r="P1084" s="44">
        <f>IFERROR(_xll.qlIndexFixing(ONIndex6M,I1084,TRUE,_xll.ohTrigger(RecalcTrigger,Trigger6M)),NA())</f>
        <v>2.1943533662938108E-2</v>
      </c>
      <c r="Q1084" s="183">
        <f>IFERROR(_xll.qlIndexFixing(ONIndex1Y,I1084,TRUE,_xll.ohTrigger(RecalcTrigger,Trigger1Y)),NA())</f>
        <v>2.2241221803316336E-2</v>
      </c>
    </row>
    <row r="1085" spans="2:17" x14ac:dyDescent="0.2">
      <c r="B1085" s="39" t="s">
        <v>42</v>
      </c>
      <c r="D1085" s="42">
        <f>_xll.qlCalendarAdvance(Calendar,$D1084,B1085,"f",FALSE)</f>
        <v>47050</v>
      </c>
      <c r="E1085" s="177">
        <f>_xll.qlInterestRateIndexValueDate(IndexON,D1085)</f>
        <v>47050</v>
      </c>
      <c r="F1085" s="193">
        <f>IFERROR(_xll.qlIndexFixing(IndexON,D1085,TRUE,_xll.ohTrigger(RecalcTrigger,TriggerON)),NA())</f>
        <v>2.0752422841683327E-2</v>
      </c>
      <c r="H1085" s="42">
        <f>_xll.qlCalendarAdvance(Calendar,$H1084,B1085,"f",FALSE)</f>
        <v>47050</v>
      </c>
      <c r="I1085" s="177">
        <f>_xll.qlInterestRateIndexValueDate(Index1M,$H1085)</f>
        <v>47052</v>
      </c>
      <c r="J1085" s="182">
        <f>IFERROR(_xll.qlIndexFixing(Index1M,$H1085,TRUE,_xll.ohTrigger(RecalcTrigger,Trigger1M)),NA())</f>
        <v>2.092333127621554E-2</v>
      </c>
      <c r="K1085" s="44">
        <f>IFERROR(_xll.qlIndexFixing(Index3M,H1085,TRUE,_xll.ohTrigger(RecalcTrigger,Trigger3M)),NA())</f>
        <v>2.1747459428231381E-2</v>
      </c>
      <c r="L1085" s="44">
        <f>IFERROR(_xll.qlIndexFixing(Index6M,$H1085,TRUE,_xll.ohTrigger(RecalcTrigger,Trigger6M)),NA())</f>
        <v>2.2077123784705471E-2</v>
      </c>
      <c r="M1085" s="183">
        <f>IFERROR(_xll.qlIndexFixing(Index1Y,$H1085,TRUE,_xll.ohTrigger(RecalcTrigger,Trigger1Y)),NA())</f>
        <v>2.2490483937189831E-2</v>
      </c>
      <c r="N1085" s="182">
        <f>IFERROR(_xll.qlIndexFixing(ONIndex1M,I1085,TRUE,_xll.ohTrigger(RecalcTrigger,Trigger1M)),NA())</f>
        <v>2.0898426997089103E-2</v>
      </c>
      <c r="O1085" s="44">
        <f>IFERROR(_xll.qlIndexFixing(ONIndex3M,I1085,TRUE,_xll.ohTrigger(RecalcTrigger,Trigger3M)),NA())</f>
        <v>2.1674321043381184E-2</v>
      </c>
      <c r="P1085" s="44">
        <f>IFERROR(_xll.qlIndexFixing(ONIndex6M,I1085,TRUE,_xll.ohTrigger(RecalcTrigger,Trigger6M)),NA())</f>
        <v>2.194512948832994E-2</v>
      </c>
      <c r="Q1085" s="183">
        <f>IFERROR(_xll.qlIndexFixing(ONIndex1Y,I1085,TRUE,_xll.ohTrigger(RecalcTrigger,Trigger1Y)),NA())</f>
        <v>2.2242478353859951E-2</v>
      </c>
    </row>
    <row r="1086" spans="2:17" x14ac:dyDescent="0.2">
      <c r="B1086" s="39" t="s">
        <v>42</v>
      </c>
      <c r="D1086" s="42">
        <f>_xll.qlCalendarAdvance(Calendar,$D1085,B1086,"f",FALSE)</f>
        <v>47057</v>
      </c>
      <c r="E1086" s="177">
        <f>_xll.qlInterestRateIndexValueDate(IndexON,D1086)</f>
        <v>47057</v>
      </c>
      <c r="F1086" s="193">
        <f>IFERROR(_xll.qlIndexFixing(IndexON,D1086,TRUE,_xll.ohTrigger(RecalcTrigger,TriggerON)),NA())</f>
        <v>2.0757446709884775E-2</v>
      </c>
      <c r="H1086" s="42">
        <f>_xll.qlCalendarAdvance(Calendar,$H1085,B1086,"f",FALSE)</f>
        <v>47057</v>
      </c>
      <c r="I1086" s="177">
        <f>_xll.qlInterestRateIndexValueDate(Index1M,$H1086)</f>
        <v>47059</v>
      </c>
      <c r="J1086" s="182">
        <f>IFERROR(_xll.qlIndexFixing(Index1M,$H1086,TRUE,_xll.ohTrigger(RecalcTrigger,Trigger1M)),NA())</f>
        <v>2.0926973052173836E-2</v>
      </c>
      <c r="K1086" s="44">
        <f>IFERROR(_xll.qlIndexFixing(Index3M,H1086,TRUE,_xll.ohTrigger(RecalcTrigger,Trigger3M)),NA())</f>
        <v>2.1749560542466153E-2</v>
      </c>
      <c r="L1086" s="44">
        <f>IFERROR(_xll.qlIndexFixing(Index6M,$H1086,TRUE,_xll.ohTrigger(RecalcTrigger,Trigger6M)),NA())</f>
        <v>2.2076923680028789E-2</v>
      </c>
      <c r="M1086" s="183">
        <f>IFERROR(_xll.qlIndexFixing(Index1Y,$H1086,TRUE,_xll.ohTrigger(RecalcTrigger,Trigger1Y)),NA())</f>
        <v>2.2489638658160813E-2</v>
      </c>
      <c r="N1086" s="182">
        <f>IFERROR(_xll.qlIndexFixing(ONIndex1M,I1086,TRUE,_xll.ohTrigger(RecalcTrigger,Trigger1M)),NA())</f>
        <v>2.0902196293004494E-2</v>
      </c>
      <c r="O1086" s="44">
        <f>IFERROR(_xll.qlIndexFixing(ONIndex3M,I1086,TRUE,_xll.ohTrigger(RecalcTrigger,Trigger3M)),NA())</f>
        <v>2.1676943502031421E-2</v>
      </c>
      <c r="P1086" s="44">
        <f>IFERROR(_xll.qlIndexFixing(ONIndex6M,I1086,TRUE,_xll.ohTrigger(RecalcTrigger,Trigger6M)),NA())</f>
        <v>2.1946639443291005E-2</v>
      </c>
      <c r="Q1086" s="183">
        <f>IFERROR(_xll.qlIndexFixing(ONIndex1Y,I1086,TRUE,_xll.ohTrigger(RecalcTrigger,Trigger1Y)),NA())</f>
        <v>2.2243652407194503E-2</v>
      </c>
    </row>
    <row r="1087" spans="2:17" x14ac:dyDescent="0.2">
      <c r="B1087" s="39" t="s">
        <v>42</v>
      </c>
      <c r="D1087" s="42">
        <f>_xll.qlCalendarAdvance(Calendar,$D1086,B1087,"f",FALSE)</f>
        <v>47064</v>
      </c>
      <c r="E1087" s="177">
        <f>_xll.qlInterestRateIndexValueDate(IndexON,D1087)</f>
        <v>47064</v>
      </c>
      <c r="F1087" s="193">
        <f>IFERROR(_xll.qlIndexFixing(IndexON,D1087,TRUE,_xll.ohTrigger(RecalcTrigger,TriggerON)),NA())</f>
        <v>2.0762380653378543E-2</v>
      </c>
      <c r="H1087" s="42">
        <f>_xll.qlCalendarAdvance(Calendar,$H1086,B1087,"f",FALSE)</f>
        <v>47064</v>
      </c>
      <c r="I1087" s="177">
        <f>_xll.qlInterestRateIndexValueDate(Index1M,$H1087)</f>
        <v>47066</v>
      </c>
      <c r="J1087" s="182">
        <f>IFERROR(_xll.qlIndexFixing(Index1M,$H1087,TRUE,_xll.ohTrigger(RecalcTrigger,Trigger1M)),NA())</f>
        <v>2.0930533288916753E-2</v>
      </c>
      <c r="K1087" s="44">
        <f>IFERROR(_xll.qlIndexFixing(Index3M,H1087,TRUE,_xll.ohTrigger(RecalcTrigger,Trigger3M)),NA())</f>
        <v>2.1751571794931597E-2</v>
      </c>
      <c r="L1087" s="44">
        <f>IFERROR(_xll.qlIndexFixing(Index6M,$H1087,TRUE,_xll.ohTrigger(RecalcTrigger,Trigger6M)),NA())</f>
        <v>2.2077325920197916E-2</v>
      </c>
      <c r="M1087" s="183">
        <f>IFERROR(_xll.qlIndexFixing(Index1Y,$H1087,TRUE,_xll.ohTrigger(RecalcTrigger,Trigger1Y)),NA())</f>
        <v>2.2488714857008416E-2</v>
      </c>
      <c r="N1087" s="182">
        <f>IFERROR(_xll.qlIndexFixing(ONIndex1M,I1087,TRUE,_xll.ohTrigger(RecalcTrigger,Trigger1M)),NA())</f>
        <v>2.0905883750943488E-2</v>
      </c>
      <c r="O1087" s="44">
        <f>IFERROR(_xll.qlIndexFixing(ONIndex3M,I1087,TRUE,_xll.ohTrigger(RecalcTrigger,Trigger3M)),NA())</f>
        <v>2.1679475262113002E-2</v>
      </c>
      <c r="P1087" s="44">
        <f>IFERROR(_xll.qlIndexFixing(ONIndex6M,I1087,TRUE,_xll.ohTrigger(RecalcTrigger,Trigger6M)),NA())</f>
        <v>2.194806376211389E-2</v>
      </c>
      <c r="Q1087" s="183">
        <f>IFERROR(_xll.qlIndexFixing(ONIndex1Y,I1087,TRUE,_xll.ohTrigger(RecalcTrigger,Trigger1Y)),NA())</f>
        <v>2.2244744179866771E-2</v>
      </c>
    </row>
    <row r="1088" spans="2:17" x14ac:dyDescent="0.2">
      <c r="B1088" s="39" t="s">
        <v>42</v>
      </c>
      <c r="D1088" s="42">
        <f>_xll.qlCalendarAdvance(Calendar,$D1087,B1088,"f",FALSE)</f>
        <v>47071</v>
      </c>
      <c r="E1088" s="177">
        <f>_xll.qlInterestRateIndexValueDate(IndexON,D1088)</f>
        <v>47071</v>
      </c>
      <c r="F1088" s="193">
        <f>IFERROR(_xll.qlIndexFixing(IndexON,D1088,TRUE,_xll.ohTrigger(RecalcTrigger,TriggerON)),NA())</f>
        <v>2.0767224851141464E-2</v>
      </c>
      <c r="H1088" s="42">
        <f>_xll.qlCalendarAdvance(Calendar,$H1087,B1088,"f",FALSE)</f>
        <v>47071</v>
      </c>
      <c r="I1088" s="177">
        <f>_xll.qlInterestRateIndexValueDate(Index1M,$H1088)</f>
        <v>47073</v>
      </c>
      <c r="J1088" s="182">
        <f>IFERROR(_xll.qlIndexFixing(Index1M,$H1088,TRUE,_xll.ohTrigger(RecalcTrigger,Trigger1M)),NA())</f>
        <v>2.0934012257280143E-2</v>
      </c>
      <c r="K1088" s="44">
        <f>IFERROR(_xll.qlIndexFixing(Index3M,H1088,TRUE,_xll.ohTrigger(RecalcTrigger,Trigger3M)),NA())</f>
        <v>2.1753493410571249E-2</v>
      </c>
      <c r="L1088" s="44">
        <f>IFERROR(_xll.qlIndexFixing(Index6M,$H1088,TRUE,_xll.ohTrigger(RecalcTrigger,Trigger6M)),NA())</f>
        <v>2.2077644724061669E-2</v>
      </c>
      <c r="M1088" s="183">
        <f>IFERROR(_xll.qlIndexFixing(Index1Y,$H1088,TRUE,_xll.ohTrigger(RecalcTrigger,Trigger1Y)),NA())</f>
        <v>2.2487712755302692E-2</v>
      </c>
      <c r="N1088" s="182">
        <f>IFERROR(_xll.qlIndexFixing(ONIndex1M,I1088,TRUE,_xll.ohTrigger(RecalcTrigger,Trigger1M)),NA())</f>
        <v>2.090948964132977E-2</v>
      </c>
      <c r="O1088" s="44">
        <f>IFERROR(_xll.qlIndexFixing(ONIndex3M,I1088,TRUE,_xll.ohTrigger(RecalcTrigger,Trigger3M)),NA())</f>
        <v>2.1681916547446889E-2</v>
      </c>
      <c r="P1088" s="44">
        <f>IFERROR(_xll.qlIndexFixing(ONIndex6M,I1088,TRUE,_xll.ohTrigger(RecalcTrigger,Trigger6M)),NA())</f>
        <v>2.1949402678851371E-2</v>
      </c>
      <c r="Q1088" s="183">
        <f>IFERROR(_xll.qlIndexFixing(ONIndex1Y,I1088,TRUE,_xll.ohTrigger(RecalcTrigger,Trigger1Y)),NA())</f>
        <v>2.2245753888263664E-2</v>
      </c>
    </row>
    <row r="1089" spans="2:17" x14ac:dyDescent="0.2">
      <c r="B1089" s="39" t="s">
        <v>42</v>
      </c>
      <c r="D1089" s="42">
        <f>_xll.qlCalendarAdvance(Calendar,$D1088,B1089,"f",FALSE)</f>
        <v>47078</v>
      </c>
      <c r="E1089" s="177">
        <f>_xll.qlInterestRateIndexValueDate(IndexON,D1089)</f>
        <v>47078</v>
      </c>
      <c r="F1089" s="193">
        <f>IFERROR(_xll.qlIndexFixing(IndexON,D1089,TRUE,_xll.ohTrigger(RecalcTrigger,TriggerON)),NA())</f>
        <v>2.0771979481990499E-2</v>
      </c>
      <c r="H1089" s="42">
        <f>_xll.qlCalendarAdvance(Calendar,$H1088,B1089,"f",FALSE)</f>
        <v>47078</v>
      </c>
      <c r="I1089" s="177">
        <f>_xll.qlInterestRateIndexValueDate(Index1M,$H1089)</f>
        <v>47080</v>
      </c>
      <c r="J1089" s="182">
        <f>IFERROR(_xll.qlIndexFixing(Index1M,$H1089,TRUE,_xll.ohTrigger(RecalcTrigger,Trigger1M)),NA())</f>
        <v>2.0939097055102204E-2</v>
      </c>
      <c r="K1089" s="44">
        <f>IFERROR(_xll.qlIndexFixing(Index3M,H1089,TRUE,_xll.ohTrigger(RecalcTrigger,Trigger3M)),NA())</f>
        <v>2.1755325614333004E-2</v>
      </c>
      <c r="L1089" s="44">
        <f>IFERROR(_xll.qlIndexFixing(Index6M,$H1089,TRUE,_xll.ohTrigger(RecalcTrigger,Trigger6M)),NA())</f>
        <v>2.2077880328307615E-2</v>
      </c>
      <c r="M1089" s="183">
        <f>IFERROR(_xll.qlIndexFixing(Index1Y,$H1089,TRUE,_xll.ohTrigger(RecalcTrigger,Trigger1Y)),NA())</f>
        <v>2.2486632574631425E-2</v>
      </c>
      <c r="N1089" s="182">
        <f>IFERROR(_xll.qlIndexFixing(ONIndex1M,I1089,TRUE,_xll.ohTrigger(RecalcTrigger,Trigger1M)),NA())</f>
        <v>2.0913014234746896E-2</v>
      </c>
      <c r="O1089" s="44">
        <f>IFERROR(_xll.qlIndexFixing(ONIndex3M,I1089,TRUE,_xll.ohTrigger(RecalcTrigger,Trigger3M)),NA())</f>
        <v>2.1684267581774108E-2</v>
      </c>
      <c r="P1089" s="44">
        <f>IFERROR(_xll.qlIndexFixing(ONIndex6M,I1089,TRUE,_xll.ohTrigger(RecalcTrigger,Trigger6M)),NA())</f>
        <v>2.1950656427796034E-2</v>
      </c>
      <c r="Q1089" s="183">
        <f>IFERROR(_xll.qlIndexFixing(ONIndex1Y,I1089,TRUE,_xll.ohTrigger(RecalcTrigger,Trigger1Y)),NA())</f>
        <v>2.2246681748931962E-2</v>
      </c>
    </row>
    <row r="1090" spans="2:17" x14ac:dyDescent="0.2">
      <c r="B1090" s="39" t="s">
        <v>42</v>
      </c>
      <c r="D1090" s="42">
        <f>_xll.qlCalendarAdvance(Calendar,$D1089,B1090,"f",FALSE)</f>
        <v>47085</v>
      </c>
      <c r="E1090" s="177">
        <f>_xll.qlInterestRateIndexValueDate(IndexON,D1090)</f>
        <v>47085</v>
      </c>
      <c r="F1090" s="193">
        <f>IFERROR(_xll.qlIndexFixing(IndexON,D1090,TRUE,_xll.ohTrigger(RecalcTrigger,TriggerON)),NA())</f>
        <v>2.0776644724982418E-2</v>
      </c>
      <c r="H1090" s="42">
        <f>_xll.qlCalendarAdvance(Calendar,$H1089,B1090,"f",FALSE)</f>
        <v>47085</v>
      </c>
      <c r="I1090" s="177">
        <f>_xll.qlInterestRateIndexValueDate(Index1M,$H1090)</f>
        <v>47087</v>
      </c>
      <c r="J1090" s="182">
        <f>IFERROR(_xll.qlIndexFixing(Index1M,$H1090,TRUE,_xll.ohTrigger(RecalcTrigger,Trigger1M)),NA())</f>
        <v>2.0938210162978973E-2</v>
      </c>
      <c r="K1090" s="44">
        <f>IFERROR(_xll.qlIndexFixing(Index3M,H1090,TRUE,_xll.ohTrigger(RecalcTrigger,Trigger3M)),NA())</f>
        <v>2.1755540219002611E-2</v>
      </c>
      <c r="L1090" s="44">
        <f>IFERROR(_xll.qlIndexFixing(Index6M,$H1090,TRUE,_xll.ohTrigger(RecalcTrigger,Trigger6M)),NA())</f>
        <v>2.20786896949061E-2</v>
      </c>
      <c r="M1090" s="183">
        <f>IFERROR(_xll.qlIndexFixing(Index1Y,$H1090,TRUE,_xll.ohTrigger(RecalcTrigger,Trigger1Y)),NA())</f>
        <v>2.2485474536599492E-2</v>
      </c>
      <c r="N1090" s="182">
        <f>IFERROR(_xll.qlIndexFixing(ONIndex1M,I1090,TRUE,_xll.ohTrigger(RecalcTrigger,Trigger1M)),NA())</f>
        <v>2.0916457801458677E-2</v>
      </c>
      <c r="O1090" s="44">
        <f>IFERROR(_xll.qlIndexFixing(ONIndex3M,I1090,TRUE,_xll.ohTrigger(RecalcTrigger,Trigger3M)),NA())</f>
        <v>2.1686528589075493E-2</v>
      </c>
      <c r="P1090" s="44">
        <f>IFERROR(_xll.qlIndexFixing(ONIndex6M,I1090,TRUE,_xll.ohTrigger(RecalcTrigger,Trigger6M)),NA())</f>
        <v>2.1951825242920719E-2</v>
      </c>
      <c r="Q1090" s="183">
        <f>IFERROR(_xll.qlIndexFixing(ONIndex1Y,I1090,TRUE,_xll.ohTrigger(RecalcTrigger,Trigger1Y)),NA())</f>
        <v>2.2247527978258574E-2</v>
      </c>
    </row>
    <row r="1091" spans="2:17" x14ac:dyDescent="0.2">
      <c r="B1091" s="39" t="s">
        <v>42</v>
      </c>
      <c r="D1091" s="42">
        <f>_xll.qlCalendarAdvance(Calendar,$D1090,B1091,"f",FALSE)</f>
        <v>47092</v>
      </c>
      <c r="E1091" s="177">
        <f>_xll.qlInterestRateIndexValueDate(IndexON,D1091)</f>
        <v>47092</v>
      </c>
      <c r="F1091" s="193">
        <f>IFERROR(_xll.qlIndexFixing(IndexON,D1091,TRUE,_xll.ohTrigger(RecalcTrigger,TriggerON)),NA())</f>
        <v>2.0781220758934182E-2</v>
      </c>
      <c r="H1091" s="42">
        <f>_xll.qlCalendarAdvance(Calendar,$H1090,B1091,"f",FALSE)</f>
        <v>47092</v>
      </c>
      <c r="I1091" s="177">
        <f>_xll.qlInterestRateIndexValueDate(Index1M,$H1091)</f>
        <v>47094</v>
      </c>
      <c r="J1091" s="182">
        <f>IFERROR(_xll.qlIndexFixing(Index1M,$H1091,TRUE,_xll.ohTrigger(RecalcTrigger,Trigger1M)),NA())</f>
        <v>2.0943964260559111E-2</v>
      </c>
      <c r="K1091" s="44">
        <f>IFERROR(_xll.qlIndexFixing(Index3M,H1091,TRUE,_xll.ohTrigger(RecalcTrigger,Trigger3M)),NA())</f>
        <v>2.1757206698413079E-2</v>
      </c>
      <c r="L1091" s="44">
        <f>IFERROR(_xll.qlIndexFixing(Index6M,$H1091,TRUE,_xll.ohTrigger(RecalcTrigger,Trigger6M)),NA())</f>
        <v>2.207875378704385E-2</v>
      </c>
      <c r="M1091" s="183">
        <f>IFERROR(_xll.qlIndexFixing(Index1Y,$H1091,TRUE,_xll.ohTrigger(RecalcTrigger,Trigger1Y)),NA())</f>
        <v>2.2484238862828406E-2</v>
      </c>
      <c r="N1091" s="182">
        <f>IFERROR(_xll.qlIndexFixing(ONIndex1M,I1091,TRUE,_xll.ohTrigger(RecalcTrigger,Trigger1M)),NA())</f>
        <v>2.0919820611888795E-2</v>
      </c>
      <c r="O1091" s="44">
        <f>IFERROR(_xll.qlIndexFixing(ONIndex3M,I1091,TRUE,_xll.ohTrigger(RecalcTrigger,Trigger3M)),NA())</f>
        <v>2.1688699793172006E-2</v>
      </c>
      <c r="P1091" s="44">
        <f>IFERROR(_xll.qlIndexFixing(ONIndex6M,I1091,TRUE,_xll.ohTrigger(RecalcTrigger,Trigger6M)),NA())</f>
        <v>2.1952909358518014E-2</v>
      </c>
      <c r="Q1091" s="183">
        <f>IFERROR(_xll.qlIndexFixing(ONIndex1Y,I1091,TRUE,_xll.ohTrigger(RecalcTrigger,Trigger1Y)),NA())</f>
        <v>2.2248292792550473E-2</v>
      </c>
    </row>
    <row r="1092" spans="2:17" x14ac:dyDescent="0.2">
      <c r="B1092" s="39" t="s">
        <v>42</v>
      </c>
      <c r="D1092" s="42">
        <f>_xll.qlCalendarAdvance(Calendar,$D1091,B1092,"f",FALSE)</f>
        <v>47099</v>
      </c>
      <c r="E1092" s="177">
        <f>_xll.qlInterestRateIndexValueDate(IndexON,D1092)</f>
        <v>47099</v>
      </c>
      <c r="F1092" s="193">
        <f>IFERROR(_xll.qlIndexFixing(IndexON,D1092,TRUE,_xll.ohTrigger(RecalcTrigger,TriggerON)),NA())</f>
        <v>2.0785707762742689E-2</v>
      </c>
      <c r="H1092" s="42">
        <f>_xll.qlCalendarAdvance(Calendar,$H1091,B1092,"f",FALSE)</f>
        <v>47099</v>
      </c>
      <c r="I1092" s="177">
        <f>_xll.qlInterestRateIndexValueDate(Index1M,$H1092)</f>
        <v>47101</v>
      </c>
      <c r="J1092" s="182">
        <f>IFERROR(_xll.qlIndexFixing(Index1M,$H1092,TRUE,_xll.ohTrigger(RecalcTrigger,Trigger1M)),NA())</f>
        <v>2.094712086387035E-2</v>
      </c>
      <c r="K1092" s="44">
        <f>IFERROR(_xll.qlIndexFixing(Index3M,H1092,TRUE,_xll.ohTrigger(RecalcTrigger,Trigger3M)),NA())</f>
        <v>2.1758784419377619E-2</v>
      </c>
      <c r="L1092" s="44">
        <f>IFERROR(_xll.qlIndexFixing(Index6M,$H1092,TRUE,_xll.ohTrigger(RecalcTrigger,Trigger6M)),NA())</f>
        <v>2.2078735401570487E-2</v>
      </c>
      <c r="M1092" s="183">
        <f>IFERROR(_xll.qlIndexFixing(Index1Y,$H1092,TRUE,_xll.ohTrigger(RecalcTrigger,Trigger1Y)),NA())</f>
        <v>2.2482925774957422E-2</v>
      </c>
      <c r="N1092" s="182">
        <f>IFERROR(_xll.qlIndexFixing(ONIndex1M,I1092,TRUE,_xll.ohTrigger(RecalcTrigger,Trigger1M)),NA())</f>
        <v>2.0923102936620808E-2</v>
      </c>
      <c r="O1092" s="44">
        <f>IFERROR(_xll.qlIndexFixing(ONIndex3M,I1092,TRUE,_xll.ohTrigger(RecalcTrigger,Trigger3M)),NA())</f>
        <v>2.1690781417964544E-2</v>
      </c>
      <c r="P1092" s="44">
        <f>IFERROR(_xll.qlIndexFixing(ONIndex6M,I1092,TRUE,_xll.ohTrigger(RecalcTrigger,Trigger6M)),NA())</f>
        <v>2.1953909008560757E-2</v>
      </c>
      <c r="Q1092" s="183">
        <f>IFERROR(_xll.qlIndexFixing(ONIndex1Y,I1092,TRUE,_xll.ohTrigger(RecalcTrigger,Trigger1Y)),NA())</f>
        <v>2.2248976408354437E-2</v>
      </c>
    </row>
    <row r="1093" spans="2:17" x14ac:dyDescent="0.2">
      <c r="B1093" s="39" t="s">
        <v>42</v>
      </c>
      <c r="D1093" s="42">
        <f>_xll.qlCalendarAdvance(Calendar,$D1092,B1093,"f",FALSE)</f>
        <v>47106</v>
      </c>
      <c r="E1093" s="177">
        <f>_xll.qlInterestRateIndexValueDate(IndexON,D1093)</f>
        <v>47106</v>
      </c>
      <c r="F1093" s="193">
        <f>IFERROR(_xll.qlIndexFixing(IndexON,D1093,TRUE,_xll.ohTrigger(RecalcTrigger,TriggerON)),NA())</f>
        <v>2.0790105915384771E-2</v>
      </c>
      <c r="H1093" s="42">
        <f>_xll.qlCalendarAdvance(Calendar,$H1092,B1093,"f",FALSE)</f>
        <v>47106</v>
      </c>
      <c r="I1093" s="177">
        <f>_xll.qlInterestRateIndexValueDate(Index1M,$H1093)</f>
        <v>47108</v>
      </c>
      <c r="J1093" s="182">
        <f>IFERROR(_xll.qlIndexFixing(Index1M,$H1093,TRUE,_xll.ohTrigger(RecalcTrigger,Trigger1M)),NA())</f>
        <v>2.0950197553041283E-2</v>
      </c>
      <c r="K1093" s="44">
        <f>IFERROR(_xll.qlIndexFixing(Index3M,H1093,TRUE,_xll.ohTrigger(RecalcTrigger,Trigger3M)),NA())</f>
        <v>2.1760273606846958E-2</v>
      </c>
      <c r="L1093" s="44">
        <f>IFERROR(_xll.qlIndexFixing(Index6M,$H1093,TRUE,_xll.ohTrigger(RecalcTrigger,Trigger6M)),NA())</f>
        <v>2.2078634775229821E-2</v>
      </c>
      <c r="M1093" s="183">
        <f>IFERROR(_xll.qlIndexFixing(Index1Y,$H1093,TRUE,_xll.ohTrigger(RecalcTrigger,Trigger1Y)),NA())</f>
        <v>2.2481535494641564E-2</v>
      </c>
      <c r="N1093" s="182">
        <f>IFERROR(_xll.qlIndexFixing(ONIndex1M,I1093,TRUE,_xll.ohTrigger(RecalcTrigger,Trigger1M)),NA())</f>
        <v>2.0927205238638891E-2</v>
      </c>
      <c r="O1093" s="44">
        <f>IFERROR(_xll.qlIndexFixing(ONIndex3M,I1093,TRUE,_xll.ohTrigger(RecalcTrigger,Trigger3M)),NA())</f>
        <v>2.1693326526088796E-2</v>
      </c>
      <c r="P1093" s="44">
        <f>IFERROR(_xll.qlIndexFixing(ONIndex6M,I1093,TRUE,_xll.ohTrigger(RecalcTrigger,Trigger6M)),NA())</f>
        <v>2.1955070537194032E-2</v>
      </c>
      <c r="Q1093" s="183">
        <f>IFERROR(_xll.qlIndexFixing(ONIndex1Y,I1093,TRUE,_xll.ohTrigger(RecalcTrigger,Trigger1Y)),NA())</f>
        <v>2.2249736379240659E-2</v>
      </c>
    </row>
    <row r="1094" spans="2:17" x14ac:dyDescent="0.2">
      <c r="B1094" s="39" t="s">
        <v>42</v>
      </c>
      <c r="D1094" s="42">
        <f>_xll.qlCalendarAdvance(Calendar,$D1093,B1094,"f",FALSE)</f>
        <v>47114</v>
      </c>
      <c r="E1094" s="177">
        <f>_xll.qlInterestRateIndexValueDate(IndexON,D1094)</f>
        <v>47114</v>
      </c>
      <c r="F1094" s="193">
        <f>IFERROR(_xll.qlIndexFixing(IndexON,D1094,TRUE,_xll.ohTrigger(RecalcTrigger,TriggerON)),NA())</f>
        <v>2.0795023807638202E-2</v>
      </c>
      <c r="H1094" s="42">
        <f>_xll.qlCalendarAdvance(Calendar,$H1093,B1094,"f",FALSE)</f>
        <v>47114</v>
      </c>
      <c r="I1094" s="177">
        <f>_xll.qlInterestRateIndexValueDate(Index1M,$H1094)</f>
        <v>47116</v>
      </c>
      <c r="J1094" s="182">
        <f>IFERROR(_xll.qlIndexFixing(Index1M,$H1094,TRUE,_xll.ohTrigger(RecalcTrigger,Trigger1M)),NA())</f>
        <v>2.0954431546196455E-2</v>
      </c>
      <c r="K1094" s="44">
        <f>IFERROR(_xll.qlIndexFixing(Index3M,H1094,TRUE,_xll.ohTrigger(RecalcTrigger,Trigger3M)),NA())</f>
        <v>2.176186741559416E-2</v>
      </c>
      <c r="L1094" s="44">
        <f>IFERROR(_xll.qlIndexFixing(Index6M,$H1094,TRUE,_xll.ohTrigger(RecalcTrigger,Trigger6M)),NA())</f>
        <v>2.2078419374303711E-2</v>
      </c>
      <c r="M1094" s="183">
        <f>IFERROR(_xll.qlIndexFixing(Index1Y,$H1094,TRUE,_xll.ohTrigger(RecalcTrigger,Trigger1Y)),NA())</f>
        <v>2.2480932660414895E-2</v>
      </c>
      <c r="N1094" s="182">
        <f>IFERROR(_xll.qlIndexFixing(ONIndex1M,I1094,TRUE,_xll.ohTrigger(RecalcTrigger,Trigger1M)),NA())</f>
        <v>2.0930304611317396E-2</v>
      </c>
      <c r="O1094" s="44">
        <f>IFERROR(_xll.qlIndexFixing(ONIndex3M,I1094,TRUE,_xll.ohTrigger(RecalcTrigger,Trigger3M)),NA())</f>
        <v>2.1695204238634247E-2</v>
      </c>
      <c r="P1094" s="44">
        <f>IFERROR(_xll.qlIndexFixing(ONIndex6M,I1094,TRUE,_xll.ohTrigger(RecalcTrigger,Trigger6M)),NA())</f>
        <v>2.195587800248866E-2</v>
      </c>
      <c r="Q1094" s="183">
        <f>IFERROR(_xll.qlIndexFixing(ONIndex1Y,I1094,TRUE,_xll.ohTrigger(RecalcTrigger,Trigger1Y)),NA())</f>
        <v>2.2250235211096481E-2</v>
      </c>
    </row>
    <row r="1095" spans="2:17" x14ac:dyDescent="0.2">
      <c r="B1095" s="39" t="s">
        <v>42</v>
      </c>
      <c r="D1095" s="42">
        <f>_xll.qlCalendarAdvance(Calendar,$D1094,B1095,"f",FALSE)</f>
        <v>47121</v>
      </c>
      <c r="E1095" s="177">
        <f>_xll.qlInterestRateIndexValueDate(IndexON,D1095)</f>
        <v>47121</v>
      </c>
      <c r="F1095" s="193">
        <f>IFERROR(_xll.qlIndexFixing(IndexON,D1095,TRUE,_xll.ohTrigger(RecalcTrigger,TriggerON)),NA())</f>
        <v>2.0799232167298953E-2</v>
      </c>
      <c r="H1095" s="42">
        <f>_xll.qlCalendarAdvance(Calendar,$H1094,B1095,"f",FALSE)</f>
        <v>47121</v>
      </c>
      <c r="I1095" s="177">
        <f>_xll.qlInterestRateIndexValueDate(Index1M,$H1095)</f>
        <v>47123</v>
      </c>
      <c r="J1095" s="182">
        <f>IFERROR(_xll.qlIndexFixing(Index1M,$H1095,TRUE,_xll.ohTrigger(RecalcTrigger,Trigger1M)),NA())</f>
        <v>2.0955712319597922E-2</v>
      </c>
      <c r="K1095" s="44">
        <f>IFERROR(_xll.qlIndexFixing(Index3M,H1095,TRUE,_xll.ohTrigger(RecalcTrigger,Trigger3M)),NA())</f>
        <v>2.1763167645938886E-2</v>
      </c>
      <c r="L1095" s="44">
        <f>IFERROR(_xll.qlIndexFixing(Index6M,$H1095,TRUE,_xll.ohTrigger(RecalcTrigger,Trigger6M)),NA())</f>
        <v>2.2077516409523445E-2</v>
      </c>
      <c r="M1095" s="183">
        <f>IFERROR(_xll.qlIndexFixing(Index1Y,$H1095,TRUE,_xll.ohTrigger(RecalcTrigger,Trigger1Y)),NA())</f>
        <v>2.2479366855027636E-2</v>
      </c>
      <c r="N1095" s="182">
        <f>IFERROR(_xll.qlIndexFixing(ONIndex1M,I1095,TRUE,_xll.ohTrigger(RecalcTrigger,Trigger1M)),NA())</f>
        <v>2.0932897853258581E-2</v>
      </c>
      <c r="O1095" s="44">
        <f>IFERROR(_xll.qlIndexFixing(ONIndex3M,I1095,TRUE,_xll.ohTrigger(RecalcTrigger,Trigger3M)),NA())</f>
        <v>2.1696742985444217E-2</v>
      </c>
      <c r="P1095" s="44">
        <f>IFERROR(_xll.qlIndexFixing(ONIndex6M,I1095,TRUE,_xll.ohTrigger(RecalcTrigger,Trigger6M)),NA())</f>
        <v>2.1956503491429302E-2</v>
      </c>
      <c r="Q1095" s="183">
        <f>IFERROR(_xll.qlIndexFixing(ONIndex1Y,I1095,TRUE,_xll.ohTrigger(RecalcTrigger,Trigger1Y)),NA())</f>
        <v>2.2250598711766045E-2</v>
      </c>
    </row>
    <row r="1096" spans="2:17" x14ac:dyDescent="0.2">
      <c r="B1096" s="39" t="s">
        <v>42</v>
      </c>
      <c r="D1096" s="42">
        <f>_xll.qlCalendarAdvance(Calendar,$D1095,B1096,"f",FALSE)</f>
        <v>47128</v>
      </c>
      <c r="E1096" s="177">
        <f>_xll.qlInterestRateIndexValueDate(IndexON,D1096)</f>
        <v>47128</v>
      </c>
      <c r="F1096" s="193">
        <f>IFERROR(_xll.qlIndexFixing(IndexON,D1096,TRUE,_xll.ohTrigger(RecalcTrigger,TriggerON)),NA())</f>
        <v>2.0803352238063511E-2</v>
      </c>
      <c r="H1096" s="42">
        <f>_xll.qlCalendarAdvance(Calendar,$H1095,B1096,"f",FALSE)</f>
        <v>47128</v>
      </c>
      <c r="I1096" s="177">
        <f>_xll.qlInterestRateIndexValueDate(Index1M,$H1096)</f>
        <v>47130</v>
      </c>
      <c r="J1096" s="182">
        <f>IFERROR(_xll.qlIndexFixing(Index1M,$H1096,TRUE,_xll.ohTrigger(RecalcTrigger,Trigger1M)),NA())</f>
        <v>2.0958545072448279E-2</v>
      </c>
      <c r="K1096" s="44">
        <f>IFERROR(_xll.qlIndexFixing(Index3M,H1096,TRUE,_xll.ohTrigger(RecalcTrigger,Trigger3M)),NA())</f>
        <v>2.1764380049811294E-2</v>
      </c>
      <c r="L1096" s="44">
        <f>IFERROR(_xll.qlIndexFixing(Index6M,$H1096,TRUE,_xll.ohTrigger(RecalcTrigger,Trigger6M)),NA())</f>
        <v>2.2077164614971504E-2</v>
      </c>
      <c r="M1096" s="183">
        <f>IFERROR(_xll.qlIndexFixing(Index1Y,$H1096,TRUE,_xll.ohTrigger(RecalcTrigger,Trigger1Y)),NA())</f>
        <v>2.2477724576185892E-2</v>
      </c>
      <c r="N1096" s="182">
        <f>IFERROR(_xll.qlIndexFixing(ONIndex1M,I1096,TRUE,_xll.ohTrigger(RecalcTrigger,Trigger1M)),NA())</f>
        <v>2.093584961769146E-2</v>
      </c>
      <c r="O1096" s="44">
        <f>IFERROR(_xll.qlIndexFixing(ONIndex3M,I1096,TRUE,_xll.ohTrigger(RecalcTrigger,Trigger3M)),NA())</f>
        <v>2.1698455880470036E-2</v>
      </c>
      <c r="P1096" s="44">
        <f>IFERROR(_xll.qlIndexFixing(ONIndex6M,I1096,TRUE,_xll.ohTrigger(RecalcTrigger,Trigger6M)),NA())</f>
        <v>2.1957155707470477E-2</v>
      </c>
      <c r="Q1096" s="183">
        <f>IFERROR(_xll.qlIndexFixing(ONIndex1Y,I1096,TRUE,_xll.ohTrigger(RecalcTrigger,Trigger1Y)),NA())</f>
        <v>2.2250948239452839E-2</v>
      </c>
    </row>
    <row r="1097" spans="2:17" x14ac:dyDescent="0.2">
      <c r="B1097" s="39" t="s">
        <v>42</v>
      </c>
      <c r="D1097" s="42">
        <f>_xll.qlCalendarAdvance(Calendar,$D1096,B1097,"f",FALSE)</f>
        <v>47135</v>
      </c>
      <c r="E1097" s="177">
        <f>_xll.qlInterestRateIndexValueDate(IndexON,D1097)</f>
        <v>47135</v>
      </c>
      <c r="F1097" s="193">
        <f>IFERROR(_xll.qlIndexFixing(IndexON,D1097,TRUE,_xll.ohTrigger(RecalcTrigger,TriggerON)),NA())</f>
        <v>2.0807384198908707E-2</v>
      </c>
      <c r="H1097" s="42">
        <f>_xll.qlCalendarAdvance(Calendar,$H1096,B1097,"f",FALSE)</f>
        <v>47135</v>
      </c>
      <c r="I1097" s="177">
        <f>_xll.qlInterestRateIndexValueDate(Index1M,$H1097)</f>
        <v>47137</v>
      </c>
      <c r="J1097" s="182">
        <f>IFERROR(_xll.qlIndexFixing(Index1M,$H1097,TRUE,_xll.ohTrigger(RecalcTrigger,Trigger1M)),NA())</f>
        <v>2.0961299018494969E-2</v>
      </c>
      <c r="K1097" s="44">
        <f>IFERROR(_xll.qlIndexFixing(Index3M,H1097,TRUE,_xll.ohTrigger(RecalcTrigger,Trigger3M)),NA())</f>
        <v>2.1765504852186091E-2</v>
      </c>
      <c r="L1097" s="44">
        <f>IFERROR(_xll.qlIndexFixing(Index6M,$H1097,TRUE,_xll.ohTrigger(RecalcTrigger,Trigger6M)),NA())</f>
        <v>2.2076731548498214E-2</v>
      </c>
      <c r="M1097" s="183">
        <f>IFERROR(_xll.qlIndexFixing(Index1Y,$H1097,TRUE,_xll.ohTrigger(RecalcTrigger,Trigger1Y)),NA())</f>
        <v>2.2476006045643822E-2</v>
      </c>
      <c r="N1097" s="182">
        <f>IFERROR(_xll.qlIndexFixing(ONIndex1M,I1097,TRUE,_xll.ohTrigger(RecalcTrigger,Trigger1M)),NA())</f>
        <v>2.093872228707383E-2</v>
      </c>
      <c r="O1097" s="44">
        <f>IFERROR(_xll.qlIndexFixing(ONIndex3M,I1097,TRUE,_xll.ohTrigger(RecalcTrigger,Trigger3M)),NA())</f>
        <v>2.1700080347271111E-2</v>
      </c>
      <c r="P1097" s="44">
        <f>IFERROR(_xll.qlIndexFixing(ONIndex6M,I1097,TRUE,_xll.ohTrigger(RecalcTrigger,Trigger6M)),NA())</f>
        <v>2.1957724662193812E-2</v>
      </c>
      <c r="Q1097" s="183">
        <f>IFERROR(_xll.qlIndexFixing(ONIndex1Y,I1097,TRUE,_xll.ohTrigger(RecalcTrigger,Trigger1Y)),NA())</f>
        <v>2.2251217681761304E-2</v>
      </c>
    </row>
    <row r="1098" spans="2:17" x14ac:dyDescent="0.2">
      <c r="B1098" s="39" t="s">
        <v>42</v>
      </c>
      <c r="D1098" s="42">
        <f>_xll.qlCalendarAdvance(Calendar,$D1097,B1098,"f",FALSE)</f>
        <v>47142</v>
      </c>
      <c r="E1098" s="177">
        <f>_xll.qlInterestRateIndexValueDate(IndexON,D1098)</f>
        <v>47142</v>
      </c>
      <c r="F1098" s="193">
        <f>IFERROR(_xll.qlIndexFixing(IndexON,D1098,TRUE,_xll.ohTrigger(RecalcTrigger,TriggerON)),NA())</f>
        <v>2.0811328228651504E-2</v>
      </c>
      <c r="H1098" s="42">
        <f>_xll.qlCalendarAdvance(Calendar,$H1097,B1098,"f",FALSE)</f>
        <v>47142</v>
      </c>
      <c r="I1098" s="177">
        <f>_xll.qlInterestRateIndexValueDate(Index1M,$H1098)</f>
        <v>47144</v>
      </c>
      <c r="J1098" s="182">
        <f>IFERROR(_xll.qlIndexFixing(Index1M,$H1098,TRUE,_xll.ohTrigger(RecalcTrigger,Trigger1M)),NA())</f>
        <v>2.0963974428581989E-2</v>
      </c>
      <c r="K1098" s="44">
        <f>IFERROR(_xll.qlIndexFixing(Index3M,H1098,TRUE,_xll.ohTrigger(RecalcTrigger,Trigger3M)),NA())</f>
        <v>2.1766542278042422E-2</v>
      </c>
      <c r="L1098" s="44">
        <f>IFERROR(_xll.qlIndexFixing(Index6M,$H1098,TRUE,_xll.ohTrigger(RecalcTrigger,Trigger6M)),NA())</f>
        <v>2.2076217446884778E-2</v>
      </c>
      <c r="M1098" s="183">
        <f>IFERROR(_xll.qlIndexFixing(Index1Y,$H1098,TRUE,_xll.ohTrigger(RecalcTrigger,Trigger1Y)),NA())</f>
        <v>2.2474211485172153E-2</v>
      </c>
      <c r="N1098" s="182">
        <f>IFERROR(_xll.qlIndexFixing(ONIndex1M,I1098,TRUE,_xll.ohTrigger(RecalcTrigger,Trigger1M)),NA())</f>
        <v>2.0941516131829374E-2</v>
      </c>
      <c r="O1098" s="44">
        <f>IFERROR(_xll.qlIndexFixing(ONIndex3M,I1098,TRUE,_xll.ohTrigger(RecalcTrigger,Trigger3M)),NA())</f>
        <v>2.1701616609828278E-2</v>
      </c>
      <c r="P1098" s="44">
        <f>IFERROR(_xll.qlIndexFixing(ONIndex6M,I1098,TRUE,_xll.ohTrigger(RecalcTrigger,Trigger6M)),NA())</f>
        <v>2.1958210589811955E-2</v>
      </c>
      <c r="Q1098" s="183">
        <f>IFERROR(_xll.qlIndexFixing(ONIndex1Y,I1098,TRUE,_xll.ohTrigger(RecalcTrigger,Trigger1Y)),NA())</f>
        <v>2.2251407254998412E-2</v>
      </c>
    </row>
    <row r="1099" spans="2:17" x14ac:dyDescent="0.2">
      <c r="B1099" s="39" t="s">
        <v>42</v>
      </c>
      <c r="D1099" s="42">
        <f>_xll.qlCalendarAdvance(Calendar,$D1098,B1099,"f",FALSE)</f>
        <v>47149</v>
      </c>
      <c r="E1099" s="177">
        <f>_xll.qlInterestRateIndexValueDate(IndexON,D1099)</f>
        <v>47149</v>
      </c>
      <c r="F1099" s="193">
        <f>IFERROR(_xll.qlIndexFixing(IndexON,D1099,TRUE,_xll.ohTrigger(RecalcTrigger,TriggerON)),NA())</f>
        <v>2.0815184506268736E-2</v>
      </c>
      <c r="H1099" s="42">
        <f>_xll.qlCalendarAdvance(Calendar,$H1098,B1099,"f",FALSE)</f>
        <v>47149</v>
      </c>
      <c r="I1099" s="177">
        <f>_xll.qlInterestRateIndexValueDate(Index1M,$H1099)</f>
        <v>47151</v>
      </c>
      <c r="J1099" s="182">
        <f>IFERROR(_xll.qlIndexFixing(Index1M,$H1099,TRUE,_xll.ohTrigger(RecalcTrigger,Trigger1M)),NA())</f>
        <v>2.0964203012434939E-2</v>
      </c>
      <c r="K1099" s="44">
        <f>IFERROR(_xll.qlIndexFixing(Index3M,H1099,TRUE,_xll.ohTrigger(RecalcTrigger,Trigger3M)),NA())</f>
        <v>2.1766783913026045E-2</v>
      </c>
      <c r="L1099" s="44">
        <f>IFERROR(_xll.qlIndexFixing(Index6M,$H1099,TRUE,_xll.ohTrigger(RecalcTrigger,Trigger6M)),NA())</f>
        <v>2.2075622546919908E-2</v>
      </c>
      <c r="M1099" s="183">
        <f>IFERROR(_xll.qlIndexFixing(Index1Y,$H1099,TRUE,_xll.ohTrigger(RecalcTrigger,Trigger1Y)),NA())</f>
        <v>2.2472341116556636E-2</v>
      </c>
      <c r="N1099" s="182">
        <f>IFERROR(_xll.qlIndexFixing(ONIndex1M,I1099,TRUE,_xll.ohTrigger(RecalcTrigger,Trigger1M)),NA())</f>
        <v>2.0944231422461712E-2</v>
      </c>
      <c r="O1099" s="44">
        <f>IFERROR(_xll.qlIndexFixing(ONIndex3M,I1099,TRUE,_xll.ohTrigger(RecalcTrigger,Trigger3M)),NA())</f>
        <v>2.1703064891882562E-2</v>
      </c>
      <c r="P1099" s="44">
        <f>IFERROR(_xll.qlIndexFixing(ONIndex6M,I1099,TRUE,_xll.ohTrigger(RecalcTrigger,Trigger6M)),NA())</f>
        <v>2.1958613724297749E-2</v>
      </c>
      <c r="Q1099" s="183">
        <f>IFERROR(_xll.qlIndexFixing(ONIndex1Y,I1099,TRUE,_xll.ohTrigger(RecalcTrigger,Trigger1Y)),NA())</f>
        <v>2.2251517175631008E-2</v>
      </c>
    </row>
    <row r="1100" spans="2:17" x14ac:dyDescent="0.2">
      <c r="B1100" s="39" t="s">
        <v>42</v>
      </c>
      <c r="D1100" s="42">
        <f>_xll.qlCalendarAdvance(Calendar,$D1099,B1100,"f",FALSE)</f>
        <v>47156</v>
      </c>
      <c r="E1100" s="177">
        <f>_xll.qlInterestRateIndexValueDate(IndexON,D1100)</f>
        <v>47156</v>
      </c>
      <c r="F1100" s="193">
        <f>IFERROR(_xll.qlIndexFixing(IndexON,D1100,TRUE,_xll.ohTrigger(RecalcTrigger,TriggerON)),NA())</f>
        <v>2.0818953210657298E-2</v>
      </c>
      <c r="H1100" s="42">
        <f>_xll.qlCalendarAdvance(Calendar,$H1099,B1100,"f",FALSE)</f>
        <v>47156</v>
      </c>
      <c r="I1100" s="177">
        <f>_xll.qlInterestRateIndexValueDate(Index1M,$H1100)</f>
        <v>47158</v>
      </c>
      <c r="J1100" s="182">
        <f>IFERROR(_xll.qlIndexFixing(Index1M,$H1100,TRUE,_xll.ohTrigger(RecalcTrigger,Trigger1M)),NA())</f>
        <v>2.0966738369995977E-2</v>
      </c>
      <c r="K1100" s="44">
        <f>IFERROR(_xll.qlIndexFixing(Index3M,H1100,TRUE,_xll.ohTrigger(RecalcTrigger,Trigger3M)),NA())</f>
        <v>2.1767653375704077E-2</v>
      </c>
      <c r="L1100" s="44">
        <f>IFERROR(_xll.qlIndexFixing(Index6M,$H1100,TRUE,_xll.ohTrigger(RecalcTrigger,Trigger6M)),NA())</f>
        <v>2.2074947085403356E-2</v>
      </c>
      <c r="M1100" s="183">
        <f>IFERROR(_xll.qlIndexFixing(Index1Y,$H1100,TRUE,_xll.ohTrigger(RecalcTrigger,Trigger1Y)),NA())</f>
        <v>2.2470395161598919E-2</v>
      </c>
      <c r="N1100" s="182">
        <f>IFERROR(_xll.qlIndexFixing(ONIndex1M,I1100,TRUE,_xll.ohTrigger(RecalcTrigger,Trigger1M)),NA())</f>
        <v>2.0946868429394527E-2</v>
      </c>
      <c r="O1100" s="44">
        <f>IFERROR(_xll.qlIndexFixing(ONIndex3M,I1100,TRUE,_xll.ohTrigger(RecalcTrigger,Trigger3M)),NA())</f>
        <v>2.1704425417334861E-2</v>
      </c>
      <c r="P1100" s="44">
        <f>IFERROR(_xll.qlIndexFixing(ONIndex6M,I1100,TRUE,_xll.ohTrigger(RecalcTrigger,Trigger6M)),NA())</f>
        <v>2.1958934299943778E-2</v>
      </c>
      <c r="Q1100" s="183">
        <f>IFERROR(_xll.qlIndexFixing(ONIndex1Y,I1100,TRUE,_xll.ohTrigger(RecalcTrigger,Trigger1Y)),NA())</f>
        <v>2.2251547660285809E-2</v>
      </c>
    </row>
    <row r="1101" spans="2:17" x14ac:dyDescent="0.2">
      <c r="B1101" s="39" t="s">
        <v>42</v>
      </c>
      <c r="D1101" s="42">
        <f>_xll.qlCalendarAdvance(Calendar,$D1100,B1101,"f",FALSE)</f>
        <v>47163</v>
      </c>
      <c r="E1101" s="177">
        <f>_xll.qlInterestRateIndexValueDate(IndexON,D1101)</f>
        <v>47163</v>
      </c>
      <c r="F1101" s="193">
        <f>IFERROR(_xll.qlIndexFixing(IndexON,D1101,TRUE,_xll.ohTrigger(RecalcTrigger,TriggerON)),NA())</f>
        <v>2.0822634520634153E-2</v>
      </c>
      <c r="H1101" s="42">
        <f>_xll.qlCalendarAdvance(Calendar,$H1100,B1101,"f",FALSE)</f>
        <v>47163</v>
      </c>
      <c r="I1101" s="177">
        <f>_xll.qlInterestRateIndexValueDate(Index1M,$H1101)</f>
        <v>47165</v>
      </c>
      <c r="J1101" s="182">
        <f>IFERROR(_xll.qlIndexFixing(Index1M,$H1101,TRUE,_xll.ohTrigger(RecalcTrigger,Trigger1M)),NA())</f>
        <v>2.0969195959639197E-2</v>
      </c>
      <c r="K1101" s="44">
        <f>IFERROR(_xll.qlIndexFixing(Index3M,H1101,TRUE,_xll.ohTrigger(RecalcTrigger,Trigger3M)),NA())</f>
        <v>2.1768436125996528E-2</v>
      </c>
      <c r="L1101" s="44">
        <f>IFERROR(_xll.qlIndexFixing(Index6M,$H1101,TRUE,_xll.ohTrigger(RecalcTrigger,Trigger6M)),NA())</f>
        <v>2.2074191299142377E-2</v>
      </c>
      <c r="M1101" s="183">
        <f>IFERROR(_xll.qlIndexFixing(Index1Y,$H1101,TRUE,_xll.ohTrigger(RecalcTrigger,Trigger1Y)),NA())</f>
        <v>2.2468373842115901E-2</v>
      </c>
      <c r="N1101" s="182">
        <f>IFERROR(_xll.qlIndexFixing(ONIndex1M,I1101,TRUE,_xll.ohTrigger(RecalcTrigger,Trigger1M)),NA())</f>
        <v>2.0949427422971567E-2</v>
      </c>
      <c r="O1101" s="44">
        <f>IFERROR(_xll.qlIndexFixing(ONIndex3M,I1101,TRUE,_xll.ohTrigger(RecalcTrigger,Trigger3M)),NA())</f>
        <v>2.1705698410006136E-2</v>
      </c>
      <c r="P1101" s="44">
        <f>IFERROR(_xll.qlIndexFixing(ONIndex6M,I1101,TRUE,_xll.ohTrigger(RecalcTrigger,Trigger6M)),NA())</f>
        <v>2.1959172550882755E-2</v>
      </c>
      <c r="Q1101" s="183">
        <f>IFERROR(_xll.qlIndexFixing(ONIndex1Y,I1101,TRUE,_xll.ohTrigger(RecalcTrigger,Trigger1Y)),NA())</f>
        <v>2.225149892518985E-2</v>
      </c>
    </row>
    <row r="1102" spans="2:17" x14ac:dyDescent="0.2">
      <c r="B1102" s="39" t="s">
        <v>42</v>
      </c>
      <c r="D1102" s="42">
        <f>_xll.qlCalendarAdvance(Calendar,$D1101,B1102,"f",FALSE)</f>
        <v>47170</v>
      </c>
      <c r="E1102" s="177">
        <f>_xll.qlInterestRateIndexValueDate(IndexON,D1102)</f>
        <v>47170</v>
      </c>
      <c r="F1102" s="193">
        <f>IFERROR(_xll.qlIndexFixing(IndexON,D1102,TRUE,_xll.ohTrigger(RecalcTrigger,TriggerON)),NA())</f>
        <v>2.0826228615336007E-2</v>
      </c>
      <c r="H1102" s="42">
        <f>_xll.qlCalendarAdvance(Calendar,$H1101,B1102,"f",FALSE)</f>
        <v>47170</v>
      </c>
      <c r="I1102" s="177">
        <f>_xll.qlInterestRateIndexValueDate(Index1M,$H1102)</f>
        <v>47172</v>
      </c>
      <c r="J1102" s="182">
        <f>IFERROR(_xll.qlIndexFixing(Index1M,$H1102,TRUE,_xll.ohTrigger(RecalcTrigger,Trigger1M)),NA())</f>
        <v>2.0971576052173684E-2</v>
      </c>
      <c r="K1102" s="44">
        <f>IFERROR(_xll.qlIndexFixing(Index3M,H1102,TRUE,_xll.ohTrigger(RecalcTrigger,Trigger3M)),NA())</f>
        <v>2.1769132388894649E-2</v>
      </c>
      <c r="L1102" s="44">
        <f>IFERROR(_xll.qlIndexFixing(Index6M,$H1102,TRUE,_xll.ohTrigger(RecalcTrigger,Trigger6M)),NA())</f>
        <v>2.2073355424956156E-2</v>
      </c>
      <c r="M1102" s="183">
        <f>IFERROR(_xll.qlIndexFixing(Index1Y,$H1102,TRUE,_xll.ohTrigger(RecalcTrigger,Trigger1Y)),NA())</f>
        <v>2.2466277379940381E-2</v>
      </c>
      <c r="N1102" s="182">
        <f>IFERROR(_xll.qlIndexFixing(ONIndex1M,I1102,TRUE,_xll.ohTrigger(RecalcTrigger,Trigger1M)),NA())</f>
        <v>2.0951908673776387E-2</v>
      </c>
      <c r="O1102" s="44">
        <f>IFERROR(_xll.qlIndexFixing(ONIndex3M,I1102,TRUE,_xll.ohTrigger(RecalcTrigger,Trigger3M)),NA())</f>
        <v>2.1706884093877221E-2</v>
      </c>
      <c r="P1102" s="44">
        <f>IFERROR(_xll.qlIndexFixing(ONIndex6M,I1102,TRUE,_xll.ohTrigger(RecalcTrigger,Trigger6M)),NA())</f>
        <v>2.1959328711247394E-2</v>
      </c>
      <c r="Q1102" s="183">
        <f>IFERROR(_xll.qlIndexFixing(ONIndex1Y,I1102,TRUE,_xll.ohTrigger(RecalcTrigger,Trigger1Y)),NA())</f>
        <v>2.2251371186889912E-2</v>
      </c>
    </row>
    <row r="1103" spans="2:17" x14ac:dyDescent="0.2">
      <c r="B1103" s="39" t="s">
        <v>42</v>
      </c>
      <c r="D1103" s="42">
        <f>_xll.qlCalendarAdvance(Calendar,$D1102,B1103,"f",FALSE)</f>
        <v>47177</v>
      </c>
      <c r="E1103" s="177">
        <f>_xll.qlInterestRateIndexValueDate(IndexON,D1103)</f>
        <v>47177</v>
      </c>
      <c r="F1103" s="193">
        <f>IFERROR(_xll.qlIndexFixing(IndexON,D1103,TRUE,_xll.ohTrigger(RecalcTrigger,TriggerON)),NA())</f>
        <v>2.0829735673419947E-2</v>
      </c>
      <c r="H1103" s="42">
        <f>_xll.qlCalendarAdvance(Calendar,$H1102,B1103,"f",FALSE)</f>
        <v>47177</v>
      </c>
      <c r="I1103" s="177">
        <f>_xll.qlInterestRateIndexValueDate(Index1M,$H1103)</f>
        <v>47179</v>
      </c>
      <c r="J1103" s="182">
        <f>IFERROR(_xll.qlIndexFixing(Index1M,$H1103,TRUE,_xll.ohTrigger(RecalcTrigger,Trigger1M)),NA())</f>
        <v>2.0976949961120095E-2</v>
      </c>
      <c r="K1103" s="44">
        <f>IFERROR(_xll.qlIndexFixing(Index3M,H1103,TRUE,_xll.ohTrigger(RecalcTrigger,Trigger3M)),NA())</f>
        <v>2.1773158108273627E-2</v>
      </c>
      <c r="L1103" s="44">
        <f>IFERROR(_xll.qlIndexFixing(Index6M,$H1103,TRUE,_xll.ohTrigger(RecalcTrigger,Trigger6M)),NA())</f>
        <v>2.2074761198837514E-2</v>
      </c>
      <c r="M1103" s="183">
        <f>IFERROR(_xll.qlIndexFixing(Index1Y,$H1103,TRUE,_xll.ohTrigger(RecalcTrigger,Trigger1Y)),NA())</f>
        <v>2.2464105996919091E-2</v>
      </c>
      <c r="N1103" s="182">
        <f>IFERROR(_xll.qlIndexFixing(ONIndex1M,I1103,TRUE,_xll.ohTrigger(RecalcTrigger,Trigger1M)),NA())</f>
        <v>2.0954312452072799E-2</v>
      </c>
      <c r="O1103" s="44">
        <f>IFERROR(_xll.qlIndexFixing(ONIndex3M,I1103,TRUE,_xll.ohTrigger(RecalcTrigger,Trigger3M)),NA())</f>
        <v>2.1707982692609207E-2</v>
      </c>
      <c r="P1103" s="44">
        <f>IFERROR(_xll.qlIndexFixing(ONIndex6M,I1103,TRUE,_xll.ohTrigger(RecalcTrigger,Trigger6M)),NA())</f>
        <v>2.1959403015010537E-2</v>
      </c>
      <c r="Q1103" s="183">
        <f>IFERROR(_xll.qlIndexFixing(ONIndex1Y,I1103,TRUE,_xll.ohTrigger(RecalcTrigger,Trigger1Y)),NA())</f>
        <v>2.2251164661692968E-2</v>
      </c>
    </row>
    <row r="1104" spans="2:17" x14ac:dyDescent="0.2">
      <c r="B1104" s="39" t="s">
        <v>42</v>
      </c>
      <c r="D1104" s="42">
        <f>_xll.qlCalendarAdvance(Calendar,$D1103,B1104,"f",FALSE)</f>
        <v>47184</v>
      </c>
      <c r="E1104" s="177">
        <f>_xll.qlInterestRateIndexValueDate(IndexON,D1104)</f>
        <v>47184</v>
      </c>
      <c r="F1104" s="193">
        <f>IFERROR(_xll.qlIndexFixing(IndexON,D1104,TRUE,_xll.ohTrigger(RecalcTrigger,TriggerON)),NA())</f>
        <v>2.083315587402268E-2</v>
      </c>
      <c r="H1104" s="42">
        <f>_xll.qlCalendarAdvance(Calendar,$H1103,B1104,"f",FALSE)</f>
        <v>47184</v>
      </c>
      <c r="I1104" s="177">
        <f>_xll.qlInterestRateIndexValueDate(Index1M,$H1104)</f>
        <v>47186</v>
      </c>
      <c r="J1104" s="182">
        <f>IFERROR(_xll.qlIndexFixing(Index1M,$H1104,TRUE,_xll.ohTrigger(RecalcTrigger,Trigger1M)),NA())</f>
        <v>2.097839280162201E-2</v>
      </c>
      <c r="K1104" s="44">
        <f>IFERROR(_xll.qlIndexFixing(Index3M,H1104,TRUE,_xll.ohTrigger(RecalcTrigger,Trigger3M)),NA())</f>
        <v>2.177365172217827E-2</v>
      </c>
      <c r="L1104" s="44">
        <f>IFERROR(_xll.qlIndexFixing(Index6M,$H1104,TRUE,_xll.ohTrigger(RecalcTrigger,Trigger6M)),NA())</f>
        <v>2.2073743202361207E-2</v>
      </c>
      <c r="M1104" s="183">
        <f>IFERROR(_xll.qlIndexFixing(Index1Y,$H1104,TRUE,_xll.ohTrigger(RecalcTrigger,Trigger1Y)),NA())</f>
        <v>2.2461859914914888E-2</v>
      </c>
      <c r="N1104" s="182">
        <f>IFERROR(_xll.qlIndexFixing(ONIndex1M,I1104,TRUE,_xll.ohTrigger(RecalcTrigger,Trigger1M)),NA())</f>
        <v>2.0956639028364421E-2</v>
      </c>
      <c r="O1104" s="44">
        <f>IFERROR(_xll.qlIndexFixing(ONIndex3M,I1104,TRUE,_xll.ohTrigger(RecalcTrigger,Trigger3M)),NA())</f>
        <v>2.1708994430182926E-2</v>
      </c>
      <c r="P1104" s="44">
        <f>IFERROR(_xll.qlIndexFixing(ONIndex6M,I1104,TRUE,_xll.ohTrigger(RecalcTrigger,Trigger6M)),NA())</f>
        <v>2.1959395696704576E-2</v>
      </c>
      <c r="Q1104" s="183">
        <f>IFERROR(_xll.qlIndexFixing(ONIndex1Y,I1104,TRUE,_xll.ohTrigger(RecalcTrigger,Trigger1Y)),NA())</f>
        <v>2.2250879566065862E-2</v>
      </c>
    </row>
    <row r="1105" spans="2:17" x14ac:dyDescent="0.2">
      <c r="B1105" s="39" t="s">
        <v>42</v>
      </c>
      <c r="D1105" s="42">
        <f>_xll.qlCalendarAdvance(Calendar,$D1104,B1105,"f",FALSE)</f>
        <v>47191</v>
      </c>
      <c r="E1105" s="177">
        <f>_xll.qlInterestRateIndexValueDate(IndexON,D1105)</f>
        <v>47191</v>
      </c>
      <c r="F1105" s="193">
        <f>IFERROR(_xll.qlIndexFixing(IndexON,D1105,TRUE,_xll.ohTrigger(RecalcTrigger,TriggerON)),NA())</f>
        <v>2.0836489395961166E-2</v>
      </c>
      <c r="H1105" s="42">
        <f>_xll.qlCalendarAdvance(Calendar,$H1104,B1105,"f",FALSE)</f>
        <v>47191</v>
      </c>
      <c r="I1105" s="177">
        <f>_xll.qlInterestRateIndexValueDate(Index1M,$H1105)</f>
        <v>47193</v>
      </c>
      <c r="J1105" s="182">
        <f>IFERROR(_xll.qlIndexFixing(Index1M,$H1105,TRUE,_xll.ohTrigger(RecalcTrigger,Trigger1M)),NA())</f>
        <v>2.0980526043868086E-2</v>
      </c>
      <c r="K1105" s="44">
        <f>IFERROR(_xll.qlIndexFixing(Index3M,H1105,TRUE,_xll.ohTrigger(RecalcTrigger,Trigger3M)),NA())</f>
        <v>2.1774059578201267E-2</v>
      </c>
      <c r="L1105" s="44">
        <f>IFERROR(_xll.qlIndexFixing(Index6M,$H1105,TRUE,_xll.ohTrigger(RecalcTrigger,Trigger6M)),NA())</f>
        <v>2.2072645876809703E-2</v>
      </c>
      <c r="M1105" s="183">
        <f>IFERROR(_xll.qlIndexFixing(Index1Y,$H1105,TRUE,_xll.ohTrigger(RecalcTrigger,Trigger1Y)),NA())</f>
        <v>2.2459539355804133E-2</v>
      </c>
      <c r="N1105" s="182">
        <f>IFERROR(_xll.qlIndexFixing(ONIndex1M,I1105,TRUE,_xll.ohTrigger(RecalcTrigger,Trigger1M)),NA())</f>
        <v>2.0958888673074938E-2</v>
      </c>
      <c r="O1105" s="44">
        <f>IFERROR(_xll.qlIndexFixing(ONIndex3M,I1105,TRUE,_xll.ohTrigger(RecalcTrigger,Trigger3M)),NA())</f>
        <v>2.1709919530339405E-2</v>
      </c>
      <c r="P1105" s="44">
        <f>IFERROR(_xll.qlIndexFixing(ONIndex6M,I1105,TRUE,_xll.ohTrigger(RecalcTrigger,Trigger6M)),NA())</f>
        <v>2.195930699014248E-2</v>
      </c>
      <c r="Q1105" s="183">
        <f>IFERROR(_xll.qlIndexFixing(ONIndex1Y,I1105,TRUE,_xll.ohTrigger(RecalcTrigger,Trigger1Y)),NA())</f>
        <v>2.2250516116555374E-2</v>
      </c>
    </row>
    <row r="1106" spans="2:17" x14ac:dyDescent="0.2">
      <c r="B1106" s="39" t="s">
        <v>42</v>
      </c>
      <c r="D1106" s="42">
        <f>_xll.qlCalendarAdvance(Calendar,$D1105,B1106,"f",FALSE)</f>
        <v>47198</v>
      </c>
      <c r="E1106" s="177">
        <f>_xll.qlInterestRateIndexValueDate(IndexON,D1106)</f>
        <v>47198</v>
      </c>
      <c r="F1106" s="193">
        <f>IFERROR(_xll.qlIndexFixing(IndexON,D1106,TRUE,_xll.ohTrigger(RecalcTrigger,TriggerON)),NA())</f>
        <v>2.0839736418132304E-2</v>
      </c>
      <c r="H1106" s="42">
        <f>_xll.qlCalendarAdvance(Calendar,$H1105,B1106,"f",FALSE)</f>
        <v>47198</v>
      </c>
      <c r="I1106" s="177">
        <f>_xll.qlInterestRateIndexValueDate(Index1M,$H1106)</f>
        <v>47200</v>
      </c>
      <c r="J1106" s="182">
        <f>IFERROR(_xll.qlIndexFixing(Index1M,$H1106,TRUE,_xll.ohTrigger(RecalcTrigger,Trigger1M)),NA())</f>
        <v>2.098258291699668E-2</v>
      </c>
      <c r="K1106" s="44">
        <f>IFERROR(_xll.qlIndexFixing(Index3M,H1106,TRUE,_xll.ohTrigger(RecalcTrigger,Trigger3M)),NA())</f>
        <v>2.1774381901426398E-2</v>
      </c>
      <c r="L1106" s="44">
        <f>IFERROR(_xll.qlIndexFixing(Index6M,$H1106,TRUE,_xll.ohTrigger(RecalcTrigger,Trigger6M)),NA())</f>
        <v>2.2071469459099213E-2</v>
      </c>
      <c r="M1106" s="183">
        <f>IFERROR(_xll.qlIndexFixing(Index1Y,$H1106,TRUE,_xll.ohTrigger(RecalcTrigger,Trigger1Y)),NA())</f>
        <v>2.2457144541478652E-2</v>
      </c>
      <c r="N1106" s="182">
        <f>IFERROR(_xll.qlIndexFixing(ONIndex1M,I1106,TRUE,_xll.ohTrigger(RecalcTrigger,Trigger1M)),NA())</f>
        <v>2.0961061656628033E-2</v>
      </c>
      <c r="O1106" s="44">
        <f>IFERROR(_xll.qlIndexFixing(ONIndex3M,I1106,TRUE,_xll.ohTrigger(RecalcTrigger,Trigger3M)),NA())</f>
        <v>2.1710758217139414E-2</v>
      </c>
      <c r="P1106" s="44">
        <f>IFERROR(_xll.qlIndexFixing(ONIndex6M,I1106,TRUE,_xll.ohTrigger(RecalcTrigger,Trigger6M)),NA())</f>
        <v>2.1959137129456963E-2</v>
      </c>
      <c r="Q1106" s="183">
        <f>IFERROR(_xll.qlIndexFixing(ONIndex1Y,I1106,TRUE,_xll.ohTrigger(RecalcTrigger,Trigger1Y)),NA())</f>
        <v>2.2250074529548414E-2</v>
      </c>
    </row>
    <row r="1107" spans="2:17" x14ac:dyDescent="0.2">
      <c r="B1107" s="39" t="s">
        <v>42</v>
      </c>
      <c r="D1107" s="42">
        <f>_xll.qlCalendarAdvance(Calendar,$D1106,B1107,"f",FALSE)</f>
        <v>47205</v>
      </c>
      <c r="E1107" s="177">
        <f>_xll.qlInterestRateIndexValueDate(IndexON,D1107)</f>
        <v>47205</v>
      </c>
      <c r="F1107" s="193">
        <f>IFERROR(_xll.qlIndexFixing(IndexON,D1107,TRUE,_xll.ohTrigger(RecalcTrigger,TriggerON)),NA())</f>
        <v>2.084289711943299E-2</v>
      </c>
      <c r="H1107" s="42">
        <f>_xll.qlCalendarAdvance(Calendar,$H1106,B1107,"f",FALSE)</f>
        <v>47205</v>
      </c>
      <c r="I1107" s="177">
        <f>_xll.qlInterestRateIndexValueDate(Index1M,$H1107)</f>
        <v>47211</v>
      </c>
      <c r="J1107" s="182">
        <f>IFERROR(_xll.qlIndexFixing(Index1M,$H1107,TRUE,_xll.ohTrigger(RecalcTrigger,Trigger1M)),NA())</f>
        <v>2.0984918277117792E-2</v>
      </c>
      <c r="K1107" s="44">
        <f>IFERROR(_xll.qlIndexFixing(Index3M,H1107,TRUE,_xll.ohTrigger(RecalcTrigger,Trigger3M)),NA())</f>
        <v>2.1772751325135904E-2</v>
      </c>
      <c r="L1107" s="44">
        <f>IFERROR(_xll.qlIndexFixing(Index6M,$H1107,TRUE,_xll.ohTrigger(RecalcTrigger,Trigger6M)),NA())</f>
        <v>2.2068353435603195E-2</v>
      </c>
      <c r="M1107" s="183">
        <f>IFERROR(_xll.qlIndexFixing(Index1Y,$H1107,TRUE,_xll.ohTrigger(RecalcTrigger,Trigger1Y)),NA())</f>
        <v>2.2452296940750328E-2</v>
      </c>
      <c r="N1107" s="182">
        <f>IFERROR(_xll.qlIndexFixing(ONIndex1M,I1107,TRUE,_xll.ohTrigger(RecalcTrigger,Trigger1M)),NA())</f>
        <v>2.0963743282829128E-2</v>
      </c>
      <c r="O1107" s="44">
        <f>IFERROR(_xll.qlIndexFixing(ONIndex3M,I1107,TRUE,_xll.ohTrigger(RecalcTrigger,Trigger3M)),NA())</f>
        <v>2.171170991394078E-2</v>
      </c>
      <c r="P1107" s="44">
        <f>IFERROR(_xll.qlIndexFixing(ONIndex6M,I1107,TRUE,_xll.ohTrigger(RecalcTrigger,Trigger6M)),NA())</f>
        <v>2.1958799867318746E-2</v>
      </c>
      <c r="Q1107" s="183">
        <f>IFERROR(_xll.qlIndexFixing(ONIndex1Y,I1107,TRUE,_xll.ohTrigger(RecalcTrigger,Trigger1Y)),NA())</f>
        <v>2.2249392308788529E-2</v>
      </c>
    </row>
    <row r="1108" spans="2:17" x14ac:dyDescent="0.2">
      <c r="B1108" s="39" t="s">
        <v>42</v>
      </c>
      <c r="D1108" s="42">
        <f>_xll.qlCalendarAdvance(Calendar,$D1107,B1108,"f",FALSE)</f>
        <v>47212</v>
      </c>
      <c r="E1108" s="177">
        <f>_xll.qlInterestRateIndexValueDate(IndexON,D1108)</f>
        <v>47212</v>
      </c>
      <c r="F1108" s="193">
        <f>IFERROR(_xll.qlIndexFixing(IndexON,D1108,TRUE,_xll.ohTrigger(RecalcTrigger,TriggerON)),NA())</f>
        <v>2.0845971678840058E-2</v>
      </c>
      <c r="H1108" s="42">
        <f>_xll.qlCalendarAdvance(Calendar,$H1107,B1108,"f",FALSE)</f>
        <v>47212</v>
      </c>
      <c r="I1108" s="177">
        <f>_xll.qlInterestRateIndexValueDate(Index1M,$H1108)</f>
        <v>47214</v>
      </c>
      <c r="J1108" s="182">
        <f>IFERROR(_xll.qlIndexFixing(Index1M,$H1108,TRUE,_xll.ohTrigger(RecalcTrigger,Trigger1M)),NA())</f>
        <v>2.0986468639357329E-2</v>
      </c>
      <c r="K1108" s="44">
        <f>IFERROR(_xll.qlIndexFixing(Index3M,H1108,TRUE,_xll.ohTrigger(RecalcTrigger,Trigger3M)),NA())</f>
        <v>2.1772813778241449E-2</v>
      </c>
      <c r="L1108" s="44">
        <f>IFERROR(_xll.qlIndexFixing(Index6M,$H1108,TRUE,_xll.ohTrigger(RecalcTrigger,Trigger6M)),NA())</f>
        <v>2.2068880294917995E-2</v>
      </c>
      <c r="M1108" s="183">
        <f>IFERROR(_xll.qlIndexFixing(Index1Y,$H1108,TRUE,_xll.ohTrigger(RecalcTrigger,Trigger1Y)),NA())</f>
        <v>2.245213303482136E-2</v>
      </c>
      <c r="N1108" s="182">
        <f>IFERROR(_xll.qlIndexFixing(ONIndex1M,I1108,TRUE,_xll.ohTrigger(RecalcTrigger,Trigger1M)),NA())</f>
        <v>2.0965178721876754E-2</v>
      </c>
      <c r="O1108" s="44">
        <f>IFERROR(_xll.qlIndexFixing(ONIndex3M,I1108,TRUE,_xll.ohTrigger(RecalcTrigger,Trigger3M)),NA())</f>
        <v>2.1712177245394315E-2</v>
      </c>
      <c r="P1108" s="44">
        <f>IFERROR(_xll.qlIndexFixing(ONIndex6M,I1108,TRUE,_xll.ohTrigger(RecalcTrigger,Trigger6M)),NA())</f>
        <v>2.1958554882806069E-2</v>
      </c>
      <c r="Q1108" s="183">
        <f>IFERROR(_xll.qlIndexFixing(ONIndex1Y,I1108,TRUE,_xll.ohTrigger(RecalcTrigger,Trigger1Y)),NA())</f>
        <v>2.2248957808592706E-2</v>
      </c>
    </row>
    <row r="1109" spans="2:17" x14ac:dyDescent="0.2">
      <c r="B1109" s="39" t="s">
        <v>42</v>
      </c>
      <c r="D1109" s="42">
        <f>_xll.qlCalendarAdvance(Calendar,$D1108,B1109,"f",FALSE)</f>
        <v>47219</v>
      </c>
      <c r="E1109" s="177">
        <f>_xll.qlInterestRateIndexValueDate(IndexON,D1109)</f>
        <v>47219</v>
      </c>
      <c r="F1109" s="193">
        <f>IFERROR(_xll.qlIndexFixing(IndexON,D1109,TRUE,_xll.ohTrigger(RecalcTrigger,TriggerON)),NA())</f>
        <v>2.0848960275250406E-2</v>
      </c>
      <c r="H1109" s="42">
        <f>_xll.qlCalendarAdvance(Calendar,$H1108,B1109,"f",FALSE)</f>
        <v>47219</v>
      </c>
      <c r="I1109" s="177">
        <f>_xll.qlInterestRateIndexValueDate(Index1M,$H1109)</f>
        <v>47221</v>
      </c>
      <c r="J1109" s="182">
        <f>IFERROR(_xll.qlIndexFixing(Index1M,$H1109,TRUE,_xll.ohTrigger(RecalcTrigger,Trigger1M)),NA())</f>
        <v>2.0988298030318625E-2</v>
      </c>
      <c r="K1109" s="44">
        <f>IFERROR(_xll.qlIndexFixing(Index3M,H1109,TRUE,_xll.ohTrigger(RecalcTrigger,Trigger3M)),NA())</f>
        <v>2.1772898896777842E-2</v>
      </c>
      <c r="L1109" s="44">
        <f>IFERROR(_xll.qlIndexFixing(Index6M,$H1109,TRUE,_xll.ohTrigger(RecalcTrigger,Trigger6M)),NA())</f>
        <v>2.2067468022324205E-2</v>
      </c>
      <c r="M1109" s="183">
        <f>IFERROR(_xll.qlIndexFixing(Index1Y,$H1109,TRUE,_xll.ohTrigger(RecalcTrigger,Trigger1Y)),NA())</f>
        <v>2.2449516786344208E-2</v>
      </c>
      <c r="N1109" s="182">
        <f>IFERROR(_xll.qlIndexFixing(ONIndex1M,I1109,TRUE,_xll.ohTrigger(RecalcTrigger,Trigger1M)),NA())</f>
        <v>2.0967123344579619E-2</v>
      </c>
      <c r="O1109" s="44">
        <f>IFERROR(_xll.qlIndexFixing(ONIndex3M,I1109,TRUE,_xll.ohTrigger(RecalcTrigger,Trigger3M)),NA())</f>
        <v>2.1712758034730939E-2</v>
      </c>
      <c r="P1109" s="44">
        <f>IFERROR(_xll.qlIndexFixing(ONIndex6M,I1109,TRUE,_xll.ohTrigger(RecalcTrigger,Trigger6M)),NA())</f>
        <v>2.1958142964866312E-2</v>
      </c>
      <c r="Q1109" s="183">
        <f>IFERROR(_xll.qlIndexFixing(ONIndex1Y,I1109,TRUE,_xll.ohTrigger(RecalcTrigger,Trigger1Y)),NA())</f>
        <v>2.2248283107577649E-2</v>
      </c>
    </row>
    <row r="1110" spans="2:17" x14ac:dyDescent="0.2">
      <c r="B1110" s="39" t="s">
        <v>42</v>
      </c>
      <c r="D1110" s="42">
        <f>_xll.qlCalendarAdvance(Calendar,$D1109,B1110,"f",FALSE)</f>
        <v>47226</v>
      </c>
      <c r="E1110" s="177">
        <f>_xll.qlInterestRateIndexValueDate(IndexON,D1110)</f>
        <v>47226</v>
      </c>
      <c r="F1110" s="193">
        <f>IFERROR(_xll.qlIndexFixing(IndexON,D1110,TRUE,_xll.ohTrigger(RecalcTrigger,TriggerON)),NA())</f>
        <v>2.0851863087560929E-2</v>
      </c>
      <c r="H1110" s="42">
        <f>_xll.qlCalendarAdvance(Calendar,$H1109,B1110,"f",FALSE)</f>
        <v>47226</v>
      </c>
      <c r="I1110" s="177">
        <f>_xll.qlInterestRateIndexValueDate(Index1M,$H1110)</f>
        <v>47228</v>
      </c>
      <c r="J1110" s="182">
        <f>IFERROR(_xll.qlIndexFixing(Index1M,$H1110,TRUE,_xll.ohTrigger(RecalcTrigger,Trigger1M)),NA())</f>
        <v>2.099005213562866E-2</v>
      </c>
      <c r="K1110" s="44">
        <f>IFERROR(_xll.qlIndexFixing(Index3M,H1110,TRUE,_xll.ohTrigger(RecalcTrigger,Trigger3M)),NA())</f>
        <v>2.1772899349980154E-2</v>
      </c>
      <c r="L1110" s="44">
        <f>IFERROR(_xll.qlIndexFixing(Index6M,$H1110,TRUE,_xll.ohTrigger(RecalcTrigger,Trigger6M)),NA())</f>
        <v>2.2065977605330061E-2</v>
      </c>
      <c r="M1110" s="183">
        <f>IFERROR(_xll.qlIndexFixing(Index1Y,$H1110,TRUE,_xll.ohTrigger(RecalcTrigger,Trigger1Y)),NA())</f>
        <v>2.2447281070050572E-2</v>
      </c>
      <c r="N1110" s="182">
        <f>IFERROR(_xll.qlIndexFixing(ONIndex1M,I1110,TRUE,_xll.ohTrigger(RecalcTrigger,Trigger1M)),NA())</f>
        <v>2.096899238773986E-2</v>
      </c>
      <c r="O1110" s="44">
        <f>IFERROR(_xll.qlIndexFixing(ONIndex3M,I1110,TRUE,_xll.ohTrigger(RecalcTrigger,Trigger3M)),NA())</f>
        <v>2.1713253305915003E-2</v>
      </c>
      <c r="P1110" s="44">
        <f>IFERROR(_xll.qlIndexFixing(ONIndex6M,I1110,TRUE,_xll.ohTrigger(RecalcTrigger,Trigger6M)),NA())</f>
        <v>2.195765082965373E-2</v>
      </c>
      <c r="Q1110" s="183">
        <f>IFERROR(_xll.qlIndexFixing(ONIndex1Y,I1110,TRUE,_xll.ohTrigger(RecalcTrigger,Trigger1Y)),NA())</f>
        <v>2.2247531134693688E-2</v>
      </c>
    </row>
    <row r="1111" spans="2:17" x14ac:dyDescent="0.2">
      <c r="B1111" s="39" t="s">
        <v>42</v>
      </c>
      <c r="D1111" s="42">
        <f>_xll.qlCalendarAdvance(Calendar,$D1110,B1111,"f",FALSE)</f>
        <v>47233</v>
      </c>
      <c r="E1111" s="177">
        <f>_xll.qlInterestRateIndexValueDate(IndexON,D1111)</f>
        <v>47233</v>
      </c>
      <c r="F1111" s="193">
        <f>IFERROR(_xll.qlIndexFixing(IndexON,D1111,TRUE,_xll.ohTrigger(RecalcTrigger,TriggerON)),NA())</f>
        <v>2.0854680294748462E-2</v>
      </c>
      <c r="H1111" s="42">
        <f>_xll.qlCalendarAdvance(Calendar,$H1110,B1111,"f",FALSE)</f>
        <v>47233</v>
      </c>
      <c r="I1111" s="177">
        <f>_xll.qlInterestRateIndexValueDate(Index1M,$H1111)</f>
        <v>47235</v>
      </c>
      <c r="J1111" s="182">
        <f>IFERROR(_xll.qlIndexFixing(Index1M,$H1111,TRUE,_xll.ohTrigger(RecalcTrigger,Trigger1M)),NA())</f>
        <v>2.0991731226152055E-2</v>
      </c>
      <c r="K1111" s="44">
        <f>IFERROR(_xll.qlIndexFixing(Index3M,H1111,TRUE,_xll.ohTrigger(RecalcTrigger,Trigger3M)),NA())</f>
        <v>2.177281536291582E-2</v>
      </c>
      <c r="L1111" s="44">
        <f>IFERROR(_xll.qlIndexFixing(Index6M,$H1111,TRUE,_xll.ohTrigger(RecalcTrigger,Trigger6M)),NA())</f>
        <v>2.2064409280895848E-2</v>
      </c>
      <c r="M1111" s="183">
        <f>IFERROR(_xll.qlIndexFixing(Index1Y,$H1111,TRUE,_xll.ohTrigger(RecalcTrigger,Trigger1Y)),NA())</f>
        <v>2.2444064408832544E-2</v>
      </c>
      <c r="N1111" s="182">
        <f>IFERROR(_xll.qlIndexFixing(ONIndex1M,I1111,TRUE,_xll.ohTrigger(RecalcTrigger,Trigger1M)),NA())</f>
        <v>2.0971036237789065E-2</v>
      </c>
      <c r="O1111" s="44">
        <f>IFERROR(_xll.qlIndexFixing(ONIndex3M,I1111,TRUE,_xll.ohTrigger(RecalcTrigger,Trigger3M)),NA())</f>
        <v>2.1713714901236969E-2</v>
      </c>
      <c r="P1111" s="44">
        <f>IFERROR(_xll.qlIndexFixing(ONIndex6M,I1111,TRUE,_xll.ohTrigger(RecalcTrigger,Trigger6M)),NA())</f>
        <v>2.1956990464291337E-2</v>
      </c>
      <c r="Q1111" s="183">
        <f>IFERROR(_xll.qlIndexFixing(ONIndex1Y,I1111,TRUE,_xll.ohTrigger(RecalcTrigger,Trigger1Y)),NA())</f>
        <v>2.2246577396405343E-2</v>
      </c>
    </row>
    <row r="1112" spans="2:17" x14ac:dyDescent="0.2">
      <c r="B1112" s="39" t="s">
        <v>42</v>
      </c>
      <c r="D1112" s="42">
        <f>_xll.qlCalendarAdvance(Calendar,$D1111,B1112,"f",FALSE)</f>
        <v>47240</v>
      </c>
      <c r="E1112" s="177">
        <f>_xll.qlInterestRateIndexValueDate(IndexON,D1112)</f>
        <v>47240</v>
      </c>
      <c r="F1112" s="193">
        <f>IFERROR(_xll.qlIndexFixing(IndexON,D1112,TRUE,_xll.ohTrigger(RecalcTrigger,TriggerON)),NA())</f>
        <v>2.0857412075709902E-2</v>
      </c>
      <c r="H1112" s="42">
        <f>_xll.qlCalendarAdvance(Calendar,$H1111,B1112,"f",FALSE)</f>
        <v>47240</v>
      </c>
      <c r="I1112" s="177">
        <f>_xll.qlInterestRateIndexValueDate(Index1M,$H1112)</f>
        <v>47242</v>
      </c>
      <c r="J1112" s="182">
        <f>IFERROR(_xll.qlIndexFixing(Index1M,$H1112,TRUE,_xll.ohTrigger(RecalcTrigger,Trigger1M)),NA())</f>
        <v>2.0993335572763745E-2</v>
      </c>
      <c r="K1112" s="44">
        <f>IFERROR(_xll.qlIndexFixing(Index3M,H1112,TRUE,_xll.ohTrigger(RecalcTrigger,Trigger3M)),NA())</f>
        <v>2.1774532257257163E-2</v>
      </c>
      <c r="L1112" s="44">
        <f>IFERROR(_xll.qlIndexFixing(Index6M,$H1112,TRUE,_xll.ohTrigger(RecalcTrigger,Trigger6M)),NA())</f>
        <v>2.2062763285990501E-2</v>
      </c>
      <c r="M1112" s="183">
        <f>IFERROR(_xll.qlIndexFixing(Index1Y,$H1112,TRUE,_xll.ohTrigger(RecalcTrigger,Trigger1Y)),NA())</f>
        <v>2.2441228723735891E-2</v>
      </c>
      <c r="N1112" s="182">
        <f>IFERROR(_xll.qlIndexFixing(ONIndex1M,I1112,TRUE,_xll.ohTrigger(RecalcTrigger,Trigger1M)),NA())</f>
        <v>2.0972504817606819E-2</v>
      </c>
      <c r="O1112" s="44">
        <f>IFERROR(_xll.qlIndexFixing(ONIndex3M,I1112,TRUE,_xll.ohTrigger(RecalcTrigger,Trigger3M)),NA())</f>
        <v>2.1713988189269173E-2</v>
      </c>
      <c r="P1112" s="44">
        <f>IFERROR(_xll.qlIndexFixing(ONIndex6M,I1112,TRUE,_xll.ohTrigger(RecalcTrigger,Trigger6M)),NA())</f>
        <v>2.195642684346133E-2</v>
      </c>
      <c r="Q1112" s="183">
        <f>IFERROR(_xll.qlIndexFixing(ONIndex1Y,I1112,TRUE,_xll.ohTrigger(RecalcTrigger,Trigger1Y)),NA())</f>
        <v>2.2245796239506177E-2</v>
      </c>
    </row>
    <row r="1113" spans="2:17" x14ac:dyDescent="0.2">
      <c r="B1113" s="39" t="s">
        <v>42</v>
      </c>
      <c r="D1113" s="42">
        <f>_xll.qlCalendarAdvance(Calendar,$D1112,B1113,"f",FALSE)</f>
        <v>47247</v>
      </c>
      <c r="E1113" s="177">
        <f>_xll.qlInterestRateIndexValueDate(IndexON,D1113)</f>
        <v>47247</v>
      </c>
      <c r="F1113" s="193">
        <f>IFERROR(_xll.qlIndexFixing(IndexON,D1113,TRUE,_xll.ohTrigger(RecalcTrigger,TriggerON)),NA())</f>
        <v>2.0860058609182275E-2</v>
      </c>
      <c r="H1113" s="42">
        <f>_xll.qlCalendarAdvance(Calendar,$H1112,B1113,"f",FALSE)</f>
        <v>47247</v>
      </c>
      <c r="I1113" s="177">
        <f>_xll.qlInterestRateIndexValueDate(Index1M,$H1113)</f>
        <v>47249</v>
      </c>
      <c r="J1113" s="182">
        <f>IFERROR(_xll.qlIndexFixing(Index1M,$H1113,TRUE,_xll.ohTrigger(RecalcTrigger,Trigger1M)),NA())</f>
        <v>2.0994865446336088E-2</v>
      </c>
      <c r="K1113" s="44">
        <f>IFERROR(_xll.qlIndexFixing(Index3M,H1113,TRUE,_xll.ohTrigger(RecalcTrigger,Trigger3M)),NA())</f>
        <v>2.1774262153641095E-2</v>
      </c>
      <c r="L1113" s="44">
        <f>IFERROR(_xll.qlIndexFixing(Index6M,$H1113,TRUE,_xll.ohTrigger(RecalcTrigger,Trigger6M)),NA())</f>
        <v>2.2061039857592453E-2</v>
      </c>
      <c r="M1113" s="183">
        <f>IFERROR(_xll.qlIndexFixing(Index1Y,$H1113,TRUE,_xll.ohTrigger(RecalcTrigger,Trigger1Y)),NA())</f>
        <v>2.243832033705933E-2</v>
      </c>
      <c r="N1113" s="182">
        <f>IFERROR(_xll.qlIndexFixing(ONIndex1M,I1113,TRUE,_xll.ohTrigger(RecalcTrigger,Trigger1M)),NA())</f>
        <v>2.0974148745080967E-2</v>
      </c>
      <c r="O1113" s="44">
        <f>IFERROR(_xll.qlIndexFixing(ONIndex3M,I1113,TRUE,_xll.ohTrigger(RecalcTrigger,Trigger3M)),NA())</f>
        <v>2.171422824932101E-2</v>
      </c>
      <c r="P1113" s="44">
        <f>IFERROR(_xll.qlIndexFixing(ONIndex6M,I1113,TRUE,_xll.ohTrigger(RecalcTrigger,Trigger6M)),NA())</f>
        <v>2.1955695460587066E-2</v>
      </c>
      <c r="Q1113" s="183">
        <f>IFERROR(_xll.qlIndexFixing(ONIndex1Y,I1113,TRUE,_xll.ohTrigger(RecalcTrigger,Trigger1Y)),NA())</f>
        <v>2.2244813749976444E-2</v>
      </c>
    </row>
    <row r="1114" spans="2:17" x14ac:dyDescent="0.2">
      <c r="B1114" s="39" t="s">
        <v>42</v>
      </c>
      <c r="D1114" s="42">
        <f>_xll.qlCalendarAdvance(Calendar,$D1113,B1114,"f",FALSE)</f>
        <v>47254</v>
      </c>
      <c r="E1114" s="177">
        <f>_xll.qlInterestRateIndexValueDate(IndexON,D1114)</f>
        <v>47254</v>
      </c>
      <c r="F1114" s="193">
        <f>IFERROR(_xll.qlIndexFixing(IndexON,D1114,TRUE,_xll.ohTrigger(RecalcTrigger,TriggerON)),NA())</f>
        <v>2.0862620074382221E-2</v>
      </c>
      <c r="H1114" s="42">
        <f>_xll.qlCalendarAdvance(Calendar,$H1113,B1114,"f",FALSE)</f>
        <v>47254</v>
      </c>
      <c r="I1114" s="177">
        <f>_xll.qlInterestRateIndexValueDate(Index1M,$H1114)</f>
        <v>47256</v>
      </c>
      <c r="J1114" s="182">
        <f>IFERROR(_xll.qlIndexFixing(Index1M,$H1114,TRUE,_xll.ohTrigger(RecalcTrigger,Trigger1M)),NA())</f>
        <v>2.0996321117741436E-2</v>
      </c>
      <c r="K1114" s="44">
        <f>IFERROR(_xll.qlIndexFixing(Index3M,H1114,TRUE,_xll.ohTrigger(RecalcTrigger,Trigger3M)),NA())</f>
        <v>2.1773908318079394E-2</v>
      </c>
      <c r="L1114" s="44">
        <f>IFERROR(_xll.qlIndexFixing(Index6M,$H1114,TRUE,_xll.ohTrigger(RecalcTrigger,Trigger6M)),NA())</f>
        <v>2.2059239232687922E-2</v>
      </c>
      <c r="M1114" s="183">
        <f>IFERROR(_xll.qlIndexFixing(Index1Y,$H1114,TRUE,_xll.ohTrigger(RecalcTrigger,Trigger1Y)),NA())</f>
        <v>2.2435339470805119E-2</v>
      </c>
      <c r="N1114" s="182">
        <f>IFERROR(_xll.qlIndexFixing(ONIndex1M,I1114,TRUE,_xll.ohTrigger(RecalcTrigger,Trigger1M)),NA())</f>
        <v>2.0975718174787161E-2</v>
      </c>
      <c r="O1114" s="44">
        <f>IFERROR(_xll.qlIndexFixing(ONIndex3M,I1114,TRUE,_xll.ohTrigger(RecalcTrigger,Trigger3M)),NA())</f>
        <v>2.1714383686584071E-2</v>
      </c>
      <c r="P1114" s="44">
        <f>IFERROR(_xll.qlIndexFixing(ONIndex6M,I1114,TRUE,_xll.ohTrigger(RecalcTrigger,Trigger6M)),NA())</f>
        <v>2.1954884797050767E-2</v>
      </c>
      <c r="Q1114" s="183">
        <f>IFERROR(_xll.qlIndexFixing(ONIndex1Y,I1114,TRUE,_xll.ohTrigger(RecalcTrigger,Trigger1Y)),NA())</f>
        <v>2.224375485436525E-2</v>
      </c>
    </row>
    <row r="1115" spans="2:17" x14ac:dyDescent="0.2">
      <c r="B1115" s="39" t="s">
        <v>42</v>
      </c>
      <c r="D1115" s="42">
        <f>_xll.qlCalendarAdvance(Calendar,$D1114,B1115,"f",FALSE)</f>
        <v>47261</v>
      </c>
      <c r="E1115" s="177">
        <f>_xll.qlInterestRateIndexValueDate(IndexON,D1115)</f>
        <v>47261</v>
      </c>
      <c r="F1115" s="193">
        <f>IFERROR(_xll.qlIndexFixing(IndexON,D1115,TRUE,_xll.ohTrigger(RecalcTrigger,TriggerON)),NA())</f>
        <v>2.086509664996683E-2</v>
      </c>
      <c r="H1115" s="42">
        <f>_xll.qlCalendarAdvance(Calendar,$H1114,B1115,"f",FALSE)</f>
        <v>47261</v>
      </c>
      <c r="I1115" s="177">
        <f>_xll.qlInterestRateIndexValueDate(Index1M,$H1115)</f>
        <v>47263</v>
      </c>
      <c r="J1115" s="182">
        <f>IFERROR(_xll.qlIndexFixing(Index1M,$H1115,TRUE,_xll.ohTrigger(RecalcTrigger,Trigger1M)),NA())</f>
        <v>2.099770285785731E-2</v>
      </c>
      <c r="K1115" s="44">
        <f>IFERROR(_xll.qlIndexFixing(Index3M,H1115,TRUE,_xll.ohTrigger(RecalcTrigger,Trigger3M)),NA())</f>
        <v>2.1773470975706012E-2</v>
      </c>
      <c r="L1115" s="44">
        <f>IFERROR(_xll.qlIndexFixing(Index6M,$H1115,TRUE,_xll.ohTrigger(RecalcTrigger,Trigger6M)),NA())</f>
        <v>2.2057361648272194E-2</v>
      </c>
      <c r="M1115" s="183">
        <f>IFERROR(_xll.qlIndexFixing(Index1Y,$H1115,TRUE,_xll.ohTrigger(RecalcTrigger,Trigger1Y)),NA())</f>
        <v>2.2432286346988354E-2</v>
      </c>
      <c r="N1115" s="182">
        <f>IFERROR(_xll.qlIndexFixing(ONIndex1M,I1115,TRUE,_xll.ohTrigger(RecalcTrigger,Trigger1M)),NA())</f>
        <v>2.0977213377308956E-2</v>
      </c>
      <c r="O1115" s="44">
        <f>IFERROR(_xll.qlIndexFixing(ONIndex3M,I1115,TRUE,_xll.ohTrigger(RecalcTrigger,Trigger3M)),NA())</f>
        <v>2.1714454724959253E-2</v>
      </c>
      <c r="P1115" s="44">
        <f>IFERROR(_xll.qlIndexFixing(ONIndex6M,I1115,TRUE,_xll.ohTrigger(RecalcTrigger,Trigger6M)),NA())</f>
        <v>2.1953995086745337E-2</v>
      </c>
      <c r="Q1115" s="183">
        <f>IFERROR(_xll.qlIndexFixing(ONIndex1Y,I1115,TRUE,_xll.ohTrigger(RecalcTrigger,Trigger1Y)),NA())</f>
        <v>2.2242619769139438E-2</v>
      </c>
    </row>
    <row r="1116" spans="2:17" x14ac:dyDescent="0.2">
      <c r="B1116" s="39" t="s">
        <v>42</v>
      </c>
      <c r="D1116" s="42">
        <f>_xll.qlCalendarAdvance(Calendar,$D1115,B1116,"f",FALSE)</f>
        <v>47268</v>
      </c>
      <c r="E1116" s="177">
        <f>_xll.qlInterestRateIndexValueDate(IndexON,D1116)</f>
        <v>47268</v>
      </c>
      <c r="F1116" s="193">
        <f>IFERROR(_xll.qlIndexFixing(IndexON,D1116,TRUE,_xll.ohTrigger(RecalcTrigger,TriggerON)),NA())</f>
        <v>2.0867488515072807E-2</v>
      </c>
      <c r="H1116" s="42">
        <f>_xll.qlCalendarAdvance(Calendar,$H1115,B1116,"f",FALSE)</f>
        <v>47268</v>
      </c>
      <c r="I1116" s="177">
        <f>_xll.qlInterestRateIndexValueDate(Index1M,$H1116)</f>
        <v>47270</v>
      </c>
      <c r="J1116" s="182">
        <f>IFERROR(_xll.qlIndexFixing(Index1M,$H1116,TRUE,_xll.ohTrigger(RecalcTrigger,Trigger1M)),NA())</f>
        <v>2.0999010937561218E-2</v>
      </c>
      <c r="K1116" s="44">
        <f>IFERROR(_xll.qlIndexFixing(Index3M,H1116,TRUE,_xll.ohTrigger(RecalcTrigger,Trigger3M)),NA())</f>
        <v>2.1772950351655759E-2</v>
      </c>
      <c r="L1116" s="44">
        <f>IFERROR(_xll.qlIndexFixing(Index6M,$H1116,TRUE,_xll.ohTrigger(RecalcTrigger,Trigger6M)),NA())</f>
        <v>2.205540734134661E-2</v>
      </c>
      <c r="M1116" s="183">
        <f>IFERROR(_xll.qlIndexFixing(Index1Y,$H1116,TRUE,_xll.ohTrigger(RecalcTrigger,Trigger1Y)),NA())</f>
        <v>2.242916118763787E-2</v>
      </c>
      <c r="N1116" s="182">
        <f>IFERROR(_xll.qlIndexFixing(ONIndex1M,I1116,TRUE,_xll.ohTrigger(RecalcTrigger,Trigger1M)),NA())</f>
        <v>2.0978634622830228E-2</v>
      </c>
      <c r="O1116" s="44">
        <f>IFERROR(_xll.qlIndexFixing(ONIndex3M,I1116,TRUE,_xll.ohTrigger(RecalcTrigger,Trigger3M)),NA())</f>
        <v>2.1714441588347455E-2</v>
      </c>
      <c r="P1116" s="44">
        <f>IFERROR(_xll.qlIndexFixing(ONIndex6M,I1116,TRUE,_xll.ohTrigger(RecalcTrigger,Trigger6M)),NA())</f>
        <v>2.1953026563723554E-2</v>
      </c>
      <c r="Q1116" s="183">
        <f>IFERROR(_xll.qlIndexFixing(ONIndex1Y,I1116,TRUE,_xll.ohTrigger(RecalcTrigger,Trigger1Y)),NA())</f>
        <v>2.2241408710765853E-2</v>
      </c>
    </row>
    <row r="1117" spans="2:17" x14ac:dyDescent="0.2">
      <c r="B1117" s="39" t="s">
        <v>42</v>
      </c>
      <c r="D1117" s="42">
        <f>_xll.qlCalendarAdvance(Calendar,$D1116,B1117,"f",FALSE)</f>
        <v>47275</v>
      </c>
      <c r="E1117" s="177">
        <f>_xll.qlInterestRateIndexValueDate(IndexON,D1117)</f>
        <v>47275</v>
      </c>
      <c r="F1117" s="193">
        <f>IFERROR(_xll.qlIndexFixing(IndexON,D1117,TRUE,_xll.ohTrigger(RecalcTrigger,TriggerON)),NA())</f>
        <v>2.0869795848437178E-2</v>
      </c>
      <c r="H1117" s="42">
        <f>_xll.qlCalendarAdvance(Calendar,$H1116,B1117,"f",FALSE)</f>
        <v>47275</v>
      </c>
      <c r="I1117" s="177">
        <f>_xll.qlInterestRateIndexValueDate(Index1M,$H1117)</f>
        <v>47277</v>
      </c>
      <c r="J1117" s="182">
        <f>IFERROR(_xll.qlIndexFixing(Index1M,$H1117,TRUE,_xll.ohTrigger(RecalcTrigger,Trigger1M)),NA())</f>
        <v>2.1000245627735836E-2</v>
      </c>
      <c r="K1117" s="44">
        <f>IFERROR(_xll.qlIndexFixing(Index3M,H1117,TRUE,_xll.ohTrigger(RecalcTrigger,Trigger3M)),NA())</f>
        <v>2.1772346671071089E-2</v>
      </c>
      <c r="L1117" s="44">
        <f>IFERROR(_xll.qlIndexFixing(Index6M,$H1117,TRUE,_xll.ohTrigger(RecalcTrigger,Trigger6M)),NA())</f>
        <v>2.2053376548922872E-2</v>
      </c>
      <c r="M1117" s="183">
        <f>IFERROR(_xll.qlIndexFixing(Index1Y,$H1117,TRUE,_xll.ohTrigger(RecalcTrigger,Trigger1Y)),NA())</f>
        <v>2.2425964214794248E-2</v>
      </c>
      <c r="N1117" s="182">
        <f>IFERROR(_xll.qlIndexFixing(ONIndex1M,I1117,TRUE,_xll.ohTrigger(RecalcTrigger,Trigger1M)),NA())</f>
        <v>2.0979982182014467E-2</v>
      </c>
      <c r="O1117" s="44">
        <f>IFERROR(_xll.qlIndexFixing(ONIndex3M,I1117,TRUE,_xll.ohTrigger(RecalcTrigger,Trigger3M)),NA())</f>
        <v>2.1714344500569638E-2</v>
      </c>
      <c r="P1117" s="44">
        <f>IFERROR(_xll.qlIndexFixing(ONIndex6M,I1117,TRUE,_xll.ohTrigger(RecalcTrigger,Trigger6M)),NA())</f>
        <v>2.1951979462437876E-2</v>
      </c>
      <c r="Q1117" s="183">
        <f>IFERROR(_xll.qlIndexFixing(ONIndex1Y,I1117,TRUE,_xll.ohTrigger(RecalcTrigger,Trigger1Y)),NA())</f>
        <v>2.2240121895551468E-2</v>
      </c>
    </row>
    <row r="1118" spans="2:17" x14ac:dyDescent="0.2">
      <c r="B1118" s="39" t="s">
        <v>42</v>
      </c>
      <c r="D1118" s="42">
        <f>_xll.qlCalendarAdvance(Calendar,$D1117,B1118,"f",FALSE)</f>
        <v>47282</v>
      </c>
      <c r="E1118" s="177">
        <f>_xll.qlInterestRateIndexValueDate(IndexON,D1118)</f>
        <v>47282</v>
      </c>
      <c r="F1118" s="193">
        <f>IFERROR(_xll.qlIndexFixing(IndexON,D1118,TRUE,_xll.ohTrigger(RecalcTrigger,TriggerON)),NA())</f>
        <v>2.0872018829036776E-2</v>
      </c>
      <c r="H1118" s="42">
        <f>_xll.qlCalendarAdvance(Calendar,$H1117,B1118,"f",FALSE)</f>
        <v>47282</v>
      </c>
      <c r="I1118" s="177">
        <f>_xll.qlInterestRateIndexValueDate(Index1M,$H1118)</f>
        <v>47284</v>
      </c>
      <c r="J1118" s="182">
        <f>IFERROR(_xll.qlIndexFixing(Index1M,$H1118,TRUE,_xll.ohTrigger(RecalcTrigger,Trigger1M)),NA())</f>
        <v>2.1001407199256097E-2</v>
      </c>
      <c r="K1118" s="44">
        <f>IFERROR(_xll.qlIndexFixing(Index3M,H1118,TRUE,_xll.ohTrigger(RecalcTrigger,Trigger3M)),NA())</f>
        <v>2.1771660159099562E-2</v>
      </c>
      <c r="L1118" s="44">
        <f>IFERROR(_xll.qlIndexFixing(Index6M,$H1118,TRUE,_xll.ohTrigger(RecalcTrigger,Trigger6M)),NA())</f>
        <v>2.205126950801917E-2</v>
      </c>
      <c r="M1118" s="183">
        <f>IFERROR(_xll.qlIndexFixing(Index1Y,$H1118,TRUE,_xll.ohTrigger(RecalcTrigger,Trigger1Y)),NA())</f>
        <v>2.2422695650511582E-2</v>
      </c>
      <c r="N1118" s="182">
        <f>IFERROR(_xll.qlIndexFixing(ONIndex1M,I1118,TRUE,_xll.ohTrigger(RecalcTrigger,Trigger1M)),NA())</f>
        <v>2.0981256325205422E-2</v>
      </c>
      <c r="O1118" s="44">
        <f>IFERROR(_xll.qlIndexFixing(ONIndex3M,I1118,TRUE,_xll.ohTrigger(RecalcTrigger,Trigger3M)),NA())</f>
        <v>2.1714163685366827E-2</v>
      </c>
      <c r="P1118" s="44">
        <f>IFERROR(_xll.qlIndexFixing(ONIndex6M,I1118,TRUE,_xll.ohTrigger(RecalcTrigger,Trigger6M)),NA())</f>
        <v>2.1950854016701271E-2</v>
      </c>
      <c r="Q1118" s="183">
        <f>IFERROR(_xll.qlIndexFixing(ONIndex1Y,I1118,TRUE,_xll.ohTrigger(RecalcTrigger,Trigger1Y)),NA())</f>
        <v>2.2238759540122999E-2</v>
      </c>
    </row>
    <row r="1119" spans="2:17" x14ac:dyDescent="0.2">
      <c r="B1119" s="39" t="s">
        <v>42</v>
      </c>
      <c r="D1119" s="42">
        <f>_xll.qlCalendarAdvance(Calendar,$D1118,B1119,"f",FALSE)</f>
        <v>47289</v>
      </c>
      <c r="E1119" s="177">
        <f>_xll.qlInterestRateIndexValueDate(IndexON,D1119)</f>
        <v>47289</v>
      </c>
      <c r="F1119" s="193">
        <f>IFERROR(_xll.qlIndexFixing(IndexON,D1119,TRUE,_xll.ohTrigger(RecalcTrigger,TriggerON)),NA())</f>
        <v>2.0874157635768498E-2</v>
      </c>
      <c r="H1119" s="42">
        <f>_xll.qlCalendarAdvance(Calendar,$H1118,B1119,"f",FALSE)</f>
        <v>47289</v>
      </c>
      <c r="I1119" s="177">
        <f>_xll.qlInterestRateIndexValueDate(Index1M,$H1119)</f>
        <v>47291</v>
      </c>
      <c r="J1119" s="182">
        <f>IFERROR(_xll.qlIndexFixing(Index1M,$H1119,TRUE,_xll.ohTrigger(RecalcTrigger,Trigger1M)),NA())</f>
        <v>2.100249592300725E-2</v>
      </c>
      <c r="K1119" s="44">
        <f>IFERROR(_xll.qlIndexFixing(Index3M,H1119,TRUE,_xll.ohTrigger(RecalcTrigger,Trigger3M)),NA())</f>
        <v>2.1770891040894694E-2</v>
      </c>
      <c r="L1119" s="44">
        <f>IFERROR(_xll.qlIndexFixing(Index6M,$H1119,TRUE,_xll.ohTrigger(RecalcTrigger,Trigger6M)),NA())</f>
        <v>2.204908645566234E-2</v>
      </c>
      <c r="M1119" s="183">
        <f>IFERROR(_xll.qlIndexFixing(Index1Y,$H1119,TRUE,_xll.ohTrigger(RecalcTrigger,Trigger1Y)),NA())</f>
        <v>2.2419355716855726E-2</v>
      </c>
      <c r="N1119" s="182">
        <f>IFERROR(_xll.qlIndexFixing(ONIndex1M,I1119,TRUE,_xll.ohTrigger(RecalcTrigger,Trigger1M)),NA())</f>
        <v>2.0982457322746839E-2</v>
      </c>
      <c r="O1119" s="44">
        <f>IFERROR(_xll.qlIndexFixing(ONIndex3M,I1119,TRUE,_xll.ohTrigger(RecalcTrigger,Trigger3M)),NA())</f>
        <v>2.1713899366799794E-2</v>
      </c>
      <c r="P1119" s="44">
        <f>IFERROR(_xll.qlIndexFixing(ONIndex6M,I1119,TRUE,_xll.ohTrigger(RecalcTrigger,Trigger6M)),NA())</f>
        <v>2.1949650460966197E-2</v>
      </c>
      <c r="Q1119" s="183">
        <f>IFERROR(_xll.qlIndexFixing(ONIndex1Y,I1119,TRUE,_xll.ohTrigger(RecalcTrigger,Trigger1Y)),NA())</f>
        <v>2.2237321860787418E-2</v>
      </c>
    </row>
    <row r="1120" spans="2:17" x14ac:dyDescent="0.2">
      <c r="B1120" s="39" t="s">
        <v>42</v>
      </c>
      <c r="D1120" s="42">
        <f>_xll.qlCalendarAdvance(Calendar,$D1119,B1120,"f",FALSE)</f>
        <v>47296</v>
      </c>
      <c r="E1120" s="177">
        <f>_xll.qlInterestRateIndexValueDate(IndexON,D1120)</f>
        <v>47296</v>
      </c>
      <c r="F1120" s="193">
        <f>IFERROR(_xll.qlIndexFixing(IndexON,D1120,TRUE,_xll.ohTrigger(RecalcTrigger,TriggerON)),NA())</f>
        <v>2.0876212447609177E-2</v>
      </c>
      <c r="H1120" s="42">
        <f>_xll.qlCalendarAdvance(Calendar,$H1119,B1120,"f",FALSE)</f>
        <v>47296</v>
      </c>
      <c r="I1120" s="177">
        <f>_xll.qlInterestRateIndexValueDate(Index1M,$H1120)</f>
        <v>47298</v>
      </c>
      <c r="J1120" s="182">
        <f>IFERROR(_xll.qlIndexFixing(Index1M,$H1120,TRUE,_xll.ohTrigger(RecalcTrigger,Trigger1M)),NA())</f>
        <v>2.10041903608435E-2</v>
      </c>
      <c r="K1120" s="44">
        <f>IFERROR(_xll.qlIndexFixing(Index3M,H1120,TRUE,_xll.ohTrigger(RecalcTrigger,Trigger3M)),NA())</f>
        <v>2.1768296806182644E-2</v>
      </c>
      <c r="L1120" s="44">
        <f>IFERROR(_xll.qlIndexFixing(Index6M,$H1120,TRUE,_xll.ohTrigger(RecalcTrigger,Trigger6M)),NA())</f>
        <v>2.2046827628886552E-2</v>
      </c>
      <c r="M1120" s="183">
        <f>IFERROR(_xll.qlIndexFixing(Index1Y,$H1120,TRUE,_xll.ohTrigger(RecalcTrigger,Trigger1Y)),NA())</f>
        <v>2.2414736023461741E-2</v>
      </c>
      <c r="N1120" s="182">
        <f>IFERROR(_xll.qlIndexFixing(ONIndex1M,I1120,TRUE,_xll.ohTrigger(RecalcTrigger,Trigger1M)),NA())</f>
        <v>2.0983585445222275E-2</v>
      </c>
      <c r="O1120" s="44">
        <f>IFERROR(_xll.qlIndexFixing(ONIndex3M,I1120,TRUE,_xll.ohTrigger(RecalcTrigger,Trigger3M)),NA())</f>
        <v>2.1713551768689499E-2</v>
      </c>
      <c r="P1120" s="44">
        <f>IFERROR(_xll.qlIndexFixing(ONIndex6M,I1120,TRUE,_xll.ohTrigger(RecalcTrigger,Trigger6M)),NA())</f>
        <v>2.1948369029125558E-2</v>
      </c>
      <c r="Q1120" s="183">
        <f>IFERROR(_xll.qlIndexFixing(ONIndex1Y,I1120,TRUE,_xll.ohTrigger(RecalcTrigger,Trigger1Y)),NA())</f>
        <v>2.223580907401157E-2</v>
      </c>
    </row>
    <row r="1121" spans="2:17" x14ac:dyDescent="0.2">
      <c r="B1121" s="39" t="s">
        <v>42</v>
      </c>
      <c r="D1121" s="42">
        <f>_xll.qlCalendarAdvance(Calendar,$D1120,B1121,"f",FALSE)</f>
        <v>47303</v>
      </c>
      <c r="E1121" s="177">
        <f>_xll.qlInterestRateIndexValueDate(IndexON,D1121)</f>
        <v>47303</v>
      </c>
      <c r="F1121" s="193">
        <f>IFERROR(_xll.qlIndexFixing(IndexON,D1121,TRUE,_xll.ohTrigger(RecalcTrigger,TriggerON)),NA())</f>
        <v>2.0878183443455711E-2</v>
      </c>
      <c r="H1121" s="42">
        <f>_xll.qlCalendarAdvance(Calendar,$H1120,B1121,"f",FALSE)</f>
        <v>47303</v>
      </c>
      <c r="I1121" s="177">
        <f>_xll.qlInterestRateIndexValueDate(Index1M,$H1121)</f>
        <v>47305</v>
      </c>
      <c r="J1121" s="182">
        <f>IFERROR(_xll.qlIndexFixing(Index1M,$H1121,TRUE,_xll.ohTrigger(RecalcTrigger,Trigger1M)),NA())</f>
        <v>2.1004455910732918E-2</v>
      </c>
      <c r="K1121" s="44">
        <f>IFERROR(_xll.qlIndexFixing(Index3M,H1121,TRUE,_xll.ohTrigger(RecalcTrigger,Trigger3M)),NA())</f>
        <v>2.1769105886418536E-2</v>
      </c>
      <c r="L1121" s="44">
        <f>IFERROR(_xll.qlIndexFixing(Index6M,$H1121,TRUE,_xll.ohTrigger(RecalcTrigger,Trigger6M)),NA())</f>
        <v>2.2044493264733764E-2</v>
      </c>
      <c r="M1121" s="183">
        <f>IFERROR(_xll.qlIndexFixing(Index1Y,$H1121,TRUE,_xll.ohTrigger(RecalcTrigger,Trigger1Y)),NA())</f>
        <v>2.2412462629750367E-2</v>
      </c>
      <c r="N1121" s="182">
        <f>IFERROR(_xll.qlIndexFixing(ONIndex1M,I1121,TRUE,_xll.ohTrigger(RecalcTrigger,Trigger1M)),NA())</f>
        <v>2.0984640962975476E-2</v>
      </c>
      <c r="O1121" s="44">
        <f>IFERROR(_xll.qlIndexFixing(ONIndex3M,I1121,TRUE,_xll.ohTrigger(RecalcTrigger,Trigger3M)),NA())</f>
        <v>2.1713121114697032E-2</v>
      </c>
      <c r="P1121" s="44">
        <f>IFERROR(_xll.qlIndexFixing(ONIndex6M,I1121,TRUE,_xll.ohTrigger(RecalcTrigger,Trigger6M)),NA())</f>
        <v>2.1947009955392005E-2</v>
      </c>
      <c r="Q1121" s="183">
        <f>IFERROR(_xll.qlIndexFixing(ONIndex1Y,I1121,TRUE,_xll.ohTrigger(RecalcTrigger,Trigger1Y)),NA())</f>
        <v>2.2234221396182363E-2</v>
      </c>
    </row>
    <row r="1122" spans="2:17" x14ac:dyDescent="0.2">
      <c r="B1122" s="39" t="s">
        <v>42</v>
      </c>
      <c r="D1122" s="42">
        <f>_xll.qlCalendarAdvance(Calendar,$D1121,B1122,"f",FALSE)</f>
        <v>47310</v>
      </c>
      <c r="E1122" s="177">
        <f>_xll.qlInterestRateIndexValueDate(IndexON,D1122)</f>
        <v>47310</v>
      </c>
      <c r="F1122" s="193">
        <f>IFERROR(_xll.qlIndexFixing(IndexON,D1122,TRUE,_xll.ohTrigger(RecalcTrigger,TriggerON)),NA())</f>
        <v>2.0880070802204997E-2</v>
      </c>
      <c r="H1122" s="42">
        <f>_xll.qlCalendarAdvance(Calendar,$H1121,B1122,"f",FALSE)</f>
        <v>47310</v>
      </c>
      <c r="I1122" s="177">
        <f>_xll.qlInterestRateIndexValueDate(Index1M,$H1122)</f>
        <v>47312</v>
      </c>
      <c r="J1122" s="182">
        <f>IFERROR(_xll.qlIndexFixing(Index1M,$H1122,TRUE,_xll.ohTrigger(RecalcTrigger,Trigger1M)),NA())</f>
        <v>2.1005327716480511E-2</v>
      </c>
      <c r="K1122" s="44">
        <f>IFERROR(_xll.qlIndexFixing(Index3M,H1122,TRUE,_xll.ohTrigger(RecalcTrigger,Trigger3M)),NA())</f>
        <v>2.1768090300478937E-2</v>
      </c>
      <c r="L1122" s="44">
        <f>IFERROR(_xll.qlIndexFixing(Index6M,$H1122,TRUE,_xll.ohTrigger(RecalcTrigger,Trigger6M)),NA())</f>
        <v>2.2042083600253705E-2</v>
      </c>
      <c r="M1122" s="183">
        <f>IFERROR(_xll.qlIndexFixing(Index1Y,$H1122,TRUE,_xll.ohTrigger(RecalcTrigger,Trigger1Y)),NA())</f>
        <v>2.2408909920494428E-2</v>
      </c>
      <c r="N1122" s="182">
        <f>IFERROR(_xll.qlIndexFixing(ONIndex1M,I1122,TRUE,_xll.ohTrigger(RecalcTrigger,Trigger1M)),NA())</f>
        <v>2.0985624146430126E-2</v>
      </c>
      <c r="O1122" s="44">
        <f>IFERROR(_xll.qlIndexFixing(ONIndex3M,I1122,TRUE,_xll.ohTrigger(RecalcTrigger,Trigger3M)),NA())</f>
        <v>2.1712607628803227E-2</v>
      </c>
      <c r="P1122" s="44">
        <f>IFERROR(_xll.qlIndexFixing(ONIndex6M,I1122,TRUE,_xll.ohTrigger(RecalcTrigger,Trigger6M)),NA())</f>
        <v>2.1945573473978186E-2</v>
      </c>
      <c r="Q1122" s="183">
        <f>IFERROR(_xll.qlIndexFixing(ONIndex1Y,I1122,TRUE,_xll.ohTrigger(RecalcTrigger,Trigger1Y)),NA())</f>
        <v>2.2232559043846578E-2</v>
      </c>
    </row>
    <row r="1123" spans="2:17" x14ac:dyDescent="0.2">
      <c r="B1123" s="39" t="s">
        <v>42</v>
      </c>
      <c r="D1123" s="42">
        <f>_xll.qlCalendarAdvance(Calendar,$D1122,B1123,"f",FALSE)</f>
        <v>47317</v>
      </c>
      <c r="E1123" s="177">
        <f>_xll.qlInterestRateIndexValueDate(IndexON,D1123)</f>
        <v>47317</v>
      </c>
      <c r="F1123" s="193">
        <f>IFERROR(_xll.qlIndexFixing(IndexON,D1123,TRUE,_xll.ohTrigger(RecalcTrigger,TriggerON)),NA())</f>
        <v>2.0881874702753933E-2</v>
      </c>
      <c r="H1123" s="42">
        <f>_xll.qlCalendarAdvance(Calendar,$H1122,B1123,"f",FALSE)</f>
        <v>47317</v>
      </c>
      <c r="I1123" s="177">
        <f>_xll.qlInterestRateIndexValueDate(Index1M,$H1123)</f>
        <v>47319</v>
      </c>
      <c r="J1123" s="182">
        <f>IFERROR(_xll.qlIndexFixing(Index1M,$H1123,TRUE,_xll.ohTrigger(RecalcTrigger,Trigger1M)),NA())</f>
        <v>2.1006127758005151E-2</v>
      </c>
      <c r="K1123" s="44">
        <f>IFERROR(_xll.qlIndexFixing(Index3M,H1123,TRUE,_xll.ohTrigger(RecalcTrigger,Trigger3M)),NA())</f>
        <v>2.1766993008965965E-2</v>
      </c>
      <c r="L1123" s="44">
        <f>IFERROR(_xll.qlIndexFixing(Index6M,$H1123,TRUE,_xll.ohTrigger(RecalcTrigger,Trigger6M)),NA())</f>
        <v>2.2039598872503882E-2</v>
      </c>
      <c r="M1123" s="183">
        <f>IFERROR(_xll.qlIndexFixing(Index1Y,$H1123,TRUE,_xll.ohTrigger(RecalcTrigger,Trigger1Y)),NA())</f>
        <v>2.2405286730251339E-2</v>
      </c>
      <c r="N1123" s="182">
        <f>IFERROR(_xll.qlIndexFixing(ONIndex1M,I1123,TRUE,_xll.ohTrigger(RecalcTrigger,Trigger1M)),NA())</f>
        <v>2.0986535266009909E-2</v>
      </c>
      <c r="O1123" s="44">
        <f>IFERROR(_xll.qlIndexFixing(ONIndex3M,I1123,TRUE,_xll.ohTrigger(RecalcTrigger,Trigger3M)),NA())</f>
        <v>2.1712011534829045E-2</v>
      </c>
      <c r="P1123" s="44">
        <f>IFERROR(_xll.qlIndexFixing(ONIndex6M,I1123,TRUE,_xll.ohTrigger(RecalcTrigger,Trigger6M)),NA())</f>
        <v>2.1944059819016815E-2</v>
      </c>
      <c r="Q1123" s="183">
        <f>IFERROR(_xll.qlIndexFixing(ONIndex1Y,I1123,TRUE,_xll.ohTrigger(RecalcTrigger,Trigger1Y)),NA())</f>
        <v>2.2230822233311187E-2</v>
      </c>
    </row>
    <row r="1124" spans="2:17" x14ac:dyDescent="0.2">
      <c r="B1124" s="39" t="s">
        <v>42</v>
      </c>
      <c r="D1124" s="42">
        <f>_xll.qlCalendarAdvance(Calendar,$D1123,B1124,"f",FALSE)</f>
        <v>47324</v>
      </c>
      <c r="E1124" s="177">
        <f>_xll.qlInterestRateIndexValueDate(IndexON,D1124)</f>
        <v>47324</v>
      </c>
      <c r="F1124" s="193">
        <f>IFERROR(_xll.qlIndexFixing(IndexON,D1124,TRUE,_xll.ohTrigger(RecalcTrigger,TriggerON)),NA())</f>
        <v>2.0883595323999415E-2</v>
      </c>
      <c r="H1124" s="42">
        <f>_xll.qlCalendarAdvance(Calendar,$H1123,B1124,"f",FALSE)</f>
        <v>47324</v>
      </c>
      <c r="I1124" s="177">
        <f>_xll.qlInterestRateIndexValueDate(Index1M,$H1124)</f>
        <v>47326</v>
      </c>
      <c r="J1124" s="182">
        <f>IFERROR(_xll.qlIndexFixing(Index1M,$H1124,TRUE,_xll.ohTrigger(RecalcTrigger,Trigger1M)),NA())</f>
        <v>2.1006856306189512E-2</v>
      </c>
      <c r="K1124" s="44">
        <f>IFERROR(_xll.qlIndexFixing(Index3M,H1124,TRUE,_xll.ohTrigger(RecalcTrigger,Trigger3M)),NA())</f>
        <v>2.1765814237059498E-2</v>
      </c>
      <c r="L1124" s="44">
        <f>IFERROR(_xll.qlIndexFixing(Index6M,$H1124,TRUE,_xll.ohTrigger(RecalcTrigger,Trigger6M)),NA())</f>
        <v>2.2037039318547422E-2</v>
      </c>
      <c r="M1124" s="183">
        <f>IFERROR(_xll.qlIndexFixing(Index1Y,$H1124,TRUE,_xll.ohTrigger(RecalcTrigger,Trigger1Y)),NA())</f>
        <v>2.2401593281147505E-2</v>
      </c>
      <c r="N1124" s="182">
        <f>IFERROR(_xll.qlIndexFixing(ONIndex1M,I1124,TRUE,_xll.ohTrigger(RecalcTrigger,Trigger1M)),NA())</f>
        <v>2.0987374592218444E-2</v>
      </c>
      <c r="O1124" s="44">
        <f>IFERROR(_xll.qlIndexFixing(ONIndex3M,I1124,TRUE,_xll.ohTrigger(RecalcTrigger,Trigger3M)),NA())</f>
        <v>2.1711333056755322E-2</v>
      </c>
      <c r="P1124" s="44">
        <f>IFERROR(_xll.qlIndexFixing(ONIndex6M,I1124,TRUE,_xll.ohTrigger(RecalcTrigger,Trigger6M)),NA())</f>
        <v>2.1942469224560668E-2</v>
      </c>
      <c r="Q1124" s="183">
        <f>IFERROR(_xll.qlIndexFixing(ONIndex1Y,I1124,TRUE,_xll.ohTrigger(RecalcTrigger,Trigger1Y)),NA())</f>
        <v>2.2229011181043035E-2</v>
      </c>
    </row>
    <row r="1125" spans="2:17" x14ac:dyDescent="0.2">
      <c r="B1125" s="39" t="s">
        <v>42</v>
      </c>
      <c r="D1125" s="42">
        <f>_xll.qlCalendarAdvance(Calendar,$D1124,B1125,"f",FALSE)</f>
        <v>47331</v>
      </c>
      <c r="E1125" s="177">
        <f>_xll.qlInterestRateIndexValueDate(IndexON,D1125)</f>
        <v>47331</v>
      </c>
      <c r="F1125" s="193">
        <f>IFERROR(_xll.qlIndexFixing(IndexON,D1125,TRUE,_xll.ohTrigger(RecalcTrigger,TriggerON)),NA())</f>
        <v>2.0885232844918278E-2</v>
      </c>
      <c r="H1125" s="42">
        <f>_xll.qlCalendarAdvance(Calendar,$H1124,B1125,"f",FALSE)</f>
        <v>47331</v>
      </c>
      <c r="I1125" s="177">
        <f>_xll.qlInterestRateIndexValueDate(Index1M,$H1125)</f>
        <v>47333</v>
      </c>
      <c r="J1125" s="182">
        <f>IFERROR(_xll.qlIndexFixing(Index1M,$H1125,TRUE,_xll.ohTrigger(RecalcTrigger,Trigger1M)),NA())</f>
        <v>2.100751363192916E-2</v>
      </c>
      <c r="K1125" s="44">
        <f>IFERROR(_xll.qlIndexFixing(Index3M,H1125,TRUE,_xll.ohTrigger(RecalcTrigger,Trigger3M)),NA())</f>
        <v>2.1764554209940258E-2</v>
      </c>
      <c r="L1125" s="44">
        <f>IFERROR(_xll.qlIndexFixing(Index6M,$H1125,TRUE,_xll.ohTrigger(RecalcTrigger,Trigger6M)),NA())</f>
        <v>2.2034405175458256E-2</v>
      </c>
      <c r="M1125" s="183">
        <f>IFERROR(_xll.qlIndexFixing(Index1Y,$H1125,TRUE,_xll.ohTrigger(RecalcTrigger,Trigger1Y)),NA())</f>
        <v>2.2397829795320876E-2</v>
      </c>
      <c r="N1125" s="182">
        <f>IFERROR(_xll.qlIndexFixing(ONIndex1M,I1125,TRUE,_xll.ohTrigger(RecalcTrigger,Trigger1M)),NA())</f>
        <v>2.0988142395399478E-2</v>
      </c>
      <c r="O1125" s="44">
        <f>IFERROR(_xll.qlIndexFixing(ONIndex3M,I1125,TRUE,_xll.ohTrigger(RecalcTrigger,Trigger3M)),NA())</f>
        <v>2.1710572418243146E-2</v>
      </c>
      <c r="P1125" s="44">
        <f>IFERROR(_xll.qlIndexFixing(ONIndex6M,I1125,TRUE,_xll.ohTrigger(RecalcTrigger,Trigger6M)),NA())</f>
        <v>2.1940801924822395E-2</v>
      </c>
      <c r="Q1125" s="183">
        <f>IFERROR(_xll.qlIndexFixing(ONIndex1Y,I1125,TRUE,_xll.ohTrigger(RecalcTrigger,Trigger1Y)),NA())</f>
        <v>2.2227126103588901E-2</v>
      </c>
    </row>
    <row r="1126" spans="2:17" x14ac:dyDescent="0.2">
      <c r="B1126" s="39" t="s">
        <v>42</v>
      </c>
      <c r="D1126" s="42">
        <f>_xll.qlCalendarAdvance(Calendar,$D1125,B1126,"f",FALSE)</f>
        <v>47338</v>
      </c>
      <c r="E1126" s="177">
        <f>_xll.qlInterestRateIndexValueDate(IndexON,D1126)</f>
        <v>47338</v>
      </c>
      <c r="F1126" s="193">
        <f>IFERROR(_xll.qlIndexFixing(IndexON,D1126,TRUE,_xll.ohTrigger(RecalcTrigger,TriggerON)),NA())</f>
        <v>2.0886787444407418E-2</v>
      </c>
      <c r="H1126" s="42">
        <f>_xll.qlCalendarAdvance(Calendar,$H1125,B1126,"f",FALSE)</f>
        <v>47338</v>
      </c>
      <c r="I1126" s="177">
        <f>_xll.qlInterestRateIndexValueDate(Index1M,$H1126)</f>
        <v>47340</v>
      </c>
      <c r="J1126" s="182">
        <f>IFERROR(_xll.qlIndexFixing(Index1M,$H1126,TRUE,_xll.ohTrigger(RecalcTrigger,Trigger1M)),NA())</f>
        <v>2.1008100006114496E-2</v>
      </c>
      <c r="K1126" s="44">
        <f>IFERROR(_xll.qlIndexFixing(Index3M,H1126,TRUE,_xll.ohTrigger(RecalcTrigger,Trigger3M)),NA())</f>
        <v>2.176321315279833E-2</v>
      </c>
      <c r="L1126" s="44">
        <f>IFERROR(_xll.qlIndexFixing(Index6M,$H1126,TRUE,_xll.ohTrigger(RecalcTrigger,Trigger6M)),NA())</f>
        <v>2.2031696680313333E-2</v>
      </c>
      <c r="M1126" s="183">
        <f>IFERROR(_xll.qlIndexFixing(Index1Y,$H1126,TRUE,_xll.ohTrigger(RecalcTrigger,Trigger1Y)),NA())</f>
        <v>2.2393996494920066E-2</v>
      </c>
      <c r="N1126" s="182">
        <f>IFERROR(_xll.qlIndexFixing(ONIndex1M,I1126,TRUE,_xll.ohTrigger(RecalcTrigger,Trigger1M)),NA())</f>
        <v>2.0988838946056632E-2</v>
      </c>
      <c r="O1126" s="44">
        <f>IFERROR(_xll.qlIndexFixing(ONIndex3M,I1126,TRUE,_xll.ohTrigger(RecalcTrigger,Trigger3M)),NA())</f>
        <v>2.1709729843193415E-2</v>
      </c>
      <c r="P1126" s="44">
        <f>IFERROR(_xll.qlIndexFixing(ONIndex6M,I1126,TRUE,_xll.ohTrigger(RecalcTrigger,Trigger6M)),NA())</f>
        <v>2.1939058153854774E-2</v>
      </c>
      <c r="Q1126" s="183">
        <f>IFERROR(_xll.qlIndexFixing(ONIndex1Y,I1126,TRUE,_xll.ohTrigger(RecalcTrigger,Trigger1Y)),NA())</f>
        <v>2.2225167217255759E-2</v>
      </c>
    </row>
    <row r="1127" spans="2:17" x14ac:dyDescent="0.2">
      <c r="B1127" s="39" t="s">
        <v>42</v>
      </c>
      <c r="D1127" s="42">
        <f>_xll.qlCalendarAdvance(Calendar,$D1126,B1127,"f",FALSE)</f>
        <v>47345</v>
      </c>
      <c r="E1127" s="177">
        <f>_xll.qlInterestRateIndexValueDate(IndexON,D1127)</f>
        <v>47345</v>
      </c>
      <c r="F1127" s="193">
        <f>IFERROR(_xll.qlIndexFixing(IndexON,D1127,TRUE,_xll.ohTrigger(RecalcTrigger,TriggerON)),NA())</f>
        <v>2.0888259301443668E-2</v>
      </c>
      <c r="H1127" s="42">
        <f>_xll.qlCalendarAdvance(Calendar,$H1126,B1127,"f",FALSE)</f>
        <v>47345</v>
      </c>
      <c r="I1127" s="177">
        <f>_xll.qlInterestRateIndexValueDate(Index1M,$H1127)</f>
        <v>47347</v>
      </c>
      <c r="J1127" s="182">
        <f>IFERROR(_xll.qlIndexFixing(Index1M,$H1127,TRUE,_xll.ohTrigger(RecalcTrigger,Trigger1M)),NA())</f>
        <v>2.1008615699638508E-2</v>
      </c>
      <c r="K1127" s="44">
        <f>IFERROR(_xll.qlIndexFixing(Index3M,H1127,TRUE,_xll.ohTrigger(RecalcTrigger,Trigger3M)),NA())</f>
        <v>2.1761791290824634E-2</v>
      </c>
      <c r="L1127" s="44">
        <f>IFERROR(_xll.qlIndexFixing(Index6M,$H1127,TRUE,_xll.ohTrigger(RecalcTrigger,Trigger6M)),NA())</f>
        <v>2.2028914070200845E-2</v>
      </c>
      <c r="M1127" s="183">
        <f>IFERROR(_xll.qlIndexFixing(Index1Y,$H1127,TRUE,_xll.ohTrigger(RecalcTrigger,Trigger1Y)),NA())</f>
        <v>2.2390093602105685E-2</v>
      </c>
      <c r="N1127" s="182">
        <f>IFERROR(_xll.qlIndexFixing(ONIndex1M,I1127,TRUE,_xll.ohTrigger(RecalcTrigger,Trigger1M)),NA())</f>
        <v>2.0989464514613587E-2</v>
      </c>
      <c r="O1127" s="44">
        <f>IFERROR(_xll.qlIndexFixing(ONIndex3M,I1127,TRUE,_xll.ohTrigger(RecalcTrigger,Trigger3M)),NA())</f>
        <v>2.1708805555507027E-2</v>
      </c>
      <c r="P1127" s="44">
        <f>IFERROR(_xll.qlIndexFixing(ONIndex6M,I1127,TRUE,_xll.ohTrigger(RecalcTrigger,Trigger6M)),NA())</f>
        <v>2.1937238146030325E-2</v>
      </c>
      <c r="Q1127" s="183">
        <f>IFERROR(_xll.qlIndexFixing(ONIndex1Y,I1127,TRUE,_xll.ohTrigger(RecalcTrigger,Trigger1Y)),NA())</f>
        <v>2.2223134738510453E-2</v>
      </c>
    </row>
    <row r="1128" spans="2:17" x14ac:dyDescent="0.2">
      <c r="B1128" s="39" t="s">
        <v>42</v>
      </c>
      <c r="D1128" s="42">
        <f>_xll.qlCalendarAdvance(Calendar,$D1127,B1128,"f",FALSE)</f>
        <v>47352</v>
      </c>
      <c r="E1128" s="177">
        <f>_xll.qlInterestRateIndexValueDate(IndexON,D1128)</f>
        <v>47352</v>
      </c>
      <c r="F1128" s="193">
        <f>IFERROR(_xll.qlIndexFixing(IndexON,D1128,TRUE,_xll.ohTrigger(RecalcTrigger,TriggerON)),NA())</f>
        <v>2.0889648594764054E-2</v>
      </c>
      <c r="H1128" s="42">
        <f>_xll.qlCalendarAdvance(Calendar,$H1127,B1128,"f",FALSE)</f>
        <v>47352</v>
      </c>
      <c r="I1128" s="177">
        <f>_xll.qlInterestRateIndexValueDate(Index1M,$H1128)</f>
        <v>47354</v>
      </c>
      <c r="J1128" s="182">
        <f>IFERROR(_xll.qlIndexFixing(Index1M,$H1128,TRUE,_xll.ohTrigger(RecalcTrigger,Trigger1M)),NA())</f>
        <v>2.1009060983399341E-2</v>
      </c>
      <c r="K1128" s="44">
        <f>IFERROR(_xll.qlIndexFixing(Index3M,H1128,TRUE,_xll.ohTrigger(RecalcTrigger,Trigger3M)),NA())</f>
        <v>2.1760288849216065E-2</v>
      </c>
      <c r="L1128" s="44">
        <f>IFERROR(_xll.qlIndexFixing(Index6M,$H1128,TRUE,_xll.ohTrigger(RecalcTrigger,Trigger6M)),NA())</f>
        <v>2.2026057582212429E-2</v>
      </c>
      <c r="M1128" s="183">
        <f>IFERROR(_xll.qlIndexFixing(Index1Y,$H1128,TRUE,_xll.ohTrigger(RecalcTrigger,Trigger1Y)),NA())</f>
        <v>2.2386121339048562E-2</v>
      </c>
      <c r="N1128" s="182">
        <f>IFERROR(_xll.qlIndexFixing(ONIndex1M,I1128,TRUE,_xll.ohTrigger(RecalcTrigger,Trigger1M)),NA())</f>
        <v>2.0990019371414093E-2</v>
      </c>
      <c r="O1128" s="44">
        <f>IFERROR(_xll.qlIndexFixing(ONIndex3M,I1128,TRUE,_xll.ohTrigger(RecalcTrigger,Trigger3M)),NA())</f>
        <v>2.1707799778925008E-2</v>
      </c>
      <c r="P1128" s="44">
        <f>IFERROR(_xll.qlIndexFixing(ONIndex6M,I1128,TRUE,_xll.ohTrigger(RecalcTrigger,Trigger6M)),NA())</f>
        <v>2.1935342135321889E-2</v>
      </c>
      <c r="Q1128" s="183">
        <f>IFERROR(_xll.qlIndexFixing(ONIndex1Y,I1128,TRUE,_xll.ohTrigger(RecalcTrigger,Trigger1Y)),NA())</f>
        <v>2.2221028883739891E-2</v>
      </c>
    </row>
    <row r="1129" spans="2:17" x14ac:dyDescent="0.2">
      <c r="B1129" s="39" t="s">
        <v>42</v>
      </c>
      <c r="D1129" s="42">
        <f>_xll.qlCalendarAdvance(Calendar,$D1128,B1129,"f",FALSE)</f>
        <v>47359</v>
      </c>
      <c r="E1129" s="177">
        <f>_xll.qlInterestRateIndexValueDate(IndexON,D1129)</f>
        <v>47359</v>
      </c>
      <c r="F1129" s="193">
        <f>IFERROR(_xll.qlIndexFixing(IndexON,D1129,TRUE,_xll.ohTrigger(RecalcTrigger,TriggerON)),NA())</f>
        <v>2.0890955503585218E-2</v>
      </c>
      <c r="H1129" s="42">
        <f>_xll.qlCalendarAdvance(Calendar,$H1128,B1129,"f",FALSE)</f>
        <v>47359</v>
      </c>
      <c r="I1129" s="177">
        <f>_xll.qlInterestRateIndexValueDate(Index1M,$H1129)</f>
        <v>47361</v>
      </c>
      <c r="J1129" s="182">
        <f>IFERROR(_xll.qlIndexFixing(Index1M,$H1129,TRUE,_xll.ohTrigger(RecalcTrigger,Trigger1M)),NA())</f>
        <v>2.1007534230422946E-2</v>
      </c>
      <c r="K1129" s="44">
        <f>IFERROR(_xll.qlIndexFixing(Index3M,H1129,TRUE,_xll.ohTrigger(RecalcTrigger,Trigger3M)),NA())</f>
        <v>2.1757120918776802E-2</v>
      </c>
      <c r="L1129" s="44">
        <f>IFERROR(_xll.qlIndexFixing(Index6M,$H1129,TRUE,_xll.ohTrigger(RecalcTrigger,Trigger6M)),NA())</f>
        <v>2.2021379156441798E-2</v>
      </c>
      <c r="M1129" s="183">
        <f>IFERROR(_xll.qlIndexFixing(Index1Y,$H1129,TRUE,_xll.ohTrigger(RecalcTrigger,Trigger1Y)),NA())</f>
        <v>2.2381008723900198E-2</v>
      </c>
      <c r="N1129" s="182">
        <f>IFERROR(_xll.qlIndexFixing(ONIndex1M,I1129,TRUE,_xll.ohTrigger(RecalcTrigger,Trigger1M)),NA())</f>
        <v>2.0990503786881831E-2</v>
      </c>
      <c r="O1129" s="44">
        <f>IFERROR(_xll.qlIndexFixing(ONIndex3M,I1129,TRUE,_xll.ohTrigger(RecalcTrigger,Trigger3M)),NA())</f>
        <v>2.1706712737508127E-2</v>
      </c>
      <c r="P1129" s="44">
        <f>IFERROR(_xll.qlIndexFixing(ONIndex6M,I1129,TRUE,_xll.ohTrigger(RecalcTrigger,Trigger6M)),NA())</f>
        <v>2.1933370355782245E-2</v>
      </c>
      <c r="Q1129" s="183">
        <f>IFERROR(_xll.qlIndexFixing(ONIndex1Y,I1129,TRUE,_xll.ohTrigger(RecalcTrigger,Trigger1Y)),NA())</f>
        <v>2.2218849869570789E-2</v>
      </c>
    </row>
    <row r="1130" spans="2:17" x14ac:dyDescent="0.2">
      <c r="B1130" s="39" t="s">
        <v>42</v>
      </c>
      <c r="D1130" s="42">
        <f>_xll.qlCalendarAdvance(Calendar,$D1129,B1130,"f",FALSE)</f>
        <v>47366</v>
      </c>
      <c r="E1130" s="177">
        <f>_xll.qlInterestRateIndexValueDate(IndexON,D1130)</f>
        <v>47366</v>
      </c>
      <c r="F1130" s="193">
        <f>IFERROR(_xll.qlIndexFixing(IndexON,D1130,TRUE,_xll.ohTrigger(RecalcTrigger,TriggerON)),NA())</f>
        <v>2.0892180206484312E-2</v>
      </c>
      <c r="H1130" s="42">
        <f>_xll.qlCalendarAdvance(Calendar,$H1129,B1130,"f",FALSE)</f>
        <v>47366</v>
      </c>
      <c r="I1130" s="177">
        <f>_xll.qlInterestRateIndexValueDate(Index1M,$H1130)</f>
        <v>47368</v>
      </c>
      <c r="J1130" s="182">
        <f>IFERROR(_xll.qlIndexFixing(Index1M,$H1130,TRUE,_xll.ohTrigger(RecalcTrigger,Trigger1M)),NA())</f>
        <v>2.1009741405203401E-2</v>
      </c>
      <c r="K1130" s="44">
        <f>IFERROR(_xll.qlIndexFixing(Index3M,H1130,TRUE,_xll.ohTrigger(RecalcTrigger,Trigger3M)),NA())</f>
        <v>2.1755475336404897E-2</v>
      </c>
      <c r="L1130" s="44">
        <f>IFERROR(_xll.qlIndexFixing(Index6M,$H1130,TRUE,_xll.ohTrigger(RecalcTrigger,Trigger6M)),NA())</f>
        <v>2.2018397003098083E-2</v>
      </c>
      <c r="M1130" s="183">
        <f>IFERROR(_xll.qlIndexFixing(Index1Y,$H1130,TRUE,_xll.ohTrigger(RecalcTrigger,Trigger1Y)),NA())</f>
        <v>2.2377969590947611E-2</v>
      </c>
      <c r="N1130" s="182">
        <f>IFERROR(_xll.qlIndexFixing(ONIndex1M,I1130,TRUE,_xll.ohTrigger(RecalcTrigger,Trigger1M)),NA())</f>
        <v>2.0990918031600359E-2</v>
      </c>
      <c r="O1130" s="44">
        <f>IFERROR(_xll.qlIndexFixing(ONIndex3M,I1130,TRUE,_xll.ohTrigger(RecalcTrigger,Trigger3M)),NA())</f>
        <v>2.1705544654917475E-2</v>
      </c>
      <c r="P1130" s="44">
        <f>IFERROR(_xll.qlIndexFixing(ONIndex6M,I1130,TRUE,_xll.ohTrigger(RecalcTrigger,Trigger6M)),NA())</f>
        <v>2.1931323041863848E-2</v>
      </c>
      <c r="Q1130" s="183">
        <f>IFERROR(_xll.qlIndexFixing(ONIndex1Y,I1130,TRUE,_xll.ohTrigger(RecalcTrigger,Trigger1Y)),NA())</f>
        <v>2.2216597912230185E-2</v>
      </c>
    </row>
    <row r="1131" spans="2:17" x14ac:dyDescent="0.2">
      <c r="B1131" s="39" t="s">
        <v>42</v>
      </c>
      <c r="D1131" s="42">
        <f>_xll.qlCalendarAdvance(Calendar,$D1130,B1131,"f",FALSE)</f>
        <v>47373</v>
      </c>
      <c r="E1131" s="177">
        <f>_xll.qlInterestRateIndexValueDate(IndexON,D1131)</f>
        <v>47373</v>
      </c>
      <c r="F1131" s="193">
        <f>IFERROR(_xll.qlIndexFixing(IndexON,D1131,TRUE,_xll.ohTrigger(RecalcTrigger,TriggerON)),NA())</f>
        <v>2.0893322882518106E-2</v>
      </c>
      <c r="H1131" s="42">
        <f>_xll.qlCalendarAdvance(Calendar,$H1130,B1131,"f",FALSE)</f>
        <v>47373</v>
      </c>
      <c r="I1131" s="177">
        <f>_xll.qlInterestRateIndexValueDate(Index1M,$H1131)</f>
        <v>47375</v>
      </c>
      <c r="J1131" s="182">
        <f>IFERROR(_xll.qlIndexFixing(Index1M,$H1131,TRUE,_xll.ohTrigger(RecalcTrigger,Trigger1M)),NA())</f>
        <v>2.1009977085045494E-2</v>
      </c>
      <c r="K1131" s="44">
        <f>IFERROR(_xll.qlIndexFixing(Index3M,H1131,TRUE,_xll.ohTrigger(RecalcTrigger,Trigger3M)),NA())</f>
        <v>2.1753749816188515E-2</v>
      </c>
      <c r="L1131" s="44">
        <f>IFERROR(_xll.qlIndexFixing(Index6M,$H1131,TRUE,_xll.ohTrigger(RecalcTrigger,Trigger6M)),NA())</f>
        <v>2.2015341633164893E-2</v>
      </c>
      <c r="M1131" s="183">
        <f>IFERROR(_xll.qlIndexFixing(Index1Y,$H1131,TRUE,_xll.ohTrigger(RecalcTrigger,Trigger1Y)),NA())</f>
        <v>2.2373790550300126E-2</v>
      </c>
      <c r="N1131" s="182">
        <f>IFERROR(_xll.qlIndexFixing(ONIndex1M,I1131,TRUE,_xll.ohTrigger(RecalcTrigger,Trigger1M)),NA())</f>
        <v>2.0991262375913422E-2</v>
      </c>
      <c r="O1131" s="44">
        <f>IFERROR(_xll.qlIndexFixing(ONIndex3M,I1131,TRUE,_xll.ohTrigger(RecalcTrigger,Trigger3M)),NA())</f>
        <v>2.1704295755053948E-2</v>
      </c>
      <c r="P1131" s="44">
        <f>IFERROR(_xll.qlIndexFixing(ONIndex6M,I1131,TRUE,_xll.ohTrigger(RecalcTrigger,Trigger6M)),NA())</f>
        <v>2.1929200427379669E-2</v>
      </c>
      <c r="Q1131" s="183">
        <f>IFERROR(_xll.qlIndexFixing(ONIndex1Y,I1131,TRUE,_xll.ohTrigger(RecalcTrigger,Trigger1Y)),NA())</f>
        <v>2.2214273228184922E-2</v>
      </c>
    </row>
    <row r="1132" spans="2:17" x14ac:dyDescent="0.2">
      <c r="B1132" s="39" t="s">
        <v>42</v>
      </c>
      <c r="D1132" s="42">
        <f>_xll.qlCalendarAdvance(Calendar,$D1131,B1132,"f",FALSE)</f>
        <v>47380</v>
      </c>
      <c r="E1132" s="177">
        <f>_xll.qlInterestRateIndexValueDate(IndexON,D1132)</f>
        <v>47380</v>
      </c>
      <c r="F1132" s="193">
        <f>IFERROR(_xll.qlIndexFixing(IndexON,D1132,TRUE,_xll.ohTrigger(RecalcTrigger,TriggerON)),NA())</f>
        <v>2.0894383710743369E-2</v>
      </c>
      <c r="H1132" s="42">
        <f>_xll.qlCalendarAdvance(Calendar,$H1131,B1132,"f",FALSE)</f>
        <v>47380</v>
      </c>
      <c r="I1132" s="177">
        <f>_xll.qlInterestRateIndexValueDate(Index1M,$H1132)</f>
        <v>47382</v>
      </c>
      <c r="J1132" s="182">
        <f>IFERROR(_xll.qlIndexFixing(Index1M,$H1132,TRUE,_xll.ohTrigger(RecalcTrigger,Trigger1M)),NA())</f>
        <v>2.1010143438716978E-2</v>
      </c>
      <c r="K1132" s="44">
        <f>IFERROR(_xll.qlIndexFixing(Index3M,H1132,TRUE,_xll.ohTrigger(RecalcTrigger,Trigger3M)),NA())</f>
        <v>2.1751944583296989E-2</v>
      </c>
      <c r="L1132" s="44">
        <f>IFERROR(_xll.qlIndexFixing(Index6M,$H1132,TRUE,_xll.ohTrigger(RecalcTrigger,Trigger6M)),NA())</f>
        <v>2.2012213283697686E-2</v>
      </c>
      <c r="M1132" s="183">
        <f>IFERROR(_xll.qlIndexFixing(Index1Y,$H1132,TRUE,_xll.ohTrigger(RecalcTrigger,Trigger1Y)),NA())</f>
        <v>2.2369543028203466E-2</v>
      </c>
      <c r="N1132" s="182">
        <f>IFERROR(_xll.qlIndexFixing(ONIndex1M,I1132,TRUE,_xll.ohTrigger(RecalcTrigger,Trigger1M)),NA())</f>
        <v>2.0991537090244705E-2</v>
      </c>
      <c r="O1132" s="44">
        <f>IFERROR(_xll.qlIndexFixing(ONIndex3M,I1132,TRUE,_xll.ohTrigger(RecalcTrigger,Trigger3M)),NA())</f>
        <v>2.1702966261818446E-2</v>
      </c>
      <c r="P1132" s="44">
        <f>IFERROR(_xll.qlIndexFixing(ONIndex6M,I1132,TRUE,_xll.ohTrigger(RecalcTrigger,Trigger6M)),NA())</f>
        <v>2.1927002746702229E-2</v>
      </c>
      <c r="Q1132" s="183">
        <f>IFERROR(_xll.qlIndexFixing(ONIndex1Y,I1132,TRUE,_xll.ohTrigger(RecalcTrigger,Trigger1Y)),NA())</f>
        <v>2.2211876033981781E-2</v>
      </c>
    </row>
    <row r="1133" spans="2:17" x14ac:dyDescent="0.2">
      <c r="B1133" s="39" t="s">
        <v>42</v>
      </c>
      <c r="D1133" s="42">
        <f>_xll.qlCalendarAdvance(Calendar,$D1132,B1133,"f",FALSE)</f>
        <v>47387</v>
      </c>
      <c r="E1133" s="177">
        <f>_xll.qlInterestRateIndexValueDate(IndexON,D1133)</f>
        <v>47387</v>
      </c>
      <c r="F1133" s="193">
        <f>IFERROR(_xll.qlIndexFixing(IndexON,D1133,TRUE,_xll.ohTrigger(RecalcTrigger,TriggerON)),NA())</f>
        <v>2.0895362869817191E-2</v>
      </c>
      <c r="H1133" s="42">
        <f>_xll.qlCalendarAdvance(Calendar,$H1132,B1133,"f",FALSE)</f>
        <v>47387</v>
      </c>
      <c r="I1133" s="177">
        <f>_xll.qlInterestRateIndexValueDate(Index1M,$H1133)</f>
        <v>47389</v>
      </c>
      <c r="J1133" s="182">
        <f>IFERROR(_xll.qlIndexFixing(Index1M,$H1133,TRUE,_xll.ohTrigger(RecalcTrigger,Trigger1M)),NA())</f>
        <v>2.1011467036960694E-2</v>
      </c>
      <c r="K1133" s="44">
        <f>IFERROR(_xll.qlIndexFixing(Index3M,H1133,TRUE,_xll.ohTrigger(RecalcTrigger,Trigger3M)),NA())</f>
        <v>2.1751575828892953E-2</v>
      </c>
      <c r="L1133" s="44">
        <f>IFERROR(_xll.qlIndexFixing(Index6M,$H1133,TRUE,_xll.ohTrigger(RecalcTrigger,Trigger6M)),NA())</f>
        <v>2.2009428691529578E-2</v>
      </c>
      <c r="M1133" s="183">
        <f>IFERROR(_xll.qlIndexFixing(Index1Y,$H1133,TRUE,_xll.ohTrigger(RecalcTrigger,Trigger1Y)),NA())</f>
        <v>2.236522724688161E-2</v>
      </c>
      <c r="N1133" s="182">
        <f>IFERROR(_xll.qlIndexFixing(ONIndex1M,I1133,TRUE,_xll.ohTrigger(RecalcTrigger,Trigger1M)),NA())</f>
        <v>2.0991742445017891E-2</v>
      </c>
      <c r="O1133" s="44">
        <f>IFERROR(_xll.qlIndexFixing(ONIndex3M,I1133,TRUE,_xll.ohTrigger(RecalcTrigger,Trigger3M)),NA())</f>
        <v>2.1701556398951993E-2</v>
      </c>
      <c r="P1133" s="44">
        <f>IFERROR(_xll.qlIndexFixing(ONIndex6M,I1133,TRUE,_xll.ohTrigger(RecalcTrigger,Trigger6M)),NA())</f>
        <v>2.1924730233804368E-2</v>
      </c>
      <c r="Q1133" s="183">
        <f>IFERROR(_xll.qlIndexFixing(ONIndex1Y,I1133,TRUE,_xll.ohTrigger(RecalcTrigger,Trigger1Y)),NA())</f>
        <v>2.2209406546007671E-2</v>
      </c>
    </row>
    <row r="1134" spans="2:17" x14ac:dyDescent="0.2">
      <c r="B1134" s="39" t="s">
        <v>42</v>
      </c>
      <c r="D1134" s="42">
        <f>_xll.qlCalendarAdvance(Calendar,$D1133,B1134,"f",FALSE)</f>
        <v>47394</v>
      </c>
      <c r="E1134" s="177">
        <f>_xll.qlInterestRateIndexValueDate(IndexON,D1134)</f>
        <v>47394</v>
      </c>
      <c r="F1134" s="193">
        <f>IFERROR(_xll.qlIndexFixing(IndexON,D1134,TRUE,_xll.ohTrigger(RecalcTrigger,TriggerON)),NA())</f>
        <v>2.0896260538876277E-2</v>
      </c>
      <c r="H1134" s="42">
        <f>_xll.qlCalendarAdvance(Calendar,$H1133,B1134,"f",FALSE)</f>
        <v>47394</v>
      </c>
      <c r="I1134" s="177">
        <f>_xll.qlInterestRateIndexValueDate(Index1M,$H1134)</f>
        <v>47396</v>
      </c>
      <c r="J1134" s="182">
        <f>IFERROR(_xll.qlIndexFixing(Index1M,$H1134,TRUE,_xll.ohTrigger(RecalcTrigger,Trigger1M)),NA())</f>
        <v>2.1010269251140683E-2</v>
      </c>
      <c r="K1134" s="44">
        <f>IFERROR(_xll.qlIndexFixing(Index3M,H1134,TRUE,_xll.ohTrigger(RecalcTrigger,Trigger3M)),NA())</f>
        <v>2.1749594638881761E-2</v>
      </c>
      <c r="L1134" s="44">
        <f>IFERROR(_xll.qlIndexFixing(Index6M,$H1134,TRUE,_xll.ohTrigger(RecalcTrigger,Trigger6M)),NA())</f>
        <v>2.2006149798064704E-2</v>
      </c>
      <c r="M1134" s="183">
        <f>IFERROR(_xll.qlIndexFixing(Index1Y,$H1134,TRUE,_xll.ohTrigger(RecalcTrigger,Trigger1Y)),NA())</f>
        <v>2.2360843428569654E-2</v>
      </c>
      <c r="N1134" s="182">
        <f>IFERROR(_xll.qlIndexFixing(ONIndex1M,I1134,TRUE,_xll.ohTrigger(RecalcTrigger,Trigger1M)),NA())</f>
        <v>2.0991878710656664E-2</v>
      </c>
      <c r="O1134" s="44">
        <f>IFERROR(_xll.qlIndexFixing(ONIndex3M,I1134,TRUE,_xll.ohTrigger(RecalcTrigger,Trigger3M)),NA())</f>
        <v>2.1700066390435424E-2</v>
      </c>
      <c r="P1134" s="44">
        <f>IFERROR(_xll.qlIndexFixing(ONIndex6M,I1134,TRUE,_xll.ohTrigger(RecalcTrigger,Trigger6M)),NA())</f>
        <v>2.1922383122898736E-2</v>
      </c>
      <c r="Q1134" s="183">
        <f>IFERROR(_xll.qlIndexFixing(ONIndex1Y,I1134,TRUE,_xll.ohTrigger(RecalcTrigger,Trigger1Y)),NA())</f>
        <v>2.2206864980649499E-2</v>
      </c>
    </row>
    <row r="1135" spans="2:17" x14ac:dyDescent="0.2">
      <c r="B1135" s="39" t="s">
        <v>42</v>
      </c>
      <c r="D1135" s="42">
        <f>_xll.qlCalendarAdvance(Calendar,$D1134,B1135,"f",FALSE)</f>
        <v>47401</v>
      </c>
      <c r="E1135" s="177">
        <f>_xll.qlInterestRateIndexValueDate(IndexON,D1135)</f>
        <v>47401</v>
      </c>
      <c r="F1135" s="193">
        <f>IFERROR(_xll.qlIndexFixing(IndexON,D1135,TRUE,_xll.ohTrigger(RecalcTrigger,TriggerON)),NA())</f>
        <v>2.0897076896737588E-2</v>
      </c>
      <c r="H1135" s="42">
        <f>_xll.qlCalendarAdvance(Calendar,$H1134,B1135,"f",FALSE)</f>
        <v>47401</v>
      </c>
      <c r="I1135" s="177">
        <f>_xll.qlInterestRateIndexValueDate(Index1M,$H1135)</f>
        <v>47403</v>
      </c>
      <c r="J1135" s="182">
        <f>IFERROR(_xll.qlIndexFixing(Index1M,$H1135,TRUE,_xll.ohTrigger(RecalcTrigger,Trigger1M)),NA())</f>
        <v>2.1010229251702081E-2</v>
      </c>
      <c r="K1135" s="44">
        <f>IFERROR(_xll.qlIndexFixing(Index3M,H1135,TRUE,_xll.ohTrigger(RecalcTrigger,Trigger3M)),NA())</f>
        <v>2.1747534445746522E-2</v>
      </c>
      <c r="L1135" s="44">
        <f>IFERROR(_xll.qlIndexFixing(Index6M,$H1135,TRUE,_xll.ohTrigger(RecalcTrigger,Trigger6M)),NA())</f>
        <v>2.2002798648837578E-2</v>
      </c>
      <c r="M1135" s="183">
        <f>IFERROR(_xll.qlIndexFixing(Index1Y,$H1135,TRUE,_xll.ohTrigger(RecalcTrigger,Trigger1Y)),NA())</f>
        <v>2.2356391795511837E-2</v>
      </c>
      <c r="N1135" s="182">
        <f>IFERROR(_xll.qlIndexFixing(ONIndex1M,I1135,TRUE,_xll.ohTrigger(RecalcTrigger,Trigger1M)),NA())</f>
        <v>2.0991946157664643E-2</v>
      </c>
      <c r="O1135" s="44">
        <f>IFERROR(_xll.qlIndexFixing(ONIndex3M,I1135,TRUE,_xll.ohTrigger(RecalcTrigger,Trigger3M)),NA())</f>
        <v>2.1698496460009764E-2</v>
      </c>
      <c r="P1135" s="44">
        <f>IFERROR(_xll.qlIndexFixing(ONIndex6M,I1135,TRUE,_xll.ohTrigger(RecalcTrigger,Trigger6M)),NA())</f>
        <v>2.1919961648197983E-2</v>
      </c>
      <c r="Q1135" s="183">
        <f>IFERROR(_xll.qlIndexFixing(ONIndex1Y,I1135,TRUE,_xll.ohTrigger(RecalcTrigger,Trigger1Y)),NA())</f>
        <v>2.2204251554294174E-2</v>
      </c>
    </row>
    <row r="1136" spans="2:17" x14ac:dyDescent="0.2">
      <c r="B1136" s="39" t="s">
        <v>42</v>
      </c>
      <c r="D1136" s="42">
        <f>_xll.qlCalendarAdvance(Calendar,$D1135,B1136,"f",FALSE)</f>
        <v>47408</v>
      </c>
      <c r="E1136" s="177">
        <f>_xll.qlInterestRateIndexValueDate(IndexON,D1136)</f>
        <v>47408</v>
      </c>
      <c r="F1136" s="193">
        <f>IFERROR(_xll.qlIndexFixing(IndexON,D1136,TRUE,_xll.ohTrigger(RecalcTrigger,TriggerON)),NA())</f>
        <v>2.0897812122298021E-2</v>
      </c>
      <c r="H1136" s="42">
        <f>_xll.qlCalendarAdvance(Calendar,$H1135,B1136,"f",FALSE)</f>
        <v>47408</v>
      </c>
      <c r="I1136" s="177">
        <f>_xll.qlInterestRateIndexValueDate(Index1M,$H1136)</f>
        <v>47410</v>
      </c>
      <c r="J1136" s="182">
        <f>IFERROR(_xll.qlIndexFixing(Index1M,$H1136,TRUE,_xll.ohTrigger(RecalcTrigger,Trigger1M)),NA())</f>
        <v>2.1010121009706072E-2</v>
      </c>
      <c r="K1136" s="44">
        <f>IFERROR(_xll.qlIndexFixing(Index3M,H1136,TRUE,_xll.ohTrigger(RecalcTrigger,Trigger3M)),NA())</f>
        <v>2.1745395474721541E-2</v>
      </c>
      <c r="L1136" s="44">
        <f>IFERROR(_xll.qlIndexFixing(Index6M,$H1136,TRUE,_xll.ohTrigger(RecalcTrigger,Trigger6M)),NA())</f>
        <v>2.2000973244229876E-2</v>
      </c>
      <c r="M1136" s="183">
        <f>IFERROR(_xll.qlIndexFixing(Index1Y,$H1136,TRUE,_xll.ohTrigger(RecalcTrigger,Trigger1Y)),NA())</f>
        <v>2.2351872569962631E-2</v>
      </c>
      <c r="N1136" s="182">
        <f>IFERROR(_xll.qlIndexFixing(ONIndex1M,I1136,TRUE,_xll.ohTrigger(RecalcTrigger,Trigger1M)),NA())</f>
        <v>2.0991945056385575E-2</v>
      </c>
      <c r="O1136" s="44">
        <f>IFERROR(_xll.qlIndexFixing(ONIndex3M,I1136,TRUE,_xll.ohTrigger(RecalcTrigger,Trigger3M)),NA())</f>
        <v>2.1696846831575911E-2</v>
      </c>
      <c r="P1136" s="44">
        <f>IFERROR(_xll.qlIndexFixing(ONIndex6M,I1136,TRUE,_xll.ohTrigger(RecalcTrigger,Trigger6M)),NA())</f>
        <v>2.1917466043914757E-2</v>
      </c>
      <c r="Q1136" s="183">
        <f>IFERROR(_xll.qlIndexFixing(ONIndex1Y,I1136,TRUE,_xll.ohTrigger(RecalcTrigger,Trigger1Y)),NA())</f>
        <v>2.2201566483488477E-2</v>
      </c>
    </row>
    <row r="1137" spans="2:17" x14ac:dyDescent="0.2">
      <c r="B1137" s="39" t="s">
        <v>42</v>
      </c>
      <c r="D1137" s="42">
        <f>_xll.qlCalendarAdvance(Calendar,$D1136,B1137,"f",FALSE)</f>
        <v>47415</v>
      </c>
      <c r="E1137" s="177">
        <f>_xll.qlInterestRateIndexValueDate(IndexON,D1137)</f>
        <v>47415</v>
      </c>
      <c r="F1137" s="193">
        <f>IFERROR(_xll.qlIndexFixing(IndexON,D1137,TRUE,_xll.ohTrigger(RecalcTrigger,TriggerON)),NA())</f>
        <v>2.089846639453441E-2</v>
      </c>
      <c r="H1137" s="42">
        <f>_xll.qlCalendarAdvance(Calendar,$H1136,B1137,"f",FALSE)</f>
        <v>47415</v>
      </c>
      <c r="I1137" s="177">
        <f>_xll.qlInterestRateIndexValueDate(Index1M,$H1137)</f>
        <v>47417</v>
      </c>
      <c r="J1137" s="182">
        <f>IFERROR(_xll.qlIndexFixing(Index1M,$H1137,TRUE,_xll.ohTrigger(RecalcTrigger,Trigger1M)),NA())</f>
        <v>2.100994479605079E-2</v>
      </c>
      <c r="K1137" s="44">
        <f>IFERROR(_xll.qlIndexFixing(Index3M,H1137,TRUE,_xll.ohTrigger(RecalcTrigger,Trigger3M)),NA())</f>
        <v>2.1743177951043663E-2</v>
      </c>
      <c r="L1137" s="44">
        <f>IFERROR(_xll.qlIndexFixing(Index6M,$H1137,TRUE,_xll.ohTrigger(RecalcTrigger,Trigger6M)),NA())</f>
        <v>2.1995880531486066E-2</v>
      </c>
      <c r="M1137" s="183">
        <f>IFERROR(_xll.qlIndexFixing(Index1Y,$H1137,TRUE,_xll.ohTrigger(RecalcTrigger,Trigger1Y)),NA())</f>
        <v>2.2347285974186101E-2</v>
      </c>
      <c r="N1137" s="182">
        <f>IFERROR(_xll.qlIndexFixing(ONIndex1M,I1137,TRUE,_xll.ohTrigger(RecalcTrigger,Trigger1M)),NA())</f>
        <v>2.099187567732308E-2</v>
      </c>
      <c r="O1137" s="44">
        <f>IFERROR(_xll.qlIndexFixing(ONIndex3M,I1137,TRUE,_xll.ohTrigger(RecalcTrigger,Trigger3M)),NA())</f>
        <v>2.1695117728954827E-2</v>
      </c>
      <c r="P1137" s="44">
        <f>IFERROR(_xll.qlIndexFixing(ONIndex6M,I1137,TRUE,_xll.ohTrigger(RecalcTrigger,Trigger6M)),NA())</f>
        <v>2.1914896543862028E-2</v>
      </c>
      <c r="Q1137" s="183">
        <f>IFERROR(_xll.qlIndexFixing(ONIndex1Y,I1137,TRUE,_xll.ohTrigger(RecalcTrigger,Trigger1Y)),NA())</f>
        <v>2.2198809984619317E-2</v>
      </c>
    </row>
    <row r="1138" spans="2:17" x14ac:dyDescent="0.2">
      <c r="B1138" s="39" t="s">
        <v>42</v>
      </c>
      <c r="D1138" s="42">
        <f>_xll.qlCalendarAdvance(Calendar,$D1137,B1138,"f",FALSE)</f>
        <v>47422</v>
      </c>
      <c r="E1138" s="177">
        <f>_xll.qlInterestRateIndexValueDate(IndexON,D1138)</f>
        <v>47422</v>
      </c>
      <c r="F1138" s="193">
        <f>IFERROR(_xll.qlIndexFixing(IndexON,D1138,TRUE,_xll.ohTrigger(RecalcTrigger,TriggerON)),NA())</f>
        <v>2.0899039892343652E-2</v>
      </c>
      <c r="H1138" s="42">
        <f>_xll.qlCalendarAdvance(Calendar,$H1137,B1138,"f",FALSE)</f>
        <v>47422</v>
      </c>
      <c r="I1138" s="177">
        <f>_xll.qlInterestRateIndexValueDate(Index1M,$H1138)</f>
        <v>47424</v>
      </c>
      <c r="J1138" s="182">
        <f>IFERROR(_xll.qlIndexFixing(Index1M,$H1138,TRUE,_xll.ohTrigger(RecalcTrigger,Trigger1M)),NA())</f>
        <v>2.1009700881649856E-2</v>
      </c>
      <c r="K1138" s="44">
        <f>IFERROR(_xll.qlIndexFixing(Index3M,H1138,TRUE,_xll.ohTrigger(RecalcTrigger,Trigger3M)),NA())</f>
        <v>2.17408820999557E-2</v>
      </c>
      <c r="L1138" s="44">
        <f>IFERROR(_xll.qlIndexFixing(Index6M,$H1138,TRUE,_xll.ohTrigger(RecalcTrigger,Trigger6M)),NA())</f>
        <v>2.1991923892483049E-2</v>
      </c>
      <c r="M1138" s="183">
        <f>IFERROR(_xll.qlIndexFixing(Index1Y,$H1138,TRUE,_xll.ohTrigger(RecalcTrigger,Trigger1Y)),NA())</f>
        <v>2.2342632230456107E-2</v>
      </c>
      <c r="N1138" s="182">
        <f>IFERROR(_xll.qlIndexFixing(ONIndex1M,I1138,TRUE,_xll.ohTrigger(RecalcTrigger,Trigger1M)),NA())</f>
        <v>2.0991738290820905E-2</v>
      </c>
      <c r="O1138" s="44">
        <f>IFERROR(_xll.qlIndexFixing(ONIndex3M,I1138,TRUE,_xll.ohTrigger(RecalcTrigger,Trigger3M)),NA())</f>
        <v>2.1693309376127345E-2</v>
      </c>
      <c r="P1138" s="44">
        <f>IFERROR(_xll.qlIndexFixing(ONIndex6M,I1138,TRUE,_xll.ohTrigger(RecalcTrigger,Trigger6M)),NA())</f>
        <v>2.1912253382492253E-2</v>
      </c>
      <c r="Q1138" s="183">
        <f>IFERROR(_xll.qlIndexFixing(ONIndex1Y,I1138,TRUE,_xll.ohTrigger(RecalcTrigger,Trigger1Y)),NA())</f>
        <v>2.2195982274153536E-2</v>
      </c>
    </row>
    <row r="1139" spans="2:17" x14ac:dyDescent="0.2">
      <c r="B1139" s="39" t="s">
        <v>42</v>
      </c>
      <c r="D1139" s="42">
        <f>_xll.qlCalendarAdvance(Calendar,$D1138,B1139,"f",FALSE)</f>
        <v>47429</v>
      </c>
      <c r="E1139" s="177">
        <f>_xll.qlInterestRateIndexValueDate(IndexON,D1139)</f>
        <v>47429</v>
      </c>
      <c r="F1139" s="193">
        <f>IFERROR(_xll.qlIndexFixing(IndexON,D1139,TRUE,_xll.ohTrigger(RecalcTrigger,TriggerON)),NA())</f>
        <v>2.089953279470258E-2</v>
      </c>
      <c r="H1139" s="42">
        <f>_xll.qlCalendarAdvance(Calendar,$H1138,B1139,"f",FALSE)</f>
        <v>47429</v>
      </c>
      <c r="I1139" s="177">
        <f>_xll.qlInterestRateIndexValueDate(Index1M,$H1139)</f>
        <v>47431</v>
      </c>
      <c r="J1139" s="182">
        <f>IFERROR(_xll.qlIndexFixing(Index1M,$H1139,TRUE,_xll.ohTrigger(RecalcTrigger,Trigger1M)),NA())</f>
        <v>2.1009389537409145E-2</v>
      </c>
      <c r="K1139" s="44">
        <f>IFERROR(_xll.qlIndexFixing(Index3M,H1139,TRUE,_xll.ohTrigger(RecalcTrigger,Trigger3M)),NA())</f>
        <v>2.1738508146703851E-2</v>
      </c>
      <c r="L1139" s="44">
        <f>IFERROR(_xll.qlIndexFixing(Index6M,$H1139,TRUE,_xll.ohTrigger(RecalcTrigger,Trigger6M)),NA())</f>
        <v>2.1988291324311921E-2</v>
      </c>
      <c r="M1139" s="183">
        <f>IFERROR(_xll.qlIndexFixing(Index1Y,$H1139,TRUE,_xll.ohTrigger(RecalcTrigger,Trigger1Y)),NA())</f>
        <v>2.2337911561055222E-2</v>
      </c>
      <c r="N1139" s="182">
        <f>IFERROR(_xll.qlIndexFixing(ONIndex1M,I1139,TRUE,_xll.ohTrigger(RecalcTrigger,Trigger1M)),NA())</f>
        <v>2.099153316738267E-2</v>
      </c>
      <c r="O1139" s="44">
        <f>IFERROR(_xll.qlIndexFixing(ONIndex3M,I1139,TRUE,_xll.ohTrigger(RecalcTrigger,Trigger3M)),NA())</f>
        <v>2.1691421996754556E-2</v>
      </c>
      <c r="P1139" s="44">
        <f>IFERROR(_xll.qlIndexFixing(ONIndex6M,I1139,TRUE,_xll.ohTrigger(RecalcTrigger,Trigger6M)),NA())</f>
        <v>2.1909536793858209E-2</v>
      </c>
      <c r="Q1139" s="183">
        <f>IFERROR(_xll.qlIndexFixing(ONIndex1Y,I1139,TRUE,_xll.ohTrigger(RecalcTrigger,Trigger1Y)),NA())</f>
        <v>2.2193083568557981E-2</v>
      </c>
    </row>
    <row r="1140" spans="2:17" x14ac:dyDescent="0.2">
      <c r="B1140" s="39" t="s">
        <v>42</v>
      </c>
      <c r="D1140" s="42">
        <f>_xll.qlCalendarAdvance(Calendar,$D1139,B1140,"f",FALSE)</f>
        <v>47436</v>
      </c>
      <c r="E1140" s="177">
        <f>_xll.qlInterestRateIndexValueDate(IndexON,D1140)</f>
        <v>47436</v>
      </c>
      <c r="F1140" s="193">
        <f>IFERROR(_xll.qlIndexFixing(IndexON,D1140,TRUE,_xll.ohTrigger(RecalcTrigger,TriggerON)),NA())</f>
        <v>2.0899945280428156E-2</v>
      </c>
      <c r="H1140" s="42">
        <f>_xll.qlCalendarAdvance(Calendar,$H1139,B1140,"f",FALSE)</f>
        <v>47436</v>
      </c>
      <c r="I1140" s="177">
        <f>_xll.qlInterestRateIndexValueDate(Index1M,$H1140)</f>
        <v>47438</v>
      </c>
      <c r="J1140" s="182">
        <f>IFERROR(_xll.qlIndexFixing(Index1M,$H1140,TRUE,_xll.ohTrigger(RecalcTrigger,Trigger1M)),NA())</f>
        <v>2.1009011034239692E-2</v>
      </c>
      <c r="K1140" s="44">
        <f>IFERROR(_xll.qlIndexFixing(Index3M,H1140,TRUE,_xll.ohTrigger(RecalcTrigger,Trigger3M)),NA())</f>
        <v>2.1736056316539423E-2</v>
      </c>
      <c r="L1140" s="44">
        <f>IFERROR(_xll.qlIndexFixing(Index6M,$H1140,TRUE,_xll.ohTrigger(RecalcTrigger,Trigger6M)),NA())</f>
        <v>2.1984587673261988E-2</v>
      </c>
      <c r="M1140" s="183">
        <f>IFERROR(_xll.qlIndexFixing(Index1Y,$H1140,TRUE,_xll.ohTrigger(RecalcTrigger,Trigger1Y)),NA())</f>
        <v>2.2333124188276474E-2</v>
      </c>
      <c r="N1140" s="182">
        <f>IFERROR(_xll.qlIndexFixing(ONIndex1M,I1140,TRUE,_xll.ohTrigger(RecalcTrigger,Trigger1M)),NA())</f>
        <v>2.0991260577432058E-2</v>
      </c>
      <c r="O1140" s="44">
        <f>IFERROR(_xll.qlIndexFixing(ONIndex3M,I1140,TRUE,_xll.ohTrigger(RecalcTrigger,Trigger3M)),NA())</f>
        <v>2.1689455814817293E-2</v>
      </c>
      <c r="P1140" s="44">
        <f>IFERROR(_xll.qlIndexFixing(ONIndex6M,I1140,TRUE,_xll.ohTrigger(RecalcTrigger,Trigger6M)),NA())</f>
        <v>2.1906747012012673E-2</v>
      </c>
      <c r="Q1140" s="183">
        <f>IFERROR(_xll.qlIndexFixing(ONIndex1Y,I1140,TRUE,_xll.ohTrigger(RecalcTrigger,Trigger1Y)),NA())</f>
        <v>2.2190114084059687E-2</v>
      </c>
    </row>
    <row r="1141" spans="2:17" x14ac:dyDescent="0.2">
      <c r="B1141" s="39" t="s">
        <v>42</v>
      </c>
      <c r="D1141" s="42">
        <f>_xll.qlCalendarAdvance(Calendar,$D1140,B1141,"f",FALSE)</f>
        <v>47443</v>
      </c>
      <c r="E1141" s="177">
        <f>_xll.qlInterestRateIndexValueDate(IndexON,D1141)</f>
        <v>47443</v>
      </c>
      <c r="F1141" s="193">
        <f>IFERROR(_xll.qlIndexFixing(IndexON,D1141,TRUE,_xll.ohTrigger(RecalcTrigger,TriggerON)),NA())</f>
        <v>2.0900277528417277E-2</v>
      </c>
      <c r="H1141" s="42">
        <f>_xll.qlCalendarAdvance(Calendar,$H1140,B1141,"f",FALSE)</f>
        <v>47443</v>
      </c>
      <c r="I1141" s="177">
        <f>_xll.qlInterestRateIndexValueDate(Index1M,$H1141)</f>
        <v>47445</v>
      </c>
      <c r="J1141" s="182">
        <f>IFERROR(_xll.qlIndexFixing(Index1M,$H1141,TRUE,_xll.ohTrigger(RecalcTrigger,Trigger1M)),NA())</f>
        <v>2.1008565643052535E-2</v>
      </c>
      <c r="K1141" s="44">
        <f>IFERROR(_xll.qlIndexFixing(Index3M,H1141,TRUE,_xll.ohTrigger(RecalcTrigger,Trigger3M)),NA())</f>
        <v>2.1733526834716275E-2</v>
      </c>
      <c r="L1141" s="44">
        <f>IFERROR(_xll.qlIndexFixing(Index6M,$H1141,TRUE,_xll.ohTrigger(RecalcTrigger,Trigger6M)),NA())</f>
        <v>2.1980813176442581E-2</v>
      </c>
      <c r="M1141" s="183">
        <f>IFERROR(_xll.qlIndexFixing(Index1Y,$H1141,TRUE,_xll.ohTrigger(RecalcTrigger,Trigger1Y)),NA())</f>
        <v>2.232827033442095E-2</v>
      </c>
      <c r="N1141" s="182">
        <f>IFERROR(_xll.qlIndexFixing(ONIndex1M,I1141,TRUE,_xll.ohTrigger(RecalcTrigger,Trigger1M)),NA())</f>
        <v>2.0990920791312817E-2</v>
      </c>
      <c r="O1141" s="44">
        <f>IFERROR(_xll.qlIndexFixing(ONIndex3M,I1141,TRUE,_xll.ohTrigger(RecalcTrigger,Trigger3M)),NA())</f>
        <v>2.1687411054056582E-2</v>
      </c>
      <c r="P1141" s="44">
        <f>IFERROR(_xll.qlIndexFixing(ONIndex6M,I1141,TRUE,_xll.ohTrigger(RecalcTrigger,Trigger6M)),NA())</f>
        <v>2.1903884271328167E-2</v>
      </c>
      <c r="Q1141" s="183">
        <f>IFERROR(_xll.qlIndexFixing(ONIndex1Y,I1141,TRUE,_xll.ohTrigger(RecalcTrigger,Trigger1Y)),NA())</f>
        <v>2.2187074037445242E-2</v>
      </c>
    </row>
    <row r="1142" spans="2:17" x14ac:dyDescent="0.2">
      <c r="B1142" s="39" t="s">
        <v>42</v>
      </c>
      <c r="D1142" s="42">
        <f>_xll.qlCalendarAdvance(Calendar,$D1141,B1142,"f",FALSE)</f>
        <v>47450</v>
      </c>
      <c r="E1142" s="177">
        <f>_xll.qlInterestRateIndexValueDate(IndexON,D1142)</f>
        <v>47450</v>
      </c>
      <c r="F1142" s="193">
        <f>IFERROR(_xll.qlIndexFixing(IndexON,D1142,TRUE,_xll.ohTrigger(RecalcTrigger,TriggerON)),NA())</f>
        <v>2.0900529717646776E-2</v>
      </c>
      <c r="H1142" s="42">
        <f>_xll.qlCalendarAdvance(Calendar,$H1141,B1142,"f",FALSE)</f>
        <v>47450</v>
      </c>
      <c r="I1142" s="177">
        <f>_xll.qlInterestRateIndexValueDate(Index1M,$H1142)</f>
        <v>47452</v>
      </c>
      <c r="J1142" s="182">
        <f>IFERROR(_xll.qlIndexFixing(Index1M,$H1142,TRUE,_xll.ohTrigger(RecalcTrigger,Trigger1M)),NA())</f>
        <v>2.1008053634756128E-2</v>
      </c>
      <c r="K1142" s="44">
        <f>IFERROR(_xll.qlIndexFixing(Index3M,H1142,TRUE,_xll.ohTrigger(RecalcTrigger,Trigger3M)),NA())</f>
        <v>2.1729102452148652E-2</v>
      </c>
      <c r="L1142" s="44">
        <f>IFERROR(_xll.qlIndexFixing(Index6M,$H1142,TRUE,_xll.ohTrigger(RecalcTrigger,Trigger6M)),NA())</f>
        <v>2.1977337359726658E-2</v>
      </c>
      <c r="M1142" s="183">
        <f>IFERROR(_xll.qlIndexFixing(Index1Y,$H1142,TRUE,_xll.ohTrigger(RecalcTrigger,Trigger1Y)),NA())</f>
        <v>2.2322472477104296E-2</v>
      </c>
      <c r="N1142" s="182">
        <f>IFERROR(_xll.qlIndexFixing(ONIndex1M,I1142,TRUE,_xll.ohTrigger(RecalcTrigger,Trigger1M)),NA())</f>
        <v>2.0990514079608502E-2</v>
      </c>
      <c r="O1142" s="44">
        <f>IFERROR(_xll.qlIndexFixing(ONIndex3M,I1142,TRUE,_xll.ohTrigger(RecalcTrigger,Trigger3M)),NA())</f>
        <v>2.1685287938453257E-2</v>
      </c>
      <c r="P1142" s="44">
        <f>IFERROR(_xll.qlIndexFixing(ONIndex6M,I1142,TRUE,_xll.ohTrigger(RecalcTrigger,Trigger6M)),NA())</f>
        <v>2.1900948805697595E-2</v>
      </c>
      <c r="Q1142" s="183">
        <f>IFERROR(_xll.qlIndexFixing(ONIndex1Y,I1142,TRUE,_xll.ohTrigger(RecalcTrigger,Trigger1Y)),NA())</f>
        <v>2.2183963644861748E-2</v>
      </c>
    </row>
    <row r="1143" spans="2:17" x14ac:dyDescent="0.2">
      <c r="B1143" s="39" t="s">
        <v>42</v>
      </c>
      <c r="D1143" s="42">
        <f>_xll.qlCalendarAdvance(Calendar,$D1142,B1143,"f",FALSE)</f>
        <v>47457</v>
      </c>
      <c r="E1143" s="177">
        <f>_xll.qlInterestRateIndexValueDate(IndexON,D1143)</f>
        <v>47457</v>
      </c>
      <c r="F1143" s="193">
        <f>IFERROR(_xll.qlIndexFixing(IndexON,D1143,TRUE,_xll.ohTrigger(RecalcTrigger,TriggerON)),NA())</f>
        <v>2.0900702027013551E-2</v>
      </c>
      <c r="H1143" s="42">
        <f>_xll.qlCalendarAdvance(Calendar,$H1142,B1143,"f",FALSE)</f>
        <v>47457</v>
      </c>
      <c r="I1143" s="177">
        <f>_xll.qlInterestRateIndexValueDate(Index1M,$H1143)</f>
        <v>47459</v>
      </c>
      <c r="J1143" s="182">
        <f>IFERROR(_xll.qlIndexFixing(Index1M,$H1143,TRUE,_xll.ohTrigger(RecalcTrigger,Trigger1M)),NA())</f>
        <v>2.1007475280266669E-2</v>
      </c>
      <c r="K1143" s="44">
        <f>IFERROR(_xll.qlIndexFixing(Index3M,H1143,TRUE,_xll.ohTrigger(RecalcTrigger,Trigger3M)),NA())</f>
        <v>2.1726440877251285E-2</v>
      </c>
      <c r="L1143" s="44">
        <f>IFERROR(_xll.qlIndexFixing(Index6M,$H1143,TRUE,_xll.ohTrigger(RecalcTrigger,Trigger6M)),NA())</f>
        <v>2.1973416700362902E-2</v>
      </c>
      <c r="M1143" s="183">
        <f>IFERROR(_xll.qlIndexFixing(Index1Y,$H1143,TRUE,_xll.ohTrigger(RecalcTrigger,Trigger1Y)),NA())</f>
        <v>2.2318364072729673E-2</v>
      </c>
      <c r="N1143" s="182">
        <f>IFERROR(_xll.qlIndexFixing(ONIndex1M,I1143,TRUE,_xll.ohTrigger(RecalcTrigger,Trigger1M)),NA())</f>
        <v>2.0990040712582925E-2</v>
      </c>
      <c r="O1143" s="44">
        <f>IFERROR(_xll.qlIndexFixing(ONIndex3M,I1143,TRUE,_xll.ohTrigger(RecalcTrigger,Trigger3M)),NA())</f>
        <v>2.1683086691748343E-2</v>
      </c>
      <c r="P1143" s="44">
        <f>IFERROR(_xll.qlIndexFixing(ONIndex6M,I1143,TRUE,_xll.ohTrigger(RecalcTrigger,Trigger6M)),NA())</f>
        <v>2.1897940849413544E-2</v>
      </c>
      <c r="Q1143" s="183">
        <f>IFERROR(_xll.qlIndexFixing(ONIndex1Y,I1143,TRUE,_xll.ohTrigger(RecalcTrigger,Trigger1Y)),NA())</f>
        <v>2.2180783122776049E-2</v>
      </c>
    </row>
    <row r="1144" spans="2:17" x14ac:dyDescent="0.2">
      <c r="B1144" s="39" t="s">
        <v>42</v>
      </c>
      <c r="D1144" s="42">
        <f>_xll.qlCalendarAdvance(Calendar,$D1143,B1144,"f",FALSE)</f>
        <v>47464</v>
      </c>
      <c r="E1144" s="177">
        <f>_xll.qlInterestRateIndexValueDate(IndexON,D1144)</f>
        <v>47464</v>
      </c>
      <c r="F1144" s="193">
        <f>IFERROR(_xll.qlIndexFixing(IndexON,D1144,TRUE,_xll.ohTrigger(RecalcTrigger,TriggerON)),NA())</f>
        <v>2.0900794635494435E-2</v>
      </c>
      <c r="H1144" s="42">
        <f>_xll.qlCalendarAdvance(Calendar,$H1143,B1144,"f",FALSE)</f>
        <v>47464</v>
      </c>
      <c r="I1144" s="177">
        <f>_xll.qlInterestRateIndexValueDate(Index1M,$H1144)</f>
        <v>47466</v>
      </c>
      <c r="J1144" s="182">
        <f>IFERROR(_xll.qlIndexFixing(Index1M,$H1144,TRUE,_xll.ohTrigger(RecalcTrigger,Trigger1M)),NA())</f>
        <v>2.1006830850500344E-2</v>
      </c>
      <c r="K1144" s="44">
        <f>IFERROR(_xll.qlIndexFixing(Index3M,H1144,TRUE,_xll.ohTrigger(RecalcTrigger,Trigger3M)),NA())</f>
        <v>2.1723702280586288E-2</v>
      </c>
      <c r="L1144" s="44">
        <f>IFERROR(_xll.qlIndexFixing(Index6M,$H1144,TRUE,_xll.ohTrigger(RecalcTrigger,Trigger6M)),NA())</f>
        <v>2.1969425919314858E-2</v>
      </c>
      <c r="M1144" s="183">
        <f>IFERROR(_xll.qlIndexFixing(Index1Y,$H1144,TRUE,_xll.ohTrigger(RecalcTrigger,Trigger1Y)),NA())</f>
        <v>2.231331210954118E-2</v>
      </c>
      <c r="N1144" s="182">
        <f>IFERROR(_xll.qlIndexFixing(ONIndex1M,I1144,TRUE,_xll.ohTrigger(RecalcTrigger,Trigger1M)),NA())</f>
        <v>2.0989500960739704E-2</v>
      </c>
      <c r="O1144" s="44">
        <f>IFERROR(_xll.qlIndexFixing(ONIndex3M,I1144,TRUE,_xll.ohTrigger(RecalcTrigger,Trigger3M)),NA())</f>
        <v>2.1680807537842739E-2</v>
      </c>
      <c r="P1144" s="44">
        <f>IFERROR(_xll.qlIndexFixing(ONIndex6M,I1144,TRUE,_xll.ohTrigger(RecalcTrigger,Trigger6M)),NA())</f>
        <v>2.1894860636608726E-2</v>
      </c>
      <c r="Q1144" s="183">
        <f>IFERROR(_xll.qlIndexFixing(ONIndex1Y,I1144,TRUE,_xll.ohTrigger(RecalcTrigger,Trigger1Y)),NA())</f>
        <v>2.2177532687654988E-2</v>
      </c>
    </row>
    <row r="1145" spans="2:17" x14ac:dyDescent="0.2">
      <c r="B1145" s="39" t="s">
        <v>42</v>
      </c>
      <c r="D1145" s="42">
        <f>_xll.qlCalendarAdvance(Calendar,$D1144,B1145,"f",FALSE)</f>
        <v>47471</v>
      </c>
      <c r="E1145" s="177">
        <f>_xll.qlInterestRateIndexValueDate(IndexON,D1145)</f>
        <v>47471</v>
      </c>
      <c r="F1145" s="193">
        <f>IFERROR(_xll.qlIndexFixing(IndexON,D1145,TRUE,_xll.ohTrigger(RecalcTrigger,TriggerON)),NA())</f>
        <v>2.0900807721986325E-2</v>
      </c>
      <c r="H1145" s="42">
        <f>_xll.qlCalendarAdvance(Calendar,$H1144,B1145,"f",FALSE)</f>
        <v>47471</v>
      </c>
      <c r="I1145" s="177">
        <f>_xll.qlInterestRateIndexValueDate(Index1M,$H1145)</f>
        <v>47473</v>
      </c>
      <c r="J1145" s="182">
        <f>IFERROR(_xll.qlIndexFixing(Index1M,$H1145,TRUE,_xll.ohTrigger(RecalcTrigger,Trigger1M)),NA())</f>
        <v>2.1006120616368192E-2</v>
      </c>
      <c r="K1145" s="44">
        <f>IFERROR(_xll.qlIndexFixing(Index3M,H1145,TRUE,_xll.ohTrigger(RecalcTrigger,Trigger3M)),NA())</f>
        <v>2.1720886887363733E-2</v>
      </c>
      <c r="L1145" s="44">
        <f>IFERROR(_xll.qlIndexFixing(Index6M,$H1145,TRUE,_xll.ohTrigger(RecalcTrigger,Trigger6M)),NA())</f>
        <v>2.1965365253732175E-2</v>
      </c>
      <c r="M1145" s="183">
        <f>IFERROR(_xll.qlIndexFixing(Index1Y,$H1145,TRUE,_xll.ohTrigger(RecalcTrigger,Trigger1Y)),NA())</f>
        <v>2.2308194554570001E-2</v>
      </c>
      <c r="N1145" s="182">
        <f>IFERROR(_xll.qlIndexFixing(ONIndex1M,I1145,TRUE,_xll.ohTrigger(RecalcTrigger,Trigger1M)),NA())</f>
        <v>2.0988709884415258E-2</v>
      </c>
      <c r="O1145" s="44">
        <f>IFERROR(_xll.qlIndexFixing(ONIndex3M,I1145,TRUE,_xll.ohTrigger(RecalcTrigger,Trigger3M)),NA())</f>
        <v>2.1677763081475732E-2</v>
      </c>
      <c r="P1145" s="44">
        <f>IFERROR(_xll.qlIndexFixing(ONIndex6M,I1145,TRUE,_xll.ohTrigger(RecalcTrigger,Trigger6M)),NA())</f>
        <v>2.1890794566887806E-2</v>
      </c>
      <c r="Q1145" s="183">
        <f>IFERROR(_xll.qlIndexFixing(ONIndex1Y,I1145,TRUE,_xll.ohTrigger(RecalcTrigger,Trigger1Y)),NA())</f>
        <v>2.2173251175949815E-2</v>
      </c>
    </row>
    <row r="1146" spans="2:17" x14ac:dyDescent="0.2">
      <c r="B1146" s="39" t="s">
        <v>42</v>
      </c>
      <c r="D1146" s="42">
        <f>_xll.qlCalendarAdvance(Calendar,$D1145,B1146,"f",FALSE)</f>
        <v>47479</v>
      </c>
      <c r="E1146" s="177">
        <f>_xll.qlInterestRateIndexValueDate(IndexON,D1146)</f>
        <v>47479</v>
      </c>
      <c r="F1146" s="193">
        <f>IFERROR(_xll.qlIndexFixing(IndexON,D1146,TRUE,_xll.ohTrigger(RecalcTrigger,TriggerON)),NA())</f>
        <v>2.0900725533570252E-2</v>
      </c>
      <c r="H1146" s="42">
        <f>_xll.qlCalendarAdvance(Calendar,$H1145,B1146,"f",FALSE)</f>
        <v>47479</v>
      </c>
      <c r="I1146" s="177">
        <f>_xll.qlInterestRateIndexValueDate(Index1M,$H1146)</f>
        <v>47483</v>
      </c>
      <c r="J1146" s="182">
        <f>IFERROR(_xll.qlIndexFixing(Index1M,$H1146,TRUE,_xll.ohTrigger(RecalcTrigger,Trigger1M)),NA())</f>
        <v>2.1004992382843521E-2</v>
      </c>
      <c r="K1146" s="44">
        <f>IFERROR(_xll.qlIndexFixing(Index3M,H1146,TRUE,_xll.ohTrigger(RecalcTrigger,Trigger3M)),NA())</f>
        <v>2.1715870024920116E-2</v>
      </c>
      <c r="L1146" s="44">
        <f>IFERROR(_xll.qlIndexFixing(Index6M,$H1146,TRUE,_xll.ohTrigger(RecalcTrigger,Trigger6M)),NA())</f>
        <v>2.1958402820401391E-2</v>
      </c>
      <c r="M1146" s="183">
        <f>IFERROR(_xll.qlIndexFixing(Index1Y,$H1146,TRUE,_xll.ohTrigger(RecalcTrigger,Trigger1Y)),NA())</f>
        <v>2.230025816666735E-2</v>
      </c>
      <c r="N1146" s="182">
        <f>IFERROR(_xll.qlIndexFixing(ONIndex1M,I1146,TRUE,_xll.ohTrigger(RecalcTrigger,Trigger1M)),NA())</f>
        <v>2.0988019411376513E-2</v>
      </c>
      <c r="O1146" s="44">
        <f>IFERROR(_xll.qlIndexFixing(ONIndex3M,I1146,TRUE,_xll.ohTrigger(RecalcTrigger,Trigger3M)),NA())</f>
        <v>2.1675306694541874E-2</v>
      </c>
      <c r="P1146" s="44">
        <f>IFERROR(_xll.qlIndexFixing(ONIndex6M,I1146,TRUE,_xll.ohTrigger(RecalcTrigger,Trigger6M)),NA())</f>
        <v>2.1887550075492257E-2</v>
      </c>
      <c r="Q1146" s="183">
        <f>IFERROR(_xll.qlIndexFixing(ONIndex1Y,I1146,TRUE,_xll.ohTrigger(RecalcTrigger,Trigger1Y)),NA())</f>
        <v>2.2169841752486263E-2</v>
      </c>
    </row>
    <row r="1147" spans="2:17" x14ac:dyDescent="0.2">
      <c r="B1147" s="39" t="s">
        <v>42</v>
      </c>
      <c r="D1147" s="42">
        <f>_xll.qlCalendarAdvance(Calendar,$D1146,B1147,"f",FALSE)</f>
        <v>47486</v>
      </c>
      <c r="E1147" s="177">
        <f>_xll.qlInterestRateIndexValueDate(IndexON,D1147)</f>
        <v>47486</v>
      </c>
      <c r="F1147" s="193">
        <f>IFERROR(_xll.qlIndexFixing(IndexON,D1147,TRUE,_xll.ohTrigger(RecalcTrigger,TriggerON)),NA())</f>
        <v>2.0900568818209564E-2</v>
      </c>
      <c r="H1147" s="42">
        <f>_xll.qlCalendarAdvance(Calendar,$H1146,B1147,"f",FALSE)</f>
        <v>47486</v>
      </c>
      <c r="I1147" s="177">
        <f>_xll.qlInterestRateIndexValueDate(Index1M,$H1147)</f>
        <v>47490</v>
      </c>
      <c r="J1147" s="182">
        <f>IFERROR(_xll.qlIndexFixing(Index1M,$H1147,TRUE,_xll.ohTrigger(RecalcTrigger,Trigger1M)),NA())</f>
        <v>2.1004123466008263E-2</v>
      </c>
      <c r="K1147" s="44">
        <f>IFERROR(_xll.qlIndexFixing(Index3M,H1147,TRUE,_xll.ohTrigger(RecalcTrigger,Trigger3M)),NA())</f>
        <v>2.1714155857876963E-2</v>
      </c>
      <c r="L1147" s="44">
        <f>IFERROR(_xll.qlIndexFixing(Index6M,$H1147,TRUE,_xll.ohTrigger(RecalcTrigger,Trigger6M)),NA())</f>
        <v>2.1955214146962505E-2</v>
      </c>
      <c r="M1147" s="183">
        <f>IFERROR(_xll.qlIndexFixing(Index1Y,$H1147,TRUE,_xll.ohTrigger(RecalcTrigger,Trigger1Y)),NA())</f>
        <v>2.2295065619893202E-2</v>
      </c>
      <c r="N1147" s="182">
        <f>IFERROR(_xll.qlIndexFixing(ONIndex1M,I1147,TRUE,_xll.ohTrigger(RecalcTrigger,Trigger1M)),NA())</f>
        <v>2.0987375437462319E-2</v>
      </c>
      <c r="O1147" s="44">
        <f>IFERROR(_xll.qlIndexFixing(ONIndex3M,I1147,TRUE,_xll.ohTrigger(RecalcTrigger,Trigger3M)),NA())</f>
        <v>2.167313978916674E-2</v>
      </c>
      <c r="P1147" s="44">
        <f>IFERROR(_xll.qlIndexFixing(ONIndex6M,I1147,TRUE,_xll.ohTrigger(RecalcTrigger,Trigger6M)),NA())</f>
        <v>2.1884712175976873E-2</v>
      </c>
      <c r="Q1147" s="183">
        <f>IFERROR(_xll.qlIndexFixing(ONIndex1Y,I1147,TRUE,_xll.ohTrigger(RecalcTrigger,Trigger1Y)),NA())</f>
        <v>2.2166864302279876E-2</v>
      </c>
    </row>
    <row r="1148" spans="2:17" x14ac:dyDescent="0.2">
      <c r="B1148" s="39" t="s">
        <v>42</v>
      </c>
      <c r="D1148" s="42">
        <f>_xll.qlCalendarAdvance(Calendar,$D1147,B1148,"f",FALSE)</f>
        <v>47493</v>
      </c>
      <c r="E1148" s="177">
        <f>_xll.qlInterestRateIndexValueDate(IndexON,D1148)</f>
        <v>47493</v>
      </c>
      <c r="F1148" s="193">
        <f>IFERROR(_xll.qlIndexFixing(IndexON,D1148,TRUE,_xll.ohTrigger(RecalcTrigger,TriggerON)),NA())</f>
        <v>2.0900333143130112E-2</v>
      </c>
      <c r="H1148" s="42">
        <f>_xll.qlCalendarAdvance(Calendar,$H1147,B1148,"f",FALSE)</f>
        <v>47493</v>
      </c>
      <c r="I1148" s="177">
        <f>_xll.qlInterestRateIndexValueDate(Index1M,$H1148)</f>
        <v>47497</v>
      </c>
      <c r="J1148" s="182">
        <f>IFERROR(_xll.qlIndexFixing(Index1M,$H1148,TRUE,_xll.ohTrigger(RecalcTrigger,Trigger1M)),NA())</f>
        <v>2.1003189673669327E-2</v>
      </c>
      <c r="K1148" s="44">
        <f>IFERROR(_xll.qlIndexFixing(Index3M,H1148,TRUE,_xll.ohTrigger(RecalcTrigger,Trigger3M)),NA())</f>
        <v>2.1711073299517186E-2</v>
      </c>
      <c r="L1148" s="44">
        <f>IFERROR(_xll.qlIndexFixing(Index6M,$H1148,TRUE,_xll.ohTrigger(RecalcTrigger,Trigger6M)),NA())</f>
        <v>2.195091567772613E-2</v>
      </c>
      <c r="M1148" s="183">
        <f>IFERROR(_xll.qlIndexFixing(Index1Y,$H1148,TRUE,_xll.ohTrigger(RecalcTrigger,Trigger1Y)),NA())</f>
        <v>2.2289852525517517E-2</v>
      </c>
      <c r="N1148" s="182">
        <f>IFERROR(_xll.qlIndexFixing(ONIndex1M,I1148,TRUE,_xll.ohTrigger(RecalcTrigger,Trigger1M)),NA())</f>
        <v>2.0986563543790027E-2</v>
      </c>
      <c r="O1148" s="44">
        <f>IFERROR(_xll.qlIndexFixing(ONIndex3M,I1148,TRUE,_xll.ohTrigger(RecalcTrigger,Trigger3M)),NA())</f>
        <v>2.1670540261533588E-2</v>
      </c>
      <c r="P1148" s="44">
        <f>IFERROR(_xll.qlIndexFixing(ONIndex6M,I1148,TRUE,_xll.ohTrigger(RecalcTrigger,Trigger6M)),NA())</f>
        <v>2.188133510895085E-2</v>
      </c>
      <c r="Q1148" s="183">
        <f>IFERROR(_xll.qlIndexFixing(ONIndex1Y,I1148,TRUE,_xll.ohTrigger(RecalcTrigger,Trigger1Y)),NA())</f>
        <v>2.2163326533322092E-2</v>
      </c>
    </row>
    <row r="1149" spans="2:17" x14ac:dyDescent="0.2">
      <c r="B1149" s="39" t="s">
        <v>42</v>
      </c>
      <c r="D1149" s="42">
        <f>_xll.qlCalendarAdvance(Calendar,$D1148,B1149,"f",FALSE)</f>
        <v>47500</v>
      </c>
      <c r="E1149" s="177">
        <f>_xll.qlInterestRateIndexValueDate(IndexON,D1149)</f>
        <v>47500</v>
      </c>
      <c r="F1149" s="193">
        <f>IFERROR(_xll.qlIndexFixing(IndexON,D1149,TRUE,_xll.ohTrigger(RecalcTrigger,TriggerON)),NA())</f>
        <v>2.0900018687228794E-2</v>
      </c>
      <c r="H1149" s="42">
        <f>_xll.qlCalendarAdvance(Calendar,$H1148,B1149,"f",FALSE)</f>
        <v>47500</v>
      </c>
      <c r="I1149" s="177">
        <f>_xll.qlInterestRateIndexValueDate(Index1M,$H1149)</f>
        <v>47504</v>
      </c>
      <c r="J1149" s="182">
        <f>IFERROR(_xll.qlIndexFixing(Index1M,$H1149,TRUE,_xll.ohTrigger(RecalcTrigger,Trigger1M)),NA())</f>
        <v>2.1002191276745484E-2</v>
      </c>
      <c r="K1149" s="44">
        <f>IFERROR(_xll.qlIndexFixing(Index3M,H1149,TRUE,_xll.ohTrigger(RecalcTrigger,Trigger3M)),NA())</f>
        <v>2.1708328002875678E-2</v>
      </c>
      <c r="L1149" s="44">
        <f>IFERROR(_xll.qlIndexFixing(Index6M,$H1149,TRUE,_xll.ohTrigger(RecalcTrigger,Trigger6M)),NA())</f>
        <v>2.1946548374246831E-2</v>
      </c>
      <c r="M1149" s="183">
        <f>IFERROR(_xll.qlIndexFixing(Index1Y,$H1149,TRUE,_xll.ohTrigger(RecalcTrigger,Trigger1Y)),NA())</f>
        <v>2.2284618660681633E-2</v>
      </c>
      <c r="N1149" s="182">
        <f>IFERROR(_xll.qlIndexFixing(ONIndex1M,I1149,TRUE,_xll.ohTrigger(RecalcTrigger,Trigger1M)),NA())</f>
        <v>2.0985686656107561E-2</v>
      </c>
      <c r="O1149" s="44">
        <f>IFERROR(_xll.qlIndexFixing(ONIndex3M,I1149,TRUE,_xll.ohTrigger(RecalcTrigger,Trigger3M)),NA())</f>
        <v>2.1667863977858914E-2</v>
      </c>
      <c r="P1149" s="44">
        <f>IFERROR(_xll.qlIndexFixing(ONIndex6M,I1149,TRUE,_xll.ohTrigger(RecalcTrigger,Trigger6M)),NA())</f>
        <v>2.1877886989560835E-2</v>
      </c>
      <c r="Q1149" s="183">
        <f>IFERROR(_xll.qlIndexFixing(ONIndex1Y,I1149,TRUE,_xll.ohTrigger(RecalcTrigger,Trigger1Y)),NA())</f>
        <v>2.2159719964438551E-2</v>
      </c>
    </row>
    <row r="1150" spans="2:17" x14ac:dyDescent="0.2">
      <c r="B1150" s="39" t="s">
        <v>42</v>
      </c>
      <c r="D1150" s="42">
        <f>_xll.qlCalendarAdvance(Calendar,$D1149,B1150,"f",FALSE)</f>
        <v>47507</v>
      </c>
      <c r="E1150" s="177">
        <f>_xll.qlInterestRateIndexValueDate(IndexON,D1150)</f>
        <v>47507</v>
      </c>
      <c r="F1150" s="193">
        <f>IFERROR(_xll.qlIndexFixing(IndexON,D1150,TRUE,_xll.ohTrigger(RecalcTrigger,TriggerON)),NA())</f>
        <v>2.0899625629562379E-2</v>
      </c>
      <c r="H1150" s="42">
        <f>_xll.qlCalendarAdvance(Calendar,$H1149,B1150,"f",FALSE)</f>
        <v>47507</v>
      </c>
      <c r="I1150" s="177">
        <f>_xll.qlInterestRateIndexValueDate(Index1M,$H1150)</f>
        <v>47511</v>
      </c>
      <c r="J1150" s="182">
        <f>IFERROR(_xll.qlIndexFixing(Index1M,$H1150,TRUE,_xll.ohTrigger(RecalcTrigger,Trigger1M)),NA())</f>
        <v>2.1001128546158081E-2</v>
      </c>
      <c r="K1150" s="44">
        <f>IFERROR(_xll.qlIndexFixing(Index3M,H1150,TRUE,_xll.ohTrigger(RecalcTrigger,Trigger3M)),NA())</f>
        <v>2.1704681045227343E-2</v>
      </c>
      <c r="L1150" s="44">
        <f>IFERROR(_xll.qlIndexFixing(Index6M,$H1150,TRUE,_xll.ohTrigger(RecalcTrigger,Trigger6M)),NA())</f>
        <v>2.1942112473703243E-2</v>
      </c>
      <c r="M1150" s="183">
        <f>IFERROR(_xll.qlIndexFixing(Index1Y,$H1150,TRUE,_xll.ohTrigger(RecalcTrigger,Trigger1Y)),NA())</f>
        <v>2.2279363799418795E-2</v>
      </c>
      <c r="N1150" s="182">
        <f>IFERROR(_xll.qlIndexFixing(ONIndex1M,I1150,TRUE,_xll.ohTrigger(RecalcTrigger,Trigger1M)),NA())</f>
        <v>2.0984745044838604E-2</v>
      </c>
      <c r="O1150" s="44">
        <f>IFERROR(_xll.qlIndexFixing(ONIndex3M,I1150,TRUE,_xll.ohTrigger(RecalcTrigger,Trigger3M)),NA())</f>
        <v>2.1665111162123551E-2</v>
      </c>
      <c r="P1150" s="44">
        <f>IFERROR(_xll.qlIndexFixing(ONIndex6M,I1150,TRUE,_xll.ohTrigger(RecalcTrigger,Trigger6M)),NA())</f>
        <v>2.1874368052019477E-2</v>
      </c>
      <c r="Q1150" s="183">
        <f>IFERROR(_xll.qlIndexFixing(ONIndex1Y,I1150,TRUE,_xll.ohTrigger(RecalcTrigger,Trigger1Y)),NA())</f>
        <v>2.2156044812096098E-2</v>
      </c>
    </row>
    <row r="1151" spans="2:17" x14ac:dyDescent="0.2">
      <c r="B1151" s="39" t="s">
        <v>42</v>
      </c>
      <c r="D1151" s="42">
        <f>_xll.qlCalendarAdvance(Calendar,$D1150,B1151,"f",FALSE)</f>
        <v>47514</v>
      </c>
      <c r="E1151" s="177">
        <f>_xll.qlInterestRateIndexValueDate(IndexON,D1151)</f>
        <v>47514</v>
      </c>
      <c r="F1151" s="193">
        <f>IFERROR(_xll.qlIndexFixing(IndexON,D1151,TRUE,_xll.ohTrigger(RecalcTrigger,TriggerON)),NA())</f>
        <v>2.0899154148947829E-2</v>
      </c>
      <c r="H1151" s="42">
        <f>_xll.qlCalendarAdvance(Calendar,$H1150,B1151,"f",FALSE)</f>
        <v>47514</v>
      </c>
      <c r="I1151" s="177">
        <f>_xll.qlInterestRateIndexValueDate(Index1M,$H1151)</f>
        <v>47518</v>
      </c>
      <c r="J1151" s="182">
        <f>IFERROR(_xll.qlIndexFixing(Index1M,$H1151,TRUE,_xll.ohTrigger(RecalcTrigger,Trigger1M)),NA())</f>
        <v>2.0998421866579457E-2</v>
      </c>
      <c r="K1151" s="44">
        <f>IFERROR(_xll.qlIndexFixing(Index3M,H1151,TRUE,_xll.ohTrigger(RecalcTrigger,Trigger3M)),NA())</f>
        <v>2.1701371799792299E-2</v>
      </c>
      <c r="L1151" s="44">
        <f>IFERROR(_xll.qlIndexFixing(Index6M,$H1151,TRUE,_xll.ohTrigger(RecalcTrigger,Trigger6M)),NA())</f>
        <v>2.1937608213276182E-2</v>
      </c>
      <c r="M1151" s="183">
        <f>IFERROR(_xll.qlIndexFixing(Index1Y,$H1151,TRUE,_xll.ohTrigger(RecalcTrigger,Trigger1Y)),NA())</f>
        <v>2.2274087712653941E-2</v>
      </c>
      <c r="N1151" s="182">
        <f>IFERROR(_xll.qlIndexFixing(ONIndex1M,I1151,TRUE,_xll.ohTrigger(RecalcTrigger,Trigger1M)),NA())</f>
        <v>2.0983738980406841E-2</v>
      </c>
      <c r="O1151" s="44">
        <f>IFERROR(_xll.qlIndexFixing(ONIndex3M,I1151,TRUE,_xll.ohTrigger(RecalcTrigger,Trigger3M)),NA())</f>
        <v>2.1662282038148462E-2</v>
      </c>
      <c r="P1151" s="44">
        <f>IFERROR(_xll.qlIndexFixing(ONIndex6M,I1151,TRUE,_xll.ohTrigger(RecalcTrigger,Trigger6M)),NA())</f>
        <v>2.1870778530299617E-2</v>
      </c>
      <c r="Q1151" s="183">
        <f>IFERROR(_xll.qlIndexFixing(ONIndex1Y,I1151,TRUE,_xll.ohTrigger(RecalcTrigger,Trigger1Y)),NA())</f>
        <v>2.2152301292761578E-2</v>
      </c>
    </row>
    <row r="1152" spans="2:17" x14ac:dyDescent="0.2">
      <c r="B1152" s="39" t="s">
        <v>42</v>
      </c>
      <c r="D1152" s="42">
        <f>_xll.qlCalendarAdvance(Calendar,$D1151,B1152,"f",FALSE)</f>
        <v>47521</v>
      </c>
      <c r="E1152" s="177">
        <f>_xll.qlInterestRateIndexValueDate(IndexON,D1152)</f>
        <v>47521</v>
      </c>
      <c r="F1152" s="193">
        <f>IFERROR(_xll.qlIndexFixing(IndexON,D1152,TRUE,_xll.ohTrigger(RecalcTrigger,TriggerON)),NA())</f>
        <v>2.0898604424122169E-2</v>
      </c>
      <c r="H1152" s="42">
        <f>_xll.qlCalendarAdvance(Calendar,$H1151,B1152,"f",FALSE)</f>
        <v>47521</v>
      </c>
      <c r="I1152" s="177">
        <f>_xll.qlInterestRateIndexValueDate(Index1M,$H1152)</f>
        <v>47525</v>
      </c>
      <c r="J1152" s="182">
        <f>IFERROR(_xll.qlIndexFixing(Index1M,$H1152,TRUE,_xll.ohTrigger(RecalcTrigger,Trigger1M)),NA())</f>
        <v>2.0997245093286359E-2</v>
      </c>
      <c r="K1152" s="44">
        <f>IFERROR(_xll.qlIndexFixing(Index3M,H1152,TRUE,_xll.ohTrigger(RecalcTrigger,Trigger3M)),NA())</f>
        <v>2.1697987442498547E-2</v>
      </c>
      <c r="L1152" s="44">
        <f>IFERROR(_xll.qlIndexFixing(Index6M,$H1152,TRUE,_xll.ohTrigger(RecalcTrigger,Trigger6M)),NA())</f>
        <v>2.1933035830153508E-2</v>
      </c>
      <c r="M1152" s="183">
        <f>IFERROR(_xll.qlIndexFixing(Index1Y,$H1152,TRUE,_xll.ohTrigger(RecalcTrigger,Trigger1Y)),NA())</f>
        <v>2.2268790168203927E-2</v>
      </c>
      <c r="N1152" s="182">
        <f>IFERROR(_xll.qlIndexFixing(ONIndex1M,I1152,TRUE,_xll.ohTrigger(RecalcTrigger,Trigger1M)),NA())</f>
        <v>2.098266873331589E-2</v>
      </c>
      <c r="O1152" s="44">
        <f>IFERROR(_xll.qlIndexFixing(ONIndex3M,I1152,TRUE,_xll.ohTrigger(RecalcTrigger,Trigger3M)),NA())</f>
        <v>2.1659376829754606E-2</v>
      </c>
      <c r="P1152" s="44">
        <f>IFERROR(_xll.qlIndexFixing(ONIndex6M,I1152,TRUE,_xll.ohTrigger(RecalcTrigger,Trigger6M)),NA())</f>
        <v>2.186711865869384E-2</v>
      </c>
      <c r="Q1152" s="183">
        <f>IFERROR(_xll.qlIndexFixing(ONIndex1Y,I1152,TRUE,_xll.ohTrigger(RecalcTrigger,Trigger1Y)),NA())</f>
        <v>2.2148489622662026E-2</v>
      </c>
    </row>
    <row r="1153" spans="2:17" x14ac:dyDescent="0.2">
      <c r="B1153" s="39" t="s">
        <v>42</v>
      </c>
      <c r="D1153" s="42">
        <f>_xll.qlCalendarAdvance(Calendar,$D1152,B1153,"f",FALSE)</f>
        <v>47528</v>
      </c>
      <c r="E1153" s="177">
        <f>_xll.qlInterestRateIndexValueDate(IndexON,D1153)</f>
        <v>47528</v>
      </c>
      <c r="F1153" s="193">
        <f>IFERROR(_xll.qlIndexFixing(IndexON,D1153,TRUE,_xll.ohTrigger(RecalcTrigger,TriggerON)),NA())</f>
        <v>2.0897976634381976E-2</v>
      </c>
      <c r="H1153" s="42">
        <f>_xll.qlCalendarAdvance(Calendar,$H1152,B1153,"f",FALSE)</f>
        <v>47528</v>
      </c>
      <c r="I1153" s="177">
        <f>_xll.qlInterestRateIndexValueDate(Index1M,$H1153)</f>
        <v>47532</v>
      </c>
      <c r="J1153" s="182">
        <f>IFERROR(_xll.qlIndexFixing(Index1M,$H1153,TRUE,_xll.ohTrigger(RecalcTrigger,Trigger1M)),NA())</f>
        <v>2.0996004752145137E-2</v>
      </c>
      <c r="K1153" s="44">
        <f>IFERROR(_xll.qlIndexFixing(Index3M,H1153,TRUE,_xll.ohTrigger(RecalcTrigger,Trigger3M)),NA())</f>
        <v>2.1694528198598868E-2</v>
      </c>
      <c r="L1153" s="44">
        <f>IFERROR(_xll.qlIndexFixing(Index6M,$H1153,TRUE,_xll.ohTrigger(RecalcTrigger,Trigger6M)),NA())</f>
        <v>2.1928395561525267E-2</v>
      </c>
      <c r="M1153" s="183">
        <f>IFERROR(_xll.qlIndexFixing(Index1Y,$H1153,TRUE,_xll.ohTrigger(RecalcTrigger,Trigger1Y)),NA())</f>
        <v>2.2263470930777289E-2</v>
      </c>
      <c r="N1153" s="182">
        <f>IFERROR(_xll.qlIndexFixing(ONIndex1M,I1153,TRUE,_xll.ohTrigger(RecalcTrigger,Trigger1M)),NA())</f>
        <v>2.0981534573909499E-2</v>
      </c>
      <c r="O1153" s="44">
        <f>IFERROR(_xll.qlIndexFixing(ONIndex3M,I1153,TRUE,_xll.ohTrigger(RecalcTrigger,Trigger3M)),NA())</f>
        <v>2.1656395760762948E-2</v>
      </c>
      <c r="P1153" s="44">
        <f>IFERROR(_xll.qlIndexFixing(ONIndex6M,I1153,TRUE,_xll.ohTrigger(RecalcTrigger,Trigger6M)),NA())</f>
        <v>2.1863388671174988E-2</v>
      </c>
      <c r="Q1153" s="183">
        <f>IFERROR(_xll.qlIndexFixing(ONIndex1Y,I1153,TRUE,_xll.ohTrigger(RecalcTrigger,Trigger1Y)),NA())</f>
        <v>2.2144610018584032E-2</v>
      </c>
    </row>
    <row r="1154" spans="2:17" x14ac:dyDescent="0.2">
      <c r="B1154" s="39" t="s">
        <v>42</v>
      </c>
      <c r="D1154" s="42">
        <f>_xll.qlCalendarAdvance(Calendar,$D1153,B1154,"f",FALSE)</f>
        <v>47535</v>
      </c>
      <c r="E1154" s="177">
        <f>_xll.qlInterestRateIndexValueDate(IndexON,D1154)</f>
        <v>47535</v>
      </c>
      <c r="F1154" s="193">
        <f>IFERROR(_xll.qlIndexFixing(IndexON,D1154,TRUE,_xll.ohTrigger(RecalcTrigger,TriggerON)),NA())</f>
        <v>2.0897270958464276E-2</v>
      </c>
      <c r="H1154" s="42">
        <f>_xll.qlCalendarAdvance(Calendar,$H1153,B1154,"f",FALSE)</f>
        <v>47535</v>
      </c>
      <c r="I1154" s="177">
        <f>_xll.qlInterestRateIndexValueDate(Index1M,$H1154)</f>
        <v>47539</v>
      </c>
      <c r="J1154" s="182">
        <f>IFERROR(_xll.qlIndexFixing(Index1M,$H1154,TRUE,_xll.ohTrigger(RecalcTrigger,Trigger1M)),NA())</f>
        <v>2.0994701114030536E-2</v>
      </c>
      <c r="K1154" s="44">
        <f>IFERROR(_xll.qlIndexFixing(Index3M,H1154,TRUE,_xll.ohTrigger(RecalcTrigger,Trigger3M)),NA())</f>
        <v>2.1690994293355706E-2</v>
      </c>
      <c r="L1154" s="44">
        <f>IFERROR(_xll.qlIndexFixing(Index6M,$H1154,TRUE,_xll.ohTrigger(RecalcTrigger,Trigger6M)),NA())</f>
        <v>2.192368764458897E-2</v>
      </c>
      <c r="M1154" s="183">
        <f>IFERROR(_xll.qlIndexFixing(Index1Y,$H1154,TRUE,_xll.ohTrigger(RecalcTrigger,Trigger1Y)),NA())</f>
        <v>2.2258129761975363E-2</v>
      </c>
      <c r="N1154" s="182">
        <f>IFERROR(_xll.qlIndexFixing(ONIndex1M,I1154,TRUE,_xll.ohTrigger(RecalcTrigger,Trigger1M)),NA())</f>
        <v>2.0980336772691288E-2</v>
      </c>
      <c r="O1154" s="44">
        <f>IFERROR(_xll.qlIndexFixing(ONIndex3M,I1154,TRUE,_xll.ohTrigger(RecalcTrigger,Trigger3M)),NA())</f>
        <v>2.1653339054994447E-2</v>
      </c>
      <c r="P1154" s="44">
        <f>IFERROR(_xll.qlIndexFixing(ONIndex6M,I1154,TRUE,_xll.ohTrigger(RecalcTrigger,Trigger6M)),NA())</f>
        <v>2.1859588802115582E-2</v>
      </c>
      <c r="Q1154" s="183">
        <f>IFERROR(_xll.qlIndexFixing(ONIndex1Y,I1154,TRUE,_xll.ohTrigger(RecalcTrigger,Trigger1Y)),NA())</f>
        <v>2.2140662696674696E-2</v>
      </c>
    </row>
    <row r="1155" spans="2:17" x14ac:dyDescent="0.2">
      <c r="B1155" s="39" t="s">
        <v>42</v>
      </c>
      <c r="D1155" s="42">
        <f>_xll.qlCalendarAdvance(Calendar,$D1154,B1155,"f",FALSE)</f>
        <v>47542</v>
      </c>
      <c r="E1155" s="177">
        <f>_xll.qlInterestRateIndexValueDate(IndexON,D1155)</f>
        <v>47542</v>
      </c>
      <c r="F1155" s="193">
        <f>IFERROR(_xll.qlIndexFixing(IndexON,D1155,TRUE,_xll.ohTrigger(RecalcTrigger,TriggerON)),NA())</f>
        <v>2.0896487575186029E-2</v>
      </c>
      <c r="H1155" s="42">
        <f>_xll.qlCalendarAdvance(Calendar,$H1154,B1155,"f",FALSE)</f>
        <v>47542</v>
      </c>
      <c r="I1155" s="177">
        <f>_xll.qlInterestRateIndexValueDate(Index1M,$H1155)</f>
        <v>47546</v>
      </c>
      <c r="J1155" s="182">
        <f>IFERROR(_xll.qlIndexFixing(Index1M,$H1155,TRUE,_xll.ohTrigger(RecalcTrigger,Trigger1M)),NA())</f>
        <v>2.0994859370548472E-2</v>
      </c>
      <c r="K1155" s="44">
        <f>IFERROR(_xll.qlIndexFixing(Index3M,H1155,TRUE,_xll.ohTrigger(RecalcTrigger,Trigger3M)),NA())</f>
        <v>2.168776588487175E-2</v>
      </c>
      <c r="L1155" s="44">
        <f>IFERROR(_xll.qlIndexFixing(Index6M,$H1155,TRUE,_xll.ohTrigger(RecalcTrigger,Trigger6M)),NA())</f>
        <v>2.1919512454261155E-2</v>
      </c>
      <c r="M1155" s="183">
        <f>IFERROR(_xll.qlIndexFixing(Index1Y,$H1155,TRUE,_xll.ohTrigger(RecalcTrigger,Trigger1Y)),NA())</f>
        <v>2.2252766420291167E-2</v>
      </c>
      <c r="N1155" s="182">
        <f>IFERROR(_xll.qlIndexFixing(ONIndex1M,I1155,TRUE,_xll.ohTrigger(RecalcTrigger,Trigger1M)),NA())</f>
        <v>2.0979075599925068E-2</v>
      </c>
      <c r="O1155" s="44">
        <f>IFERROR(_xll.qlIndexFixing(ONIndex3M,I1155,TRUE,_xll.ohTrigger(RecalcTrigger,Trigger3M)),NA())</f>
        <v>2.1650206936429939E-2</v>
      </c>
      <c r="P1155" s="44">
        <f>IFERROR(_xll.qlIndexFixing(ONIndex6M,I1155,TRUE,_xll.ohTrigger(RecalcTrigger,Trigger6M)),NA())</f>
        <v>2.1855719285568398E-2</v>
      </c>
      <c r="Q1155" s="183">
        <f>IFERROR(_xll.qlIndexFixing(ONIndex1Y,I1155,TRUE,_xll.ohTrigger(RecalcTrigger,Trigger1Y)),NA())</f>
        <v>2.2136647873480797E-2</v>
      </c>
    </row>
    <row r="1156" spans="2:17" x14ac:dyDescent="0.2">
      <c r="B1156" s="39" t="s">
        <v>42</v>
      </c>
      <c r="D1156" s="42">
        <f>_xll.qlCalendarAdvance(Calendar,$D1155,B1156,"f",FALSE)</f>
        <v>47549</v>
      </c>
      <c r="E1156" s="177">
        <f>_xll.qlInterestRateIndexValueDate(IndexON,D1156)</f>
        <v>47549</v>
      </c>
      <c r="F1156" s="193">
        <f>IFERROR(_xll.qlIndexFixing(IndexON,D1156,TRUE,_xll.ohTrigger(RecalcTrigger,TriggerON)),NA())</f>
        <v>2.0895626663524069E-2</v>
      </c>
      <c r="H1156" s="42">
        <f>_xll.qlCalendarAdvance(Calendar,$H1155,B1156,"f",FALSE)</f>
        <v>47549</v>
      </c>
      <c r="I1156" s="177">
        <f>_xll.qlInterestRateIndexValueDate(Index1M,$H1156)</f>
        <v>47553</v>
      </c>
      <c r="J1156" s="182">
        <f>IFERROR(_xll.qlIndexFixing(Index1M,$H1156,TRUE,_xll.ohTrigger(RecalcTrigger,Trigger1M)),NA())</f>
        <v>2.0993416327361594E-2</v>
      </c>
      <c r="K1156" s="44">
        <f>IFERROR(_xll.qlIndexFixing(Index3M,H1156,TRUE,_xll.ohTrigger(RecalcTrigger,Trigger3M)),NA())</f>
        <v>2.1684077854064045E-2</v>
      </c>
      <c r="L1156" s="44">
        <f>IFERROR(_xll.qlIndexFixing(Index6M,$H1156,TRUE,_xll.ohTrigger(RecalcTrigger,Trigger6M)),NA())</f>
        <v>2.191465993532709E-2</v>
      </c>
      <c r="M1156" s="183">
        <f>IFERROR(_xll.qlIndexFixing(Index1Y,$H1156,TRUE,_xll.ohTrigger(RecalcTrigger,Trigger1Y)),NA())</f>
        <v>2.2247380661110289E-2</v>
      </c>
      <c r="N1156" s="182">
        <f>IFERROR(_xll.qlIndexFixing(ONIndex1M,I1156,TRUE,_xll.ohTrigger(RecalcTrigger,Trigger1M)),NA())</f>
        <v>2.0977751326194394E-2</v>
      </c>
      <c r="O1156" s="44">
        <f>IFERROR(_xll.qlIndexFixing(ONIndex3M,I1156,TRUE,_xll.ohTrigger(RecalcTrigger,Trigger3M)),NA())</f>
        <v>2.1646999628890384E-2</v>
      </c>
      <c r="P1156" s="44">
        <f>IFERROR(_xll.qlIndexFixing(ONIndex6M,I1156,TRUE,_xll.ohTrigger(RecalcTrigger,Trigger6M)),NA())</f>
        <v>2.1851780355586214E-2</v>
      </c>
      <c r="Q1156" s="183">
        <f>IFERROR(_xll.qlIndexFixing(ONIndex1Y,I1156,TRUE,_xll.ohTrigger(RecalcTrigger,Trigger1Y)),NA())</f>
        <v>2.2132565765469181E-2</v>
      </c>
    </row>
    <row r="1157" spans="2:17" x14ac:dyDescent="0.2">
      <c r="B1157" s="39" t="s">
        <v>42</v>
      </c>
      <c r="D1157" s="42">
        <f>_xll.qlCalendarAdvance(Calendar,$D1156,B1157,"f",FALSE)</f>
        <v>47556</v>
      </c>
      <c r="E1157" s="177">
        <f>_xll.qlInterestRateIndexValueDate(IndexON,D1157)</f>
        <v>47556</v>
      </c>
      <c r="F1157" s="193">
        <f>IFERROR(_xll.qlIndexFixing(IndexON,D1157,TRUE,_xll.ohTrigger(RecalcTrigger,TriggerON)),NA())</f>
        <v>2.089468840245523E-2</v>
      </c>
      <c r="H1157" s="42">
        <f>_xll.qlCalendarAdvance(Calendar,$H1156,B1157,"f",FALSE)</f>
        <v>47556</v>
      </c>
      <c r="I1157" s="177">
        <f>_xll.qlInterestRateIndexValueDate(Index1M,$H1157)</f>
        <v>47560</v>
      </c>
      <c r="J1157" s="182">
        <f>IFERROR(_xll.qlIndexFixing(Index1M,$H1157,TRUE,_xll.ohTrigger(RecalcTrigger,Trigger1M)),NA())</f>
        <v>2.0991910846981234E-2</v>
      </c>
      <c r="K1157" s="44">
        <f>IFERROR(_xll.qlIndexFixing(Index3M,H1157,TRUE,_xll.ohTrigger(RecalcTrigger,Trigger3M)),NA())</f>
        <v>2.1680315849393655E-2</v>
      </c>
      <c r="L1157" s="44">
        <f>IFERROR(_xll.qlIndexFixing(Index6M,$H1157,TRUE,_xll.ohTrigger(RecalcTrigger,Trigger6M)),NA())</f>
        <v>2.1909740505620452E-2</v>
      </c>
      <c r="M1157" s="183">
        <f>IFERROR(_xll.qlIndexFixing(Index1Y,$H1157,TRUE,_xll.ohTrigger(RecalcTrigger,Trigger1Y)),NA())</f>
        <v>2.2241972236710886E-2</v>
      </c>
      <c r="N1157" s="182">
        <f>IFERROR(_xll.qlIndexFixing(ONIndex1M,I1157,TRUE,_xll.ohTrigger(RecalcTrigger,Trigger1M)),NA())</f>
        <v>2.097636422192295E-2</v>
      </c>
      <c r="O1157" s="44">
        <f>IFERROR(_xll.qlIndexFixing(ONIndex3M,I1157,TRUE,_xll.ohTrigger(RecalcTrigger,Trigger3M)),NA())</f>
        <v>2.1643717356116809E-2</v>
      </c>
      <c r="P1157" s="44">
        <f>IFERROR(_xll.qlIndexFixing(ONIndex6M,I1157,TRUE,_xll.ohTrigger(RecalcTrigger,Trigger6M)),NA())</f>
        <v>2.1847772246461616E-2</v>
      </c>
      <c r="Q1157" s="183">
        <f>IFERROR(_xll.qlIndexFixing(ONIndex1Y,I1157,TRUE,_xll.ohTrigger(RecalcTrigger,Trigger1Y)),NA())</f>
        <v>2.212841658894682E-2</v>
      </c>
    </row>
    <row r="1158" spans="2:17" x14ac:dyDescent="0.2">
      <c r="B1158" s="39" t="s">
        <v>42</v>
      </c>
      <c r="D1158" s="42">
        <f>_xll.qlCalendarAdvance(Calendar,$D1157,B1158,"f",FALSE)</f>
        <v>47563</v>
      </c>
      <c r="E1158" s="177">
        <f>_xll.qlInterestRateIndexValueDate(IndexON,D1158)</f>
        <v>47563</v>
      </c>
      <c r="F1158" s="193">
        <f>IFERROR(_xll.qlIndexFixing(IndexON,D1158,TRUE,_xll.ohTrigger(RecalcTrigger,TriggerON)),NA())</f>
        <v>2.0893672970876409E-2</v>
      </c>
      <c r="H1158" s="42">
        <f>_xll.qlCalendarAdvance(Calendar,$H1157,B1158,"f",FALSE)</f>
        <v>47563</v>
      </c>
      <c r="I1158" s="177">
        <f>_xll.qlInterestRateIndexValueDate(Index1M,$H1158)</f>
        <v>47567</v>
      </c>
      <c r="J1158" s="182">
        <f>IFERROR(_xll.qlIndexFixing(Index1M,$H1158,TRUE,_xll.ohTrigger(RecalcTrigger,Trigger1M)),NA())</f>
        <v>2.0990343200339059E-2</v>
      </c>
      <c r="K1158" s="44">
        <f>IFERROR(_xll.qlIndexFixing(Index3M,H1158,TRUE,_xll.ohTrigger(RecalcTrigger,Trigger3M)),NA())</f>
        <v>2.1676480096147321E-2</v>
      </c>
      <c r="L1158" s="44">
        <f>IFERROR(_xll.qlIndexFixing(Index6M,$H1158,TRUE,_xll.ohTrigger(RecalcTrigger,Trigger6M)),NA())</f>
        <v>2.1904754402389721E-2</v>
      </c>
      <c r="M1158" s="183">
        <f>IFERROR(_xll.qlIndexFixing(Index1Y,$H1158,TRUE,_xll.ohTrigger(RecalcTrigger,Trigger1Y)),NA())</f>
        <v>2.223654089626434E-2</v>
      </c>
      <c r="N1158" s="182">
        <f>IFERROR(_xll.qlIndexFixing(ONIndex1M,I1158,TRUE,_xll.ohTrigger(RecalcTrigger,Trigger1M)),NA())</f>
        <v>2.0974914557534419E-2</v>
      </c>
      <c r="O1158" s="44">
        <f>IFERROR(_xll.qlIndexFixing(ONIndex3M,I1158,TRUE,_xll.ohTrigger(RecalcTrigger,Trigger3M)),NA())</f>
        <v>2.1640360342090048E-2</v>
      </c>
      <c r="P1158" s="44">
        <f>IFERROR(_xll.qlIndexFixing(ONIndex6M,I1158,TRUE,_xll.ohTrigger(RecalcTrigger,Trigger6M)),NA())</f>
        <v>2.1843695192327317E-2</v>
      </c>
      <c r="Q1158" s="183">
        <f>IFERROR(_xll.qlIndexFixing(ONIndex1Y,I1158,TRUE,_xll.ohTrigger(RecalcTrigger,Trigger1Y)),NA())</f>
        <v>2.2124200560460494E-2</v>
      </c>
    </row>
    <row r="1159" spans="2:17" x14ac:dyDescent="0.2">
      <c r="B1159" s="39" t="s">
        <v>42</v>
      </c>
      <c r="D1159" s="42">
        <f>_xll.qlCalendarAdvance(Calendar,$D1158,B1159,"f",FALSE)</f>
        <v>47570</v>
      </c>
      <c r="E1159" s="177">
        <f>_xll.qlInterestRateIndexValueDate(IndexON,D1159)</f>
        <v>47570</v>
      </c>
      <c r="F1159" s="193">
        <f>IFERROR(_xll.qlIndexFixing(IndexON,D1159,TRUE,_xll.ohTrigger(RecalcTrigger,TriggerON)),NA())</f>
        <v>2.0892580547684503E-2</v>
      </c>
      <c r="H1159" s="42">
        <f>_xll.qlCalendarAdvance(Calendar,$H1158,B1159,"f",FALSE)</f>
        <v>47570</v>
      </c>
      <c r="I1159" s="177">
        <f>_xll.qlInterestRateIndexValueDate(Index1M,$H1159)</f>
        <v>47574</v>
      </c>
      <c r="J1159" s="182">
        <f>IFERROR(_xll.qlIndexFixing(Index1M,$H1159,TRUE,_xll.ohTrigger(RecalcTrigger,Trigger1M)),NA())</f>
        <v>2.0988713658356417E-2</v>
      </c>
      <c r="K1159" s="44">
        <f>IFERROR(_xll.qlIndexFixing(Index3M,H1159,TRUE,_xll.ohTrigger(RecalcTrigger,Trigger3M)),NA())</f>
        <v>2.1672212731238295E-2</v>
      </c>
      <c r="L1159" s="44">
        <f>IFERROR(_xll.qlIndexFixing(Index6M,$H1159,TRUE,_xll.ohTrigger(RecalcTrigger,Trigger6M)),NA())</f>
        <v>2.1899421979943681E-2</v>
      </c>
      <c r="M1159" s="183">
        <f>IFERROR(_xll.qlIndexFixing(Index1Y,$H1159,TRUE,_xll.ohTrigger(RecalcTrigger,Trigger1Y)),NA())</f>
        <v>2.2231086385833949E-2</v>
      </c>
      <c r="N1159" s="182">
        <f>IFERROR(_xll.qlIndexFixing(ONIndex1M,I1159,TRUE,_xll.ohTrigger(RecalcTrigger,Trigger1M)),NA())</f>
        <v>2.0973402603452485E-2</v>
      </c>
      <c r="O1159" s="44">
        <f>IFERROR(_xll.qlIndexFixing(ONIndex3M,I1159,TRUE,_xll.ohTrigger(RecalcTrigger,Trigger3M)),NA())</f>
        <v>2.163692881047119E-2</v>
      </c>
      <c r="P1159" s="44">
        <f>IFERROR(_xll.qlIndexFixing(ONIndex6M,I1159,TRUE,_xll.ohTrigger(RecalcTrigger,Trigger6M)),NA())</f>
        <v>2.1839549427156157E-2</v>
      </c>
      <c r="Q1159" s="183">
        <f>IFERROR(_xll.qlIndexFixing(ONIndex1Y,I1159,TRUE,_xll.ohTrigger(RecalcTrigger,Trigger1Y)),NA())</f>
        <v>2.2119917896477048E-2</v>
      </c>
    </row>
    <row r="1160" spans="2:17" x14ac:dyDescent="0.2">
      <c r="B1160" s="39" t="s">
        <v>42</v>
      </c>
      <c r="D1160" s="42">
        <f>_xll.qlCalendarAdvance(Calendar,$D1159,B1160,"f",FALSE)</f>
        <v>47577</v>
      </c>
      <c r="E1160" s="177">
        <f>_xll.qlInterestRateIndexValueDate(IndexON,D1160)</f>
        <v>47577</v>
      </c>
      <c r="F1160" s="193">
        <f>IFERROR(_xll.qlIndexFixing(IndexON,D1160,TRUE,_xll.ohTrigger(RecalcTrigger,TriggerON)),NA())</f>
        <v>2.0891411311776409E-2</v>
      </c>
      <c r="H1160" s="42">
        <f>_xll.qlCalendarAdvance(Calendar,$H1159,B1160,"f",FALSE)</f>
        <v>47577</v>
      </c>
      <c r="I1160" s="177">
        <f>_xll.qlInterestRateIndexValueDate(Index1M,$H1160)</f>
        <v>47581</v>
      </c>
      <c r="J1160" s="182">
        <f>IFERROR(_xll.qlIndexFixing(Index1M,$H1160,TRUE,_xll.ohTrigger(RecalcTrigger,Trigger1M)),NA())</f>
        <v>2.0986537140430528E-2</v>
      </c>
      <c r="K1160" s="44">
        <f>IFERROR(_xll.qlIndexFixing(Index3M,H1160,TRUE,_xll.ohTrigger(RecalcTrigger,Trigger3M)),NA())</f>
        <v>2.1668235588540481E-2</v>
      </c>
      <c r="L1160" s="44">
        <f>IFERROR(_xll.qlIndexFixing(Index6M,$H1160,TRUE,_xll.ohTrigger(RecalcTrigger,Trigger6M)),NA())</f>
        <v>2.1894308197461184E-2</v>
      </c>
      <c r="M1160" s="183">
        <f>IFERROR(_xll.qlIndexFixing(Index1Y,$H1160,TRUE,_xll.ohTrigger(RecalcTrigger,Trigger1Y)),NA())</f>
        <v>2.2225608448376441E-2</v>
      </c>
      <c r="N1160" s="182">
        <f>IFERROR(_xll.qlIndexFixing(ONIndex1M,I1160,TRUE,_xll.ohTrigger(RecalcTrigger,Trigger1M)),NA())</f>
        <v>2.0971828630020894E-2</v>
      </c>
      <c r="O1160" s="44">
        <f>IFERROR(_xll.qlIndexFixing(ONIndex3M,I1160,TRUE,_xll.ohTrigger(RecalcTrigger,Trigger3M)),NA())</f>
        <v>2.1633422985321005E-2</v>
      </c>
      <c r="P1160" s="44">
        <f>IFERROR(_xll.qlIndexFixing(ONIndex6M,I1160,TRUE,_xll.ohTrigger(RecalcTrigger,Trigger6M)),NA())</f>
        <v>2.1835335185240723E-2</v>
      </c>
      <c r="Q1160" s="183">
        <f>IFERROR(_xll.qlIndexFixing(ONIndex1Y,I1160,TRUE,_xll.ohTrigger(RecalcTrigger,Trigger1Y)),NA())</f>
        <v>2.2115568813303454E-2</v>
      </c>
    </row>
    <row r="1161" spans="2:17" x14ac:dyDescent="0.2">
      <c r="B1161" s="39" t="s">
        <v>42</v>
      </c>
      <c r="D1161" s="42">
        <f>_xll.qlCalendarAdvance(Calendar,$D1160,B1161,"f",FALSE)</f>
        <v>47584</v>
      </c>
      <c r="E1161" s="177">
        <f>_xll.qlInterestRateIndexValueDate(IndexON,D1161)</f>
        <v>47584</v>
      </c>
      <c r="F1161" s="193">
        <f>IFERROR(_xll.qlIndexFixing(IndexON,D1161,TRUE,_xll.ohTrigger(RecalcTrigger,TriggerON)),NA())</f>
        <v>2.0890165442049025E-2</v>
      </c>
      <c r="H1161" s="42">
        <f>_xll.qlCalendarAdvance(Calendar,$H1160,B1161,"f",FALSE)</f>
        <v>47584</v>
      </c>
      <c r="I1161" s="177">
        <f>_xll.qlInterestRateIndexValueDate(Index1M,$H1161)</f>
        <v>47588</v>
      </c>
      <c r="J1161" s="182">
        <f>IFERROR(_xll.qlIndexFixing(Index1M,$H1161,TRUE,_xll.ohTrigger(RecalcTrigger,Trigger1M)),NA())</f>
        <v>2.09847890817354E-2</v>
      </c>
      <c r="K1161" s="44">
        <f>IFERROR(_xll.qlIndexFixing(Index3M,H1161,TRUE,_xll.ohTrigger(RecalcTrigger,Trigger3M)),NA())</f>
        <v>2.1664185361400436E-2</v>
      </c>
      <c r="L1161" s="44">
        <f>IFERROR(_xll.qlIndexFixing(Index6M,$H1161,TRUE,_xll.ohTrigger(RecalcTrigger,Trigger6M)),NA())</f>
        <v>2.1889128440198951E-2</v>
      </c>
      <c r="M1161" s="183">
        <f>IFERROR(_xll.qlIndexFixing(Index1Y,$H1161,TRUE,_xll.ohTrigger(RecalcTrigger,Trigger1Y)),NA())</f>
        <v>2.2220106823741783E-2</v>
      </c>
      <c r="N1161" s="182">
        <f>IFERROR(_xll.qlIndexFixing(ONIndex1M,I1161,TRUE,_xll.ohTrigger(RecalcTrigger,Trigger1M)),NA())</f>
        <v>2.0970192907823204E-2</v>
      </c>
      <c r="O1161" s="44">
        <f>IFERROR(_xll.qlIndexFixing(ONIndex3M,I1161,TRUE,_xll.ohTrigger(RecalcTrigger,Trigger3M)),NA())</f>
        <v>2.1629843090460454E-2</v>
      </c>
      <c r="P1161" s="44">
        <f>IFERROR(_xll.qlIndexFixing(ONIndex6M,I1161,TRUE,_xll.ohTrigger(RecalcTrigger,Trigger6M)),NA())</f>
        <v>2.1831052700793663E-2</v>
      </c>
      <c r="Q1161" s="183">
        <f>IFERROR(_xll.qlIndexFixing(ONIndex1Y,I1161,TRUE,_xll.ohTrigger(RecalcTrigger,Trigger1Y)),NA())</f>
        <v>2.2111153527486493E-2</v>
      </c>
    </row>
    <row r="1162" spans="2:17" x14ac:dyDescent="0.2">
      <c r="B1162" s="39" t="s">
        <v>42</v>
      </c>
      <c r="D1162" s="42">
        <f>_xll.qlCalendarAdvance(Calendar,$D1161,B1162,"f",FALSE)</f>
        <v>47591</v>
      </c>
      <c r="E1162" s="177">
        <f>_xll.qlInterestRateIndexValueDate(IndexON,D1162)</f>
        <v>47591</v>
      </c>
      <c r="F1162" s="193">
        <f>IFERROR(_xll.qlIndexFixing(IndexON,D1162,TRUE,_xll.ohTrigger(RecalcTrigger,TriggerON)),NA())</f>
        <v>2.0890873918718356E-2</v>
      </c>
      <c r="H1162" s="42">
        <f>_xll.qlCalendarAdvance(Calendar,$H1161,B1162,"f",FALSE)</f>
        <v>47591</v>
      </c>
      <c r="I1162" s="177">
        <f>_xll.qlInterestRateIndexValueDate(Index1M,$H1162)</f>
        <v>47597</v>
      </c>
      <c r="J1162" s="182">
        <f>IFERROR(_xll.qlIndexFixing(Index1M,$H1162,TRUE,_xll.ohTrigger(RecalcTrigger,Trigger1M)),NA())</f>
        <v>2.098245183844849E-2</v>
      </c>
      <c r="K1162" s="44">
        <f>IFERROR(_xll.qlIndexFixing(Index3M,H1162,TRUE,_xll.ohTrigger(RecalcTrigger,Trigger3M)),NA())</f>
        <v>2.1658870899678752E-2</v>
      </c>
      <c r="L1162" s="44">
        <f>IFERROR(_xll.qlIndexFixing(Index6M,$H1162,TRUE,_xll.ohTrigger(RecalcTrigger,Trigger6M)),NA())</f>
        <v>2.1882372191566919E-2</v>
      </c>
      <c r="M1162" s="183">
        <f>IFERROR(_xll.qlIndexFixing(Index1Y,$H1162,TRUE,_xll.ohTrigger(RecalcTrigger,Trigger1Y)),NA())</f>
        <v>2.2212998076682068E-2</v>
      </c>
      <c r="N1162" s="182">
        <f>IFERROR(_xll.qlIndexFixing(ONIndex1M,I1162,TRUE,_xll.ohTrigger(RecalcTrigger,Trigger1M)),NA())</f>
        <v>2.0968970430956801E-2</v>
      </c>
      <c r="O1162" s="44">
        <f>IFERROR(_xll.qlIndexFixing(ONIndex3M,I1162,TRUE,_xll.ohTrigger(RecalcTrigger,Trigger3M)),NA())</f>
        <v>2.1625899389894343E-2</v>
      </c>
      <c r="P1162" s="44">
        <f>IFERROR(_xll.qlIndexFixing(ONIndex6M,I1162,TRUE,_xll.ohTrigger(RecalcTrigger,Trigger6M)),NA())</f>
        <v>2.1826139634573138E-2</v>
      </c>
      <c r="Q1162" s="183">
        <f>IFERROR(_xll.qlIndexFixing(ONIndex1Y,I1162,TRUE,_xll.ohTrigger(RecalcTrigger,Trigger1Y)),NA())</f>
        <v>2.2106088420406067E-2</v>
      </c>
    </row>
    <row r="1163" spans="2:17" x14ac:dyDescent="0.2">
      <c r="B1163" s="39" t="s">
        <v>42</v>
      </c>
      <c r="D1163" s="42">
        <f>_xll.qlCalendarAdvance(Calendar,$D1162,B1163,"f",FALSE)</f>
        <v>47598</v>
      </c>
      <c r="E1163" s="177">
        <f>_xll.qlInterestRateIndexValueDate(IndexON,D1163)</f>
        <v>47598</v>
      </c>
      <c r="F1163" s="193">
        <f>IFERROR(_xll.qlIndexFixing(IndexON,D1163,TRUE,_xll.ohTrigger(RecalcTrigger,TriggerON)),NA())</f>
        <v>2.0887444517203591E-2</v>
      </c>
      <c r="H1163" s="42">
        <f>_xll.qlCalendarAdvance(Calendar,$H1162,B1163,"f",FALSE)</f>
        <v>47598</v>
      </c>
      <c r="I1163" s="177">
        <f>_xll.qlInterestRateIndexValueDate(Index1M,$H1163)</f>
        <v>47602</v>
      </c>
      <c r="J1163" s="182">
        <f>IFERROR(_xll.qlIndexFixing(Index1M,$H1163,TRUE,_xll.ohTrigger(RecalcTrigger,Trigger1M)),NA())</f>
        <v>2.0981109940221288E-2</v>
      </c>
      <c r="K1163" s="44">
        <f>IFERROR(_xll.qlIndexFixing(Index3M,H1163,TRUE,_xll.ohTrigger(RecalcTrigger,Trigger3M)),NA())</f>
        <v>2.1655866554934778E-2</v>
      </c>
      <c r="L1163" s="44">
        <f>IFERROR(_xll.qlIndexFixing(Index6M,$H1163,TRUE,_xll.ohTrigger(RecalcTrigger,Trigger6M)),NA())</f>
        <v>2.1878571950331781E-2</v>
      </c>
      <c r="M1163" s="183">
        <f>IFERROR(_xll.qlIndexFixing(Index1Y,$H1163,TRUE,_xll.ohTrigger(RecalcTrigger,Trigger1Y)),NA())</f>
        <v>2.2209031456806767E-2</v>
      </c>
      <c r="N1163" s="182">
        <f>IFERROR(_xll.qlIndexFixing(ONIndex1M,I1163,TRUE,_xll.ohTrigger(RecalcTrigger,Trigger1M)),NA())</f>
        <v>2.0966481116548863E-2</v>
      </c>
      <c r="O1163" s="44">
        <f>IFERROR(_xll.qlIndexFixing(ONIndex3M,I1163,TRUE,_xll.ohTrigger(RecalcTrigger,Trigger3M)),NA())</f>
        <v>2.1621923509469454E-2</v>
      </c>
      <c r="P1163" s="44">
        <f>IFERROR(_xll.qlIndexFixing(ONIndex6M,I1163,TRUE,_xll.ohTrigger(RecalcTrigger,Trigger6M)),NA())</f>
        <v>2.1821647240383157E-2</v>
      </c>
      <c r="Q1163" s="183">
        <f>IFERROR(_xll.qlIndexFixing(ONIndex1Y,I1163,TRUE,_xll.ohTrigger(RecalcTrigger,Trigger1Y)),NA())</f>
        <v>2.2101470279762836E-2</v>
      </c>
    </row>
    <row r="1164" spans="2:17" x14ac:dyDescent="0.2">
      <c r="B1164" s="39" t="s">
        <v>42</v>
      </c>
      <c r="D1164" s="42">
        <f>_xll.qlCalendarAdvance(Calendar,$D1163,B1164,"f",FALSE)</f>
        <v>47605</v>
      </c>
      <c r="E1164" s="177">
        <f>_xll.qlInterestRateIndexValueDate(IndexON,D1164)</f>
        <v>47605</v>
      </c>
      <c r="F1164" s="193">
        <f>IFERROR(_xll.qlIndexFixing(IndexON,D1164,TRUE,_xll.ohTrigger(RecalcTrigger,TriggerON)),NA())</f>
        <v>2.0885969819799399E-2</v>
      </c>
      <c r="H1164" s="42">
        <f>_xll.qlCalendarAdvance(Calendar,$H1163,B1164,"f",FALSE)</f>
        <v>47605</v>
      </c>
      <c r="I1164" s="177">
        <f>_xll.qlInterestRateIndexValueDate(Index1M,$H1164)</f>
        <v>47609</v>
      </c>
      <c r="J1164" s="182">
        <f>IFERROR(_xll.qlIndexFixing(Index1M,$H1164,TRUE,_xll.ohTrigger(RecalcTrigger,Trigger1M)),NA())</f>
        <v>2.097964700098057E-2</v>
      </c>
      <c r="K1164" s="44">
        <f>IFERROR(_xll.qlIndexFixing(Index3M,H1164,TRUE,_xll.ohTrigger(RecalcTrigger,Trigger3M)),NA())</f>
        <v>2.1651929473126698E-2</v>
      </c>
      <c r="L1164" s="44">
        <f>IFERROR(_xll.qlIndexFixing(Index6M,$H1164,TRUE,_xll.ohTrigger(RecalcTrigger,Trigger6M)),NA())</f>
        <v>2.1873450925504311E-2</v>
      </c>
      <c r="M1164" s="183">
        <f>IFERROR(_xll.qlIndexFixing(Index1Y,$H1164,TRUE,_xll.ohTrigger(RecalcTrigger,Trigger1Y)),NA())</f>
        <v>2.2203457178672892E-2</v>
      </c>
      <c r="N1164" s="182">
        <f>IFERROR(_xll.qlIndexFixing(ONIndex1M,I1164,TRUE,_xll.ohTrigger(RecalcTrigger,Trigger1M)),NA())</f>
        <v>2.0964917952390749E-2</v>
      </c>
      <c r="O1164" s="44">
        <f>IFERROR(_xll.qlIndexFixing(ONIndex3M,I1164,TRUE,_xll.ohTrigger(RecalcTrigger,Trigger3M)),NA())</f>
        <v>2.161866122582623E-2</v>
      </c>
      <c r="P1164" s="44">
        <f>IFERROR(_xll.qlIndexFixing(ONIndex6M,I1164,TRUE,_xll.ohTrigger(RecalcTrigger,Trigger6M)),NA())</f>
        <v>2.1817798132870436E-2</v>
      </c>
      <c r="Q1164" s="183">
        <f>IFERROR(_xll.qlIndexFixing(ONIndex1Y,I1164,TRUE,_xll.ohTrigger(RecalcTrigger,Trigger1Y)),NA())</f>
        <v>2.2097512618284298E-2</v>
      </c>
    </row>
    <row r="1165" spans="2:17" x14ac:dyDescent="0.2">
      <c r="B1165" s="39" t="s">
        <v>42</v>
      </c>
      <c r="D1165" s="42">
        <f>_xll.qlCalendarAdvance(Calendar,$D1164,B1165,"f",FALSE)</f>
        <v>47612</v>
      </c>
      <c r="E1165" s="177">
        <f>_xll.qlInterestRateIndexValueDate(IndexON,D1165)</f>
        <v>47612</v>
      </c>
      <c r="F1165" s="193">
        <f>IFERROR(_xll.qlIndexFixing(IndexON,D1165,TRUE,_xll.ohTrigger(RecalcTrigger,TriggerON)),NA())</f>
        <v>2.0884419204243443E-2</v>
      </c>
      <c r="H1165" s="42">
        <f>_xll.qlCalendarAdvance(Calendar,$H1164,B1165,"f",FALSE)</f>
        <v>47612</v>
      </c>
      <c r="I1165" s="177">
        <f>_xll.qlInterestRateIndexValueDate(Index1M,$H1165)</f>
        <v>47616</v>
      </c>
      <c r="J1165" s="182">
        <f>IFERROR(_xll.qlIndexFixing(Index1M,$H1165,TRUE,_xll.ohTrigger(RecalcTrigger,Trigger1M)),NA())</f>
        <v>2.0977651776535555E-2</v>
      </c>
      <c r="K1165" s="44">
        <f>IFERROR(_xll.qlIndexFixing(Index3M,H1165,TRUE,_xll.ohTrigger(RecalcTrigger,Trigger3M)),NA())</f>
        <v>2.1647583788187843E-2</v>
      </c>
      <c r="L1165" s="44">
        <f>IFERROR(_xll.qlIndexFixing(Index6M,$H1165,TRUE,_xll.ohTrigger(RecalcTrigger,Trigger6M)),NA())</f>
        <v>2.1868004750942548E-2</v>
      </c>
      <c r="M1165" s="183">
        <f>IFERROR(_xll.qlIndexFixing(Index1Y,$H1165,TRUE,_xll.ohTrigger(RecalcTrigger,Trigger1Y)),NA())</f>
        <v>2.2197858141695496E-2</v>
      </c>
      <c r="N1165" s="182">
        <f>IFERROR(_xll.qlIndexFixing(ONIndex1M,I1165,TRUE,_xll.ohTrigger(RecalcTrigger,Trigger1M)),NA())</f>
        <v>2.0963037939045748E-2</v>
      </c>
      <c r="O1165" s="44">
        <f>IFERROR(_xll.qlIndexFixing(ONIndex3M,I1165,TRUE,_xll.ohTrigger(RecalcTrigger,Trigger3M)),NA())</f>
        <v>2.1614787290333837E-2</v>
      </c>
      <c r="P1165" s="44">
        <f>IFERROR(_xll.qlIndexFixing(ONIndex6M,I1165,TRUE,_xll.ohTrigger(RecalcTrigger,Trigger6M)),NA())</f>
        <v>2.1813245019224325E-2</v>
      </c>
      <c r="Q1165" s="183">
        <f>IFERROR(_xll.qlIndexFixing(ONIndex1Y,I1165,TRUE,_xll.ohTrigger(RecalcTrigger,Trigger1Y)),NA())</f>
        <v>2.2092834686082696E-2</v>
      </c>
    </row>
    <row r="1166" spans="2:17" x14ac:dyDescent="0.2">
      <c r="B1166" s="39" t="s">
        <v>42</v>
      </c>
      <c r="D1166" s="42">
        <f>_xll.qlCalendarAdvance(Calendar,$D1165,B1166,"f",FALSE)</f>
        <v>47619</v>
      </c>
      <c r="E1166" s="177">
        <f>_xll.qlInterestRateIndexValueDate(IndexON,D1166)</f>
        <v>47619</v>
      </c>
      <c r="F1166" s="193">
        <f>IFERROR(_xll.qlIndexFixing(IndexON,D1166,TRUE,_xll.ohTrigger(RecalcTrigger,TriggerON)),NA())</f>
        <v>2.0882792849592491E-2</v>
      </c>
      <c r="H1166" s="42">
        <f>_xll.qlCalendarAdvance(Calendar,$H1165,B1166,"f",FALSE)</f>
        <v>47619</v>
      </c>
      <c r="I1166" s="177">
        <f>_xll.qlInterestRateIndexValueDate(Index1M,$H1166)</f>
        <v>47623</v>
      </c>
      <c r="J1166" s="182">
        <f>IFERROR(_xll.qlIndexFixing(Index1M,$H1166,TRUE,_xll.ohTrigger(RecalcTrigger,Trigger1M)),NA())</f>
        <v>2.0975596553276878E-2</v>
      </c>
      <c r="K1166" s="44">
        <f>IFERROR(_xll.qlIndexFixing(Index3M,H1166,TRUE,_xll.ohTrigger(RecalcTrigger,Trigger3M)),NA())</f>
        <v>2.1643166157094735E-2</v>
      </c>
      <c r="L1166" s="44">
        <f>IFERROR(_xll.qlIndexFixing(Index6M,$H1166,TRUE,_xll.ohTrigger(RecalcTrigger,Trigger6M)),NA())</f>
        <v>2.186249380100181E-2</v>
      </c>
      <c r="M1166" s="183">
        <f>IFERROR(_xll.qlIndexFixing(Index1Y,$H1166,TRUE,_xll.ohTrigger(RecalcTrigger,Trigger1Y)),NA())</f>
        <v>2.2192234070191975E-2</v>
      </c>
      <c r="N1166" s="182">
        <f>IFERROR(_xll.qlIndexFixing(ONIndex1M,I1166,TRUE,_xll.ohTrigger(RecalcTrigger,Trigger1M)),NA())</f>
        <v>2.0961097529132999E-2</v>
      </c>
      <c r="O1166" s="44">
        <f>IFERROR(_xll.qlIndexFixing(ONIndex3M,I1166,TRUE,_xll.ohTrigger(RecalcTrigger,Trigger3M)),NA())</f>
        <v>2.1610840404395759E-2</v>
      </c>
      <c r="P1166" s="44">
        <f>IFERROR(_xll.qlIndexFixing(ONIndex6M,I1166,TRUE,_xll.ohTrigger(RecalcTrigger,Trigger6M)),NA())</f>
        <v>2.1808624833790091E-2</v>
      </c>
      <c r="Q1166" s="183">
        <f>IFERROR(_xll.qlIndexFixing(ONIndex1Y,I1166,TRUE,_xll.ohTrigger(RecalcTrigger,Trigger1Y)),NA())</f>
        <v>2.2088091633332141E-2</v>
      </c>
    </row>
    <row r="1167" spans="2:17" x14ac:dyDescent="0.2">
      <c r="B1167" s="39" t="s">
        <v>42</v>
      </c>
      <c r="D1167" s="42">
        <f>_xll.qlCalendarAdvance(Calendar,$D1166,B1167,"f",FALSE)</f>
        <v>47626</v>
      </c>
      <c r="E1167" s="177">
        <f>_xll.qlInterestRateIndexValueDate(IndexON,D1167)</f>
        <v>47626</v>
      </c>
      <c r="F1167" s="193">
        <f>IFERROR(_xll.qlIndexFixing(IndexON,D1167,TRUE,_xll.ohTrigger(RecalcTrigger,TriggerON)),NA())</f>
        <v>2.0881090934663504E-2</v>
      </c>
      <c r="H1167" s="42">
        <f>_xll.qlCalendarAdvance(Calendar,$H1166,B1167,"f",FALSE)</f>
        <v>47626</v>
      </c>
      <c r="I1167" s="177">
        <f>_xll.qlInterestRateIndexValueDate(Index1M,$H1167)</f>
        <v>47630</v>
      </c>
      <c r="J1167" s="182">
        <f>IFERROR(_xll.qlIndexFixing(Index1M,$H1167,TRUE,_xll.ohTrigger(RecalcTrigger,Trigger1M)),NA())</f>
        <v>2.0973481602143944E-2</v>
      </c>
      <c r="K1167" s="44">
        <f>IFERROR(_xll.qlIndexFixing(Index3M,H1167,TRUE,_xll.ohTrigger(RecalcTrigger,Trigger3M)),NA())</f>
        <v>2.1638676805160184E-2</v>
      </c>
      <c r="L1167" s="44">
        <f>IFERROR(_xll.qlIndexFixing(Index6M,$H1167,TRUE,_xll.ohTrigger(RecalcTrigger,Trigger6M)),NA())</f>
        <v>2.1856918312967072E-2</v>
      </c>
      <c r="M1167" s="183">
        <f>IFERROR(_xll.qlIndexFixing(Index1Y,$H1167,TRUE,_xll.ohTrigger(RecalcTrigger,Trigger1Y)),NA())</f>
        <v>2.2186584685374051E-2</v>
      </c>
      <c r="N1167" s="182">
        <f>IFERROR(_xll.qlIndexFixing(ONIndex1M,I1167,TRUE,_xll.ohTrigger(RecalcTrigger,Trigger1M)),NA())</f>
        <v>2.0959096992916315E-2</v>
      </c>
      <c r="O1167" s="44">
        <f>IFERROR(_xll.qlIndexFixing(ONIndex3M,I1167,TRUE,_xll.ohTrigger(RecalcTrigger,Trigger3M)),NA())</f>
        <v>2.1606820791912895E-2</v>
      </c>
      <c r="P1167" s="44">
        <f>IFERROR(_xll.qlIndexFixing(ONIndex6M,I1167,TRUE,_xll.ohTrigger(RecalcTrigger,Trigger6M)),NA())</f>
        <v>2.1803937810540575E-2</v>
      </c>
      <c r="Q1167" s="183">
        <f>IFERROR(_xll.qlIndexFixing(ONIndex1Y,I1167,TRUE,_xll.ohTrigger(RecalcTrigger,Trigger1Y)),NA())</f>
        <v>2.2083283676579413E-2</v>
      </c>
    </row>
    <row r="1168" spans="2:17" x14ac:dyDescent="0.2">
      <c r="B1168" s="39" t="s">
        <v>42</v>
      </c>
      <c r="D1168" s="42">
        <f>_xll.qlCalendarAdvance(Calendar,$D1167,B1168,"f",FALSE)</f>
        <v>47633</v>
      </c>
      <c r="E1168" s="177">
        <f>_xll.qlInterestRateIndexValueDate(IndexON,D1168)</f>
        <v>47633</v>
      </c>
      <c r="F1168" s="193">
        <f>IFERROR(_xll.qlIndexFixing(IndexON,D1168,TRUE,_xll.ohTrigger(RecalcTrigger,TriggerON)),NA())</f>
        <v>2.0879313638273445E-2</v>
      </c>
      <c r="H1168" s="42">
        <f>_xll.qlCalendarAdvance(Calendar,$H1167,B1168,"f",FALSE)</f>
        <v>47633</v>
      </c>
      <c r="I1168" s="177">
        <f>_xll.qlInterestRateIndexValueDate(Index1M,$H1168)</f>
        <v>47637</v>
      </c>
      <c r="J1168" s="182">
        <f>IFERROR(_xll.qlIndexFixing(Index1M,$H1168,TRUE,_xll.ohTrigger(RecalcTrigger,Trigger1M)),NA())</f>
        <v>2.0970857088464356E-2</v>
      </c>
      <c r="K1168" s="44">
        <f>IFERROR(_xll.qlIndexFixing(Index3M,H1168,TRUE,_xll.ohTrigger(RecalcTrigger,Trigger3M)),NA())</f>
        <v>2.1634115957704831E-2</v>
      </c>
      <c r="L1168" s="44">
        <f>IFERROR(_xll.qlIndexFixing(Index6M,$H1168,TRUE,_xll.ohTrigger(RecalcTrigger,Trigger6M)),NA())</f>
        <v>2.1851042774907278E-2</v>
      </c>
      <c r="M1168" s="183">
        <f>IFERROR(_xll.qlIndexFixing(Index1Y,$H1168,TRUE,_xll.ohTrigger(RecalcTrigger,Trigger1Y)),NA())</f>
        <v>2.2180909705347543E-2</v>
      </c>
      <c r="N1168" s="182">
        <f>IFERROR(_xll.qlIndexFixing(ONIndex1M,I1168,TRUE,_xll.ohTrigger(RecalcTrigger,Trigger1M)),NA())</f>
        <v>2.0957036600899315E-2</v>
      </c>
      <c r="O1168" s="44">
        <f>IFERROR(_xll.qlIndexFixing(ONIndex3M,I1168,TRUE,_xll.ohTrigger(RecalcTrigger,Trigger3M)),NA())</f>
        <v>2.1602728676546334E-2</v>
      </c>
      <c r="P1168" s="44">
        <f>IFERROR(_xll.qlIndexFixing(ONIndex6M,I1168,TRUE,_xll.ohTrigger(RecalcTrigger,Trigger6M)),NA())</f>
        <v>2.1799184183688425E-2</v>
      </c>
      <c r="Q1168" s="183">
        <f>IFERROR(_xll.qlIndexFixing(ONIndex1Y,I1168,TRUE,_xll.ohTrigger(RecalcTrigger,Trigger1Y)),NA())</f>
        <v>2.207841103221142E-2</v>
      </c>
    </row>
    <row r="1169" spans="2:17" x14ac:dyDescent="0.2">
      <c r="B1169" s="39" t="s">
        <v>42</v>
      </c>
      <c r="D1169" s="42">
        <f>_xll.qlCalendarAdvance(Calendar,$D1168,B1169,"f",FALSE)</f>
        <v>47640</v>
      </c>
      <c r="E1169" s="177">
        <f>_xll.qlInterestRateIndexValueDate(IndexON,D1169)</f>
        <v>47640</v>
      </c>
      <c r="F1169" s="193">
        <f>IFERROR(_xll.qlIndexFixing(IndexON,D1169,TRUE,_xll.ohTrigger(RecalcTrigger,TriggerON)),NA())</f>
        <v>2.0877461139559017E-2</v>
      </c>
      <c r="H1169" s="42">
        <f>_xll.qlCalendarAdvance(Calendar,$H1168,B1169,"f",FALSE)</f>
        <v>47640</v>
      </c>
      <c r="I1169" s="177">
        <f>_xll.qlInterestRateIndexValueDate(Index1M,$H1169)</f>
        <v>47644</v>
      </c>
      <c r="J1169" s="182">
        <f>IFERROR(_xll.qlIndexFixing(Index1M,$H1169,TRUE,_xll.ohTrigger(RecalcTrigger,Trigger1M)),NA())</f>
        <v>2.0968627828666264E-2</v>
      </c>
      <c r="K1169" s="44">
        <f>IFERROR(_xll.qlIndexFixing(Index3M,H1169,TRUE,_xll.ohTrigger(RecalcTrigger,Trigger3M)),NA())</f>
        <v>2.1629483840051034E-2</v>
      </c>
      <c r="L1169" s="44">
        <f>IFERROR(_xll.qlIndexFixing(Index6M,$H1169,TRUE,_xll.ohTrigger(RecalcTrigger,Trigger6M)),NA())</f>
        <v>2.1845343760687613E-2</v>
      </c>
      <c r="M1169" s="183">
        <f>IFERROR(_xll.qlIndexFixing(Index1Y,$H1169,TRUE,_xll.ohTrigger(RecalcTrigger,Trigger1Y)),NA())</f>
        <v>2.2175208845112811E-2</v>
      </c>
      <c r="N1169" s="182">
        <f>IFERROR(_xll.qlIndexFixing(ONIndex1M,I1169,TRUE,_xll.ohTrigger(RecalcTrigger,Trigger1M)),NA())</f>
        <v>2.0954916623505682E-2</v>
      </c>
      <c r="O1169" s="44">
        <f>IFERROR(_xll.qlIndexFixing(ONIndex3M,I1169,TRUE,_xll.ohTrigger(RecalcTrigger,Trigger3M)),NA())</f>
        <v>2.1598564282196975E-2</v>
      </c>
      <c r="P1169" s="44">
        <f>IFERROR(_xll.qlIndexFixing(ONIndex6M,I1169,TRUE,_xll.ohTrigger(RecalcTrigger,Trigger6M)),NA())</f>
        <v>2.1794364187286419E-2</v>
      </c>
      <c r="Q1169" s="183">
        <f>IFERROR(_xll.qlIndexFixing(ONIndex1Y,I1169,TRUE,_xll.ohTrigger(RecalcTrigger,Trigger1Y)),NA())</f>
        <v>2.2073473916535136E-2</v>
      </c>
    </row>
    <row r="1170" spans="2:17" x14ac:dyDescent="0.2">
      <c r="B1170" s="39" t="s">
        <v>42</v>
      </c>
      <c r="D1170" s="42">
        <f>_xll.qlCalendarAdvance(Calendar,$D1169,B1170,"f",FALSE)</f>
        <v>47647</v>
      </c>
      <c r="E1170" s="177">
        <f>_xll.qlInterestRateIndexValueDate(IndexON,D1170)</f>
        <v>47647</v>
      </c>
      <c r="F1170" s="193">
        <f>IFERROR(_xll.qlIndexFixing(IndexON,D1170,TRUE,_xll.ohTrigger(RecalcTrigger,TriggerON)),NA())</f>
        <v>2.0875533617337183E-2</v>
      </c>
      <c r="H1170" s="42">
        <f>_xll.qlCalendarAdvance(Calendar,$H1169,B1170,"f",FALSE)</f>
        <v>47647</v>
      </c>
      <c r="I1170" s="177">
        <f>_xll.qlInterestRateIndexValueDate(Index1M,$H1170)</f>
        <v>47651</v>
      </c>
      <c r="J1170" s="182">
        <f>IFERROR(_xll.qlIndexFixing(Index1M,$H1170,TRUE,_xll.ohTrigger(RecalcTrigger,Trigger1M)),NA())</f>
        <v>2.0966339637864095E-2</v>
      </c>
      <c r="K1170" s="44">
        <f>IFERROR(_xll.qlIndexFixing(Index3M,H1170,TRUE,_xll.ohTrigger(RecalcTrigger,Trigger3M)),NA())</f>
        <v>2.1624780677522042E-2</v>
      </c>
      <c r="L1170" s="44">
        <f>IFERROR(_xll.qlIndexFixing(Index6M,$H1170,TRUE,_xll.ohTrigger(RecalcTrigger,Trigger6M)),NA())</f>
        <v>2.1839580907065111E-2</v>
      </c>
      <c r="M1170" s="183">
        <f>IFERROR(_xll.qlIndexFixing(Index1Y,$H1170,TRUE,_xll.ohTrigger(RecalcTrigger,Trigger1Y)),NA())</f>
        <v>2.2169481816564102E-2</v>
      </c>
      <c r="N1170" s="182">
        <f>IFERROR(_xll.qlIndexFixing(ONIndex1M,I1170,TRUE,_xll.ohTrigger(RecalcTrigger,Trigger1M)),NA())</f>
        <v>2.0952737331079163E-2</v>
      </c>
      <c r="O1170" s="44">
        <f>IFERROR(_xll.qlIndexFixing(ONIndex3M,I1170,TRUE,_xll.ohTrigger(RecalcTrigger,Trigger3M)),NA())</f>
        <v>2.159432783284565E-2</v>
      </c>
      <c r="P1170" s="44">
        <f>IFERROR(_xll.qlIndexFixing(ONIndex6M,I1170,TRUE,_xll.ohTrigger(RecalcTrigger,Trigger6M)),NA())</f>
        <v>2.1789478055707079E-2</v>
      </c>
      <c r="Q1170" s="183">
        <f>IFERROR(_xll.qlIndexFixing(ONIndex1Y,I1170,TRUE,_xll.ohTrigger(RecalcTrigger,Trigger1Y)),NA())</f>
        <v>2.2068472546177276E-2</v>
      </c>
    </row>
    <row r="1171" spans="2:17" x14ac:dyDescent="0.2">
      <c r="B1171" s="39" t="s">
        <v>42</v>
      </c>
      <c r="D1171" s="42">
        <f>_xll.qlCalendarAdvance(Calendar,$D1170,B1171,"f",FALSE)</f>
        <v>47654</v>
      </c>
      <c r="E1171" s="177">
        <f>_xll.qlInterestRateIndexValueDate(IndexON,D1171)</f>
        <v>47654</v>
      </c>
      <c r="F1171" s="193">
        <f>IFERROR(_xll.qlIndexFixing(IndexON,D1171,TRUE,_xll.ohTrigger(RecalcTrigger,TriggerON)),NA())</f>
        <v>2.087353125050484E-2</v>
      </c>
      <c r="H1171" s="42">
        <f>_xll.qlCalendarAdvance(Calendar,$H1170,B1171,"f",FALSE)</f>
        <v>47654</v>
      </c>
      <c r="I1171" s="177">
        <f>_xll.qlInterestRateIndexValueDate(Index1M,$H1171)</f>
        <v>47658</v>
      </c>
      <c r="J1171" s="182">
        <f>IFERROR(_xll.qlIndexFixing(Index1M,$H1171,TRUE,_xll.ohTrigger(RecalcTrigger,Trigger1M)),NA())</f>
        <v>2.0963992786977137E-2</v>
      </c>
      <c r="K1171" s="44">
        <f>IFERROR(_xll.qlIndexFixing(Index3M,H1171,TRUE,_xll.ohTrigger(RecalcTrigger,Trigger3M)),NA())</f>
        <v>2.1620006695445428E-2</v>
      </c>
      <c r="L1171" s="44">
        <f>IFERROR(_xll.qlIndexFixing(Index6M,$H1171,TRUE,_xll.ohTrigger(RecalcTrigger,Trigger6M)),NA())</f>
        <v>2.1833754451223163E-2</v>
      </c>
      <c r="M1171" s="183">
        <f>IFERROR(_xll.qlIndexFixing(Index1Y,$H1171,TRUE,_xll.ohTrigger(RecalcTrigger,Trigger1Y)),NA())</f>
        <v>2.2163728328491283E-2</v>
      </c>
      <c r="N1171" s="182">
        <f>IFERROR(_xll.qlIndexFixing(ONIndex1M,I1171,TRUE,_xll.ohTrigger(RecalcTrigger,Trigger1M)),NA())</f>
        <v>2.0950498994203315E-2</v>
      </c>
      <c r="O1171" s="44">
        <f>IFERROR(_xll.qlIndexFixing(ONIndex3M,I1171,TRUE,_xll.ohTrigger(RecalcTrigger,Trigger3M)),NA())</f>
        <v>2.159001955215345E-2</v>
      </c>
      <c r="P1171" s="44">
        <f>IFERROR(_xll.qlIndexFixing(ONIndex6M,I1171,TRUE,_xll.ohTrigger(RecalcTrigger,Trigger6M)),NA())</f>
        <v>2.1784526022843309E-2</v>
      </c>
      <c r="Q1171" s="183">
        <f>IFERROR(_xll.qlIndexFixing(ONIndex1Y,I1171,TRUE,_xll.ohTrigger(RecalcTrigger,Trigger1Y)),NA())</f>
        <v>2.2063407137524749E-2</v>
      </c>
    </row>
    <row r="1172" spans="2:17" x14ac:dyDescent="0.2">
      <c r="B1172" s="39" t="s">
        <v>42</v>
      </c>
      <c r="D1172" s="42">
        <f>_xll.qlCalendarAdvance(Calendar,$D1171,B1172,"f",FALSE)</f>
        <v>47661</v>
      </c>
      <c r="E1172" s="177">
        <f>_xll.qlInterestRateIndexValueDate(IndexON,D1172)</f>
        <v>47661</v>
      </c>
      <c r="F1172" s="193">
        <f>IFERROR(_xll.qlIndexFixing(IndexON,D1172,TRUE,_xll.ohTrigger(RecalcTrigger,TriggerON)),NA())</f>
        <v>2.0871454218118757E-2</v>
      </c>
      <c r="H1172" s="42">
        <f>_xll.qlCalendarAdvance(Calendar,$H1171,B1172,"f",FALSE)</f>
        <v>47661</v>
      </c>
      <c r="I1172" s="177">
        <f>_xll.qlInterestRateIndexValueDate(Index1M,$H1172)</f>
        <v>47665</v>
      </c>
      <c r="J1172" s="182">
        <f>IFERROR(_xll.qlIndexFixing(Index1M,$H1172,TRUE,_xll.ohTrigger(RecalcTrigger,Trigger1M)),NA())</f>
        <v>2.0962020411118026E-2</v>
      </c>
      <c r="K1172" s="44">
        <f>IFERROR(_xll.qlIndexFixing(Index3M,H1172,TRUE,_xll.ohTrigger(RecalcTrigger,Trigger3M)),NA())</f>
        <v>2.1615162119151387E-2</v>
      </c>
      <c r="L1172" s="44">
        <f>IFERROR(_xll.qlIndexFixing(Index6M,$H1172,TRUE,_xll.ohTrigger(RecalcTrigger,Trigger6M)),NA())</f>
        <v>2.1828297038297206E-2</v>
      </c>
      <c r="M1172" s="183">
        <f>IFERROR(_xll.qlIndexFixing(Index1Y,$H1172,TRUE,_xll.ohTrigger(RecalcTrigger,Trigger1Y)),NA())</f>
        <v>2.2157948086578116E-2</v>
      </c>
      <c r="N1172" s="182">
        <f>IFERROR(_xll.qlIndexFixing(ONIndex1M,I1172,TRUE,_xll.ohTrigger(RecalcTrigger,Trigger1M)),NA())</f>
        <v>2.0948201883221884E-2</v>
      </c>
      <c r="O1172" s="44">
        <f>IFERROR(_xll.qlIndexFixing(ONIndex3M,I1172,TRUE,_xll.ohTrigger(RecalcTrigger,Trigger3M)),NA())</f>
        <v>2.158563966426108E-2</v>
      </c>
      <c r="P1172" s="44">
        <f>IFERROR(_xll.qlIndexFixing(ONIndex6M,I1172,TRUE,_xll.ohTrigger(RecalcTrigger,Trigger6M)),NA())</f>
        <v>2.1779508323067631E-2</v>
      </c>
      <c r="Q1172" s="183">
        <f>IFERROR(_xll.qlIndexFixing(ONIndex1Y,I1172,TRUE,_xll.ohTrigger(RecalcTrigger,Trigger1Y)),NA())</f>
        <v>2.2058277906884527E-2</v>
      </c>
    </row>
    <row r="1173" spans="2:17" x14ac:dyDescent="0.2">
      <c r="B1173" s="39" t="s">
        <v>42</v>
      </c>
      <c r="D1173" s="42">
        <f>_xll.qlCalendarAdvance(Calendar,$D1172,B1173,"f",FALSE)</f>
        <v>47668</v>
      </c>
      <c r="E1173" s="177">
        <f>_xll.qlInterestRateIndexValueDate(IndexON,D1173)</f>
        <v>47668</v>
      </c>
      <c r="F1173" s="193">
        <f>IFERROR(_xll.qlIndexFixing(IndexON,D1173,TRUE,_xll.ohTrigger(RecalcTrigger,TriggerON)),NA())</f>
        <v>2.0869302698836023E-2</v>
      </c>
      <c r="H1173" s="42">
        <f>_xll.qlCalendarAdvance(Calendar,$H1172,B1173,"f",FALSE)</f>
        <v>47668</v>
      </c>
      <c r="I1173" s="177">
        <f>_xll.qlInterestRateIndexValueDate(Index1M,$H1173)</f>
        <v>47672</v>
      </c>
      <c r="J1173" s="182">
        <f>IFERROR(_xll.qlIndexFixing(Index1M,$H1173,TRUE,_xll.ohTrigger(RecalcTrigger,Trigger1M)),NA())</f>
        <v>2.0959552782410205E-2</v>
      </c>
      <c r="K1173" s="44">
        <f>IFERROR(_xll.qlIndexFixing(Index3M,H1173,TRUE,_xll.ohTrigger(RecalcTrigger,Trigger3M)),NA())</f>
        <v>2.1610247173973585E-2</v>
      </c>
      <c r="L1173" s="44">
        <f>IFERROR(_xll.qlIndexFixing(Index6M,$H1173,TRUE,_xll.ohTrigger(RecalcTrigger,Trigger6M)),NA())</f>
        <v>2.1822122966970413E-2</v>
      </c>
      <c r="M1173" s="183">
        <f>IFERROR(_xll.qlIndexFixing(Index1Y,$H1173,TRUE,_xll.ohTrigger(RecalcTrigger,Trigger1Y)),NA())</f>
        <v>2.2152140793403774E-2</v>
      </c>
      <c r="N1173" s="182">
        <f>IFERROR(_xll.qlIndexFixing(ONIndex1M,I1173,TRUE,_xll.ohTrigger(RecalcTrigger,Trigger1M)),NA())</f>
        <v>2.0945846268558554E-2</v>
      </c>
      <c r="O1173" s="44">
        <f>IFERROR(_xll.qlIndexFixing(ONIndex3M,I1173,TRUE,_xll.ohTrigger(RecalcTrigger,Trigger3M)),NA())</f>
        <v>2.1581188392669759E-2</v>
      </c>
      <c r="P1173" s="44">
        <f>IFERROR(_xll.qlIndexFixing(ONIndex6M,I1173,TRUE,_xll.ohTrigger(RecalcTrigger,Trigger6M)),NA())</f>
        <v>2.177442519027295E-2</v>
      </c>
      <c r="Q1173" s="183">
        <f>IFERROR(_xll.qlIndexFixing(ONIndex1Y,I1173,TRUE,_xll.ohTrigger(RecalcTrigger,Trigger1Y)),NA())</f>
        <v>2.2053085070883327E-2</v>
      </c>
    </row>
    <row r="1174" spans="2:17" x14ac:dyDescent="0.2">
      <c r="B1174" s="39" t="s">
        <v>42</v>
      </c>
      <c r="D1174" s="42">
        <f>_xll.qlCalendarAdvance(Calendar,$D1173,B1174,"f",FALSE)</f>
        <v>47675</v>
      </c>
      <c r="E1174" s="177">
        <f>_xll.qlInterestRateIndexValueDate(IndexON,D1174)</f>
        <v>47675</v>
      </c>
      <c r="F1174" s="193">
        <f>IFERROR(_xll.qlIndexFixing(IndexON,D1174,TRUE,_xll.ohTrigger(RecalcTrigger,TriggerON)),NA())</f>
        <v>2.0867076871793344E-2</v>
      </c>
      <c r="H1174" s="42">
        <f>_xll.qlCalendarAdvance(Calendar,$H1173,B1174,"f",FALSE)</f>
        <v>47675</v>
      </c>
      <c r="I1174" s="177">
        <f>_xll.qlInterestRateIndexValueDate(Index1M,$H1174)</f>
        <v>47679</v>
      </c>
      <c r="J1174" s="182">
        <f>IFERROR(_xll.qlIndexFixing(Index1M,$H1174,TRUE,_xll.ohTrigger(RecalcTrigger,Trigger1M)),NA())</f>
        <v>2.0957027322385875E-2</v>
      </c>
      <c r="K1174" s="44">
        <f>IFERROR(_xll.qlIndexFixing(Index3M,H1174,TRUE,_xll.ohTrigger(RecalcTrigger,Trigger3M)),NA())</f>
        <v>2.160526208524742E-2</v>
      </c>
      <c r="L1174" s="44">
        <f>IFERROR(_xll.qlIndexFixing(Index6M,$H1174,TRUE,_xll.ohTrigger(RecalcTrigger,Trigger6M)),NA())</f>
        <v>2.1816101554497865E-2</v>
      </c>
      <c r="M1174" s="183">
        <f>IFERROR(_xll.qlIndexFixing(Index1Y,$H1174,TRUE,_xll.ohTrigger(RecalcTrigger,Trigger1Y)),NA())</f>
        <v>2.2146306148442842E-2</v>
      </c>
      <c r="N1174" s="182">
        <f>IFERROR(_xll.qlIndexFixing(ONIndex1M,I1174,TRUE,_xll.ohTrigger(RecalcTrigger,Trigger1M)),NA())</f>
        <v>2.0943432420716945E-2</v>
      </c>
      <c r="O1174" s="44">
        <f>IFERROR(_xll.qlIndexFixing(ONIndex3M,I1174,TRUE,_xll.ohTrigger(RecalcTrigger,Trigger3M)),NA())</f>
        <v>2.1576665961520192E-2</v>
      </c>
      <c r="P1174" s="44">
        <f>IFERROR(_xll.qlIndexFixing(ONIndex6M,I1174,TRUE,_xll.ohTrigger(RecalcTrigger,Trigger6M)),NA())</f>
        <v>2.1769276858831788E-2</v>
      </c>
      <c r="Q1174" s="183">
        <f>IFERROR(_xll.qlIndexFixing(ONIndex1Y,I1174,TRUE,_xll.ohTrigger(RecalcTrigger,Trigger1Y)),NA())</f>
        <v>2.2047828845828121E-2</v>
      </c>
    </row>
    <row r="1175" spans="2:17" x14ac:dyDescent="0.2">
      <c r="B1175" s="39" t="s">
        <v>42</v>
      </c>
      <c r="D1175" s="42">
        <f>_xll.qlCalendarAdvance(Calendar,$D1174,B1175,"f",FALSE)</f>
        <v>47682</v>
      </c>
      <c r="E1175" s="177">
        <f>_xll.qlInterestRateIndexValueDate(IndexON,D1175)</f>
        <v>47682</v>
      </c>
      <c r="F1175" s="193">
        <f>IFERROR(_xll.qlIndexFixing(IndexON,D1175,TRUE,_xll.ohTrigger(RecalcTrigger,TriggerON)),NA())</f>
        <v>2.0864776915887617E-2</v>
      </c>
      <c r="H1175" s="42">
        <f>_xll.qlCalendarAdvance(Calendar,$H1174,B1175,"f",FALSE)</f>
        <v>47682</v>
      </c>
      <c r="I1175" s="177">
        <f>_xll.qlInterestRateIndexValueDate(Index1M,$H1175)</f>
        <v>47686</v>
      </c>
      <c r="J1175" s="182">
        <f>IFERROR(_xll.qlIndexFixing(Index1M,$H1175,TRUE,_xll.ohTrigger(RecalcTrigger,Trigger1M)),NA())</f>
        <v>2.0954444301994748E-2</v>
      </c>
      <c r="K1175" s="44">
        <f>IFERROR(_xll.qlIndexFixing(Index3M,H1175,TRUE,_xll.ohTrigger(RecalcTrigger,Trigger3M)),NA())</f>
        <v>2.1600207078310903E-2</v>
      </c>
      <c r="L1175" s="44">
        <f>IFERROR(_xll.qlIndexFixing(Index6M,$H1175,TRUE,_xll.ohTrigger(RecalcTrigger,Trigger6M)),NA())</f>
        <v>2.1810016827895726E-2</v>
      </c>
      <c r="M1175" s="183">
        <f>IFERROR(_xll.qlIndexFixing(Index1Y,$H1175,TRUE,_xll.ohTrigger(RecalcTrigger,Trigger1Y)),NA())</f>
        <v>2.2140443848064666E-2</v>
      </c>
      <c r="N1175" s="182">
        <f>IFERROR(_xll.qlIndexFixing(ONIndex1M,I1175,TRUE,_xll.ohTrigger(RecalcTrigger,Trigger1M)),NA())</f>
        <v>2.0940960610040804E-2</v>
      </c>
      <c r="O1175" s="44">
        <f>IFERROR(_xll.qlIndexFixing(ONIndex3M,I1175,TRUE,_xll.ohTrigger(RecalcTrigger,Trigger3M)),NA())</f>
        <v>2.1572072594313596E-2</v>
      </c>
      <c r="P1175" s="44">
        <f>IFERROR(_xll.qlIndexFixing(ONIndex6M,I1175,TRUE,_xll.ohTrigger(RecalcTrigger,Trigger6M)),NA())</f>
        <v>2.1764063562876856E-2</v>
      </c>
      <c r="Q1175" s="183">
        <f>IFERROR(_xll.qlIndexFixing(ONIndex1Y,I1175,TRUE,_xll.ohTrigger(RecalcTrigger,Trigger1Y)),NA())</f>
        <v>2.2042509448185754E-2</v>
      </c>
    </row>
    <row r="1176" spans="2:17" x14ac:dyDescent="0.2">
      <c r="B1176" s="39" t="s">
        <v>42</v>
      </c>
      <c r="D1176" s="42">
        <f>_xll.qlCalendarAdvance(Calendar,$D1175,B1176,"f",FALSE)</f>
        <v>47689</v>
      </c>
      <c r="E1176" s="177">
        <f>_xll.qlInterestRateIndexValueDate(IndexON,D1176)</f>
        <v>47689</v>
      </c>
      <c r="F1176" s="193">
        <f>IFERROR(_xll.qlIndexFixing(IndexON,D1176,TRUE,_xll.ohTrigger(RecalcTrigger,TriggerON)),NA())</f>
        <v>2.0862403009935804E-2</v>
      </c>
      <c r="H1176" s="42">
        <f>_xll.qlCalendarAdvance(Calendar,$H1175,B1176,"f",FALSE)</f>
        <v>47689</v>
      </c>
      <c r="I1176" s="177">
        <f>_xll.qlInterestRateIndexValueDate(Index1M,$H1176)</f>
        <v>47693</v>
      </c>
      <c r="J1176" s="182">
        <f>IFERROR(_xll.qlIndexFixing(Index1M,$H1176,TRUE,_xll.ohTrigger(RecalcTrigger,Trigger1M)),NA())</f>
        <v>2.0951803992176225E-2</v>
      </c>
      <c r="K1176" s="44">
        <f>IFERROR(_xll.qlIndexFixing(Index3M,H1176,TRUE,_xll.ohTrigger(RecalcTrigger,Trigger3M)),NA())</f>
        <v>2.1595082378504649E-2</v>
      </c>
      <c r="L1176" s="44">
        <f>IFERROR(_xll.qlIndexFixing(Index6M,$H1176,TRUE,_xll.ohTrigger(RecalcTrigger,Trigger6M)),NA())</f>
        <v>2.1803868817016205E-2</v>
      </c>
      <c r="M1176" s="183">
        <f>IFERROR(_xll.qlIndexFixing(Index1Y,$H1176,TRUE,_xll.ohTrigger(RecalcTrigger,Trigger1Y)),NA())</f>
        <v>2.2134553585534445E-2</v>
      </c>
      <c r="N1176" s="182">
        <f>IFERROR(_xll.qlIndexFixing(ONIndex1M,I1176,TRUE,_xll.ohTrigger(RecalcTrigger,Trigger1M)),NA())</f>
        <v>2.093843110703375E-2</v>
      </c>
      <c r="O1176" s="44">
        <f>IFERROR(_xll.qlIndexFixing(ONIndex3M,I1176,TRUE,_xll.ohTrigger(RecalcTrigger,Trigger3M)),NA())</f>
        <v>2.156740851535055E-2</v>
      </c>
      <c r="P1176" s="44">
        <f>IFERROR(_xll.qlIndexFixing(ONIndex6M,I1176,TRUE,_xll.ohTrigger(RecalcTrigger,Trigger6M)),NA())</f>
        <v>2.1758785536301062E-2</v>
      </c>
      <c r="Q1176" s="183">
        <f>IFERROR(_xll.qlIndexFixing(ONIndex1Y,I1176,TRUE,_xll.ohTrigger(RecalcTrigger,Trigger1Y)),NA())</f>
        <v>2.203712709442307E-2</v>
      </c>
    </row>
    <row r="1177" spans="2:17" x14ac:dyDescent="0.2">
      <c r="B1177" s="39" t="s">
        <v>42</v>
      </c>
      <c r="D1177" s="42">
        <f>_xll.qlCalendarAdvance(Calendar,$D1176,B1177,"f",FALSE)</f>
        <v>47696</v>
      </c>
      <c r="E1177" s="177">
        <f>_xll.qlInterestRateIndexValueDate(IndexON,D1177)</f>
        <v>47696</v>
      </c>
      <c r="F1177" s="193">
        <f>IFERROR(_xll.qlIndexFixing(IndexON,D1177,TRUE,_xll.ohTrigger(RecalcTrigger,TriggerON)),NA())</f>
        <v>2.0859955332914737E-2</v>
      </c>
      <c r="H1177" s="42">
        <f>_xll.qlCalendarAdvance(Calendar,$H1176,B1177,"f",FALSE)</f>
        <v>47696</v>
      </c>
      <c r="I1177" s="177">
        <f>_xll.qlInterestRateIndexValueDate(Index1M,$H1177)</f>
        <v>47700</v>
      </c>
      <c r="J1177" s="182">
        <f>IFERROR(_xll.qlIndexFixing(Index1M,$H1177,TRUE,_xll.ohTrigger(RecalcTrigger,Trigger1M)),NA())</f>
        <v>2.0949106663869708E-2</v>
      </c>
      <c r="K1177" s="44">
        <f>IFERROR(_xll.qlIndexFixing(Index3M,H1177,TRUE,_xll.ohTrigger(RecalcTrigger,Trigger3M)),NA())</f>
        <v>2.1589888211171013E-2</v>
      </c>
      <c r="L1177" s="44">
        <f>IFERROR(_xll.qlIndexFixing(Index6M,$H1177,TRUE,_xll.ohTrigger(RecalcTrigger,Trigger6M)),NA())</f>
        <v>2.1797657550677984E-2</v>
      </c>
      <c r="M1177" s="183">
        <f>IFERROR(_xll.qlIndexFixing(Index1Y,$H1177,TRUE,_xll.ohTrigger(RecalcTrigger,Trigger1Y)),NA())</f>
        <v>2.212863505101301E-2</v>
      </c>
      <c r="N1177" s="182">
        <f>IFERROR(_xll.qlIndexFixing(ONIndex1M,I1177,TRUE,_xll.ohTrigger(RecalcTrigger,Trigger1M)),NA())</f>
        <v>2.0935844182119467E-2</v>
      </c>
      <c r="O1177" s="44">
        <f>IFERROR(_xll.qlIndexFixing(ONIndex3M,I1177,TRUE,_xll.ohTrigger(RecalcTrigger,Trigger3M)),NA())</f>
        <v>2.1562673948132272E-2</v>
      </c>
      <c r="P1177" s="44">
        <f>IFERROR(_xll.qlIndexFixing(ONIndex6M,I1177,TRUE,_xll.ohTrigger(RecalcTrigger,Trigger6M)),NA())</f>
        <v>2.1753443013476925E-2</v>
      </c>
      <c r="Q1177" s="183">
        <f>IFERROR(_xll.qlIndexFixing(ONIndex1Y,I1177,TRUE,_xll.ohTrigger(RecalcTrigger,Trigger1Y)),NA())</f>
        <v>2.2031682000926978E-2</v>
      </c>
    </row>
    <row r="1178" spans="2:17" x14ac:dyDescent="0.2">
      <c r="B1178" s="39" t="s">
        <v>42</v>
      </c>
      <c r="D1178" s="42">
        <f>_xll.qlCalendarAdvance(Calendar,$D1177,B1178,"f",FALSE)</f>
        <v>47703</v>
      </c>
      <c r="E1178" s="177">
        <f>_xll.qlInterestRateIndexValueDate(IndexON,D1178)</f>
        <v>47703</v>
      </c>
      <c r="F1178" s="193">
        <f>IFERROR(_xll.qlIndexFixing(IndexON,D1178,TRUE,_xll.ohTrigger(RecalcTrigger,TriggerON)),NA())</f>
        <v>2.085743406380125E-2</v>
      </c>
      <c r="H1178" s="42">
        <f>_xll.qlCalendarAdvance(Calendar,$H1177,B1178,"f",FALSE)</f>
        <v>47703</v>
      </c>
      <c r="I1178" s="177">
        <f>_xll.qlInterestRateIndexValueDate(Index1M,$H1178)</f>
        <v>47707</v>
      </c>
      <c r="J1178" s="182">
        <f>IFERROR(_xll.qlIndexFixing(Index1M,$H1178,TRUE,_xll.ohTrigger(RecalcTrigger,Trigger1M)),NA())</f>
        <v>2.0946352588019752E-2</v>
      </c>
      <c r="K1178" s="44">
        <f>IFERROR(_xll.qlIndexFixing(Index3M,H1178,TRUE,_xll.ohTrigger(RecalcTrigger,Trigger3M)),NA())</f>
        <v>2.1584624801657563E-2</v>
      </c>
      <c r="L1178" s="44">
        <f>IFERROR(_xll.qlIndexFixing(Index6M,$H1178,TRUE,_xll.ohTrigger(RecalcTrigger,Trigger6M)),NA())</f>
        <v>2.1791383056667103E-2</v>
      </c>
      <c r="M1178" s="183">
        <f>IFERROR(_xll.qlIndexFixing(Index1Y,$H1178,TRUE,_xll.ohTrigger(RecalcTrigger,Trigger1Y)),NA())</f>
        <v>2.2122687931556827E-2</v>
      </c>
      <c r="N1178" s="182">
        <f>IFERROR(_xll.qlIndexFixing(ONIndex1M,I1178,TRUE,_xll.ohTrigger(RecalcTrigger,Trigger1M)),NA())</f>
        <v>2.0933200105641703E-2</v>
      </c>
      <c r="O1178" s="44">
        <f>IFERROR(_xll.qlIndexFixing(ONIndex3M,I1178,TRUE,_xll.ohTrigger(RecalcTrigger,Trigger3M)),NA())</f>
        <v>2.1557869116639594E-2</v>
      </c>
      <c r="P1178" s="44">
        <f>IFERROR(_xll.qlIndexFixing(ONIndex6M,I1178,TRUE,_xll.ohTrigger(RecalcTrigger,Trigger6M)),NA())</f>
        <v>2.174803622853716E-2</v>
      </c>
      <c r="Q1178" s="183">
        <f>IFERROR(_xll.qlIndexFixing(ONIndex1Y,I1178,TRUE,_xll.ohTrigger(RecalcTrigger,Trigger1Y)),NA())</f>
        <v>2.2026174384164321E-2</v>
      </c>
    </row>
    <row r="1179" spans="2:17" x14ac:dyDescent="0.2">
      <c r="B1179" s="39" t="s">
        <v>42</v>
      </c>
      <c r="D1179" s="42">
        <f>_xll.qlCalendarAdvance(Calendar,$D1178,B1179,"f",FALSE)</f>
        <v>47710</v>
      </c>
      <c r="E1179" s="177">
        <f>_xll.qlInterestRateIndexValueDate(IndexON,D1179)</f>
        <v>47710</v>
      </c>
      <c r="F1179" s="193">
        <f>IFERROR(_xll.qlIndexFixing(IndexON,D1179,TRUE,_xll.ohTrigger(RecalcTrigger,TriggerON)),NA())</f>
        <v>2.0854839381332368E-2</v>
      </c>
      <c r="H1179" s="42">
        <f>_xll.qlCalendarAdvance(Calendar,$H1178,B1179,"f",FALSE)</f>
        <v>47710</v>
      </c>
      <c r="I1179" s="177">
        <f>_xll.qlInterestRateIndexValueDate(Index1M,$H1179)</f>
        <v>47714</v>
      </c>
      <c r="J1179" s="182">
        <f>IFERROR(_xll.qlIndexFixing(Index1M,$H1179,TRUE,_xll.ohTrigger(RecalcTrigger,Trigger1M)),NA())</f>
        <v>2.0943542035568335E-2</v>
      </c>
      <c r="K1179" s="44">
        <f>IFERROR(_xll.qlIndexFixing(Index3M,H1179,TRUE,_xll.ohTrigger(RecalcTrigger,Trigger3M)),NA())</f>
        <v>2.1579292375311861E-2</v>
      </c>
      <c r="L1179" s="44">
        <f>IFERROR(_xll.qlIndexFixing(Index6M,$H1179,TRUE,_xll.ohTrigger(RecalcTrigger,Trigger6M)),NA())</f>
        <v>2.1785045361733899E-2</v>
      </c>
      <c r="M1179" s="183">
        <f>IFERROR(_xll.qlIndexFixing(Index1Y,$H1179,TRUE,_xll.ohTrigger(RecalcTrigger,Trigger1Y)),NA())</f>
        <v>2.2116711911118653E-2</v>
      </c>
      <c r="N1179" s="182">
        <f>IFERROR(_xll.qlIndexFixing(ONIndex1M,I1179,TRUE,_xll.ohTrigger(RecalcTrigger,Trigger1M)),NA())</f>
        <v>2.093049914802414E-2</v>
      </c>
      <c r="O1179" s="44">
        <f>IFERROR(_xll.qlIndexFixing(ONIndex3M,I1179,TRUE,_xll.ohTrigger(RecalcTrigger,Trigger3M)),NA())</f>
        <v>2.1552994244853352E-2</v>
      </c>
      <c r="P1179" s="44">
        <f>IFERROR(_xll.qlIndexFixing(ONIndex6M,I1179,TRUE,_xll.ohTrigger(RecalcTrigger,Trigger6M)),NA())</f>
        <v>2.1742565415534543E-2</v>
      </c>
      <c r="Q1179" s="183">
        <f>IFERROR(_xll.qlIndexFixing(ONIndex1Y,I1179,TRUE,_xll.ohTrigger(RecalcTrigger,Trigger1Y)),NA())</f>
        <v>2.2020604460601945E-2</v>
      </c>
    </row>
    <row r="1180" spans="2:17" x14ac:dyDescent="0.2">
      <c r="B1180" s="39" t="s">
        <v>42</v>
      </c>
      <c r="D1180" s="42">
        <f>_xll.qlCalendarAdvance(Calendar,$D1179,B1180,"f",FALSE)</f>
        <v>47717</v>
      </c>
      <c r="E1180" s="177">
        <f>_xll.qlInterestRateIndexValueDate(IndexON,D1180)</f>
        <v>47717</v>
      </c>
      <c r="F1180" s="193">
        <f>IFERROR(_xll.qlIndexFixing(IndexON,D1180,TRUE,_xll.ohTrigger(RecalcTrigger,TriggerON)),NA())</f>
        <v>2.0852171464644798E-2</v>
      </c>
      <c r="H1180" s="42">
        <f>_xll.qlCalendarAdvance(Calendar,$H1179,B1180,"f",FALSE)</f>
        <v>47717</v>
      </c>
      <c r="I1180" s="177">
        <f>_xll.qlInterestRateIndexValueDate(Index1M,$H1180)</f>
        <v>47721</v>
      </c>
      <c r="J1180" s="182">
        <f>IFERROR(_xll.qlIndexFixing(Index1M,$H1180,TRUE,_xll.ohTrigger(RecalcTrigger,Trigger1M)),NA())</f>
        <v>2.0940675277460016E-2</v>
      </c>
      <c r="K1180" s="44">
        <f>IFERROR(_xll.qlIndexFixing(Index3M,H1180,TRUE,_xll.ohTrigger(RecalcTrigger,Trigger3M)),NA())</f>
        <v>2.1573891157484086E-2</v>
      </c>
      <c r="L1180" s="44">
        <f>IFERROR(_xll.qlIndexFixing(Index6M,$H1180,TRUE,_xll.ohTrigger(RecalcTrigger,Trigger6M)),NA())</f>
        <v>2.1778644491595629E-2</v>
      </c>
      <c r="M1180" s="183">
        <f>IFERROR(_xll.qlIndexFixing(Index1Y,$H1180,TRUE,_xll.ohTrigger(RecalcTrigger,Trigger1Y)),NA())</f>
        <v>2.2110706670547754E-2</v>
      </c>
      <c r="N1180" s="182">
        <f>IFERROR(_xll.qlIndexFixing(ONIndex1M,I1180,TRUE,_xll.ohTrigger(RecalcTrigger,Trigger1M)),NA())</f>
        <v>2.0927741579850334E-2</v>
      </c>
      <c r="O1180" s="44">
        <f>IFERROR(_xll.qlIndexFixing(ONIndex3M,I1180,TRUE,_xll.ohTrigger(RecalcTrigger,Trigger3M)),NA())</f>
        <v>2.1548049556434634E-2</v>
      </c>
      <c r="P1180" s="44">
        <f>IFERROR(_xll.qlIndexFixing(ONIndex6M,I1180,TRUE,_xll.ohTrigger(RecalcTrigger,Trigger6M)),NA())</f>
        <v>2.1737030808761659E-2</v>
      </c>
      <c r="Q1180" s="183">
        <f>IFERROR(_xll.qlIndexFixing(ONIndex1Y,I1180,TRUE,_xll.ohTrigger(RecalcTrigger,Trigger1Y)),NA())</f>
        <v>2.2014972446546821E-2</v>
      </c>
    </row>
    <row r="1181" spans="2:17" x14ac:dyDescent="0.2">
      <c r="B1181" s="39" t="s">
        <v>42</v>
      </c>
      <c r="D1181" s="42">
        <f>_xll.qlCalendarAdvance(Calendar,$D1180,B1181,"f",FALSE)</f>
        <v>47724</v>
      </c>
      <c r="E1181" s="177">
        <f>_xll.qlInterestRateIndexValueDate(IndexON,D1181)</f>
        <v>47724</v>
      </c>
      <c r="F1181" s="193">
        <f>IFERROR(_xll.qlIndexFixing(IndexON,D1181,TRUE,_xll.ohTrigger(RecalcTrigger,TriggerON)),NA())</f>
        <v>2.0849430492635435E-2</v>
      </c>
      <c r="H1181" s="42">
        <f>_xll.qlCalendarAdvance(Calendar,$H1180,B1181,"f",FALSE)</f>
        <v>47724</v>
      </c>
      <c r="I1181" s="177">
        <f>_xll.qlInterestRateIndexValueDate(Index1M,$H1181)</f>
        <v>47728</v>
      </c>
      <c r="J1181" s="182">
        <f>IFERROR(_xll.qlIndexFixing(Index1M,$H1181,TRUE,_xll.ohTrigger(RecalcTrigger,Trigger1M)),NA())</f>
        <v>2.0937357576675808E-2</v>
      </c>
      <c r="K1181" s="44">
        <f>IFERROR(_xll.qlIndexFixing(Index3M,H1181,TRUE,_xll.ohTrigger(RecalcTrigger,Trigger3M)),NA())</f>
        <v>2.156818004572069E-2</v>
      </c>
      <c r="L1181" s="44">
        <f>IFERROR(_xll.qlIndexFixing(Index6M,$H1181,TRUE,_xll.ohTrigger(RecalcTrigger,Trigger6M)),NA())</f>
        <v>2.177183493022079E-2</v>
      </c>
      <c r="M1181" s="183">
        <f>IFERROR(_xll.qlIndexFixing(Index1Y,$H1181,TRUE,_xll.ohTrigger(RecalcTrigger,Trigger1Y)),NA())</f>
        <v>2.2104671887589033E-2</v>
      </c>
      <c r="N1181" s="182">
        <f>IFERROR(_xll.qlIndexFixing(ONIndex1M,I1181,TRUE,_xll.ohTrigger(RecalcTrigger,Trigger1M)),NA())</f>
        <v>2.0924927671543969E-2</v>
      </c>
      <c r="O1181" s="44">
        <f>IFERROR(_xll.qlIndexFixing(ONIndex3M,I1181,TRUE,_xll.ohTrigger(RecalcTrigger,Trigger3M)),NA())</f>
        <v>2.1543035275204403E-2</v>
      </c>
      <c r="P1181" s="44">
        <f>IFERROR(_xll.qlIndexFixing(ONIndex6M,I1181,TRUE,_xll.ohTrigger(RecalcTrigger,Trigger6M)),NA())</f>
        <v>2.1731432642191351E-2</v>
      </c>
      <c r="Q1181" s="183">
        <f>IFERROR(_xll.qlIndexFixing(ONIndex1Y,I1181,TRUE,_xll.ohTrigger(RecalcTrigger,Trigger1Y)),NA())</f>
        <v>2.2009278558625667E-2</v>
      </c>
    </row>
    <row r="1182" spans="2:17" x14ac:dyDescent="0.2">
      <c r="B1182" s="39" t="s">
        <v>42</v>
      </c>
      <c r="D1182" s="42">
        <f>_xll.qlCalendarAdvance(Calendar,$D1181,B1182,"f",FALSE)</f>
        <v>47731</v>
      </c>
      <c r="E1182" s="177">
        <f>_xll.qlInterestRateIndexValueDate(IndexON,D1182)</f>
        <v>47731</v>
      </c>
      <c r="F1182" s="193">
        <f>IFERROR(_xll.qlIndexFixing(IndexON,D1182,TRUE,_xll.ohTrigger(RecalcTrigger,TriggerON)),NA())</f>
        <v>2.0846616644041305E-2</v>
      </c>
      <c r="H1182" s="42">
        <f>_xll.qlCalendarAdvance(Calendar,$H1181,B1182,"f",FALSE)</f>
        <v>47731</v>
      </c>
      <c r="I1182" s="177">
        <f>_xll.qlInterestRateIndexValueDate(Index1M,$H1182)</f>
        <v>47735</v>
      </c>
      <c r="J1182" s="182">
        <f>IFERROR(_xll.qlIndexFixing(Index1M,$H1182,TRUE,_xll.ohTrigger(RecalcTrigger,Trigger1M)),NA())</f>
        <v>2.0934383345851515E-2</v>
      </c>
      <c r="K1182" s="44">
        <f>IFERROR(_xll.qlIndexFixing(Index3M,H1182,TRUE,_xll.ohTrigger(RecalcTrigger,Trigger3M)),NA())</f>
        <v>2.1562647090518118E-2</v>
      </c>
      <c r="L1182" s="44">
        <f>IFERROR(_xll.qlIndexFixing(Index6M,$H1182,TRUE,_xll.ohTrigger(RecalcTrigger,Trigger6M)),NA())</f>
        <v>2.1765317625923233E-2</v>
      </c>
      <c r="M1182" s="183">
        <f>IFERROR(_xll.qlIndexFixing(Index1Y,$H1182,TRUE,_xll.ohTrigger(RecalcTrigger,Trigger1Y)),NA())</f>
        <v>2.2098607236884334E-2</v>
      </c>
      <c r="N1182" s="182">
        <f>IFERROR(_xll.qlIndexFixing(ONIndex1M,I1182,TRUE,_xll.ohTrigger(RecalcTrigger,Trigger1M)),NA())</f>
        <v>2.0922057693368856E-2</v>
      </c>
      <c r="O1182" s="44">
        <f>IFERROR(_xll.qlIndexFixing(ONIndex3M,I1182,TRUE,_xll.ohTrigger(RecalcTrigger,Trigger3M)),NA())</f>
        <v>2.1537951625143492E-2</v>
      </c>
      <c r="P1182" s="44">
        <f>IFERROR(_xll.qlIndexFixing(ONIndex6M,I1182,TRUE,_xll.ohTrigger(RecalcTrigger,Trigger6M)),NA())</f>
        <v>2.1725771150116202E-2</v>
      </c>
      <c r="Q1182" s="183">
        <f>IFERROR(_xll.qlIndexFixing(ONIndex1Y,I1182,TRUE,_xll.ohTrigger(RecalcTrigger,Trigger1Y)),NA())</f>
        <v>2.2003523013145454E-2</v>
      </c>
    </row>
    <row r="1183" spans="2:17" x14ac:dyDescent="0.2">
      <c r="B1183" s="39" t="s">
        <v>42</v>
      </c>
      <c r="D1183" s="42">
        <f>_xll.qlCalendarAdvance(Calendar,$D1182,B1183,"f",FALSE)</f>
        <v>47738</v>
      </c>
      <c r="E1183" s="177">
        <f>_xll.qlInterestRateIndexValueDate(IndexON,D1183)</f>
        <v>47738</v>
      </c>
      <c r="F1183" s="193">
        <f>IFERROR(_xll.qlIndexFixing(IndexON,D1183,TRUE,_xll.ohTrigger(RecalcTrigger,TriggerON)),NA())</f>
        <v>2.0843730097839241E-2</v>
      </c>
      <c r="H1183" s="42">
        <f>_xll.qlCalendarAdvance(Calendar,$H1182,B1183,"f",FALSE)</f>
        <v>47738</v>
      </c>
      <c r="I1183" s="177">
        <f>_xll.qlInterestRateIndexValueDate(Index1M,$H1183)</f>
        <v>47742</v>
      </c>
      <c r="J1183" s="182">
        <f>IFERROR(_xll.qlIndexFixing(Index1M,$H1183,TRUE,_xll.ohTrigger(RecalcTrigger,Trigger1M)),NA())</f>
        <v>2.0931353706043154E-2</v>
      </c>
      <c r="K1183" s="44">
        <f>IFERROR(_xll.qlIndexFixing(Index3M,H1183,TRUE,_xll.ohTrigger(RecalcTrigger,Trigger3M)),NA())</f>
        <v>2.1557046007787309E-2</v>
      </c>
      <c r="L1183" s="44">
        <f>IFERROR(_xll.qlIndexFixing(Index6M,$H1183,TRUE,_xll.ohTrigger(RecalcTrigger,Trigger6M)),NA())</f>
        <v>2.175873722697573E-2</v>
      </c>
      <c r="M1183" s="183">
        <f>IFERROR(_xll.qlIndexFixing(Index1Y,$H1183,TRUE,_xll.ohTrigger(RecalcTrigger,Trigger1Y)),NA())</f>
        <v>2.2092512389972459E-2</v>
      </c>
      <c r="N1183" s="182">
        <f>IFERROR(_xll.qlIndexFixing(ONIndex1M,I1183,TRUE,_xll.ohTrigger(RecalcTrigger,Trigger1M)),NA())</f>
        <v>2.0919131915828615E-2</v>
      </c>
      <c r="O1183" s="44">
        <f>IFERROR(_xll.qlIndexFixing(ONIndex3M,I1183,TRUE,_xll.ohTrigger(RecalcTrigger,Trigger3M)),NA())</f>
        <v>2.1532798830152799E-2</v>
      </c>
      <c r="P1183" s="44">
        <f>IFERROR(_xll.qlIndexFixing(ONIndex6M,I1183,TRUE,_xll.ohTrigger(RecalcTrigger,Trigger6M)),NA())</f>
        <v>2.1720046566509055E-2</v>
      </c>
      <c r="Q1183" s="183">
        <f>IFERROR(_xll.qlIndexFixing(ONIndex1Y,I1183,TRUE,_xll.ohTrigger(RecalcTrigger,Trigger1Y)),NA())</f>
        <v>2.1997706026573027E-2</v>
      </c>
    </row>
    <row r="1184" spans="2:17" x14ac:dyDescent="0.2">
      <c r="B1184" s="39" t="s">
        <v>42</v>
      </c>
      <c r="D1184" s="42">
        <f>_xll.qlCalendarAdvance(Calendar,$D1183,B1184,"f",FALSE)</f>
        <v>47745</v>
      </c>
      <c r="E1184" s="177">
        <f>_xll.qlInterestRateIndexValueDate(IndexON,D1184)</f>
        <v>47745</v>
      </c>
      <c r="F1184" s="193">
        <f>IFERROR(_xll.qlIndexFixing(IndexON,D1184,TRUE,_xll.ohTrigger(RecalcTrigger,TriggerON)),NA())</f>
        <v>2.084077103316595E-2</v>
      </c>
      <c r="H1184" s="42">
        <f>_xll.qlCalendarAdvance(Calendar,$H1183,B1184,"f",FALSE)</f>
        <v>47745</v>
      </c>
      <c r="I1184" s="177">
        <f>_xll.qlInterestRateIndexValueDate(Index1M,$H1184)</f>
        <v>47749</v>
      </c>
      <c r="J1184" s="182">
        <f>IFERROR(_xll.qlIndexFixing(Index1M,$H1184,TRUE,_xll.ohTrigger(RecalcTrigger,Trigger1M)),NA())</f>
        <v>2.0928268928183336E-2</v>
      </c>
      <c r="K1184" s="44">
        <f>IFERROR(_xll.qlIndexFixing(Index3M,H1184,TRUE,_xll.ohTrigger(RecalcTrigger,Trigger3M)),NA())</f>
        <v>2.1551377022869769E-2</v>
      </c>
      <c r="L1184" s="44">
        <f>IFERROR(_xll.qlIndexFixing(Index6M,$H1184,TRUE,_xll.ohTrigger(RecalcTrigger,Trigger6M)),NA())</f>
        <v>2.1752093752878732E-2</v>
      </c>
      <c r="M1184" s="183">
        <f>IFERROR(_xll.qlIndexFixing(Index1Y,$H1184,TRUE,_xll.ohTrigger(RecalcTrigger,Trigger1Y)),NA())</f>
        <v>2.2086387015288929E-2</v>
      </c>
      <c r="N1184" s="182">
        <f>IFERROR(_xll.qlIndexFixing(ONIndex1M,I1184,TRUE,_xll.ohTrigger(RecalcTrigger,Trigger1M)),NA())</f>
        <v>2.0916150609506801E-2</v>
      </c>
      <c r="O1184" s="44">
        <f>IFERROR(_xll.qlIndexFixing(ONIndex3M,I1184,TRUE,_xll.ohTrigger(RecalcTrigger,Trigger3M)),NA())</f>
        <v>2.1527577113973351E-2</v>
      </c>
      <c r="P1184" s="44">
        <f>IFERROR(_xll.qlIndexFixing(ONIndex6M,I1184,TRUE,_xll.ohTrigger(RecalcTrigger,Trigger6M)),NA())</f>
        <v>2.171425912574243E-2</v>
      </c>
      <c r="Q1184" s="183">
        <f>IFERROR(_xll.qlIndexFixing(ONIndex1Y,I1184,TRUE,_xll.ohTrigger(RecalcTrigger,Trigger1Y)),NA())</f>
        <v>2.1991827815295295E-2</v>
      </c>
    </row>
    <row r="1185" spans="2:17" x14ac:dyDescent="0.2">
      <c r="B1185" s="39" t="s">
        <v>42</v>
      </c>
      <c r="D1185" s="42">
        <f>_xll.qlCalendarAdvance(Calendar,$D1184,B1185,"f",FALSE)</f>
        <v>47752</v>
      </c>
      <c r="E1185" s="177">
        <f>_xll.qlInterestRateIndexValueDate(IndexON,D1185)</f>
        <v>47752</v>
      </c>
      <c r="F1185" s="193">
        <f>IFERROR(_xll.qlIndexFixing(IndexON,D1185,TRUE,_xll.ohTrigger(RecalcTrigger,TriggerON)),NA())</f>
        <v>2.0837739628598584E-2</v>
      </c>
      <c r="H1185" s="42">
        <f>_xll.qlCalendarAdvance(Calendar,$H1184,B1185,"f",FALSE)</f>
        <v>47752</v>
      </c>
      <c r="I1185" s="177">
        <f>_xll.qlInterestRateIndexValueDate(Index1M,$H1185)</f>
        <v>47756</v>
      </c>
      <c r="J1185" s="182">
        <f>IFERROR(_xll.qlIndexFixing(Index1M,$H1185,TRUE,_xll.ohTrigger(RecalcTrigger,Trigger1M)),NA())</f>
        <v>2.0925507885116639E-2</v>
      </c>
      <c r="K1185" s="44">
        <f>IFERROR(_xll.qlIndexFixing(Index3M,H1185,TRUE,_xll.ohTrigger(RecalcTrigger,Trigger3M)),NA())</f>
        <v>2.1545861047311148E-2</v>
      </c>
      <c r="L1185" s="44">
        <f>IFERROR(_xll.qlIndexFixing(Index6M,$H1185,TRUE,_xll.ohTrigger(RecalcTrigger,Trigger6M)),NA())</f>
        <v>2.174538722208736E-2</v>
      </c>
      <c r="M1185" s="183">
        <f>IFERROR(_xll.qlIndexFixing(Index1Y,$H1185,TRUE,_xll.ohTrigger(RecalcTrigger,Trigger1Y)),NA())</f>
        <v>2.2080230778166877E-2</v>
      </c>
      <c r="N1185" s="182">
        <f>IFERROR(_xll.qlIndexFixing(ONIndex1M,I1185,TRUE,_xll.ohTrigger(RecalcTrigger,Trigger1M)),NA())</f>
        <v>2.0913114044667225E-2</v>
      </c>
      <c r="O1185" s="44">
        <f>IFERROR(_xll.qlIndexFixing(ONIndex3M,I1185,TRUE,_xll.ohTrigger(RecalcTrigger,Trigger3M)),NA())</f>
        <v>2.1522286700426108E-2</v>
      </c>
      <c r="P1185" s="44">
        <f>IFERROR(_xll.qlIndexFixing(ONIndex6M,I1185,TRUE,_xll.ohTrigger(RecalcTrigger,Trigger6M)),NA())</f>
        <v>2.1708409061789169E-2</v>
      </c>
      <c r="Q1185" s="183">
        <f>IFERROR(_xll.qlIndexFixing(ONIndex1Y,I1185,TRUE,_xll.ohTrigger(RecalcTrigger,Trigger1Y)),NA())</f>
        <v>2.1985888595938974E-2</v>
      </c>
    </row>
    <row r="1186" spans="2:17" x14ac:dyDescent="0.2">
      <c r="B1186" s="39" t="s">
        <v>42</v>
      </c>
      <c r="D1186" s="42">
        <f>_xll.qlCalendarAdvance(Calendar,$D1185,B1186,"f",FALSE)</f>
        <v>47759</v>
      </c>
      <c r="E1186" s="177">
        <f>_xll.qlInterestRateIndexValueDate(IndexON,D1186)</f>
        <v>47759</v>
      </c>
      <c r="F1186" s="193">
        <f>IFERROR(_xll.qlIndexFixing(IndexON,D1186,TRUE,_xll.ohTrigger(RecalcTrigger,TriggerON)),NA())</f>
        <v>2.0834636063353784E-2</v>
      </c>
      <c r="H1186" s="42">
        <f>_xll.qlCalendarAdvance(Calendar,$H1185,B1186,"f",FALSE)</f>
        <v>47759</v>
      </c>
      <c r="I1186" s="177">
        <f>_xll.qlInterestRateIndexValueDate(Index1M,$H1186)</f>
        <v>47763</v>
      </c>
      <c r="J1186" s="182">
        <f>IFERROR(_xll.qlIndexFixing(Index1M,$H1186,TRUE,_xll.ohTrigger(RecalcTrigger,Trigger1M)),NA())</f>
        <v>2.092230958290776E-2</v>
      </c>
      <c r="K1186" s="44">
        <f>IFERROR(_xll.qlIndexFixing(Index3M,H1186,TRUE,_xll.ohTrigger(RecalcTrigger,Trigger3M)),NA())</f>
        <v>2.1540051610116365E-2</v>
      </c>
      <c r="L1186" s="44">
        <f>IFERROR(_xll.qlIndexFixing(Index6M,$H1186,TRUE,_xll.ohTrigger(RecalcTrigger,Trigger6M)),NA())</f>
        <v>2.173861765200967E-2</v>
      </c>
      <c r="M1186" s="183">
        <f>IFERROR(_xll.qlIndexFixing(Index1Y,$H1186,TRUE,_xll.ohTrigger(RecalcTrigger,Trigger1Y)),NA())</f>
        <v>2.2074043340835944E-2</v>
      </c>
      <c r="N1186" s="182">
        <f>IFERROR(_xll.qlIndexFixing(ONIndex1M,I1186,TRUE,_xll.ohTrigger(RecalcTrigger,Trigger1M)),NA())</f>
        <v>2.0910022491733571E-2</v>
      </c>
      <c r="O1186" s="44">
        <f>IFERROR(_xll.qlIndexFixing(ONIndex3M,I1186,TRUE,_xll.ohTrigger(RecalcTrigger,Trigger3M)),NA())</f>
        <v>2.1516927813491904E-2</v>
      </c>
      <c r="P1186" s="44">
        <f>IFERROR(_xll.qlIndexFixing(ONIndex6M,I1186,TRUE,_xll.ohTrigger(RecalcTrigger,Trigger6M)),NA())</f>
        <v>2.1702496608861921E-2</v>
      </c>
      <c r="Q1186" s="183">
        <f>IFERROR(_xll.qlIndexFixing(ONIndex1Y,I1186,TRUE,_xll.ohTrigger(RecalcTrigger,Trigger1Y)),NA())</f>
        <v>2.1979888584651164E-2</v>
      </c>
    </row>
    <row r="1187" spans="2:17" x14ac:dyDescent="0.2">
      <c r="B1187" s="39" t="s">
        <v>42</v>
      </c>
      <c r="D1187" s="42">
        <f>_xll.qlCalendarAdvance(Calendar,$D1186,B1187,"f",FALSE)</f>
        <v>47766</v>
      </c>
      <c r="E1187" s="177">
        <f>_xll.qlInterestRateIndexValueDate(IndexON,D1187)</f>
        <v>47766</v>
      </c>
      <c r="F1187" s="193">
        <f>IFERROR(_xll.qlIndexFixing(IndexON,D1187,TRUE,_xll.ohTrigger(RecalcTrigger,TriggerON)),NA())</f>
        <v>2.0831460516168576E-2</v>
      </c>
      <c r="H1187" s="42">
        <f>_xll.qlCalendarAdvance(Calendar,$H1186,B1187,"f",FALSE)</f>
        <v>47766</v>
      </c>
      <c r="I1187" s="177">
        <f>_xll.qlInterestRateIndexValueDate(Index1M,$H1187)</f>
        <v>47770</v>
      </c>
      <c r="J1187" s="182">
        <f>IFERROR(_xll.qlIndexFixing(Index1M,$H1187,TRUE,_xll.ohTrigger(RecalcTrigger,Trigger1M)),NA())</f>
        <v>2.0919056971661614E-2</v>
      </c>
      <c r="K1187" s="44">
        <f>IFERROR(_xll.qlIndexFixing(Index3M,H1187,TRUE,_xll.ohTrigger(RecalcTrigger,Trigger3M)),NA())</f>
        <v>2.1534174645470125E-2</v>
      </c>
      <c r="L1187" s="44">
        <f>IFERROR(_xll.qlIndexFixing(Index6M,$H1187,TRUE,_xll.ohTrigger(RecalcTrigger,Trigger6M)),NA())</f>
        <v>2.1731928481480541E-2</v>
      </c>
      <c r="M1187" s="183">
        <f>IFERROR(_xll.qlIndexFixing(Index1Y,$H1187,TRUE,_xll.ohTrigger(RecalcTrigger,Trigger1Y)),NA())</f>
        <v>2.2067824362424032E-2</v>
      </c>
      <c r="N1187" s="182">
        <f>IFERROR(_xll.qlIndexFixing(ONIndex1M,I1187,TRUE,_xll.ohTrigger(RecalcTrigger,Trigger1M)),NA())</f>
        <v>2.0906876221209458E-2</v>
      </c>
      <c r="O1187" s="44">
        <f>IFERROR(_xll.qlIndexFixing(ONIndex3M,I1187,TRUE,_xll.ohTrigger(RecalcTrigger,Trigger3M)),NA())</f>
        <v>2.1511500676911766E-2</v>
      </c>
      <c r="P1187" s="44">
        <f>IFERROR(_xll.qlIndexFixing(ONIndex6M,I1187,TRUE,_xll.ohTrigger(RecalcTrigger,Trigger6M)),NA())</f>
        <v>2.1696522001093399E-2</v>
      </c>
      <c r="Q1187" s="183">
        <f>IFERROR(_xll.qlIndexFixing(ONIndex1Y,I1187,TRUE,_xll.ohTrigger(RecalcTrigger,Trigger1Y)),NA())</f>
        <v>2.1973827998138518E-2</v>
      </c>
    </row>
    <row r="1188" spans="2:17" x14ac:dyDescent="0.2">
      <c r="B1188" s="39" t="s">
        <v>42</v>
      </c>
      <c r="D1188" s="42">
        <f>_xll.qlCalendarAdvance(Calendar,$D1187,B1188,"f",FALSE)</f>
        <v>47773</v>
      </c>
      <c r="E1188" s="177">
        <f>_xll.qlInterestRateIndexValueDate(IndexON,D1188)</f>
        <v>47773</v>
      </c>
      <c r="F1188" s="193">
        <f>IFERROR(_xll.qlIndexFixing(IndexON,D1188,TRUE,_xll.ohTrigger(RecalcTrigger,TriggerON)),NA())</f>
        <v>2.0828213166019793E-2</v>
      </c>
      <c r="H1188" s="42">
        <f>_xll.qlCalendarAdvance(Calendar,$H1187,B1188,"f",FALSE)</f>
        <v>47773</v>
      </c>
      <c r="I1188" s="177">
        <f>_xll.qlInterestRateIndexValueDate(Index1M,$H1188)</f>
        <v>47777</v>
      </c>
      <c r="J1188" s="182">
        <f>IFERROR(_xll.qlIndexFixing(Index1M,$H1188,TRUE,_xll.ohTrigger(RecalcTrigger,Trigger1M)),NA())</f>
        <v>2.0915750322322756E-2</v>
      </c>
      <c r="K1188" s="44">
        <f>IFERROR(_xll.qlIndexFixing(Index3M,H1188,TRUE,_xll.ohTrigger(RecalcTrigger,Trigger3M)),NA())</f>
        <v>2.1528230231310955E-2</v>
      </c>
      <c r="L1188" s="44">
        <f>IFERROR(_xll.qlIndexFixing(Index6M,$H1188,TRUE,_xll.ohTrigger(RecalcTrigger,Trigger6M)),NA())</f>
        <v>2.1724889458408427E-2</v>
      </c>
      <c r="M1188" s="183">
        <f>IFERROR(_xll.qlIndexFixing(Index1Y,$H1188,TRUE,_xll.ohTrigger(RecalcTrigger,Trigger1Y)),NA())</f>
        <v>2.2061573498956644E-2</v>
      </c>
      <c r="N1188" s="182">
        <f>IFERROR(_xll.qlIndexFixing(ONIndex1M,I1188,TRUE,_xll.ohTrigger(RecalcTrigger,Trigger1M)),NA())</f>
        <v>2.0903675503518571E-2</v>
      </c>
      <c r="O1188" s="44">
        <f>IFERROR(_xll.qlIndexFixing(ONIndex3M,I1188,TRUE,_xll.ohTrigger(RecalcTrigger,Trigger3M)),NA())</f>
        <v>2.150600551458659E-2</v>
      </c>
      <c r="P1188" s="44">
        <f>IFERROR(_xll.qlIndexFixing(ONIndex6M,I1188,TRUE,_xll.ohTrigger(RecalcTrigger,Trigger6M)),NA())</f>
        <v>2.1690485472616317E-2</v>
      </c>
      <c r="Q1188" s="183">
        <f>IFERROR(_xll.qlIndexFixing(ONIndex1Y,I1188,TRUE,_xll.ohTrigger(RecalcTrigger,Trigger1Y)),NA())</f>
        <v>2.1967707052548135E-2</v>
      </c>
    </row>
    <row r="1189" spans="2:17" x14ac:dyDescent="0.2">
      <c r="B1189" s="39" t="s">
        <v>42</v>
      </c>
      <c r="D1189" s="42">
        <f>_xll.qlCalendarAdvance(Calendar,$D1188,B1189,"f",FALSE)</f>
        <v>47780</v>
      </c>
      <c r="E1189" s="177">
        <f>_xll.qlInterestRateIndexValueDate(IndexON,D1189)</f>
        <v>47780</v>
      </c>
      <c r="F1189" s="193">
        <f>IFERROR(_xll.qlIndexFixing(IndexON,D1189,TRUE,_xll.ohTrigger(RecalcTrigger,TriggerON)),NA())</f>
        <v>2.0824894191964205E-2</v>
      </c>
      <c r="H1189" s="42">
        <f>_xll.qlCalendarAdvance(Calendar,$H1188,B1189,"f",FALSE)</f>
        <v>47780</v>
      </c>
      <c r="I1189" s="177">
        <f>_xll.qlInterestRateIndexValueDate(Index1M,$H1189)</f>
        <v>47784</v>
      </c>
      <c r="J1189" s="182">
        <f>IFERROR(_xll.qlIndexFixing(Index1M,$H1189,TRUE,_xll.ohTrigger(RecalcTrigger,Trigger1M)),NA())</f>
        <v>2.0912389905846061E-2</v>
      </c>
      <c r="K1189" s="44">
        <f>IFERROR(_xll.qlIndexFixing(Index3M,H1189,TRUE,_xll.ohTrigger(RecalcTrigger,Trigger3M)),NA())</f>
        <v>2.1522218444834495E-2</v>
      </c>
      <c r="L1189" s="44">
        <f>IFERROR(_xll.qlIndexFixing(Index6M,$H1189,TRUE,_xll.ohTrigger(RecalcTrigger,Trigger6M)),NA())</f>
        <v>2.1717930864476587E-2</v>
      </c>
      <c r="M1189" s="183">
        <f>IFERROR(_xll.qlIndexFixing(Index1Y,$H1189,TRUE,_xll.ohTrigger(RecalcTrigger,Trigger1Y)),NA())</f>
        <v>2.2055290403357117E-2</v>
      </c>
      <c r="N1189" s="182">
        <f>IFERROR(_xll.qlIndexFixing(ONIndex1M,I1189,TRUE,_xll.ohTrigger(RecalcTrigger,Trigger1M)),NA())</f>
        <v>2.0900420609004655E-2</v>
      </c>
      <c r="O1189" s="44">
        <f>IFERROR(_xll.qlIndexFixing(ONIndex3M,I1189,TRUE,_xll.ohTrigger(RecalcTrigger,Trigger3M)),NA())</f>
        <v>2.150044255033734E-2</v>
      </c>
      <c r="P1189" s="44">
        <f>IFERROR(_xll.qlIndexFixing(ONIndex6M,I1189,TRUE,_xll.ohTrigger(RecalcTrigger,Trigger6M)),NA())</f>
        <v>2.1684387257563387E-2</v>
      </c>
      <c r="Q1189" s="183">
        <f>IFERROR(_xll.qlIndexFixing(ONIndex1Y,I1189,TRUE,_xll.ohTrigger(RecalcTrigger,Trigger1Y)),NA())</f>
        <v>2.1961525964666606E-2</v>
      </c>
    </row>
    <row r="1190" spans="2:17" x14ac:dyDescent="0.2">
      <c r="B1190" s="39" t="s">
        <v>42</v>
      </c>
      <c r="D1190" s="42">
        <f>_xll.qlCalendarAdvance(Calendar,$D1189,B1190,"f",FALSE)</f>
        <v>47787</v>
      </c>
      <c r="E1190" s="177">
        <f>_xll.qlInterestRateIndexValueDate(IndexON,D1190)</f>
        <v>47787</v>
      </c>
      <c r="F1190" s="193">
        <f>IFERROR(_xll.qlIndexFixing(IndexON,D1190,TRUE,_xll.ohTrigger(RecalcTrigger,TriggerON)),NA())</f>
        <v>2.0821503772578964E-2</v>
      </c>
      <c r="H1190" s="42">
        <f>_xll.qlCalendarAdvance(Calendar,$H1189,B1190,"f",FALSE)</f>
        <v>47787</v>
      </c>
      <c r="I1190" s="177">
        <f>_xll.qlInterestRateIndexValueDate(Index1M,$H1190)</f>
        <v>47791</v>
      </c>
      <c r="J1190" s="182">
        <f>IFERROR(_xll.qlIndexFixing(Index1M,$H1190,TRUE,_xll.ohTrigger(RecalcTrigger,Trigger1M)),NA())</f>
        <v>2.0908617533946128E-2</v>
      </c>
      <c r="K1190" s="44">
        <f>IFERROR(_xll.qlIndexFixing(Index3M,H1190,TRUE,_xll.ohTrigger(RecalcTrigger,Trigger3M)),NA())</f>
        <v>2.1516139362497848E-2</v>
      </c>
      <c r="L1190" s="44">
        <f>IFERROR(_xll.qlIndexFixing(Index6M,$H1190,TRUE,_xll.ohTrigger(RecalcTrigger,Trigger6M)),NA())</f>
        <v>2.1710909290444929E-2</v>
      </c>
      <c r="M1190" s="183">
        <f>IFERROR(_xll.qlIndexFixing(Index1Y,$H1190,TRUE,_xll.ohTrigger(RecalcTrigger,Trigger1Y)),NA())</f>
        <v>2.2048974725447038E-2</v>
      </c>
      <c r="N1190" s="182">
        <f>IFERROR(_xll.qlIndexFixing(ONIndex1M,I1190,TRUE,_xll.ohTrigger(RecalcTrigger,Trigger1M)),NA())</f>
        <v>2.0897111808331204E-2</v>
      </c>
      <c r="O1190" s="44">
        <f>IFERROR(_xll.qlIndexFixing(ONIndex3M,I1190,TRUE,_xll.ohTrigger(RecalcTrigger,Trigger3M)),NA())</f>
        <v>2.1494812008064912E-2</v>
      </c>
      <c r="P1190" s="44">
        <f>IFERROR(_xll.qlIndexFixing(ONIndex6M,I1190,TRUE,_xll.ohTrigger(RecalcTrigger,Trigger6M)),NA())</f>
        <v>2.1678227590147259E-2</v>
      </c>
      <c r="Q1190" s="183">
        <f>IFERROR(_xll.qlIndexFixing(ONIndex1Y,I1190,TRUE,_xll.ohTrigger(RecalcTrigger,Trigger1Y)),NA())</f>
        <v>2.195528495064103E-2</v>
      </c>
    </row>
    <row r="1191" spans="2:17" x14ac:dyDescent="0.2">
      <c r="B1191" s="39" t="s">
        <v>42</v>
      </c>
      <c r="D1191" s="42">
        <f>_xll.qlCalendarAdvance(Calendar,$D1190,B1191,"f",FALSE)</f>
        <v>47794</v>
      </c>
      <c r="E1191" s="177">
        <f>_xll.qlInterestRateIndexValueDate(IndexON,D1191)</f>
        <v>47794</v>
      </c>
      <c r="F1191" s="193">
        <f>IFERROR(_xll.qlIndexFixing(IndexON,D1191,TRUE,_xll.ohTrigger(RecalcTrigger,TriggerON)),NA())</f>
        <v>2.0818042087160649E-2</v>
      </c>
      <c r="H1191" s="42">
        <f>_xll.qlCalendarAdvance(Calendar,$H1190,B1191,"f",FALSE)</f>
        <v>47794</v>
      </c>
      <c r="I1191" s="177">
        <f>_xll.qlInterestRateIndexValueDate(Index1M,$H1191)</f>
        <v>47798</v>
      </c>
      <c r="J1191" s="182">
        <f>IFERROR(_xll.qlIndexFixing(Index1M,$H1191,TRUE,_xll.ohTrigger(RecalcTrigger,Trigger1M)),NA())</f>
        <v>2.0905154375745916E-2</v>
      </c>
      <c r="K1191" s="44">
        <f>IFERROR(_xll.qlIndexFixing(Index3M,H1191,TRUE,_xll.ohTrigger(RecalcTrigger,Trigger3M)),NA())</f>
        <v>2.1509993060016965E-2</v>
      </c>
      <c r="L1191" s="44">
        <f>IFERROR(_xll.qlIndexFixing(Index6M,$H1191,TRUE,_xll.ohTrigger(RecalcTrigger,Trigger6M)),NA())</f>
        <v>2.1703824748494041E-2</v>
      </c>
      <c r="M1191" s="183">
        <f>IFERROR(_xll.qlIndexFixing(Index1Y,$H1191,TRUE,_xll.ohTrigger(RecalcTrigger,Trigger1Y)),NA())</f>
        <v>2.2042626111946489E-2</v>
      </c>
      <c r="N1191" s="182">
        <f>IFERROR(_xll.qlIndexFixing(ONIndex1M,I1191,TRUE,_xll.ohTrigger(RecalcTrigger,Trigger1M)),NA())</f>
        <v>2.0893749371682091E-2</v>
      </c>
      <c r="O1191" s="44">
        <f>IFERROR(_xll.qlIndexFixing(ONIndex3M,I1191,TRUE,_xll.ohTrigger(RecalcTrigger,Trigger3M)),NA())</f>
        <v>2.1489114111590268E-2</v>
      </c>
      <c r="P1191" s="44">
        <f>IFERROR(_xll.qlIndexFixing(ONIndex6M,I1191,TRUE,_xll.ohTrigger(RecalcTrigger,Trigger6M)),NA())</f>
        <v>2.1672006704500646E-2</v>
      </c>
      <c r="Q1191" s="183">
        <f>IFERROR(_xll.qlIndexFixing(ONIndex1Y,I1191,TRUE,_xll.ohTrigger(RecalcTrigger,Trigger1Y)),NA())</f>
        <v>2.1948984227018187E-2</v>
      </c>
    </row>
    <row r="1192" spans="2:17" x14ac:dyDescent="0.2">
      <c r="B1192" s="39" t="s">
        <v>42</v>
      </c>
      <c r="D1192" s="42">
        <f>_xll.qlCalendarAdvance(Calendar,$D1191,B1192,"f",FALSE)</f>
        <v>47801</v>
      </c>
      <c r="E1192" s="177">
        <f>_xll.qlInterestRateIndexValueDate(IndexON,D1192)</f>
        <v>47801</v>
      </c>
      <c r="F1192" s="193">
        <f>IFERROR(_xll.qlIndexFixing(IndexON,D1192,TRUE,_xll.ohTrigger(RecalcTrigger,TriggerON)),NA())</f>
        <v>2.0814509314366347E-2</v>
      </c>
      <c r="H1192" s="42">
        <f>_xll.qlCalendarAdvance(Calendar,$H1191,B1192,"f",FALSE)</f>
        <v>47801</v>
      </c>
      <c r="I1192" s="177">
        <f>_xll.qlInterestRateIndexValueDate(Index1M,$H1192)</f>
        <v>47805</v>
      </c>
      <c r="J1192" s="182">
        <f>IFERROR(_xll.qlIndexFixing(Index1M,$H1192,TRUE,_xll.ohTrigger(RecalcTrigger,Trigger1M)),NA())</f>
        <v>2.0901638246933807E-2</v>
      </c>
      <c r="K1192" s="44">
        <f>IFERROR(_xll.qlIndexFixing(Index3M,H1192,TRUE,_xll.ohTrigger(RecalcTrigger,Trigger3M)),NA())</f>
        <v>2.1503779612370134E-2</v>
      </c>
      <c r="L1192" s="44">
        <f>IFERROR(_xll.qlIndexFixing(Index6M,$H1192,TRUE,_xll.ohTrigger(RecalcTrigger,Trigger6M)),NA())</f>
        <v>2.1696677249763582E-2</v>
      </c>
      <c r="M1192" s="183">
        <f>IFERROR(_xll.qlIndexFixing(Index1Y,$H1192,TRUE,_xll.ohTrigger(RecalcTrigger,Trigger1Y)),NA())</f>
        <v>2.20362442064738E-2</v>
      </c>
      <c r="N1192" s="182">
        <f>IFERROR(_xll.qlIndexFixing(ONIndex1M,I1192,TRUE,_xll.ohTrigger(RecalcTrigger,Trigger1M)),NA())</f>
        <v>2.0890333569560937E-2</v>
      </c>
      <c r="O1192" s="44">
        <f>IFERROR(_xll.qlIndexFixing(ONIndex3M,I1192,TRUE,_xll.ohTrigger(RecalcTrigger,Trigger3M)),NA())</f>
        <v>2.1483349084814307E-2</v>
      </c>
      <c r="P1192" s="44">
        <f>IFERROR(_xll.qlIndexFixing(ONIndex6M,I1192,TRUE,_xll.ohTrigger(RecalcTrigger,Trigger6M)),NA())</f>
        <v>2.1665724834676325E-2</v>
      </c>
      <c r="Q1192" s="183">
        <f>IFERROR(_xll.qlIndexFixing(ONIndex1Y,I1192,TRUE,_xll.ohTrigger(RecalcTrigger,Trigger1Y)),NA())</f>
        <v>2.1942624010344858E-2</v>
      </c>
    </row>
    <row r="1193" spans="2:17" x14ac:dyDescent="0.2">
      <c r="B1193" s="39" t="s">
        <v>42</v>
      </c>
      <c r="D1193" s="42">
        <f>_xll.qlCalendarAdvance(Calendar,$D1192,B1193,"f",FALSE)</f>
        <v>47808</v>
      </c>
      <c r="E1193" s="177">
        <f>_xll.qlInterestRateIndexValueDate(IndexON,D1193)</f>
        <v>47808</v>
      </c>
      <c r="F1193" s="193">
        <f>IFERROR(_xll.qlIndexFixing(IndexON,D1193,TRUE,_xll.ohTrigger(RecalcTrigger,TriggerON)),NA())</f>
        <v>2.081090563325283E-2</v>
      </c>
      <c r="H1193" s="42">
        <f>_xll.qlCalendarAdvance(Calendar,$H1192,B1193,"f",FALSE)</f>
        <v>47808</v>
      </c>
      <c r="I1193" s="177">
        <f>_xll.qlInterestRateIndexValueDate(Index1M,$H1193)</f>
        <v>47812</v>
      </c>
      <c r="J1193" s="182">
        <f>IFERROR(_xll.qlIndexFixing(Index1M,$H1193,TRUE,_xll.ohTrigger(RecalcTrigger,Trigger1M)),NA())</f>
        <v>2.0898762054271103E-2</v>
      </c>
      <c r="K1193" s="44">
        <f>IFERROR(_xll.qlIndexFixing(Index3M,H1193,TRUE,_xll.ohTrigger(RecalcTrigger,Trigger3M)),NA())</f>
        <v>2.1497499093790146E-2</v>
      </c>
      <c r="L1193" s="44">
        <f>IFERROR(_xll.qlIndexFixing(Index6M,$H1193,TRUE,_xll.ohTrigger(RecalcTrigger,Trigger6M)),NA())</f>
        <v>2.1689466804345702E-2</v>
      </c>
      <c r="M1193" s="183">
        <f>IFERROR(_xll.qlIndexFixing(Index1Y,$H1193,TRUE,_xll.ohTrigger(RecalcTrigger,Trigger1Y)),NA())</f>
        <v>2.2029828649546449E-2</v>
      </c>
      <c r="N1193" s="182">
        <f>IFERROR(_xll.qlIndexFixing(ONIndex1M,I1193,TRUE,_xll.ohTrigger(RecalcTrigger,Trigger1M)),NA())</f>
        <v>2.0886864672471361E-2</v>
      </c>
      <c r="O1193" s="44">
        <f>IFERROR(_xll.qlIndexFixing(ONIndex3M,I1193,TRUE,_xll.ohTrigger(RecalcTrigger,Trigger3M)),NA())</f>
        <v>2.1477517151478054E-2</v>
      </c>
      <c r="P1193" s="44">
        <f>IFERROR(_xll.qlIndexFixing(ONIndex6M,I1193,TRUE,_xll.ohTrigger(RecalcTrigger,Trigger6M)),NA())</f>
        <v>2.1659382214966882E-2</v>
      </c>
      <c r="Q1193" s="183">
        <f>IFERROR(_xll.qlIndexFixing(ONIndex1Y,I1193,TRUE,_xll.ohTrigger(RecalcTrigger,Trigger1Y)),NA())</f>
        <v>2.1936204516848079E-2</v>
      </c>
    </row>
    <row r="1194" spans="2:17" x14ac:dyDescent="0.2">
      <c r="B1194" s="39" t="s">
        <v>42</v>
      </c>
      <c r="D1194" s="42">
        <f>_xll.qlCalendarAdvance(Calendar,$D1193,B1194,"f",FALSE)</f>
        <v>47815</v>
      </c>
      <c r="E1194" s="177">
        <f>_xll.qlInterestRateIndexValueDate(IndexON,D1194)</f>
        <v>47815</v>
      </c>
      <c r="F1194" s="193">
        <f>IFERROR(_xll.qlIndexFixing(IndexON,D1194,TRUE,_xll.ohTrigger(RecalcTrigger,TriggerON)),NA())</f>
        <v>2.0807231222637057E-2</v>
      </c>
      <c r="H1194" s="42">
        <f>_xll.qlCalendarAdvance(Calendar,$H1193,B1194,"f",FALSE)</f>
        <v>47815</v>
      </c>
      <c r="I1194" s="177">
        <f>_xll.qlInterestRateIndexValueDate(Index1M,$H1194)</f>
        <v>47819</v>
      </c>
      <c r="J1194" s="182">
        <f>IFERROR(_xll.qlIndexFixing(Index1M,$H1194,TRUE,_xll.ohTrigger(RecalcTrigger,Trigger1M)),NA())</f>
        <v>2.0894788522398535E-2</v>
      </c>
      <c r="K1194" s="44">
        <f>IFERROR(_xll.qlIndexFixing(Index3M,H1194,TRUE,_xll.ohTrigger(RecalcTrigger,Trigger3M)),NA())</f>
        <v>2.149097730787939E-2</v>
      </c>
      <c r="L1194" s="44">
        <f>IFERROR(_xll.qlIndexFixing(Index6M,$H1194,TRUE,_xll.ohTrigger(RecalcTrigger,Trigger6M)),NA())</f>
        <v>2.1682193421287667E-2</v>
      </c>
      <c r="M1194" s="183">
        <f>IFERROR(_xll.qlIndexFixing(Index1Y,$H1194,TRUE,_xll.ohTrigger(RecalcTrigger,Trigger1Y)),NA())</f>
        <v>2.2023379078580606E-2</v>
      </c>
      <c r="N1194" s="182">
        <f>IFERROR(_xll.qlIndexFixing(ONIndex1M,I1194,TRUE,_xll.ohTrigger(RecalcTrigger,Trigger1M)),NA())</f>
        <v>2.0883342950677175E-2</v>
      </c>
      <c r="O1194" s="44">
        <f>IFERROR(_xll.qlIndexFixing(ONIndex3M,I1194,TRUE,_xll.ohTrigger(RecalcTrigger,Trigger3M)),NA())</f>
        <v>2.1471618535562342E-2</v>
      </c>
      <c r="P1194" s="44">
        <f>IFERROR(_xll.qlIndexFixing(ONIndex6M,I1194,TRUE,_xll.ohTrigger(RecalcTrigger,Trigger6M)),NA())</f>
        <v>2.1652979079345158E-2</v>
      </c>
      <c r="Q1194" s="183">
        <f>IFERROR(_xll.qlIndexFixing(ONIndex1Y,I1194,TRUE,_xll.ohTrigger(RecalcTrigger,Trigger1Y)),NA())</f>
        <v>2.1929725963074631E-2</v>
      </c>
    </row>
    <row r="1195" spans="2:17" x14ac:dyDescent="0.2">
      <c r="B1195" s="39" t="s">
        <v>42</v>
      </c>
      <c r="D1195" s="42">
        <f>_xll.qlCalendarAdvance(Calendar,$D1194,B1195,"f",FALSE)</f>
        <v>47822</v>
      </c>
      <c r="E1195" s="177">
        <f>_xll.qlInterestRateIndexValueDate(IndexON,D1195)</f>
        <v>47822</v>
      </c>
      <c r="F1195" s="193">
        <f>IFERROR(_xll.qlIndexFixing(IndexON,D1195,TRUE,_xll.ohTrigger(RecalcTrigger,TriggerON)),NA())</f>
        <v>2.0803486261575799E-2</v>
      </c>
      <c r="H1195" s="42">
        <f>_xll.qlCalendarAdvance(Calendar,$H1194,B1195,"f",FALSE)</f>
        <v>47822</v>
      </c>
      <c r="I1195" s="177">
        <f>_xll.qlInterestRateIndexValueDate(Index1M,$H1195)</f>
        <v>47826</v>
      </c>
      <c r="J1195" s="182">
        <f>IFERROR(_xll.qlIndexFixing(Index1M,$H1195,TRUE,_xll.ohTrigger(RecalcTrigger,Trigger1M)),NA())</f>
        <v>2.0891102268337826E-2</v>
      </c>
      <c r="K1195" s="44">
        <f>IFERROR(_xll.qlIndexFixing(Index3M,H1195,TRUE,_xll.ohTrigger(RecalcTrigger,Trigger3M)),NA())</f>
        <v>2.1484568014271899E-2</v>
      </c>
      <c r="L1195" s="44">
        <f>IFERROR(_xll.qlIndexFixing(Index6M,$H1195,TRUE,_xll.ohTrigger(RecalcTrigger,Trigger6M)),NA())</f>
        <v>2.167485710859143E-2</v>
      </c>
      <c r="M1195" s="183">
        <f>IFERROR(_xll.qlIndexFixing(Index1Y,$H1195,TRUE,_xll.ohTrigger(RecalcTrigger,Trigger1Y)),NA())</f>
        <v>2.2016895127892244E-2</v>
      </c>
      <c r="N1195" s="182">
        <f>IFERROR(_xll.qlIndexFixing(ONIndex1M,I1195,TRUE,_xll.ohTrigger(RecalcTrigger,Trigger1M)),NA())</f>
        <v>2.0879768674921806E-2</v>
      </c>
      <c r="O1195" s="44">
        <f>IFERROR(_xll.qlIndexFixing(ONIndex3M,I1195,TRUE,_xll.ohTrigger(RecalcTrigger,Trigger3M)),NA())</f>
        <v>2.1465653460808198E-2</v>
      </c>
      <c r="P1195" s="44">
        <f>IFERROR(_xll.qlIndexFixing(ONIndex6M,I1195,TRUE,_xll.ohTrigger(RecalcTrigger,Trigger6M)),NA())</f>
        <v>2.1646515662183674E-2</v>
      </c>
      <c r="Q1195" s="183">
        <f>IFERROR(_xll.qlIndexFixing(ONIndex1Y,I1195,TRUE,_xll.ohTrigger(RecalcTrigger,Trigger1Y)),NA())</f>
        <v>2.1923188565411422E-2</v>
      </c>
    </row>
    <row r="1196" spans="2:17" x14ac:dyDescent="0.2">
      <c r="B1196" s="39" t="s">
        <v>42</v>
      </c>
      <c r="D1196" s="42">
        <f>_xll.qlCalendarAdvance(Calendar,$D1195,B1196,"f",FALSE)</f>
        <v>47829</v>
      </c>
      <c r="E1196" s="177">
        <f>_xll.qlInterestRateIndexValueDate(IndexON,D1196)</f>
        <v>47829</v>
      </c>
      <c r="F1196" s="193">
        <f>IFERROR(_xll.qlIndexFixing(IndexON,D1196,TRUE,_xll.ohTrigger(RecalcTrigger,TriggerON)),NA())</f>
        <v>2.0799670928886016E-2</v>
      </c>
      <c r="H1196" s="42">
        <f>_xll.qlCalendarAdvance(Calendar,$H1195,B1196,"f",FALSE)</f>
        <v>47829</v>
      </c>
      <c r="I1196" s="177">
        <f>_xll.qlInterestRateIndexValueDate(Index1M,$H1196)</f>
        <v>47833</v>
      </c>
      <c r="J1196" s="182">
        <f>IFERROR(_xll.qlIndexFixing(Index1M,$H1196,TRUE,_xll.ohTrigger(RecalcTrigger,Trigger1M)),NA())</f>
        <v>2.0887352710976453E-2</v>
      </c>
      <c r="K1196" s="44">
        <f>IFERROR(_xll.qlIndexFixing(Index3M,H1196,TRUE,_xll.ohTrigger(RecalcTrigger,Trigger3M)),NA())</f>
        <v>2.1478091859642189E-2</v>
      </c>
      <c r="L1196" s="44">
        <f>IFERROR(_xll.qlIndexFixing(Index6M,$H1196,TRUE,_xll.ohTrigger(RecalcTrigger,Trigger6M)),NA())</f>
        <v>2.1667457873215376E-2</v>
      </c>
      <c r="M1196" s="183">
        <f>IFERROR(_xll.qlIndexFixing(Index1Y,$H1196,TRUE,_xll.ohTrigger(RecalcTrigger,Trigger1Y)),NA())</f>
        <v>2.2010376428696247E-2</v>
      </c>
      <c r="N1196" s="182">
        <f>IFERROR(_xll.qlIndexFixing(ONIndex1M,I1196,TRUE,_xll.ohTrigger(RecalcTrigger,Trigger1M)),NA())</f>
        <v>2.0876142115309193E-2</v>
      </c>
      <c r="O1196" s="44">
        <f>IFERROR(_xll.qlIndexFixing(ONIndex3M,I1196,TRUE,_xll.ohTrigger(RecalcTrigger,Trigger3M)),NA())</f>
        <v>2.1459622151196456E-2</v>
      </c>
      <c r="P1196" s="44">
        <f>IFERROR(_xll.qlIndexFixing(ONIndex6M,I1196,TRUE,_xll.ohTrigger(RecalcTrigger,Trigger6M)),NA())</f>
        <v>2.1639992197375335E-2</v>
      </c>
      <c r="Q1196" s="183">
        <f>IFERROR(_xll.qlIndexFixing(ONIndex1Y,I1196,TRUE,_xll.ohTrigger(RecalcTrigger,Trigger1Y)),NA())</f>
        <v>2.1916592540405233E-2</v>
      </c>
    </row>
    <row r="1197" spans="2:17" x14ac:dyDescent="0.2">
      <c r="B1197" s="39" t="s">
        <v>42</v>
      </c>
      <c r="D1197" s="42">
        <f>_xll.qlCalendarAdvance(Calendar,$D1196,B1197,"f",FALSE)</f>
        <v>47836</v>
      </c>
      <c r="E1197" s="177">
        <f>_xll.qlInterestRateIndexValueDate(IndexON,D1197)</f>
        <v>47836</v>
      </c>
      <c r="F1197" s="193">
        <f>IFERROR(_xll.qlIndexFixing(IndexON,D1197,TRUE,_xll.ohTrigger(RecalcTrigger,TriggerON)),NA())</f>
        <v>2.0795785403464606E-2</v>
      </c>
      <c r="H1197" s="42">
        <f>_xll.qlCalendarAdvance(Calendar,$H1196,B1197,"f",FALSE)</f>
        <v>47836</v>
      </c>
      <c r="I1197" s="177">
        <f>_xll.qlInterestRateIndexValueDate(Index1M,$H1197)</f>
        <v>47840</v>
      </c>
      <c r="J1197" s="182">
        <f>IFERROR(_xll.qlIndexFixing(Index1M,$H1197,TRUE,_xll.ohTrigger(RecalcTrigger,Trigger1M)),NA())</f>
        <v>2.0883535373503237E-2</v>
      </c>
      <c r="K1197" s="44">
        <f>IFERROR(_xll.qlIndexFixing(Index3M,H1197,TRUE,_xll.ohTrigger(RecalcTrigger,Trigger3M)),NA())</f>
        <v>2.1471548913673429E-2</v>
      </c>
      <c r="L1197" s="44">
        <f>IFERROR(_xll.qlIndexFixing(Index6M,$H1197,TRUE,_xll.ohTrigger(RecalcTrigger,Trigger6M)),NA())</f>
        <v>2.1659995721069945E-2</v>
      </c>
      <c r="M1197" s="183">
        <f>IFERROR(_xll.qlIndexFixing(Index1Y,$H1197,TRUE,_xll.ohTrigger(RecalcTrigger,Trigger1Y)),NA())</f>
        <v>2.2003822609107521E-2</v>
      </c>
      <c r="N1197" s="182">
        <f>IFERROR(_xll.qlIndexFixing(ONIndex1M,I1197,TRUE,_xll.ohTrigger(RecalcTrigger,Trigger1M)),NA())</f>
        <v>2.0872074257685114E-2</v>
      </c>
      <c r="O1197" s="44">
        <f>IFERROR(_xll.qlIndexFixing(ONIndex3M,I1197,TRUE,_xll.ohTrigger(RecalcTrigger,Trigger3M)),NA())</f>
        <v>2.145216868572497E-2</v>
      </c>
      <c r="P1197" s="44">
        <f>IFERROR(_xll.qlIndexFixing(ONIndex6M,I1197,TRUE,_xll.ohTrigger(RecalcTrigger,Trigger6M)),NA())</f>
        <v>2.1631866877998007E-2</v>
      </c>
      <c r="Q1197" s="183">
        <f>IFERROR(_xll.qlIndexFixing(ONIndex1Y,I1197,TRUE,_xll.ohTrigger(RecalcTrigger,Trigger1Y)),NA())</f>
        <v>2.1910207244433266E-2</v>
      </c>
    </row>
    <row r="1198" spans="2:17" x14ac:dyDescent="0.2">
      <c r="B1198" s="39" t="s">
        <v>42</v>
      </c>
      <c r="D1198" s="42">
        <f>_xll.qlCalendarAdvance(Calendar,$D1197,B1198,"f",FALSE)</f>
        <v>47844</v>
      </c>
      <c r="E1198" s="177">
        <f>_xll.qlInterestRateIndexValueDate(IndexON,D1198)</f>
        <v>47844</v>
      </c>
      <c r="F1198" s="193">
        <f>IFERROR(_xll.qlIndexFixing(IndexON,D1198,TRUE,_xll.ohTrigger(RecalcTrigger,TriggerON)),NA())</f>
        <v>2.0791886606019716E-2</v>
      </c>
      <c r="H1198" s="42">
        <f>_xll.qlCalendarAdvance(Calendar,$H1197,B1198,"f",FALSE)</f>
        <v>47844</v>
      </c>
      <c r="I1198" s="177">
        <f>_xll.qlInterestRateIndexValueDate(Index1M,$H1198)</f>
        <v>47848</v>
      </c>
      <c r="J1198" s="182">
        <f>IFERROR(_xll.qlIndexFixing(Index1M,$H1198,TRUE,_xll.ohTrigger(RecalcTrigger,Trigger1M)),NA())</f>
        <v>2.0879085096922441E-2</v>
      </c>
      <c r="K1198" s="44">
        <f>IFERROR(_xll.qlIndexFixing(Index3M,H1198,TRUE,_xll.ohTrigger(RecalcTrigger,Trigger3M)),NA())</f>
        <v>2.1463836113296608E-2</v>
      </c>
      <c r="L1198" s="44">
        <f>IFERROR(_xll.qlIndexFixing(Index6M,$H1198,TRUE,_xll.ohTrigger(RecalcTrigger,Trigger6M)),NA())</f>
        <v>2.1651301401050971E-2</v>
      </c>
      <c r="M1198" s="183">
        <f>IFERROR(_xll.qlIndexFixing(Index1Y,$H1198,TRUE,_xll.ohTrigger(RecalcTrigger,Trigger1Y)),NA())</f>
        <v>2.1996259610913563E-2</v>
      </c>
      <c r="N1198" s="182">
        <f>IFERROR(_xll.qlIndexFixing(ONIndex1M,I1198,TRUE,_xll.ohTrigger(RecalcTrigger,Trigger1M)),NA())</f>
        <v>2.0868294731899439E-2</v>
      </c>
      <c r="O1198" s="44">
        <f>IFERROR(_xll.qlIndexFixing(ONIndex3M,I1198,TRUE,_xll.ohTrigger(RecalcTrigger,Trigger3M)),NA())</f>
        <v>2.144597426189776E-2</v>
      </c>
      <c r="P1198" s="44">
        <f>IFERROR(_xll.qlIndexFixing(ONIndex6M,I1198,TRUE,_xll.ohTrigger(RecalcTrigger,Trigger6M)),NA())</f>
        <v>2.1625190931029437E-2</v>
      </c>
      <c r="Q1198" s="183">
        <f>IFERROR(_xll.qlIndexFixing(ONIndex1Y,I1198,TRUE,_xll.ohTrigger(RecalcTrigger,Trigger1Y)),NA())</f>
        <v>2.1905747857466906E-2</v>
      </c>
    </row>
    <row r="1199" spans="2:17" x14ac:dyDescent="0.2">
      <c r="B1199" s="39" t="s">
        <v>42</v>
      </c>
      <c r="D1199" s="42">
        <f>_xll.qlCalendarAdvance(Calendar,$D1198,B1199,"f",FALSE)</f>
        <v>47851</v>
      </c>
      <c r="E1199" s="177">
        <f>_xll.qlInterestRateIndexValueDate(IndexON,D1199)</f>
        <v>47851</v>
      </c>
      <c r="F1199" s="193">
        <f>IFERROR(_xll.qlIndexFixing(IndexON,D1199,TRUE,_xll.ohTrigger(RecalcTrigger,TriggerON)),NA())</f>
        <v>2.0787838728839603E-2</v>
      </c>
      <c r="H1199" s="42">
        <f>_xll.qlCalendarAdvance(Calendar,$H1198,B1199,"f",FALSE)</f>
        <v>47851</v>
      </c>
      <c r="I1199" s="177">
        <f>_xll.qlInterestRateIndexValueDate(Index1M,$H1199)</f>
        <v>47855</v>
      </c>
      <c r="J1199" s="182">
        <f>IFERROR(_xll.qlIndexFixing(Index1M,$H1199,TRUE,_xll.ohTrigger(RecalcTrigger,Trigger1M)),NA())</f>
        <v>2.0875113857110605E-2</v>
      </c>
      <c r="K1199" s="44">
        <f>IFERROR(_xll.qlIndexFixing(Index3M,H1199,TRUE,_xll.ohTrigger(RecalcTrigger,Trigger3M)),NA())</f>
        <v>2.1457155584540644E-2</v>
      </c>
      <c r="L1199" s="44">
        <f>IFERROR(_xll.qlIndexFixing(Index6M,$H1199,TRUE,_xll.ohTrigger(RecalcTrigger,Trigger6M)),NA())</f>
        <v>2.1643709588299039E-2</v>
      </c>
      <c r="M1199" s="183">
        <f>IFERROR(_xll.qlIndexFixing(Index1Y,$H1199,TRUE,_xll.ohTrigger(RecalcTrigger,Trigger1Y)),NA())</f>
        <v>2.1989555560860713E-2</v>
      </c>
      <c r="N1199" s="182">
        <f>IFERROR(_xll.qlIndexFixing(ONIndex1M,I1199,TRUE,_xll.ohTrigger(RecalcTrigger,Trigger1M)),NA())</f>
        <v>2.0864342079320863E-2</v>
      </c>
      <c r="O1199" s="44">
        <f>IFERROR(_xll.qlIndexFixing(ONIndex3M,I1199,TRUE,_xll.ohTrigger(RecalcTrigger,Trigger3M)),NA())</f>
        <v>2.1440231932565723E-2</v>
      </c>
      <c r="P1199" s="44">
        <f>IFERROR(_xll.qlIndexFixing(ONIndex6M,I1199,TRUE,_xll.ohTrigger(RecalcTrigger,Trigger6M)),NA())</f>
        <v>2.1619084960553536E-2</v>
      </c>
      <c r="Q1199" s="183">
        <f>IFERROR(_xll.qlIndexFixing(ONIndex1Y,I1199,TRUE,_xll.ohTrigger(RecalcTrigger,Trigger1Y)),NA())</f>
        <v>2.1901181463910291E-2</v>
      </c>
    </row>
    <row r="1200" spans="2:17" x14ac:dyDescent="0.2">
      <c r="B1200" s="39" t="s">
        <v>42</v>
      </c>
      <c r="D1200" s="42">
        <f>_xll.qlCalendarAdvance(Calendar,$D1199,B1200,"f",FALSE)</f>
        <v>47858</v>
      </c>
      <c r="E1200" s="177">
        <f>_xll.qlInterestRateIndexValueDate(IndexON,D1200)</f>
        <v>47858</v>
      </c>
      <c r="F1200" s="193">
        <f>IFERROR(_xll.qlIndexFixing(IndexON,D1200,TRUE,_xll.ohTrigger(RecalcTrigger,TriggerON)),NA())</f>
        <v>2.0783719582881943E-2</v>
      </c>
      <c r="H1200" s="42">
        <f>_xll.qlCalendarAdvance(Calendar,$H1199,B1200,"f",FALSE)</f>
        <v>47858</v>
      </c>
      <c r="I1200" s="177">
        <f>_xll.qlInterestRateIndexValueDate(Index1M,$H1200)</f>
        <v>47862</v>
      </c>
      <c r="J1200" s="182">
        <f>IFERROR(_xll.qlIndexFixing(Index1M,$H1200,TRUE,_xll.ohTrigger(RecalcTrigger,Trigger1M)),NA())</f>
        <v>2.0871070692360508E-2</v>
      </c>
      <c r="K1200" s="44">
        <f>IFERROR(_xll.qlIndexFixing(Index3M,H1200,TRUE,_xll.ohTrigger(RecalcTrigger,Trigger3M)),NA())</f>
        <v>2.1450552072698963E-2</v>
      </c>
      <c r="L1200" s="44">
        <f>IFERROR(_xll.qlIndexFixing(Index6M,$H1200,TRUE,_xll.ohTrigger(RecalcTrigger,Trigger6M)),NA())</f>
        <v>2.1636055302468465E-2</v>
      </c>
      <c r="M1200" s="183">
        <f>IFERROR(_xll.qlIndexFixing(Index1Y,$H1200,TRUE,_xll.ohTrigger(RecalcTrigger,Trigger1Y)),NA())</f>
        <v>2.1982770909344824E-2</v>
      </c>
      <c r="N1200" s="182">
        <f>IFERROR(_xll.qlIndexFixing(ONIndex1M,I1200,TRUE,_xll.ohTrigger(RecalcTrigger,Trigger1M)),NA())</f>
        <v>2.0860439276999543E-2</v>
      </c>
      <c r="O1200" s="44">
        <f>IFERROR(_xll.qlIndexFixing(ONIndex3M,I1200,TRUE,_xll.ohTrigger(RecalcTrigger,Trigger3M)),NA())</f>
        <v>2.1433922857143628E-2</v>
      </c>
      <c r="P1200" s="44">
        <f>IFERROR(_xll.qlIndexFixing(ONIndex6M,I1200,TRUE,_xll.ohTrigger(RecalcTrigger,Trigger6M)),NA())</f>
        <v>2.1612299224900156E-2</v>
      </c>
      <c r="Q1200" s="183">
        <f>IFERROR(_xll.qlIndexFixing(ONIndex1Y,I1200,TRUE,_xll.ohTrigger(RecalcTrigger,Trigger1Y)),NA())</f>
        <v>2.1896584799501184E-2</v>
      </c>
    </row>
    <row r="1201" spans="2:17" x14ac:dyDescent="0.2">
      <c r="B1201" s="39" t="s">
        <v>42</v>
      </c>
      <c r="D1201" s="42">
        <f>_xll.qlCalendarAdvance(Calendar,$D1200,B1201,"f",FALSE)</f>
        <v>47865</v>
      </c>
      <c r="E1201" s="177">
        <f>_xll.qlInterestRateIndexValueDate(IndexON,D1201)</f>
        <v>47865</v>
      </c>
      <c r="F1201" s="193">
        <f>IFERROR(_xll.qlIndexFixing(IndexON,D1201,TRUE,_xll.ohTrigger(RecalcTrigger,TriggerON)),NA())</f>
        <v>2.0779529338783576E-2</v>
      </c>
      <c r="H1201" s="42">
        <f>_xll.qlCalendarAdvance(Calendar,$H1200,B1201,"f",FALSE)</f>
        <v>47865</v>
      </c>
      <c r="I1201" s="177">
        <f>_xll.qlInterestRateIndexValueDate(Index1M,$H1201)</f>
        <v>47869</v>
      </c>
      <c r="J1201" s="182">
        <f>IFERROR(_xll.qlIndexFixing(Index1M,$H1201,TRUE,_xll.ohTrigger(RecalcTrigger,Trigger1M)),NA())</f>
        <v>2.0866955767817465E-2</v>
      </c>
      <c r="K1201" s="44">
        <f>IFERROR(_xll.qlIndexFixing(Index3M,H1201,TRUE,_xll.ohTrigger(RecalcTrigger,Trigger3M)),NA())</f>
        <v>2.1443595926951886E-2</v>
      </c>
      <c r="L1201" s="44">
        <f>IFERROR(_xll.qlIndexFixing(Index6M,$H1201,TRUE,_xll.ohTrigger(RecalcTrigger,Trigger6M)),NA())</f>
        <v>2.162833875362458E-2</v>
      </c>
      <c r="M1201" s="183">
        <f>IFERROR(_xll.qlIndexFixing(Index1Y,$H1201,TRUE,_xll.ohTrigger(RecalcTrigger,Trigger1Y)),NA())</f>
        <v>2.1975905716897205E-2</v>
      </c>
      <c r="N1201" s="182">
        <f>IFERROR(_xll.qlIndexFixing(ONIndex1M,I1201,TRUE,_xll.ohTrigger(RecalcTrigger,Trigger1M)),NA())</f>
        <v>2.0856464531986418E-2</v>
      </c>
      <c r="O1201" s="44">
        <f>IFERROR(_xll.qlIndexFixing(ONIndex3M,I1201,TRUE,_xll.ohTrigger(RecalcTrigger,Trigger3M)),NA())</f>
        <v>2.1427546762371463E-2</v>
      </c>
      <c r="P1201" s="44">
        <f>IFERROR(_xll.qlIndexFixing(ONIndex6M,I1201,TRUE,_xll.ohTrigger(RecalcTrigger,Trigger6M)),NA())</f>
        <v>2.1605449260064802E-2</v>
      </c>
      <c r="Q1201" s="183">
        <f>IFERROR(_xll.qlIndexFixing(ONIndex1Y,I1201,TRUE,_xll.ohTrigger(RecalcTrigger,Trigger1Y)),NA())</f>
        <v>2.1891907818458733E-2</v>
      </c>
    </row>
    <row r="1202" spans="2:17" x14ac:dyDescent="0.2">
      <c r="B1202" s="39" t="s">
        <v>42</v>
      </c>
      <c r="D1202" s="42">
        <f>_xll.qlCalendarAdvance(Calendar,$D1201,B1202,"f",FALSE)</f>
        <v>47872</v>
      </c>
      <c r="E1202" s="177">
        <f>_xll.qlInterestRateIndexValueDate(IndexON,D1202)</f>
        <v>47872</v>
      </c>
      <c r="F1202" s="193">
        <f>IFERROR(_xll.qlIndexFixing(IndexON,D1202,TRUE,_xll.ohTrigger(RecalcTrigger,TriggerON)),NA())</f>
        <v>2.0775268167048111E-2</v>
      </c>
      <c r="H1202" s="42">
        <f>_xll.qlCalendarAdvance(Calendar,$H1201,B1202,"f",FALSE)</f>
        <v>47872</v>
      </c>
      <c r="I1202" s="177">
        <f>_xll.qlInterestRateIndexValueDate(Index1M,$H1202)</f>
        <v>47876</v>
      </c>
      <c r="J1202" s="182">
        <f>IFERROR(_xll.qlIndexFixing(Index1M,$H1202,TRUE,_xll.ohTrigger(RecalcTrigger,Trigger1M)),NA())</f>
        <v>2.0862769248634526E-2</v>
      </c>
      <c r="K1202" s="44">
        <f>IFERROR(_xll.qlIndexFixing(Index3M,H1202,TRUE,_xll.ohTrigger(RecalcTrigger,Trigger3M)),NA())</f>
        <v>2.1436717229329716E-2</v>
      </c>
      <c r="L1202" s="44">
        <f>IFERROR(_xll.qlIndexFixing(Index6M,$H1202,TRUE,_xll.ohTrigger(RecalcTrigger,Trigger6M)),NA())</f>
        <v>2.1620560151834931E-2</v>
      </c>
      <c r="M1202" s="183">
        <f>IFERROR(_xll.qlIndexFixing(Index1Y,$H1202,TRUE,_xll.ohTrigger(RecalcTrigger,Trigger1Y)),NA())</f>
        <v>2.1968960044067117E-2</v>
      </c>
      <c r="N1202" s="182">
        <f>IFERROR(_xll.qlIndexFixing(ONIndex1M,I1202,TRUE,_xll.ohTrigger(RecalcTrigger,Trigger1M)),NA())</f>
        <v>2.0852418009269513E-2</v>
      </c>
      <c r="O1202" s="44">
        <f>IFERROR(_xll.qlIndexFixing(ONIndex3M,I1202,TRUE,_xll.ohTrigger(RecalcTrigger,Trigger3M)),NA())</f>
        <v>2.1421103862477864E-2</v>
      </c>
      <c r="P1202" s="44">
        <f>IFERROR(_xll.qlIndexFixing(ONIndex6M,I1202,TRUE,_xll.ohTrigger(RecalcTrigger,Trigger6M)),NA())</f>
        <v>2.1598535272842057E-2</v>
      </c>
      <c r="Q1202" s="183">
        <f>IFERROR(_xll.qlIndexFixing(ONIndex1Y,I1202,TRUE,_xll.ohTrigger(RecalcTrigger,Trigger1Y)),NA())</f>
        <v>2.1887150578416836E-2</v>
      </c>
    </row>
    <row r="1203" spans="2:17" x14ac:dyDescent="0.2">
      <c r="B1203" s="39" t="s">
        <v>42</v>
      </c>
      <c r="D1203" s="42">
        <f>_xll.qlCalendarAdvance(Calendar,$D1202,B1203,"f",FALSE)</f>
        <v>47879</v>
      </c>
      <c r="E1203" s="177">
        <f>_xll.qlInterestRateIndexValueDate(IndexON,D1203)</f>
        <v>47879</v>
      </c>
      <c r="F1203" s="193">
        <f>IFERROR(_xll.qlIndexFixing(IndexON,D1203,TRUE,_xll.ohTrigger(RecalcTrigger,TriggerON)),NA())</f>
        <v>2.0770936238312387E-2</v>
      </c>
      <c r="H1203" s="42">
        <f>_xll.qlCalendarAdvance(Calendar,$H1202,B1203,"f",FALSE)</f>
        <v>47879</v>
      </c>
      <c r="I1203" s="177">
        <f>_xll.qlInterestRateIndexValueDate(Index1M,$H1203)</f>
        <v>47883</v>
      </c>
      <c r="J1203" s="182">
        <f>IFERROR(_xll.qlIndexFixing(Index1M,$H1203,TRUE,_xll.ohTrigger(RecalcTrigger,Trigger1M)),NA())</f>
        <v>2.0857628659066867E-2</v>
      </c>
      <c r="K1203" s="44">
        <f>IFERROR(_xll.qlIndexFixing(Index3M,H1203,TRUE,_xll.ohTrigger(RecalcTrigger,Trigger3M)),NA())</f>
        <v>2.1429772906630618E-2</v>
      </c>
      <c r="L1203" s="44">
        <f>IFERROR(_xll.qlIndexFixing(Index6M,$H1203,TRUE,_xll.ohTrigger(RecalcTrigger,Trigger6M)),NA())</f>
        <v>2.1612719707169711E-2</v>
      </c>
      <c r="M1203" s="183">
        <f>IFERROR(_xll.qlIndexFixing(Index1Y,$H1203,TRUE,_xll.ohTrigger(RecalcTrigger,Trigger1Y)),NA())</f>
        <v>2.1961933951421344E-2</v>
      </c>
      <c r="N1203" s="182">
        <f>IFERROR(_xll.qlIndexFixing(ONIndex1M,I1203,TRUE,_xll.ohTrigger(RecalcTrigger,Trigger1M)),NA())</f>
        <v>2.0848299873437171E-2</v>
      </c>
      <c r="O1203" s="44">
        <f>IFERROR(_xll.qlIndexFixing(ONIndex3M,I1203,TRUE,_xll.ohTrigger(RecalcTrigger,Trigger3M)),NA())</f>
        <v>2.1414594371691464E-2</v>
      </c>
      <c r="P1203" s="44">
        <f>IFERROR(_xll.qlIndexFixing(ONIndex6M,I1203,TRUE,_xll.ohTrigger(RecalcTrigger,Trigger6M)),NA())</f>
        <v>2.159155747066599E-2</v>
      </c>
      <c r="Q1203" s="183">
        <f>IFERROR(_xll.qlIndexFixing(ONIndex1Y,I1203,TRUE,_xll.ohTrigger(RecalcTrigger,Trigger1Y)),NA())</f>
        <v>2.1882313136929454E-2</v>
      </c>
    </row>
    <row r="1204" spans="2:17" x14ac:dyDescent="0.2">
      <c r="B1204" s="39" t="s">
        <v>42</v>
      </c>
      <c r="D1204" s="42">
        <f>_xll.qlCalendarAdvance(Calendar,$D1203,B1204,"f",FALSE)</f>
        <v>47886</v>
      </c>
      <c r="E1204" s="177">
        <f>_xll.qlInterestRateIndexValueDate(IndexON,D1204)</f>
        <v>47886</v>
      </c>
      <c r="F1204" s="193">
        <f>IFERROR(_xll.qlIndexFixing(IndexON,D1204,TRUE,_xll.ohTrigger(RecalcTrigger,TriggerON)),NA())</f>
        <v>2.0766533723080016E-2</v>
      </c>
      <c r="H1204" s="42">
        <f>_xll.qlCalendarAdvance(Calendar,$H1203,B1204,"f",FALSE)</f>
        <v>47886</v>
      </c>
      <c r="I1204" s="177">
        <f>_xll.qlInterestRateIndexValueDate(Index1M,$H1204)</f>
        <v>47890</v>
      </c>
      <c r="J1204" s="182">
        <f>IFERROR(_xll.qlIndexFixing(Index1M,$H1204,TRUE,_xll.ohTrigger(RecalcTrigger,Trigger1M)),NA())</f>
        <v>2.0853315427306538E-2</v>
      </c>
      <c r="K1204" s="44">
        <f>IFERROR(_xll.qlIndexFixing(Index3M,H1204,TRUE,_xll.ohTrigger(RecalcTrigger,Trigger3M)),NA())</f>
        <v>2.1422763174464343E-2</v>
      </c>
      <c r="L1204" s="44">
        <f>IFERROR(_xll.qlIndexFixing(Index6M,$H1204,TRUE,_xll.ohTrigger(RecalcTrigger,Trigger6M)),NA())</f>
        <v>2.1604817629700436E-2</v>
      </c>
      <c r="M1204" s="183">
        <f>IFERROR(_xll.qlIndexFixing(Index1Y,$H1204,TRUE,_xll.ohTrigger(RecalcTrigger,Trigger1Y)),NA())</f>
        <v>2.1954827499543975E-2</v>
      </c>
      <c r="N1204" s="182">
        <f>IFERROR(_xll.qlIndexFixing(ONIndex1M,I1204,TRUE,_xll.ohTrigger(RecalcTrigger,Trigger1M)),NA())</f>
        <v>2.0844110289317541E-2</v>
      </c>
      <c r="O1204" s="44">
        <f>IFERROR(_xll.qlIndexFixing(ONIndex3M,I1204,TRUE,_xll.ohTrigger(RecalcTrigger,Trigger3M)),NA())</f>
        <v>2.1408018504081028E-2</v>
      </c>
      <c r="P1204" s="44">
        <f>IFERROR(_xll.qlIndexFixing(ONIndex6M,I1204,TRUE,_xll.ohTrigger(RecalcTrigger,Trigger6M)),NA())</f>
        <v>2.1584516060491055E-2</v>
      </c>
      <c r="Q1204" s="183">
        <f>IFERROR(_xll.qlIndexFixing(ONIndex1Y,I1204,TRUE,_xll.ohTrigger(RecalcTrigger,Trigger1Y)),NA())</f>
        <v>2.1877395551790357E-2</v>
      </c>
    </row>
    <row r="1205" spans="2:17" x14ac:dyDescent="0.2">
      <c r="B1205" s="39" t="s">
        <v>42</v>
      </c>
      <c r="D1205" s="42">
        <f>_xll.qlCalendarAdvance(Calendar,$D1204,B1205,"f",FALSE)</f>
        <v>47893</v>
      </c>
      <c r="E1205" s="177">
        <f>_xll.qlInterestRateIndexValueDate(IndexON,D1205)</f>
        <v>47893</v>
      </c>
      <c r="F1205" s="193">
        <f>IFERROR(_xll.qlIndexFixing(IndexON,D1205,TRUE,_xll.ohTrigger(RecalcTrigger,TriggerON)),NA())</f>
        <v>2.076206079196119E-2</v>
      </c>
      <c r="H1205" s="42">
        <f>_xll.qlCalendarAdvance(Calendar,$H1204,B1205,"f",FALSE)</f>
        <v>47893</v>
      </c>
      <c r="I1205" s="177">
        <f>_xll.qlInterestRateIndexValueDate(Index1M,$H1205)</f>
        <v>47897</v>
      </c>
      <c r="J1205" s="182">
        <f>IFERROR(_xll.qlIndexFixing(Index1M,$H1205,TRUE,_xll.ohTrigger(RecalcTrigger,Trigger1M)),NA())</f>
        <v>2.0848931073158231E-2</v>
      </c>
      <c r="K1205" s="44">
        <f>IFERROR(_xll.qlIndexFixing(Index3M,H1205,TRUE,_xll.ohTrigger(RecalcTrigger,Trigger3M)),NA())</f>
        <v>2.1415688248441533E-2</v>
      </c>
      <c r="L1205" s="44">
        <f>IFERROR(_xll.qlIndexFixing(Index6M,$H1205,TRUE,_xll.ohTrigger(RecalcTrigger,Trigger6M)),NA())</f>
        <v>2.1596854129503486E-2</v>
      </c>
      <c r="M1205" s="183">
        <f>IFERROR(_xll.qlIndexFixing(Index1Y,$H1205,TRUE,_xll.ohTrigger(RecalcTrigger,Trigger1Y)),NA())</f>
        <v>2.1947640749037489E-2</v>
      </c>
      <c r="N1205" s="182">
        <f>IFERROR(_xll.qlIndexFixing(ONIndex1M,I1205,TRUE,_xll.ohTrigger(RecalcTrigger,Trigger1M)),NA())</f>
        <v>2.0839849421738776E-2</v>
      </c>
      <c r="O1205" s="44">
        <f>IFERROR(_xll.qlIndexFixing(ONIndex3M,I1205,TRUE,_xll.ohTrigger(RecalcTrigger,Trigger3M)),NA())</f>
        <v>2.1401376473875189E-2</v>
      </c>
      <c r="P1205" s="44">
        <f>IFERROR(_xll.qlIndexFixing(ONIndex6M,I1205,TRUE,_xll.ohTrigger(RecalcTrigger,Trigger6M)),NA())</f>
        <v>2.1577411249431577E-2</v>
      </c>
      <c r="Q1205" s="183">
        <f>IFERROR(_xll.qlIndexFixing(ONIndex1Y,I1205,TRUE,_xll.ohTrigger(RecalcTrigger,Trigger1Y)),NA())</f>
        <v>2.1872397880473571E-2</v>
      </c>
    </row>
    <row r="1206" spans="2:17" x14ac:dyDescent="0.2">
      <c r="B1206" s="39" t="s">
        <v>42</v>
      </c>
      <c r="D1206" s="42">
        <f>_xll.qlCalendarAdvance(Calendar,$D1205,B1206,"f",FALSE)</f>
        <v>47900</v>
      </c>
      <c r="E1206" s="177">
        <f>_xll.qlInterestRateIndexValueDate(IndexON,D1206)</f>
        <v>47900</v>
      </c>
      <c r="F1206" s="193">
        <f>IFERROR(_xll.qlIndexFixing(IndexON,D1206,TRUE,_xll.ohTrigger(RecalcTrigger,TriggerON)),NA())</f>
        <v>2.0757517615486165E-2</v>
      </c>
      <c r="H1206" s="42">
        <f>_xll.qlCalendarAdvance(Calendar,$H1205,B1206,"f",FALSE)</f>
        <v>47900</v>
      </c>
      <c r="I1206" s="177">
        <f>_xll.qlInterestRateIndexValueDate(Index1M,$H1206)</f>
        <v>47904</v>
      </c>
      <c r="J1206" s="182">
        <f>IFERROR(_xll.qlIndexFixing(Index1M,$H1206,TRUE,_xll.ohTrigger(RecalcTrigger,Trigger1M)),NA())</f>
        <v>2.0844475761738437E-2</v>
      </c>
      <c r="K1206" s="44">
        <f>IFERROR(_xll.qlIndexFixing(Index3M,H1206,TRUE,_xll.ohTrigger(RecalcTrigger,Trigger3M)),NA())</f>
        <v>2.1408548344174605E-2</v>
      </c>
      <c r="L1206" s="44">
        <f>IFERROR(_xll.qlIndexFixing(Index6M,$H1206,TRUE,_xll.ohTrigger(RecalcTrigger,Trigger6M)),NA())</f>
        <v>2.1588829416654347E-2</v>
      </c>
      <c r="M1206" s="183">
        <f>IFERROR(_xll.qlIndexFixing(Index1Y,$H1206,TRUE,_xll.ohTrigger(RecalcTrigger,Trigger1Y)),NA())</f>
        <v>2.1940373760521013E-2</v>
      </c>
      <c r="N1206" s="182">
        <f>IFERROR(_xll.qlIndexFixing(ONIndex1M,I1206,TRUE,_xll.ohTrigger(RecalcTrigger,Trigger1M)),NA())</f>
        <v>2.0835517435529027E-2</v>
      </c>
      <c r="O1206" s="44">
        <f>IFERROR(_xll.qlIndexFixing(ONIndex3M,I1206,TRUE,_xll.ohTrigger(RecalcTrigger,Trigger3M)),NA())</f>
        <v>2.1394668495062774E-2</v>
      </c>
      <c r="P1206" s="44">
        <f>IFERROR(_xll.qlIndexFixing(ONIndex6M,I1206,TRUE,_xll.ohTrigger(RecalcTrigger,Trigger6M)),NA())</f>
        <v>2.1570243244681819E-2</v>
      </c>
      <c r="Q1206" s="183">
        <f>IFERROR(_xll.qlIndexFixing(ONIndex1Y,I1206,TRUE,_xll.ohTrigger(RecalcTrigger,Trigger1Y)),NA())</f>
        <v>2.1867320180692928E-2</v>
      </c>
    </row>
    <row r="1207" spans="2:17" x14ac:dyDescent="0.2">
      <c r="B1207" s="39" t="s">
        <v>42</v>
      </c>
      <c r="D1207" s="42">
        <f>_xll.qlCalendarAdvance(Calendar,$D1206,B1207,"f",FALSE)</f>
        <v>47907</v>
      </c>
      <c r="E1207" s="177">
        <f>_xll.qlInterestRateIndexValueDate(IndexON,D1207)</f>
        <v>47907</v>
      </c>
      <c r="F1207" s="193">
        <f>IFERROR(_xll.qlIndexFixing(IndexON,D1207,TRUE,_xll.ohTrigger(RecalcTrigger,TriggerON)),NA())</f>
        <v>2.0752904364238489E-2</v>
      </c>
      <c r="H1207" s="42">
        <f>_xll.qlCalendarAdvance(Calendar,$H1206,B1207,"f",FALSE)</f>
        <v>47907</v>
      </c>
      <c r="I1207" s="177">
        <f>_xll.qlInterestRateIndexValueDate(Index1M,$H1207)</f>
        <v>47911</v>
      </c>
      <c r="J1207" s="182">
        <f>IFERROR(_xll.qlIndexFixing(Index1M,$H1207,TRUE,_xll.ohTrigger(RecalcTrigger,Trigger1M)),NA())</f>
        <v>2.0840768513359652E-2</v>
      </c>
      <c r="K1207" s="44">
        <f>IFERROR(_xll.qlIndexFixing(Index3M,H1207,TRUE,_xll.ohTrigger(RecalcTrigger,Trigger3M)),NA())</f>
        <v>2.1401559124700091E-2</v>
      </c>
      <c r="L1207" s="44">
        <f>IFERROR(_xll.qlIndexFixing(Index6M,$H1207,TRUE,_xll.ohTrigger(RecalcTrigger,Trigger6M)),NA())</f>
        <v>2.1580879886289317E-2</v>
      </c>
      <c r="M1207" s="183">
        <f>IFERROR(_xll.qlIndexFixing(Index1Y,$H1207,TRUE,_xll.ohTrigger(RecalcTrigger,Trigger1Y)),NA())</f>
        <v>2.1933112115133928E-2</v>
      </c>
      <c r="N1207" s="182">
        <f>IFERROR(_xll.qlIndexFixing(ONIndex1M,I1207,TRUE,_xll.ohTrigger(RecalcTrigger,Trigger1M)),NA())</f>
        <v>2.0831114495436509E-2</v>
      </c>
      <c r="O1207" s="44">
        <f>IFERROR(_xll.qlIndexFixing(ONIndex3M,I1207,TRUE,_xll.ohTrigger(RecalcTrigger,Trigger3M)),NA())</f>
        <v>2.1387894781872419E-2</v>
      </c>
      <c r="P1207" s="44">
        <f>IFERROR(_xll.qlIndexFixing(ONIndex6M,I1207,TRUE,_xll.ohTrigger(RecalcTrigger,Trigger6M)),NA())</f>
        <v>2.1563012253356106E-2</v>
      </c>
      <c r="Q1207" s="183">
        <f>IFERROR(_xll.qlIndexFixing(ONIndex1Y,I1207,TRUE,_xll.ohTrigger(RecalcTrigger,Trigger1Y)),NA())</f>
        <v>2.1862162509922456E-2</v>
      </c>
    </row>
    <row r="1208" spans="2:17" x14ac:dyDescent="0.2">
      <c r="B1208" s="39" t="s">
        <v>42</v>
      </c>
      <c r="D1208" s="42">
        <f>_xll.qlCalendarAdvance(Calendar,$D1207,B1208,"f",FALSE)</f>
        <v>47914</v>
      </c>
      <c r="E1208" s="177">
        <f>_xll.qlInterestRateIndexValueDate(IndexON,D1208)</f>
        <v>47914</v>
      </c>
      <c r="F1208" s="193">
        <f>IFERROR(_xll.qlIndexFixing(IndexON,D1208,TRUE,_xll.ohTrigger(RecalcTrigger,TriggerON)),NA())</f>
        <v>2.0748221208801709E-2</v>
      </c>
      <c r="H1208" s="42">
        <f>_xll.qlCalendarAdvance(Calendar,$H1207,B1208,"f",FALSE)</f>
        <v>47914</v>
      </c>
      <c r="I1208" s="177">
        <f>_xll.qlInterestRateIndexValueDate(Index1M,$H1208)</f>
        <v>47918</v>
      </c>
      <c r="J1208" s="182">
        <f>IFERROR(_xll.qlIndexFixing(Index1M,$H1208,TRUE,_xll.ohTrigger(RecalcTrigger,Trigger1M)),NA())</f>
        <v>2.0837219607920635E-2</v>
      </c>
      <c r="K1208" s="44">
        <f>IFERROR(_xll.qlIndexFixing(Index3M,H1208,TRUE,_xll.ohTrigger(RecalcTrigger,Trigger3M)),NA())</f>
        <v>2.1394279911131655E-2</v>
      </c>
      <c r="L1208" s="44">
        <f>IFERROR(_xll.qlIndexFixing(Index6M,$H1208,TRUE,_xll.ohTrigger(RecalcTrigger,Trigger6M)),NA())</f>
        <v>2.1572719114706471E-2</v>
      </c>
      <c r="M1208" s="183">
        <f>IFERROR(_xll.qlIndexFixing(Index1Y,$H1208,TRUE,_xll.ohTrigger(RecalcTrigger,Trigger1Y)),NA())</f>
        <v>2.1925678701385346E-2</v>
      </c>
      <c r="N1208" s="182">
        <f>IFERROR(_xll.qlIndexFixing(ONIndex1M,I1208,TRUE,_xll.ohTrigger(RecalcTrigger,Trigger1M)),NA())</f>
        <v>2.0826640766209437E-2</v>
      </c>
      <c r="O1208" s="44">
        <f>IFERROR(_xll.qlIndexFixing(ONIndex3M,I1208,TRUE,_xll.ohTrigger(RecalcTrigger,Trigger3M)),NA())</f>
        <v>2.1381055548452821E-2</v>
      </c>
      <c r="P1208" s="44">
        <f>IFERROR(_xll.qlIndexFixing(ONIndex6M,I1208,TRUE,_xll.ohTrigger(RecalcTrigger,Trigger6M)),NA())</f>
        <v>2.1555718482408892E-2</v>
      </c>
      <c r="Q1208" s="183">
        <f>IFERROR(_xll.qlIndexFixing(ONIndex1Y,I1208,TRUE,_xll.ohTrigger(RecalcTrigger,Trigger1Y)),NA())</f>
        <v>2.1856924926035859E-2</v>
      </c>
    </row>
    <row r="1209" spans="2:17" x14ac:dyDescent="0.2">
      <c r="B1209" s="39" t="s">
        <v>42</v>
      </c>
      <c r="D1209" s="42">
        <f>_xll.qlCalendarAdvance(Calendar,$D1208,B1209,"f",FALSE)</f>
        <v>47921</v>
      </c>
      <c r="E1209" s="177">
        <f>_xll.qlInterestRateIndexValueDate(IndexON,D1209)</f>
        <v>47921</v>
      </c>
      <c r="F1209" s="193">
        <f>IFERROR(_xll.qlIndexFixing(IndexON,D1209,TRUE,_xll.ohTrigger(RecalcTrigger,TriggerON)),NA())</f>
        <v>2.0743468319706082E-2</v>
      </c>
      <c r="H1209" s="42">
        <f>_xll.qlCalendarAdvance(Calendar,$H1208,B1209,"f",FALSE)</f>
        <v>47921</v>
      </c>
      <c r="I1209" s="177">
        <f>_xll.qlInterestRateIndexValueDate(Index1M,$H1209)</f>
        <v>47925</v>
      </c>
      <c r="J1209" s="182">
        <f>IFERROR(_xll.qlIndexFixing(Index1M,$H1209,TRUE,_xll.ohTrigger(RecalcTrigger,Trigger1M)),NA())</f>
        <v>2.0831472837071582E-2</v>
      </c>
      <c r="K1209" s="44">
        <f>IFERROR(_xll.qlIndexFixing(Index3M,H1209,TRUE,_xll.ohTrigger(RecalcTrigger,Trigger3M)),NA())</f>
        <v>2.1386936389642494E-2</v>
      </c>
      <c r="L1209" s="44">
        <f>IFERROR(_xll.qlIndexFixing(Index6M,$H1209,TRUE,_xll.ohTrigger(RecalcTrigger,Trigger6M)),NA())</f>
        <v>2.156449779546326E-2</v>
      </c>
      <c r="M1209" s="183">
        <f>IFERROR(_xll.qlIndexFixing(Index1Y,$H1209,TRUE,_xll.ohTrigger(RecalcTrigger,Trigger1Y)),NA())</f>
        <v>2.1918165231257319E-2</v>
      </c>
      <c r="N1209" s="182">
        <f>IFERROR(_xll.qlIndexFixing(ONIndex1M,I1209,TRUE,_xll.ohTrigger(RecalcTrigger,Trigger1M)),NA())</f>
        <v>2.0822096412675961E-2</v>
      </c>
      <c r="O1209" s="44">
        <f>IFERROR(_xll.qlIndexFixing(ONIndex3M,I1209,TRUE,_xll.ohTrigger(RecalcTrigger,Trigger3M)),NA())</f>
        <v>2.1374151009032616E-2</v>
      </c>
      <c r="P1209" s="44">
        <f>IFERROR(_xll.qlIndexFixing(ONIndex6M,I1209,TRUE,_xll.ohTrigger(RecalcTrigger,Trigger6M)),NA())</f>
        <v>2.1548362139034438E-2</v>
      </c>
      <c r="Q1209" s="183">
        <f>IFERROR(_xll.qlIndexFixing(ONIndex1Y,I1209,TRUE,_xll.ohTrigger(RecalcTrigger,Trigger1Y)),NA())</f>
        <v>2.1851607486427227E-2</v>
      </c>
    </row>
    <row r="1210" spans="2:17" x14ac:dyDescent="0.2">
      <c r="B1210" s="39" t="s">
        <v>42</v>
      </c>
      <c r="D1210" s="42">
        <f>_xll.qlCalendarAdvance(Calendar,$D1209,B1210,"f",FALSE)</f>
        <v>47928</v>
      </c>
      <c r="E1210" s="177">
        <f>_xll.qlInterestRateIndexValueDate(IndexON,D1210)</f>
        <v>47928</v>
      </c>
      <c r="F1210" s="193">
        <f>IFERROR(_xll.qlIndexFixing(IndexON,D1210,TRUE,_xll.ohTrigger(RecalcTrigger,TriggerON)),NA())</f>
        <v>2.0738645867588446E-2</v>
      </c>
      <c r="H1210" s="42">
        <f>_xll.qlCalendarAdvance(Calendar,$H1209,B1210,"f",FALSE)</f>
        <v>47928</v>
      </c>
      <c r="I1210" s="177">
        <f>_xll.qlInterestRateIndexValueDate(Index1M,$H1210)</f>
        <v>47932</v>
      </c>
      <c r="J1210" s="182">
        <f>IFERROR(_xll.qlIndexFixing(Index1M,$H1210,TRUE,_xll.ohTrigger(RecalcTrigger,Trigger1M)),NA())</f>
        <v>2.0826719506227814E-2</v>
      </c>
      <c r="K1210" s="44">
        <f>IFERROR(_xll.qlIndexFixing(Index3M,H1210,TRUE,_xll.ohTrigger(RecalcTrigger,Trigger3M)),NA())</f>
        <v>2.1379528775886187E-2</v>
      </c>
      <c r="L1210" s="44">
        <f>IFERROR(_xll.qlIndexFixing(Index6M,$H1210,TRUE,_xll.ohTrigger(RecalcTrigger,Trigger6M)),NA())</f>
        <v>2.1556216138697248E-2</v>
      </c>
      <c r="M1210" s="183">
        <f>IFERROR(_xll.qlIndexFixing(Index1Y,$H1210,TRUE,_xll.ohTrigger(RecalcTrigger,Trigger1Y)),NA())</f>
        <v>2.191057176544817E-2</v>
      </c>
      <c r="N1210" s="182">
        <f>IFERROR(_xll.qlIndexFixing(ONIndex1M,I1210,TRUE,_xll.ohTrigger(RecalcTrigger,Trigger1M)),NA())</f>
        <v>2.0817481599584298E-2</v>
      </c>
      <c r="O1210" s="44">
        <f>IFERROR(_xll.qlIndexFixing(ONIndex3M,I1210,TRUE,_xll.ohTrigger(RecalcTrigger,Trigger3M)),NA())</f>
        <v>2.1367181377440758E-2</v>
      </c>
      <c r="P1210" s="44">
        <f>IFERROR(_xll.qlIndexFixing(ONIndex6M,I1210,TRUE,_xll.ohTrigger(RecalcTrigger,Trigger6M)),NA())</f>
        <v>2.1540943430427006E-2</v>
      </c>
      <c r="Q1210" s="183">
        <f>IFERROR(_xll.qlIndexFixing(ONIndex1Y,I1210,TRUE,_xll.ohTrigger(RecalcTrigger,Trigger1Y)),NA())</f>
        <v>2.184621024889033E-2</v>
      </c>
    </row>
    <row r="1211" spans="2:17" x14ac:dyDescent="0.2">
      <c r="B1211" s="39" t="s">
        <v>42</v>
      </c>
      <c r="D1211" s="42">
        <f>_xll.qlCalendarAdvance(Calendar,$D1210,B1211,"f",FALSE)</f>
        <v>47935</v>
      </c>
      <c r="E1211" s="177">
        <f>_xll.qlInterestRateIndexValueDate(IndexON,D1211)</f>
        <v>47935</v>
      </c>
      <c r="F1211" s="193">
        <f>IFERROR(_xll.qlIndexFixing(IndexON,D1211,TRUE,_xll.ohTrigger(RecalcTrigger,TriggerON)),NA())</f>
        <v>2.0733754022979056E-2</v>
      </c>
      <c r="H1211" s="42">
        <f>_xll.qlCalendarAdvance(Calendar,$H1210,B1211,"f",FALSE)</f>
        <v>47935</v>
      </c>
      <c r="I1211" s="177">
        <f>_xll.qlInterestRateIndexValueDate(Index1M,$H1211)</f>
        <v>47939</v>
      </c>
      <c r="J1211" s="182">
        <f>IFERROR(_xll.qlIndexFixing(Index1M,$H1211,TRUE,_xll.ohTrigger(RecalcTrigger,Trigger1M)),NA())</f>
        <v>2.0821896067126779E-2</v>
      </c>
      <c r="K1211" s="44">
        <f>IFERROR(_xll.qlIndexFixing(Index3M,H1211,TRUE,_xll.ohTrigger(RecalcTrigger,Trigger3M)),NA())</f>
        <v>2.1371969724623255E-2</v>
      </c>
      <c r="L1211" s="44">
        <f>IFERROR(_xll.qlIndexFixing(Index6M,$H1211,TRUE,_xll.ohTrigger(RecalcTrigger,Trigger6M)),NA())</f>
        <v>2.1547848354497776E-2</v>
      </c>
      <c r="M1211" s="183">
        <f>IFERROR(_xll.qlIndexFixing(Index1Y,$H1211,TRUE,_xll.ohTrigger(RecalcTrigger,Trigger1Y)),NA())</f>
        <v>2.1902898364674801E-2</v>
      </c>
      <c r="N1211" s="182">
        <f>IFERROR(_xll.qlIndexFixing(ONIndex1M,I1211,TRUE,_xll.ohTrigger(RecalcTrigger,Trigger1M)),NA())</f>
        <v>2.0812796491842533E-2</v>
      </c>
      <c r="O1211" s="44">
        <f>IFERROR(_xll.qlIndexFixing(ONIndex3M,I1211,TRUE,_xll.ohTrigger(RecalcTrigger,Trigger3M)),NA())</f>
        <v>2.1360146868065755E-2</v>
      </c>
      <c r="P1211" s="44">
        <f>IFERROR(_xll.qlIndexFixing(ONIndex6M,I1211,TRUE,_xll.ohTrigger(RecalcTrigger,Trigger6M)),NA())</f>
        <v>2.1533462563700922E-2</v>
      </c>
      <c r="Q1211" s="183">
        <f>IFERROR(_xll.qlIndexFixing(ONIndex1Y,I1211,TRUE,_xll.ohTrigger(RecalcTrigger,Trigger1Y)),NA())</f>
        <v>2.1840733270899193E-2</v>
      </c>
    </row>
    <row r="1212" spans="2:17" x14ac:dyDescent="0.2">
      <c r="B1212" s="39" t="s">
        <v>42</v>
      </c>
      <c r="D1212" s="42">
        <f>_xll.qlCalendarAdvance(Calendar,$D1211,B1212,"f",FALSE)</f>
        <v>47942</v>
      </c>
      <c r="E1212" s="177">
        <f>_xll.qlInterestRateIndexValueDate(IndexON,D1212)</f>
        <v>47942</v>
      </c>
      <c r="F1212" s="193">
        <f>IFERROR(_xll.qlIndexFixing(IndexON,D1212,TRUE,_xll.ohTrigger(RecalcTrigger,TriggerON)),NA())</f>
        <v>2.0728792956434816E-2</v>
      </c>
      <c r="H1212" s="42">
        <f>_xll.qlCalendarAdvance(Calendar,$H1211,B1212,"f",FALSE)</f>
        <v>47942</v>
      </c>
      <c r="I1212" s="177">
        <f>_xll.qlInterestRateIndexValueDate(Index1M,$H1212)</f>
        <v>47946</v>
      </c>
      <c r="J1212" s="182">
        <f>IFERROR(_xll.qlIndexFixing(Index1M,$H1212,TRUE,_xll.ohTrigger(RecalcTrigger,Trigger1M)),NA())</f>
        <v>2.0816756627096922E-2</v>
      </c>
      <c r="K1212" s="44">
        <f>IFERROR(_xll.qlIndexFixing(Index3M,H1212,TRUE,_xll.ohTrigger(RecalcTrigger,Trigger3M)),NA())</f>
        <v>2.1364439525605076E-2</v>
      </c>
      <c r="L1212" s="44">
        <f>IFERROR(_xll.qlIndexFixing(Index6M,$H1212,TRUE,_xll.ohTrigger(RecalcTrigger,Trigger6M)),NA())</f>
        <v>2.153945136030316E-2</v>
      </c>
      <c r="M1212" s="183">
        <f>IFERROR(_xll.qlIndexFixing(Index1Y,$H1212,TRUE,_xll.ohTrigger(RecalcTrigger,Trigger1Y)),NA())</f>
        <v>2.1895145089669832E-2</v>
      </c>
      <c r="N1212" s="182">
        <f>IFERROR(_xll.qlIndexFixing(ONIndex1M,I1212,TRUE,_xll.ohTrigger(RecalcTrigger,Trigger1M)),NA())</f>
        <v>2.0809073565779102E-2</v>
      </c>
      <c r="O1212" s="44">
        <f>IFERROR(_xll.qlIndexFixing(ONIndex3M,I1212,TRUE,_xll.ohTrigger(RecalcTrigger,Trigger3M)),NA())</f>
        <v>2.135353893492109E-2</v>
      </c>
      <c r="P1212" s="44">
        <f>IFERROR(_xll.qlIndexFixing(ONIndex6M,I1212,TRUE,_xll.ohTrigger(RecalcTrigger,Trigger6M)),NA())</f>
        <v>2.1526325933118429E-2</v>
      </c>
      <c r="Q1212" s="183">
        <f>IFERROR(_xll.qlIndexFixing(ONIndex1Y,I1212,TRUE,_xll.ohTrigger(RecalcTrigger,Trigger1Y)),NA())</f>
        <v>2.18362212618608E-2</v>
      </c>
    </row>
    <row r="1213" spans="2:17" x14ac:dyDescent="0.2">
      <c r="B1213" s="39" t="s">
        <v>42</v>
      </c>
      <c r="D1213" s="42">
        <f>_xll.qlCalendarAdvance(Calendar,$D1212,B1213,"f",FALSE)</f>
        <v>47953</v>
      </c>
      <c r="E1213" s="177">
        <f>_xll.qlInterestRateIndexValueDate(IndexON,D1213)</f>
        <v>47953</v>
      </c>
      <c r="F1213" s="193">
        <f>IFERROR(_xll.qlIndexFixing(IndexON,D1213,TRUE,_xll.ohTrigger(RecalcTrigger,TriggerON)),NA())</f>
        <v>2.072039382656321E-2</v>
      </c>
      <c r="H1213" s="42">
        <f>_xll.qlCalendarAdvance(Calendar,$H1212,B1213,"f",FALSE)</f>
        <v>47953</v>
      </c>
      <c r="I1213" s="177">
        <f>_xll.qlInterestRateIndexValueDate(Index1M,$H1213)</f>
        <v>47955</v>
      </c>
      <c r="J1213" s="182">
        <f>IFERROR(_xll.qlIndexFixing(Index1M,$H1213,TRUE,_xll.ohTrigger(RecalcTrigger,Trigger1M)),NA())</f>
        <v>2.0810847496027796E-2</v>
      </c>
      <c r="K1213" s="44">
        <f>IFERROR(_xll.qlIndexFixing(Index3M,H1213,TRUE,_xll.ohTrigger(RecalcTrigger,Trigger3M)),NA())</f>
        <v>2.1354664628234425E-2</v>
      </c>
      <c r="L1213" s="44">
        <f>IFERROR(_xll.qlIndexFixing(Index6M,$H1213,TRUE,_xll.ohTrigger(RecalcTrigger,Trigger6M)),NA())</f>
        <v>2.1528567504308777E-2</v>
      </c>
      <c r="M1213" s="183">
        <f>IFERROR(_xll.qlIndexFixing(Index1Y,$H1213,TRUE,_xll.ohTrigger(RecalcTrigger,Trigger1Y)),NA())</f>
        <v>2.1885151524455561E-2</v>
      </c>
      <c r="N1213" s="182">
        <f>IFERROR(_xll.qlIndexFixing(ONIndex1M,I1213,TRUE,_xll.ohTrigger(RecalcTrigger,Trigger1M)),NA())</f>
        <v>2.0800427442857483E-2</v>
      </c>
      <c r="O1213" s="44">
        <f>IFERROR(_xll.qlIndexFixing(ONIndex3M,I1213,TRUE,_xll.ohTrigger(RecalcTrigger,Trigger3M)),NA())</f>
        <v>2.1341761719702035E-2</v>
      </c>
      <c r="P1213" s="44">
        <f>IFERROR(_xll.qlIndexFixing(ONIndex6M,I1213,TRUE,_xll.ohTrigger(RecalcTrigger,Trigger6M)),NA())</f>
        <v>2.1513942078312809E-2</v>
      </c>
      <c r="Q1213" s="183">
        <f>IFERROR(_xll.qlIndexFixing(ONIndex1Y,I1213,TRUE,_xll.ohTrigger(RecalcTrigger,Trigger1Y)),NA())</f>
        <v>2.1826283861869911E-2</v>
      </c>
    </row>
    <row r="1214" spans="2:17" x14ac:dyDescent="0.2">
      <c r="B1214" s="39" t="s">
        <v>42</v>
      </c>
      <c r="D1214" s="42">
        <f>_xll.qlCalendarAdvance(Calendar,$D1213,B1214,"f",FALSE)</f>
        <v>47960</v>
      </c>
      <c r="E1214" s="177">
        <f>_xll.qlInterestRateIndexValueDate(IndexON,D1214)</f>
        <v>47960</v>
      </c>
      <c r="F1214" s="193">
        <f>IFERROR(_xll.qlIndexFixing(IndexON,D1214,TRUE,_xll.ohTrigger(RecalcTrigger,TriggerON)),NA())</f>
        <v>2.0715265948840766E-2</v>
      </c>
      <c r="H1214" s="42">
        <f>_xll.qlCalendarAdvance(Calendar,$H1213,B1214,"f",FALSE)</f>
        <v>47960</v>
      </c>
      <c r="I1214" s="177">
        <f>_xll.qlInterestRateIndexValueDate(Index1M,$H1214)</f>
        <v>47962</v>
      </c>
      <c r="J1214" s="182">
        <f>IFERROR(_xll.qlIndexFixing(Index1M,$H1214,TRUE,_xll.ohTrigger(RecalcTrigger,Trigger1M)),NA())</f>
        <v>2.0805789618208725E-2</v>
      </c>
      <c r="K1214" s="44">
        <f>IFERROR(_xll.qlIndexFixing(Index3M,H1214,TRUE,_xll.ohTrigger(RecalcTrigger,Trigger3M)),NA())</f>
        <v>2.1346989701260029E-2</v>
      </c>
      <c r="L1214" s="44">
        <f>IFERROR(_xll.qlIndexFixing(Index6M,$H1214,TRUE,_xll.ohTrigger(RecalcTrigger,Trigger6M)),NA())</f>
        <v>2.1520034318862662E-2</v>
      </c>
      <c r="M1214" s="183">
        <f>IFERROR(_xll.qlIndexFixing(Index1Y,$H1214,TRUE,_xll.ohTrigger(RecalcTrigger,Trigger1Y)),NA())</f>
        <v>2.1877203640986588E-2</v>
      </c>
      <c r="N1214" s="182">
        <f>IFERROR(_xll.qlIndexFixing(ONIndex1M,I1214,TRUE,_xll.ohTrigger(RecalcTrigger,Trigger1M)),NA())</f>
        <v>2.0795492627661005E-2</v>
      </c>
      <c r="O1214" s="44">
        <f>IFERROR(_xll.qlIndexFixing(ONIndex3M,I1214,TRUE,_xll.ohTrigger(RecalcTrigger,Trigger3M)),NA())</f>
        <v>2.1334497251874751E-2</v>
      </c>
      <c r="P1214" s="44">
        <f>IFERROR(_xll.qlIndexFixing(ONIndex6M,I1214,TRUE,_xll.ohTrigger(RecalcTrigger,Trigger6M)),NA())</f>
        <v>2.1506240908850671E-2</v>
      </c>
      <c r="Q1214" s="183">
        <f>IFERROR(_xll.qlIndexFixing(ONIndex1Y,I1214,TRUE,_xll.ohTrigger(RecalcTrigger,Trigger1Y)),NA())</f>
        <v>2.1820522567308487E-2</v>
      </c>
    </row>
    <row r="1215" spans="2:17" x14ac:dyDescent="0.2">
      <c r="B1215" s="39" t="s">
        <v>42</v>
      </c>
      <c r="D1215" s="42">
        <f>_xll.qlCalendarAdvance(Calendar,$D1214,B1215,"f",FALSE)</f>
        <v>47967</v>
      </c>
      <c r="E1215" s="177">
        <f>_xll.qlInterestRateIndexValueDate(IndexON,D1215)</f>
        <v>47967</v>
      </c>
      <c r="F1215" s="193">
        <f>IFERROR(_xll.qlIndexFixing(IndexON,D1215,TRUE,_xll.ohTrigger(RecalcTrigger,TriggerON)),NA())</f>
        <v>2.0710069441776113E-2</v>
      </c>
      <c r="H1215" s="42">
        <f>_xll.qlCalendarAdvance(Calendar,$H1214,B1215,"f",FALSE)</f>
        <v>47967</v>
      </c>
      <c r="I1215" s="177">
        <f>_xll.qlInterestRateIndexValueDate(Index1M,$H1215)</f>
        <v>47970</v>
      </c>
      <c r="J1215" s="182">
        <f>IFERROR(_xll.qlIndexFixing(Index1M,$H1215,TRUE,_xll.ohTrigger(RecalcTrigger,Trigger1M)),NA())</f>
        <v>2.07996966468686E-2</v>
      </c>
      <c r="K1215" s="44">
        <f>IFERROR(_xll.qlIndexFixing(Index3M,H1215,TRUE,_xll.ohTrigger(RecalcTrigger,Trigger3M)),NA())</f>
        <v>2.1338337035297035E-2</v>
      </c>
      <c r="L1215" s="44">
        <f>IFERROR(_xll.qlIndexFixing(Index6M,$H1215,TRUE,_xll.ohTrigger(RecalcTrigger,Trigger6M)),NA())</f>
        <v>2.1510219625074618E-2</v>
      </c>
      <c r="M1215" s="183">
        <f>IFERROR(_xll.qlIndexFixing(Index1Y,$H1215,TRUE,_xll.ohTrigger(RecalcTrigger,Trigger1Y)),NA())</f>
        <v>2.186799012401729E-2</v>
      </c>
      <c r="N1215" s="182">
        <f>IFERROR(_xll.qlIndexFixing(ONIndex1M,I1215,TRUE,_xll.ohTrigger(RecalcTrigger,Trigger1M)),NA())</f>
        <v>2.0789767695692518E-2</v>
      </c>
      <c r="O1215" s="44">
        <f>IFERROR(_xll.qlIndexFixing(ONIndex3M,I1215,TRUE,_xll.ohTrigger(RecalcTrigger,Trigger3M)),NA())</f>
        <v>2.1326116771804848E-2</v>
      </c>
      <c r="P1215" s="44">
        <f>IFERROR(_xll.qlIndexFixing(ONIndex6M,I1215,TRUE,_xll.ohTrigger(RecalcTrigger,Trigger6M)),NA())</f>
        <v>2.149736463169738E-2</v>
      </c>
      <c r="Q1215" s="183">
        <f>IFERROR(_xll.qlIndexFixing(ONIndex1Y,I1215,TRUE,_xll.ohTrigger(RecalcTrigger,Trigger1Y)),NA())</f>
        <v>2.1813840915356764E-2</v>
      </c>
    </row>
    <row r="1216" spans="2:17" x14ac:dyDescent="0.2">
      <c r="B1216" s="39" t="s">
        <v>42</v>
      </c>
      <c r="D1216" s="42">
        <f>_xll.qlCalendarAdvance(Calendar,$D1215,B1216,"f",FALSE)</f>
        <v>47974</v>
      </c>
      <c r="E1216" s="177">
        <f>_xll.qlInterestRateIndexValueDate(IndexON,D1216)</f>
        <v>47974</v>
      </c>
      <c r="F1216" s="193">
        <f>IFERROR(_xll.qlIndexFixing(IndexON,D1216,TRUE,_xll.ohTrigger(RecalcTrigger,TriggerON)),NA())</f>
        <v>2.0704804475872862E-2</v>
      </c>
      <c r="H1216" s="42">
        <f>_xll.qlCalendarAdvance(Calendar,$H1215,B1216,"f",FALSE)</f>
        <v>47974</v>
      </c>
      <c r="I1216" s="177">
        <f>_xll.qlInterestRateIndexValueDate(Index1M,$H1216)</f>
        <v>47976</v>
      </c>
      <c r="J1216" s="182">
        <f>IFERROR(_xll.qlIndexFixing(Index1M,$H1216,TRUE,_xll.ohTrigger(RecalcTrigger,Trigger1M)),NA())</f>
        <v>2.079546585005837E-2</v>
      </c>
      <c r="K1216" s="44">
        <f>IFERROR(_xll.qlIndexFixing(Index3M,H1216,TRUE,_xll.ohTrigger(RecalcTrigger,Trigger3M)),NA())</f>
        <v>2.133151268863907E-2</v>
      </c>
      <c r="L1216" s="44">
        <f>IFERROR(_xll.qlIndexFixing(Index6M,$H1216,TRUE,_xll.ohTrigger(RecalcTrigger,Trigger6M)),NA())</f>
        <v>2.1502792872908742E-2</v>
      </c>
      <c r="M1216" s="183">
        <f>IFERROR(_xll.qlIndexFixing(Index1Y,$H1216,TRUE,_xll.ohTrigger(RecalcTrigger,Trigger1Y)),NA())</f>
        <v>2.1861068909591514E-2</v>
      </c>
      <c r="N1216" s="182">
        <f>IFERROR(_xll.qlIndexFixing(ONIndex1M,I1216,TRUE,_xll.ohTrigger(RecalcTrigger,Trigger1M)),NA())</f>
        <v>2.0785414537778379E-2</v>
      </c>
      <c r="O1216" s="44">
        <f>IFERROR(_xll.qlIndexFixing(ONIndex3M,I1216,TRUE,_xll.ohTrigger(RecalcTrigger,Trigger3M)),NA())</f>
        <v>2.1319776833630399E-2</v>
      </c>
      <c r="P1216" s="44">
        <f>IFERROR(_xll.qlIndexFixing(ONIndex6M,I1216,TRUE,_xll.ohTrigger(RecalcTrigger,Trigger6M)),NA())</f>
        <v>2.149065514297277E-2</v>
      </c>
      <c r="Q1216" s="183">
        <f>IFERROR(_xll.qlIndexFixing(ONIndex1Y,I1216,TRUE,_xll.ohTrigger(RecalcTrigger,Trigger1Y)),NA())</f>
        <v>2.1808761605024429E-2</v>
      </c>
    </row>
    <row r="1217" spans="2:17" x14ac:dyDescent="0.2">
      <c r="B1217" s="39" t="s">
        <v>42</v>
      </c>
      <c r="D1217" s="42">
        <f>_xll.qlCalendarAdvance(Calendar,$D1216,B1217,"f",FALSE)</f>
        <v>47981</v>
      </c>
      <c r="E1217" s="177">
        <f>_xll.qlInterestRateIndexValueDate(IndexON,D1217)</f>
        <v>47981</v>
      </c>
      <c r="F1217" s="193">
        <f>IFERROR(_xll.qlIndexFixing(IndexON,D1217,TRUE,_xll.ohTrigger(RecalcTrigger,TriggerON)),NA())</f>
        <v>2.069947122171456E-2</v>
      </c>
      <c r="H1217" s="42">
        <f>_xll.qlCalendarAdvance(Calendar,$H1216,B1217,"f",FALSE)</f>
        <v>47981</v>
      </c>
      <c r="I1217" s="177">
        <f>_xll.qlInterestRateIndexValueDate(Index1M,$H1217)</f>
        <v>47983</v>
      </c>
      <c r="J1217" s="182">
        <f>IFERROR(_xll.qlIndexFixing(Index1M,$H1217,TRUE,_xll.ohTrigger(RecalcTrigger,Trigger1M)),NA())</f>
        <v>2.079020029008033E-2</v>
      </c>
      <c r="K1217" s="44">
        <f>IFERROR(_xll.qlIndexFixing(Index3M,H1217,TRUE,_xll.ohTrigger(RecalcTrigger,Trigger3M)),NA())</f>
        <v>2.1323644626250495E-2</v>
      </c>
      <c r="L1217" s="44">
        <f>IFERROR(_xll.qlIndexFixing(Index6M,$H1217,TRUE,_xll.ohTrigger(RecalcTrigger,Trigger6M)),NA())</f>
        <v>2.1494068669015241E-2</v>
      </c>
      <c r="M1217" s="183">
        <f>IFERROR(_xll.qlIndexFixing(Index1Y,$H1217,TRUE,_xll.ohTrigger(RecalcTrigger,Trigger1Y)),NA())</f>
        <v>2.1852882183336558E-2</v>
      </c>
      <c r="N1217" s="182">
        <f>IFERROR(_xll.qlIndexFixing(ONIndex1M,I1217,TRUE,_xll.ohTrigger(RecalcTrigger,Trigger1M)),NA())</f>
        <v>2.0780271592668598E-2</v>
      </c>
      <c r="O1217" s="44">
        <f>IFERROR(_xll.qlIndexFixing(ONIndex3M,I1217,TRUE,_xll.ohTrigger(RecalcTrigger,Trigger3M)),NA())</f>
        <v>2.1312321311430793E-2</v>
      </c>
      <c r="P1217" s="44">
        <f>IFERROR(_xll.qlIndexFixing(ONIndex6M,I1217,TRUE,_xll.ohTrigger(RecalcTrigger,Trigger6M)),NA())</f>
        <v>2.1482770960785658E-2</v>
      </c>
      <c r="Q1217" s="183">
        <f>IFERROR(_xll.qlIndexFixing(ONIndex1Y,I1217,TRUE,_xll.ohTrigger(RecalcTrigger,Trigger1Y)),NA())</f>
        <v>2.1802762052569591E-2</v>
      </c>
    </row>
    <row r="1218" spans="2:17" x14ac:dyDescent="0.2">
      <c r="B1218" s="39" t="s">
        <v>42</v>
      </c>
      <c r="D1218" s="42">
        <f>_xll.qlCalendarAdvance(Calendar,$D1217,B1218,"f",FALSE)</f>
        <v>47988</v>
      </c>
      <c r="E1218" s="177">
        <f>_xll.qlInterestRateIndexValueDate(IndexON,D1218)</f>
        <v>47988</v>
      </c>
      <c r="F1218" s="193">
        <f>IFERROR(_xll.qlIndexFixing(IndexON,D1218,TRUE,_xll.ohTrigger(RecalcTrigger,TriggerON)),NA())</f>
        <v>2.0694069849884755E-2</v>
      </c>
      <c r="H1218" s="42">
        <f>_xll.qlCalendarAdvance(Calendar,$H1217,B1218,"f",FALSE)</f>
        <v>47988</v>
      </c>
      <c r="I1218" s="177">
        <f>_xll.qlInterestRateIndexValueDate(Index1M,$H1218)</f>
        <v>47990</v>
      </c>
      <c r="J1218" s="182">
        <f>IFERROR(_xll.qlIndexFixing(Index1M,$H1218,TRUE,_xll.ohTrigger(RecalcTrigger,Trigger1M)),NA())</f>
        <v>2.078486583306921E-2</v>
      </c>
      <c r="K1218" s="44">
        <f>IFERROR(_xll.qlIndexFixing(Index3M,H1218,TRUE,_xll.ohTrigger(RecalcTrigger,Trigger3M)),NA())</f>
        <v>2.1315714258481069E-2</v>
      </c>
      <c r="L1218" s="44">
        <f>IFERROR(_xll.qlIndexFixing(Index6M,$H1218,TRUE,_xll.ohTrigger(RecalcTrigger,Trigger6M)),NA())</f>
        <v>2.1485285892286127E-2</v>
      </c>
      <c r="M1218" s="183">
        <f>IFERROR(_xll.qlIndexFixing(Index1Y,$H1218,TRUE,_xll.ohTrigger(RecalcTrigger,Trigger1Y)),NA())</f>
        <v>2.1844615964518855E-2</v>
      </c>
      <c r="N1218" s="182">
        <f>IFERROR(_xll.qlIndexFixing(ONIndex1M,I1218,TRUE,_xll.ohTrigger(RecalcTrigger,Trigger1M)),NA())</f>
        <v>2.0775059600550705E-2</v>
      </c>
      <c r="O1218" s="44">
        <f>IFERROR(_xll.qlIndexFixing(ONIndex3M,I1218,TRUE,_xll.ohTrigger(RecalcTrigger,Trigger3M)),NA())</f>
        <v>2.1304802532791101E-2</v>
      </c>
      <c r="P1218" s="44">
        <f>IFERROR(_xll.qlIndexFixing(ONIndex6M,I1218,TRUE,_xll.ohTrigger(RecalcTrigger,Trigger6M)),NA())</f>
        <v>2.1474826188585538E-2</v>
      </c>
      <c r="Q1218" s="183">
        <f>IFERROR(_xll.qlIndexFixing(ONIndex1Y,I1218,TRUE,_xll.ohTrigger(RecalcTrigger,Trigger1Y)),NA())</f>
        <v>2.1796683196031452E-2</v>
      </c>
    </row>
    <row r="1219" spans="2:17" x14ac:dyDescent="0.2">
      <c r="B1219" s="39" t="s">
        <v>42</v>
      </c>
      <c r="D1219" s="42">
        <f>_xll.qlCalendarAdvance(Calendar,$D1218,B1219,"f",FALSE)</f>
        <v>47995</v>
      </c>
      <c r="E1219" s="177">
        <f>_xll.qlInterestRateIndexValueDate(IndexON,D1219)</f>
        <v>47995</v>
      </c>
      <c r="F1219" s="193">
        <f>IFERROR(_xll.qlIndexFixing(IndexON,D1219,TRUE,_xll.ohTrigger(RecalcTrigger,TriggerON)),NA())</f>
        <v>2.0688600530727186E-2</v>
      </c>
      <c r="H1219" s="42">
        <f>_xll.qlCalendarAdvance(Calendar,$H1218,B1219,"f",FALSE)</f>
        <v>47995</v>
      </c>
      <c r="I1219" s="177">
        <f>_xll.qlInterestRateIndexValueDate(Index1M,$H1219)</f>
        <v>47997</v>
      </c>
      <c r="J1219" s="182">
        <f>IFERROR(_xll.qlIndexFixing(Index1M,$H1219,TRUE,_xll.ohTrigger(RecalcTrigger,Trigger1M)),NA())</f>
        <v>2.0779462644202884E-2</v>
      </c>
      <c r="K1219" s="44">
        <f>IFERROR(_xll.qlIndexFixing(Index3M,H1219,TRUE,_xll.ohTrigger(RecalcTrigger,Trigger3M)),NA())</f>
        <v>2.1307721801000878E-2</v>
      </c>
      <c r="L1219" s="44">
        <f>IFERROR(_xll.qlIndexFixing(Index6M,$H1219,TRUE,_xll.ohTrigger(RecalcTrigger,Trigger6M)),NA())</f>
        <v>2.1476484017354667E-2</v>
      </c>
      <c r="M1219" s="183">
        <f>IFERROR(_xll.qlIndexFixing(Index1Y,$H1219,TRUE,_xll.ohTrigger(RecalcTrigger,Trigger1Y)),NA())</f>
        <v>2.1836270314017529E-2</v>
      </c>
      <c r="N1219" s="182">
        <f>IFERROR(_xll.qlIndexFixing(ONIndex1M,I1219,TRUE,_xll.ohTrigger(RecalcTrigger,Trigger1M)),NA())</f>
        <v>2.0769778726172916E-2</v>
      </c>
      <c r="O1219" s="44">
        <f>IFERROR(_xll.qlIndexFixing(ONIndex3M,I1219,TRUE,_xll.ohTrigger(RecalcTrigger,Trigger3M)),NA())</f>
        <v>2.1297220711860021E-2</v>
      </c>
      <c r="P1219" s="44">
        <f>IFERROR(_xll.qlIndexFixing(ONIndex6M,I1219,TRUE,_xll.ohTrigger(RecalcTrigger,Trigger6M)),NA())</f>
        <v>2.1466821033566674E-2</v>
      </c>
      <c r="Q1219" s="183">
        <f>IFERROR(_xll.qlIndexFixing(ONIndex1Y,I1219,TRUE,_xll.ohTrigger(RecalcTrigger,Trigger1Y)),NA())</f>
        <v>2.1790525093203783E-2</v>
      </c>
    </row>
    <row r="1220" spans="2:17" x14ac:dyDescent="0.2">
      <c r="B1220" s="39" t="s">
        <v>42</v>
      </c>
      <c r="D1220" s="42">
        <f>_xll.qlCalendarAdvance(Calendar,$D1219,B1220,"f",FALSE)</f>
        <v>48002</v>
      </c>
      <c r="E1220" s="177">
        <f>_xll.qlInterestRateIndexValueDate(IndexON,D1220)</f>
        <v>48002</v>
      </c>
      <c r="F1220" s="193">
        <f>IFERROR(_xll.qlIndexFixing(IndexON,D1220,TRUE,_xll.ohTrigger(RecalcTrigger,TriggerON)),NA())</f>
        <v>2.0683063434985272E-2</v>
      </c>
      <c r="H1220" s="42">
        <f>_xll.qlCalendarAdvance(Calendar,$H1219,B1220,"f",FALSE)</f>
        <v>48002</v>
      </c>
      <c r="I1220" s="177">
        <f>_xll.qlInterestRateIndexValueDate(Index1M,$H1220)</f>
        <v>48004</v>
      </c>
      <c r="J1220" s="182">
        <f>IFERROR(_xll.qlIndexFixing(Index1M,$H1220,TRUE,_xll.ohTrigger(RecalcTrigger,Trigger1M)),NA())</f>
        <v>2.0773990888664218E-2</v>
      </c>
      <c r="K1220" s="44">
        <f>IFERROR(_xll.qlIndexFixing(Index3M,H1220,TRUE,_xll.ohTrigger(RecalcTrigger,Trigger3M)),NA())</f>
        <v>2.1299667469473062E-2</v>
      </c>
      <c r="L1220" s="44">
        <f>IFERROR(_xll.qlIndexFixing(Index6M,$H1220,TRUE,_xll.ohTrigger(RecalcTrigger,Trigger6M)),NA())</f>
        <v>2.1467598553137152E-2</v>
      </c>
      <c r="M1220" s="183">
        <f>IFERROR(_xll.qlIndexFixing(Index1Y,$H1220,TRUE,_xll.ohTrigger(RecalcTrigger,Trigger1Y)),NA())</f>
        <v>2.1827845292726914E-2</v>
      </c>
      <c r="N1220" s="182">
        <f>IFERROR(_xll.qlIndexFixing(ONIndex1M,I1220,TRUE,_xll.ohTrigger(RecalcTrigger,Trigger1M)),NA())</f>
        <v>2.0764429134363382E-2</v>
      </c>
      <c r="O1220" s="44">
        <f>IFERROR(_xll.qlIndexFixing(ONIndex3M,I1220,TRUE,_xll.ohTrigger(RecalcTrigger,Trigger3M)),NA())</f>
        <v>2.1289576062626381E-2</v>
      </c>
      <c r="P1220" s="44">
        <f>IFERROR(_xll.qlIndexFixing(ONIndex6M,I1220,TRUE,_xll.ohTrigger(RecalcTrigger,Trigger6M)),NA())</f>
        <v>2.1458755702683519E-2</v>
      </c>
      <c r="Q1220" s="183">
        <f>IFERROR(_xll.qlIndexFixing(ONIndex1Y,I1220,TRUE,_xll.ohTrigger(RecalcTrigger,Trigger1Y)),NA())</f>
        <v>2.1784287801400737E-2</v>
      </c>
    </row>
    <row r="1221" spans="2:17" x14ac:dyDescent="0.2">
      <c r="B1221" s="39" t="s">
        <v>42</v>
      </c>
      <c r="D1221" s="42">
        <f>_xll.qlCalendarAdvance(Calendar,$D1220,B1221,"f",FALSE)</f>
        <v>48009</v>
      </c>
      <c r="E1221" s="177">
        <f>_xll.qlInterestRateIndexValueDate(IndexON,D1221)</f>
        <v>48009</v>
      </c>
      <c r="F1221" s="193">
        <f>IFERROR(_xll.qlIndexFixing(IndexON,D1221,TRUE,_xll.ohTrigger(RecalcTrigger,TriggerON)),NA())</f>
        <v>2.0677458733162624E-2</v>
      </c>
      <c r="H1221" s="42">
        <f>_xll.qlCalendarAdvance(Calendar,$H1220,B1221,"f",FALSE)</f>
        <v>48009</v>
      </c>
      <c r="I1221" s="177">
        <f>_xll.qlInterestRateIndexValueDate(Index1M,$H1221)</f>
        <v>48011</v>
      </c>
      <c r="J1221" s="182">
        <f>IFERROR(_xll.qlIndexFixing(Index1M,$H1221,TRUE,_xll.ohTrigger(RecalcTrigger,Trigger1M)),NA())</f>
        <v>2.0768450731631083E-2</v>
      </c>
      <c r="K1221" s="44">
        <f>IFERROR(_xll.qlIndexFixing(Index3M,H1221,TRUE,_xll.ohTrigger(RecalcTrigger,Trigger3M)),NA())</f>
        <v>2.1291551479566843E-2</v>
      </c>
      <c r="L1221" s="44">
        <f>IFERROR(_xll.qlIndexFixing(Index6M,$H1221,TRUE,_xll.ohTrigger(RecalcTrigger,Trigger6M)),NA())</f>
        <v>2.1458655111267232E-2</v>
      </c>
      <c r="M1221" s="183">
        <f>IFERROR(_xll.qlIndexFixing(Index1Y,$H1221,TRUE,_xll.ohTrigger(RecalcTrigger,Trigger1Y)),NA())</f>
        <v>2.1819340961559592E-2</v>
      </c>
      <c r="N1221" s="182">
        <f>IFERROR(_xll.qlIndexFixing(ONIndex1M,I1221,TRUE,_xll.ohTrigger(RecalcTrigger,Trigger1M)),NA())</f>
        <v>2.0759010989790383E-2</v>
      </c>
      <c r="O1221" s="44">
        <f>IFERROR(_xll.qlIndexFixing(ONIndex3M,I1221,TRUE,_xll.ohTrigger(RecalcTrigger,Trigger3M)),NA())</f>
        <v>2.1281868799398751E-2</v>
      </c>
      <c r="P1221" s="44">
        <f>IFERROR(_xll.qlIndexFixing(ONIndex6M,I1221,TRUE,_xll.ohTrigger(RecalcTrigger,Trigger6M)),NA())</f>
        <v>2.1450630403210269E-2</v>
      </c>
      <c r="Q1221" s="183">
        <f>IFERROR(_xll.qlIndexFixing(ONIndex1Y,I1221,TRUE,_xll.ohTrigger(RecalcTrigger,Trigger1Y)),NA())</f>
        <v>2.1777971378575955E-2</v>
      </c>
    </row>
    <row r="1222" spans="2:17" x14ac:dyDescent="0.2">
      <c r="B1222" s="39" t="s">
        <v>42</v>
      </c>
      <c r="D1222" s="42">
        <f>_xll.qlCalendarAdvance(Calendar,$D1221,B1222,"f",FALSE)</f>
        <v>48016</v>
      </c>
      <c r="E1222" s="177">
        <f>_xll.qlInterestRateIndexValueDate(IndexON,D1222)</f>
        <v>48016</v>
      </c>
      <c r="F1222" s="193">
        <f>IFERROR(_xll.qlIndexFixing(IndexON,D1222,TRUE,_xll.ohTrigger(RecalcTrigger,TriggerON)),NA())</f>
        <v>2.0671786595762853E-2</v>
      </c>
      <c r="H1222" s="42">
        <f>_xll.qlCalendarAdvance(Calendar,$H1221,B1222,"f",FALSE)</f>
        <v>48016</v>
      </c>
      <c r="I1222" s="177">
        <f>_xll.qlInterestRateIndexValueDate(Index1M,$H1222)</f>
        <v>48018</v>
      </c>
      <c r="J1222" s="182">
        <f>IFERROR(_xll.qlIndexFixing(Index1M,$H1222,TRUE,_xll.ohTrigger(RecalcTrigger,Trigger1M)),NA())</f>
        <v>2.0762842338283849E-2</v>
      </c>
      <c r="K1222" s="44">
        <f>IFERROR(_xll.qlIndexFixing(Index3M,H1222,TRUE,_xll.ohTrigger(RecalcTrigger,Trigger3M)),NA())</f>
        <v>2.1283374046950573E-2</v>
      </c>
      <c r="L1222" s="44">
        <f>IFERROR(_xll.qlIndexFixing(Index6M,$H1222,TRUE,_xll.ohTrigger(RecalcTrigger,Trigger6M)),NA())</f>
        <v>2.1449653901885007E-2</v>
      </c>
      <c r="M1222" s="183">
        <f>IFERROR(_xll.qlIndexFixing(Index1Y,$H1222,TRUE,_xll.ohTrigger(RecalcTrigger,Trigger1Y)),NA())</f>
        <v>2.1810757381444647E-2</v>
      </c>
      <c r="N1222" s="182">
        <f>IFERROR(_xll.qlIndexFixing(ONIndex1M,I1222,TRUE,_xll.ohTrigger(RecalcTrigger,Trigger1M)),NA())</f>
        <v>2.0753524457362005E-2</v>
      </c>
      <c r="O1222" s="44">
        <f>IFERROR(_xll.qlIndexFixing(ONIndex3M,I1222,TRUE,_xll.ohTrigger(RecalcTrigger,Trigger3M)),NA())</f>
        <v>2.1274099136086022E-2</v>
      </c>
      <c r="P1222" s="44">
        <f>IFERROR(_xll.qlIndexFixing(ONIndex6M,I1222,TRUE,_xll.ohTrigger(RecalcTrigger,Trigger6M)),NA())</f>
        <v>2.1442445342181315E-2</v>
      </c>
      <c r="Q1222" s="183">
        <f>IFERROR(_xll.qlIndexFixing(ONIndex1Y,I1222,TRUE,_xll.ohTrigger(RecalcTrigger,Trigger1Y)),NA())</f>
        <v>2.1771575882123528E-2</v>
      </c>
    </row>
    <row r="1223" spans="2:17" x14ac:dyDescent="0.2">
      <c r="B1223" s="39" t="s">
        <v>42</v>
      </c>
      <c r="D1223" s="42">
        <f>_xll.qlCalendarAdvance(Calendar,$D1222,B1223,"f",FALSE)</f>
        <v>48023</v>
      </c>
      <c r="E1223" s="177">
        <f>_xll.qlInterestRateIndexValueDate(IndexON,D1223)</f>
        <v>48023</v>
      </c>
      <c r="F1223" s="193">
        <f>IFERROR(_xll.qlIndexFixing(IndexON,D1223,TRUE,_xll.ohTrigger(RecalcTrigger,TriggerON)),NA())</f>
        <v>2.0666047193449444E-2</v>
      </c>
      <c r="H1223" s="42">
        <f>_xll.qlCalendarAdvance(Calendar,$H1222,B1223,"f",FALSE)</f>
        <v>48023</v>
      </c>
      <c r="I1223" s="177">
        <f>_xll.qlInterestRateIndexValueDate(Index1M,$H1223)</f>
        <v>48025</v>
      </c>
      <c r="J1223" s="182">
        <f>IFERROR(_xll.qlIndexFixing(Index1M,$H1223,TRUE,_xll.ohTrigger(RecalcTrigger,Trigger1M)),NA())</f>
        <v>2.0757165873810379E-2</v>
      </c>
      <c r="K1223" s="44">
        <f>IFERROR(_xll.qlIndexFixing(Index3M,H1223,TRUE,_xll.ohTrigger(RecalcTrigger,Trigger3M)),NA())</f>
        <v>2.1275135387294343E-2</v>
      </c>
      <c r="L1223" s="44">
        <f>IFERROR(_xll.qlIndexFixing(Index6M,$H1223,TRUE,_xll.ohTrigger(RecalcTrigger,Trigger6M)),NA())</f>
        <v>2.1440500772666439E-2</v>
      </c>
      <c r="M1223" s="183">
        <f>IFERROR(_xll.qlIndexFixing(Index1Y,$H1223,TRUE,_xll.ohTrigger(RecalcTrigger,Trigger1Y)),NA())</f>
        <v>2.1802094613327674E-2</v>
      </c>
      <c r="N1223" s="182">
        <f>IFERROR(_xll.qlIndexFixing(ONIndex1M,I1223,TRUE,_xll.ohTrigger(RecalcTrigger,Trigger1M)),NA())</f>
        <v>2.0747969701826463E-2</v>
      </c>
      <c r="O1223" s="44">
        <f>IFERROR(_xll.qlIndexFixing(ONIndex3M,I1223,TRUE,_xll.ohTrigger(RecalcTrigger,Trigger3M)),NA())</f>
        <v>2.1266267287076701E-2</v>
      </c>
      <c r="P1223" s="44">
        <f>IFERROR(_xll.qlIndexFixing(ONIndex6M,I1223,TRUE,_xll.ohTrigger(RecalcTrigger,Trigger6M)),NA())</f>
        <v>2.143420072679092E-2</v>
      </c>
      <c r="Q1223" s="183">
        <f>IFERROR(_xll.qlIndexFixing(ONIndex1Y,I1223,TRUE,_xll.ohTrigger(RecalcTrigger,Trigger1Y)),NA())</f>
        <v>2.1765101369837225E-2</v>
      </c>
    </row>
    <row r="1224" spans="2:17" x14ac:dyDescent="0.2">
      <c r="B1224" s="39" t="s">
        <v>42</v>
      </c>
      <c r="D1224" s="42">
        <f>_xll.qlCalendarAdvance(Calendar,$D1223,B1224,"f",FALSE)</f>
        <v>48030</v>
      </c>
      <c r="E1224" s="177">
        <f>_xll.qlInterestRateIndexValueDate(IndexON,D1224)</f>
        <v>48030</v>
      </c>
      <c r="F1224" s="193">
        <f>IFERROR(_xll.qlIndexFixing(IndexON,D1224,TRUE,_xll.ohTrigger(RecalcTrigger,TriggerON)),NA())</f>
        <v>2.0660240696486198E-2</v>
      </c>
      <c r="H1224" s="42">
        <f>_xll.qlCalendarAdvance(Calendar,$H1223,B1224,"f",FALSE)</f>
        <v>48030</v>
      </c>
      <c r="I1224" s="177">
        <f>_xll.qlInterestRateIndexValueDate(Index1M,$H1224)</f>
        <v>48032</v>
      </c>
      <c r="J1224" s="182">
        <f>IFERROR(_xll.qlIndexFixing(Index1M,$H1224,TRUE,_xll.ohTrigger(RecalcTrigger,Trigger1M)),NA())</f>
        <v>2.0751421503388545E-2</v>
      </c>
      <c r="K1224" s="44">
        <f>IFERROR(_xll.qlIndexFixing(Index3M,H1224,TRUE,_xll.ohTrigger(RecalcTrigger,Trigger3M)),NA())</f>
        <v>2.1266835716267377E-2</v>
      </c>
      <c r="L1224" s="44">
        <f>IFERROR(_xll.qlIndexFixing(Index6M,$H1224,TRUE,_xll.ohTrigger(RecalcTrigger,Trigger6M)),NA())</f>
        <v>2.1431370972880153E-2</v>
      </c>
      <c r="M1224" s="183">
        <f>IFERROR(_xll.qlIndexFixing(Index1Y,$H1224,TRUE,_xll.ohTrigger(RecalcTrigger,Trigger1Y)),NA())</f>
        <v>2.1793352718171653E-2</v>
      </c>
      <c r="N1224" s="182">
        <f>IFERROR(_xll.qlIndexFixing(ONIndex1M,I1224,TRUE,_xll.ohTrigger(RecalcTrigger,Trigger1M)),NA())</f>
        <v>2.0742346888011909E-2</v>
      </c>
      <c r="O1224" s="44">
        <f>IFERROR(_xll.qlIndexFixing(ONIndex3M,I1224,TRUE,_xll.ohTrigger(RecalcTrigger,Trigger3M)),NA())</f>
        <v>2.1258373466359615E-2</v>
      </c>
      <c r="P1224" s="44">
        <f>IFERROR(_xll.qlIndexFixing(ONIndex6M,I1224,TRUE,_xll.ohTrigger(RecalcTrigger,Trigger6M)),NA())</f>
        <v>2.1425896763913599E-2</v>
      </c>
      <c r="Q1224" s="183">
        <f>IFERROR(_xll.qlIndexFixing(ONIndex1Y,I1224,TRUE,_xll.ohTrigger(RecalcTrigger,Trigger1Y)),NA())</f>
        <v>2.1758547899191072E-2</v>
      </c>
    </row>
    <row r="1225" spans="2:17" x14ac:dyDescent="0.2">
      <c r="B1225" s="39" t="s">
        <v>42</v>
      </c>
      <c r="D1225" s="42">
        <f>_xll.qlCalendarAdvance(Calendar,$D1224,B1225,"f",FALSE)</f>
        <v>48037</v>
      </c>
      <c r="E1225" s="177">
        <f>_xll.qlInterestRateIndexValueDate(IndexON,D1225)</f>
        <v>48037</v>
      </c>
      <c r="F1225" s="193">
        <f>IFERROR(_xll.qlIndexFixing(IndexON,D1225,TRUE,_xll.ohTrigger(RecalcTrigger,TriggerON)),NA())</f>
        <v>2.0654367275776409E-2</v>
      </c>
      <c r="H1225" s="42">
        <f>_xll.qlCalendarAdvance(Calendar,$H1224,B1225,"f",FALSE)</f>
        <v>48037</v>
      </c>
      <c r="I1225" s="177">
        <f>_xll.qlInterestRateIndexValueDate(Index1M,$H1225)</f>
        <v>48039</v>
      </c>
      <c r="J1225" s="182">
        <f>IFERROR(_xll.qlIndexFixing(Index1M,$H1225,TRUE,_xll.ohTrigger(RecalcTrigger,Trigger1M)),NA())</f>
        <v>2.0745609392203712E-2</v>
      </c>
      <c r="K1225" s="44">
        <f>IFERROR(_xll.qlIndexFixing(Index3M,H1225,TRUE,_xll.ohTrigger(RecalcTrigger,Trigger3M)),NA())</f>
        <v>2.1258475249544107E-2</v>
      </c>
      <c r="L1225" s="44">
        <f>IFERROR(_xll.qlIndexFixing(Index6M,$H1225,TRUE,_xll.ohTrigger(RecalcTrigger,Trigger6M)),NA())</f>
        <v>2.1422184071588409E-2</v>
      </c>
      <c r="M1225" s="183">
        <f>IFERROR(_xll.qlIndexFixing(Index1Y,$H1225,TRUE,_xll.ohTrigger(RecalcTrigger,Trigger1Y)),NA())</f>
        <v>2.1784531756955407E-2</v>
      </c>
      <c r="N1225" s="182">
        <f>IFERROR(_xll.qlIndexFixing(ONIndex1M,I1225,TRUE,_xll.ohTrigger(RecalcTrigger,Trigger1M)),NA())</f>
        <v>2.0736656180666557E-2</v>
      </c>
      <c r="O1225" s="44">
        <f>IFERROR(_xll.qlIndexFixing(ONIndex3M,I1225,TRUE,_xll.ohTrigger(RecalcTrigger,Trigger3M)),NA())</f>
        <v>2.1250417888163398E-2</v>
      </c>
      <c r="P1225" s="44">
        <f>IFERROR(_xll.qlIndexFixing(ONIndex6M,I1225,TRUE,_xll.ohTrigger(RecalcTrigger,Trigger6M)),NA())</f>
        <v>2.1417533660983423E-2</v>
      </c>
      <c r="Q1225" s="183">
        <f>IFERROR(_xll.qlIndexFixing(ONIndex1Y,I1225,TRUE,_xll.ohTrigger(RecalcTrigger,Trigger1Y)),NA())</f>
        <v>2.1751915527898902E-2</v>
      </c>
    </row>
    <row r="1226" spans="2:17" x14ac:dyDescent="0.2">
      <c r="B1226" s="39" t="s">
        <v>42</v>
      </c>
      <c r="D1226" s="42">
        <f>_xll.qlCalendarAdvance(Calendar,$D1225,B1226,"f",FALSE)</f>
        <v>48044</v>
      </c>
      <c r="E1226" s="177">
        <f>_xll.qlInterestRateIndexValueDate(IndexON,D1226)</f>
        <v>48044</v>
      </c>
      <c r="F1226" s="193">
        <f>IFERROR(_xll.qlIndexFixing(IndexON,D1226,TRUE,_xll.ohTrigger(RecalcTrigger,TriggerON)),NA())</f>
        <v>2.0648427101583877E-2</v>
      </c>
      <c r="H1226" s="42">
        <f>_xll.qlCalendarAdvance(Calendar,$H1225,B1226,"f",FALSE)</f>
        <v>48044</v>
      </c>
      <c r="I1226" s="177">
        <f>_xll.qlInterestRateIndexValueDate(Index1M,$H1226)</f>
        <v>48046</v>
      </c>
      <c r="J1226" s="182">
        <f>IFERROR(_xll.qlIndexFixing(Index1M,$H1226,TRUE,_xll.ohTrigger(RecalcTrigger,Trigger1M)),NA())</f>
        <v>2.0739729705443744E-2</v>
      </c>
      <c r="K1226" s="44">
        <f>IFERROR(_xll.qlIndexFixing(Index3M,H1226,TRUE,_xll.ohTrigger(RecalcTrigger,Trigger3M)),NA())</f>
        <v>2.1250054202794622E-2</v>
      </c>
      <c r="L1226" s="44">
        <f>IFERROR(_xll.qlIndexFixing(Index6M,$H1226,TRUE,_xll.ohTrigger(RecalcTrigger,Trigger6M)),NA())</f>
        <v>2.1412940278986936E-2</v>
      </c>
      <c r="M1226" s="183">
        <f>IFERROR(_xll.qlIndexFixing(Index1Y,$H1226,TRUE,_xll.ohTrigger(RecalcTrigger,Trigger1Y)),NA())</f>
        <v>2.1775631790675806E-2</v>
      </c>
      <c r="N1226" s="182">
        <f>IFERROR(_xll.qlIndexFixing(ONIndex1M,I1226,TRUE,_xll.ohTrigger(RecalcTrigger,Trigger1M)),NA())</f>
        <v>2.0730897744618559E-2</v>
      </c>
      <c r="O1226" s="44">
        <f>IFERROR(_xll.qlIndexFixing(ONIndex3M,I1226,TRUE,_xll.ohTrigger(RecalcTrigger,Trigger3M)),NA())</f>
        <v>2.1242400766476877E-2</v>
      </c>
      <c r="P1226" s="44">
        <f>IFERROR(_xll.qlIndexFixing(ONIndex6M,I1226,TRUE,_xll.ohTrigger(RecalcTrigger,Trigger6M)),NA())</f>
        <v>2.1409111625034782E-2</v>
      </c>
      <c r="Q1226" s="183">
        <f>IFERROR(_xll.qlIndexFixing(ONIndex1Y,I1226,TRUE,_xll.ohTrigger(RecalcTrigger,Trigger1Y)),NA())</f>
        <v>2.1745204313594613E-2</v>
      </c>
    </row>
    <row r="1227" spans="2:17" x14ac:dyDescent="0.2">
      <c r="B1227" s="39" t="s">
        <v>42</v>
      </c>
      <c r="D1227" s="42">
        <f>_xll.qlCalendarAdvance(Calendar,$D1226,B1227,"f",FALSE)</f>
        <v>48051</v>
      </c>
      <c r="E1227" s="177">
        <f>_xll.qlInterestRateIndexValueDate(IndexON,D1227)</f>
        <v>48051</v>
      </c>
      <c r="F1227" s="193">
        <f>IFERROR(_xll.qlIndexFixing(IndexON,D1227,TRUE,_xll.ohTrigger(RecalcTrigger,TriggerON)),NA())</f>
        <v>2.0642420344652024E-2</v>
      </c>
      <c r="H1227" s="42">
        <f>_xll.qlCalendarAdvance(Calendar,$H1226,B1227,"f",FALSE)</f>
        <v>48051</v>
      </c>
      <c r="I1227" s="177">
        <f>_xll.qlInterestRateIndexValueDate(Index1M,$H1227)</f>
        <v>48053</v>
      </c>
      <c r="J1227" s="182">
        <f>IFERROR(_xll.qlIndexFixing(Index1M,$H1227,TRUE,_xll.ohTrigger(RecalcTrigger,Trigger1M)),NA())</f>
        <v>2.0733782608289009E-2</v>
      </c>
      <c r="K1227" s="44">
        <f>IFERROR(_xll.qlIndexFixing(Index3M,H1227,TRUE,_xll.ohTrigger(RecalcTrigger,Trigger3M)),NA())</f>
        <v>2.1241572791695099E-2</v>
      </c>
      <c r="L1227" s="44">
        <f>IFERROR(_xll.qlIndexFixing(Index6M,$H1227,TRUE,_xll.ohTrigger(RecalcTrigger,Trigger6M)),NA())</f>
        <v>2.1403639805272327E-2</v>
      </c>
      <c r="M1227" s="183">
        <f>IFERROR(_xll.qlIndexFixing(Index1Y,$H1227,TRUE,_xll.ohTrigger(RecalcTrigger,Trigger1Y)),NA())</f>
        <v>2.1766652880344472E-2</v>
      </c>
      <c r="N1227" s="182">
        <f>IFERROR(_xll.qlIndexFixing(ONIndex1M,I1227,TRUE,_xll.ohTrigger(RecalcTrigger,Trigger1M)),NA())</f>
        <v>2.0725071744536194E-2</v>
      </c>
      <c r="O1227" s="44">
        <f>IFERROR(_xll.qlIndexFixing(ONIndex3M,I1227,TRUE,_xll.ohTrigger(RecalcTrigger,Trigger3M)),NA())</f>
        <v>2.1234322315688559E-2</v>
      </c>
      <c r="P1227" s="44">
        <f>IFERROR(_xll.qlIndexFixing(ONIndex6M,I1227,TRUE,_xll.ohTrigger(RecalcTrigger,Trigger6M)),NA())</f>
        <v>2.1400630862942194E-2</v>
      </c>
      <c r="Q1227" s="183">
        <f>IFERROR(_xll.qlIndexFixing(ONIndex1Y,I1227,TRUE,_xll.ohTrigger(RecalcTrigger,Trigger1Y)),NA())</f>
        <v>2.1738414313912102E-2</v>
      </c>
    </row>
    <row r="1228" spans="2:17" x14ac:dyDescent="0.2">
      <c r="B1228" s="39" t="s">
        <v>42</v>
      </c>
      <c r="D1228" s="42">
        <f>_xll.qlCalendarAdvance(Calendar,$D1227,B1228,"f",FALSE)</f>
        <v>48058</v>
      </c>
      <c r="E1228" s="177">
        <f>_xll.qlInterestRateIndexValueDate(IndexON,D1228)</f>
        <v>48058</v>
      </c>
      <c r="F1228" s="193">
        <f>IFERROR(_xll.qlIndexFixing(IndexON,D1228,TRUE,_xll.ohTrigger(RecalcTrigger,TriggerON)),NA())</f>
        <v>2.0636347175324588E-2</v>
      </c>
      <c r="H1228" s="42">
        <f>_xll.qlCalendarAdvance(Calendar,$H1227,B1228,"f",FALSE)</f>
        <v>48058</v>
      </c>
      <c r="I1228" s="177">
        <f>_xll.qlInterestRateIndexValueDate(Index1M,$H1228)</f>
        <v>48060</v>
      </c>
      <c r="J1228" s="182">
        <f>IFERROR(_xll.qlIndexFixing(Index1M,$H1228,TRUE,_xll.ohTrigger(RecalcTrigger,Trigger1M)),NA())</f>
        <v>2.0727283958680478E-2</v>
      </c>
      <c r="K1228" s="44">
        <f>IFERROR(_xll.qlIndexFixing(Index3M,H1228,TRUE,_xll.ohTrigger(RecalcTrigger,Trigger3M)),NA())</f>
        <v>2.1233031231919101E-2</v>
      </c>
      <c r="L1228" s="44">
        <f>IFERROR(_xll.qlIndexFixing(Index6M,$H1228,TRUE,_xll.ohTrigger(RecalcTrigger,Trigger6M)),NA())</f>
        <v>2.1394445295820082E-2</v>
      </c>
      <c r="M1228" s="183">
        <f>IFERROR(_xll.qlIndexFixing(Index1Y,$H1228,TRUE,_xll.ohTrigger(RecalcTrigger,Trigger1Y)),NA())</f>
        <v>2.1757731981787733E-2</v>
      </c>
      <c r="N1228" s="182">
        <f>IFERROR(_xll.qlIndexFixing(ONIndex1M,I1228,TRUE,_xll.ohTrigger(RecalcTrigger,Trigger1M)),NA())</f>
        <v>2.0719178345327549E-2</v>
      </c>
      <c r="O1228" s="44">
        <f>IFERROR(_xll.qlIndexFixing(ONIndex3M,I1228,TRUE,_xll.ohTrigger(RecalcTrigger,Trigger3M)),NA())</f>
        <v>2.1226182749707334E-2</v>
      </c>
      <c r="P1228" s="44">
        <f>IFERROR(_xll.qlIndexFixing(ONIndex6M,I1228,TRUE,_xll.ohTrigger(RecalcTrigger,Trigger6M)),NA())</f>
        <v>2.1392091582139727E-2</v>
      </c>
      <c r="Q1228" s="183">
        <f>IFERROR(_xll.qlIndexFixing(ONIndex1Y,I1228,TRUE,_xll.ohTrigger(RecalcTrigger,Trigger1Y)),NA())</f>
        <v>2.1731545586485268E-2</v>
      </c>
    </row>
    <row r="1229" spans="2:17" x14ac:dyDescent="0.2">
      <c r="B1229" s="39" t="s">
        <v>42</v>
      </c>
      <c r="D1229" s="42">
        <f>_xll.qlCalendarAdvance(Calendar,$D1228,B1229,"f",FALSE)</f>
        <v>48065</v>
      </c>
      <c r="E1229" s="177">
        <f>_xll.qlInterestRateIndexValueDate(IndexON,D1229)</f>
        <v>48065</v>
      </c>
      <c r="F1229" s="193">
        <f>IFERROR(_xll.qlIndexFixing(IndexON,D1229,TRUE,_xll.ohTrigger(RecalcTrigger,TriggerON)),NA())</f>
        <v>2.0630207764344988E-2</v>
      </c>
      <c r="H1229" s="42">
        <f>_xll.qlCalendarAdvance(Calendar,$H1228,B1229,"f",FALSE)</f>
        <v>48065</v>
      </c>
      <c r="I1229" s="177">
        <f>_xll.qlInterestRateIndexValueDate(Index1M,$H1229)</f>
        <v>48067</v>
      </c>
      <c r="J1229" s="182">
        <f>IFERROR(_xll.qlIndexFixing(Index1M,$H1229,TRUE,_xll.ohTrigger(RecalcTrigger,Trigger1M)),NA())</f>
        <v>2.0721686843561682E-2</v>
      </c>
      <c r="K1229" s="44">
        <f>IFERROR(_xll.qlIndexFixing(Index3M,H1229,TRUE,_xll.ohTrigger(RecalcTrigger,Trigger3M)),NA())</f>
        <v>2.1224429739142802E-2</v>
      </c>
      <c r="L1229" s="44">
        <f>IFERROR(_xll.qlIndexFixing(Index6M,$H1229,TRUE,_xll.ohTrigger(RecalcTrigger,Trigger6M)),NA())</f>
        <v>2.1384869655290923E-2</v>
      </c>
      <c r="M1229" s="183">
        <f>IFERROR(_xll.qlIndexFixing(Index1Y,$H1229,TRUE,_xll.ohTrigger(RecalcTrigger,Trigger1Y)),NA())</f>
        <v>2.1748458471662409E-2</v>
      </c>
      <c r="N1229" s="182">
        <f>IFERROR(_xll.qlIndexFixing(ONIndex1M,I1229,TRUE,_xll.ohTrigger(RecalcTrigger,Trigger1M)),NA())</f>
        <v>2.0713217711740839E-2</v>
      </c>
      <c r="O1229" s="44">
        <f>IFERROR(_xll.qlIndexFixing(ONIndex3M,I1229,TRUE,_xll.ohTrigger(RecalcTrigger,Trigger3M)),NA())</f>
        <v>2.1217982282841774E-2</v>
      </c>
      <c r="P1229" s="44">
        <f>IFERROR(_xll.qlIndexFixing(ONIndex6M,I1229,TRUE,_xll.ohTrigger(RecalcTrigger,Trigger6M)),NA())</f>
        <v>2.1383493989581837E-2</v>
      </c>
      <c r="Q1229" s="183">
        <f>IFERROR(_xll.qlIndexFixing(ONIndex1Y,I1229,TRUE,_xll.ohTrigger(RecalcTrigger,Trigger1Y)),NA())</f>
        <v>2.1724598188788136E-2</v>
      </c>
    </row>
    <row r="1230" spans="2:17" x14ac:dyDescent="0.2">
      <c r="B1230" s="39" t="s">
        <v>42</v>
      </c>
      <c r="D1230" s="42">
        <f>_xll.qlCalendarAdvance(Calendar,$D1229,B1230,"f",FALSE)</f>
        <v>48072</v>
      </c>
      <c r="E1230" s="177">
        <f>_xll.qlInterestRateIndexValueDate(IndexON,D1230)</f>
        <v>48072</v>
      </c>
      <c r="F1230" s="193">
        <f>IFERROR(_xll.qlIndexFixing(IndexON,D1230,TRUE,_xll.ohTrigger(RecalcTrigger,TriggerON)),NA())</f>
        <v>2.06240022821369E-2</v>
      </c>
      <c r="H1230" s="42">
        <f>_xll.qlCalendarAdvance(Calendar,$H1229,B1230,"f",FALSE)</f>
        <v>48072</v>
      </c>
      <c r="I1230" s="177">
        <f>_xll.qlInterestRateIndexValueDate(Index1M,$H1230)</f>
        <v>48074</v>
      </c>
      <c r="J1230" s="182">
        <f>IFERROR(_xll.qlIndexFixing(Index1M,$H1230,TRUE,_xll.ohTrigger(RecalcTrigger,Trigger1M)),NA())</f>
        <v>2.0715538506357323E-2</v>
      </c>
      <c r="K1230" s="44">
        <f>IFERROR(_xll.qlIndexFixing(Index3M,H1230,TRUE,_xll.ohTrigger(RecalcTrigger,Trigger3M)),NA())</f>
        <v>2.1215768529042372E-2</v>
      </c>
      <c r="L1230" s="44">
        <f>IFERROR(_xll.qlIndexFixing(Index6M,$H1230,TRUE,_xll.ohTrigger(RecalcTrigger,Trigger6M)),NA())</f>
        <v>2.1375400399420749E-2</v>
      </c>
      <c r="M1230" s="183">
        <f>IFERROR(_xll.qlIndexFixing(Index1Y,$H1230,TRUE,_xll.ohTrigger(RecalcTrigger,Trigger1Y)),NA())</f>
        <v>2.1739243095419438E-2</v>
      </c>
      <c r="N1230" s="182">
        <f>IFERROR(_xll.qlIndexFixing(ONIndex1M,I1230,TRUE,_xll.ohTrigger(RecalcTrigger,Trigger1M)),NA())</f>
        <v>2.0707190008604215E-2</v>
      </c>
      <c r="O1230" s="44">
        <f>IFERROR(_xll.qlIndexFixing(ONIndex3M,I1230,TRUE,_xll.ohTrigger(RecalcTrigger,Trigger3M)),NA())</f>
        <v>2.1209721129000769E-2</v>
      </c>
      <c r="P1230" s="44">
        <f>IFERROR(_xll.qlIndexFixing(ONIndex6M,I1230,TRUE,_xll.ohTrigger(RecalcTrigger,Trigger6M)),NA())</f>
        <v>2.1374838292302911E-2</v>
      </c>
      <c r="Q1230" s="183">
        <f>IFERROR(_xll.qlIndexFixing(ONIndex1Y,I1230,TRUE,_xll.ohTrigger(RecalcTrigger,Trigger1Y)),NA())</f>
        <v>2.1717572178694411E-2</v>
      </c>
    </row>
    <row r="1231" spans="2:17" x14ac:dyDescent="0.2">
      <c r="B1231" s="39" t="s">
        <v>42</v>
      </c>
      <c r="D1231" s="42">
        <f>_xll.qlCalendarAdvance(Calendar,$D1230,B1231,"f",FALSE)</f>
        <v>48079</v>
      </c>
      <c r="E1231" s="177">
        <f>_xll.qlInterestRateIndexValueDate(IndexON,D1231)</f>
        <v>48079</v>
      </c>
      <c r="F1231" s="193">
        <f>IFERROR(_xll.qlIndexFixing(IndexON,D1231,TRUE,_xll.ohTrigger(RecalcTrigger,TriggerON)),NA())</f>
        <v>2.061773089928387E-2</v>
      </c>
      <c r="H1231" s="42">
        <f>_xll.qlCalendarAdvance(Calendar,$H1230,B1231,"f",FALSE)</f>
        <v>48079</v>
      </c>
      <c r="I1231" s="177">
        <f>_xll.qlInterestRateIndexValueDate(Index1M,$H1231)</f>
        <v>48081</v>
      </c>
      <c r="J1231" s="182">
        <f>IFERROR(_xll.qlIndexFixing(Index1M,$H1231,TRUE,_xll.ohTrigger(RecalcTrigger,Trigger1M)),NA())</f>
        <v>2.0709323419519643E-2</v>
      </c>
      <c r="K1231" s="44">
        <f>IFERROR(_xll.qlIndexFixing(Index3M,H1231,TRUE,_xll.ohTrigger(RecalcTrigger,Trigger3M)),NA())</f>
        <v>2.1207047817295724E-2</v>
      </c>
      <c r="L1231" s="44">
        <f>IFERROR(_xll.qlIndexFixing(Index6M,$H1231,TRUE,_xll.ohTrigger(RecalcTrigger,Trigger6M)),NA())</f>
        <v>2.1365875303229392E-2</v>
      </c>
      <c r="M1231" s="183">
        <f>IFERROR(_xll.qlIndexFixing(Index1Y,$H1231,TRUE,_xll.ohTrigger(RecalcTrigger,Trigger1Y)),NA())</f>
        <v>2.1729949019341561E-2</v>
      </c>
      <c r="N1231" s="182">
        <f>IFERROR(_xll.qlIndexFixing(ONIndex1M,I1231,TRUE,_xll.ohTrigger(RecalcTrigger,Trigger1M)),NA())</f>
        <v>2.0701095400665892E-2</v>
      </c>
      <c r="O1231" s="44">
        <f>IFERROR(_xll.qlIndexFixing(ONIndex3M,I1231,TRUE,_xll.ohTrigger(RecalcTrigger,Trigger3M)),NA())</f>
        <v>2.1201399502652762E-2</v>
      </c>
      <c r="P1231" s="44">
        <f>IFERROR(_xll.qlIndexFixing(ONIndex6M,I1231,TRUE,_xll.ohTrigger(RecalcTrigger,Trigger6M)),NA())</f>
        <v>2.1366124697657085E-2</v>
      </c>
      <c r="Q1231" s="183">
        <f>IFERROR(_xll.qlIndexFixing(ONIndex1Y,I1231,TRUE,_xll.ohTrigger(RecalcTrigger,Trigger1Y)),NA())</f>
        <v>2.1710467613678119E-2</v>
      </c>
    </row>
    <row r="1232" spans="2:17" x14ac:dyDescent="0.2">
      <c r="B1232" s="39" t="s">
        <v>42</v>
      </c>
      <c r="D1232" s="42">
        <f>_xll.qlCalendarAdvance(Calendar,$D1231,B1232,"f",FALSE)</f>
        <v>48086</v>
      </c>
      <c r="E1232" s="177">
        <f>_xll.qlInterestRateIndexValueDate(IndexON,D1232)</f>
        <v>48086</v>
      </c>
      <c r="F1232" s="193">
        <f>IFERROR(_xll.qlIndexFixing(IndexON,D1232,TRUE,_xll.ohTrigger(RecalcTrigger,TriggerON)),NA())</f>
        <v>2.0611393786369447E-2</v>
      </c>
      <c r="H1232" s="42">
        <f>_xll.qlCalendarAdvance(Calendar,$H1231,B1232,"f",FALSE)</f>
        <v>48086</v>
      </c>
      <c r="I1232" s="177">
        <f>_xll.qlInterestRateIndexValueDate(Index1M,$H1232)</f>
        <v>48088</v>
      </c>
      <c r="J1232" s="182">
        <f>IFERROR(_xll.qlIndexFixing(Index1M,$H1232,TRUE,_xll.ohTrigger(RecalcTrigger,Trigger1M)),NA())</f>
        <v>2.0703041748229012E-2</v>
      </c>
      <c r="K1232" s="44">
        <f>IFERROR(_xll.qlIndexFixing(Index3M,H1232,TRUE,_xll.ohTrigger(RecalcTrigger,Trigger3M)),NA())</f>
        <v>2.1198267819580768E-2</v>
      </c>
      <c r="L1232" s="44">
        <f>IFERROR(_xll.qlIndexFixing(Index6M,$H1232,TRUE,_xll.ohTrigger(RecalcTrigger,Trigger6M)),NA())</f>
        <v>2.1356510826482961E-2</v>
      </c>
      <c r="M1232" s="183">
        <f>IFERROR(_xll.qlIndexFixing(Index1Y,$H1232,TRUE,_xll.ohTrigger(RecalcTrigger,Trigger1Y)),NA())</f>
        <v>2.1720576304523814E-2</v>
      </c>
      <c r="N1232" s="182">
        <f>IFERROR(_xll.qlIndexFixing(ONIndex1M,I1232,TRUE,_xll.ohTrigger(RecalcTrigger,Trigger1M)),NA())</f>
        <v>2.0694934052754022E-2</v>
      </c>
      <c r="O1232" s="44">
        <f>IFERROR(_xll.qlIndexFixing(ONIndex3M,I1232,TRUE,_xll.ohTrigger(RecalcTrigger,Trigger3M)),NA())</f>
        <v>2.1193017617706644E-2</v>
      </c>
      <c r="P1232" s="44">
        <f>IFERROR(_xll.qlIndexFixing(ONIndex6M,I1232,TRUE,_xll.ohTrigger(RecalcTrigger,Trigger6M)),NA())</f>
        <v>2.1357353412518876E-2</v>
      </c>
      <c r="Q1232" s="183">
        <f>IFERROR(_xll.qlIndexFixing(ONIndex1Y,I1232,TRUE,_xll.ohTrigger(RecalcTrigger,Trigger1Y)),NA())</f>
        <v>2.1703284551453095E-2</v>
      </c>
    </row>
    <row r="1233" spans="2:17" x14ac:dyDescent="0.2">
      <c r="B1233" s="39" t="s">
        <v>42</v>
      </c>
      <c r="D1233" s="42">
        <f>_xll.qlCalendarAdvance(Calendar,$D1232,B1233,"f",FALSE)</f>
        <v>48093</v>
      </c>
      <c r="E1233" s="177">
        <f>_xll.qlInterestRateIndexValueDate(IndexON,D1233)</f>
        <v>48093</v>
      </c>
      <c r="F1233" s="193">
        <f>IFERROR(_xll.qlIndexFixing(IndexON,D1233,TRUE,_xll.ohTrigger(RecalcTrigger,TriggerON)),NA())</f>
        <v>2.060499111373737E-2</v>
      </c>
      <c r="H1233" s="42">
        <f>_xll.qlCalendarAdvance(Calendar,$H1232,B1233,"f",FALSE)</f>
        <v>48093</v>
      </c>
      <c r="I1233" s="177">
        <f>_xll.qlInterestRateIndexValueDate(Index1M,$H1233)</f>
        <v>48095</v>
      </c>
      <c r="J1233" s="182">
        <f>IFERROR(_xll.qlIndexFixing(Index1M,$H1233,TRUE,_xll.ohTrigger(RecalcTrigger,Trigger1M)),NA())</f>
        <v>2.0696693657680787E-2</v>
      </c>
      <c r="K1233" s="44">
        <f>IFERROR(_xll.qlIndexFixing(Index3M,H1233,TRUE,_xll.ohTrigger(RecalcTrigger,Trigger3M)),NA())</f>
        <v>2.1189448729144387E-2</v>
      </c>
      <c r="L1233" s="44">
        <f>IFERROR(_xll.qlIndexFixing(Index6M,$H1233,TRUE,_xll.ohTrigger(RecalcTrigger,Trigger6M)),NA())</f>
        <v>2.1346963731699024E-2</v>
      </c>
      <c r="M1233" s="183">
        <f>IFERROR(_xll.qlIndexFixing(Index1Y,$H1233,TRUE,_xll.ohTrigger(RecalcTrigger,Trigger1Y)),NA())</f>
        <v>2.1711125012077535E-2</v>
      </c>
      <c r="N1233" s="182">
        <f>IFERROR(_xll.qlIndexFixing(ONIndex1M,I1233,TRUE,_xll.ohTrigger(RecalcTrigger,Trigger1M)),NA())</f>
        <v>2.0688706129616818E-2</v>
      </c>
      <c r="O1233" s="44">
        <f>IFERROR(_xll.qlIndexFixing(ONIndex3M,I1233,TRUE,_xll.ohTrigger(RecalcTrigger,Trigger3M)),NA())</f>
        <v>2.1184575688311114E-2</v>
      </c>
      <c r="P1233" s="44">
        <f>IFERROR(_xll.qlIndexFixing(ONIndex6M,I1233,TRUE,_xll.ohTrigger(RecalcTrigger,Trigger6M)),NA())</f>
        <v>2.1348524644162481E-2</v>
      </c>
      <c r="Q1233" s="183">
        <f>IFERROR(_xll.qlIndexFixing(ONIndex1Y,I1233,TRUE,_xll.ohTrigger(RecalcTrigger,Trigger1Y)),NA())</f>
        <v>2.1696023049493363E-2</v>
      </c>
    </row>
    <row r="1234" spans="2:17" x14ac:dyDescent="0.2">
      <c r="B1234" s="39" t="s">
        <v>42</v>
      </c>
      <c r="D1234" s="42">
        <f>_xll.qlCalendarAdvance(Calendar,$D1233,B1234,"f",FALSE)</f>
        <v>48100</v>
      </c>
      <c r="E1234" s="177">
        <f>_xll.qlInterestRateIndexValueDate(IndexON,D1234)</f>
        <v>48100</v>
      </c>
      <c r="F1234" s="193">
        <f>IFERROR(_xll.qlIndexFixing(IndexON,D1234,TRUE,_xll.ohTrigger(RecalcTrigger,TriggerON)),NA())</f>
        <v>2.0598523052290929E-2</v>
      </c>
      <c r="H1234" s="42">
        <f>_xll.qlCalendarAdvance(Calendar,$H1233,B1234,"f",FALSE)</f>
        <v>48100</v>
      </c>
      <c r="I1234" s="177">
        <f>_xll.qlInterestRateIndexValueDate(Index1M,$H1234)</f>
        <v>48102</v>
      </c>
      <c r="J1234" s="182">
        <f>IFERROR(_xll.qlIndexFixing(Index1M,$H1234,TRUE,_xll.ohTrigger(RecalcTrigger,Trigger1M)),NA())</f>
        <v>2.069027931306533E-2</v>
      </c>
      <c r="K1234" s="44">
        <f>IFERROR(_xll.qlIndexFixing(Index3M,H1234,TRUE,_xll.ohTrigger(RecalcTrigger,Trigger3M)),NA())</f>
        <v>2.118055549171791E-2</v>
      </c>
      <c r="L1234" s="44">
        <f>IFERROR(_xll.qlIndexFixing(Index6M,$H1234,TRUE,_xll.ohTrigger(RecalcTrigger,Trigger6M)),NA())</f>
        <v>2.1337290148004062E-2</v>
      </c>
      <c r="M1234" s="183">
        <f>IFERROR(_xll.qlIndexFixing(Index1Y,$H1234,TRUE,_xll.ohTrigger(RecalcTrigger,Trigger1Y)),NA())</f>
        <v>2.1701595203130995E-2</v>
      </c>
      <c r="N1234" s="182">
        <f>IFERROR(_xll.qlIndexFixing(ONIndex1M,I1234,TRUE,_xll.ohTrigger(RecalcTrigger,Trigger1M)),NA())</f>
        <v>2.0682411796082434E-2</v>
      </c>
      <c r="O1234" s="44">
        <f>IFERROR(_xll.qlIndexFixing(ONIndex3M,I1234,TRUE,_xll.ohTrigger(RecalcTrigger,Trigger3M)),NA())</f>
        <v>2.1176073928694805E-2</v>
      </c>
      <c r="P1234" s="44">
        <f>IFERROR(_xll.qlIndexFixing(ONIndex6M,I1234,TRUE,_xll.ohTrigger(RecalcTrigger,Trigger6M)),NA())</f>
        <v>2.133963859962229E-2</v>
      </c>
      <c r="Q1234" s="183">
        <f>IFERROR(_xll.qlIndexFixing(ONIndex1Y,I1234,TRUE,_xll.ohTrigger(RecalcTrigger,Trigger1Y)),NA())</f>
        <v>2.1688683165512757E-2</v>
      </c>
    </row>
    <row r="1235" spans="2:17" x14ac:dyDescent="0.2">
      <c r="B1235" s="39" t="s">
        <v>42</v>
      </c>
      <c r="D1235" s="42">
        <f>_xll.qlCalendarAdvance(Calendar,$D1234,B1235,"f",FALSE)</f>
        <v>48107</v>
      </c>
      <c r="E1235" s="177">
        <f>_xll.qlInterestRateIndexValueDate(IndexON,D1235)</f>
        <v>48107</v>
      </c>
      <c r="F1235" s="193">
        <f>IFERROR(_xll.qlIndexFixing(IndexON,D1235,TRUE,_xll.ohTrigger(RecalcTrigger,TriggerON)),NA())</f>
        <v>2.0591989772134056E-2</v>
      </c>
      <c r="H1235" s="42">
        <f>_xll.qlCalendarAdvance(Calendar,$H1234,B1235,"f",FALSE)</f>
        <v>48107</v>
      </c>
      <c r="I1235" s="177">
        <f>_xll.qlInterestRateIndexValueDate(Index1M,$H1235)</f>
        <v>48109</v>
      </c>
      <c r="J1235" s="182">
        <f>IFERROR(_xll.qlIndexFixing(Index1M,$H1235,TRUE,_xll.ohTrigger(RecalcTrigger,Trigger1M)),NA())</f>
        <v>2.0683798879577997E-2</v>
      </c>
      <c r="K1235" s="44">
        <f>IFERROR(_xll.qlIndexFixing(Index3M,H1235,TRUE,_xll.ohTrigger(RecalcTrigger,Trigger3M)),NA())</f>
        <v>2.1171603603178452E-2</v>
      </c>
      <c r="L1235" s="44">
        <f>IFERROR(_xll.qlIndexFixing(Index6M,$H1235,TRUE,_xll.ohTrigger(RecalcTrigger,Trigger6M)),NA())</f>
        <v>2.1327561516683306E-2</v>
      </c>
      <c r="M1235" s="183">
        <f>IFERROR(_xll.qlIndexFixing(Index1Y,$H1235,TRUE,_xll.ohTrigger(RecalcTrigger,Trigger1Y)),NA())</f>
        <v>2.1691986938827679E-2</v>
      </c>
      <c r="N1235" s="182">
        <f>IFERROR(_xll.qlIndexFixing(ONIndex1M,I1235,TRUE,_xll.ohTrigger(RecalcTrigger,Trigger1M)),NA())</f>
        <v>2.0676051216819147E-2</v>
      </c>
      <c r="O1235" s="44">
        <f>IFERROR(_xll.qlIndexFixing(ONIndex3M,I1235,TRUE,_xll.ohTrigger(RecalcTrigger,Trigger3M)),NA())</f>
        <v>2.1167512552846546E-2</v>
      </c>
      <c r="P1235" s="44">
        <f>IFERROR(_xll.qlIndexFixing(ONIndex6M,I1235,TRUE,_xll.ohTrigger(RecalcTrigger,Trigger6M)),NA())</f>
        <v>2.1330695486092566E-2</v>
      </c>
      <c r="Q1235" s="183">
        <f>IFERROR(_xll.qlIndexFixing(ONIndex1Y,I1235,TRUE,_xll.ohTrigger(RecalcTrigger,Trigger1Y)),NA())</f>
        <v>2.168126495722511E-2</v>
      </c>
    </row>
    <row r="1236" spans="2:17" x14ac:dyDescent="0.2">
      <c r="B1236" s="39" t="s">
        <v>42</v>
      </c>
      <c r="D1236" s="42">
        <f>_xll.qlCalendarAdvance(Calendar,$D1235,B1236,"f",FALSE)</f>
        <v>48114</v>
      </c>
      <c r="E1236" s="177">
        <f>_xll.qlInterestRateIndexValueDate(IndexON,D1236)</f>
        <v>48114</v>
      </c>
      <c r="F1236" s="193">
        <f>IFERROR(_xll.qlIndexFixing(IndexON,D1236,TRUE,_xll.ohTrigger(RecalcTrigger,TriggerON)),NA())</f>
        <v>2.0585391444249979E-2</v>
      </c>
      <c r="H1236" s="42">
        <f>_xll.qlCalendarAdvance(Calendar,$H1235,B1236,"f",FALSE)</f>
        <v>48114</v>
      </c>
      <c r="I1236" s="177">
        <f>_xll.qlInterestRateIndexValueDate(Index1M,$H1236)</f>
        <v>48116</v>
      </c>
      <c r="J1236" s="182">
        <f>IFERROR(_xll.qlIndexFixing(Index1M,$H1236,TRUE,_xll.ohTrigger(RecalcTrigger,Trigger1M)),NA())</f>
        <v>2.0677252522411649E-2</v>
      </c>
      <c r="K1236" s="44">
        <f>IFERROR(_xll.qlIndexFixing(Index3M,H1236,TRUE,_xll.ohTrigger(RecalcTrigger,Trigger3M)),NA())</f>
        <v>2.1162454630919363E-2</v>
      </c>
      <c r="L1236" s="44">
        <f>IFERROR(_xll.qlIndexFixing(Index6M,$H1236,TRUE,_xll.ohTrigger(RecalcTrigger,Trigger6M)),NA())</f>
        <v>2.1317778047872396E-2</v>
      </c>
      <c r="M1236" s="183">
        <f>IFERROR(_xll.qlIndexFixing(Index1Y,$H1236,TRUE,_xll.ohTrigger(RecalcTrigger,Trigger1Y)),NA())</f>
        <v>2.1682300280328231E-2</v>
      </c>
      <c r="N1236" s="182">
        <f>IFERROR(_xll.qlIndexFixing(ONIndex1M,I1236,TRUE,_xll.ohTrigger(RecalcTrigger,Trigger1M)),NA())</f>
        <v>2.0669624556814981E-2</v>
      </c>
      <c r="O1236" s="44">
        <f>IFERROR(_xll.qlIndexFixing(ONIndex3M,I1236,TRUE,_xll.ohTrigger(RecalcTrigger,Trigger3M)),NA())</f>
        <v>2.1158891775074906E-2</v>
      </c>
      <c r="P1236" s="44">
        <f>IFERROR(_xll.qlIndexFixing(ONIndex6M,I1236,TRUE,_xll.ohTrigger(RecalcTrigger,Trigger6M)),NA())</f>
        <v>2.1321695510607697E-2</v>
      </c>
      <c r="Q1236" s="183">
        <f>IFERROR(_xll.qlIndexFixing(ONIndex1Y,I1236,TRUE,_xll.ohTrigger(RecalcTrigger,Trigger1Y)),NA())</f>
        <v>2.1673768482184386E-2</v>
      </c>
    </row>
    <row r="1237" spans="2:17" x14ac:dyDescent="0.2">
      <c r="B1237" s="39" t="s">
        <v>42</v>
      </c>
      <c r="D1237" s="42">
        <f>_xll.qlCalendarAdvance(Calendar,$D1236,B1237,"f",FALSE)</f>
        <v>48121</v>
      </c>
      <c r="E1237" s="177">
        <f>_xll.qlInterestRateIndexValueDate(IndexON,D1237)</f>
        <v>48121</v>
      </c>
      <c r="F1237" s="193">
        <f>IFERROR(_xll.qlIndexFixing(IndexON,D1237,TRUE,_xll.ohTrigger(RecalcTrigger,TriggerON)),NA())</f>
        <v>2.0578728238902499E-2</v>
      </c>
      <c r="H1237" s="42">
        <f>_xll.qlCalendarAdvance(Calendar,$H1236,B1237,"f",FALSE)</f>
        <v>48121</v>
      </c>
      <c r="I1237" s="177">
        <f>_xll.qlInterestRateIndexValueDate(Index1M,$H1237)</f>
        <v>48123</v>
      </c>
      <c r="J1237" s="182">
        <f>IFERROR(_xll.qlIndexFixing(Index1M,$H1237,TRUE,_xll.ohTrigger(RecalcTrigger,Trigger1M)),NA())</f>
        <v>2.0670640406759144E-2</v>
      </c>
      <c r="K1237" s="44">
        <f>IFERROR(_xll.qlIndexFixing(Index3M,H1237,TRUE,_xll.ohTrigger(RecalcTrigger,Trigger3M)),NA())</f>
        <v>2.1153486090267303E-2</v>
      </c>
      <c r="L1237" s="44">
        <f>IFERROR(_xll.qlIndexFixing(Index6M,$H1237,TRUE,_xll.ohTrigger(RecalcTrigger,Trigger6M)),NA())</f>
        <v>2.1307846558120607E-2</v>
      </c>
      <c r="M1237" s="183">
        <f>IFERROR(_xll.qlIndexFixing(Index1Y,$H1237,TRUE,_xll.ohTrigger(RecalcTrigger,Trigger1Y)),NA())</f>
        <v>2.1672535288809362E-2</v>
      </c>
      <c r="N1237" s="182">
        <f>IFERROR(_xll.qlIndexFixing(ONIndex1M,I1237,TRUE,_xll.ohTrigger(RecalcTrigger,Trigger1M)),NA())</f>
        <v>2.0663131980658278E-2</v>
      </c>
      <c r="O1237" s="44">
        <f>IFERROR(_xll.qlIndexFixing(ONIndex3M,I1237,TRUE,_xll.ohTrigger(RecalcTrigger,Trigger3M)),NA())</f>
        <v>2.1150211809528585E-2</v>
      </c>
      <c r="P1237" s="44">
        <f>IFERROR(_xll.qlIndexFixing(ONIndex6M,I1237,TRUE,_xll.ohTrigger(RecalcTrigger,Trigger6M)),NA())</f>
        <v>2.1312638880361945E-2</v>
      </c>
      <c r="Q1237" s="183">
        <f>IFERROR(_xll.qlIndexFixing(ONIndex1Y,I1237,TRUE,_xll.ohTrigger(RecalcTrigger,Trigger1Y)),NA())</f>
        <v>2.166619379802448E-2</v>
      </c>
    </row>
    <row r="1238" spans="2:17" x14ac:dyDescent="0.2">
      <c r="B1238" s="39" t="s">
        <v>42</v>
      </c>
      <c r="D1238" s="42">
        <f>_xll.qlCalendarAdvance(Calendar,$D1237,B1238,"f",FALSE)</f>
        <v>48128</v>
      </c>
      <c r="E1238" s="177">
        <f>_xll.qlInterestRateIndexValueDate(IndexON,D1238)</f>
        <v>48128</v>
      </c>
      <c r="F1238" s="193">
        <f>IFERROR(_xll.qlIndexFixing(IndexON,D1238,TRUE,_xll.ohTrigger(RecalcTrigger,TriggerON)),NA())</f>
        <v>2.0572000326675166E-2</v>
      </c>
      <c r="H1238" s="42">
        <f>_xll.qlCalendarAdvance(Calendar,$H1237,B1238,"f",FALSE)</f>
        <v>48128</v>
      </c>
      <c r="I1238" s="177">
        <f>_xll.qlInterestRateIndexValueDate(Index1M,$H1238)</f>
        <v>48130</v>
      </c>
      <c r="J1238" s="182">
        <f>IFERROR(_xll.qlIndexFixing(Index1M,$H1238,TRUE,_xll.ohTrigger(RecalcTrigger,Trigger1M)),NA())</f>
        <v>2.0663962697815841E-2</v>
      </c>
      <c r="K1238" s="44">
        <f>IFERROR(_xll.qlIndexFixing(Index3M,H1238,TRUE,_xll.ohTrigger(RecalcTrigger,Trigger3M)),NA())</f>
        <v>2.1144354906023791E-2</v>
      </c>
      <c r="L1238" s="44">
        <f>IFERROR(_xll.qlIndexFixing(Index6M,$H1238,TRUE,_xll.ohTrigger(RecalcTrigger,Trigger6M)),NA())</f>
        <v>2.1297949648404809E-2</v>
      </c>
      <c r="M1238" s="183">
        <f>IFERROR(_xll.qlIndexFixing(Index1Y,$H1238,TRUE,_xll.ohTrigger(RecalcTrigger,Trigger1Y)),NA())</f>
        <v>2.1662692025462997E-2</v>
      </c>
      <c r="N1238" s="182">
        <f>IFERROR(_xll.qlIndexFixing(ONIndex1M,I1238,TRUE,_xll.ohTrigger(RecalcTrigger,Trigger1M)),NA())</f>
        <v>2.0656573653416999E-2</v>
      </c>
      <c r="O1238" s="44">
        <f>IFERROR(_xll.qlIndexFixing(ONIndex3M,I1238,TRUE,_xll.ohTrigger(RecalcTrigger,Trigger3M)),NA())</f>
        <v>2.1141472870116473E-2</v>
      </c>
      <c r="P1238" s="44">
        <f>IFERROR(_xll.qlIndexFixing(ONIndex6M,I1238,TRUE,_xll.ohTrigger(RecalcTrigger,Trigger6M)),NA())</f>
        <v>2.13035258023897E-2</v>
      </c>
      <c r="Q1238" s="183">
        <f>IFERROR(_xll.qlIndexFixing(ONIndex1Y,I1238,TRUE,_xll.ohTrigger(RecalcTrigger,Trigger1Y)),NA())</f>
        <v>2.1658540962379291E-2</v>
      </c>
    </row>
    <row r="1239" spans="2:17" x14ac:dyDescent="0.2">
      <c r="B1239" s="39" t="s">
        <v>42</v>
      </c>
      <c r="D1239" s="42">
        <f>_xll.qlCalendarAdvance(Calendar,$D1238,B1239,"f",FALSE)</f>
        <v>48135</v>
      </c>
      <c r="E1239" s="177">
        <f>_xll.qlInterestRateIndexValueDate(IndexON,D1239)</f>
        <v>48135</v>
      </c>
      <c r="F1239" s="193">
        <f>IFERROR(_xll.qlIndexFixing(IndexON,D1239,TRUE,_xll.ohTrigger(RecalcTrigger,TriggerON)),NA())</f>
        <v>2.0565207878151526E-2</v>
      </c>
      <c r="H1239" s="42">
        <f>_xll.qlCalendarAdvance(Calendar,$H1238,B1239,"f",FALSE)</f>
        <v>48135</v>
      </c>
      <c r="I1239" s="177">
        <f>_xll.qlInterestRateIndexValueDate(Index1M,$H1239)</f>
        <v>48137</v>
      </c>
      <c r="J1239" s="182">
        <f>IFERROR(_xll.qlIndexFixing(Index1M,$H1239,TRUE,_xll.ohTrigger(RecalcTrigger,Trigger1M)),NA())</f>
        <v>2.0657219560774598E-2</v>
      </c>
      <c r="K1239" s="44">
        <f>IFERROR(_xll.qlIndexFixing(Index3M,H1239,TRUE,_xll.ohTrigger(RecalcTrigger,Trigger3M)),NA())</f>
        <v>2.1135165945579067E-2</v>
      </c>
      <c r="L1239" s="44">
        <f>IFERROR(_xll.qlIndexFixing(Index6M,$H1239,TRUE,_xll.ohTrigger(RecalcTrigger,Trigger6M)),NA())</f>
        <v>2.1287998543697343E-2</v>
      </c>
      <c r="M1239" s="183">
        <f>IFERROR(_xll.qlIndexFixing(Index1Y,$H1239,TRUE,_xll.ohTrigger(RecalcTrigger,Trigger1Y)),NA())</f>
        <v>2.1652770551498213E-2</v>
      </c>
      <c r="N1239" s="182">
        <f>IFERROR(_xll.qlIndexFixing(ONIndex1M,I1239,TRUE,_xll.ohTrigger(RecalcTrigger,Trigger1M)),NA())</f>
        <v>2.0649949739599549E-2</v>
      </c>
      <c r="O1239" s="44">
        <f>IFERROR(_xll.qlIndexFixing(ONIndex3M,I1239,TRUE,_xll.ohTrigger(RecalcTrigger,Trigger3M)),NA())</f>
        <v>2.1132675171227078E-2</v>
      </c>
      <c r="P1239" s="44">
        <f>IFERROR(_xll.qlIndexFixing(ONIndex6M,I1239,TRUE,_xll.ohTrigger(RecalcTrigger,Trigger6M)),NA())</f>
        <v>2.1294356483805288E-2</v>
      </c>
      <c r="Q1239" s="183">
        <f>IFERROR(_xll.qlIndexFixing(ONIndex1Y,I1239,TRUE,_xll.ohTrigger(RecalcTrigger,Trigger1Y)),NA())</f>
        <v>2.1650810032882717E-2</v>
      </c>
    </row>
    <row r="1240" spans="2:17" x14ac:dyDescent="0.2">
      <c r="B1240" s="39" t="s">
        <v>42</v>
      </c>
      <c r="D1240" s="42">
        <f>_xll.qlCalendarAdvance(Calendar,$D1239,B1240,"f",FALSE)</f>
        <v>48142</v>
      </c>
      <c r="E1240" s="177">
        <f>_xll.qlInterestRateIndexValueDate(IndexON,D1240)</f>
        <v>48142</v>
      </c>
      <c r="F1240" s="193">
        <f>IFERROR(_xll.qlIndexFixing(IndexON,D1240,TRUE,_xll.ohTrigger(RecalcTrigger,TriggerON)),NA())</f>
        <v>2.0558351063995062E-2</v>
      </c>
      <c r="H1240" s="42">
        <f>_xll.qlCalendarAdvance(Calendar,$H1239,B1240,"f",FALSE)</f>
        <v>48142</v>
      </c>
      <c r="I1240" s="177">
        <f>_xll.qlInterestRateIndexValueDate(Index1M,$H1240)</f>
        <v>48144</v>
      </c>
      <c r="J1240" s="182">
        <f>IFERROR(_xll.qlIndexFixing(Index1M,$H1240,TRUE,_xll.ohTrigger(RecalcTrigger,Trigger1M)),NA())</f>
        <v>2.0650411160833271E-2</v>
      </c>
      <c r="K1240" s="44">
        <f>IFERROR(_xll.qlIndexFixing(Index3M,H1240,TRUE,_xll.ohTrigger(RecalcTrigger,Trigger3M)),NA())</f>
        <v>2.1125919424616252E-2</v>
      </c>
      <c r="L1240" s="44">
        <f>IFERROR(_xll.qlIndexFixing(Index6M,$H1240,TRUE,_xll.ohTrigger(RecalcTrigger,Trigger6M)),NA())</f>
        <v>2.127799345415186E-2</v>
      </c>
      <c r="M1240" s="183">
        <f>IFERROR(_xll.qlIndexFixing(Index1Y,$H1240,TRUE,_xll.ohTrigger(RecalcTrigger,Trigger1Y)),NA())</f>
        <v>2.16427709281393E-2</v>
      </c>
      <c r="N1240" s="182">
        <f>IFERROR(_xll.qlIndexFixing(ONIndex1M,I1240,TRUE,_xll.ohTrigger(RecalcTrigger,Trigger1M)),NA())</f>
        <v>2.0643260404034081E-2</v>
      </c>
      <c r="O1240" s="44">
        <f>IFERROR(_xll.qlIndexFixing(ONIndex3M,I1240,TRUE,_xll.ohTrigger(RecalcTrigger,Trigger3M)),NA())</f>
        <v>2.1123818926849225E-2</v>
      </c>
      <c r="P1240" s="44">
        <f>IFERROR(_xll.qlIndexFixing(ONIndex6M,I1240,TRUE,_xll.ohTrigger(RecalcTrigger,Trigger6M)),NA())</f>
        <v>2.128513113180297E-2</v>
      </c>
      <c r="Q1240" s="183">
        <f>IFERROR(_xll.qlIndexFixing(ONIndex1Y,I1240,TRUE,_xll.ohTrigger(RecalcTrigger,Trigger1Y)),NA())</f>
        <v>2.1643001067168655E-2</v>
      </c>
    </row>
    <row r="1241" spans="2:17" x14ac:dyDescent="0.2">
      <c r="B1241" s="39" t="s">
        <v>42</v>
      </c>
      <c r="D1241" s="42">
        <f>_xll.qlCalendarAdvance(Calendar,$D1240,B1241,"f",FALSE)</f>
        <v>48149</v>
      </c>
      <c r="E1241" s="177">
        <f>_xll.qlInterestRateIndexValueDate(IndexON,D1241)</f>
        <v>48149</v>
      </c>
      <c r="F1241" s="193">
        <f>IFERROR(_xll.qlIndexFixing(IndexON,D1241,TRUE,_xll.ohTrigger(RecalcTrigger,TriggerON)),NA())</f>
        <v>2.0551430054469577E-2</v>
      </c>
      <c r="H1241" s="42">
        <f>_xll.qlCalendarAdvance(Calendar,$H1240,B1241,"f",FALSE)</f>
        <v>48149</v>
      </c>
      <c r="I1241" s="177">
        <f>_xll.qlInterestRateIndexValueDate(Index1M,$H1241)</f>
        <v>48151</v>
      </c>
      <c r="J1241" s="182">
        <f>IFERROR(_xll.qlIndexFixing(Index1M,$H1241,TRUE,_xll.ohTrigger(RecalcTrigger,Trigger1M)),NA())</f>
        <v>2.064325142031824E-2</v>
      </c>
      <c r="K1241" s="44">
        <f>IFERROR(_xll.qlIndexFixing(Index3M,H1241,TRUE,_xll.ohTrigger(RecalcTrigger,Trigger3M)),NA())</f>
        <v>2.111661555881934E-2</v>
      </c>
      <c r="L1241" s="44">
        <f>IFERROR(_xll.qlIndexFixing(Index6M,$H1241,TRUE,_xll.ohTrigger(RecalcTrigger,Trigger6M)),NA())</f>
        <v>2.1267934589922436E-2</v>
      </c>
      <c r="M1241" s="183">
        <f>IFERROR(_xll.qlIndexFixing(Index1Y,$H1241,TRUE,_xll.ohTrigger(RecalcTrigger,Trigger1Y)),NA())</f>
        <v>2.1633069444398662E-2</v>
      </c>
      <c r="N1241" s="182">
        <f>IFERROR(_xll.qlIndexFixing(ONIndex1M,I1241,TRUE,_xll.ohTrigger(RecalcTrigger,Trigger1M)),NA())</f>
        <v>2.063650581162868E-2</v>
      </c>
      <c r="O1241" s="44">
        <f>IFERROR(_xll.qlIndexFixing(ONIndex3M,I1241,TRUE,_xll.ohTrigger(RecalcTrigger,Trigger3M)),NA())</f>
        <v>2.111490435121155E-2</v>
      </c>
      <c r="P1241" s="44">
        <f>IFERROR(_xll.qlIndexFixing(ONIndex6M,I1241,TRUE,_xll.ohTrigger(RecalcTrigger,Trigger6M)),NA())</f>
        <v>2.1275849953417136E-2</v>
      </c>
      <c r="Q1241" s="183">
        <f>IFERROR(_xll.qlIndexFixing(ONIndex1Y,I1241,TRUE,_xll.ohTrigger(RecalcTrigger,Trigger1Y)),NA())</f>
        <v>2.1635114122791066E-2</v>
      </c>
    </row>
    <row r="1242" spans="2:17" x14ac:dyDescent="0.2">
      <c r="B1242" s="39" t="s">
        <v>42</v>
      </c>
      <c r="D1242" s="42">
        <f>_xll.qlCalendarAdvance(Calendar,$D1241,B1242,"f",FALSE)</f>
        <v>48156</v>
      </c>
      <c r="E1242" s="177">
        <f>_xll.qlInterestRateIndexValueDate(IndexON,D1242)</f>
        <v>48156</v>
      </c>
      <c r="F1242" s="193">
        <f>IFERROR(_xll.qlIndexFixing(IndexON,D1242,TRUE,_xll.ohTrigger(RecalcTrigger,TriggerON)),NA())</f>
        <v>2.0544445020398427E-2</v>
      </c>
      <c r="H1242" s="42">
        <f>_xll.qlCalendarAdvance(Calendar,$H1241,B1242,"f",FALSE)</f>
        <v>48156</v>
      </c>
      <c r="I1242" s="177">
        <f>_xll.qlInterestRateIndexValueDate(Index1M,$H1242)</f>
        <v>48158</v>
      </c>
      <c r="J1242" s="182">
        <f>IFERROR(_xll.qlIndexFixing(Index1M,$H1242,TRUE,_xll.ohTrigger(RecalcTrigger,Trigger1M)),NA())</f>
        <v>2.063659923304928E-2</v>
      </c>
      <c r="K1242" s="44">
        <f>IFERROR(_xll.qlIndexFixing(Index3M,H1242,TRUE,_xll.ohTrigger(RecalcTrigger,Trigger3M)),NA())</f>
        <v>2.1107254563871448E-2</v>
      </c>
      <c r="L1242" s="44">
        <f>IFERROR(_xll.qlIndexFixing(Index6M,$H1242,TRUE,_xll.ohTrigger(RecalcTrigger,Trigger6M)),NA())</f>
        <v>2.1257937415319943E-2</v>
      </c>
      <c r="M1242" s="183">
        <f>IFERROR(_xll.qlIndexFixing(Index1Y,$H1242,TRUE,_xll.ohTrigger(RecalcTrigger,Trigger1Y)),NA())</f>
        <v>2.1622537478218993E-2</v>
      </c>
      <c r="N1242" s="182">
        <f>IFERROR(_xll.qlIndexFixing(ONIndex1M,I1242,TRUE,_xll.ohTrigger(RecalcTrigger,Trigger1M)),NA())</f>
        <v>2.0629686127131563E-2</v>
      </c>
      <c r="O1242" s="44">
        <f>IFERROR(_xll.qlIndexFixing(ONIndex3M,I1242,TRUE,_xll.ohTrigger(RecalcTrigger,Trigger3M)),NA())</f>
        <v>2.1105931658462751E-2</v>
      </c>
      <c r="P1242" s="44">
        <f>IFERROR(_xll.qlIndexFixing(ONIndex6M,I1242,TRUE,_xll.ohTrigger(RecalcTrigger,Trigger6M)),NA())</f>
        <v>2.1266513155762112E-2</v>
      </c>
      <c r="Q1242" s="183">
        <f>IFERROR(_xll.qlIndexFixing(ONIndex1Y,I1242,TRUE,_xll.ohTrigger(RecalcTrigger,Trigger1Y)),NA())</f>
        <v>2.1627149257383849E-2</v>
      </c>
    </row>
    <row r="1243" spans="2:17" x14ac:dyDescent="0.2">
      <c r="B1243" s="39" t="s">
        <v>42</v>
      </c>
      <c r="D1243" s="42">
        <f>_xll.qlCalendarAdvance(Calendar,$D1242,B1243,"f",FALSE)</f>
        <v>48163</v>
      </c>
      <c r="E1243" s="177">
        <f>_xll.qlInterestRateIndexValueDate(IndexON,D1243)</f>
        <v>48163</v>
      </c>
      <c r="F1243" s="193">
        <f>IFERROR(_xll.qlIndexFixing(IndexON,D1243,TRUE,_xll.ohTrigger(RecalcTrigger,TriggerON)),NA())</f>
        <v>2.0537396132205288E-2</v>
      </c>
      <c r="H1243" s="42">
        <f>_xll.qlCalendarAdvance(Calendar,$H1242,B1243,"f",FALSE)</f>
        <v>48163</v>
      </c>
      <c r="I1243" s="177">
        <f>_xll.qlInterestRateIndexValueDate(Index1M,$H1243)</f>
        <v>48165</v>
      </c>
      <c r="J1243" s="182">
        <f>IFERROR(_xll.qlIndexFixing(Index1M,$H1243,TRUE,_xll.ohTrigger(RecalcTrigger,Trigger1M)),NA())</f>
        <v>2.0629596035597331E-2</v>
      </c>
      <c r="K1243" s="44">
        <f>IFERROR(_xll.qlIndexFixing(Index3M,H1243,TRUE,_xll.ohTrigger(RecalcTrigger,Trigger3M)),NA())</f>
        <v>2.1097836655460053E-2</v>
      </c>
      <c r="L1243" s="44">
        <f>IFERROR(_xll.qlIndexFixing(Index6M,$H1243,TRUE,_xll.ohTrigger(RecalcTrigger,Trigger6M)),NA())</f>
        <v>2.1247775967888322E-2</v>
      </c>
      <c r="M1243" s="183">
        <f>IFERROR(_xll.qlIndexFixing(Index1Y,$H1243,TRUE,_xll.ohTrigger(RecalcTrigger,Trigger1Y)),NA())</f>
        <v>2.1612303774186103E-2</v>
      </c>
      <c r="N1243" s="182">
        <f>IFERROR(_xll.qlIndexFixing(ONIndex1M,I1243,TRUE,_xll.ohTrigger(RecalcTrigger,Trigger1M)),NA())</f>
        <v>2.0622801515370881E-2</v>
      </c>
      <c r="O1243" s="44">
        <f>IFERROR(_xll.qlIndexFixing(ONIndex3M,I1243,TRUE,_xll.ohTrigger(RecalcTrigger,Trigger3M)),NA())</f>
        <v>2.1096901062671591E-2</v>
      </c>
      <c r="P1243" s="44">
        <f>IFERROR(_xll.qlIndexFixing(ONIndex6M,I1243,TRUE,_xll.ohTrigger(RecalcTrigger,Trigger6M)),NA())</f>
        <v>2.1257120946112096E-2</v>
      </c>
      <c r="Q1243" s="183">
        <f>IFERROR(_xll.qlIndexFixing(ONIndex1Y,I1243,TRUE,_xll.ohTrigger(RecalcTrigger,Trigger1Y)),NA())</f>
        <v>2.1619106528740772E-2</v>
      </c>
    </row>
    <row r="1244" spans="2:17" x14ac:dyDescent="0.2">
      <c r="B1244" s="39" t="s">
        <v>42</v>
      </c>
      <c r="D1244" s="42">
        <f>_xll.qlCalendarAdvance(Calendar,$D1243,B1244,"f",FALSE)</f>
        <v>48170</v>
      </c>
      <c r="E1244" s="177">
        <f>_xll.qlInterestRateIndexValueDate(IndexON,D1244)</f>
        <v>48170</v>
      </c>
      <c r="F1244" s="193">
        <f>IFERROR(_xll.qlIndexFixing(IndexON,D1244,TRUE,_xll.ohTrigger(RecalcTrigger,TriggerON)),NA())</f>
        <v>2.0530283560393769E-2</v>
      </c>
      <c r="H1244" s="42">
        <f>_xll.qlCalendarAdvance(Calendar,$H1243,B1244,"f",FALSE)</f>
        <v>48170</v>
      </c>
      <c r="I1244" s="177">
        <f>_xll.qlInterestRateIndexValueDate(Index1M,$H1244)</f>
        <v>48172</v>
      </c>
      <c r="J1244" s="182">
        <f>IFERROR(_xll.qlIndexFixing(Index1M,$H1244,TRUE,_xll.ohTrigger(RecalcTrigger,Trigger1M)),NA())</f>
        <v>2.0622528236039217E-2</v>
      </c>
      <c r="K1244" s="44">
        <f>IFERROR(_xll.qlIndexFixing(Index3M,H1244,TRUE,_xll.ohTrigger(RecalcTrigger,Trigger3M)),NA())</f>
        <v>2.1088362049268273E-2</v>
      </c>
      <c r="L1244" s="44">
        <f>IFERROR(_xll.qlIndexFixing(Index6M,$H1244,TRUE,_xll.ohTrigger(RecalcTrigger,Trigger6M)),NA())</f>
        <v>2.1237561364057859E-2</v>
      </c>
      <c r="M1244" s="183">
        <f>IFERROR(_xll.qlIndexFixing(Index1Y,$H1244,TRUE,_xll.ohTrigger(RecalcTrigger,Trigger1Y)),NA())</f>
        <v>2.1601992165817409E-2</v>
      </c>
      <c r="N1244" s="182">
        <f>IFERROR(_xll.qlIndexFixing(ONIndex1M,I1244,TRUE,_xll.ohTrigger(RecalcTrigger,Trigger1M)),NA())</f>
        <v>2.0615852141014912E-2</v>
      </c>
      <c r="O1244" s="44">
        <f>IFERROR(_xll.qlIndexFixing(ONIndex3M,I1244,TRUE,_xll.ohTrigger(RecalcTrigger,Trigger3M)),NA())</f>
        <v>2.108781277798677E-2</v>
      </c>
      <c r="P1244" s="44">
        <f>IFERROR(_xll.qlIndexFixing(ONIndex6M,I1244,TRUE,_xll.ohTrigger(RecalcTrigger,Trigger6M)),NA())</f>
        <v>2.124767353142154E-2</v>
      </c>
      <c r="Q1244" s="183">
        <f>IFERROR(_xll.qlIndexFixing(ONIndex1Y,I1244,TRUE,_xll.ohTrigger(RecalcTrigger,Trigger1Y)),NA())</f>
        <v>2.1610985994335863E-2</v>
      </c>
    </row>
    <row r="1245" spans="2:17" x14ac:dyDescent="0.2">
      <c r="B1245" s="39" t="s">
        <v>42</v>
      </c>
      <c r="D1245" s="42">
        <f>_xll.qlCalendarAdvance(Calendar,$D1244,B1245,"f",FALSE)</f>
        <v>48177</v>
      </c>
      <c r="E1245" s="177">
        <f>_xll.qlInterestRateIndexValueDate(IndexON,D1245)</f>
        <v>48177</v>
      </c>
      <c r="F1245" s="193">
        <f>IFERROR(_xll.qlIndexFixing(IndexON,D1245,TRUE,_xll.ohTrigger(RecalcTrigger,TriggerON)),NA())</f>
        <v>2.0523107475467484E-2</v>
      </c>
      <c r="H1245" s="42">
        <f>_xll.qlCalendarAdvance(Calendar,$H1244,B1245,"f",FALSE)</f>
        <v>48177</v>
      </c>
      <c r="I1245" s="177">
        <f>_xll.qlInterestRateIndexValueDate(Index1M,$H1245)</f>
        <v>48179</v>
      </c>
      <c r="J1245" s="182">
        <f>IFERROR(_xll.qlIndexFixing(Index1M,$H1245,TRUE,_xll.ohTrigger(RecalcTrigger,Trigger1M)),NA())</f>
        <v>2.061539599957779E-2</v>
      </c>
      <c r="K1245" s="44">
        <f>IFERROR(_xll.qlIndexFixing(Index3M,H1245,TRUE,_xll.ohTrigger(RecalcTrigger,Trigger3M)),NA())</f>
        <v>2.107883096098271E-2</v>
      </c>
      <c r="L1245" s="44">
        <f>IFERROR(_xll.qlIndexFixing(Index6M,$H1245,TRUE,_xll.ohTrigger(RecalcTrigger,Trigger6M)),NA())</f>
        <v>2.1227293813965955E-2</v>
      </c>
      <c r="M1245" s="183">
        <f>IFERROR(_xll.qlIndexFixing(Index1Y,$H1245,TRUE,_xll.ohTrigger(RecalcTrigger,Trigger1Y)),NA())</f>
        <v>2.1591602714416912E-2</v>
      </c>
      <c r="N1245" s="182">
        <f>IFERROR(_xll.qlIndexFixing(ONIndex1M,I1245,TRUE,_xll.ohTrigger(RecalcTrigger,Trigger1M)),NA())</f>
        <v>2.0608838168971744E-2</v>
      </c>
      <c r="O1245" s="44">
        <f>IFERROR(_xll.qlIndexFixing(ONIndex3M,I1245,TRUE,_xll.ohTrigger(RecalcTrigger,Trigger3M)),NA())</f>
        <v>2.1078667018556985E-2</v>
      </c>
      <c r="P1245" s="44">
        <f>IFERROR(_xll.qlIndexFixing(ONIndex6M,I1245,TRUE,_xll.ohTrigger(RecalcTrigger,Trigger6M)),NA())</f>
        <v>2.1238171118884708E-2</v>
      </c>
      <c r="Q1245" s="183">
        <f>IFERROR(_xll.qlIndexFixing(ONIndex1Y,I1245,TRUE,_xll.ohTrigger(RecalcTrigger,Trigger1Y)),NA())</f>
        <v>2.1602787711803018E-2</v>
      </c>
    </row>
    <row r="1246" spans="2:17" x14ac:dyDescent="0.2">
      <c r="B1246" s="39" t="s">
        <v>42</v>
      </c>
      <c r="D1246" s="42">
        <f>_xll.qlCalendarAdvance(Calendar,$D1245,B1246,"f",FALSE)</f>
        <v>48184</v>
      </c>
      <c r="E1246" s="177">
        <f>_xll.qlInterestRateIndexValueDate(IndexON,D1246)</f>
        <v>48184</v>
      </c>
      <c r="F1246" s="193">
        <f>IFERROR(_xll.qlIndexFixing(IndexON,D1246,TRUE,_xll.ohTrigger(RecalcTrigger,TriggerON)),NA())</f>
        <v>2.0515868048249786E-2</v>
      </c>
      <c r="H1246" s="42">
        <f>_xll.qlCalendarAdvance(Calendar,$H1245,B1246,"f",FALSE)</f>
        <v>48184</v>
      </c>
      <c r="I1246" s="177">
        <f>_xll.qlInterestRateIndexValueDate(Index1M,$H1246)</f>
        <v>48186</v>
      </c>
      <c r="J1246" s="182">
        <f>IFERROR(_xll.qlIndexFixing(Index1M,$H1246,TRUE,_xll.ohTrigger(RecalcTrigger,Trigger1M)),NA())</f>
        <v>2.0608199491408408E-2</v>
      </c>
      <c r="K1246" s="44">
        <f>IFERROR(_xll.qlIndexFixing(Index3M,H1246,TRUE,_xll.ohTrigger(RecalcTrigger,Trigger3M)),NA())</f>
        <v>2.1069323536066418E-2</v>
      </c>
      <c r="L1246" s="44">
        <f>IFERROR(_xll.qlIndexFixing(Index6M,$H1246,TRUE,_xll.ohTrigger(RecalcTrigger,Trigger6M)),NA())</f>
        <v>2.1216841003884972E-2</v>
      </c>
      <c r="M1246" s="183">
        <f>IFERROR(_xll.qlIndexFixing(Index1Y,$H1246,TRUE,_xll.ohTrigger(RecalcTrigger,Trigger1Y)),NA())</f>
        <v>2.158113548130447E-2</v>
      </c>
      <c r="N1246" s="182">
        <f>IFERROR(_xll.qlIndexFixing(ONIndex1M,I1246,TRUE,_xll.ohTrigger(RecalcTrigger,Trigger1M)),NA())</f>
        <v>2.0601759763909655E-2</v>
      </c>
      <c r="O1246" s="44">
        <f>IFERROR(_xll.qlIndexFixing(ONIndex3M,I1246,TRUE,_xll.ohTrigger(RecalcTrigger,Trigger3M)),NA())</f>
        <v>2.1069463998530935E-2</v>
      </c>
      <c r="P1246" s="44">
        <f>IFERROR(_xll.qlIndexFixing(ONIndex6M,I1246,TRUE,_xll.ohTrigger(RecalcTrigger,Trigger6M)),NA())</f>
        <v>2.1228613915535988E-2</v>
      </c>
      <c r="Q1246" s="183">
        <f>IFERROR(_xll.qlIndexFixing(ONIndex1Y,I1246,TRUE,_xll.ohTrigger(RecalcTrigger,Trigger1Y)),NA())</f>
        <v>2.159451173885607E-2</v>
      </c>
    </row>
    <row r="1247" spans="2:17" x14ac:dyDescent="0.2">
      <c r="B1247" s="39" t="s">
        <v>42</v>
      </c>
      <c r="D1247" s="42">
        <f>_xll.qlCalendarAdvance(Calendar,$D1246,B1247,"f",FALSE)</f>
        <v>48191</v>
      </c>
      <c r="E1247" s="177">
        <f>_xll.qlInterestRateIndexValueDate(IndexON,D1247)</f>
        <v>48191</v>
      </c>
      <c r="F1247" s="193">
        <f>IFERROR(_xll.qlIndexFixing(IndexON,D1247,TRUE,_xll.ohTrigger(RecalcTrigger,TriggerON)),NA())</f>
        <v>2.0508565449004479E-2</v>
      </c>
      <c r="H1247" s="42">
        <f>_xll.qlCalendarAdvance(Calendar,$H1246,B1247,"f",FALSE)</f>
        <v>48191</v>
      </c>
      <c r="I1247" s="177">
        <f>_xll.qlInterestRateIndexValueDate(Index1M,$H1247)</f>
        <v>48193</v>
      </c>
      <c r="J1247" s="182">
        <f>IFERROR(_xll.qlIndexFixing(Index1M,$H1247,TRUE,_xll.ohTrigger(RecalcTrigger,Trigger1M)),NA())</f>
        <v>2.0600938876736419E-2</v>
      </c>
      <c r="K1247" s="44">
        <f>IFERROR(_xll.qlIndexFixing(Index3M,H1247,TRUE,_xll.ohTrigger(RecalcTrigger,Trigger3M)),NA())</f>
        <v>2.1059684656115515E-2</v>
      </c>
      <c r="L1247" s="44">
        <f>IFERROR(_xll.qlIndexFixing(Index6M,$H1247,TRUE,_xll.ohTrigger(RecalcTrigger,Trigger6M)),NA())</f>
        <v>2.1206463904776224E-2</v>
      </c>
      <c r="M1247" s="183">
        <f>IFERROR(_xll.qlIndexFixing(Index1Y,$H1247,TRUE,_xll.ohTrigger(RecalcTrigger,Trigger1Y)),NA())</f>
        <v>2.1570590527815375E-2</v>
      </c>
      <c r="N1247" s="182">
        <f>IFERROR(_xll.qlIndexFixing(ONIndex1M,I1247,TRUE,_xll.ohTrigger(RecalcTrigger,Trigger1M)),NA())</f>
        <v>2.0594617090736733E-2</v>
      </c>
      <c r="O1247" s="44">
        <f>IFERROR(_xll.qlIndexFixing(ONIndex3M,I1247,TRUE,_xll.ohTrigger(RecalcTrigger,Trigger3M)),NA())</f>
        <v>2.106020393205732E-2</v>
      </c>
      <c r="P1247" s="44">
        <f>IFERROR(_xll.qlIndexFixing(ONIndex6M,I1247,TRUE,_xll.ohTrigger(RecalcTrigger,Trigger6M)),NA())</f>
        <v>2.1219002128489706E-2</v>
      </c>
      <c r="Q1247" s="183">
        <f>IFERROR(_xll.qlIndexFixing(ONIndex1Y,I1247,TRUE,_xll.ohTrigger(RecalcTrigger,Trigger1Y)),NA())</f>
        <v>2.1586158133128919E-2</v>
      </c>
    </row>
    <row r="1248" spans="2:17" x14ac:dyDescent="0.2">
      <c r="B1248" s="39" t="s">
        <v>42</v>
      </c>
      <c r="D1248" s="42">
        <f>_xll.qlCalendarAdvance(Calendar,$D1247,B1248,"f",FALSE)</f>
        <v>48198</v>
      </c>
      <c r="E1248" s="177">
        <f>_xll.qlInterestRateIndexValueDate(IndexON,D1248)</f>
        <v>48198</v>
      </c>
      <c r="F1248" s="193">
        <f>IFERROR(_xll.qlIndexFixing(IndexON,D1248,TRUE,_xll.ohTrigger(RecalcTrigger,TriggerON)),NA())</f>
        <v>2.050119984831511E-2</v>
      </c>
      <c r="H1248" s="42">
        <f>_xll.qlCalendarAdvance(Calendar,$H1247,B1248,"f",FALSE)</f>
        <v>48198</v>
      </c>
      <c r="I1248" s="177">
        <f>_xll.qlInterestRateIndexValueDate(Index1M,$H1248)</f>
        <v>48200</v>
      </c>
      <c r="J1248" s="182">
        <f>IFERROR(_xll.qlIndexFixing(Index1M,$H1248,TRUE,_xll.ohTrigger(RecalcTrigger,Trigger1M)),NA())</f>
        <v>2.0593614320762177E-2</v>
      </c>
      <c r="K1248" s="44">
        <f>IFERROR(_xll.qlIndexFixing(Index3M,H1248,TRUE,_xll.ohTrigger(RecalcTrigger,Trigger3M)),NA())</f>
        <v>2.1049989928721896E-2</v>
      </c>
      <c r="L1248" s="44">
        <f>IFERROR(_xll.qlIndexFixing(Index6M,$H1248,TRUE,_xll.ohTrigger(RecalcTrigger,Trigger6M)),NA())</f>
        <v>2.1196034502058161E-2</v>
      </c>
      <c r="M1248" s="183">
        <f>IFERROR(_xll.qlIndexFixing(Index1Y,$H1248,TRUE,_xll.ohTrigger(RecalcTrigger,Trigger1Y)),NA())</f>
        <v>2.1559967915301199E-2</v>
      </c>
      <c r="N1248" s="182">
        <f>IFERROR(_xll.qlIndexFixing(ONIndex1M,I1248,TRUE,_xll.ohTrigger(RecalcTrigger,Trigger1M)),NA())</f>
        <v>2.0587410314201193E-2</v>
      </c>
      <c r="O1248" s="44">
        <f>IFERROR(_xll.qlIndexFixing(ONIndex3M,I1248,TRUE,_xll.ohTrigger(RecalcTrigger,Trigger3M)),NA())</f>
        <v>2.1050887033204901E-2</v>
      </c>
      <c r="P1248" s="44">
        <f>IFERROR(_xll.qlIndexFixing(ONIndex6M,I1248,TRUE,_xll.ohTrigger(RecalcTrigger,Trigger6M)),NA())</f>
        <v>2.120933596502006E-2</v>
      </c>
      <c r="Q1248" s="183">
        <f>IFERROR(_xll.qlIndexFixing(ONIndex1Y,I1248,TRUE,_xll.ohTrigger(RecalcTrigger,Trigger1Y)),NA())</f>
        <v>2.1577726952015652E-2</v>
      </c>
    </row>
    <row r="1249" spans="2:17" x14ac:dyDescent="0.2">
      <c r="B1249" s="39" t="s">
        <v>42</v>
      </c>
      <c r="D1249" s="42">
        <f>_xll.qlCalendarAdvance(Calendar,$D1248,B1249,"f",FALSE)</f>
        <v>48205</v>
      </c>
      <c r="E1249" s="177">
        <f>_xll.qlInterestRateIndexValueDate(IndexON,D1249)</f>
        <v>48205</v>
      </c>
      <c r="F1249" s="193">
        <f>IFERROR(_xll.qlIndexFixing(IndexON,D1249,TRUE,_xll.ohTrigger(RecalcTrigger,TriggerON)),NA())</f>
        <v>2.0493771416845163E-2</v>
      </c>
      <c r="H1249" s="42">
        <f>_xll.qlCalendarAdvance(Calendar,$H1248,B1249,"f",FALSE)</f>
        <v>48205</v>
      </c>
      <c r="I1249" s="177">
        <f>_xll.qlInterestRateIndexValueDate(Index1M,$H1249)</f>
        <v>48211</v>
      </c>
      <c r="J1249" s="182">
        <f>IFERROR(_xll.qlIndexFixing(Index1M,$H1249,TRUE,_xll.ohTrigger(RecalcTrigger,Trigger1M)),NA())</f>
        <v>2.0581923342929014E-2</v>
      </c>
      <c r="K1249" s="44">
        <f>IFERROR(_xll.qlIndexFixing(Index3M,H1249,TRUE,_xll.ohTrigger(RecalcTrigger,Trigger3M)),NA())</f>
        <v>2.103454700607181E-2</v>
      </c>
      <c r="L1249" s="44">
        <f>IFERROR(_xll.qlIndexFixing(Index6M,$H1249,TRUE,_xll.ohTrigger(RecalcTrigger,Trigger6M)),NA())</f>
        <v>2.1179540271474832E-2</v>
      </c>
      <c r="M1249" s="183">
        <f>IFERROR(_xll.qlIndexFixing(Index1Y,$H1249,TRUE,_xll.ohTrigger(RecalcTrigger,Trigger1Y)),NA())</f>
        <v>2.1543475096321853E-2</v>
      </c>
      <c r="N1249" s="182">
        <f>IFERROR(_xll.qlIndexFixing(ONIndex1M,I1249,TRUE,_xll.ohTrigger(RecalcTrigger,Trigger1M)),NA())</f>
        <v>2.0578115392329011E-2</v>
      </c>
      <c r="O1249" s="44">
        <f>IFERROR(_xll.qlIndexFixing(ONIndex3M,I1249,TRUE,_xll.ohTrigger(RecalcTrigger,Trigger3M)),NA())</f>
        <v>2.1038766735039793E-2</v>
      </c>
      <c r="P1249" s="44">
        <f>IFERROR(_xll.qlIndexFixing(ONIndex6M,I1249,TRUE,_xll.ohTrigger(RecalcTrigger,Trigger6M)),NA())</f>
        <v>2.1196754853107791E-2</v>
      </c>
      <c r="Q1249" s="183">
        <f>IFERROR(_xll.qlIndexFixing(ONIndex1Y,I1249,TRUE,_xll.ohTrigger(RecalcTrigger,Trigger1Y)),NA())</f>
        <v>2.1566806431048136E-2</v>
      </c>
    </row>
    <row r="1250" spans="2:17" x14ac:dyDescent="0.2">
      <c r="B1250" s="39" t="s">
        <v>42</v>
      </c>
      <c r="D1250" s="42">
        <f>_xll.qlCalendarAdvance(Calendar,$D1249,B1250,"f",FALSE)</f>
        <v>48212</v>
      </c>
      <c r="E1250" s="177">
        <f>_xll.qlInterestRateIndexValueDate(IndexON,D1250)</f>
        <v>48212</v>
      </c>
      <c r="F1250" s="193">
        <f>IFERROR(_xll.qlIndexFixing(IndexON,D1250,TRUE,_xll.ohTrigger(RecalcTrigger,TriggerON)),NA())</f>
        <v>2.0486280325018313E-2</v>
      </c>
      <c r="H1250" s="42">
        <f>_xll.qlCalendarAdvance(Calendar,$H1249,B1250,"f",FALSE)</f>
        <v>48212</v>
      </c>
      <c r="I1250" s="177">
        <f>_xll.qlInterestRateIndexValueDate(Index1M,$H1250)</f>
        <v>48215</v>
      </c>
      <c r="J1250" s="182">
        <f>IFERROR(_xll.qlIndexFixing(Index1M,$H1250,TRUE,_xll.ohTrigger(RecalcTrigger,Trigger1M)),NA())</f>
        <v>2.0577654957781747E-2</v>
      </c>
      <c r="K1250" s="44">
        <f>IFERROR(_xll.qlIndexFixing(Index3M,H1250,TRUE,_xll.ohTrigger(RecalcTrigger,Trigger3M)),NA())</f>
        <v>2.1029028458065969E-2</v>
      </c>
      <c r="L1250" s="44">
        <f>IFERROR(_xll.qlIndexFixing(Index6M,$H1250,TRUE,_xll.ohTrigger(RecalcTrigger,Trigger6M)),NA())</f>
        <v>2.1173660838909671E-2</v>
      </c>
      <c r="M1250" s="183">
        <f>IFERROR(_xll.qlIndexFixing(Index1Y,$H1250,TRUE,_xll.ohTrigger(RecalcTrigger,Trigger1Y)),NA())</f>
        <v>2.1537126064716715E-2</v>
      </c>
      <c r="N1250" s="182">
        <f>IFERROR(_xll.qlIndexFixing(ONIndex1M,I1250,TRUE,_xll.ohTrigger(RecalcTrigger,Trigger1M)),NA())</f>
        <v>2.05717521296922E-2</v>
      </c>
      <c r="O1250" s="44">
        <f>IFERROR(_xll.qlIndexFixing(ONIndex3M,I1250,TRUE,_xll.ohTrigger(RecalcTrigger,Trigger3M)),NA())</f>
        <v>2.1030731871825026E-2</v>
      </c>
      <c r="P1250" s="44">
        <f>IFERROR(_xll.qlIndexFixing(ONIndex6M,I1250,TRUE,_xll.ohTrigger(RecalcTrigger,Trigger6M)),NA())</f>
        <v>2.1188440615889093E-2</v>
      </c>
      <c r="Q1250" s="183">
        <f>IFERROR(_xll.qlIndexFixing(ONIndex1Y,I1250,TRUE,_xll.ohTrigger(RecalcTrigger,Trigger1Y)),NA())</f>
        <v>2.1559399180954841E-2</v>
      </c>
    </row>
    <row r="1251" spans="2:17" x14ac:dyDescent="0.2">
      <c r="B1251" s="39" t="s">
        <v>42</v>
      </c>
      <c r="D1251" s="42">
        <f>_xll.qlCalendarAdvance(Calendar,$D1250,B1251,"f",FALSE)</f>
        <v>48219</v>
      </c>
      <c r="E1251" s="177">
        <f>_xll.qlInterestRateIndexValueDate(IndexON,D1251)</f>
        <v>48219</v>
      </c>
      <c r="F1251" s="193">
        <f>IFERROR(_xll.qlIndexFixing(IndexON,D1251,TRUE,_xll.ohTrigger(RecalcTrigger,TriggerON)),NA())</f>
        <v>2.0478726743498044E-2</v>
      </c>
      <c r="H1251" s="42">
        <f>_xll.qlCalendarAdvance(Calendar,$H1250,B1251,"f",FALSE)</f>
        <v>48219</v>
      </c>
      <c r="I1251" s="177">
        <f>_xll.qlInterestRateIndexValueDate(Index1M,$H1251)</f>
        <v>48221</v>
      </c>
      <c r="J1251" s="182">
        <f>IFERROR(_xll.qlIndexFixing(Index1M,$H1251,TRUE,_xll.ohTrigger(RecalcTrigger,Trigger1M)),NA())</f>
        <v>2.057125865705195E-2</v>
      </c>
      <c r="K1251" s="44">
        <f>IFERROR(_xll.qlIndexFixing(Index3M,H1251,TRUE,_xll.ohTrigger(RecalcTrigger,Trigger3M)),NA())</f>
        <v>2.1020572818594728E-2</v>
      </c>
      <c r="L1251" s="44">
        <f>IFERROR(_xll.qlIndexFixing(Index6M,$H1251,TRUE,_xll.ohTrigger(RecalcTrigger,Trigger6M)),NA())</f>
        <v>2.1164588409572214E-2</v>
      </c>
      <c r="M1251" s="183">
        <f>IFERROR(_xll.qlIndexFixing(Index1Y,$H1251,TRUE,_xll.ohTrigger(RecalcTrigger,Trigger1Y)),NA())</f>
        <v>2.1527634737351597E-2</v>
      </c>
      <c r="N1251" s="182">
        <f>IFERROR(_xll.qlIndexFixing(ONIndex1M,I1251,TRUE,_xll.ohTrigger(RecalcTrigger,Trigger1M)),NA())</f>
        <v>2.0565407012300696E-2</v>
      </c>
      <c r="O1251" s="44">
        <f>IFERROR(_xll.qlIndexFixing(ONIndex3M,I1251,TRUE,_xll.ohTrigger(RecalcTrigger,Trigger3M)),NA())</f>
        <v>2.1022597484341432E-2</v>
      </c>
      <c r="P1251" s="44">
        <f>IFERROR(_xll.qlIndexFixing(ONIndex6M,I1251,TRUE,_xll.ohTrigger(RecalcTrigger,Trigger6M)),NA())</f>
        <v>2.1180013286334898E-2</v>
      </c>
      <c r="Q1251" s="183">
        <f>IFERROR(_xll.qlIndexFixing(ONIndex1Y,I1251,TRUE,_xll.ohTrigger(RecalcTrigger,Trigger1Y)),NA())</f>
        <v>2.1551968534136989E-2</v>
      </c>
    </row>
    <row r="1252" spans="2:17" x14ac:dyDescent="0.2">
      <c r="B1252" s="39" t="s">
        <v>42</v>
      </c>
      <c r="D1252" s="42">
        <f>_xll.qlCalendarAdvance(Calendar,$D1251,B1252,"f",FALSE)</f>
        <v>48226</v>
      </c>
      <c r="E1252" s="177">
        <f>_xll.qlInterestRateIndexValueDate(IndexON,D1252)</f>
        <v>48226</v>
      </c>
      <c r="F1252" s="193">
        <f>IFERROR(_xll.qlIndexFixing(IndexON,D1252,TRUE,_xll.ohTrigger(RecalcTrigger,TriggerON)),NA())</f>
        <v>2.0471110842628093E-2</v>
      </c>
      <c r="H1252" s="42">
        <f>_xll.qlCalendarAdvance(Calendar,$H1251,B1252,"f",FALSE)</f>
        <v>48226</v>
      </c>
      <c r="I1252" s="177">
        <f>_xll.qlInterestRateIndexValueDate(Index1M,$H1252)</f>
        <v>48228</v>
      </c>
      <c r="J1252" s="182">
        <f>IFERROR(_xll.qlIndexFixing(Index1M,$H1252,TRUE,_xll.ohTrigger(RecalcTrigger,Trigger1M)),NA())</f>
        <v>2.0563679987902206E-2</v>
      </c>
      <c r="K1252" s="44">
        <f>IFERROR(_xll.qlIndexFixing(Index3M,H1252,TRUE,_xll.ohTrigger(RecalcTrigger,Trigger3M)),NA())</f>
        <v>2.1010656858135832E-2</v>
      </c>
      <c r="L1252" s="44">
        <f>IFERROR(_xll.qlIndexFixing(Index6M,$H1252,TRUE,_xll.ohTrigger(RecalcTrigger,Trigger6M)),NA())</f>
        <v>2.1153956119469366E-2</v>
      </c>
      <c r="M1252" s="183">
        <f>IFERROR(_xll.qlIndexFixing(Index1Y,$H1252,TRUE,_xll.ohTrigger(RecalcTrigger,Trigger1Y)),NA())</f>
        <v>2.1516702102558918E-2</v>
      </c>
      <c r="N1252" s="182">
        <f>IFERROR(_xll.qlIndexFixing(ONIndex1M,I1252,TRUE,_xll.ohTrigger(RecalcTrigger,Trigger1M)),NA())</f>
        <v>2.0557945470276451E-2</v>
      </c>
      <c r="O1252" s="44">
        <f>IFERROR(_xll.qlIndexFixing(ONIndex3M,I1252,TRUE,_xll.ohTrigger(RecalcTrigger,Trigger3M)),NA())</f>
        <v>2.1013055397700597E-2</v>
      </c>
      <c r="P1252" s="44">
        <f>IFERROR(_xll.qlIndexFixing(ONIndex6M,I1252,TRUE,_xll.ohTrigger(RecalcTrigger,Trigger6M)),NA())</f>
        <v>2.1170131687915372E-2</v>
      </c>
      <c r="Q1252" s="183">
        <f>IFERROR(_xll.qlIndexFixing(ONIndex1Y,I1252,TRUE,_xll.ohTrigger(RecalcTrigger,Trigger1Y)),NA())</f>
        <v>2.1543227628537664E-2</v>
      </c>
    </row>
    <row r="1253" spans="2:17" x14ac:dyDescent="0.2">
      <c r="B1253" s="39" t="s">
        <v>42</v>
      </c>
      <c r="D1253" s="42">
        <f>_xll.qlCalendarAdvance(Calendar,$D1252,B1253,"f",FALSE)</f>
        <v>48233</v>
      </c>
      <c r="E1253" s="177">
        <f>_xll.qlInterestRateIndexValueDate(IndexON,D1253)</f>
        <v>48233</v>
      </c>
      <c r="F1253" s="193">
        <f>IFERROR(_xll.qlIndexFixing(IndexON,D1253,TRUE,_xll.ohTrigger(RecalcTrigger,TriggerON)),NA())</f>
        <v>2.0463432793311753E-2</v>
      </c>
      <c r="H1253" s="42">
        <f>_xll.qlCalendarAdvance(Calendar,$H1252,B1253,"f",FALSE)</f>
        <v>48233</v>
      </c>
      <c r="I1253" s="177">
        <f>_xll.qlInterestRateIndexValueDate(Index1M,$H1253)</f>
        <v>48235</v>
      </c>
      <c r="J1253" s="182">
        <f>IFERROR(_xll.qlIndexFixing(Index1M,$H1253,TRUE,_xll.ohTrigger(RecalcTrigger,Trigger1M)),NA())</f>
        <v>2.0556038203469462E-2</v>
      </c>
      <c r="K1253" s="44">
        <f>IFERROR(_xll.qlIndexFixing(Index3M,H1253,TRUE,_xll.ohTrigger(RecalcTrigger,Trigger3M)),NA())</f>
        <v>2.1000686128587458E-2</v>
      </c>
      <c r="L1253" s="44">
        <f>IFERROR(_xll.qlIndexFixing(Index6M,$H1253,TRUE,_xll.ohTrigger(RecalcTrigger,Trigger6M)),NA())</f>
        <v>2.1143272564193315E-2</v>
      </c>
      <c r="M1253" s="183">
        <f>IFERROR(_xll.qlIndexFixing(Index1Y,$H1253,TRUE,_xll.ohTrigger(RecalcTrigger,Trigger1Y)),NA())</f>
        <v>2.1505692115730161E-2</v>
      </c>
      <c r="N1253" s="182">
        <f>IFERROR(_xll.qlIndexFixing(ONIndex1M,I1253,TRUE,_xll.ohTrigger(RecalcTrigger,Trigger1M)),NA())</f>
        <v>2.0550420648710599E-2</v>
      </c>
      <c r="O1253" s="44">
        <f>IFERROR(_xll.qlIndexFixing(ONIndex3M,I1253,TRUE,_xll.ohTrigger(RecalcTrigger,Trigger3M)),NA())</f>
        <v>2.1003457549344517E-2</v>
      </c>
      <c r="P1253" s="44">
        <f>IFERROR(_xll.qlIndexFixing(ONIndex6M,I1253,TRUE,_xll.ohTrigger(RecalcTrigger,Trigger6M)),NA())</f>
        <v>2.1160196748324367E-2</v>
      </c>
      <c r="Q1253" s="183">
        <f>IFERROR(_xll.qlIndexFixing(ONIndex1Y,I1253,TRUE,_xll.ohTrigger(RecalcTrigger,Trigger1Y)),NA())</f>
        <v>2.1534409435961521E-2</v>
      </c>
    </row>
    <row r="1254" spans="2:17" x14ac:dyDescent="0.2">
      <c r="B1254" s="39" t="s">
        <v>42</v>
      </c>
      <c r="D1254" s="42">
        <f>_xll.qlCalendarAdvance(Calendar,$D1253,B1254,"f",FALSE)</f>
        <v>48240</v>
      </c>
      <c r="E1254" s="177">
        <f>_xll.qlInterestRateIndexValueDate(IndexON,D1254)</f>
        <v>48240</v>
      </c>
      <c r="F1254" s="193">
        <f>IFERROR(_xll.qlIndexFixing(IndexON,D1254,TRUE,_xll.ohTrigger(RecalcTrigger,TriggerON)),NA())</f>
        <v>2.0455692765732891E-2</v>
      </c>
      <c r="H1254" s="42">
        <f>_xll.qlCalendarAdvance(Calendar,$H1253,B1254,"f",FALSE)</f>
        <v>48240</v>
      </c>
      <c r="I1254" s="177">
        <f>_xll.qlInterestRateIndexValueDate(Index1M,$H1254)</f>
        <v>48242</v>
      </c>
      <c r="J1254" s="182">
        <f>IFERROR(_xll.qlIndexFixing(Index1M,$H1254,TRUE,_xll.ohTrigger(RecalcTrigger,Trigger1M)),NA())</f>
        <v>2.0548241128061123E-2</v>
      </c>
      <c r="K1254" s="44">
        <f>IFERROR(_xll.qlIndexFixing(Index3M,H1254,TRUE,_xll.ohTrigger(RecalcTrigger,Trigger3M)),NA())</f>
        <v>2.0990660845617959E-2</v>
      </c>
      <c r="L1254" s="44">
        <f>IFERROR(_xll.qlIndexFixing(Index6M,$H1254,TRUE,_xll.ohTrigger(RecalcTrigger,Trigger6M)),NA())</f>
        <v>2.1132537953877949E-2</v>
      </c>
      <c r="M1254" s="183">
        <f>IFERROR(_xll.qlIndexFixing(Index1Y,$H1254,TRUE,_xll.ohTrigger(RecalcTrigger,Trigger1Y)),NA())</f>
        <v>2.1494604838308781E-2</v>
      </c>
      <c r="N1254" s="182">
        <f>IFERROR(_xll.qlIndexFixing(ONIndex1M,I1254,TRUE,_xll.ohTrigger(RecalcTrigger,Trigger1M)),NA())</f>
        <v>2.0542832712591164E-2</v>
      </c>
      <c r="O1254" s="44">
        <f>IFERROR(_xll.qlIndexFixing(ONIndex3M,I1254,TRUE,_xll.ohTrigger(RecalcTrigger,Trigger3M)),NA())</f>
        <v>2.0993804153581763E-2</v>
      </c>
      <c r="P1254" s="44">
        <f>IFERROR(_xll.qlIndexFixing(ONIndex6M,I1254,TRUE,_xll.ohTrigger(RecalcTrigger,Trigger6M)),NA())</f>
        <v>2.1150208675075888E-2</v>
      </c>
      <c r="Q1254" s="183">
        <f>IFERROR(_xll.qlIndexFixing(ONIndex1Y,I1254,TRUE,_xll.ohTrigger(RecalcTrigger,Trigger1Y)),NA())</f>
        <v>2.1525514013882585E-2</v>
      </c>
    </row>
    <row r="1255" spans="2:17" x14ac:dyDescent="0.2">
      <c r="B1255" s="39" t="s">
        <v>42</v>
      </c>
      <c r="D1255" s="42">
        <f>_xll.qlCalendarAdvance(Calendar,$D1254,B1255,"f",FALSE)</f>
        <v>48247</v>
      </c>
      <c r="E1255" s="177">
        <f>_xll.qlInterestRateIndexValueDate(IndexON,D1255)</f>
        <v>48247</v>
      </c>
      <c r="F1255" s="193">
        <f>IFERROR(_xll.qlIndexFixing(IndexON,D1255,TRUE,_xll.ohTrigger(RecalcTrigger,TriggerON)),NA())</f>
        <v>2.0447890930554991E-2</v>
      </c>
      <c r="H1255" s="42">
        <f>_xll.qlCalendarAdvance(Calendar,$H1254,B1255,"f",FALSE)</f>
        <v>48247</v>
      </c>
      <c r="I1255" s="177">
        <f>_xll.qlInterestRateIndexValueDate(Index1M,$H1255)</f>
        <v>48249</v>
      </c>
      <c r="J1255" s="182">
        <f>IFERROR(_xll.qlIndexFixing(Index1M,$H1255,TRUE,_xll.ohTrigger(RecalcTrigger,Trigger1M)),NA())</f>
        <v>2.0540488349297323E-2</v>
      </c>
      <c r="K1255" s="44">
        <f>IFERROR(_xll.qlIndexFixing(Index3M,H1255,TRUE,_xll.ohTrigger(RecalcTrigger,Trigger3M)),NA())</f>
        <v>2.0980701011118263E-2</v>
      </c>
      <c r="L1255" s="44">
        <f>IFERROR(_xll.qlIndexFixing(Index6M,$H1255,TRUE,_xll.ohTrigger(RecalcTrigger,Trigger6M)),NA())</f>
        <v>2.112175249865671E-2</v>
      </c>
      <c r="M1255" s="183">
        <f>IFERROR(_xll.qlIndexFixing(Index1Y,$H1255,TRUE,_xll.ohTrigger(RecalcTrigger,Trigger1Y)),NA())</f>
        <v>2.148344033175453E-2</v>
      </c>
      <c r="N1255" s="182">
        <f>IFERROR(_xll.qlIndexFixing(ONIndex1M,I1255,TRUE,_xll.ohTrigger(RecalcTrigger,Trigger1M)),NA())</f>
        <v>2.0535181826586424E-2</v>
      </c>
      <c r="O1255" s="44">
        <f>IFERROR(_xll.qlIndexFixing(ONIndex3M,I1255,TRUE,_xll.ohTrigger(RecalcTrigger,Trigger3M)),NA())</f>
        <v>2.0984095424481097E-2</v>
      </c>
      <c r="P1255" s="44">
        <f>IFERROR(_xll.qlIndexFixing(ONIndex6M,I1255,TRUE,_xll.ohTrigger(RecalcTrigger,Trigger6M)),NA())</f>
        <v>2.1140167675044452E-2</v>
      </c>
      <c r="Q1255" s="183">
        <f>IFERROR(_xll.qlIndexFixing(ONIndex1Y,I1255,TRUE,_xll.ohTrigger(RecalcTrigger,Trigger1Y)),NA())</f>
        <v>2.1516541420094626E-2</v>
      </c>
    </row>
    <row r="1256" spans="2:17" x14ac:dyDescent="0.2">
      <c r="B1256" s="39" t="s">
        <v>42</v>
      </c>
      <c r="D1256" s="42">
        <f>_xll.qlCalendarAdvance(Calendar,$D1255,B1256,"f",FALSE)</f>
        <v>48254</v>
      </c>
      <c r="E1256" s="177">
        <f>_xll.qlInterestRateIndexValueDate(IndexON,D1256)</f>
        <v>48254</v>
      </c>
      <c r="F1256" s="193">
        <f>IFERROR(_xll.qlIndexFixing(IndexON,D1256,TRUE,_xll.ohTrigger(RecalcTrigger,TriggerON)),NA())</f>
        <v>2.0440027458361598E-2</v>
      </c>
      <c r="H1256" s="42">
        <f>_xll.qlCalendarAdvance(Calendar,$H1255,B1256,"f",FALSE)</f>
        <v>48254</v>
      </c>
      <c r="I1256" s="177">
        <f>_xll.qlInterestRateIndexValueDate(Index1M,$H1256)</f>
        <v>48256</v>
      </c>
      <c r="J1256" s="182">
        <f>IFERROR(_xll.qlIndexFixing(Index1M,$H1256,TRUE,_xll.ohTrigger(RecalcTrigger,Trigger1M)),NA())</f>
        <v>2.0532672925678706E-2</v>
      </c>
      <c r="K1256" s="44">
        <f>IFERROR(_xll.qlIndexFixing(Index3M,H1256,TRUE,_xll.ohTrigger(RecalcTrigger,Trigger3M)),NA())</f>
        <v>2.0970571682547678E-2</v>
      </c>
      <c r="L1256" s="44">
        <f>IFERROR(_xll.qlIndexFixing(Index6M,$H1256,TRUE,_xll.ohTrigger(RecalcTrigger,Trigger6M)),NA())</f>
        <v>2.1110916408662615E-2</v>
      </c>
      <c r="M1256" s="183">
        <f>IFERROR(_xll.qlIndexFixing(Index1Y,$H1256,TRUE,_xll.ohTrigger(RecalcTrigger,Trigger1Y)),NA())</f>
        <v>2.1472198657541929E-2</v>
      </c>
      <c r="N1256" s="182">
        <f>IFERROR(_xll.qlIndexFixing(ONIndex1M,I1256,TRUE,_xll.ohTrigger(RecalcTrigger,Trigger1M)),NA())</f>
        <v>2.0527468155524531E-2</v>
      </c>
      <c r="O1256" s="44">
        <f>IFERROR(_xll.qlIndexFixing(ONIndex3M,I1256,TRUE,_xll.ohTrigger(RecalcTrigger,Trigger3M)),NA())</f>
        <v>2.0974331576111283E-2</v>
      </c>
      <c r="P1256" s="44">
        <f>IFERROR(_xll.qlIndexFixing(ONIndex6M,I1256,TRUE,_xll.ohTrigger(RecalcTrigger,Trigger6M)),NA())</f>
        <v>2.1130073955344386E-2</v>
      </c>
      <c r="Q1256" s="183">
        <f>IFERROR(_xll.qlIndexFixing(ONIndex1Y,I1256,TRUE,_xll.ohTrigger(RecalcTrigger,Trigger1Y)),NA())</f>
        <v>2.1507491712071669E-2</v>
      </c>
    </row>
    <row r="1257" spans="2:17" x14ac:dyDescent="0.2">
      <c r="B1257" s="39" t="s">
        <v>42</v>
      </c>
      <c r="D1257" s="42">
        <f>_xll.qlCalendarAdvance(Calendar,$D1256,B1257,"f",FALSE)</f>
        <v>48261</v>
      </c>
      <c r="E1257" s="177">
        <f>_xll.qlInterestRateIndexValueDate(IndexON,D1257)</f>
        <v>48261</v>
      </c>
      <c r="F1257" s="193">
        <f>IFERROR(_xll.qlIndexFixing(IndexON,D1257,TRUE,_xll.ohTrigger(RecalcTrigger,TriggerON)),NA())</f>
        <v>2.0432102519656326E-2</v>
      </c>
      <c r="H1257" s="42">
        <f>_xll.qlCalendarAdvance(Calendar,$H1256,B1257,"f",FALSE)</f>
        <v>48261</v>
      </c>
      <c r="I1257" s="177">
        <f>_xll.qlInterestRateIndexValueDate(Index1M,$H1257)</f>
        <v>48263</v>
      </c>
      <c r="J1257" s="182">
        <f>IFERROR(_xll.qlIndexFixing(Index1M,$H1257,TRUE,_xll.ohTrigger(RecalcTrigger,Trigger1M)),NA())</f>
        <v>2.0524795022372457E-2</v>
      </c>
      <c r="K1257" s="44">
        <f>IFERROR(_xll.qlIndexFixing(Index3M,H1257,TRUE,_xll.ohTrigger(RecalcTrigger,Trigger3M)),NA())</f>
        <v>2.0960388435012689E-2</v>
      </c>
      <c r="L1257" s="44">
        <f>IFERROR(_xll.qlIndexFixing(Index6M,$H1257,TRUE,_xll.ohTrigger(RecalcTrigger,Trigger6M)),NA())</f>
        <v>2.110002989402867E-2</v>
      </c>
      <c r="M1257" s="183">
        <f>IFERROR(_xll.qlIndexFixing(Index1Y,$H1257,TRUE,_xll.ohTrigger(RecalcTrigger,Trigger1Y)),NA())</f>
        <v>2.1460879877161356E-2</v>
      </c>
      <c r="N1257" s="182">
        <f>IFERROR(_xll.qlIndexFixing(ONIndex1M,I1257,TRUE,_xll.ohTrigger(RecalcTrigger,Trigger1M)),NA())</f>
        <v>2.0519691864233636E-2</v>
      </c>
      <c r="O1257" s="44">
        <f>IFERROR(_xll.qlIndexFixing(ONIndex3M,I1257,TRUE,_xll.ohTrigger(RecalcTrigger,Trigger3M)),NA())</f>
        <v>2.0964512822700954E-2</v>
      </c>
      <c r="P1257" s="44">
        <f>IFERROR(_xll.qlIndexFixing(ONIndex6M,I1257,TRUE,_xll.ohTrigger(RecalcTrigger,Trigger6M)),NA())</f>
        <v>2.1119927723249887E-2</v>
      </c>
      <c r="Q1257" s="183">
        <f>IFERROR(_xll.qlIndexFixing(ONIndex1Y,I1257,TRUE,_xll.ohTrigger(RecalcTrigger,Trigger1Y)),NA())</f>
        <v>2.1498364947527548E-2</v>
      </c>
    </row>
    <row r="1258" spans="2:17" x14ac:dyDescent="0.2">
      <c r="B1258" s="39" t="s">
        <v>42</v>
      </c>
      <c r="D1258" s="42">
        <f>_xll.qlCalendarAdvance(Calendar,$D1257,B1258,"f",FALSE)</f>
        <v>48268</v>
      </c>
      <c r="E1258" s="177">
        <f>_xll.qlInterestRateIndexValueDate(IndexON,D1258)</f>
        <v>48268</v>
      </c>
      <c r="F1258" s="193">
        <f>IFERROR(_xll.qlIndexFixing(IndexON,D1258,TRUE,_xll.ohTrigger(RecalcTrigger,TriggerON)),NA())</f>
        <v>2.0424116285102656E-2</v>
      </c>
      <c r="H1258" s="42">
        <f>_xll.qlCalendarAdvance(Calendar,$H1257,B1258,"f",FALSE)</f>
        <v>48268</v>
      </c>
      <c r="I1258" s="177">
        <f>_xll.qlInterestRateIndexValueDate(Index1M,$H1258)</f>
        <v>48270</v>
      </c>
      <c r="J1258" s="182">
        <f>IFERROR(_xll.qlIndexFixing(Index1M,$H1258,TRUE,_xll.ohTrigger(RecalcTrigger,Trigger1M)),NA())</f>
        <v>2.051689858181615E-2</v>
      </c>
      <c r="K1258" s="44">
        <f>IFERROR(_xll.qlIndexFixing(Index3M,H1258,TRUE,_xll.ohTrigger(RecalcTrigger,Trigger3M)),NA())</f>
        <v>2.095015148416568E-2</v>
      </c>
      <c r="L1258" s="44">
        <f>IFERROR(_xll.qlIndexFixing(Index6M,$H1258,TRUE,_xll.ohTrigger(RecalcTrigger,Trigger6M)),NA())</f>
        <v>2.1089093164885254E-2</v>
      </c>
      <c r="M1258" s="183">
        <f>IFERROR(_xll.qlIndexFixing(Index1Y,$H1258,TRUE,_xll.ohTrigger(RecalcTrigger,Trigger1Y)),NA())</f>
        <v>2.144948405211709E-2</v>
      </c>
      <c r="N1258" s="182">
        <f>IFERROR(_xll.qlIndexFixing(ONIndex1M,I1258,TRUE,_xll.ohTrigger(RecalcTrigger,Trigger1M)),NA())</f>
        <v>2.0511853117541889E-2</v>
      </c>
      <c r="O1258" s="44">
        <f>IFERROR(_xll.qlIndexFixing(ONIndex3M,I1258,TRUE,_xll.ohTrigger(RecalcTrigger,Trigger3M)),NA())</f>
        <v>2.0954639378398809E-2</v>
      </c>
      <c r="P1258" s="44">
        <f>IFERROR(_xll.qlIndexFixing(ONIndex6M,I1258,TRUE,_xll.ohTrigger(RecalcTrigger,Trigger6M)),NA())</f>
        <v>2.1109729185795345E-2</v>
      </c>
      <c r="Q1258" s="183">
        <f>IFERROR(_xll.qlIndexFixing(ONIndex1Y,I1258,TRUE,_xll.ohTrigger(RecalcTrigger,Trigger1Y)),NA())</f>
        <v>2.1489161184016226E-2</v>
      </c>
    </row>
    <row r="1259" spans="2:17" x14ac:dyDescent="0.2">
      <c r="B1259" s="39" t="s">
        <v>42</v>
      </c>
      <c r="D1259" s="42">
        <f>_xll.qlCalendarAdvance(Calendar,$D1258,B1259,"f",FALSE)</f>
        <v>48275</v>
      </c>
      <c r="E1259" s="177">
        <f>_xll.qlInterestRateIndexValueDate(IndexON,D1259)</f>
        <v>48275</v>
      </c>
      <c r="F1259" s="193">
        <f>IFERROR(_xll.qlIndexFixing(IndexON,D1259,TRUE,_xll.ohTrigger(RecalcTrigger,TriggerON)),NA())</f>
        <v>2.0416068925124264E-2</v>
      </c>
      <c r="H1259" s="42">
        <f>_xll.qlCalendarAdvance(Calendar,$H1258,B1259,"f",FALSE)</f>
        <v>48275</v>
      </c>
      <c r="I1259" s="177">
        <f>_xll.qlInterestRateIndexValueDate(Index1M,$H1259)</f>
        <v>48277</v>
      </c>
      <c r="J1259" s="182">
        <f>IFERROR(_xll.qlIndexFixing(Index1M,$H1259,TRUE,_xll.ohTrigger(RecalcTrigger,Trigger1M)),NA())</f>
        <v>2.0508871327512002E-2</v>
      </c>
      <c r="K1259" s="44">
        <f>IFERROR(_xll.qlIndexFixing(Index3M,H1259,TRUE,_xll.ohTrigger(RecalcTrigger,Trigger3M)),NA())</f>
        <v>2.0939585889679781E-2</v>
      </c>
      <c r="L1259" s="44">
        <f>IFERROR(_xll.qlIndexFixing(Index6M,$H1259,TRUE,_xll.ohTrigger(RecalcTrigger,Trigger6M)),NA())</f>
        <v>2.1077354862076736E-2</v>
      </c>
      <c r="M1259" s="183">
        <f>IFERROR(_xll.qlIndexFixing(Index1Y,$H1259,TRUE,_xll.ohTrigger(RecalcTrigger,Trigger1Y)),NA())</f>
        <v>2.1438718824666147E-2</v>
      </c>
      <c r="N1259" s="182">
        <f>IFERROR(_xll.qlIndexFixing(ONIndex1M,I1259,TRUE,_xll.ohTrigger(RecalcTrigger,Trigger1M)),NA())</f>
        <v>2.0503952080037635E-2</v>
      </c>
      <c r="O1259" s="44">
        <f>IFERROR(_xll.qlIndexFixing(ONIndex3M,I1259,TRUE,_xll.ohTrigger(RecalcTrigger,Trigger3M)),NA())</f>
        <v>2.0944711457353549E-2</v>
      </c>
      <c r="P1259" s="44">
        <f>IFERROR(_xll.qlIndexFixing(ONIndex6M,I1259,TRUE,_xll.ohTrigger(RecalcTrigger,Trigger6M)),NA())</f>
        <v>2.1099478549935213E-2</v>
      </c>
      <c r="Q1259" s="183">
        <f>IFERROR(_xll.qlIndexFixing(ONIndex1Y,I1259,TRUE,_xll.ohTrigger(RecalcTrigger,Trigger1Y)),NA())</f>
        <v>2.1479880479251534E-2</v>
      </c>
    </row>
    <row r="1260" spans="2:17" x14ac:dyDescent="0.2">
      <c r="B1260" s="39" t="s">
        <v>42</v>
      </c>
      <c r="D1260" s="42">
        <f>_xll.qlCalendarAdvance(Calendar,$D1259,B1260,"f",FALSE)</f>
        <v>48282</v>
      </c>
      <c r="E1260" s="177">
        <f>_xll.qlInterestRateIndexValueDate(IndexON,D1260)</f>
        <v>48282</v>
      </c>
      <c r="F1260" s="193">
        <f>IFERROR(_xll.qlIndexFixing(IndexON,D1260,TRUE,_xll.ohTrigger(RecalcTrigger,TriggerON)),NA())</f>
        <v>2.0407960610224762E-2</v>
      </c>
      <c r="H1260" s="42">
        <f>_xll.qlCalendarAdvance(Calendar,$H1259,B1260,"f",FALSE)</f>
        <v>48282</v>
      </c>
      <c r="I1260" s="177">
        <f>_xll.qlInterestRateIndexValueDate(Index1M,$H1260)</f>
        <v>48284</v>
      </c>
      <c r="J1260" s="182">
        <f>IFERROR(_xll.qlIndexFixing(Index1M,$H1260,TRUE,_xll.ohTrigger(RecalcTrigger,Trigger1M)),NA())</f>
        <v>2.0500792361900499E-2</v>
      </c>
      <c r="K1260" s="44">
        <f>IFERROR(_xll.qlIndexFixing(Index3M,H1260,TRUE,_xll.ohTrigger(RecalcTrigger,Trigger3M)),NA())</f>
        <v>2.0929233452421904E-2</v>
      </c>
      <c r="L1260" s="44">
        <f>IFERROR(_xll.qlIndexFixing(Index6M,$H1260,TRUE,_xll.ohTrigger(RecalcTrigger,Trigger6M)),NA())</f>
        <v>2.1066301834730447E-2</v>
      </c>
      <c r="M1260" s="183">
        <f>IFERROR(_xll.qlIndexFixing(Index1Y,$H1260,TRUE,_xll.ohTrigger(RecalcTrigger,Trigger1Y)),NA())</f>
        <v>2.142718749883353E-2</v>
      </c>
      <c r="N1260" s="182">
        <f>IFERROR(_xll.qlIndexFixing(ONIndex1M,I1260,TRUE,_xll.ohTrigger(RecalcTrigger,Trigger1M)),NA())</f>
        <v>2.0495988916788832E-2</v>
      </c>
      <c r="O1260" s="44">
        <f>IFERROR(_xll.qlIndexFixing(ONIndex3M,I1260,TRUE,_xll.ohTrigger(RecalcTrigger,Trigger3M)),NA())</f>
        <v>2.0934729273633934E-2</v>
      </c>
      <c r="P1260" s="44">
        <f>IFERROR(_xll.qlIndexFixing(ONIndex6M,I1260,TRUE,_xll.ohTrigger(RecalcTrigger,Trigger6M)),NA())</f>
        <v>2.1089176023103562E-2</v>
      </c>
      <c r="Q1260" s="183">
        <f>IFERROR(_xll.qlIndexFixing(ONIndex1Y,I1260,TRUE,_xll.ohTrigger(RecalcTrigger,Trigger1Y)),NA())</f>
        <v>2.1470522890867372E-2</v>
      </c>
    </row>
    <row r="1261" spans="2:17" x14ac:dyDescent="0.2">
      <c r="B1261" s="39" t="s">
        <v>42</v>
      </c>
      <c r="D1261" s="42">
        <f>_xll.qlCalendarAdvance(Calendar,$D1260,B1261,"f",FALSE)</f>
        <v>48289</v>
      </c>
      <c r="E1261" s="177">
        <f>_xll.qlInterestRateIndexValueDate(IndexON,D1261)</f>
        <v>48289</v>
      </c>
      <c r="F1261" s="193">
        <f>IFERROR(_xll.qlIndexFixing(IndexON,D1261,TRUE,_xll.ohTrigger(RecalcTrigger,TriggerON)),NA())</f>
        <v>2.0399791511067633E-2</v>
      </c>
      <c r="H1261" s="42">
        <f>_xll.qlCalendarAdvance(Calendar,$H1260,B1261,"f",FALSE)</f>
        <v>48289</v>
      </c>
      <c r="I1261" s="177">
        <f>_xll.qlInterestRateIndexValueDate(Index1M,$H1261)</f>
        <v>48291</v>
      </c>
      <c r="J1261" s="182">
        <f>IFERROR(_xll.qlIndexFixing(Index1M,$H1261,TRUE,_xll.ohTrigger(RecalcTrigger,Trigger1M)),NA())</f>
        <v>2.0492651602671275E-2</v>
      </c>
      <c r="K1261" s="44">
        <f>IFERROR(_xll.qlIndexFixing(Index3M,H1261,TRUE,_xll.ohTrigger(RecalcTrigger,Trigger3M)),NA())</f>
        <v>2.0918827984067988E-2</v>
      </c>
      <c r="L1261" s="44">
        <f>IFERROR(_xll.qlIndexFixing(Index6M,$H1261,TRUE,_xll.ohTrigger(RecalcTrigger,Trigger6M)),NA())</f>
        <v>2.1055199273120155E-2</v>
      </c>
      <c r="M1261" s="183">
        <f>IFERROR(_xll.qlIndexFixing(Index1Y,$H1261,TRUE,_xll.ohTrigger(RecalcTrigger,Trigger1Y)),NA())</f>
        <v>2.1415579312230676E-2</v>
      </c>
      <c r="N1261" s="182">
        <f>IFERROR(_xll.qlIndexFixing(ONIndex1M,I1261,TRUE,_xll.ohTrigger(RecalcTrigger,Trigger1M)),NA())</f>
        <v>2.0487963792303887E-2</v>
      </c>
      <c r="O1261" s="44">
        <f>IFERROR(_xll.qlIndexFixing(ONIndex3M,I1261,TRUE,_xll.ohTrigger(RecalcTrigger,Trigger3M)),NA())</f>
        <v>2.0924693041388664E-2</v>
      </c>
      <c r="P1261" s="44">
        <f>IFERROR(_xll.qlIndexFixing(ONIndex6M,I1261,TRUE,_xll.ohTrigger(RecalcTrigger,Trigger6M)),NA())</f>
        <v>2.1078821812174908E-2</v>
      </c>
      <c r="Q1261" s="183">
        <f>IFERROR(_xll.qlIndexFixing(ONIndex1Y,I1261,TRUE,_xll.ohTrigger(RecalcTrigger,Trigger1Y)),NA())</f>
        <v>2.14610884764177E-2</v>
      </c>
    </row>
    <row r="1262" spans="2:17" x14ac:dyDescent="0.2">
      <c r="B1262" s="39" t="s">
        <v>42</v>
      </c>
      <c r="D1262" s="42">
        <f>_xll.qlCalendarAdvance(Calendar,$D1261,B1262,"f",FALSE)</f>
        <v>48296</v>
      </c>
      <c r="E1262" s="177">
        <f>_xll.qlInterestRateIndexValueDate(IndexON,D1262)</f>
        <v>48296</v>
      </c>
      <c r="F1262" s="193">
        <f>IFERROR(_xll.qlIndexFixing(IndexON,D1262,TRUE,_xll.ohTrigger(RecalcTrigger,TriggerON)),NA())</f>
        <v>2.0391561798076552E-2</v>
      </c>
      <c r="H1262" s="42">
        <f>_xll.qlCalendarAdvance(Calendar,$H1261,B1262,"f",FALSE)</f>
        <v>48296</v>
      </c>
      <c r="I1262" s="177">
        <f>_xll.qlInterestRateIndexValueDate(Index1M,$H1262)</f>
        <v>48298</v>
      </c>
      <c r="J1262" s="182">
        <f>IFERROR(_xll.qlIndexFixing(Index1M,$H1262,TRUE,_xll.ohTrigger(RecalcTrigger,Trigger1M)),NA())</f>
        <v>2.0484449215029676E-2</v>
      </c>
      <c r="K1262" s="44">
        <f>IFERROR(_xll.qlIndexFixing(Index3M,H1262,TRUE,_xll.ohTrigger(RecalcTrigger,Trigger3M)),NA())</f>
        <v>2.0908369700302031E-2</v>
      </c>
      <c r="L1262" s="44">
        <f>IFERROR(_xll.qlIndexFixing(Index6M,$H1262,TRUE,_xll.ohTrigger(RecalcTrigger,Trigger6M)),NA())</f>
        <v>2.1044047387437727E-2</v>
      </c>
      <c r="M1262" s="183">
        <f>IFERROR(_xll.qlIndexFixing(Index1Y,$H1262,TRUE,_xll.ohTrigger(RecalcTrigger,Trigger1Y)),NA())</f>
        <v>2.1403894326387538E-2</v>
      </c>
      <c r="N1262" s="182">
        <f>IFERROR(_xll.qlIndexFixing(ONIndex1M,I1262,TRUE,_xll.ohTrigger(RecalcTrigger,Trigger1M)),NA())</f>
        <v>2.0477554995599334E-2</v>
      </c>
      <c r="O1262" s="44">
        <f>IFERROR(_xll.qlIndexFixing(ONIndex3M,I1262,TRUE,_xll.ohTrigger(RecalcTrigger,Trigger3M)),NA())</f>
        <v>2.0911710240554271E-2</v>
      </c>
      <c r="P1262" s="44">
        <f>IFERROR(_xll.qlIndexFixing(ONIndex6M,I1262,TRUE,_xll.ohTrigger(RecalcTrigger,Trigger6M)),NA())</f>
        <v>2.1065433644640308E-2</v>
      </c>
      <c r="Q1262" s="183">
        <f>IFERROR(_xll.qlIndexFixing(ONIndex1Y,I1262,TRUE,_xll.ohTrigger(RecalcTrigger,Trigger1Y)),NA())</f>
        <v>2.1448845720488663E-2</v>
      </c>
    </row>
    <row r="1263" spans="2:17" x14ac:dyDescent="0.2">
      <c r="B1263" s="39" t="s">
        <v>42</v>
      </c>
      <c r="D1263" s="42">
        <f>_xll.qlCalendarAdvance(Calendar,$D1262,B1263,"f",FALSE)</f>
        <v>48303</v>
      </c>
      <c r="E1263" s="177">
        <f>_xll.qlInterestRateIndexValueDate(IndexON,D1263)</f>
        <v>48303</v>
      </c>
      <c r="F1263" s="193">
        <f>IFERROR(_xll.qlIndexFixing(IndexON,D1263,TRUE,_xll.ohTrigger(RecalcTrigger,TriggerON)),NA())</f>
        <v>2.0383271641915002E-2</v>
      </c>
      <c r="H1263" s="42">
        <f>_xll.qlCalendarAdvance(Calendar,$H1262,B1263,"f",FALSE)</f>
        <v>48303</v>
      </c>
      <c r="I1263" s="177">
        <f>_xll.qlInterestRateIndexValueDate(Index1M,$H1263)</f>
        <v>48305</v>
      </c>
      <c r="J1263" s="182">
        <f>IFERROR(_xll.qlIndexFixing(Index1M,$H1263,TRUE,_xll.ohTrigger(RecalcTrigger,Trigger1M)),NA())</f>
        <v>2.0476185364191046E-2</v>
      </c>
      <c r="K1263" s="44">
        <f>IFERROR(_xll.qlIndexFixing(Index3M,H1263,TRUE,_xll.ohTrigger(RecalcTrigger,Trigger3M)),NA())</f>
        <v>2.089801398067858E-2</v>
      </c>
      <c r="L1263" s="44">
        <f>IFERROR(_xll.qlIndexFixing(Index6M,$H1263,TRUE,_xll.ohTrigger(RecalcTrigger,Trigger6M)),NA())</f>
        <v>2.1033459931214346E-2</v>
      </c>
      <c r="M1263" s="183">
        <f>IFERROR(_xll.qlIndexFixing(Index1Y,$H1263,TRUE,_xll.ohTrigger(RecalcTrigger,Trigger1Y)),NA())</f>
        <v>2.1392132602848311E-2</v>
      </c>
      <c r="N1263" s="182">
        <f>IFERROR(_xll.qlIndexFixing(ONIndex1M,I1263,TRUE,_xll.ohTrigger(RecalcTrigger,Trigger1M)),NA())</f>
        <v>2.0471728319417792E-2</v>
      </c>
      <c r="O1263" s="44">
        <f>IFERROR(_xll.qlIndexFixing(ONIndex3M,I1263,TRUE,_xll.ohTrigger(RecalcTrigger,Trigger3M)),NA())</f>
        <v>2.0904459287915955E-2</v>
      </c>
      <c r="P1263" s="44">
        <f>IFERROR(_xll.qlIndexFixing(ONIndex6M,I1263,TRUE,_xll.ohTrigger(RecalcTrigger,Trigger6M)),NA())</f>
        <v>2.1057959166643769E-2</v>
      </c>
      <c r="Q1263" s="183">
        <f>IFERROR(_xll.qlIndexFixing(ONIndex1Y,I1263,TRUE,_xll.ohTrigger(RecalcTrigger,Trigger1Y)),NA())</f>
        <v>2.1441989400017292E-2</v>
      </c>
    </row>
    <row r="1264" spans="2:17" x14ac:dyDescent="0.2">
      <c r="B1264" s="39" t="s">
        <v>42</v>
      </c>
      <c r="D1264" s="42">
        <f>_xll.qlCalendarAdvance(Calendar,$D1263,B1264,"f",FALSE)</f>
        <v>48310</v>
      </c>
      <c r="E1264" s="177">
        <f>_xll.qlInterestRateIndexValueDate(IndexON,D1264)</f>
        <v>48310</v>
      </c>
      <c r="F1264" s="193">
        <f>IFERROR(_xll.qlIndexFixing(IndexON,D1264,TRUE,_xll.ohTrigger(RecalcTrigger,TriggerON)),NA())</f>
        <v>2.0374921213086594E-2</v>
      </c>
      <c r="H1264" s="42">
        <f>_xll.qlCalendarAdvance(Calendar,$H1263,B1264,"f",FALSE)</f>
        <v>48310</v>
      </c>
      <c r="I1264" s="177">
        <f>_xll.qlInterestRateIndexValueDate(Index1M,$H1264)</f>
        <v>48312</v>
      </c>
      <c r="J1264" s="182">
        <f>IFERROR(_xll.qlIndexFixing(Index1M,$H1264,TRUE,_xll.ohTrigger(RecalcTrigger,Trigger1M)),NA())</f>
        <v>2.0467860215368228E-2</v>
      </c>
      <c r="K1264" s="44">
        <f>IFERROR(_xll.qlIndexFixing(Index3M,H1264,TRUE,_xll.ohTrigger(RecalcTrigger,Trigger3M)),NA())</f>
        <v>2.0887455025398346E-2</v>
      </c>
      <c r="L1264" s="44">
        <f>IFERROR(_xll.qlIndexFixing(Index6M,$H1264,TRUE,_xll.ohTrigger(RecalcTrigger,Trigger6M)),NA())</f>
        <v>2.102222225122953E-2</v>
      </c>
      <c r="M1264" s="183">
        <f>IFERROR(_xll.qlIndexFixing(Index1Y,$H1264,TRUE,_xll.ohTrigger(RecalcTrigger,Trigger1Y)),NA())</f>
        <v>2.1380294203171647E-2</v>
      </c>
      <c r="N1264" s="182">
        <f>IFERROR(_xll.qlIndexFixing(ONIndex1M,I1264,TRUE,_xll.ohTrigger(RecalcTrigger,Trigger1M)),NA())</f>
        <v>2.0463518300433137E-2</v>
      </c>
      <c r="O1264" s="44">
        <f>IFERROR(_xll.qlIndexFixing(ONIndex3M,I1264,TRUE,_xll.ohTrigger(RecalcTrigger,Trigger3M)),NA())</f>
        <v>2.0894262194905977E-2</v>
      </c>
      <c r="P1264" s="44">
        <f>IFERROR(_xll.qlIndexFixing(ONIndex6M,I1264,TRUE,_xll.ohTrigger(RecalcTrigger,Trigger6M)),NA())</f>
        <v>2.1047451146269935E-2</v>
      </c>
      <c r="Q1264" s="183">
        <f>IFERROR(_xll.qlIndexFixing(ONIndex1Y,I1264,TRUE,_xll.ohTrigger(RecalcTrigger,Trigger1Y)),NA())</f>
        <v>2.1432324853174478E-2</v>
      </c>
    </row>
    <row r="1265" spans="2:17" x14ac:dyDescent="0.2">
      <c r="B1265" s="39" t="s">
        <v>42</v>
      </c>
      <c r="D1265" s="42">
        <f>_xll.qlCalendarAdvance(Calendar,$D1264,B1265,"f",FALSE)</f>
        <v>48317</v>
      </c>
      <c r="E1265" s="177">
        <f>_xll.qlInterestRateIndexValueDate(IndexON,D1265)</f>
        <v>48317</v>
      </c>
      <c r="F1265" s="193">
        <f>IFERROR(_xll.qlIndexFixing(IndexON,D1265,TRUE,_xll.ohTrigger(RecalcTrigger,TriggerON)),NA())</f>
        <v>2.036651068209494E-2</v>
      </c>
      <c r="H1265" s="42">
        <f>_xll.qlCalendarAdvance(Calendar,$H1264,B1265,"f",FALSE)</f>
        <v>48317</v>
      </c>
      <c r="I1265" s="177">
        <f>_xll.qlInterestRateIndexValueDate(Index1M,$H1265)</f>
        <v>48319</v>
      </c>
      <c r="J1265" s="182">
        <f>IFERROR(_xll.qlIndexFixing(Index1M,$H1265,TRUE,_xll.ohTrigger(RecalcTrigger,Trigger1M)),NA())</f>
        <v>2.0459473933771566E-2</v>
      </c>
      <c r="K1265" s="44">
        <f>IFERROR(_xll.qlIndexFixing(Index3M,H1265,TRUE,_xll.ohTrigger(RecalcTrigger,Trigger3M)),NA())</f>
        <v>2.0876843889075326E-2</v>
      </c>
      <c r="L1265" s="44">
        <f>IFERROR(_xll.qlIndexFixing(Index6M,$H1265,TRUE,_xll.ohTrigger(RecalcTrigger,Trigger6M)),NA())</f>
        <v>2.1010935840159096E-2</v>
      </c>
      <c r="M1265" s="183">
        <f>IFERROR(_xll.qlIndexFixing(Index1Y,$H1265,TRUE,_xll.ohTrigger(RecalcTrigger,Trigger1Y)),NA())</f>
        <v>2.1367287337482586E-2</v>
      </c>
      <c r="N1265" s="182">
        <f>IFERROR(_xll.qlIndexFixing(ONIndex1M,I1265,TRUE,_xll.ohTrigger(RecalcTrigger,Trigger1M)),NA())</f>
        <v>2.0455246979524944E-2</v>
      </c>
      <c r="O1265" s="44">
        <f>IFERROR(_xll.qlIndexFixing(ONIndex3M,I1265,TRUE,_xll.ohTrigger(RecalcTrigger,Trigger3M)),NA())</f>
        <v>2.0884011909965139E-2</v>
      </c>
      <c r="P1265" s="44">
        <f>IFERROR(_xll.qlIndexFixing(ONIndex6M,I1265,TRUE,_xll.ohTrigger(RecalcTrigger,Trigger6M)),NA())</f>
        <v>2.1036892270416274E-2</v>
      </c>
      <c r="Q1265" s="183">
        <f>IFERROR(_xll.qlIndexFixing(ONIndex1Y,I1265,TRUE,_xll.ohTrigger(RecalcTrigger,Trigger1Y)),NA())</f>
        <v>2.1422583710881682E-2</v>
      </c>
    </row>
    <row r="1266" spans="2:17" x14ac:dyDescent="0.2">
      <c r="B1266" s="39" t="s">
        <v>42</v>
      </c>
      <c r="D1266" s="42">
        <f>_xll.qlCalendarAdvance(Calendar,$D1265,B1266,"f",FALSE)</f>
        <v>48324</v>
      </c>
      <c r="E1266" s="177">
        <f>_xll.qlInterestRateIndexValueDate(IndexON,D1266)</f>
        <v>48324</v>
      </c>
      <c r="F1266" s="193">
        <f>IFERROR(_xll.qlIndexFixing(IndexON,D1266,TRUE,_xll.ohTrigger(RecalcTrigger,TriggerON)),NA())</f>
        <v>2.0358040219603524E-2</v>
      </c>
      <c r="H1266" s="42">
        <f>_xll.qlCalendarAdvance(Calendar,$H1265,B1266,"f",FALSE)</f>
        <v>48324</v>
      </c>
      <c r="I1266" s="177">
        <f>_xll.qlInterestRateIndexValueDate(Index1M,$H1266)</f>
        <v>48326</v>
      </c>
      <c r="J1266" s="182">
        <f>IFERROR(_xll.qlIndexFixing(Index1M,$H1266,TRUE,_xll.ohTrigger(RecalcTrigger,Trigger1M)),NA())</f>
        <v>2.0451026684611406E-2</v>
      </c>
      <c r="K1266" s="44">
        <f>IFERROR(_xll.qlIndexFixing(Index3M,H1266,TRUE,_xll.ohTrigger(RecalcTrigger,Trigger3M)),NA())</f>
        <v>2.0866180787377883E-2</v>
      </c>
      <c r="L1266" s="44">
        <f>IFERROR(_xll.qlIndexFixing(Index6M,$H1266,TRUE,_xll.ohTrigger(RecalcTrigger,Trigger6M)),NA())</f>
        <v>2.0999600908143588E-2</v>
      </c>
      <c r="M1266" s="183">
        <f>IFERROR(_xll.qlIndexFixing(Index1Y,$H1266,TRUE,_xll.ohTrigger(RecalcTrigger,Trigger1Y)),NA())</f>
        <v>2.1356387621718119E-2</v>
      </c>
      <c r="N1266" s="182">
        <f>IFERROR(_xll.qlIndexFixing(ONIndex1M,I1266,TRUE,_xll.ohTrigger(RecalcTrigger,Trigger1M)),NA())</f>
        <v>2.0446914521441428E-2</v>
      </c>
      <c r="O1266" s="44">
        <f>IFERROR(_xll.qlIndexFixing(ONIndex3M,I1266,TRUE,_xll.ohTrigger(RecalcTrigger,Trigger3M)),NA())</f>
        <v>2.0873708647322076E-2</v>
      </c>
      <c r="P1266" s="44">
        <f>IFERROR(_xll.qlIndexFixing(ONIndex6M,I1266,TRUE,_xll.ohTrigger(RecalcTrigger,Trigger6M)),NA())</f>
        <v>2.1026282746117175E-2</v>
      </c>
      <c r="Q1266" s="183">
        <f>IFERROR(_xll.qlIndexFixing(ONIndex1Y,I1266,TRUE,_xll.ohTrigger(RecalcTrigger,Trigger1Y)),NA())</f>
        <v>2.1412766030772801E-2</v>
      </c>
    </row>
    <row r="1267" spans="2:17" x14ac:dyDescent="0.2">
      <c r="B1267" s="39" t="s">
        <v>42</v>
      </c>
      <c r="D1267" s="42">
        <f>_xll.qlCalendarAdvance(Calendar,$D1266,B1267,"f",FALSE)</f>
        <v>48331</v>
      </c>
      <c r="E1267" s="177">
        <f>_xll.qlInterestRateIndexValueDate(IndexON,D1267)</f>
        <v>48331</v>
      </c>
      <c r="F1267" s="193">
        <f>IFERROR(_xll.qlIndexFixing(IndexON,D1267,TRUE,_xll.ohTrigger(RecalcTrigger,TriggerON)),NA())</f>
        <v>2.0349509996036019E-2</v>
      </c>
      <c r="H1267" s="42">
        <f>_xll.qlCalendarAdvance(Calendar,$H1266,B1267,"f",FALSE)</f>
        <v>48331</v>
      </c>
      <c r="I1267" s="177">
        <f>_xll.qlInterestRateIndexValueDate(Index1M,$H1267)</f>
        <v>48333</v>
      </c>
      <c r="J1267" s="182">
        <f>IFERROR(_xll.qlIndexFixing(Index1M,$H1267,TRUE,_xll.ohTrigger(RecalcTrigger,Trigger1M)),NA())</f>
        <v>2.0442518633105589E-2</v>
      </c>
      <c r="K1267" s="44">
        <f>IFERROR(_xll.qlIndexFixing(Index3M,H1267,TRUE,_xll.ohTrigger(RecalcTrigger,Trigger3M)),NA())</f>
        <v>2.0855465935974385E-2</v>
      </c>
      <c r="L1267" s="44">
        <f>IFERROR(_xll.qlIndexFixing(Index6M,$H1267,TRUE,_xll.ohTrigger(RecalcTrigger,Trigger6M)),NA())</f>
        <v>2.0988217665321798E-2</v>
      </c>
      <c r="M1267" s="183">
        <f>IFERROR(_xll.qlIndexFixing(Index1Y,$H1267,TRUE,_xll.ohTrigger(RecalcTrigger,Trigger1Y)),NA())</f>
        <v>2.1344319563132357E-2</v>
      </c>
      <c r="N1267" s="182">
        <f>IFERROR(_xll.qlIndexFixing(ONIndex1M,I1267,TRUE,_xll.ohTrigger(RecalcTrigger,Trigger1M)),NA())</f>
        <v>2.0438521091010742E-2</v>
      </c>
      <c r="O1267" s="44">
        <f>IFERROR(_xll.qlIndexFixing(ONIndex3M,I1267,TRUE,_xll.ohTrigger(RecalcTrigger,Trigger3M)),NA())</f>
        <v>2.0863352620965614E-2</v>
      </c>
      <c r="P1267" s="44">
        <f>IFERROR(_xll.qlIndexFixing(ONIndex6M,I1267,TRUE,_xll.ohTrigger(RecalcTrigger,Trigger6M)),NA())</f>
        <v>2.1015622780327092E-2</v>
      </c>
      <c r="Q1267" s="183">
        <f>IFERROR(_xll.qlIndexFixing(ONIndex1Y,I1267,TRUE,_xll.ohTrigger(RecalcTrigger,Trigger1Y)),NA())</f>
        <v>2.140287187032186E-2</v>
      </c>
    </row>
    <row r="1268" spans="2:17" x14ac:dyDescent="0.2">
      <c r="B1268" s="39" t="s">
        <v>42</v>
      </c>
      <c r="D1268" s="42">
        <f>_xll.qlCalendarAdvance(Calendar,$D1267,B1268,"f",FALSE)</f>
        <v>48338</v>
      </c>
      <c r="E1268" s="177">
        <f>_xll.qlInterestRateIndexValueDate(IndexON,D1268)</f>
        <v>48338</v>
      </c>
      <c r="F1268" s="193">
        <f>IFERROR(_xll.qlIndexFixing(IndexON,D1268,TRUE,_xll.ohTrigger(RecalcTrigger,TriggerON)),NA())</f>
        <v>2.0340920181896038E-2</v>
      </c>
      <c r="H1268" s="42">
        <f>_xll.qlCalendarAdvance(Calendar,$H1267,B1268,"f",FALSE)</f>
        <v>48338</v>
      </c>
      <c r="I1268" s="177">
        <f>_xll.qlInterestRateIndexValueDate(Index1M,$H1268)</f>
        <v>48340</v>
      </c>
      <c r="J1268" s="182">
        <f>IFERROR(_xll.qlIndexFixing(Index1M,$H1268,TRUE,_xll.ohTrigger(RecalcTrigger,Trigger1M)),NA())</f>
        <v>2.043394994446196E-2</v>
      </c>
      <c r="K1268" s="44">
        <f>IFERROR(_xll.qlIndexFixing(Index3M,H1268,TRUE,_xll.ohTrigger(RecalcTrigger,Trigger3M)),NA())</f>
        <v>2.0844522952592398E-2</v>
      </c>
      <c r="L1268" s="44">
        <f>IFERROR(_xll.qlIndexFixing(Index6M,$H1268,TRUE,_xll.ohTrigger(RecalcTrigger,Trigger6M)),NA())</f>
        <v>2.0976112038645245E-2</v>
      </c>
      <c r="M1268" s="183">
        <f>IFERROR(_xll.qlIndexFixing(Index1Y,$H1268,TRUE,_xll.ohTrigger(RecalcTrigger,Trigger1Y)),NA())</f>
        <v>2.1332175074793111E-2</v>
      </c>
      <c r="N1268" s="182">
        <f>IFERROR(_xll.qlIndexFixing(ONIndex1M,I1268,TRUE,_xll.ohTrigger(RecalcTrigger,Trigger1M)),NA())</f>
        <v>2.0430066853061035E-2</v>
      </c>
      <c r="O1268" s="44">
        <f>IFERROR(_xll.qlIndexFixing(ONIndex3M,I1268,TRUE,_xll.ohTrigger(RecalcTrigger,Trigger3M)),NA())</f>
        <v>2.0852944045044453E-2</v>
      </c>
      <c r="P1268" s="44">
        <f>IFERROR(_xll.qlIndexFixing(ONIndex6M,I1268,TRUE,_xll.ohTrigger(RecalcTrigger,Trigger6M)),NA())</f>
        <v>2.1004912580480095E-2</v>
      </c>
      <c r="Q1268" s="183">
        <f>IFERROR(_xll.qlIndexFixing(ONIndex1Y,I1268,TRUE,_xll.ohTrigger(RecalcTrigger,Trigger1Y)),NA())</f>
        <v>2.1392901287402566E-2</v>
      </c>
    </row>
    <row r="1269" spans="2:17" x14ac:dyDescent="0.2">
      <c r="B1269" s="39" t="s">
        <v>42</v>
      </c>
      <c r="D1269" s="42">
        <f>_xll.qlCalendarAdvance(Calendar,$D1268,B1269,"f",FALSE)</f>
        <v>48345</v>
      </c>
      <c r="E1269" s="177">
        <f>_xll.qlInterestRateIndexValueDate(IndexON,D1269)</f>
        <v>48345</v>
      </c>
      <c r="F1269" s="193">
        <f>IFERROR(_xll.qlIndexFixing(IndexON,D1269,TRUE,_xll.ohTrigger(RecalcTrigger,TriggerON)),NA())</f>
        <v>2.0332270947927E-2</v>
      </c>
      <c r="H1269" s="42">
        <f>_xll.qlCalendarAdvance(Calendar,$H1268,B1269,"f",FALSE)</f>
        <v>48345</v>
      </c>
      <c r="I1269" s="177">
        <f>_xll.qlInterestRateIndexValueDate(Index1M,$H1269)</f>
        <v>48347</v>
      </c>
      <c r="J1269" s="182">
        <f>IFERROR(_xll.qlIndexFixing(Index1M,$H1269,TRUE,_xll.ohTrigger(RecalcTrigger,Trigger1M)),NA())</f>
        <v>2.0425320783895862E-2</v>
      </c>
      <c r="K1269" s="44">
        <f>IFERROR(_xll.qlIndexFixing(Index3M,H1269,TRUE,_xll.ohTrigger(RecalcTrigger,Trigger3M)),NA())</f>
        <v>2.0833701000193841E-2</v>
      </c>
      <c r="L1269" s="44">
        <f>IFERROR(_xll.qlIndexFixing(Index6M,$H1269,TRUE,_xll.ohTrigger(RecalcTrigger,Trigger6M)),NA())</f>
        <v>2.0964620769833475E-2</v>
      </c>
      <c r="M1269" s="183">
        <f>IFERROR(_xll.qlIndexFixing(Index1Y,$H1269,TRUE,_xll.ohTrigger(RecalcTrigger,Trigger1Y)),NA())</f>
        <v>2.1319954218332614E-2</v>
      </c>
      <c r="N1269" s="182">
        <f>IFERROR(_xll.qlIndexFixing(ONIndex1M,I1269,TRUE,_xll.ohTrigger(RecalcTrigger,Trigger1M)),NA())</f>
        <v>2.0421551972340524E-2</v>
      </c>
      <c r="O1269" s="44">
        <f>IFERROR(_xll.qlIndexFixing(ONIndex3M,I1269,TRUE,_xll.ohTrigger(RecalcTrigger,Trigger3M)),NA())</f>
        <v>2.0842483133787226E-2</v>
      </c>
      <c r="P1269" s="44">
        <f>IFERROR(_xll.qlIndexFixing(ONIndex6M,I1269,TRUE,_xll.ohTrigger(RecalcTrigger,Trigger6M)),NA())</f>
        <v>2.0994152353450701E-2</v>
      </c>
      <c r="Q1269" s="183">
        <f>IFERROR(_xll.qlIndexFixing(ONIndex1Y,I1269,TRUE,_xll.ohTrigger(RecalcTrigger,Trigger1Y)),NA())</f>
        <v>2.1382854339329072E-2</v>
      </c>
    </row>
    <row r="1270" spans="2:17" x14ac:dyDescent="0.2">
      <c r="B1270" s="39" t="s">
        <v>42</v>
      </c>
      <c r="D1270" s="42">
        <f>_xll.qlCalendarAdvance(Calendar,$D1269,B1270,"f",FALSE)</f>
        <v>48352</v>
      </c>
      <c r="E1270" s="177">
        <f>_xll.qlInterestRateIndexValueDate(IndexON,D1270)</f>
        <v>48352</v>
      </c>
      <c r="F1270" s="193">
        <f>IFERROR(_xll.qlIndexFixing(IndexON,D1270,TRUE,_xll.ohTrigger(RecalcTrigger,TriggerON)),NA())</f>
        <v>2.0323562464472644E-2</v>
      </c>
      <c r="H1270" s="42">
        <f>_xll.qlCalendarAdvance(Calendar,$H1269,B1270,"f",FALSE)</f>
        <v>48352</v>
      </c>
      <c r="I1270" s="177">
        <f>_xll.qlInterestRateIndexValueDate(Index1M,$H1270)</f>
        <v>48354</v>
      </c>
      <c r="J1270" s="182">
        <f>IFERROR(_xll.qlIndexFixing(Index1M,$H1270,TRUE,_xll.ohTrigger(RecalcTrigger,Trigger1M)),NA())</f>
        <v>2.0416631316625133E-2</v>
      </c>
      <c r="K1270" s="44">
        <f>IFERROR(_xll.qlIndexFixing(Index3M,H1270,TRUE,_xll.ohTrigger(RecalcTrigger,Trigger3M)),NA())</f>
        <v>2.0822827957877769E-2</v>
      </c>
      <c r="L1270" s="44">
        <f>IFERROR(_xll.qlIndexFixing(Index6M,$H1270,TRUE,_xll.ohTrigger(RecalcTrigger,Trigger6M)),NA())</f>
        <v>2.0953081858469003E-2</v>
      </c>
      <c r="M1270" s="183">
        <f>IFERROR(_xll.qlIndexFixing(Index1Y,$H1270,TRUE,_xll.ohTrigger(RecalcTrigger,Trigger1Y)),NA())</f>
        <v>2.1307657055397555E-2</v>
      </c>
      <c r="N1270" s="182">
        <f>IFERROR(_xll.qlIndexFixing(ONIndex1M,I1270,TRUE,_xll.ohTrigger(RecalcTrigger,Trigger1M)),NA())</f>
        <v>2.0412976613677358E-2</v>
      </c>
      <c r="O1270" s="44">
        <f>IFERROR(_xll.qlIndexFixing(ONIndex3M,I1270,TRUE,_xll.ohTrigger(RecalcTrigger,Trigger3M)),NA())</f>
        <v>2.0831970101262698E-2</v>
      </c>
      <c r="P1270" s="44">
        <f>IFERROR(_xll.qlIndexFixing(ONIndex6M,I1270,TRUE,_xll.ohTrigger(RecalcTrigger,Trigger6M)),NA())</f>
        <v>2.0983342306433173E-2</v>
      </c>
      <c r="Q1270" s="183">
        <f>IFERROR(_xll.qlIndexFixing(ONIndex1Y,I1270,TRUE,_xll.ohTrigger(RecalcTrigger,Trigger1Y)),NA())</f>
        <v>2.1372731084055019E-2</v>
      </c>
    </row>
    <row r="1271" spans="2:17" x14ac:dyDescent="0.2">
      <c r="B1271" s="39" t="s">
        <v>42</v>
      </c>
      <c r="D1271" s="42">
        <f>_xll.qlCalendarAdvance(Calendar,$D1270,B1271,"f",FALSE)</f>
        <v>48359</v>
      </c>
      <c r="E1271" s="177">
        <f>_xll.qlInterestRateIndexValueDate(IndexON,D1271)</f>
        <v>48359</v>
      </c>
      <c r="F1271" s="193">
        <f>IFERROR(_xll.qlIndexFixing(IndexON,D1271,TRUE,_xll.ohTrigger(RecalcTrigger,TriggerON)),NA())</f>
        <v>2.0314794902196454E-2</v>
      </c>
      <c r="H1271" s="42">
        <f>_xll.qlCalendarAdvance(Calendar,$H1270,B1271,"f",FALSE)</f>
        <v>48359</v>
      </c>
      <c r="I1271" s="177">
        <f>_xll.qlInterestRateIndexValueDate(Index1M,$H1271)</f>
        <v>48361</v>
      </c>
      <c r="J1271" s="182">
        <f>IFERROR(_xll.qlIndexFixing(Index1M,$H1271,TRUE,_xll.ohTrigger(RecalcTrigger,Trigger1M)),NA())</f>
        <v>2.0407881707862618E-2</v>
      </c>
      <c r="K1271" s="44">
        <f>IFERROR(_xll.qlIndexFixing(Index3M,H1271,TRUE,_xll.ohTrigger(RecalcTrigger,Trigger3M)),NA())</f>
        <v>2.0811904041329914E-2</v>
      </c>
      <c r="L1271" s="44">
        <f>IFERROR(_xll.qlIndexFixing(Index6M,$H1271,TRUE,_xll.ohTrigger(RecalcTrigger,Trigger6M)),NA())</f>
        <v>2.0941495514735103E-2</v>
      </c>
      <c r="M1271" s="183">
        <f>IFERROR(_xll.qlIndexFixing(Index1Y,$H1271,TRUE,_xll.ohTrigger(RecalcTrigger,Trigger1Y)),NA())</f>
        <v>2.1295283647649727E-2</v>
      </c>
      <c r="N1271" s="182">
        <f>IFERROR(_xll.qlIndexFixing(ONIndex1M,I1271,TRUE,_xll.ohTrigger(RecalcTrigger,Trigger1M)),NA())</f>
        <v>2.0404340941659882E-2</v>
      </c>
      <c r="O1271" s="44">
        <f>IFERROR(_xll.qlIndexFixing(ONIndex3M,I1271,TRUE,_xll.ohTrigger(RecalcTrigger,Trigger3M)),NA())</f>
        <v>2.082140516153963E-2</v>
      </c>
      <c r="P1271" s="44">
        <f>IFERROR(_xll.qlIndexFixing(ONIndex6M,I1271,TRUE,_xll.ohTrigger(RecalcTrigger,Trigger6M)),NA())</f>
        <v>2.0972482646541835E-2</v>
      </c>
      <c r="Q1271" s="183">
        <f>IFERROR(_xll.qlIndexFixing(ONIndex1Y,I1271,TRUE,_xll.ohTrigger(RecalcTrigger,Trigger1Y)),NA())</f>
        <v>2.1362531578814625E-2</v>
      </c>
    </row>
    <row r="1272" spans="2:17" x14ac:dyDescent="0.2">
      <c r="B1272" s="39" t="s">
        <v>42</v>
      </c>
      <c r="D1272" s="42">
        <f>_xll.qlCalendarAdvance(Calendar,$D1271,B1272,"f",FALSE)</f>
        <v>48366</v>
      </c>
      <c r="E1272" s="177">
        <f>_xll.qlInterestRateIndexValueDate(IndexON,D1272)</f>
        <v>48366</v>
      </c>
      <c r="F1272" s="193">
        <f>IFERROR(_xll.qlIndexFixing(IndexON,D1272,TRUE,_xll.ohTrigger(RecalcTrigger,TriggerON)),NA())</f>
        <v>2.0305968431522103E-2</v>
      </c>
      <c r="H1272" s="42">
        <f>_xll.qlCalendarAdvance(Calendar,$H1271,B1272,"f",FALSE)</f>
        <v>48366</v>
      </c>
      <c r="I1272" s="177">
        <f>_xll.qlInterestRateIndexValueDate(Index1M,$H1272)</f>
        <v>48368</v>
      </c>
      <c r="J1272" s="182">
        <f>IFERROR(_xll.qlIndexFixing(Index1M,$H1272,TRUE,_xll.ohTrigger(RecalcTrigger,Trigger1M)),NA())</f>
        <v>2.0399072122823658E-2</v>
      </c>
      <c r="K1272" s="44">
        <f>IFERROR(_xll.qlIndexFixing(Index3M,H1272,TRUE,_xll.ohTrigger(RecalcTrigger,Trigger3M)),NA())</f>
        <v>2.0800929466234266E-2</v>
      </c>
      <c r="L1272" s="44">
        <f>IFERROR(_xll.qlIndexFixing(Index6M,$H1272,TRUE,_xll.ohTrigger(RecalcTrigger,Trigger6M)),NA())</f>
        <v>2.0930584143913376E-2</v>
      </c>
      <c r="M1272" s="183">
        <f>IFERROR(_xll.qlIndexFixing(Index1Y,$H1272,TRUE,_xll.ohTrigger(RecalcTrigger,Trigger1Y)),NA())</f>
        <v>2.1282834056764514E-2</v>
      </c>
      <c r="N1272" s="182">
        <f>IFERROR(_xll.qlIndexFixing(ONIndex1M,I1272,TRUE,_xll.ohTrigger(RecalcTrigger,Trigger1M)),NA())</f>
        <v>2.0395645121356054E-2</v>
      </c>
      <c r="O1272" s="44">
        <f>IFERROR(_xll.qlIndexFixing(ONIndex3M,I1272,TRUE,_xll.ohTrigger(RecalcTrigger,Trigger3M)),NA())</f>
        <v>2.0810788528926594E-2</v>
      </c>
      <c r="P1272" s="44">
        <f>IFERROR(_xll.qlIndexFixing(ONIndex6M,I1272,TRUE,_xll.ohTrigger(RecalcTrigger,Trigger6M)),NA())</f>
        <v>2.0961573580970949E-2</v>
      </c>
      <c r="Q1272" s="183">
        <f>IFERROR(_xll.qlIndexFixing(ONIndex1Y,I1272,TRUE,_xll.ohTrigger(RecalcTrigger,Trigger1Y)),NA())</f>
        <v>2.1352255881721405E-2</v>
      </c>
    </row>
    <row r="1273" spans="2:17" x14ac:dyDescent="0.2">
      <c r="B1273" s="39" t="s">
        <v>42</v>
      </c>
      <c r="D1273" s="42">
        <f>_xll.qlCalendarAdvance(Calendar,$D1272,B1273,"f",FALSE)</f>
        <v>48373</v>
      </c>
      <c r="E1273" s="177">
        <f>_xll.qlInterestRateIndexValueDate(IndexON,D1273)</f>
        <v>48373</v>
      </c>
      <c r="F1273" s="193">
        <f>IFERROR(_xll.qlIndexFixing(IndexON,D1273,TRUE,_xll.ohTrigger(RecalcTrigger,TriggerON)),NA())</f>
        <v>2.0297083223193013E-2</v>
      </c>
      <c r="H1273" s="42">
        <f>_xll.qlCalendarAdvance(Calendar,$H1272,B1273,"f",FALSE)</f>
        <v>48373</v>
      </c>
      <c r="I1273" s="177">
        <f>_xll.qlInterestRateIndexValueDate(Index1M,$H1273)</f>
        <v>48375</v>
      </c>
      <c r="J1273" s="182">
        <f>IFERROR(_xll.qlIndexFixing(Index1M,$H1273,TRUE,_xll.ohTrigger(RecalcTrigger,Trigger1M)),NA())</f>
        <v>2.0390202726723594E-2</v>
      </c>
      <c r="K1273" s="44">
        <f>IFERROR(_xll.qlIndexFixing(Index3M,H1273,TRUE,_xll.ohTrigger(RecalcTrigger,Trigger3M)),NA())</f>
        <v>2.0789904448273954E-2</v>
      </c>
      <c r="L1273" s="44">
        <f>IFERROR(_xll.qlIndexFixing(Index6M,$H1273,TRUE,_xll.ohTrigger(RecalcTrigger,Trigger6M)),NA())</f>
        <v>2.0918915449108219E-2</v>
      </c>
      <c r="M1273" s="183">
        <f>IFERROR(_xll.qlIndexFixing(Index1Y,$H1273,TRUE,_xll.ohTrigger(RecalcTrigger,Trigger1Y)),NA())</f>
        <v>2.1270308344432401E-2</v>
      </c>
      <c r="N1273" s="182">
        <f>IFERROR(_xll.qlIndexFixing(ONIndex1M,I1273,TRUE,_xll.ohTrigger(RecalcTrigger,Trigger1M)),NA())</f>
        <v>2.0386889317354218E-2</v>
      </c>
      <c r="O1273" s="44">
        <f>IFERROR(_xll.qlIndexFixing(ONIndex3M,I1273,TRUE,_xll.ohTrigger(RecalcTrigger,Trigger3M)),NA())</f>
        <v>2.0800120417492352E-2</v>
      </c>
      <c r="P1273" s="44">
        <f>IFERROR(_xll.qlIndexFixing(ONIndex6M,I1273,TRUE,_xll.ohTrigger(RecalcTrigger,Trigger6M)),NA())</f>
        <v>2.0950615316595034E-2</v>
      </c>
      <c r="Q1273" s="183">
        <f>IFERROR(_xll.qlIndexFixing(ONIndex1Y,I1273,TRUE,_xll.ohTrigger(RecalcTrigger,Trigger1Y)),NA())</f>
        <v>2.1341904050009575E-2</v>
      </c>
    </row>
    <row r="1274" spans="2:17" x14ac:dyDescent="0.2">
      <c r="B1274" s="39" t="s">
        <v>42</v>
      </c>
      <c r="D1274" s="42">
        <f>_xll.qlCalendarAdvance(Calendar,$D1273,B1274,"f",FALSE)</f>
        <v>48380</v>
      </c>
      <c r="E1274" s="177">
        <f>_xll.qlInterestRateIndexValueDate(IndexON,D1274)</f>
        <v>48380</v>
      </c>
      <c r="F1274" s="193">
        <f>IFERROR(_xll.qlIndexFixing(IndexON,D1274,TRUE,_xll.ohTrigger(RecalcTrigger,TriggerON)),NA())</f>
        <v>2.0288139447552922E-2</v>
      </c>
      <c r="H1274" s="42">
        <f>_xll.qlCalendarAdvance(Calendar,$H1273,B1274,"f",FALSE)</f>
        <v>48380</v>
      </c>
      <c r="I1274" s="177">
        <f>_xll.qlInterestRateIndexValueDate(Index1M,$H1274)</f>
        <v>48382</v>
      </c>
      <c r="J1274" s="182">
        <f>IFERROR(_xll.qlIndexFixing(Index1M,$H1274,TRUE,_xll.ohTrigger(RecalcTrigger,Trigger1M)),NA())</f>
        <v>2.0381273684777768E-2</v>
      </c>
      <c r="K1274" s="44">
        <f>IFERROR(_xll.qlIndexFixing(Index3M,H1274,TRUE,_xll.ohTrigger(RecalcTrigger,Trigger3M)),NA())</f>
        <v>2.0778829203134699E-2</v>
      </c>
      <c r="L1274" s="44">
        <f>IFERROR(_xll.qlIndexFixing(Index6M,$H1274,TRUE,_xll.ohTrigger(RecalcTrigger,Trigger6M)),NA())</f>
        <v>2.0907199914434689E-2</v>
      </c>
      <c r="M1274" s="183">
        <f>IFERROR(_xll.qlIndexFixing(Index1Y,$H1274,TRUE,_xll.ohTrigger(RecalcTrigger,Trigger1Y)),NA())</f>
        <v>2.1257706572357676E-2</v>
      </c>
      <c r="N1274" s="182">
        <f>IFERROR(_xll.qlIndexFixing(ONIndex1M,I1274,TRUE,_xll.ohTrigger(RecalcTrigger,Trigger1M)),NA())</f>
        <v>2.0378073694642396E-2</v>
      </c>
      <c r="O1274" s="44">
        <f>IFERROR(_xll.qlIndexFixing(ONIndex3M,I1274,TRUE,_xll.ohTrigger(RecalcTrigger,Trigger3M)),NA())</f>
        <v>2.0789401041305666E-2</v>
      </c>
      <c r="P1274" s="44">
        <f>IFERROR(_xll.qlIndexFixing(ONIndex6M,I1274,TRUE,_xll.ohTrigger(RecalcTrigger,Trigger6M)),NA())</f>
        <v>2.0939608060848158E-2</v>
      </c>
      <c r="Q1274" s="183">
        <f>IFERROR(_xll.qlIndexFixing(ONIndex1Y,I1274,TRUE,_xll.ohTrigger(RecalcTrigger,Trigger1Y)),NA())</f>
        <v>2.1331476141472905E-2</v>
      </c>
    </row>
    <row r="1275" spans="2:17" x14ac:dyDescent="0.2">
      <c r="B1275" s="39" t="s">
        <v>42</v>
      </c>
      <c r="D1275" s="42">
        <f>_xll.qlCalendarAdvance(Calendar,$D1274,B1275,"f",FALSE)</f>
        <v>48387</v>
      </c>
      <c r="E1275" s="177">
        <f>_xll.qlInterestRateIndexValueDate(IndexON,D1275)</f>
        <v>48387</v>
      </c>
      <c r="F1275" s="193">
        <f>IFERROR(_xll.qlIndexFixing(IndexON,D1275,TRUE,_xll.ohTrigger(RecalcTrigger,TriggerON)),NA())</f>
        <v>2.0279137275345249E-2</v>
      </c>
      <c r="H1275" s="42">
        <f>_xll.qlCalendarAdvance(Calendar,$H1274,B1275,"f",FALSE)</f>
        <v>48387</v>
      </c>
      <c r="I1275" s="177">
        <f>_xll.qlInterestRateIndexValueDate(Index1M,$H1275)</f>
        <v>48389</v>
      </c>
      <c r="J1275" s="182">
        <f>IFERROR(_xll.qlIndexFixing(Index1M,$H1275,TRUE,_xll.ohTrigger(RecalcTrigger,Trigger1M)),NA())</f>
        <v>2.0372285162206516E-2</v>
      </c>
      <c r="K1275" s="44">
        <f>IFERROR(_xll.qlIndexFixing(Index3M,H1275,TRUE,_xll.ohTrigger(RecalcTrigger,Trigger3M)),NA())</f>
        <v>2.0767703946498763E-2</v>
      </c>
      <c r="L1275" s="44">
        <f>IFERROR(_xll.qlIndexFixing(Index6M,$H1275,TRUE,_xll.ohTrigger(RecalcTrigger,Trigger6M)),NA())</f>
        <v>2.0895437750020215E-2</v>
      </c>
      <c r="M1275" s="183">
        <f>IFERROR(_xll.qlIndexFixing(Index1Y,$H1275,TRUE,_xll.ohTrigger(RecalcTrigger,Trigger1Y)),NA())</f>
        <v>2.1245028802259296E-2</v>
      </c>
      <c r="N1275" s="182">
        <f>IFERROR(_xll.qlIndexFixing(ONIndex1M,I1275,TRUE,_xll.ohTrigger(RecalcTrigger,Trigger1M)),NA())</f>
        <v>2.0369198417808931E-2</v>
      </c>
      <c r="O1275" s="44">
        <f>IFERROR(_xll.qlIndexFixing(ONIndex3M,I1275,TRUE,_xll.ohTrigger(RecalcTrigger,Trigger3M)),NA())</f>
        <v>2.0778630614595173E-2</v>
      </c>
      <c r="P1275" s="44">
        <f>IFERROR(_xll.qlIndexFixing(ONIndex6M,I1275,TRUE,_xll.ohTrigger(RecalcTrigger,Trigger6M)),NA())</f>
        <v>2.092855202060484E-2</v>
      </c>
      <c r="Q1275" s="183">
        <f>IFERROR(_xll.qlIndexFixing(ONIndex1Y,I1275,TRUE,_xll.ohTrigger(RecalcTrigger,Trigger1Y)),NA())</f>
        <v>2.1320972213745293E-2</v>
      </c>
    </row>
    <row r="1276" spans="2:17" x14ac:dyDescent="0.2">
      <c r="B1276" s="39" t="s">
        <v>42</v>
      </c>
      <c r="D1276" s="42">
        <f>_xll.qlCalendarAdvance(Calendar,$D1275,B1276,"f",FALSE)</f>
        <v>48394</v>
      </c>
      <c r="E1276" s="177">
        <f>_xll.qlInterestRateIndexValueDate(IndexON,D1276)</f>
        <v>48394</v>
      </c>
      <c r="F1276" s="193">
        <f>IFERROR(_xll.qlIndexFixing(IndexON,D1276,TRUE,_xll.ohTrigger(RecalcTrigger,TriggerON)),NA())</f>
        <v>2.0270076876913734E-2</v>
      </c>
      <c r="H1276" s="42">
        <f>_xll.qlCalendarAdvance(Calendar,$H1275,B1276,"f",FALSE)</f>
        <v>48394</v>
      </c>
      <c r="I1276" s="177">
        <f>_xll.qlInterestRateIndexValueDate(Index1M,$H1276)</f>
        <v>48396</v>
      </c>
      <c r="J1276" s="182">
        <f>IFERROR(_xll.qlIndexFixing(Index1M,$H1276,TRUE,_xll.ohTrigger(RecalcTrigger,Trigger1M)),NA())</f>
        <v>2.0363237324222683E-2</v>
      </c>
      <c r="K1276" s="44">
        <f>IFERROR(_xll.qlIndexFixing(Index3M,H1276,TRUE,_xll.ohTrigger(RecalcTrigger,Trigger3M)),NA())</f>
        <v>2.0756528894047534E-2</v>
      </c>
      <c r="L1276" s="44">
        <f>IFERROR(_xll.qlIndexFixing(Index6M,$H1276,TRUE,_xll.ohTrigger(RecalcTrigger,Trigger6M)),NA())</f>
        <v>2.0882859666847872E-2</v>
      </c>
      <c r="M1276" s="183">
        <f>IFERROR(_xll.qlIndexFixing(Index1Y,$H1276,TRUE,_xll.ohTrigger(RecalcTrigger,Trigger1Y)),NA())</f>
        <v>2.1232275095870452E-2</v>
      </c>
      <c r="N1276" s="182">
        <f>IFERROR(_xll.qlIndexFixing(ONIndex1M,I1276,TRUE,_xll.ohTrigger(RecalcTrigger,Trigger1M)),NA())</f>
        <v>2.0360263651761912E-2</v>
      </c>
      <c r="O1276" s="44">
        <f>IFERROR(_xll.qlIndexFixing(ONIndex3M,I1276,TRUE,_xll.ohTrigger(RecalcTrigger,Trigger3M)),NA())</f>
        <v>2.0767809351429634E-2</v>
      </c>
      <c r="P1276" s="44">
        <f>IFERROR(_xll.qlIndexFixing(ONIndex6M,I1276,TRUE,_xll.ohTrigger(RecalcTrigger,Trigger6M)),NA())</f>
        <v>2.0917447403139278E-2</v>
      </c>
      <c r="Q1276" s="183">
        <f>IFERROR(_xll.qlIndexFixing(ONIndex1Y,I1276,TRUE,_xll.ohTrigger(RecalcTrigger,Trigger1Y)),NA())</f>
        <v>2.13103923243807E-2</v>
      </c>
    </row>
    <row r="1277" spans="2:17" x14ac:dyDescent="0.2">
      <c r="B1277" s="39" t="s">
        <v>42</v>
      </c>
      <c r="D1277" s="42">
        <f>_xll.qlCalendarAdvance(Calendar,$D1276,B1277,"f",FALSE)</f>
        <v>48401</v>
      </c>
      <c r="E1277" s="177">
        <f>_xll.qlInterestRateIndexValueDate(IndexON,D1277)</f>
        <v>48401</v>
      </c>
      <c r="F1277" s="193">
        <f>IFERROR(_xll.qlIndexFixing(IndexON,D1277,TRUE,_xll.ohTrigger(RecalcTrigger,TriggerON)),NA())</f>
        <v>2.0260958422841924E-2</v>
      </c>
      <c r="H1277" s="42">
        <f>_xll.qlCalendarAdvance(Calendar,$H1276,B1277,"f",FALSE)</f>
        <v>48401</v>
      </c>
      <c r="I1277" s="177">
        <f>_xll.qlInterestRateIndexValueDate(Index1M,$H1277)</f>
        <v>48403</v>
      </c>
      <c r="J1277" s="182">
        <f>IFERROR(_xll.qlIndexFixing(Index1M,$H1277,TRUE,_xll.ohTrigger(RecalcTrigger,Trigger1M)),NA())</f>
        <v>2.0354130336049103E-2</v>
      </c>
      <c r="K1277" s="44">
        <f>IFERROR(_xll.qlIndexFixing(Index3M,H1277,TRUE,_xll.ohTrigger(RecalcTrigger,Trigger3M)),NA())</f>
        <v>2.0745304261465862E-2</v>
      </c>
      <c r="L1277" s="44">
        <f>IFERROR(_xll.qlIndexFixing(Index6M,$H1277,TRUE,_xll.ohTrigger(RecalcTrigger,Trigger6M)),NA())</f>
        <v>2.0870993142668246E-2</v>
      </c>
      <c r="M1277" s="183">
        <f>IFERROR(_xll.qlIndexFixing(Index1Y,$H1277,TRUE,_xll.ohTrigger(RecalcTrigger,Trigger1Y)),NA())</f>
        <v>2.1219445514937922E-2</v>
      </c>
      <c r="N1277" s="182">
        <f>IFERROR(_xll.qlIndexFixing(ONIndex1M,I1277,TRUE,_xll.ohTrigger(RecalcTrigger,Trigger1M)),NA())</f>
        <v>2.0351269561249552E-2</v>
      </c>
      <c r="O1277" s="44">
        <f>IFERROR(_xll.qlIndexFixing(ONIndex3M,I1277,TRUE,_xll.ohTrigger(RecalcTrigger,Trigger3M)),NA())</f>
        <v>2.0756937466037684E-2</v>
      </c>
      <c r="P1277" s="44">
        <f>IFERROR(_xll.qlIndexFixing(ONIndex6M,I1277,TRUE,_xll.ohTrigger(RecalcTrigger,Trigger6M)),NA())</f>
        <v>2.090629441548586E-2</v>
      </c>
      <c r="Q1277" s="183">
        <f>IFERROR(_xll.qlIndexFixing(ONIndex1Y,I1277,TRUE,_xll.ohTrigger(RecalcTrigger,Trigger1Y)),NA())</f>
        <v>2.1299736531172897E-2</v>
      </c>
    </row>
    <row r="1278" spans="2:17" x14ac:dyDescent="0.2">
      <c r="B1278" s="39" t="s">
        <v>42</v>
      </c>
      <c r="D1278" s="42">
        <f>_xll.qlCalendarAdvance(Calendar,$D1277,B1278,"f",FALSE)</f>
        <v>48408</v>
      </c>
      <c r="E1278" s="177">
        <f>_xll.qlInterestRateIndexValueDate(IndexON,D1278)</f>
        <v>48408</v>
      </c>
      <c r="F1278" s="193">
        <f>IFERROR(_xll.qlIndexFixing(IndexON,D1278,TRUE,_xll.ohTrigger(RecalcTrigger,TriggerON)),NA())</f>
        <v>2.0251782083873238E-2</v>
      </c>
      <c r="H1278" s="42">
        <f>_xll.qlCalendarAdvance(Calendar,$H1277,B1278,"f",FALSE)</f>
        <v>48408</v>
      </c>
      <c r="I1278" s="177">
        <f>_xll.qlInterestRateIndexValueDate(Index1M,$H1278)</f>
        <v>48410</v>
      </c>
      <c r="J1278" s="182">
        <f>IFERROR(_xll.qlIndexFixing(Index1M,$H1278,TRUE,_xll.ohTrigger(RecalcTrigger,Trigger1M)),NA())</f>
        <v>2.0344964362896123E-2</v>
      </c>
      <c r="K1278" s="44">
        <f>IFERROR(_xll.qlIndexFixing(Index3M,H1278,TRUE,_xll.ohTrigger(RecalcTrigger,Trigger3M)),NA())</f>
        <v>2.0734030264433406E-2</v>
      </c>
      <c r="L1278" s="44">
        <f>IFERROR(_xll.qlIndexFixing(Index6M,$H1278,TRUE,_xll.ohTrigger(RecalcTrigger,Trigger6M)),NA())</f>
        <v>2.0859080657361244E-2</v>
      </c>
      <c r="M1278" s="183">
        <f>IFERROR(_xll.qlIndexFixing(Index1Y,$H1278,TRUE,_xll.ohTrigger(RecalcTrigger,Trigger1Y)),NA())</f>
        <v>2.1206540121223364E-2</v>
      </c>
      <c r="N1278" s="182">
        <f>IFERROR(_xll.qlIndexFixing(ONIndex1M,I1278,TRUE,_xll.ohTrigger(RecalcTrigger,Trigger1M)),NA())</f>
        <v>2.0342216311100003E-2</v>
      </c>
      <c r="O1278" s="44">
        <f>IFERROR(_xll.qlIndexFixing(ONIndex3M,I1278,TRUE,_xll.ohTrigger(RecalcTrigger,Trigger3M)),NA())</f>
        <v>2.074601517240815E-2</v>
      </c>
      <c r="P1278" s="44">
        <f>IFERROR(_xll.qlIndexFixing(ONIndex6M,I1278,TRUE,_xll.ohTrigger(RecalcTrigger,Trigger6M)),NA())</f>
        <v>2.0895093264758913E-2</v>
      </c>
      <c r="Q1278" s="183">
        <f>IFERROR(_xll.qlIndexFixing(ONIndex1Y,I1278,TRUE,_xll.ohTrigger(RecalcTrigger,Trigger1Y)),NA())</f>
        <v>2.1289004891515972E-2</v>
      </c>
    </row>
    <row r="1279" spans="2:17" x14ac:dyDescent="0.2">
      <c r="B1279" s="39" t="s">
        <v>42</v>
      </c>
      <c r="D1279" s="42">
        <f>_xll.qlCalendarAdvance(Calendar,$D1278,B1279,"f",FALSE)</f>
        <v>48415</v>
      </c>
      <c r="E1279" s="177">
        <f>_xll.qlInterestRateIndexValueDate(IndexON,D1279)</f>
        <v>48415</v>
      </c>
      <c r="F1279" s="193">
        <f>IFERROR(_xll.qlIndexFixing(IndexON,D1279,TRUE,_xll.ohTrigger(RecalcTrigger,TriggerON)),NA())</f>
        <v>2.0242548030351415E-2</v>
      </c>
      <c r="H1279" s="42">
        <f>_xll.qlCalendarAdvance(Calendar,$H1278,B1279,"f",FALSE)</f>
        <v>48415</v>
      </c>
      <c r="I1279" s="177">
        <f>_xll.qlInterestRateIndexValueDate(Index1M,$H1279)</f>
        <v>48417</v>
      </c>
      <c r="J1279" s="182">
        <f>IFERROR(_xll.qlIndexFixing(Index1M,$H1279,TRUE,_xll.ohTrigger(RecalcTrigger,Trigger1M)),NA())</f>
        <v>2.0335739569986577E-2</v>
      </c>
      <c r="K1279" s="44">
        <f>IFERROR(_xll.qlIndexFixing(Index3M,H1279,TRUE,_xll.ohTrigger(RecalcTrigger,Trigger3M)),NA())</f>
        <v>2.0722707118631549E-2</v>
      </c>
      <c r="L1279" s="44">
        <f>IFERROR(_xll.qlIndexFixing(Index6M,$H1279,TRUE,_xll.ohTrigger(RecalcTrigger,Trigger6M)),NA())</f>
        <v>2.0847122421096379E-2</v>
      </c>
      <c r="M1279" s="183">
        <f>IFERROR(_xll.qlIndexFixing(Index1Y,$H1279,TRUE,_xll.ohTrigger(RecalcTrigger,Trigger1Y)),NA())</f>
        <v>2.1193558976502026E-2</v>
      </c>
      <c r="N1279" s="182">
        <f>IFERROR(_xll.qlIndexFixing(ONIndex1M,I1279,TRUE,_xll.ohTrigger(RecalcTrigger,Trigger1M)),NA())</f>
        <v>2.0333104065981544E-2</v>
      </c>
      <c r="O1279" s="44">
        <f>IFERROR(_xll.qlIndexFixing(ONIndex3M,I1279,TRUE,_xll.ohTrigger(RecalcTrigger,Trigger3M)),NA())</f>
        <v>2.0735042685009475E-2</v>
      </c>
      <c r="P1279" s="44">
        <f>IFERROR(_xll.qlIndexFixing(ONIndex6M,I1279,TRUE,_xll.ohTrigger(RecalcTrigger,Trigger6M)),NA())</f>
        <v>2.0883844158072762E-2</v>
      </c>
      <c r="Q1279" s="183">
        <f>IFERROR(_xll.qlIndexFixing(ONIndex1Y,I1279,TRUE,_xll.ohTrigger(RecalcTrigger,Trigger1Y)),NA())</f>
        <v>2.1278197463203696E-2</v>
      </c>
    </row>
    <row r="1280" spans="2:17" x14ac:dyDescent="0.2">
      <c r="B1280" s="39" t="s">
        <v>42</v>
      </c>
      <c r="D1280" s="42">
        <f>_xll.qlCalendarAdvance(Calendar,$D1279,B1280,"f",FALSE)</f>
        <v>48422</v>
      </c>
      <c r="E1280" s="177">
        <f>_xll.qlInterestRateIndexValueDate(IndexON,D1280)</f>
        <v>48422</v>
      </c>
      <c r="F1280" s="193">
        <f>IFERROR(_xll.qlIndexFixing(IndexON,D1280,TRUE,_xll.ohTrigger(RecalcTrigger,TriggerON)),NA())</f>
        <v>2.0233256432860003E-2</v>
      </c>
      <c r="H1280" s="42">
        <f>_xll.qlCalendarAdvance(Calendar,$H1279,B1280,"f",FALSE)</f>
        <v>48422</v>
      </c>
      <c r="I1280" s="177">
        <f>_xll.qlInterestRateIndexValueDate(Index1M,$H1280)</f>
        <v>48424</v>
      </c>
      <c r="J1280" s="182">
        <f>IFERROR(_xll.qlIndexFixing(Index1M,$H1280,TRUE,_xll.ohTrigger(RecalcTrigger,Trigger1M)),NA())</f>
        <v>2.0326456122540804E-2</v>
      </c>
      <c r="K1280" s="44">
        <f>IFERROR(_xll.qlIndexFixing(Index3M,H1280,TRUE,_xll.ohTrigger(RecalcTrigger,Trigger3M)),NA())</f>
        <v>2.0711335039741673E-2</v>
      </c>
      <c r="L1280" s="44">
        <f>IFERROR(_xll.qlIndexFixing(Index6M,$H1280,TRUE,_xll.ohTrigger(RecalcTrigger,Trigger6M)),NA())</f>
        <v>2.0835118644041022E-2</v>
      </c>
      <c r="M1280" s="183">
        <f>IFERROR(_xll.qlIndexFixing(Index1Y,$H1280,TRUE,_xll.ohTrigger(RecalcTrigger,Trigger1Y)),NA())</f>
        <v>2.1180502142564041E-2</v>
      </c>
      <c r="N1280" s="182">
        <f>IFERROR(_xll.qlIndexFixing(ONIndex1M,I1280,TRUE,_xll.ohTrigger(RecalcTrigger,Trigger1M)),NA())</f>
        <v>2.0323932990882199E-2</v>
      </c>
      <c r="O1280" s="44">
        <f>IFERROR(_xll.qlIndexFixing(ONIndex3M,I1280,TRUE,_xll.ohTrigger(RecalcTrigger,Trigger3M)),NA())</f>
        <v>2.0724020217510741E-2</v>
      </c>
      <c r="P1280" s="44">
        <f>IFERROR(_xll.qlIndexFixing(ONIndex6M,I1280,TRUE,_xll.ohTrigger(RecalcTrigger,Trigger6M)),NA())</f>
        <v>2.0872547302461797E-2</v>
      </c>
      <c r="Q1280" s="183">
        <f>IFERROR(_xll.qlIndexFixing(ONIndex1Y,I1280,TRUE,_xll.ohTrigger(RecalcTrigger,Trigger1Y)),NA())</f>
        <v>2.1267314303869966E-2</v>
      </c>
    </row>
    <row r="1281" spans="2:17" x14ac:dyDescent="0.2">
      <c r="B1281" s="39" t="s">
        <v>42</v>
      </c>
      <c r="D1281" s="42">
        <f>_xll.qlCalendarAdvance(Calendar,$D1280,B1281,"f",FALSE)</f>
        <v>48429</v>
      </c>
      <c r="E1281" s="177">
        <f>_xll.qlInterestRateIndexValueDate(IndexON,D1281)</f>
        <v>48429</v>
      </c>
      <c r="F1281" s="193">
        <f>IFERROR(_xll.qlIndexFixing(IndexON,D1281,TRUE,_xll.ohTrigger(RecalcTrigger,TriggerON)),NA())</f>
        <v>2.0223907461982549E-2</v>
      </c>
      <c r="H1281" s="42">
        <f>_xll.qlCalendarAdvance(Calendar,$H1280,B1281,"f",FALSE)</f>
        <v>48429</v>
      </c>
      <c r="I1281" s="177">
        <f>_xll.qlInterestRateIndexValueDate(Index1M,$H1281)</f>
        <v>48431</v>
      </c>
      <c r="J1281" s="182">
        <f>IFERROR(_xll.qlIndexFixing(Index1M,$H1281,TRUE,_xll.ohTrigger(RecalcTrigger,Trigger1M)),NA())</f>
        <v>2.0317114185776641E-2</v>
      </c>
      <c r="K1281" s="44">
        <f>IFERROR(_xll.qlIndexFixing(Index3M,H1281,TRUE,_xll.ohTrigger(RecalcTrigger,Trigger3M)),NA())</f>
        <v>2.069991424344169E-2</v>
      </c>
      <c r="L1281" s="44">
        <f>IFERROR(_xll.qlIndexFixing(Index6M,$H1281,TRUE,_xll.ohTrigger(RecalcTrigger,Trigger6M)),NA())</f>
        <v>2.0823069536363828E-2</v>
      </c>
      <c r="M1281" s="183">
        <f>IFERROR(_xll.qlIndexFixing(Index1Y,$H1281,TRUE,_xll.ohTrigger(RecalcTrigger,Trigger1Y)),NA())</f>
        <v>2.1167369681212241E-2</v>
      </c>
      <c r="N1281" s="182">
        <f>IFERROR(_xll.qlIndexFixing(ONIndex1M,I1281,TRUE,_xll.ohTrigger(RecalcTrigger,Trigger1M)),NA())</f>
        <v>2.0314703250470245E-2</v>
      </c>
      <c r="O1281" s="44">
        <f>IFERROR(_xll.qlIndexFixing(ONIndex3M,I1281,TRUE,_xll.ohTrigger(RecalcTrigger,Trigger3M)),NA())</f>
        <v>2.0712947984460328E-2</v>
      </c>
      <c r="P1281" s="44">
        <f>IFERROR(_xll.qlIndexFixing(ONIndex6M,I1281,TRUE,_xll.ohTrigger(RecalcTrigger,Trigger6M)),NA())</f>
        <v>2.0861202905360088E-2</v>
      </c>
      <c r="Q1281" s="183">
        <f>IFERROR(_xll.qlIndexFixing(ONIndex1Y,I1281,TRUE,_xll.ohTrigger(RecalcTrigger,Trigger1Y)),NA())</f>
        <v>2.125635547114868E-2</v>
      </c>
    </row>
    <row r="1282" spans="2:17" x14ac:dyDescent="0.2">
      <c r="B1282" s="39" t="s">
        <v>42</v>
      </c>
      <c r="D1282" s="42">
        <f>_xll.qlCalendarAdvance(Calendar,$D1281,B1282,"f",FALSE)</f>
        <v>48436</v>
      </c>
      <c r="E1282" s="177">
        <f>_xll.qlInterestRateIndexValueDate(IndexON,D1282)</f>
        <v>48436</v>
      </c>
      <c r="F1282" s="193">
        <f>IFERROR(_xll.qlIndexFixing(IndexON,D1282,TRUE,_xll.ohTrigger(RecalcTrigger,TriggerON)),NA())</f>
        <v>2.02145012883026E-2</v>
      </c>
      <c r="H1282" s="42">
        <f>_xll.qlCalendarAdvance(Calendar,$H1281,B1282,"f",FALSE)</f>
        <v>48436</v>
      </c>
      <c r="I1282" s="177">
        <f>_xll.qlInterestRateIndexValueDate(Index1M,$H1282)</f>
        <v>48438</v>
      </c>
      <c r="J1282" s="182">
        <f>IFERROR(_xll.qlIndexFixing(Index1M,$H1282,TRUE,_xll.ohTrigger(RecalcTrigger,Trigger1M)),NA())</f>
        <v>2.0307713924909432E-2</v>
      </c>
      <c r="K1282" s="44">
        <f>IFERROR(_xll.qlIndexFixing(Index3M,H1282,TRUE,_xll.ohTrigger(RecalcTrigger,Trigger3M)),NA())</f>
        <v>2.0688444945412991E-2</v>
      </c>
      <c r="L1282" s="44">
        <f>IFERROR(_xll.qlIndexFixing(Index6M,$H1282,TRUE,_xll.ohTrigger(RecalcTrigger,Trigger6M)),NA())</f>
        <v>2.0810975308227005E-2</v>
      </c>
      <c r="M1282" s="183">
        <f>IFERROR(_xll.qlIndexFixing(Index1Y,$H1282,TRUE,_xll.ohTrigger(RecalcTrigger,Trigger1Y)),NA())</f>
        <v>2.1154161654264803E-2</v>
      </c>
      <c r="N1282" s="182">
        <f>IFERROR(_xll.qlIndexFixing(ONIndex1M,I1282,TRUE,_xll.ohTrigger(RecalcTrigger,Trigger1M)),NA())</f>
        <v>2.0305415009493899E-2</v>
      </c>
      <c r="O1282" s="44">
        <f>IFERROR(_xll.qlIndexFixing(ONIndex3M,I1282,TRUE,_xll.ohTrigger(RecalcTrigger,Trigger3M)),NA())</f>
        <v>2.0701826199767126E-2</v>
      </c>
      <c r="P1282" s="44">
        <f>IFERROR(_xll.qlIndexFixing(ONIndex6M,I1282,TRUE,_xll.ohTrigger(RecalcTrigger,Trigger6M)),NA())</f>
        <v>2.084981117348228E-2</v>
      </c>
      <c r="Q1282" s="183">
        <f>IFERROR(_xll.qlIndexFixing(ONIndex1Y,I1282,TRUE,_xll.ohTrigger(RecalcTrigger,Trigger1Y)),NA())</f>
        <v>2.1245321022513863E-2</v>
      </c>
    </row>
    <row r="1283" spans="2:17" x14ac:dyDescent="0.2">
      <c r="B1283" s="39" t="s">
        <v>42</v>
      </c>
      <c r="D1283" s="42">
        <f>_xll.qlCalendarAdvance(Calendar,$D1282,B1283,"f",FALSE)</f>
        <v>48443</v>
      </c>
      <c r="E1283" s="177">
        <f>_xll.qlInterestRateIndexValueDate(IndexON,D1283)</f>
        <v>48443</v>
      </c>
      <c r="F1283" s="193">
        <f>IFERROR(_xll.qlIndexFixing(IndexON,D1283,TRUE,_xll.ohTrigger(RecalcTrigger,TriggerON)),NA())</f>
        <v>2.0205038082243831E-2</v>
      </c>
      <c r="H1283" s="42">
        <f>_xll.qlCalendarAdvance(Calendar,$H1282,B1283,"f",FALSE)</f>
        <v>48443</v>
      </c>
      <c r="I1283" s="177">
        <f>_xll.qlInterestRateIndexValueDate(Index1M,$H1283)</f>
        <v>48445</v>
      </c>
      <c r="J1283" s="182">
        <f>IFERROR(_xll.qlIndexFixing(Index1M,$H1283,TRUE,_xll.ohTrigger(RecalcTrigger,Trigger1M)),NA())</f>
        <v>2.0298255505162011E-2</v>
      </c>
      <c r="K1283" s="44">
        <f>IFERROR(_xll.qlIndexFixing(Index3M,H1283,TRUE,_xll.ohTrigger(RecalcTrigger,Trigger3M)),NA())</f>
        <v>2.067692736133174E-2</v>
      </c>
      <c r="L1283" s="44">
        <f>IFERROR(_xll.qlIndexFixing(Index6M,$H1283,TRUE,_xll.ohTrigger(RecalcTrigger,Trigger6M)),NA())</f>
        <v>2.0798836169794915E-2</v>
      </c>
      <c r="M1283" s="183">
        <f>IFERROR(_xll.qlIndexFixing(Index1Y,$H1283,TRUE,_xll.ohTrigger(RecalcTrigger,Trigger1Y)),NA())</f>
        <v>2.1140878123552805E-2</v>
      </c>
      <c r="N1283" s="182">
        <f>IFERROR(_xll.qlIndexFixing(ONIndex1M,I1283,TRUE,_xll.ohTrigger(RecalcTrigger,Trigger1M)),NA())</f>
        <v>2.0296068432861247E-2</v>
      </c>
      <c r="O1283" s="44">
        <f>IFERROR(_xll.qlIndexFixing(ONIndex3M,I1283,TRUE,_xll.ohTrigger(RecalcTrigger,Trigger3M)),NA())</f>
        <v>2.0690655077579834E-2</v>
      </c>
      <c r="P1283" s="44">
        <f>IFERROR(_xll.qlIndexFixing(ONIndex6M,I1283,TRUE,_xll.ohTrigger(RecalcTrigger,Trigger6M)),NA())</f>
        <v>2.0838372314182507E-2</v>
      </c>
      <c r="Q1283" s="183">
        <f>IFERROR(_xll.qlIndexFixing(ONIndex1Y,I1283,TRUE,_xll.ohTrigger(RecalcTrigger,Trigger1Y)),NA())</f>
        <v>2.1234211015759286E-2</v>
      </c>
    </row>
    <row r="1284" spans="2:17" x14ac:dyDescent="0.2">
      <c r="B1284" s="39" t="s">
        <v>42</v>
      </c>
      <c r="D1284" s="42">
        <f>_xll.qlCalendarAdvance(Calendar,$D1283,B1284,"f",FALSE)</f>
        <v>48450</v>
      </c>
      <c r="E1284" s="177">
        <f>_xll.qlInterestRateIndexValueDate(IndexON,D1284)</f>
        <v>48450</v>
      </c>
      <c r="F1284" s="193">
        <f>IFERROR(_xll.qlIndexFixing(IndexON,D1284,TRUE,_xll.ohTrigger(RecalcTrigger,TriggerON)),NA())</f>
        <v>2.0195518014389791E-2</v>
      </c>
      <c r="H1284" s="42">
        <f>_xll.qlCalendarAdvance(Calendar,$H1283,B1284,"f",FALSE)</f>
        <v>48450</v>
      </c>
      <c r="I1284" s="177">
        <f>_xll.qlInterestRateIndexValueDate(Index1M,$H1284)</f>
        <v>48452</v>
      </c>
      <c r="J1284" s="182">
        <f>IFERROR(_xll.qlIndexFixing(Index1M,$H1284,TRUE,_xll.ohTrigger(RecalcTrigger,Trigger1M)),NA())</f>
        <v>2.0288739091757213E-2</v>
      </c>
      <c r="K1284" s="44">
        <f>IFERROR(_xll.qlIndexFixing(Index3M,H1284,TRUE,_xll.ohTrigger(RecalcTrigger,Trigger3M)),NA())</f>
        <v>2.0665361706876724E-2</v>
      </c>
      <c r="L1284" s="44">
        <f>IFERROR(_xll.qlIndexFixing(Index6M,$H1284,TRUE,_xll.ohTrigger(RecalcTrigger,Trigger6M)),NA())</f>
        <v>2.0786652331227191E-2</v>
      </c>
      <c r="M1284" s="183">
        <f>IFERROR(_xll.qlIndexFixing(Index1Y,$H1284,TRUE,_xll.ohTrigger(RecalcTrigger,Trigger1Y)),NA())</f>
        <v>2.1127519150921797E-2</v>
      </c>
      <c r="N1284" s="182">
        <f>IFERROR(_xll.qlIndexFixing(ONIndex1M,I1284,TRUE,_xll.ohTrigger(RecalcTrigger,Trigger1M)),NA())</f>
        <v>2.0286663685240569E-2</v>
      </c>
      <c r="O1284" s="44">
        <f>IFERROR(_xll.qlIndexFixing(ONIndex3M,I1284,TRUE,_xll.ohTrigger(RecalcTrigger,Trigger3M)),NA())</f>
        <v>2.0679434832127086E-2</v>
      </c>
      <c r="P1284" s="44">
        <f>IFERROR(_xll.qlIndexFixing(ONIndex6M,I1284,TRUE,_xll.ohTrigger(RecalcTrigger,Trigger6M)),NA())</f>
        <v>2.0826886534495159E-2</v>
      </c>
      <c r="Q1284" s="183">
        <f>IFERROR(_xll.qlIndexFixing(ONIndex1Y,I1284,TRUE,_xll.ohTrigger(RecalcTrigger,Trigger1Y)),NA())</f>
        <v>2.1223025508438909E-2</v>
      </c>
    </row>
    <row r="1285" spans="2:17" x14ac:dyDescent="0.2">
      <c r="B1285" s="39" t="s">
        <v>42</v>
      </c>
      <c r="D1285" s="42">
        <f>_xll.qlCalendarAdvance(Calendar,$D1284,B1285,"f",FALSE)</f>
        <v>48457</v>
      </c>
      <c r="E1285" s="177">
        <f>_xll.qlInterestRateIndexValueDate(IndexON,D1285)</f>
        <v>48457</v>
      </c>
      <c r="F1285" s="193">
        <f>IFERROR(_xll.qlIndexFixing(IndexON,D1285,TRUE,_xll.ohTrigger(RecalcTrigger,TriggerON)),NA())</f>
        <v>2.0185941255324025E-2</v>
      </c>
      <c r="H1285" s="42">
        <f>_xll.qlCalendarAdvance(Calendar,$H1284,B1285,"f",FALSE)</f>
        <v>48457</v>
      </c>
      <c r="I1285" s="177">
        <f>_xll.qlInterestRateIndexValueDate(Index1M,$H1285)</f>
        <v>48459</v>
      </c>
      <c r="J1285" s="182">
        <f>IFERROR(_xll.qlIndexFixing(Index1M,$H1285,TRUE,_xll.ohTrigger(RecalcTrigger,Trigger1M)),NA())</f>
        <v>2.0279164849907882E-2</v>
      </c>
      <c r="K1285" s="44">
        <f>IFERROR(_xll.qlIndexFixing(Index3M,H1285,TRUE,_xll.ohTrigger(RecalcTrigger,Trigger3M)),NA())</f>
        <v>2.0653995271932415E-2</v>
      </c>
      <c r="L1285" s="44">
        <f>IFERROR(_xll.qlIndexFixing(Index6M,$H1285,TRUE,_xll.ohTrigger(RecalcTrigger,Trigger6M)),NA())</f>
        <v>2.0775878303151668E-2</v>
      </c>
      <c r="M1285" s="183">
        <f>IFERROR(_xll.qlIndexFixing(Index1Y,$H1285,TRUE,_xll.ohTrigger(RecalcTrigger,Trigger1Y)),NA())</f>
        <v>2.1114084798230893E-2</v>
      </c>
      <c r="N1285" s="182">
        <f>IFERROR(_xll.qlIndexFixing(ONIndex1M,I1285,TRUE,_xll.ohTrigger(RecalcTrigger,Trigger1M)),NA())</f>
        <v>2.0277200931539952E-2</v>
      </c>
      <c r="O1285" s="44">
        <f>IFERROR(_xll.qlIndexFixing(ONIndex3M,I1285,TRUE,_xll.ohTrigger(RecalcTrigger,Trigger3M)),NA())</f>
        <v>2.0668165677637518E-2</v>
      </c>
      <c r="P1285" s="44">
        <f>IFERROR(_xll.qlIndexFixing(ONIndex6M,I1285,TRUE,_xll.ohTrigger(RecalcTrigger,Trigger6M)),NA())</f>
        <v>2.0815354041534562E-2</v>
      </c>
      <c r="Q1285" s="183">
        <f>IFERROR(_xll.qlIndexFixing(ONIndex1Y,I1285,TRUE,_xll.ohTrigger(RecalcTrigger,Trigger1Y)),NA())</f>
        <v>2.1211764558266566E-2</v>
      </c>
    </row>
    <row r="1286" spans="2:17" x14ac:dyDescent="0.2">
      <c r="B1286" s="39" t="s">
        <v>42</v>
      </c>
      <c r="D1286" s="42">
        <f>_xll.qlCalendarAdvance(Calendar,$D1285,B1286,"f",FALSE)</f>
        <v>48464</v>
      </c>
      <c r="E1286" s="177">
        <f>_xll.qlInterestRateIndexValueDate(IndexON,D1286)</f>
        <v>48464</v>
      </c>
      <c r="F1286" s="193">
        <f>IFERROR(_xll.qlIndexFixing(IndexON,D1286,TRUE,_xll.ohTrigger(RecalcTrigger,TriggerON)),NA())</f>
        <v>2.0176307975630081E-2</v>
      </c>
      <c r="H1286" s="42">
        <f>_xll.qlCalendarAdvance(Calendar,$H1285,B1286,"f",FALSE)</f>
        <v>48464</v>
      </c>
      <c r="I1286" s="177">
        <f>_xll.qlInterestRateIndexValueDate(Index1M,$H1286)</f>
        <v>48466</v>
      </c>
      <c r="J1286" s="182">
        <f>IFERROR(_xll.qlIndexFixing(Index1M,$H1286,TRUE,_xll.ohTrigger(RecalcTrigger,Trigger1M)),NA())</f>
        <v>2.0269532944846846E-2</v>
      </c>
      <c r="K1286" s="44">
        <f>IFERROR(_xll.qlIndexFixing(Index3M,H1286,TRUE,_xll.ohTrigger(RecalcTrigger,Trigger3M)),NA())</f>
        <v>2.0642338152761806E-2</v>
      </c>
      <c r="L1286" s="44">
        <f>IFERROR(_xll.qlIndexFixing(Index6M,$H1286,TRUE,_xll.ohTrigger(RecalcTrigger,Trigger6M)),NA())</f>
        <v>2.0763624674793042E-2</v>
      </c>
      <c r="M1286" s="183">
        <f>IFERROR(_xll.qlIndexFixing(Index1Y,$H1286,TRUE,_xll.ohTrigger(RecalcTrigger,Trigger1Y)),NA())</f>
        <v>2.1100575127353017E-2</v>
      </c>
      <c r="N1286" s="182">
        <f>IFERROR(_xll.qlIndexFixing(ONIndex1M,I1286,TRUE,_xll.ohTrigger(RecalcTrigger,Trigger1M)),NA())</f>
        <v>2.026768033650761E-2</v>
      </c>
      <c r="O1286" s="44">
        <f>IFERROR(_xll.qlIndexFixing(ONIndex3M,I1286,TRUE,_xll.ohTrigger(RecalcTrigger,Trigger3M)),NA())</f>
        <v>2.0656847827860148E-2</v>
      </c>
      <c r="P1286" s="44">
        <f>IFERROR(_xll.qlIndexFixing(ONIndex6M,I1286,TRUE,_xll.ohTrigger(RecalcTrigger,Trigger6M)),NA())</f>
        <v>2.080377504241504E-2</v>
      </c>
      <c r="Q1286" s="183">
        <f>IFERROR(_xll.qlIndexFixing(ONIndex1Y,I1286,TRUE,_xll.ohTrigger(RecalcTrigger,Trigger1Y)),NA())</f>
        <v>2.1200428222716283E-2</v>
      </c>
    </row>
    <row r="1287" spans="2:17" x14ac:dyDescent="0.2">
      <c r="B1287" s="39" t="s">
        <v>42</v>
      </c>
      <c r="D1287" s="42">
        <f>_xll.qlCalendarAdvance(Calendar,$D1286,B1287,"f",FALSE)</f>
        <v>48471</v>
      </c>
      <c r="E1287" s="177">
        <f>_xll.qlInterestRateIndexValueDate(IndexON,D1287)</f>
        <v>48471</v>
      </c>
      <c r="F1287" s="193">
        <f>IFERROR(_xll.qlIndexFixing(IndexON,D1287,TRUE,_xll.ohTrigger(RecalcTrigger,TriggerON)),NA())</f>
        <v>2.0166618345731635E-2</v>
      </c>
      <c r="H1287" s="42">
        <f>_xll.qlCalendarAdvance(Calendar,$H1286,B1287,"f",FALSE)</f>
        <v>48471</v>
      </c>
      <c r="I1287" s="177">
        <f>_xll.qlInterestRateIndexValueDate(Index1M,$H1287)</f>
        <v>48473</v>
      </c>
      <c r="J1287" s="182">
        <f>IFERROR(_xll.qlIndexFixing(Index1M,$H1287,TRUE,_xll.ohTrigger(RecalcTrigger,Trigger1M)),NA())</f>
        <v>2.0259843541781952E-2</v>
      </c>
      <c r="K1287" s="44">
        <f>IFERROR(_xll.qlIndexFixing(Index3M,H1287,TRUE,_xll.ohTrigger(RecalcTrigger,Trigger3M)),NA())</f>
        <v>2.0630633597175086E-2</v>
      </c>
      <c r="L1287" s="44">
        <f>IFERROR(_xll.qlIndexFixing(Index6M,$H1287,TRUE,_xll.ohTrigger(RecalcTrigger,Trigger6M)),NA())</f>
        <v>2.0751326912305582E-2</v>
      </c>
      <c r="M1287" s="183">
        <f>IFERROR(_xll.qlIndexFixing(Index1Y,$H1287,TRUE,_xll.ohTrigger(RecalcTrigger,Trigger1Y)),NA())</f>
        <v>2.1086990200175099E-2</v>
      </c>
      <c r="N1287" s="182">
        <f>IFERROR(_xll.qlIndexFixing(ONIndex1M,I1287,TRUE,_xll.ohTrigger(RecalcTrigger,Trigger1M)),NA())</f>
        <v>2.0258102064891759E-2</v>
      </c>
      <c r="O1287" s="44">
        <f>IFERROR(_xll.qlIndexFixing(ONIndex3M,I1287,TRUE,_xll.ohTrigger(RecalcTrigger,Trigger3M)),NA())</f>
        <v>2.064548149742329E-2</v>
      </c>
      <c r="P1287" s="44">
        <f>IFERROR(_xll.qlIndexFixing(ONIndex6M,I1287,TRUE,_xll.ohTrigger(RecalcTrigger,Trigger6M)),NA())</f>
        <v>2.0792149744330857E-2</v>
      </c>
      <c r="Q1287" s="183">
        <f>IFERROR(_xll.qlIndexFixing(ONIndex1Y,I1287,TRUE,_xll.ohTrigger(RecalcTrigger,Trigger1Y)),NA())</f>
        <v>2.118901655958183E-2</v>
      </c>
    </row>
    <row r="1288" spans="2:17" x14ac:dyDescent="0.2">
      <c r="B1288" s="39" t="s">
        <v>42</v>
      </c>
      <c r="D1288" s="42">
        <f>_xll.qlCalendarAdvance(Calendar,$D1287,B1288,"f",FALSE)</f>
        <v>48478</v>
      </c>
      <c r="E1288" s="177">
        <f>_xll.qlInterestRateIndexValueDate(IndexON,D1288)</f>
        <v>48478</v>
      </c>
      <c r="F1288" s="193">
        <f>IFERROR(_xll.qlIndexFixing(IndexON,D1288,TRUE,_xll.ohTrigger(RecalcTrigger,TriggerON)),NA())</f>
        <v>2.015687253629217E-2</v>
      </c>
      <c r="H1288" s="42">
        <f>_xll.qlCalendarAdvance(Calendar,$H1287,B1288,"f",FALSE)</f>
        <v>48478</v>
      </c>
      <c r="I1288" s="177">
        <f>_xll.qlInterestRateIndexValueDate(Index1M,$H1288)</f>
        <v>48480</v>
      </c>
      <c r="J1288" s="182">
        <f>IFERROR(_xll.qlIndexFixing(Index1M,$H1288,TRUE,_xll.ohTrigger(RecalcTrigger,Trigger1M)),NA())</f>
        <v>2.0250096805943529E-2</v>
      </c>
      <c r="K1288" s="44">
        <f>IFERROR(_xll.qlIndexFixing(Index3M,H1288,TRUE,_xll.ohTrigger(RecalcTrigger,Trigger3M)),NA())</f>
        <v>2.0618881820830947E-2</v>
      </c>
      <c r="L1288" s="44">
        <f>IFERROR(_xll.qlIndexFixing(Index6M,$H1288,TRUE,_xll.ohTrigger(RecalcTrigger,Trigger6M)),NA())</f>
        <v>2.073898522576036E-2</v>
      </c>
      <c r="M1288" s="183">
        <f>IFERROR(_xll.qlIndexFixing(Index1Y,$H1288,TRUE,_xll.ohTrigger(RecalcTrigger,Trigger1Y)),NA())</f>
        <v>2.1073330078597432E-2</v>
      </c>
      <c r="N1288" s="182">
        <f>IFERROR(_xll.qlIndexFixing(ONIndex1M,I1288,TRUE,_xll.ohTrigger(RecalcTrigger,Trigger1M)),NA())</f>
        <v>2.024846628152055E-2</v>
      </c>
      <c r="O1288" s="44">
        <f>IFERROR(_xll.qlIndexFixing(ONIndex3M,I1288,TRUE,_xll.ohTrigger(RecalcTrigger,Trigger3M)),NA())</f>
        <v>2.0634066900155901E-2</v>
      </c>
      <c r="P1288" s="44">
        <f>IFERROR(_xll.qlIndexFixing(ONIndex6M,I1288,TRUE,_xll.ohTrigger(RecalcTrigger,Trigger6M)),NA())</f>
        <v>2.0780478354396337E-2</v>
      </c>
      <c r="Q1288" s="183">
        <f>IFERROR(_xll.qlIndexFixing(ONIndex1Y,I1288,TRUE,_xll.ohTrigger(RecalcTrigger,Trigger1Y)),NA())</f>
        <v>2.1177529626417169E-2</v>
      </c>
    </row>
    <row r="1289" spans="2:17" x14ac:dyDescent="0.2">
      <c r="B1289" s="39" t="s">
        <v>42</v>
      </c>
      <c r="D1289" s="42">
        <f>_xll.qlCalendarAdvance(Calendar,$D1288,B1289,"f",FALSE)</f>
        <v>48485</v>
      </c>
      <c r="E1289" s="177">
        <f>_xll.qlInterestRateIndexValueDate(IndexON,D1289)</f>
        <v>48485</v>
      </c>
      <c r="F1289" s="193">
        <f>IFERROR(_xll.qlIndexFixing(IndexON,D1289,TRUE,_xll.ohTrigger(RecalcTrigger,TriggerON)),NA())</f>
        <v>2.0147070717815296E-2</v>
      </c>
      <c r="H1289" s="42">
        <f>_xll.qlCalendarAdvance(Calendar,$H1288,B1289,"f",FALSE)</f>
        <v>48485</v>
      </c>
      <c r="I1289" s="177">
        <f>_xll.qlInterestRateIndexValueDate(Index1M,$H1289)</f>
        <v>48487</v>
      </c>
      <c r="J1289" s="182">
        <f>IFERROR(_xll.qlIndexFixing(Index1M,$H1289,TRUE,_xll.ohTrigger(RecalcTrigger,Trigger1M)),NA())</f>
        <v>2.0240701226595974E-2</v>
      </c>
      <c r="K1289" s="44">
        <f>IFERROR(_xll.qlIndexFixing(Index3M,H1289,TRUE,_xll.ohTrigger(RecalcTrigger,Trigger3M)),NA())</f>
        <v>2.0606819927647246E-2</v>
      </c>
      <c r="L1289" s="44">
        <f>IFERROR(_xll.qlIndexFixing(Index6M,$H1289,TRUE,_xll.ohTrigger(RecalcTrigger,Trigger6M)),NA())</f>
        <v>2.0726294592517749E-2</v>
      </c>
      <c r="M1289" s="183">
        <f>IFERROR(_xll.qlIndexFixing(Index1Y,$H1289,TRUE,_xll.ohTrigger(RecalcTrigger,Trigger1Y)),NA())</f>
        <v>2.1059594824534105E-2</v>
      </c>
      <c r="N1289" s="182">
        <f>IFERROR(_xll.qlIndexFixing(ONIndex1M,I1289,TRUE,_xll.ohTrigger(RecalcTrigger,Trigger1M)),NA())</f>
        <v>2.0238773151222134E-2</v>
      </c>
      <c r="O1289" s="44">
        <f>IFERROR(_xll.qlIndexFixing(ONIndex3M,I1289,TRUE,_xll.ohTrigger(RecalcTrigger,Trigger3M)),NA())</f>
        <v>2.0622604250286614E-2</v>
      </c>
      <c r="P1289" s="44">
        <f>IFERROR(_xll.qlIndexFixing(ONIndex6M,I1289,TRUE,_xll.ohTrigger(RecalcTrigger,Trigger6M)),NA())</f>
        <v>2.0768761079565934E-2</v>
      </c>
      <c r="Q1289" s="183">
        <f>IFERROR(_xll.qlIndexFixing(ONIndex1Y,I1289,TRUE,_xll.ohTrigger(RecalcTrigger,Trigger1Y)),NA())</f>
        <v>2.1165967480856196E-2</v>
      </c>
    </row>
    <row r="1290" spans="2:17" x14ac:dyDescent="0.2">
      <c r="B1290" s="39" t="s">
        <v>42</v>
      </c>
      <c r="D1290" s="42">
        <f>_xll.qlCalendarAdvance(Calendar,$D1289,B1290,"f",FALSE)</f>
        <v>48492</v>
      </c>
      <c r="E1290" s="177">
        <f>_xll.qlInterestRateIndexValueDate(IndexON,D1290)</f>
        <v>48492</v>
      </c>
      <c r="F1290" s="193">
        <f>IFERROR(_xll.qlIndexFixing(IndexON,D1290,TRUE,_xll.ohTrigger(RecalcTrigger,TriggerON)),NA())</f>
        <v>2.0137213060884562E-2</v>
      </c>
      <c r="H1290" s="42">
        <f>_xll.qlCalendarAdvance(Calendar,$H1289,B1290,"f",FALSE)</f>
        <v>48492</v>
      </c>
      <c r="I1290" s="177">
        <f>_xll.qlInterestRateIndexValueDate(Index1M,$H1290)</f>
        <v>48494</v>
      </c>
      <c r="J1290" s="182">
        <f>IFERROR(_xll.qlIndexFixing(Index1M,$H1290,TRUE,_xll.ohTrigger(RecalcTrigger,Trigger1M)),NA())</f>
        <v>2.0230431996822451E-2</v>
      </c>
      <c r="K1290" s="44">
        <f>IFERROR(_xll.qlIndexFixing(Index3M,H1290,TRUE,_xll.ohTrigger(RecalcTrigger,Trigger3M)),NA())</f>
        <v>2.0594970380131864E-2</v>
      </c>
      <c r="L1290" s="44">
        <f>IFERROR(_xll.qlIndexFixing(Index6M,$H1290,TRUE,_xll.ohTrigger(RecalcTrigger,Trigger6M)),NA())</f>
        <v>2.0713861941515862E-2</v>
      </c>
      <c r="M1290" s="183">
        <f>IFERROR(_xll.qlIndexFixing(Index1Y,$H1290,TRUE,_xll.ohTrigger(RecalcTrigger,Trigger1Y)),NA())</f>
        <v>2.1045784499912356E-2</v>
      </c>
      <c r="N1290" s="182">
        <f>IFERROR(_xll.qlIndexFixing(ONIndex1M,I1290,TRUE,_xll.ohTrigger(RecalcTrigger,Trigger1M)),NA())</f>
        <v>2.0229022838744726E-2</v>
      </c>
      <c r="O1290" s="44">
        <f>IFERROR(_xll.qlIndexFixing(ONIndex3M,I1290,TRUE,_xll.ohTrigger(RecalcTrigger,Trigger3M)),NA())</f>
        <v>2.0611093762044064E-2</v>
      </c>
      <c r="P1290" s="44">
        <f>IFERROR(_xll.qlIndexFixing(ONIndex6M,I1290,TRUE,_xll.ohTrigger(RecalcTrigger,Trigger6M)),NA())</f>
        <v>2.0756998127193782E-2</v>
      </c>
      <c r="Q1290" s="183">
        <f>IFERROR(_xll.qlIndexFixing(ONIndex1Y,I1290,TRUE,_xll.ohTrigger(RecalcTrigger,Trigger1Y)),NA())</f>
        <v>2.115433018053281E-2</v>
      </c>
    </row>
    <row r="1291" spans="2:17" x14ac:dyDescent="0.2">
      <c r="B1291" s="39" t="s">
        <v>42</v>
      </c>
      <c r="D1291" s="42">
        <f>_xll.qlCalendarAdvance(Calendar,$D1290,B1291,"f",FALSE)</f>
        <v>48499</v>
      </c>
      <c r="E1291" s="177">
        <f>_xll.qlInterestRateIndexValueDate(IndexON,D1291)</f>
        <v>48499</v>
      </c>
      <c r="F1291" s="193">
        <f>IFERROR(_xll.qlIndexFixing(IndexON,D1291,TRUE,_xll.ohTrigger(RecalcTrigger,TriggerON)),NA())</f>
        <v>2.0127299735843707E-2</v>
      </c>
      <c r="H1291" s="42">
        <f>_xll.qlCalendarAdvance(Calendar,$H1290,B1291,"f",FALSE)</f>
        <v>48499</v>
      </c>
      <c r="I1291" s="177">
        <f>_xll.qlInterestRateIndexValueDate(Index1M,$H1291)</f>
        <v>48501</v>
      </c>
      <c r="J1291" s="182">
        <f>IFERROR(_xll.qlIndexFixing(Index1M,$H1291,TRUE,_xll.ohTrigger(RecalcTrigger,Trigger1M)),NA())</f>
        <v>2.0220514253985467E-2</v>
      </c>
      <c r="K1291" s="44">
        <f>IFERROR(_xll.qlIndexFixing(Index3M,H1291,TRUE,_xll.ohTrigger(RecalcTrigger,Trigger3M)),NA())</f>
        <v>2.0583074271961151E-2</v>
      </c>
      <c r="L1291" s="44">
        <f>IFERROR(_xll.qlIndexFixing(Index6M,$H1291,TRUE,_xll.ohTrigger(RecalcTrigger,Trigger6M)),NA())</f>
        <v>2.0701386009603247E-2</v>
      </c>
      <c r="M1291" s="183">
        <f>IFERROR(_xll.qlIndexFixing(Index1Y,$H1291,TRUE,_xll.ohTrigger(RecalcTrigger,Trigger1Y)),NA())</f>
        <v>2.1031899166674299E-2</v>
      </c>
      <c r="N1291" s="182">
        <f>IFERROR(_xll.qlIndexFixing(ONIndex1M,I1291,TRUE,_xll.ohTrigger(RecalcTrigger,Trigger1M)),NA())</f>
        <v>2.0219215508836541E-2</v>
      </c>
      <c r="O1291" s="44">
        <f>IFERROR(_xll.qlIndexFixing(ONIndex3M,I1291,TRUE,_xll.ohTrigger(RecalcTrigger,Trigger3M)),NA())</f>
        <v>2.0599535649337142E-2</v>
      </c>
      <c r="P1291" s="44">
        <f>IFERROR(_xll.qlIndexFixing(ONIndex6M,I1291,TRUE,_xll.ohTrigger(RecalcTrigger,Trigger6M)),NA())</f>
        <v>2.0745189704154399E-2</v>
      </c>
      <c r="Q1291" s="183">
        <f>IFERROR(_xll.qlIndexFixing(ONIndex1Y,I1291,TRUE,_xll.ohTrigger(RecalcTrigger,Trigger1Y)),NA())</f>
        <v>2.1142617783080908E-2</v>
      </c>
    </row>
    <row r="1292" spans="2:17" x14ac:dyDescent="0.2">
      <c r="B1292" s="39" t="s">
        <v>42</v>
      </c>
      <c r="D1292" s="42">
        <f>_xll.qlCalendarAdvance(Calendar,$D1291,B1292,"f",FALSE)</f>
        <v>48506</v>
      </c>
      <c r="E1292" s="177">
        <f>_xll.qlInterestRateIndexValueDate(IndexON,D1292)</f>
        <v>48506</v>
      </c>
      <c r="F1292" s="193">
        <f>IFERROR(_xll.qlIndexFixing(IndexON,D1292,TRUE,_xll.ohTrigger(RecalcTrigger,TriggerON)),NA())</f>
        <v>2.0117330913516085E-2</v>
      </c>
      <c r="H1292" s="42">
        <f>_xll.qlCalendarAdvance(Calendar,$H1291,B1292,"f",FALSE)</f>
        <v>48506</v>
      </c>
      <c r="I1292" s="177">
        <f>_xll.qlInterestRateIndexValueDate(Index1M,$H1292)</f>
        <v>48508</v>
      </c>
      <c r="J1292" s="182">
        <f>IFERROR(_xll.qlIndexFixing(Index1M,$H1292,TRUE,_xll.ohTrigger(RecalcTrigger,Trigger1M)),NA())</f>
        <v>2.0210539839258801E-2</v>
      </c>
      <c r="K1292" s="44">
        <f>IFERROR(_xll.qlIndexFixing(Index3M,H1292,TRUE,_xll.ohTrigger(RecalcTrigger,Trigger3M)),NA())</f>
        <v>2.0571131818807806E-2</v>
      </c>
      <c r="L1292" s="44">
        <f>IFERROR(_xll.qlIndexFixing(Index6M,$H1292,TRUE,_xll.ohTrigger(RecalcTrigger,Trigger6M)),NA())</f>
        <v>2.068886700685758E-2</v>
      </c>
      <c r="M1292" s="183">
        <f>IFERROR(_xll.qlIndexFixing(Index1Y,$H1292,TRUE,_xll.ohTrigger(RecalcTrigger,Trigger1Y)),NA())</f>
        <v>2.1017938886774109E-2</v>
      </c>
      <c r="N1292" s="182">
        <f>IFERROR(_xll.qlIndexFixing(ONIndex1M,I1292,TRUE,_xll.ohTrigger(RecalcTrigger,Trigger1M)),NA())</f>
        <v>2.0209351326325731E-2</v>
      </c>
      <c r="O1292" s="44">
        <f>IFERROR(_xll.qlIndexFixing(ONIndex3M,I1292,TRUE,_xll.ohTrigger(RecalcTrigger,Trigger3M)),NA())</f>
        <v>2.0587930126554355E-2</v>
      </c>
      <c r="P1292" s="44">
        <f>IFERROR(_xll.qlIndexFixing(ONIndex6M,I1292,TRUE,_xll.ohTrigger(RecalcTrigger,Trigger6M)),NA())</f>
        <v>2.0733336017642046E-2</v>
      </c>
      <c r="Q1292" s="183">
        <f>IFERROR(_xll.qlIndexFixing(ONIndex1Y,I1292,TRUE,_xll.ohTrigger(RecalcTrigger,Trigger1Y)),NA())</f>
        <v>2.1130830346214324E-2</v>
      </c>
    </row>
    <row r="1293" spans="2:17" x14ac:dyDescent="0.2">
      <c r="B1293" s="39" t="s">
        <v>42</v>
      </c>
      <c r="D1293" s="42">
        <f>_xll.qlCalendarAdvance(Calendar,$D1292,B1293,"f",FALSE)</f>
        <v>48513</v>
      </c>
      <c r="E1293" s="177">
        <f>_xll.qlInterestRateIndexValueDate(IndexON,D1293)</f>
        <v>48513</v>
      </c>
      <c r="F1293" s="193">
        <f>IFERROR(_xll.qlIndexFixing(IndexON,D1293,TRUE,_xll.ohTrigger(RecalcTrigger,TriggerON)),NA())</f>
        <v>2.0107306764245436E-2</v>
      </c>
      <c r="H1293" s="42">
        <f>_xll.qlCalendarAdvance(Calendar,$H1292,B1293,"f",FALSE)</f>
        <v>48513</v>
      </c>
      <c r="I1293" s="177">
        <f>_xll.qlInterestRateIndexValueDate(Index1M,$H1293)</f>
        <v>48515</v>
      </c>
      <c r="J1293" s="182">
        <f>IFERROR(_xll.qlIndexFixing(Index1M,$H1293,TRUE,_xll.ohTrigger(RecalcTrigger,Trigger1M)),NA())</f>
        <v>2.0200508917870286E-2</v>
      </c>
      <c r="K1293" s="44">
        <f>IFERROR(_xll.qlIndexFixing(Index3M,H1293,TRUE,_xll.ohTrigger(RecalcTrigger,Trigger3M)),NA())</f>
        <v>2.0559143236341913E-2</v>
      </c>
      <c r="L1293" s="44">
        <f>IFERROR(_xll.qlIndexFixing(Index6M,$H1293,TRUE,_xll.ohTrigger(RecalcTrigger,Trigger6M)),NA())</f>
        <v>2.0676305143352575E-2</v>
      </c>
      <c r="M1293" s="183">
        <f>IFERROR(_xll.qlIndexFixing(Index1Y,$H1293,TRUE,_xll.ohTrigger(RecalcTrigger,Trigger1Y)),NA())</f>
        <v>2.1003903722179963E-2</v>
      </c>
      <c r="N1293" s="182">
        <f>IFERROR(_xll.qlIndexFixing(ONIndex1M,I1293,TRUE,_xll.ohTrigger(RecalcTrigger,Trigger1M)),NA())</f>
        <v>2.0199430456040446E-2</v>
      </c>
      <c r="O1293" s="44">
        <f>IFERROR(_xll.qlIndexFixing(ONIndex3M,I1293,TRUE,_xll.ohTrigger(RecalcTrigger,Trigger3M)),NA())</f>
        <v>2.0576277407604593E-2</v>
      </c>
      <c r="P1293" s="44">
        <f>IFERROR(_xll.qlIndexFixing(ONIndex6M,I1293,TRUE,_xll.ohTrigger(RecalcTrigger,Trigger6M)),NA())</f>
        <v>2.0721437274850985E-2</v>
      </c>
      <c r="Q1293" s="183">
        <f>IFERROR(_xll.qlIndexFixing(ONIndex1Y,I1293,TRUE,_xll.ohTrigger(RecalcTrigger,Trigger1Y)),NA())</f>
        <v>2.1118967927327148E-2</v>
      </c>
    </row>
    <row r="1294" spans="2:17" x14ac:dyDescent="0.2">
      <c r="B1294" s="39" t="s">
        <v>42</v>
      </c>
      <c r="D1294" s="42">
        <f>_xll.qlCalendarAdvance(Calendar,$D1293,B1294,"f",FALSE)</f>
        <v>48520</v>
      </c>
      <c r="E1294" s="177">
        <f>_xll.qlInterestRateIndexValueDate(IndexON,D1294)</f>
        <v>48520</v>
      </c>
      <c r="F1294" s="193">
        <f>IFERROR(_xll.qlIndexFixing(IndexON,D1294,TRUE,_xll.ohTrigger(RecalcTrigger,TriggerON)),NA())</f>
        <v>2.009722745877518E-2</v>
      </c>
      <c r="H1294" s="42">
        <f>_xll.qlCalendarAdvance(Calendar,$H1293,B1294,"f",FALSE)</f>
        <v>48520</v>
      </c>
      <c r="I1294" s="177">
        <f>_xll.qlInterestRateIndexValueDate(Index1M,$H1294)</f>
        <v>48522</v>
      </c>
      <c r="J1294" s="182">
        <f>IFERROR(_xll.qlIndexFixing(Index1M,$H1294,TRUE,_xll.ohTrigger(RecalcTrigger,Trigger1M)),NA())</f>
        <v>2.0190421655040258E-2</v>
      </c>
      <c r="K1294" s="44">
        <f>IFERROR(_xll.qlIndexFixing(Index3M,H1294,TRUE,_xll.ohTrigger(RecalcTrigger,Trigger3M)),NA())</f>
        <v>2.0547108740229227E-2</v>
      </c>
      <c r="L1294" s="44">
        <f>IFERROR(_xll.qlIndexFixing(Index6M,$H1294,TRUE,_xll.ohTrigger(RecalcTrigger,Trigger6M)),NA())</f>
        <v>2.0664024464866364E-2</v>
      </c>
      <c r="M1294" s="183">
        <f>IFERROR(_xll.qlIndexFixing(Index1Y,$H1294,TRUE,_xll.ohTrigger(RecalcTrigger,Trigger1Y)),NA())</f>
        <v>2.0989793734874067E-2</v>
      </c>
      <c r="N1294" s="182">
        <f>IFERROR(_xll.qlIndexFixing(ONIndex1M,I1294,TRUE,_xll.ohTrigger(RecalcTrigger,Trigger1M)),NA())</f>
        <v>2.0189453062648965E-2</v>
      </c>
      <c r="O1294" s="44">
        <f>IFERROR(_xll.qlIndexFixing(ONIndex3M,I1294,TRUE,_xll.ohTrigger(RecalcTrigger,Trigger3M)),NA())</f>
        <v>2.0564577706716491E-2</v>
      </c>
      <c r="P1294" s="44">
        <f>IFERROR(_xll.qlIndexFixing(ONIndex6M,I1294,TRUE,_xll.ohTrigger(RecalcTrigger,Trigger6M)),NA())</f>
        <v>2.0709493682815605E-2</v>
      </c>
      <c r="Q1294" s="183">
        <f>IFERROR(_xll.qlIndexFixing(ONIndex1Y,I1294,TRUE,_xll.ohTrigger(RecalcTrigger,Trigger1Y)),NA())</f>
        <v>2.1107030584293085E-2</v>
      </c>
    </row>
    <row r="1295" spans="2:17" x14ac:dyDescent="0.2">
      <c r="B1295" s="39" t="s">
        <v>42</v>
      </c>
      <c r="D1295" s="42">
        <f>_xll.qlCalendarAdvance(Calendar,$D1294,B1295,"f",FALSE)</f>
        <v>48527</v>
      </c>
      <c r="E1295" s="177">
        <f>_xll.qlInterestRateIndexValueDate(IndexON,D1295)</f>
        <v>48527</v>
      </c>
      <c r="F1295" s="193">
        <f>IFERROR(_xll.qlIndexFixing(IndexON,D1295,TRUE,_xll.ohTrigger(RecalcTrigger,TriggerON)),NA())</f>
        <v>2.0087093167449055E-2</v>
      </c>
      <c r="H1295" s="42">
        <f>_xll.qlCalendarAdvance(Calendar,$H1294,B1295,"f",FALSE)</f>
        <v>48527</v>
      </c>
      <c r="I1295" s="177">
        <f>_xll.qlInterestRateIndexValueDate(Index1M,$H1295)</f>
        <v>48529</v>
      </c>
      <c r="J1295" s="182">
        <f>IFERROR(_xll.qlIndexFixing(Index1M,$H1295,TRUE,_xll.ohTrigger(RecalcTrigger,Trigger1M)),NA())</f>
        <v>2.0180278215989056E-2</v>
      </c>
      <c r="K1295" s="44">
        <f>IFERROR(_xll.qlIndexFixing(Index3M,H1295,TRUE,_xll.ohTrigger(RecalcTrigger,Trigger3M)),NA())</f>
        <v>2.0535028546142437E-2</v>
      </c>
      <c r="L1295" s="44">
        <f>IFERROR(_xll.qlIndexFixing(Index6M,$H1295,TRUE,_xll.ohTrigger(RecalcTrigger,Trigger6M)),NA())</f>
        <v>2.0651381191666707E-2</v>
      </c>
      <c r="M1295" s="183">
        <f>IFERROR(_xll.qlIndexFixing(Index1Y,$H1295,TRUE,_xll.ohTrigger(RecalcTrigger,Trigger1Y)),NA())</f>
        <v>2.0975608986850882E-2</v>
      </c>
      <c r="N1295" s="182">
        <f>IFERROR(_xll.qlIndexFixing(ONIndex1M,I1295,TRUE,_xll.ohTrigger(RecalcTrigger,Trigger1M)),NA())</f>
        <v>2.0179419311139313E-2</v>
      </c>
      <c r="O1295" s="44">
        <f>IFERROR(_xll.qlIndexFixing(ONIndex3M,I1295,TRUE,_xll.ohTrigger(RecalcTrigger,Trigger3M)),NA())</f>
        <v>2.0552831238278557E-2</v>
      </c>
      <c r="P1295" s="44">
        <f>IFERROR(_xll.qlIndexFixing(ONIndex6M,I1295,TRUE,_xll.ohTrigger(RecalcTrigger,Trigger6M)),NA())</f>
        <v>2.0697505448730169E-2</v>
      </c>
      <c r="Q1295" s="183">
        <f>IFERROR(_xll.qlIndexFixing(ONIndex1Y,I1295,TRUE,_xll.ohTrigger(RecalcTrigger,Trigger1Y)),NA())</f>
        <v>2.1095018374666097E-2</v>
      </c>
    </row>
    <row r="1296" spans="2:17" x14ac:dyDescent="0.2">
      <c r="B1296" s="39" t="s">
        <v>42</v>
      </c>
      <c r="D1296" s="42">
        <f>_xll.qlCalendarAdvance(Calendar,$D1295,B1296,"f",FALSE)</f>
        <v>48534</v>
      </c>
      <c r="E1296" s="177">
        <f>_xll.qlInterestRateIndexValueDate(IndexON,D1296)</f>
        <v>48534</v>
      </c>
      <c r="F1296" s="193">
        <f>IFERROR(_xll.qlIndexFixing(IndexON,D1296,TRUE,_xll.ohTrigger(RecalcTrigger,TriggerON)),NA())</f>
        <v>2.0076904061010481E-2</v>
      </c>
      <c r="H1296" s="42">
        <f>_xll.qlCalendarAdvance(Calendar,$H1295,B1296,"f",FALSE)</f>
        <v>48534</v>
      </c>
      <c r="I1296" s="177">
        <f>_xll.qlInterestRateIndexValueDate(Index1M,$H1296)</f>
        <v>48536</v>
      </c>
      <c r="J1296" s="182">
        <f>IFERROR(_xll.qlIndexFixing(Index1M,$H1296,TRUE,_xll.ohTrigger(RecalcTrigger,Trigger1M)),NA())</f>
        <v>2.017007876594451E-2</v>
      </c>
      <c r="K1296" s="44">
        <f>IFERROR(_xll.qlIndexFixing(Index3M,H1296,TRUE,_xll.ohTrigger(RecalcTrigger,Trigger3M)),NA())</f>
        <v>2.052290286974208E-2</v>
      </c>
      <c r="L1296" s="44">
        <f>IFERROR(_xll.qlIndexFixing(Index6M,$H1296,TRUE,_xll.ohTrigger(RecalcTrigger,Trigger6M)),NA())</f>
        <v>2.0638695674881625E-2</v>
      </c>
      <c r="M1296" s="183">
        <f>IFERROR(_xll.qlIndexFixing(Index1Y,$H1296,TRUE,_xll.ohTrigger(RecalcTrigger,Trigger1Y)),NA())</f>
        <v>2.0961349540119325E-2</v>
      </c>
      <c r="N1296" s="182">
        <f>IFERROR(_xll.qlIndexFixing(ONIndex1M,I1296,TRUE,_xll.ohTrigger(RecalcTrigger,Trigger1M)),NA())</f>
        <v>2.0169329366099831E-2</v>
      </c>
      <c r="O1296" s="44">
        <f>IFERROR(_xll.qlIndexFixing(ONIndex3M,I1296,TRUE,_xll.ohTrigger(RecalcTrigger,Trigger3M)),NA())</f>
        <v>2.0541038216039809E-2</v>
      </c>
      <c r="P1296" s="44">
        <f>IFERROR(_xll.qlIndexFixing(ONIndex6M,I1296,TRUE,_xll.ohTrigger(RecalcTrigger,Trigger6M)),NA())</f>
        <v>2.068547277954913E-2</v>
      </c>
      <c r="Q1296" s="183">
        <f>IFERROR(_xll.qlIndexFixing(ONIndex1Y,I1296,TRUE,_xll.ohTrigger(RecalcTrigger,Trigger1Y)),NA())</f>
        <v>2.1082931356080081E-2</v>
      </c>
    </row>
    <row r="1297" spans="2:17" x14ac:dyDescent="0.2">
      <c r="B1297" s="39" t="s">
        <v>42</v>
      </c>
      <c r="D1297" s="42">
        <f>_xll.qlCalendarAdvance(Calendar,$D1296,B1297,"f",FALSE)</f>
        <v>48541</v>
      </c>
      <c r="E1297" s="177">
        <f>_xll.qlInterestRateIndexValueDate(IndexON,D1297)</f>
        <v>48541</v>
      </c>
      <c r="F1297" s="193">
        <f>IFERROR(_xll.qlIndexFixing(IndexON,D1297,TRUE,_xll.ohTrigger(RecalcTrigger,TriggerON)),NA())</f>
        <v>2.0066660309803197E-2</v>
      </c>
      <c r="H1297" s="42">
        <f>_xll.qlCalendarAdvance(Calendar,$H1296,B1297,"f",FALSE)</f>
        <v>48541</v>
      </c>
      <c r="I1297" s="177">
        <f>_xll.qlInterestRateIndexValueDate(Index1M,$H1297)</f>
        <v>48543</v>
      </c>
      <c r="J1297" s="182">
        <f>IFERROR(_xll.qlIndexFixing(Index1M,$H1297,TRUE,_xll.ohTrigger(RecalcTrigger,Trigger1M)),NA())</f>
        <v>2.0159823470129457E-2</v>
      </c>
      <c r="K1297" s="44">
        <f>IFERROR(_xll.qlIndexFixing(Index3M,H1297,TRUE,_xll.ohTrigger(RecalcTrigger,Trigger3M)),NA())</f>
        <v>2.0510731926699985E-2</v>
      </c>
      <c r="L1297" s="44">
        <f>IFERROR(_xll.qlIndexFixing(Index6M,$H1297,TRUE,_xll.ohTrigger(RecalcTrigger,Trigger6M)),NA())</f>
        <v>2.0625968124558344E-2</v>
      </c>
      <c r="M1297" s="183">
        <f>IFERROR(_xll.qlIndexFixing(Index1Y,$H1297,TRUE,_xll.ohTrigger(RecalcTrigger,Trigger1Y)),NA())</f>
        <v>2.0947015456700805E-2</v>
      </c>
      <c r="N1297" s="182">
        <f>IFERROR(_xll.qlIndexFixing(ONIndex1M,I1297,TRUE,_xll.ohTrigger(RecalcTrigger,Trigger1M)),NA())</f>
        <v>2.0159183392518543E-2</v>
      </c>
      <c r="O1297" s="44">
        <f>IFERROR(_xll.qlIndexFixing(ONIndex3M,I1297,TRUE,_xll.ohTrigger(RecalcTrigger,Trigger3M)),NA())</f>
        <v>2.0529198854468689E-2</v>
      </c>
      <c r="P1297" s="44">
        <f>IFERROR(_xll.qlIndexFixing(ONIndex6M,I1297,TRUE,_xll.ohTrigger(RecalcTrigger,Trigger6M)),NA())</f>
        <v>2.0673395882626622E-2</v>
      </c>
      <c r="Q1297" s="183">
        <f>IFERROR(_xll.qlIndexFixing(ONIndex1Y,I1297,TRUE,_xll.ohTrigger(RecalcTrigger,Trigger1Y)),NA())</f>
        <v>2.1070769586009064E-2</v>
      </c>
    </row>
    <row r="1298" spans="2:17" x14ac:dyDescent="0.2">
      <c r="B1298" s="39" t="s">
        <v>42</v>
      </c>
      <c r="D1298" s="42">
        <f>_xll.qlCalendarAdvance(Calendar,$D1297,B1298,"f",FALSE)</f>
        <v>48548</v>
      </c>
      <c r="E1298" s="177">
        <f>_xll.qlInterestRateIndexValueDate(IndexON,D1298)</f>
        <v>48548</v>
      </c>
      <c r="F1298" s="193">
        <f>IFERROR(_xll.qlIndexFixing(IndexON,D1298,TRUE,_xll.ohTrigger(RecalcTrigger,TriggerON)),NA())</f>
        <v>2.0056362084490686E-2</v>
      </c>
      <c r="H1298" s="42">
        <f>_xll.qlCalendarAdvance(Calendar,$H1297,B1298,"f",FALSE)</f>
        <v>48548</v>
      </c>
      <c r="I1298" s="177">
        <f>_xll.qlInterestRateIndexValueDate(Index1M,$H1298)</f>
        <v>48550</v>
      </c>
      <c r="J1298" s="182">
        <f>IFERROR(_xll.qlIndexFixing(Index1M,$H1298,TRUE,_xll.ohTrigger(RecalcTrigger,Trigger1M)),NA())</f>
        <v>2.014951249376673E-2</v>
      </c>
      <c r="K1298" s="44">
        <f>IFERROR(_xll.qlIndexFixing(Index3M,H1298,TRUE,_xll.ohTrigger(RecalcTrigger,Trigger3M)),NA())</f>
        <v>2.0499112408357334E-2</v>
      </c>
      <c r="L1298" s="44">
        <f>IFERROR(_xll.qlIndexFixing(Index6M,$H1298,TRUE,_xll.ohTrigger(RecalcTrigger,Trigger6M)),NA())</f>
        <v>2.0612860266860336E-2</v>
      </c>
      <c r="M1298" s="183">
        <f>IFERROR(_xll.qlIndexFixing(Index1Y,$H1298,TRUE,_xll.ohTrigger(RecalcTrigger,Trigger1Y)),NA())</f>
        <v>2.0932606798630293E-2</v>
      </c>
      <c r="N1298" s="182">
        <f>IFERROR(_xll.qlIndexFixing(ONIndex1M,I1298,TRUE,_xll.ohTrigger(RecalcTrigger,Trigger1M)),NA())</f>
        <v>2.0148981554983791E-2</v>
      </c>
      <c r="O1298" s="44">
        <f>IFERROR(_xll.qlIndexFixing(ONIndex3M,I1298,TRUE,_xll.ohTrigger(RecalcTrigger,Trigger3M)),NA())</f>
        <v>2.0517313367394152E-2</v>
      </c>
      <c r="P1298" s="44">
        <f>IFERROR(_xll.qlIndexFixing(ONIndex6M,I1298,TRUE,_xll.ohTrigger(RecalcTrigger,Trigger6M)),NA())</f>
        <v>2.0661274964997034E-2</v>
      </c>
      <c r="Q1298" s="183">
        <f>IFERROR(_xll.qlIndexFixing(ONIndex1Y,I1298,TRUE,_xll.ohTrigger(RecalcTrigger,Trigger1Y)),NA())</f>
        <v>2.105853312232675E-2</v>
      </c>
    </row>
    <row r="1299" spans="2:17" x14ac:dyDescent="0.2">
      <c r="B1299" s="39" t="s">
        <v>42</v>
      </c>
      <c r="D1299" s="42">
        <f>_xll.qlCalendarAdvance(Calendar,$D1298,B1299,"f",FALSE)</f>
        <v>48555</v>
      </c>
      <c r="E1299" s="177">
        <f>_xll.qlInterestRateIndexValueDate(IndexON,D1299)</f>
        <v>48555</v>
      </c>
      <c r="F1299" s="193">
        <f>IFERROR(_xll.qlIndexFixing(IndexON,D1299,TRUE,_xll.ohTrigger(RecalcTrigger,TriggerON)),NA())</f>
        <v>2.0046009555496624E-2</v>
      </c>
      <c r="H1299" s="42">
        <f>_xll.qlCalendarAdvance(Calendar,$H1298,B1299,"f",FALSE)</f>
        <v>48555</v>
      </c>
      <c r="I1299" s="177">
        <f>_xll.qlInterestRateIndexValueDate(Index1M,$H1299)</f>
        <v>48557</v>
      </c>
      <c r="J1299" s="182">
        <f>IFERROR(_xll.qlIndexFixing(Index1M,$H1299,TRUE,_xll.ohTrigger(RecalcTrigger,Trigger1M)),NA())</f>
        <v>2.0139146002081665E-2</v>
      </c>
      <c r="K1299" s="44">
        <f>IFERROR(_xll.qlIndexFixing(Index3M,H1299,TRUE,_xll.ohTrigger(RecalcTrigger,Trigger3M)),NA())</f>
        <v>2.0486859295725246E-2</v>
      </c>
      <c r="L1299" s="44">
        <f>IFERROR(_xll.qlIndexFixing(Index6M,$H1299,TRUE,_xll.ohTrigger(RecalcTrigger,Trigger6M)),NA())</f>
        <v>2.0600045650216912E-2</v>
      </c>
      <c r="M1299" s="183">
        <f>IFERROR(_xll.qlIndexFixing(Index1Y,$H1299,TRUE,_xll.ohTrigger(RecalcTrigger,Trigger1Y)),NA())</f>
        <v>2.0918123627955913E-2</v>
      </c>
      <c r="N1299" s="182">
        <f>IFERROR(_xll.qlIndexFixing(ONIndex1M,I1299,TRUE,_xll.ohTrigger(RecalcTrigger,Trigger1M)),NA())</f>
        <v>2.0138724018403664E-2</v>
      </c>
      <c r="O1299" s="44">
        <f>IFERROR(_xll.qlIndexFixing(ONIndex3M,I1299,TRUE,_xll.ohTrigger(RecalcTrigger,Trigger3M)),NA())</f>
        <v>2.0505381969204706E-2</v>
      </c>
      <c r="P1299" s="44">
        <f>IFERROR(_xll.qlIndexFixing(ONIndex6M,I1299,TRUE,_xll.ohTrigger(RecalcTrigger,Trigger6M)),NA())</f>
        <v>2.0649110233694756E-2</v>
      </c>
      <c r="Q1299" s="183">
        <f>IFERROR(_xll.qlIndexFixing(ONIndex1Y,I1299,TRUE,_xll.ohTrigger(RecalcTrigger,Trigger1Y)),NA())</f>
        <v>2.1046222022587102E-2</v>
      </c>
    </row>
    <row r="1300" spans="2:17" x14ac:dyDescent="0.2">
      <c r="B1300" s="39" t="s">
        <v>42</v>
      </c>
      <c r="D1300" s="42">
        <f>_xll.qlCalendarAdvance(Calendar,$D1299,B1300,"f",FALSE)</f>
        <v>48562</v>
      </c>
      <c r="E1300" s="177">
        <f>_xll.qlInterestRateIndexValueDate(IndexON,D1300)</f>
        <v>48562</v>
      </c>
      <c r="F1300" s="193">
        <f>IFERROR(_xll.qlIndexFixing(IndexON,D1300,TRUE,_xll.ohTrigger(RecalcTrigger,TriggerON)),NA())</f>
        <v>2.003560289356443E-2</v>
      </c>
      <c r="H1300" s="42">
        <f>_xll.qlCalendarAdvance(Calendar,$H1299,B1300,"f",FALSE)</f>
        <v>48562</v>
      </c>
      <c r="I1300" s="177">
        <f>_xll.qlInterestRateIndexValueDate(Index1M,$H1300)</f>
        <v>48564</v>
      </c>
      <c r="J1300" s="182">
        <f>IFERROR(_xll.qlIndexFixing(Index1M,$H1300,TRUE,_xll.ohTrigger(RecalcTrigger,Trigger1M)),NA())</f>
        <v>2.0128724160297096E-2</v>
      </c>
      <c r="K1300" s="44">
        <f>IFERROR(_xll.qlIndexFixing(Index3M,H1300,TRUE,_xll.ohTrigger(RecalcTrigger,Trigger3M)),NA())</f>
        <v>2.0474561536866887E-2</v>
      </c>
      <c r="L1300" s="44">
        <f>IFERROR(_xll.qlIndexFixing(Index6M,$H1300,TRUE,_xll.ohTrigger(RecalcTrigger,Trigger6M)),NA())</f>
        <v>2.0587189643262088E-2</v>
      </c>
      <c r="M1300" s="183">
        <f>IFERROR(_xll.qlIndexFixing(Index1Y,$H1300,TRUE,_xll.ohTrigger(RecalcTrigger,Trigger1Y)),NA())</f>
        <v>2.0903566006739146E-2</v>
      </c>
      <c r="N1300" s="182">
        <f>IFERROR(_xll.qlIndexFixing(ONIndex1M,I1300,TRUE,_xll.ohTrigger(RecalcTrigger,Trigger1M)),NA())</f>
        <v>2.0128410947526376E-2</v>
      </c>
      <c r="O1300" s="44">
        <f>IFERROR(_xll.qlIndexFixing(ONIndex3M,I1300,TRUE,_xll.ohTrigger(RecalcTrigger,Trigger3M)),NA())</f>
        <v>2.0493404873729304E-2</v>
      </c>
      <c r="P1300" s="44">
        <f>IFERROR(_xll.qlIndexFixing(ONIndex6M,I1300,TRUE,_xll.ohTrigger(RecalcTrigger,Trigger6M)),NA())</f>
        <v>2.0636901895834114E-2</v>
      </c>
      <c r="Q1300" s="183">
        <f>IFERROR(_xll.qlIndexFixing(ONIndex1Y,I1300,TRUE,_xll.ohTrigger(RecalcTrigger,Trigger1Y)),NA())</f>
        <v>2.1033836344344081E-2</v>
      </c>
    </row>
    <row r="1301" spans="2:17" x14ac:dyDescent="0.2">
      <c r="B1301" s="39" t="s">
        <v>42</v>
      </c>
      <c r="D1301" s="42">
        <f>_xll.qlCalendarAdvance(Calendar,$D1300,B1301,"f",FALSE)</f>
        <v>48569</v>
      </c>
      <c r="E1301" s="177">
        <f>_xll.qlInterestRateIndexValueDate(IndexON,D1301)</f>
        <v>48569</v>
      </c>
      <c r="F1301" s="193">
        <f>IFERROR(_xll.qlIndexFixing(IndexON,D1301,TRUE,_xll.ohTrigger(RecalcTrigger,TriggerON)),NA())</f>
        <v>2.0025142269117779E-2</v>
      </c>
      <c r="H1301" s="42">
        <f>_xll.qlCalendarAdvance(Calendar,$H1300,B1301,"f",FALSE)</f>
        <v>48569</v>
      </c>
      <c r="I1301" s="177">
        <f>_xll.qlInterestRateIndexValueDate(Index1M,$H1301)</f>
        <v>48571</v>
      </c>
      <c r="J1301" s="182">
        <f>IFERROR(_xll.qlIndexFixing(Index1M,$H1301,TRUE,_xll.ohTrigger(RecalcTrigger,Trigger1M)),NA())</f>
        <v>2.0118247133640854E-2</v>
      </c>
      <c r="K1301" s="44">
        <f>IFERROR(_xll.qlIndexFixing(Index3M,H1301,TRUE,_xll.ohTrigger(RecalcTrigger,Trigger3M)),NA())</f>
        <v>2.0462219347407995E-2</v>
      </c>
      <c r="L1301" s="44">
        <f>IFERROR(_xll.qlIndexFixing(Index6M,$H1301,TRUE,_xll.ohTrigger(RecalcTrigger,Trigger6M)),NA())</f>
        <v>2.0574292456048065E-2</v>
      </c>
      <c r="M1301" s="183">
        <f>IFERROR(_xll.qlIndexFixing(Index1Y,$H1301,TRUE,_xll.ohTrigger(RecalcTrigger,Trigger1Y)),NA())</f>
        <v>2.0888933997053955E-2</v>
      </c>
      <c r="N1301" s="182">
        <f>IFERROR(_xll.qlIndexFixing(ONIndex1M,I1301,TRUE,_xll.ohTrigger(RecalcTrigger,Trigger1M)),NA())</f>
        <v>2.0118042507260014E-2</v>
      </c>
      <c r="O1301" s="44">
        <f>IFERROR(_xll.qlIndexFixing(ONIndex3M,I1301,TRUE,_xll.ohTrigger(RecalcTrigger,Trigger3M)),NA())</f>
        <v>2.0481382295516326E-2</v>
      </c>
      <c r="P1301" s="44">
        <f>IFERROR(_xll.qlIndexFixing(ONIndex6M,I1301,TRUE,_xll.ohTrigger(RecalcTrigger,Trigger6M)),NA())</f>
        <v>2.0624650158529434E-2</v>
      </c>
      <c r="Q1301" s="183">
        <f>IFERROR(_xll.qlIndexFixing(ONIndex1Y,I1301,TRUE,_xll.ohTrigger(RecalcTrigger,Trigger1Y)),NA())</f>
        <v>2.1021376145311521E-2</v>
      </c>
    </row>
    <row r="1302" spans="2:17" x14ac:dyDescent="0.2">
      <c r="B1302" s="39" t="s">
        <v>42</v>
      </c>
      <c r="D1302" s="42">
        <f>_xll.qlCalendarAdvance(Calendar,$D1301,B1302,"f",FALSE)</f>
        <v>48576</v>
      </c>
      <c r="E1302" s="177">
        <f>_xll.qlInterestRateIndexValueDate(IndexON,D1302)</f>
        <v>48576</v>
      </c>
      <c r="F1302" s="193">
        <f>IFERROR(_xll.qlIndexFixing(IndexON,D1302,TRUE,_xll.ohTrigger(RecalcTrigger,TriggerON)),NA())</f>
        <v>2.0014627852740219E-2</v>
      </c>
      <c r="H1302" s="42">
        <f>_xll.qlCalendarAdvance(Calendar,$H1301,B1302,"f",FALSE)</f>
        <v>48576</v>
      </c>
      <c r="I1302" s="177">
        <f>_xll.qlInterestRateIndexValueDate(Index1M,$H1302)</f>
        <v>48578</v>
      </c>
      <c r="J1302" s="182">
        <f>IFERROR(_xll.qlIndexFixing(Index1M,$H1302,TRUE,_xll.ohTrigger(RecalcTrigger,Trigger1M)),NA())</f>
        <v>2.0107715087335776E-2</v>
      </c>
      <c r="K1302" s="44">
        <f>IFERROR(_xll.qlIndexFixing(Index3M,H1302,TRUE,_xll.ohTrigger(RecalcTrigger,Trigger3M)),NA())</f>
        <v>2.0449832942976975E-2</v>
      </c>
      <c r="L1302" s="44">
        <f>IFERROR(_xll.qlIndexFixing(Index6M,$H1302,TRUE,_xll.ohTrigger(RecalcTrigger,Trigger6M)),NA())</f>
        <v>2.0561354298626155E-2</v>
      </c>
      <c r="M1302" s="183">
        <f>IFERROR(_xll.qlIndexFixing(Index1Y,$H1302,TRUE,_xll.ohTrigger(RecalcTrigger,Trigger1Y)),NA())</f>
        <v>2.0874227660988752E-2</v>
      </c>
      <c r="N1302" s="182">
        <f>IFERROR(_xll.qlIndexFixing(ONIndex1M,I1302,TRUE,_xll.ohTrigger(RecalcTrigger,Trigger1M)),NA())</f>
        <v>2.0107618862192922E-2</v>
      </c>
      <c r="O1302" s="44">
        <f>IFERROR(_xll.qlIndexFixing(ONIndex3M,I1302,TRUE,_xll.ohTrigger(RecalcTrigger,Trigger3M)),NA())</f>
        <v>2.0469314448474663E-2</v>
      </c>
      <c r="P1302" s="44">
        <f>IFERROR(_xll.qlIndexFixing(ONIndex6M,I1302,TRUE,_xll.ohTrigger(RecalcTrigger,Trigger6M)),NA())</f>
        <v>2.0612355228974977E-2</v>
      </c>
      <c r="Q1302" s="183">
        <f>IFERROR(_xll.qlIndexFixing(ONIndex1Y,I1302,TRUE,_xll.ohTrigger(RecalcTrigger,Trigger1Y)),NA())</f>
        <v>2.1008841483043383E-2</v>
      </c>
    </row>
    <row r="1303" spans="2:17" x14ac:dyDescent="0.2">
      <c r="B1303" s="39" t="s">
        <v>42</v>
      </c>
      <c r="D1303" s="42">
        <f>_xll.qlCalendarAdvance(Calendar,$D1302,B1303,"f",FALSE)</f>
        <v>48583</v>
      </c>
      <c r="E1303" s="177">
        <f>_xll.qlInterestRateIndexValueDate(IndexON,D1303)</f>
        <v>48583</v>
      </c>
      <c r="F1303" s="193">
        <f>IFERROR(_xll.qlIndexFixing(IndexON,D1303,TRUE,_xll.ohTrigger(RecalcTrigger,TriggerON)),NA())</f>
        <v>2.000405981493536E-2</v>
      </c>
      <c r="H1303" s="42">
        <f>_xll.qlCalendarAdvance(Calendar,$H1302,B1303,"f",FALSE)</f>
        <v>48583</v>
      </c>
      <c r="I1303" s="177">
        <f>_xll.qlInterestRateIndexValueDate(Index1M,$H1303)</f>
        <v>48585</v>
      </c>
      <c r="J1303" s="182">
        <f>IFERROR(_xll.qlIndexFixing(Index1M,$H1303,TRUE,_xll.ohTrigger(RecalcTrigger,Trigger1M)),NA())</f>
        <v>2.0097128186607194E-2</v>
      </c>
      <c r="K1303" s="44">
        <f>IFERROR(_xll.qlIndexFixing(Index3M,H1303,TRUE,_xll.ohTrigger(RecalcTrigger,Trigger3M)),NA())</f>
        <v>2.0437402539198679E-2</v>
      </c>
      <c r="L1303" s="44">
        <f>IFERROR(_xll.qlIndexFixing(Index6M,$H1303,TRUE,_xll.ohTrigger(RecalcTrigger,Trigger6M)),NA())</f>
        <v>2.0548731880660559E-2</v>
      </c>
      <c r="M1303" s="183">
        <f>IFERROR(_xll.qlIndexFixing(Index1Y,$H1303,TRUE,_xll.ohTrigger(RecalcTrigger,Trigger1Y)),NA())</f>
        <v>2.0859447060643126E-2</v>
      </c>
      <c r="N1303" s="182">
        <f>IFERROR(_xll.qlIndexFixing(ONIndex1M,I1303,TRUE,_xll.ohTrigger(RecalcTrigger,Trigger1M)),NA())</f>
        <v>2.0097140177313122E-2</v>
      </c>
      <c r="O1303" s="44">
        <f>IFERROR(_xll.qlIndexFixing(ONIndex3M,I1303,TRUE,_xll.ohTrigger(RecalcTrigger,Trigger3M)),NA())</f>
        <v>2.0457201546753012E-2</v>
      </c>
      <c r="P1303" s="44">
        <f>IFERROR(_xll.qlIndexFixing(ONIndex6M,I1303,TRUE,_xll.ohTrigger(RecalcTrigger,Trigger6M)),NA())</f>
        <v>2.0600017314285068E-2</v>
      </c>
      <c r="Q1303" s="183">
        <f>IFERROR(_xll.qlIndexFixing(ONIndex1Y,I1303,TRUE,_xll.ohTrigger(RecalcTrigger,Trigger1Y)),NA())</f>
        <v>2.0996232415253502E-2</v>
      </c>
    </row>
    <row r="1304" spans="2:17" x14ac:dyDescent="0.2">
      <c r="B1304" s="39" t="s">
        <v>42</v>
      </c>
      <c r="D1304" s="42">
        <f>_xll.qlCalendarAdvance(Calendar,$D1303,B1304,"f",FALSE)</f>
        <v>48590</v>
      </c>
      <c r="E1304" s="177">
        <f>_xll.qlInterestRateIndexValueDate(IndexON,D1304)</f>
        <v>48590</v>
      </c>
      <c r="F1304" s="193">
        <f>IFERROR(_xll.qlIndexFixing(IndexON,D1304,TRUE,_xll.ohTrigger(RecalcTrigger,TriggerON)),NA())</f>
        <v>1.9993438326206814E-2</v>
      </c>
      <c r="H1304" s="42">
        <f>_xll.qlCalendarAdvance(Calendar,$H1303,B1304,"f",FALSE)</f>
        <v>48590</v>
      </c>
      <c r="I1304" s="177">
        <f>_xll.qlInterestRateIndexValueDate(Index1M,$H1304)</f>
        <v>48592</v>
      </c>
      <c r="J1304" s="182">
        <f>IFERROR(_xll.qlIndexFixing(Index1M,$H1304,TRUE,_xll.ohTrigger(RecalcTrigger,Trigger1M)),NA())</f>
        <v>2.008648659668294E-2</v>
      </c>
      <c r="K1304" s="44">
        <f>IFERROR(_xll.qlIndexFixing(Index3M,H1304,TRUE,_xll.ohTrigger(RecalcTrigger,Trigger3M)),NA())</f>
        <v>2.0424928351696181E-2</v>
      </c>
      <c r="L1304" s="44">
        <f>IFERROR(_xll.qlIndexFixing(Index6M,$H1304,TRUE,_xll.ohTrigger(RecalcTrigger,Trigger6M)),NA())</f>
        <v>2.0535715976682953E-2</v>
      </c>
      <c r="M1304" s="183">
        <f>IFERROR(_xll.qlIndexFixing(Index1Y,$H1304,TRUE,_xll.ohTrigger(RecalcTrigger,Trigger1Y)),NA())</f>
        <v>2.0844592258130894E-2</v>
      </c>
      <c r="N1304" s="182">
        <f>IFERROR(_xll.qlIndexFixing(ONIndex1M,I1304,TRUE,_xll.ohTrigger(RecalcTrigger,Trigger1M)),NA())</f>
        <v>2.0086606617208957E-2</v>
      </c>
      <c r="O1304" s="44">
        <f>IFERROR(_xll.qlIndexFixing(ONIndex3M,I1304,TRUE,_xll.ohTrigger(RecalcTrigger,Trigger3M)),NA())</f>
        <v>2.0445043804500074E-2</v>
      </c>
      <c r="P1304" s="44">
        <f>IFERROR(_xll.qlIndexFixing(ONIndex6M,I1304,TRUE,_xll.ohTrigger(RecalcTrigger,Trigger6M)),NA())</f>
        <v>2.0587636621494099E-2</v>
      </c>
      <c r="Q1304" s="183">
        <f>IFERROR(_xll.qlIndexFixing(ONIndex1Y,I1304,TRUE,_xll.ohTrigger(RecalcTrigger,Trigger1Y)),NA())</f>
        <v>2.0983548999575774E-2</v>
      </c>
    </row>
    <row r="1305" spans="2:17" x14ac:dyDescent="0.2">
      <c r="B1305" s="39" t="s">
        <v>42</v>
      </c>
      <c r="D1305" s="42">
        <f>_xll.qlCalendarAdvance(Calendar,$D1304,B1305,"f",FALSE)</f>
        <v>48597</v>
      </c>
      <c r="E1305" s="177">
        <f>_xll.qlInterestRateIndexValueDate(IndexON,D1305)</f>
        <v>48597</v>
      </c>
      <c r="F1305" s="193">
        <f>IFERROR(_xll.qlIndexFixing(IndexON,D1305,TRUE,_xll.ohTrigger(RecalcTrigger,TriggerON)),NA())</f>
        <v>1.9982763557218064E-2</v>
      </c>
      <c r="H1305" s="42">
        <f>_xll.qlCalendarAdvance(Calendar,$H1304,B1305,"f",FALSE)</f>
        <v>48597</v>
      </c>
      <c r="I1305" s="177">
        <f>_xll.qlInterestRateIndexValueDate(Index1M,$H1305)</f>
        <v>48599</v>
      </c>
      <c r="J1305" s="182">
        <f>IFERROR(_xll.qlIndexFixing(Index1M,$H1305,TRUE,_xll.ohTrigger(RecalcTrigger,Trigger1M)),NA())</f>
        <v>2.0075790482780853E-2</v>
      </c>
      <c r="K1305" s="44">
        <f>IFERROR(_xll.qlIndexFixing(Index3M,H1305,TRUE,_xll.ohTrigger(RecalcTrigger,Trigger3M)),NA())</f>
        <v>2.0412410596093444E-2</v>
      </c>
      <c r="L1305" s="44">
        <f>IFERROR(_xll.qlIndexFixing(Index6M,$H1305,TRUE,_xll.ohTrigger(RecalcTrigger,Trigger6M)),NA())</f>
        <v>2.052265971945047E-2</v>
      </c>
      <c r="M1305" s="183">
        <f>IFERROR(_xll.qlIndexFixing(Index1Y,$H1305,TRUE,_xll.ohTrigger(RecalcTrigger,Trigger1Y)),NA())</f>
        <v>2.0829663315578804E-2</v>
      </c>
      <c r="N1305" s="182">
        <f>IFERROR(_xll.qlIndexFixing(ONIndex1M,I1305,TRUE,_xll.ohTrigger(RecalcTrigger,Trigger1M)),NA())</f>
        <v>2.0076018346868452E-2</v>
      </c>
      <c r="O1305" s="44">
        <f>IFERROR(_xll.qlIndexFixing(ONIndex3M,I1305,TRUE,_xll.ohTrigger(RecalcTrigger,Trigger3M)),NA())</f>
        <v>2.0432841436024418E-2</v>
      </c>
      <c r="P1305" s="44">
        <f>IFERROR(_xll.qlIndexFixing(ONIndex6M,I1305,TRUE,_xll.ohTrigger(RecalcTrigger,Trigger6M)),NA())</f>
        <v>2.0575213357796329E-2</v>
      </c>
      <c r="Q1305" s="183">
        <f>IFERROR(_xll.qlIndexFixing(ONIndex1Y,I1305,TRUE,_xll.ohTrigger(RecalcTrigger,Trigger1Y)),NA())</f>
        <v>2.0970791293484226E-2</v>
      </c>
    </row>
    <row r="1306" spans="2:17" x14ac:dyDescent="0.2">
      <c r="B1306" s="39" t="s">
        <v>42</v>
      </c>
      <c r="D1306" s="42">
        <f>_xll.qlCalendarAdvance(Calendar,$D1305,B1306,"f",FALSE)</f>
        <v>48604</v>
      </c>
      <c r="E1306" s="177">
        <f>_xll.qlInterestRateIndexValueDate(IndexON,D1306)</f>
        <v>48604</v>
      </c>
      <c r="F1306" s="193">
        <f>IFERROR(_xll.qlIndexFixing(IndexON,D1306,TRUE,_xll.ohTrigger(RecalcTrigger,TriggerON)),NA())</f>
        <v>1.9972035678472722E-2</v>
      </c>
      <c r="H1306" s="42">
        <f>_xll.qlCalendarAdvance(Calendar,$H1305,B1306,"f",FALSE)</f>
        <v>48604</v>
      </c>
      <c r="I1306" s="177">
        <f>_xll.qlInterestRateIndexValueDate(Index1M,$H1306)</f>
        <v>48606</v>
      </c>
      <c r="J1306" s="182">
        <f>IFERROR(_xll.qlIndexFixing(Index1M,$H1306,TRUE,_xll.ohTrigger(RecalcTrigger,Trigger1M)),NA())</f>
        <v>2.0065040010138757E-2</v>
      </c>
      <c r="K1306" s="44">
        <f>IFERROR(_xll.qlIndexFixing(Index3M,H1306,TRUE,_xll.ohTrigger(RecalcTrigger,Trigger3M)),NA())</f>
        <v>2.0399849488011768E-2</v>
      </c>
      <c r="L1306" s="44">
        <f>IFERROR(_xll.qlIndexFixing(Index6M,$H1306,TRUE,_xll.ohTrigger(RecalcTrigger,Trigger6M)),NA())</f>
        <v>2.050956331898604E-2</v>
      </c>
      <c r="M1306" s="183">
        <f>IFERROR(_xll.qlIndexFixing(Index1Y,$H1306,TRUE,_xll.ohTrigger(RecalcTrigger,Trigger1Y)),NA())</f>
        <v>2.081466029512586E-2</v>
      </c>
      <c r="N1306" s="182">
        <f>IFERROR(_xll.qlIndexFixing(ONIndex1M,I1306,TRUE,_xll.ohTrigger(RecalcTrigger,Trigger1M)),NA())</f>
        <v>2.0065375530959884E-2</v>
      </c>
      <c r="O1306" s="44">
        <f>IFERROR(_xll.qlIndexFixing(ONIndex3M,I1306,TRUE,_xll.ohTrigger(RecalcTrigger,Trigger3M)),NA())</f>
        <v>2.0420594655075064E-2</v>
      </c>
      <c r="P1306" s="44">
        <f>IFERROR(_xll.qlIndexFixing(ONIndex6M,I1306,TRUE,_xll.ohTrigger(RecalcTrigger,Trigger6M)),NA())</f>
        <v>2.056274773022615E-2</v>
      </c>
      <c r="Q1306" s="183">
        <f>IFERROR(_xll.qlIndexFixing(ONIndex1Y,I1306,TRUE,_xll.ohTrigger(RecalcTrigger,Trigger1Y)),NA())</f>
        <v>2.0957959354852562E-2</v>
      </c>
    </row>
    <row r="1307" spans="2:17" x14ac:dyDescent="0.2">
      <c r="B1307" s="39" t="s">
        <v>42</v>
      </c>
      <c r="D1307" s="42">
        <f>_xll.qlCalendarAdvance(Calendar,$D1306,B1307,"f",FALSE)</f>
        <v>48611</v>
      </c>
      <c r="E1307" s="177">
        <f>_xll.qlInterestRateIndexValueDate(IndexON,D1307)</f>
        <v>48611</v>
      </c>
      <c r="F1307" s="193">
        <f>IFERROR(_xll.qlIndexFixing(IndexON,D1307,TRUE,_xll.ohTrigger(RecalcTrigger,TriggerON)),NA())</f>
        <v>1.9961254860474398E-2</v>
      </c>
      <c r="H1307" s="42">
        <f>_xll.qlCalendarAdvance(Calendar,$H1306,B1307,"f",FALSE)</f>
        <v>48611</v>
      </c>
      <c r="I1307" s="177">
        <f>_xll.qlInterestRateIndexValueDate(Index1M,$H1307)</f>
        <v>48613</v>
      </c>
      <c r="J1307" s="182">
        <f>IFERROR(_xll.qlIndexFixing(Index1M,$H1307,TRUE,_xll.ohTrigger(RecalcTrigger,Trigger1M)),NA())</f>
        <v>2.0055105460069025E-2</v>
      </c>
      <c r="K1307" s="44">
        <f>IFERROR(_xll.qlIndexFixing(Index3M,H1307,TRUE,_xll.ohTrigger(RecalcTrigger,Trigger3M)),NA())</f>
        <v>2.0387577174060641E-2</v>
      </c>
      <c r="L1307" s="44">
        <f>IFERROR(_xll.qlIndexFixing(Index6M,$H1307,TRUE,_xll.ohTrigger(RecalcTrigger,Trigger6M)),NA())</f>
        <v>2.0496426985309076E-2</v>
      </c>
      <c r="M1307" s="183">
        <f>IFERROR(_xll.qlIndexFixing(Index1Y,$H1307,TRUE,_xll.ohTrigger(RecalcTrigger,Trigger1Y)),NA())</f>
        <v>2.0799583258924424E-2</v>
      </c>
      <c r="N1307" s="182">
        <f>IFERROR(_xll.qlIndexFixing(ONIndex1M,I1307,TRUE,_xll.ohTrigger(RecalcTrigger,Trigger1M)),NA())</f>
        <v>2.0054678334311404E-2</v>
      </c>
      <c r="O1307" s="44">
        <f>IFERROR(_xll.qlIndexFixing(ONIndex3M,I1307,TRUE,_xll.ohTrigger(RecalcTrigger,Trigger3M)),NA())</f>
        <v>2.040830367620039E-2</v>
      </c>
      <c r="P1307" s="44">
        <f>IFERROR(_xll.qlIndexFixing(ONIndex6M,I1307,TRUE,_xll.ohTrigger(RecalcTrigger,Trigger6M)),NA())</f>
        <v>2.0550239945977822E-2</v>
      </c>
      <c r="Q1307" s="183">
        <f>IFERROR(_xll.qlIndexFixing(ONIndex1Y,I1307,TRUE,_xll.ohTrigger(RecalcTrigger,Trigger1Y)),NA())</f>
        <v>2.0945053241074874E-2</v>
      </c>
    </row>
    <row r="1308" spans="2:17" x14ac:dyDescent="0.2">
      <c r="B1308" s="39" t="s">
        <v>42</v>
      </c>
      <c r="D1308" s="42">
        <f>_xll.qlCalendarAdvance(Calendar,$D1307,B1308,"f",FALSE)</f>
        <v>48618</v>
      </c>
      <c r="E1308" s="177">
        <f>_xll.qlInterestRateIndexValueDate(IndexON,D1308)</f>
        <v>48618</v>
      </c>
      <c r="F1308" s="193">
        <f>IFERROR(_xll.qlIndexFixing(IndexON,D1308,TRUE,_xll.ohTrigger(RecalcTrigger,TriggerON)),NA())</f>
        <v>1.995042127380664E-2</v>
      </c>
      <c r="H1308" s="42">
        <f>_xll.qlCalendarAdvance(Calendar,$H1307,B1308,"f",FALSE)</f>
        <v>48618</v>
      </c>
      <c r="I1308" s="177">
        <f>_xll.qlInterestRateIndexValueDate(Index1M,$H1308)</f>
        <v>48620</v>
      </c>
      <c r="J1308" s="182">
        <f>IFERROR(_xll.qlIndexFixing(Index1M,$H1308,TRUE,_xll.ohTrigger(RecalcTrigger,Trigger1M)),NA())</f>
        <v>2.0044264565167249E-2</v>
      </c>
      <c r="K1308" s="44">
        <f>IFERROR(_xll.qlIndexFixing(Index3M,H1308,TRUE,_xll.ohTrigger(RecalcTrigger,Trigger3M)),NA())</f>
        <v>2.0374933747780776E-2</v>
      </c>
      <c r="L1308" s="44">
        <f>IFERROR(_xll.qlIndexFixing(Index6M,$H1308,TRUE,_xll.ohTrigger(RecalcTrigger,Trigger6M)),NA())</f>
        <v>2.0483250928435445E-2</v>
      </c>
      <c r="M1308" s="183">
        <f>IFERROR(_xll.qlIndexFixing(Index1Y,$H1308,TRUE,_xll.ohTrigger(RecalcTrigger,Trigger1Y)),NA())</f>
        <v>2.0784432269139352E-2</v>
      </c>
      <c r="N1308" s="182">
        <f>IFERROR(_xll.qlIndexFixing(ONIndex1M,I1308,TRUE,_xll.ohTrigger(RecalcTrigger,Trigger1M)),NA())</f>
        <v>2.0043926921671229E-2</v>
      </c>
      <c r="O1308" s="44">
        <f>IFERROR(_xll.qlIndexFixing(ONIndex3M,I1308,TRUE,_xll.ohTrigger(RecalcTrigger,Trigger3M)),NA())</f>
        <v>2.0395968713309287E-2</v>
      </c>
      <c r="P1308" s="44">
        <f>IFERROR(_xll.qlIndexFixing(ONIndex6M,I1308,TRUE,_xll.ohTrigger(RecalcTrigger,Trigger6M)),NA())</f>
        <v>2.0537690212245607E-2</v>
      </c>
      <c r="Q1308" s="183">
        <f>IFERROR(_xll.qlIndexFixing(ONIndex1Y,I1308,TRUE,_xll.ohTrigger(RecalcTrigger,Trigger1Y)),NA())</f>
        <v>2.0932073010024865E-2</v>
      </c>
    </row>
    <row r="1309" spans="2:17" x14ac:dyDescent="0.2">
      <c r="B1309" s="39" t="s">
        <v>42</v>
      </c>
      <c r="D1309" s="42">
        <f>_xll.qlCalendarAdvance(Calendar,$D1308,B1309,"f",FALSE)</f>
        <v>48625</v>
      </c>
      <c r="E1309" s="177">
        <f>_xll.qlInterestRateIndexValueDate(IndexON,D1309)</f>
        <v>48625</v>
      </c>
      <c r="F1309" s="193">
        <f>IFERROR(_xll.qlIndexFixing(IndexON,D1309,TRUE,_xll.ohTrigger(RecalcTrigger,TriggerON)),NA())</f>
        <v>1.9939535089052995E-2</v>
      </c>
      <c r="H1309" s="42">
        <f>_xll.qlCalendarAdvance(Calendar,$H1308,B1309,"f",FALSE)</f>
        <v>48625</v>
      </c>
      <c r="I1309" s="177">
        <f>_xll.qlInterestRateIndexValueDate(Index1M,$H1309)</f>
        <v>48627</v>
      </c>
      <c r="J1309" s="182">
        <f>IFERROR(_xll.qlIndexFixing(Index1M,$H1309,TRUE,_xll.ohTrigger(RecalcTrigger,Trigger1M)),NA())</f>
        <v>2.0033369770672112E-2</v>
      </c>
      <c r="K1309" s="44">
        <f>IFERROR(_xll.qlIndexFixing(Index3M,H1309,TRUE,_xll.ohTrigger(RecalcTrigger,Trigger3M)),NA())</f>
        <v>2.036224760244475E-2</v>
      </c>
      <c r="L1309" s="44">
        <f>IFERROR(_xll.qlIndexFixing(Index6M,$H1309,TRUE,_xll.ohTrigger(RecalcTrigger,Trigger6M)),NA())</f>
        <v>2.047003535837837E-2</v>
      </c>
      <c r="M1309" s="183">
        <f>IFERROR(_xll.qlIndexFixing(Index1Y,$H1309,TRUE,_xll.ohTrigger(RecalcTrigger,Trigger1Y)),NA())</f>
        <v>2.0769207387948404E-2</v>
      </c>
      <c r="N1309" s="182">
        <f>IFERROR(_xll.qlIndexFixing(ONIndex1M,I1309,TRUE,_xll.ohTrigger(RecalcTrigger,Trigger1M)),NA())</f>
        <v>2.0033121457947445E-2</v>
      </c>
      <c r="O1309" s="44">
        <f>IFERROR(_xll.qlIndexFixing(ONIndex3M,I1309,TRUE,_xll.ohTrigger(RecalcTrigger,Trigger3M)),NA())</f>
        <v>2.038358998063039E-2</v>
      </c>
      <c r="P1309" s="44">
        <f>IFERROR(_xll.qlIndexFixing(ONIndex6M,I1309,TRUE,_xll.ohTrigger(RecalcTrigger,Trigger6M)),NA())</f>
        <v>2.0525098735824088E-2</v>
      </c>
      <c r="Q1309" s="183">
        <f>IFERROR(_xll.qlIndexFixing(ONIndex1Y,I1309,TRUE,_xll.ohTrigger(RecalcTrigger,Trigger1Y)),NA())</f>
        <v>2.0919018719096627E-2</v>
      </c>
    </row>
    <row r="1310" spans="2:17" x14ac:dyDescent="0.2">
      <c r="B1310" s="39" t="s">
        <v>42</v>
      </c>
      <c r="D1310" s="42">
        <f>_xll.qlCalendarAdvance(Calendar,$D1309,B1310,"f",FALSE)</f>
        <v>48632</v>
      </c>
      <c r="E1310" s="177">
        <f>_xll.qlInterestRateIndexValueDate(IndexON,D1310)</f>
        <v>48632</v>
      </c>
      <c r="F1310" s="193">
        <f>IFERROR(_xll.qlIndexFixing(IndexON,D1310,TRUE,_xll.ohTrigger(RecalcTrigger,TriggerON)),NA())</f>
        <v>1.9928596476637139E-2</v>
      </c>
      <c r="H1310" s="42">
        <f>_xll.qlCalendarAdvance(Calendar,$H1309,B1310,"f",FALSE)</f>
        <v>48632</v>
      </c>
      <c r="I1310" s="177">
        <f>_xll.qlInterestRateIndexValueDate(Index1M,$H1310)</f>
        <v>48634</v>
      </c>
      <c r="J1310" s="182">
        <f>IFERROR(_xll.qlIndexFixing(Index1M,$H1310,TRUE,_xll.ohTrigger(RecalcTrigger,Trigger1M)),NA())</f>
        <v>2.0022421241754351E-2</v>
      </c>
      <c r="K1310" s="44">
        <f>IFERROR(_xll.qlIndexFixing(Index3M,H1310,TRUE,_xll.ohTrigger(RecalcTrigger,Trigger3M)),NA())</f>
        <v>2.0349518953655384E-2</v>
      </c>
      <c r="L1310" s="44">
        <f>IFERROR(_xll.qlIndexFixing(Index6M,$H1310,TRUE,_xll.ohTrigger(RecalcTrigger,Trigger6M)),NA())</f>
        <v>2.0456780485148426E-2</v>
      </c>
      <c r="M1310" s="183">
        <f>IFERROR(_xll.qlIndexFixing(Index1Y,$H1310,TRUE,_xll.ohTrigger(RecalcTrigger,Trigger1Y)),NA())</f>
        <v>2.0753908677542062E-2</v>
      </c>
      <c r="N1310" s="182">
        <f>IFERROR(_xll.qlIndexFixing(ONIndex1M,I1310,TRUE,_xll.ohTrigger(RecalcTrigger,Trigger1M)),NA())</f>
        <v>2.0022262107808331E-2</v>
      </c>
      <c r="O1310" s="44">
        <f>IFERROR(_xll.qlIndexFixing(ONIndex3M,I1310,TRUE,_xll.ohTrigger(RecalcTrigger,Trigger3M)),NA())</f>
        <v>2.0371167692232461E-2</v>
      </c>
      <c r="P1310" s="44">
        <f>IFERROR(_xll.qlIndexFixing(ONIndex6M,I1310,TRUE,_xll.ohTrigger(RecalcTrigger,Trigger6M)),NA())</f>
        <v>2.0512465724147333E-2</v>
      </c>
      <c r="Q1310" s="183">
        <f>IFERROR(_xll.qlIndexFixing(ONIndex1Y,I1310,TRUE,_xll.ohTrigger(RecalcTrigger,Trigger1Y)),NA())</f>
        <v>2.0905890426083928E-2</v>
      </c>
    </row>
    <row r="1311" spans="2:17" x14ac:dyDescent="0.2">
      <c r="B1311" s="39" t="s">
        <v>42</v>
      </c>
      <c r="D1311" s="42">
        <f>_xll.qlCalendarAdvance(Calendar,$D1310,B1311,"f",FALSE)</f>
        <v>48639</v>
      </c>
      <c r="E1311" s="177">
        <f>_xll.qlInterestRateIndexValueDate(IndexON,D1311)</f>
        <v>48639</v>
      </c>
      <c r="F1311" s="193">
        <f>IFERROR(_xll.qlIndexFixing(IndexON,D1311,TRUE,_xll.ohTrigger(RecalcTrigger,TriggerON)),NA())</f>
        <v>1.9917605607142619E-2</v>
      </c>
      <c r="H1311" s="42">
        <f>_xll.qlCalendarAdvance(Calendar,$H1310,B1311,"f",FALSE)</f>
        <v>48639</v>
      </c>
      <c r="I1311" s="177">
        <f>_xll.qlInterestRateIndexValueDate(Index1M,$H1311)</f>
        <v>48641</v>
      </c>
      <c r="J1311" s="182">
        <f>IFERROR(_xll.qlIndexFixing(Index1M,$H1311,TRUE,_xll.ohTrigger(RecalcTrigger,Trigger1M)),NA())</f>
        <v>2.0010478048617386E-2</v>
      </c>
      <c r="K1311" s="44">
        <f>IFERROR(_xll.qlIndexFixing(Index3M,H1311,TRUE,_xll.ohTrigger(RecalcTrigger,Trigger3M)),NA())</f>
        <v>2.033570649639619E-2</v>
      </c>
      <c r="L1311" s="44">
        <f>IFERROR(_xll.qlIndexFixing(Index6M,$H1311,TRUE,_xll.ohTrigger(RecalcTrigger,Trigger6M)),NA())</f>
        <v>2.0441559899060664E-2</v>
      </c>
      <c r="M1311" s="183">
        <f>IFERROR(_xll.qlIndexFixing(Index1Y,$H1311,TRUE,_xll.ohTrigger(RecalcTrigger,Trigger1Y)),NA())</f>
        <v>2.0738536200123711E-2</v>
      </c>
      <c r="N1311" s="182">
        <f>IFERROR(_xll.qlIndexFixing(ONIndex1M,I1311,TRUE,_xll.ohTrigger(RecalcTrigger,Trigger1M)),NA())</f>
        <v>2.0011349036082038E-2</v>
      </c>
      <c r="O1311" s="44">
        <f>IFERROR(_xll.qlIndexFixing(ONIndex3M,I1311,TRUE,_xll.ohTrigger(RecalcTrigger,Trigger3M)),NA())</f>
        <v>2.03587020622642E-2</v>
      </c>
      <c r="P1311" s="44">
        <f>IFERROR(_xll.qlIndexFixing(ONIndex6M,I1311,TRUE,_xll.ohTrigger(RecalcTrigger,Trigger6M)),NA())</f>
        <v>2.0499791384249733E-2</v>
      </c>
      <c r="Q1311" s="183">
        <f>IFERROR(_xll.qlIndexFixing(ONIndex1Y,I1311,TRUE,_xll.ohTrigger(RecalcTrigger,Trigger1Y)),NA())</f>
        <v>2.0892688188460795E-2</v>
      </c>
    </row>
    <row r="1312" spans="2:17" x14ac:dyDescent="0.2">
      <c r="B1312" s="39" t="s">
        <v>42</v>
      </c>
      <c r="D1312" s="42">
        <f>_xll.qlCalendarAdvance(Calendar,$D1311,B1312,"f",FALSE)</f>
        <v>48646</v>
      </c>
      <c r="E1312" s="177">
        <f>_xll.qlInterestRateIndexValueDate(IndexON,D1312)</f>
        <v>48646</v>
      </c>
      <c r="F1312" s="193">
        <f>IFERROR(_xll.qlIndexFixing(IndexON,D1312,TRUE,_xll.ohTrigger(RecalcTrigger,TriggerON)),NA())</f>
        <v>1.9906562651312854E-2</v>
      </c>
      <c r="H1312" s="42">
        <f>_xll.qlCalendarAdvance(Calendar,$H1311,B1312,"f",FALSE)</f>
        <v>48646</v>
      </c>
      <c r="I1312" s="177">
        <f>_xll.qlInterestRateIndexValueDate(Index1M,$H1312)</f>
        <v>48648</v>
      </c>
      <c r="J1312" s="182">
        <f>IFERROR(_xll.qlIndexFixing(Index1M,$H1312,TRUE,_xll.ohTrigger(RecalcTrigger,Trigger1M)),NA())</f>
        <v>1.9999404893234762E-2</v>
      </c>
      <c r="K1312" s="44">
        <f>IFERROR(_xll.qlIndexFixing(Index3M,H1312,TRUE,_xll.ohTrigger(RecalcTrigger,Trigger3M)),NA())</f>
        <v>2.0322882432754753E-2</v>
      </c>
      <c r="L1312" s="44">
        <f>IFERROR(_xll.qlIndexFixing(Index6M,$H1312,TRUE,_xll.ohTrigger(RecalcTrigger,Trigger6M)),NA())</f>
        <v>2.0428209771813973E-2</v>
      </c>
      <c r="M1312" s="183">
        <f>IFERROR(_xll.qlIndexFixing(Index1Y,$H1312,TRUE,_xll.ohTrigger(RecalcTrigger,Trigger1Y)),NA())</f>
        <v>2.0723090017908796E-2</v>
      </c>
      <c r="N1312" s="182">
        <f>IFERROR(_xll.qlIndexFixing(ONIndex1M,I1312,TRUE,_xll.ohTrigger(RecalcTrigger,Trigger1M)),NA())</f>
        <v>2.0000382407596717E-2</v>
      </c>
      <c r="O1312" s="44">
        <f>IFERROR(_xll.qlIndexFixing(ONIndex3M,I1312,TRUE,_xll.ohTrigger(RecalcTrigger,Trigger3M)),NA())</f>
        <v>2.0346193304954241E-2</v>
      </c>
      <c r="P1312" s="44">
        <f>IFERROR(_xll.qlIndexFixing(ONIndex6M,I1312,TRUE,_xll.ohTrigger(RecalcTrigger,Trigger6M)),NA())</f>
        <v>2.048707592308574E-2</v>
      </c>
      <c r="Q1312" s="183">
        <f>IFERROR(_xll.qlIndexFixing(ONIndex1Y,I1312,TRUE,_xll.ohTrigger(RecalcTrigger,Trigger1Y)),NA())</f>
        <v>2.0879412064020997E-2</v>
      </c>
    </row>
    <row r="1313" spans="2:17" x14ac:dyDescent="0.2">
      <c r="B1313" s="39" t="s">
        <v>42</v>
      </c>
      <c r="D1313" s="42">
        <f>_xll.qlCalendarAdvance(Calendar,$D1312,B1313,"f",FALSE)</f>
        <v>48653</v>
      </c>
      <c r="E1313" s="177">
        <f>_xll.qlInterestRateIndexValueDate(IndexON,D1313)</f>
        <v>48653</v>
      </c>
      <c r="F1313" s="193">
        <f>IFERROR(_xll.qlIndexFixing(IndexON,D1313,TRUE,_xll.ohTrigger(RecalcTrigger,TriggerON)),NA())</f>
        <v>1.989546777933171E-2</v>
      </c>
      <c r="H1313" s="42">
        <f>_xll.qlCalendarAdvance(Calendar,$H1312,B1313,"f",FALSE)</f>
        <v>48653</v>
      </c>
      <c r="I1313" s="177">
        <f>_xll.qlInterestRateIndexValueDate(Index1M,$H1313)</f>
        <v>48655</v>
      </c>
      <c r="J1313" s="182">
        <f>IFERROR(_xll.qlIndexFixing(Index1M,$H1313,TRUE,_xll.ohTrigger(RecalcTrigger,Trigger1M)),NA())</f>
        <v>1.9988033375116485E-2</v>
      </c>
      <c r="K1313" s="44">
        <f>IFERROR(_xll.qlIndexFixing(Index3M,H1313,TRUE,_xll.ohTrigger(RecalcTrigger,Trigger3M)),NA())</f>
        <v>2.0310016552953215E-2</v>
      </c>
      <c r="L1313" s="44">
        <f>IFERROR(_xll.qlIndexFixing(Index6M,$H1313,TRUE,_xll.ohTrigger(RecalcTrigger,Trigger6M)),NA())</f>
        <v>2.0414821037962057E-2</v>
      </c>
      <c r="M1313" s="183">
        <f>IFERROR(_xll.qlIndexFixing(Index1Y,$H1313,TRUE,_xll.ohTrigger(RecalcTrigger,Trigger1Y)),NA())</f>
        <v>2.070757019312567E-2</v>
      </c>
      <c r="N1313" s="182">
        <f>IFERROR(_xll.qlIndexFixing(ONIndex1M,I1313,TRUE,_xll.ohTrigger(RecalcTrigger,Trigger1M)),NA())</f>
        <v>1.9989362387100584E-2</v>
      </c>
      <c r="O1313" s="44">
        <f>IFERROR(_xll.qlIndexFixing(ONIndex3M,I1313,TRUE,_xll.ohTrigger(RecalcTrigger,Trigger3M)),NA())</f>
        <v>2.0333641634291411E-2</v>
      </c>
      <c r="P1313" s="44">
        <f>IFERROR(_xll.qlIndexFixing(ONIndex6M,I1313,TRUE,_xll.ohTrigger(RecalcTrigger,Trigger6M)),NA())</f>
        <v>2.047431954800949E-2</v>
      </c>
      <c r="Q1313" s="183">
        <f>IFERROR(_xll.qlIndexFixing(ONIndex1Y,I1313,TRUE,_xll.ohTrigger(RecalcTrigger,Trigger1Y)),NA())</f>
        <v>2.0866062110398431E-2</v>
      </c>
    </row>
    <row r="1314" spans="2:17" x14ac:dyDescent="0.2">
      <c r="B1314" s="39" t="s">
        <v>42</v>
      </c>
      <c r="D1314" s="42">
        <f>_xll.qlCalendarAdvance(Calendar,$D1313,B1314,"f",FALSE)</f>
        <v>48660</v>
      </c>
      <c r="E1314" s="177">
        <f>_xll.qlInterestRateIndexValueDate(IndexON,D1314)</f>
        <v>48660</v>
      </c>
      <c r="F1314" s="193">
        <f>IFERROR(_xll.qlIndexFixing(IndexON,D1314,TRUE,_xll.ohTrigger(RecalcTrigger,TriggerON)),NA())</f>
        <v>1.9884321162102481E-2</v>
      </c>
      <c r="H1314" s="42">
        <f>_xll.qlCalendarAdvance(Calendar,$H1313,B1314,"f",FALSE)</f>
        <v>48660</v>
      </c>
      <c r="I1314" s="177">
        <f>_xll.qlInterestRateIndexValueDate(Index1M,$H1314)</f>
        <v>48662</v>
      </c>
      <c r="J1314" s="182">
        <f>IFERROR(_xll.qlIndexFixing(Index1M,$H1314,TRUE,_xll.ohTrigger(RecalcTrigger,Trigger1M)),NA())</f>
        <v>1.9977099141211818E-2</v>
      </c>
      <c r="K1314" s="44">
        <f>IFERROR(_xll.qlIndexFixing(Index3M,H1314,TRUE,_xll.ohTrigger(RecalcTrigger,Trigger3M)),NA())</f>
        <v>2.0297109072634732E-2</v>
      </c>
      <c r="L1314" s="44">
        <f>IFERROR(_xll.qlIndexFixing(Index6M,$H1314,TRUE,_xll.ohTrigger(RecalcTrigger,Trigger6M)),NA())</f>
        <v>2.0401393907580744E-2</v>
      </c>
      <c r="M1314" s="183">
        <f>IFERROR(_xll.qlIndexFixing(Index1Y,$H1314,TRUE,_xll.ohTrigger(RecalcTrigger,Trigger1Y)),NA())</f>
        <v>2.0691976788015619E-2</v>
      </c>
      <c r="N1314" s="182">
        <f>IFERROR(_xll.qlIndexFixing(ONIndex1M,I1314,TRUE,_xll.ohTrigger(RecalcTrigger,Trigger1M)),NA())</f>
        <v>1.997828913942179E-2</v>
      </c>
      <c r="O1314" s="44">
        <f>IFERROR(_xll.qlIndexFixing(ONIndex3M,I1314,TRUE,_xll.ohTrigger(RecalcTrigger,Trigger3M)),NA())</f>
        <v>2.032104726458428E-2</v>
      </c>
      <c r="P1314" s="44">
        <f>IFERROR(_xll.qlIndexFixing(ONIndex6M,I1314,TRUE,_xll.ohTrigger(RecalcTrigger,Trigger6M)),NA())</f>
        <v>2.0461522465975435E-2</v>
      </c>
      <c r="Q1314" s="183">
        <f>IFERROR(_xll.qlIndexFixing(ONIndex1Y,I1314,TRUE,_xll.ohTrigger(RecalcTrigger,Trigger1Y)),NA())</f>
        <v>2.085263838514706E-2</v>
      </c>
    </row>
    <row r="1315" spans="2:17" x14ac:dyDescent="0.2">
      <c r="B1315" s="39" t="s">
        <v>42</v>
      </c>
      <c r="D1315" s="42">
        <f>_xll.qlCalendarAdvance(Calendar,$D1314,B1315,"f",FALSE)</f>
        <v>48667</v>
      </c>
      <c r="E1315" s="177">
        <f>_xll.qlInterestRateIndexValueDate(IndexON,D1315)</f>
        <v>48667</v>
      </c>
      <c r="F1315" s="193">
        <f>IFERROR(_xll.qlIndexFixing(IndexON,D1315,TRUE,_xll.ohTrigger(RecalcTrigger,TriggerON)),NA())</f>
        <v>1.9873122969968904E-2</v>
      </c>
      <c r="H1315" s="42">
        <f>_xll.qlCalendarAdvance(Calendar,$H1314,B1315,"f",FALSE)</f>
        <v>48667</v>
      </c>
      <c r="I1315" s="177">
        <f>_xll.qlInterestRateIndexValueDate(Index1M,$H1315)</f>
        <v>48669</v>
      </c>
      <c r="J1315" s="182">
        <f>IFERROR(_xll.qlIndexFixing(Index1M,$H1315,TRUE,_xll.ohTrigger(RecalcTrigger,Trigger1M)),NA())</f>
        <v>1.9966626129749272E-2</v>
      </c>
      <c r="K1315" s="44">
        <f>IFERROR(_xll.qlIndexFixing(Index3M,H1315,TRUE,_xll.ohTrigger(RecalcTrigger,Trigger3M)),NA())</f>
        <v>2.0284522398493533E-2</v>
      </c>
      <c r="L1315" s="44">
        <f>IFERROR(_xll.qlIndexFixing(Index6M,$H1315,TRUE,_xll.ohTrigger(RecalcTrigger,Trigger6M)),NA())</f>
        <v>2.0389126801948761E-2</v>
      </c>
      <c r="M1315" s="183">
        <f>IFERROR(_xll.qlIndexFixing(Index1Y,$H1315,TRUE,_xll.ohTrigger(RecalcTrigger,Trigger1Y)),NA())</f>
        <v>2.0676309864831526E-2</v>
      </c>
      <c r="N1315" s="182">
        <f>IFERROR(_xll.qlIndexFixing(ONIndex1M,I1315,TRUE,_xll.ohTrigger(RecalcTrigger,Trigger1M)),NA())</f>
        <v>1.9967162829228613E-2</v>
      </c>
      <c r="O1315" s="44">
        <f>IFERROR(_xll.qlIndexFixing(ONIndex3M,I1315,TRUE,_xll.ohTrigger(RecalcTrigger,Trigger3M)),NA())</f>
        <v>2.0308410409901612E-2</v>
      </c>
      <c r="P1315" s="44">
        <f>IFERROR(_xll.qlIndexFixing(ONIndex6M,I1315,TRUE,_xll.ohTrigger(RecalcTrigger,Trigger6M)),NA())</f>
        <v>2.0448684884257773E-2</v>
      </c>
      <c r="Q1315" s="183">
        <f>IFERROR(_xll.qlIndexFixing(ONIndex1Y,I1315,TRUE,_xll.ohTrigger(RecalcTrigger,Trigger1Y)),NA())</f>
        <v>2.0839140945820844E-2</v>
      </c>
    </row>
    <row r="1316" spans="2:17" x14ac:dyDescent="0.2">
      <c r="B1316" s="39" t="s">
        <v>42</v>
      </c>
      <c r="D1316" s="42">
        <f>_xll.qlCalendarAdvance(Calendar,$D1315,B1316,"f",FALSE)</f>
        <v>48674</v>
      </c>
      <c r="E1316" s="177">
        <f>_xll.qlInterestRateIndexValueDate(IndexON,D1316)</f>
        <v>48674</v>
      </c>
      <c r="F1316" s="193">
        <f>IFERROR(_xll.qlIndexFixing(IndexON,D1316,TRUE,_xll.ohTrigger(RecalcTrigger,TriggerON)),NA())</f>
        <v>1.9861873373514527E-2</v>
      </c>
      <c r="H1316" s="42">
        <f>_xll.qlCalendarAdvance(Calendar,$H1315,B1316,"f",FALSE)</f>
        <v>48674</v>
      </c>
      <c r="I1316" s="177">
        <f>_xll.qlInterestRateIndexValueDate(Index1M,$H1316)</f>
        <v>48676</v>
      </c>
      <c r="J1316" s="182">
        <f>IFERROR(_xll.qlIndexFixing(Index1M,$H1316,TRUE,_xll.ohTrigger(RecalcTrigger,Trigger1M)),NA())</f>
        <v>1.9954581902350832E-2</v>
      </c>
      <c r="K1316" s="44">
        <f>IFERROR(_xll.qlIndexFixing(Index3M,H1316,TRUE,_xll.ohTrigger(RecalcTrigger,Trigger3M)),NA())</f>
        <v>2.0271535993711232E-2</v>
      </c>
      <c r="L1316" s="44">
        <f>IFERROR(_xll.qlIndexFixing(Index6M,$H1316,TRUE,_xll.ohTrigger(RecalcTrigger,Trigger6M)),NA())</f>
        <v>2.0375633711833374E-2</v>
      </c>
      <c r="M1316" s="183">
        <f>IFERROR(_xll.qlIndexFixing(Index1Y,$H1316,TRUE,_xll.ohTrigger(RecalcTrigger,Trigger1Y)),NA())</f>
        <v>2.065822910741116E-2</v>
      </c>
      <c r="N1316" s="182">
        <f>IFERROR(_xll.qlIndexFixing(ONIndex1M,I1316,TRUE,_xll.ohTrigger(RecalcTrigger,Trigger1M)),NA())</f>
        <v>1.9955983621509077E-2</v>
      </c>
      <c r="O1316" s="44">
        <f>IFERROR(_xll.qlIndexFixing(ONIndex3M,I1316,TRUE,_xll.ohTrigger(RecalcTrigger,Trigger3M)),NA())</f>
        <v>2.0295731284312168E-2</v>
      </c>
      <c r="P1316" s="44">
        <f>IFERROR(_xll.qlIndexFixing(ONIndex6M,I1316,TRUE,_xll.ohTrigger(RecalcTrigger,Trigger6M)),NA())</f>
        <v>2.0435807009731022E-2</v>
      </c>
      <c r="Q1316" s="183">
        <f>IFERROR(_xll.qlIndexFixing(ONIndex1Y,I1316,TRUE,_xll.ohTrigger(RecalcTrigger,Trigger1Y)),NA())</f>
        <v>2.0825569850213554E-2</v>
      </c>
    </row>
    <row r="1317" spans="2:17" x14ac:dyDescent="0.2">
      <c r="B1317" s="39" t="s">
        <v>42</v>
      </c>
      <c r="D1317" s="42">
        <f>_xll.qlCalendarAdvance(Calendar,$D1316,B1317,"f",FALSE)</f>
        <v>48681</v>
      </c>
      <c r="E1317" s="177">
        <f>_xll.qlInterestRateIndexValueDate(IndexON,D1317)</f>
        <v>48681</v>
      </c>
      <c r="F1317" s="193">
        <f>IFERROR(_xll.qlIndexFixing(IndexON,D1317,TRUE,_xll.ohTrigger(RecalcTrigger,TriggerON)),NA())</f>
        <v>1.9850572543242961E-2</v>
      </c>
      <c r="H1317" s="42">
        <f>_xll.qlCalendarAdvance(Calendar,$H1316,B1317,"f",FALSE)</f>
        <v>48681</v>
      </c>
      <c r="I1317" s="177">
        <f>_xll.qlInterestRateIndexValueDate(Index1M,$H1317)</f>
        <v>48683</v>
      </c>
      <c r="J1317" s="182">
        <f>IFERROR(_xll.qlIndexFixing(Index1M,$H1317,TRUE,_xll.ohTrigger(RecalcTrigger,Trigger1M)),NA())</f>
        <v>1.9943244388423154E-2</v>
      </c>
      <c r="K1317" s="44">
        <f>IFERROR(_xll.qlIndexFixing(Index3M,H1317,TRUE,_xll.ohTrigger(RecalcTrigger,Trigger3M)),NA())</f>
        <v>2.02585086217652E-2</v>
      </c>
      <c r="L1317" s="44">
        <f>IFERROR(_xll.qlIndexFixing(Index6M,$H1317,TRUE,_xll.ohTrigger(RecalcTrigger,Trigger6M)),NA())</f>
        <v>2.0362102815266247E-2</v>
      </c>
      <c r="M1317" s="183">
        <f>IFERROR(_xll.qlIndexFixing(Index1Y,$H1317,TRUE,_xll.ohTrigger(RecalcTrigger,Trigger1Y)),NA())</f>
        <v>2.0644755713317819E-2</v>
      </c>
      <c r="N1317" s="182">
        <f>IFERROR(_xll.qlIndexFixing(ONIndex1M,I1317,TRUE,_xll.ohTrigger(RecalcTrigger,Trigger1M)),NA())</f>
        <v>1.9941532892495673E-2</v>
      </c>
      <c r="O1317" s="44">
        <f>IFERROR(_xll.qlIndexFixing(ONIndex3M,I1317,TRUE,_xll.ohTrigger(RecalcTrigger,Trigger3M)),NA())</f>
        <v>2.0279367783757607E-2</v>
      </c>
      <c r="P1317" s="44">
        <f>IFERROR(_xll.qlIndexFixing(ONIndex6M,I1317,TRUE,_xll.ohTrigger(RecalcTrigger,Trigger6M)),NA())</f>
        <v>2.0419190870306636E-2</v>
      </c>
      <c r="Q1317" s="183">
        <f>IFERROR(_xll.qlIndexFixing(ONIndex1Y,I1317,TRUE,_xll.ohTrigger(RecalcTrigger,Trigger1Y)),NA())</f>
        <v>2.0808013161710548E-2</v>
      </c>
    </row>
    <row r="1318" spans="2:17" x14ac:dyDescent="0.2">
      <c r="B1318" s="39" t="s">
        <v>42</v>
      </c>
      <c r="D1318" s="42">
        <f>_xll.qlCalendarAdvance(Calendar,$D1317,B1318,"f",FALSE)</f>
        <v>48688</v>
      </c>
      <c r="E1318" s="177">
        <f>_xll.qlInterestRateIndexValueDate(IndexON,D1318)</f>
        <v>48688</v>
      </c>
      <c r="F1318" s="193">
        <f>IFERROR(_xll.qlIndexFixing(IndexON,D1318,TRUE,_xll.ohTrigger(RecalcTrigger,TriggerON)),NA())</f>
        <v>1.983922064981769E-2</v>
      </c>
      <c r="H1318" s="42">
        <f>_xll.qlCalendarAdvance(Calendar,$H1317,B1318,"f",FALSE)</f>
        <v>48688</v>
      </c>
      <c r="I1318" s="177">
        <f>_xll.qlInterestRateIndexValueDate(Index1M,$H1318)</f>
        <v>48690</v>
      </c>
      <c r="J1318" s="182">
        <f>IFERROR(_xll.qlIndexFixing(Index1M,$H1318,TRUE,_xll.ohTrigger(RecalcTrigger,Trigger1M)),NA())</f>
        <v>1.9931854498464463E-2</v>
      </c>
      <c r="K1318" s="44">
        <f>IFERROR(_xll.qlIndexFixing(Index3M,H1318,TRUE,_xll.ohTrigger(RecalcTrigger,Trigger3M)),NA())</f>
        <v>2.0245440498275494E-2</v>
      </c>
      <c r="L1318" s="44">
        <f>IFERROR(_xll.qlIndexFixing(Index6M,$H1318,TRUE,_xll.ohTrigger(RecalcTrigger,Trigger6M)),NA())</f>
        <v>2.0348534322259932E-2</v>
      </c>
      <c r="M1318" s="183">
        <f>IFERROR(_xll.qlIndexFixing(Index1Y,$H1318,TRUE,_xll.ohTrigger(RecalcTrigger,Trigger1Y)),NA())</f>
        <v>2.0628868609556615E-2</v>
      </c>
      <c r="N1318" s="182">
        <f>IFERROR(_xll.qlIndexFixing(ONIndex1M,I1318,TRUE,_xll.ohTrigger(RecalcTrigger,Trigger1M)),NA())</f>
        <v>1.9933467172243979E-2</v>
      </c>
      <c r="O1318" s="44">
        <f>IFERROR(_xll.qlIndexFixing(ONIndex3M,I1318,TRUE,_xll.ohTrigger(RecalcTrigger,Trigger3M)),NA())</f>
        <v>2.0270247077167625E-2</v>
      </c>
      <c r="P1318" s="44">
        <f>IFERROR(_xll.qlIndexFixing(ONIndex6M,I1318,TRUE,_xll.ohTrigger(RecalcTrigger,Trigger6M)),NA())</f>
        <v>2.0409931211187171E-2</v>
      </c>
      <c r="Q1318" s="183">
        <f>IFERROR(_xll.qlIndexFixing(ONIndex1Y,I1318,TRUE,_xll.ohTrigger(RecalcTrigger,Trigger1Y)),NA())</f>
        <v>2.0798206920451534E-2</v>
      </c>
    </row>
    <row r="1319" spans="2:17" x14ac:dyDescent="0.2">
      <c r="B1319" s="39" t="s">
        <v>42</v>
      </c>
      <c r="D1319" s="42">
        <f>_xll.qlCalendarAdvance(Calendar,$D1318,B1319,"f",FALSE)</f>
        <v>48695</v>
      </c>
      <c r="E1319" s="177">
        <f>_xll.qlInterestRateIndexValueDate(IndexON,D1319)</f>
        <v>48695</v>
      </c>
      <c r="F1319" s="193">
        <f>IFERROR(_xll.qlIndexFixing(IndexON,D1319,TRUE,_xll.ohTrigger(RecalcTrigger,TriggerON)),NA())</f>
        <v>1.9827817863662389E-2</v>
      </c>
      <c r="H1319" s="42">
        <f>_xll.qlCalendarAdvance(Calendar,$H1318,B1319,"f",FALSE)</f>
        <v>48695</v>
      </c>
      <c r="I1319" s="177">
        <f>_xll.qlInterestRateIndexValueDate(Index1M,$H1319)</f>
        <v>48697</v>
      </c>
      <c r="J1319" s="182">
        <f>IFERROR(_xll.qlIndexFixing(Index1M,$H1319,TRUE,_xll.ohTrigger(RecalcTrigger,Trigger1M)),NA())</f>
        <v>1.992041239770509E-2</v>
      </c>
      <c r="K1319" s="44">
        <f>IFERROR(_xll.qlIndexFixing(Index3M,H1319,TRUE,_xll.ohTrigger(RecalcTrigger,Trigger3M)),NA())</f>
        <v>2.0232331838863912E-2</v>
      </c>
      <c r="L1319" s="44">
        <f>IFERROR(_xll.qlIndexFixing(Index6M,$H1319,TRUE,_xll.ohTrigger(RecalcTrigger,Trigger6M)),NA())</f>
        <v>2.0334928442827423E-2</v>
      </c>
      <c r="M1319" s="183">
        <f>IFERROR(_xll.qlIndexFixing(Index1Y,$H1319,TRUE,_xll.ohTrigger(RecalcTrigger,Trigger1Y)),NA())</f>
        <v>2.0612908236859503E-2</v>
      </c>
      <c r="N1319" s="182">
        <f>IFERROR(_xll.qlIndexFixing(ONIndex1M,I1319,TRUE,_xll.ohTrigger(RecalcTrigger,Trigger1M)),NA())</f>
        <v>1.992213026035472E-2</v>
      </c>
      <c r="O1319" s="44">
        <f>IFERROR(_xll.qlIndexFixing(ONIndex3M,I1319,TRUE,_xll.ohTrigger(RecalcTrigger,Trigger3M)),NA())</f>
        <v>2.0257442423989858E-2</v>
      </c>
      <c r="P1319" s="44">
        <f>IFERROR(_xll.qlIndexFixing(ONIndex6M,I1319,TRUE,_xll.ohTrigger(RecalcTrigger,Trigger6M)),NA())</f>
        <v>2.0396933701478659E-2</v>
      </c>
      <c r="Q1319" s="183">
        <f>IFERROR(_xll.qlIndexFixing(ONIndex1Y,I1319,TRUE,_xll.ohTrigger(RecalcTrigger,Trigger1Y)),NA())</f>
        <v>2.0784415201564599E-2</v>
      </c>
    </row>
    <row r="1320" spans="2:17" x14ac:dyDescent="0.2">
      <c r="B1320" s="39" t="s">
        <v>42</v>
      </c>
      <c r="D1320" s="42">
        <f>_xll.qlCalendarAdvance(Calendar,$D1319,B1320,"f",FALSE)</f>
        <v>48702</v>
      </c>
      <c r="E1320" s="177">
        <f>_xll.qlInterestRateIndexValueDate(IndexON,D1320)</f>
        <v>48702</v>
      </c>
      <c r="F1320" s="193">
        <f>IFERROR(_xll.qlIndexFixing(IndexON,D1320,TRUE,_xll.ohTrigger(RecalcTrigger,TriggerON)),NA())</f>
        <v>1.9816364355440541E-2</v>
      </c>
      <c r="H1320" s="42">
        <f>_xll.qlCalendarAdvance(Calendar,$H1319,B1320,"f",FALSE)</f>
        <v>48702</v>
      </c>
      <c r="I1320" s="177">
        <f>_xll.qlInterestRateIndexValueDate(Index1M,$H1320)</f>
        <v>48704</v>
      </c>
      <c r="J1320" s="182">
        <f>IFERROR(_xll.qlIndexFixing(Index1M,$H1320,TRUE,_xll.ohTrigger(RecalcTrigger,Trigger1M)),NA())</f>
        <v>1.9908918251370367E-2</v>
      </c>
      <c r="K1320" s="44">
        <f>IFERROR(_xll.qlIndexFixing(Index3M,H1320,TRUE,_xll.ohTrigger(RecalcTrigger,Trigger3M)),NA())</f>
        <v>2.0218802655737878E-2</v>
      </c>
      <c r="L1320" s="44">
        <f>IFERROR(_xll.qlIndexFixing(Index6M,$H1320,TRUE,_xll.ohTrigger(RecalcTrigger,Trigger6M)),NA())</f>
        <v>2.0320036561999856E-2</v>
      </c>
      <c r="M1320" s="183">
        <f>IFERROR(_xll.qlIndexFixing(Index1Y,$H1320,TRUE,_xll.ohTrigger(RecalcTrigger,Trigger1Y)),NA())</f>
        <v>2.0596874657541137E-2</v>
      </c>
      <c r="N1320" s="182">
        <f>IFERROR(_xll.qlIndexFixing(ONIndex1M,I1320,TRUE,_xll.ohTrigger(RecalcTrigger,Trigger1M)),NA())</f>
        <v>1.9910741110011898E-2</v>
      </c>
      <c r="O1320" s="44">
        <f>IFERROR(_xll.qlIndexFixing(ONIndex3M,I1320,TRUE,_xll.ohTrigger(RecalcTrigger,Trigger3M)),NA())</f>
        <v>2.0244596356340239E-2</v>
      </c>
      <c r="P1320" s="44">
        <f>IFERROR(_xll.qlIndexFixing(ONIndex6M,I1320,TRUE,_xll.ohTrigger(RecalcTrigger,Trigger6M)),NA())</f>
        <v>2.038389672741836E-2</v>
      </c>
      <c r="Q1320" s="183">
        <f>IFERROR(_xll.qlIndexFixing(ONIndex1Y,I1320,TRUE,_xll.ohTrigger(RecalcTrigger,Trigger1Y)),NA())</f>
        <v>2.0770550056852244E-2</v>
      </c>
    </row>
    <row r="1321" spans="2:17" x14ac:dyDescent="0.2">
      <c r="B1321" s="39" t="s">
        <v>42</v>
      </c>
      <c r="D1321" s="42">
        <f>_xll.qlCalendarAdvance(Calendar,$D1320,B1321,"f",FALSE)</f>
        <v>48709</v>
      </c>
      <c r="E1321" s="177">
        <f>_xll.qlInterestRateIndexValueDate(IndexON,D1321)</f>
        <v>48709</v>
      </c>
      <c r="F1321" s="193">
        <f>IFERROR(_xll.qlIndexFixing(IndexON,D1321,TRUE,_xll.ohTrigger(RecalcTrigger,TriggerON)),NA())</f>
        <v>1.9804860295495885E-2</v>
      </c>
      <c r="H1321" s="42">
        <f>_xll.qlCalendarAdvance(Calendar,$H1320,B1321,"f",FALSE)</f>
        <v>48709</v>
      </c>
      <c r="I1321" s="177">
        <f>_xll.qlInterestRateIndexValueDate(Index1M,$H1321)</f>
        <v>48711</v>
      </c>
      <c r="J1321" s="182">
        <f>IFERROR(_xll.qlIndexFixing(Index1M,$H1321,TRUE,_xll.ohTrigger(RecalcTrigger,Trigger1M)),NA())</f>
        <v>1.9897372224690624E-2</v>
      </c>
      <c r="K1321" s="44">
        <f>IFERROR(_xll.qlIndexFixing(Index3M,H1321,TRUE,_xll.ohTrigger(RecalcTrigger,Trigger3M)),NA())</f>
        <v>2.0205610009698793E-2</v>
      </c>
      <c r="L1321" s="44">
        <f>IFERROR(_xll.qlIndexFixing(Index6M,$H1321,TRUE,_xll.ohTrigger(RecalcTrigger,Trigger6M)),NA())</f>
        <v>2.0306346537749719E-2</v>
      </c>
      <c r="M1321" s="183">
        <f>IFERROR(_xll.qlIndexFixing(Index1Y,$H1321,TRUE,_xll.ohTrigger(RecalcTrigger,Trigger1Y)),NA())</f>
        <v>2.0580767933929076E-2</v>
      </c>
      <c r="N1321" s="182">
        <f>IFERROR(_xll.qlIndexFixing(ONIndex1M,I1321,TRUE,_xll.ohTrigger(RecalcTrigger,Trigger1M)),NA())</f>
        <v>1.9899299885963728E-2</v>
      </c>
      <c r="O1321" s="44">
        <f>IFERROR(_xll.qlIndexFixing(ONIndex3M,I1321,TRUE,_xll.ohTrigger(RecalcTrigger,Trigger3M)),NA())</f>
        <v>2.0231709088607275E-2</v>
      </c>
      <c r="P1321" s="44">
        <f>IFERROR(_xll.qlIndexFixing(ONIndex6M,I1321,TRUE,_xll.ohTrigger(RecalcTrigger,Trigger6M)),NA())</f>
        <v>2.0370820496280473E-2</v>
      </c>
      <c r="Q1321" s="183">
        <f>IFERROR(_xll.qlIndexFixing(ONIndex1Y,I1321,TRUE,_xll.ohTrigger(RecalcTrigger,Trigger1Y)),NA())</f>
        <v>2.0756611543948367E-2</v>
      </c>
    </row>
    <row r="1322" spans="2:17" x14ac:dyDescent="0.2">
      <c r="B1322" s="39" t="s">
        <v>42</v>
      </c>
      <c r="D1322" s="42">
        <f>_xll.qlCalendarAdvance(Calendar,$D1321,B1322,"f",FALSE)</f>
        <v>48716</v>
      </c>
      <c r="E1322" s="177">
        <f>_xll.qlInterestRateIndexValueDate(IndexON,D1322)</f>
        <v>48716</v>
      </c>
      <c r="F1322" s="193">
        <f>IFERROR(_xll.qlIndexFixing(IndexON,D1322,TRUE,_xll.ohTrigger(RecalcTrigger,TriggerON)),NA())</f>
        <v>1.9793305854651777E-2</v>
      </c>
      <c r="H1322" s="42">
        <f>_xll.qlCalendarAdvance(Calendar,$H1321,B1322,"f",FALSE)</f>
        <v>48716</v>
      </c>
      <c r="I1322" s="177">
        <f>_xll.qlInterestRateIndexValueDate(Index1M,$H1322)</f>
        <v>48718</v>
      </c>
      <c r="J1322" s="182">
        <f>IFERROR(_xll.qlIndexFixing(Index1M,$H1322,TRUE,_xll.ohTrigger(RecalcTrigger,Trigger1M)),NA())</f>
        <v>1.9885774482888696E-2</v>
      </c>
      <c r="K1322" s="44">
        <f>IFERROR(_xll.qlIndexFixing(Index3M,H1322,TRUE,_xll.ohTrigger(RecalcTrigger,Trigger3M)),NA())</f>
        <v>2.0192377488237614E-2</v>
      </c>
      <c r="L1322" s="44">
        <f>IFERROR(_xll.qlIndexFixing(Index6M,$H1322,TRUE,_xll.ohTrigger(RecalcTrigger,Trigger6M)),NA())</f>
        <v>2.0292619797450884E-2</v>
      </c>
      <c r="M1322" s="183">
        <f>IFERROR(_xll.qlIndexFixing(Index1Y,$H1322,TRUE,_xll.ohTrigger(RecalcTrigger,Trigger1Y)),NA())</f>
        <v>2.0564588128363162E-2</v>
      </c>
      <c r="N1322" s="182">
        <f>IFERROR(_xll.qlIndexFixing(ONIndex1M,I1322,TRUE,_xll.ohTrigger(RecalcTrigger,Trigger1M)),NA())</f>
        <v>1.9887806753038362E-2</v>
      </c>
      <c r="O1322" s="44">
        <f>IFERROR(_xll.qlIndexFixing(ONIndex3M,I1322,TRUE,_xll.ohTrigger(RecalcTrigger,Trigger3M)),NA())</f>
        <v>2.0218780834859729E-2</v>
      </c>
      <c r="P1322" s="44">
        <f>IFERROR(_xll.qlIndexFixing(ONIndex6M,I1322,TRUE,_xll.ohTrigger(RecalcTrigger,Trigger6M)),NA())</f>
        <v>2.0357705215339195E-2</v>
      </c>
      <c r="Q1322" s="183">
        <f>IFERROR(_xll.qlIndexFixing(ONIndex1Y,I1322,TRUE,_xll.ohTrigger(RecalcTrigger,Trigger1Y)),NA())</f>
        <v>2.0742599720486865E-2</v>
      </c>
    </row>
    <row r="1323" spans="2:17" x14ac:dyDescent="0.2">
      <c r="B1323" s="39" t="s">
        <v>42</v>
      </c>
      <c r="D1323" s="42">
        <f>_xll.qlCalendarAdvance(Calendar,$D1322,B1323,"f",FALSE)</f>
        <v>48723</v>
      </c>
      <c r="E1323" s="177">
        <f>_xll.qlInterestRateIndexValueDate(IndexON,D1323)</f>
        <v>48723</v>
      </c>
      <c r="F1323" s="193">
        <f>IFERROR(_xll.qlIndexFixing(IndexON,D1323,TRUE,_xll.ohTrigger(RecalcTrigger,TriggerON)),NA())</f>
        <v>1.9781701203331892E-2</v>
      </c>
      <c r="H1323" s="42">
        <f>_xll.qlCalendarAdvance(Calendar,$H1322,B1323,"f",FALSE)</f>
        <v>48723</v>
      </c>
      <c r="I1323" s="177">
        <f>_xll.qlInterestRateIndexValueDate(Index1M,$H1323)</f>
        <v>48725</v>
      </c>
      <c r="J1323" s="182">
        <f>IFERROR(_xll.qlIndexFixing(Index1M,$H1323,TRUE,_xll.ohTrigger(RecalcTrigger,Trigger1M)),NA())</f>
        <v>1.9874125191192415E-2</v>
      </c>
      <c r="K1323" s="44">
        <f>IFERROR(_xll.qlIndexFixing(Index3M,H1323,TRUE,_xll.ohTrigger(RecalcTrigger,Trigger3M)),NA())</f>
        <v>2.0179105306982723E-2</v>
      </c>
      <c r="L1323" s="44">
        <f>IFERROR(_xll.qlIndexFixing(Index6M,$H1323,TRUE,_xll.ohTrigger(RecalcTrigger,Trigger6M)),NA())</f>
        <v>2.0278856551147809E-2</v>
      </c>
      <c r="M1323" s="183">
        <f>IFERROR(_xll.qlIndexFixing(Index1Y,$H1323,TRUE,_xll.ohTrigger(RecalcTrigger,Trigger1Y)),NA())</f>
        <v>2.0548335303194824E-2</v>
      </c>
      <c r="N1323" s="182">
        <f>IFERROR(_xll.qlIndexFixing(ONIndex1M,I1323,TRUE,_xll.ohTrigger(RecalcTrigger,Trigger1M)),NA())</f>
        <v>1.9876261875984014E-2</v>
      </c>
      <c r="O1323" s="44">
        <f>IFERROR(_xll.qlIndexFixing(ONIndex3M,I1323,TRUE,_xll.ohTrigger(RecalcTrigger,Trigger3M)),NA())</f>
        <v>2.0205811809326235E-2</v>
      </c>
      <c r="P1323" s="44">
        <f>IFERROR(_xll.qlIndexFixing(ONIndex6M,I1323,TRUE,_xll.ohTrigger(RecalcTrigger,Trigger6M)),NA())</f>
        <v>2.0344551091309171E-2</v>
      </c>
      <c r="Q1323" s="183">
        <f>IFERROR(_xll.qlIndexFixing(ONIndex1Y,I1323,TRUE,_xll.ohTrigger(RecalcTrigger,Trigger1Y)),NA())</f>
        <v>2.0728514644101637E-2</v>
      </c>
    </row>
    <row r="1324" spans="2:17" x14ac:dyDescent="0.2">
      <c r="B1324" s="39" t="s">
        <v>42</v>
      </c>
      <c r="D1324" s="42">
        <f>_xll.qlCalendarAdvance(Calendar,$D1323,B1324,"f",FALSE)</f>
        <v>48730</v>
      </c>
      <c r="E1324" s="177">
        <f>_xll.qlInterestRateIndexValueDate(IndexON,D1324)</f>
        <v>48730</v>
      </c>
      <c r="F1324" s="193">
        <f>IFERROR(_xll.qlIndexFixing(IndexON,D1324,TRUE,_xll.ohTrigger(RecalcTrigger,TriggerON)),NA())</f>
        <v>1.9770046511879968E-2</v>
      </c>
      <c r="H1324" s="42">
        <f>_xll.qlCalendarAdvance(Calendar,$H1323,B1324,"f",FALSE)</f>
        <v>48730</v>
      </c>
      <c r="I1324" s="177">
        <f>_xll.qlInterestRateIndexValueDate(Index1M,$H1324)</f>
        <v>48732</v>
      </c>
      <c r="J1324" s="182">
        <f>IFERROR(_xll.qlIndexFixing(Index1M,$H1324,TRUE,_xll.ohTrigger(RecalcTrigger,Trigger1M)),NA())</f>
        <v>1.9862424514832111E-2</v>
      </c>
      <c r="K1324" s="44">
        <f>IFERROR(_xll.qlIndexFixing(Index3M,H1324,TRUE,_xll.ohTrigger(RecalcTrigger,Trigger3M)),NA())</f>
        <v>2.016579368156338E-2</v>
      </c>
      <c r="L1324" s="44">
        <f>IFERROR(_xll.qlIndexFixing(Index6M,$H1324,TRUE,_xll.ohTrigger(RecalcTrigger,Trigger6M)),NA())</f>
        <v>2.0266345599401634E-2</v>
      </c>
      <c r="M1324" s="183">
        <f>IFERROR(_xll.qlIndexFixing(Index1Y,$H1324,TRUE,_xll.ohTrigger(RecalcTrigger,Trigger1Y)),NA())</f>
        <v>2.0532009520787993E-2</v>
      </c>
      <c r="N1324" s="182">
        <f>IFERROR(_xll.qlIndexFixing(ONIndex1M,I1324,TRUE,_xll.ohTrigger(RecalcTrigger,Trigger1M)),NA())</f>
        <v>1.9864665419708771E-2</v>
      </c>
      <c r="O1324" s="44">
        <f>IFERROR(_xll.qlIndexFixing(ONIndex3M,I1324,TRUE,_xll.ohTrigger(RecalcTrigger,Trigger3M)),NA())</f>
        <v>2.0192802225915685E-2</v>
      </c>
      <c r="P1324" s="44">
        <f>IFERROR(_xll.qlIndexFixing(ONIndex6M,I1324,TRUE,_xll.ohTrigger(RecalcTrigger,Trigger6M)),NA())</f>
        <v>2.0331358331544536E-2</v>
      </c>
      <c r="Q1324" s="183">
        <f>IFERROR(_xll.qlIndexFixing(ONIndex1Y,I1324,TRUE,_xll.ohTrigger(RecalcTrigger,Trigger1Y)),NA())</f>
        <v>2.0714356372346643E-2</v>
      </c>
    </row>
    <row r="1325" spans="2:17" x14ac:dyDescent="0.2">
      <c r="B1325" s="39" t="s">
        <v>42</v>
      </c>
      <c r="D1325" s="42">
        <f>_xll.qlCalendarAdvance(Calendar,$D1324,B1325,"f",FALSE)</f>
        <v>48737</v>
      </c>
      <c r="E1325" s="177">
        <f>_xll.qlInterestRateIndexValueDate(IndexON,D1325)</f>
        <v>48737</v>
      </c>
      <c r="F1325" s="193">
        <f>IFERROR(_xll.qlIndexFixing(IndexON,D1325,TRUE,_xll.ohTrigger(RecalcTrigger,TriggerON)),NA())</f>
        <v>1.9758341951199299E-2</v>
      </c>
      <c r="H1325" s="42">
        <f>_xll.qlCalendarAdvance(Calendar,$H1324,B1325,"f",FALSE)</f>
        <v>48737</v>
      </c>
      <c r="I1325" s="177">
        <f>_xll.qlInterestRateIndexValueDate(Index1M,$H1325)</f>
        <v>48739</v>
      </c>
      <c r="J1325" s="182">
        <f>IFERROR(_xll.qlIndexFixing(Index1M,$H1325,TRUE,_xll.ohTrigger(RecalcTrigger,Trigger1M)),NA())</f>
        <v>1.9850672619033116E-2</v>
      </c>
      <c r="K1325" s="44">
        <f>IFERROR(_xll.qlIndexFixing(Index3M,H1325,TRUE,_xll.ohTrigger(RecalcTrigger,Trigger3M)),NA())</f>
        <v>2.015244282760275E-2</v>
      </c>
      <c r="L1325" s="44">
        <f>IFERROR(_xll.qlIndexFixing(Index6M,$H1325,TRUE,_xll.ohTrigger(RecalcTrigger,Trigger6M)),NA())</f>
        <v>2.0252519811438396E-2</v>
      </c>
      <c r="M1325" s="183">
        <f>IFERROR(_xll.qlIndexFixing(Index1Y,$H1325,TRUE,_xll.ohTrigger(RecalcTrigger,Trigger1Y)),NA())</f>
        <v>2.0515610843518411E-2</v>
      </c>
      <c r="N1325" s="182">
        <f>IFERROR(_xll.qlIndexFixing(ONIndex1M,I1325,TRUE,_xll.ohTrigger(RecalcTrigger,Trigger1M)),NA())</f>
        <v>1.9853017548880914E-2</v>
      </c>
      <c r="O1325" s="44">
        <f>IFERROR(_xll.qlIndexFixing(ONIndex3M,I1325,TRUE,_xll.ohTrigger(RecalcTrigger,Trigger3M)),NA())</f>
        <v>2.0179752299016585E-2</v>
      </c>
      <c r="P1325" s="44">
        <f>IFERROR(_xll.qlIndexFixing(ONIndex6M,I1325,TRUE,_xll.ohTrigger(RecalcTrigger,Trigger6M)),NA())</f>
        <v>2.031812714323955E-2</v>
      </c>
      <c r="Q1325" s="183">
        <f>IFERROR(_xll.qlIndexFixing(ONIndex1Y,I1325,TRUE,_xll.ohTrigger(RecalcTrigger,Trigger1Y)),NA())</f>
        <v>2.0700124963015654E-2</v>
      </c>
    </row>
    <row r="1326" spans="2:17" x14ac:dyDescent="0.2">
      <c r="B1326" s="39" t="s">
        <v>42</v>
      </c>
      <c r="D1326" s="42">
        <f>_xll.qlCalendarAdvance(Calendar,$D1325,B1326,"f",FALSE)</f>
        <v>48744</v>
      </c>
      <c r="E1326" s="177">
        <f>_xll.qlInterestRateIndexValueDate(IndexON,D1326)</f>
        <v>48744</v>
      </c>
      <c r="F1326" s="193">
        <f>IFERROR(_xll.qlIndexFixing(IndexON,D1326,TRUE,_xll.ohTrigger(RecalcTrigger,TriggerON)),NA())</f>
        <v>1.9746587691553685E-2</v>
      </c>
      <c r="H1326" s="42">
        <f>_xll.qlCalendarAdvance(Calendar,$H1325,B1326,"f",FALSE)</f>
        <v>48744</v>
      </c>
      <c r="I1326" s="177">
        <f>_xll.qlInterestRateIndexValueDate(Index1M,$H1326)</f>
        <v>48746</v>
      </c>
      <c r="J1326" s="182">
        <f>IFERROR(_xll.qlIndexFixing(Index1M,$H1326,TRUE,_xll.ohTrigger(RecalcTrigger,Trigger1M)),NA())</f>
        <v>1.9838869669023262E-2</v>
      </c>
      <c r="K1326" s="44">
        <f>IFERROR(_xll.qlIndexFixing(Index3M,H1326,TRUE,_xll.ohTrigger(RecalcTrigger,Trigger3M)),NA())</f>
        <v>2.0139052960727481E-2</v>
      </c>
      <c r="L1326" s="44">
        <f>IFERROR(_xll.qlIndexFixing(Index6M,$H1326,TRUE,_xll.ohTrigger(RecalcTrigger,Trigger6M)),NA())</f>
        <v>2.0238658107023706E-2</v>
      </c>
      <c r="M1326" s="183">
        <f>IFERROR(_xll.qlIndexFixing(Index1Y,$H1326,TRUE,_xll.ohTrigger(RecalcTrigger,Trigger1Y)),NA())</f>
        <v>2.0499139333774532E-2</v>
      </c>
      <c r="N1326" s="182">
        <f>IFERROR(_xll.qlIndexFixing(ONIndex1M,I1326,TRUE,_xll.ohTrigger(RecalcTrigger,Trigger1M)),NA())</f>
        <v>1.9841318428248655E-2</v>
      </c>
      <c r="O1326" s="44">
        <f>IFERROR(_xll.qlIndexFixing(ONIndex3M,I1326,TRUE,_xll.ohTrigger(RecalcTrigger,Trigger3M)),NA())</f>
        <v>2.0166662242617761E-2</v>
      </c>
      <c r="P1326" s="44">
        <f>IFERROR(_xll.qlIndexFixing(ONIndex6M,I1326,TRUE,_xll.ohTrigger(RecalcTrigger,Trigger6M)),NA())</f>
        <v>2.0304857733348669E-2</v>
      </c>
      <c r="Q1326" s="183">
        <f>IFERROR(_xll.qlIndexFixing(ONIndex1Y,I1326,TRUE,_xll.ohTrigger(RecalcTrigger,Trigger1Y)),NA())</f>
        <v>2.0685820473662631E-2</v>
      </c>
    </row>
    <row r="1327" spans="2:17" x14ac:dyDescent="0.2">
      <c r="B1327" s="39" t="s">
        <v>42</v>
      </c>
      <c r="D1327" s="42">
        <f>_xll.qlCalendarAdvance(Calendar,$D1326,B1327,"f",FALSE)</f>
        <v>48751</v>
      </c>
      <c r="E1327" s="177">
        <f>_xll.qlInterestRateIndexValueDate(IndexON,D1327)</f>
        <v>48751</v>
      </c>
      <c r="F1327" s="193">
        <f>IFERROR(_xll.qlIndexFixing(IndexON,D1327,TRUE,_xll.ohTrigger(RecalcTrigger,TriggerON)),NA())</f>
        <v>1.9734783903686548E-2</v>
      </c>
      <c r="H1327" s="42">
        <f>_xll.qlCalendarAdvance(Calendar,$H1326,B1327,"f",FALSE)</f>
        <v>48751</v>
      </c>
      <c r="I1327" s="177">
        <f>_xll.qlInterestRateIndexValueDate(Index1M,$H1327)</f>
        <v>48753</v>
      </c>
      <c r="J1327" s="182">
        <f>IFERROR(_xll.qlIndexFixing(Index1M,$H1327,TRUE,_xll.ohTrigger(RecalcTrigger,Trigger1M)),NA())</f>
        <v>1.9827015830027883E-2</v>
      </c>
      <c r="K1327" s="44">
        <f>IFERROR(_xll.qlIndexFixing(Index3M,H1327,TRUE,_xll.ohTrigger(RecalcTrigger,Trigger3M)),NA())</f>
        <v>2.0125624296559008E-2</v>
      </c>
      <c r="L1327" s="44">
        <f>IFERROR(_xll.qlIndexFixing(Index6M,$H1327,TRUE,_xll.ohTrigger(RecalcTrigger,Trigger6M)),NA())</f>
        <v>2.0224760696138228E-2</v>
      </c>
      <c r="M1327" s="183">
        <f>IFERROR(_xll.qlIndexFixing(Index1Y,$H1327,TRUE,_xll.ohTrigger(RecalcTrigger,Trigger1Y)),NA())</f>
        <v>2.0482595053955534E-2</v>
      </c>
      <c r="N1327" s="182">
        <f>IFERROR(_xll.qlIndexFixing(ONIndex1M,I1327,TRUE,_xll.ohTrigger(RecalcTrigger,Trigger1M)),NA())</f>
        <v>1.982956822280002E-2</v>
      </c>
      <c r="O1327" s="44">
        <f>IFERROR(_xll.qlIndexFixing(ONIndex3M,I1327,TRUE,_xll.ohTrigger(RecalcTrigger,Trigger3M)),NA())</f>
        <v>2.0153532270787977E-2</v>
      </c>
      <c r="P1327" s="44">
        <f>IFERROR(_xll.qlIndexFixing(ONIndex6M,I1327,TRUE,_xll.ohTrigger(RecalcTrigger,Trigger6M)),NA())</f>
        <v>2.0291550309146089E-2</v>
      </c>
      <c r="Q1327" s="183">
        <f>IFERROR(_xll.qlIndexFixing(ONIndex1Y,I1327,TRUE,_xll.ohTrigger(RecalcTrigger,Trigger1Y)),NA())</f>
        <v>2.0671442961761599E-2</v>
      </c>
    </row>
    <row r="1328" spans="2:17" x14ac:dyDescent="0.2">
      <c r="B1328" s="39" t="s">
        <v>42</v>
      </c>
      <c r="D1328" s="42">
        <f>_xll.qlCalendarAdvance(Calendar,$D1327,B1328,"f",FALSE)</f>
        <v>48758</v>
      </c>
      <c r="E1328" s="177">
        <f>_xll.qlInterestRateIndexValueDate(IndexON,D1328)</f>
        <v>48758</v>
      </c>
      <c r="F1328" s="193">
        <f>IFERROR(_xll.qlIndexFixing(IndexON,D1328,TRUE,_xll.ohTrigger(RecalcTrigger,TriggerON)),NA())</f>
        <v>1.9722930758021562E-2</v>
      </c>
      <c r="H1328" s="42">
        <f>_xll.qlCalendarAdvance(Calendar,$H1327,B1328,"f",FALSE)</f>
        <v>48758</v>
      </c>
      <c r="I1328" s="177">
        <f>_xll.qlInterestRateIndexValueDate(Index1M,$H1328)</f>
        <v>48760</v>
      </c>
      <c r="J1328" s="182">
        <f>IFERROR(_xll.qlIndexFixing(Index1M,$H1328,TRUE,_xll.ohTrigger(RecalcTrigger,Trigger1M)),NA())</f>
        <v>1.9816039014268604E-2</v>
      </c>
      <c r="K1328" s="44">
        <f>IFERROR(_xll.qlIndexFixing(Index3M,H1328,TRUE,_xll.ohTrigger(RecalcTrigger,Trigger3M)),NA())</f>
        <v>2.0112157050718765E-2</v>
      </c>
      <c r="L1328" s="44">
        <f>IFERROR(_xll.qlIndexFixing(Index6M,$H1328,TRUE,_xll.ohTrigger(RecalcTrigger,Trigger6M)),NA())</f>
        <v>2.0210827788759576E-2</v>
      </c>
      <c r="M1328" s="183">
        <f>IFERROR(_xll.qlIndexFixing(Index1Y,$H1328,TRUE,_xll.ohTrigger(RecalcTrigger,Trigger1Y)),NA())</f>
        <v>2.0465978066473524E-2</v>
      </c>
      <c r="N1328" s="182">
        <f>IFERROR(_xll.qlIndexFixing(ONIndex1M,I1328,TRUE,_xll.ohTrigger(RecalcTrigger,Trigger1M)),NA())</f>
        <v>1.9817767097123351E-2</v>
      </c>
      <c r="O1328" s="44">
        <f>IFERROR(_xll.qlIndexFixing(ONIndex3M,I1328,TRUE,_xll.ohTrigger(RecalcTrigger,Trigger3M)),NA())</f>
        <v>2.0140362597995676E-2</v>
      </c>
      <c r="P1328" s="44">
        <f>IFERROR(_xll.qlIndexFixing(ONIndex6M,I1328,TRUE,_xll.ohTrigger(RecalcTrigger,Trigger6M)),NA())</f>
        <v>2.0278205077586264E-2</v>
      </c>
      <c r="Q1328" s="183">
        <f>IFERROR(_xll.qlIndexFixing(ONIndex1Y,I1328,TRUE,_xll.ohTrigger(RecalcTrigger,Trigger1Y)),NA())</f>
        <v>2.0656992485266201E-2</v>
      </c>
    </row>
    <row r="1329" spans="2:17" x14ac:dyDescent="0.2">
      <c r="B1329" s="39" t="s">
        <v>42</v>
      </c>
      <c r="D1329" s="42">
        <f>_xll.qlCalendarAdvance(Calendar,$D1328,B1329,"f",FALSE)</f>
        <v>48765</v>
      </c>
      <c r="E1329" s="177">
        <f>_xll.qlInterestRateIndexValueDate(IndexON,D1329)</f>
        <v>48765</v>
      </c>
      <c r="F1329" s="193">
        <f>IFERROR(_xll.qlIndexFixing(IndexON,D1329,TRUE,_xll.ohTrigger(RecalcTrigger,TriggerON)),NA())</f>
        <v>1.9711028425142274E-2</v>
      </c>
      <c r="H1329" s="42">
        <f>_xll.qlCalendarAdvance(Calendar,$H1328,B1329,"f",FALSE)</f>
        <v>48765</v>
      </c>
      <c r="I1329" s="177">
        <f>_xll.qlInterestRateIndexValueDate(Index1M,$H1329)</f>
        <v>48767</v>
      </c>
      <c r="J1329" s="182">
        <f>IFERROR(_xll.qlIndexFixing(Index1M,$H1329,TRUE,_xll.ohTrigger(RecalcTrigger,Trigger1M)),NA())</f>
        <v>1.980315614599687E-2</v>
      </c>
      <c r="K1329" s="44">
        <f>IFERROR(_xll.qlIndexFixing(Index3M,H1329,TRUE,_xll.ohTrigger(RecalcTrigger,Trigger3M)),NA())</f>
        <v>2.009865143882384E-2</v>
      </c>
      <c r="L1329" s="44">
        <f>IFERROR(_xll.qlIndexFixing(Index6M,$H1329,TRUE,_xll.ohTrigger(RecalcTrigger,Trigger6M)),NA())</f>
        <v>2.0195522209174952E-2</v>
      </c>
      <c r="M1329" s="183">
        <f>IFERROR(_xll.qlIndexFixing(Index1Y,$H1329,TRUE,_xll.ohTrigger(RecalcTrigger,Trigger1Y)),NA())</f>
        <v>2.0449288433751992E-2</v>
      </c>
      <c r="N1329" s="182">
        <f>IFERROR(_xll.qlIndexFixing(ONIndex1M,I1329,TRUE,_xll.ohTrigger(RecalcTrigger,Trigger1M)),NA())</f>
        <v>1.9805915216126735E-2</v>
      </c>
      <c r="O1329" s="44">
        <f>IFERROR(_xll.qlIndexFixing(ONIndex3M,I1329,TRUE,_xll.ohTrigger(RecalcTrigger,Trigger3M)),NA())</f>
        <v>2.0127153438069811E-2</v>
      </c>
      <c r="P1329" s="44">
        <f>IFERROR(_xll.qlIndexFixing(ONIndex6M,I1329,TRUE,_xll.ohTrigger(RecalcTrigger,Trigger6M)),NA())</f>
        <v>2.0264822245863456E-2</v>
      </c>
      <c r="Q1329" s="183">
        <f>IFERROR(_xll.qlIndexFixing(ONIndex1Y,I1329,TRUE,_xll.ohTrigger(RecalcTrigger,Trigger1Y)),NA())</f>
        <v>2.064246910149059E-2</v>
      </c>
    </row>
    <row r="1330" spans="2:17" x14ac:dyDescent="0.2">
      <c r="B1330" s="39" t="s">
        <v>42</v>
      </c>
      <c r="D1330" s="42">
        <f>_xll.qlCalendarAdvance(Calendar,$D1329,B1330,"f",FALSE)</f>
        <v>48772</v>
      </c>
      <c r="E1330" s="177">
        <f>_xll.qlInterestRateIndexValueDate(IndexON,D1330)</f>
        <v>48772</v>
      </c>
      <c r="F1330" s="193">
        <f>IFERROR(_xll.qlIndexFixing(IndexON,D1330,TRUE,_xll.ohTrigger(RecalcTrigger,TriggerON)),NA())</f>
        <v>1.9699077075552296E-2</v>
      </c>
      <c r="H1330" s="42">
        <f>_xll.qlCalendarAdvance(Calendar,$H1329,B1330,"f",FALSE)</f>
        <v>48772</v>
      </c>
      <c r="I1330" s="177">
        <f>_xll.qlInterestRateIndexValueDate(Index1M,$H1330)</f>
        <v>48774</v>
      </c>
      <c r="J1330" s="182">
        <f>IFERROR(_xll.qlIndexFixing(Index1M,$H1330,TRUE,_xll.ohTrigger(RecalcTrigger,Trigger1M)),NA())</f>
        <v>1.9791150631416898E-2</v>
      </c>
      <c r="K1330" s="44">
        <f>IFERROR(_xll.qlIndexFixing(Index3M,H1330,TRUE,_xll.ohTrigger(RecalcTrigger,Trigger3M)),NA())</f>
        <v>2.0085107676493932E-2</v>
      </c>
      <c r="L1330" s="44">
        <f>IFERROR(_xll.qlIndexFixing(Index6M,$H1330,TRUE,_xll.ohTrigger(RecalcTrigger,Trigger6M)),NA())</f>
        <v>2.0181509301727647E-2</v>
      </c>
      <c r="M1330" s="183">
        <f>IFERROR(_xll.qlIndexFixing(Index1Y,$H1330,TRUE,_xll.ohTrigger(RecalcTrigger,Trigger1Y)),NA())</f>
        <v>2.0432526218226912E-2</v>
      </c>
      <c r="N1330" s="182">
        <f>IFERROR(_xll.qlIndexFixing(ONIndex1M,I1330,TRUE,_xll.ohTrigger(RecalcTrigger,Trigger1M)),NA())</f>
        <v>1.9794012744638323E-2</v>
      </c>
      <c r="O1330" s="44">
        <f>IFERROR(_xll.qlIndexFixing(ONIndex3M,I1330,TRUE,_xll.ohTrigger(RecalcTrigger,Trigger3M)),NA())</f>
        <v>2.0113905005159083E-2</v>
      </c>
      <c r="P1330" s="44">
        <f>IFERROR(_xll.qlIndexFixing(ONIndex6M,I1330,TRUE,_xll.ohTrigger(RecalcTrigger,Trigger6M)),NA())</f>
        <v>2.0251402021012055E-2</v>
      </c>
      <c r="Q1330" s="183">
        <f>IFERROR(_xll.qlIndexFixing(ONIndex1Y,I1330,TRUE,_xll.ohTrigger(RecalcTrigger,Trigger1Y)),NA())</f>
        <v>2.0627872868308472E-2</v>
      </c>
    </row>
    <row r="1331" spans="2:17" x14ac:dyDescent="0.2">
      <c r="B1331" s="39" t="s">
        <v>42</v>
      </c>
      <c r="D1331" s="42">
        <f>_xll.qlCalendarAdvance(Calendar,$D1330,B1331,"f",FALSE)</f>
        <v>48779</v>
      </c>
      <c r="E1331" s="177">
        <f>_xll.qlInterestRateIndexValueDate(IndexON,D1331)</f>
        <v>48779</v>
      </c>
      <c r="F1331" s="193">
        <f>IFERROR(_xll.qlIndexFixing(IndexON,D1331,TRUE,_xll.ohTrigger(RecalcTrigger,TriggerON)),NA())</f>
        <v>1.9687076879835175E-2</v>
      </c>
      <c r="H1331" s="42">
        <f>_xll.qlCalendarAdvance(Calendar,$H1330,B1331,"f",FALSE)</f>
        <v>48779</v>
      </c>
      <c r="I1331" s="177">
        <f>_xll.qlInterestRateIndexValueDate(Index1M,$H1331)</f>
        <v>48781</v>
      </c>
      <c r="J1331" s="182">
        <f>IFERROR(_xll.qlIndexFixing(Index1M,$H1331,TRUE,_xll.ohTrigger(RecalcTrigger,Trigger1M)),NA())</f>
        <v>1.9779094888760229E-2</v>
      </c>
      <c r="K1331" s="44">
        <f>IFERROR(_xll.qlIndexFixing(Index3M,H1331,TRUE,_xll.ohTrigger(RecalcTrigger,Trigger3M)),NA())</f>
        <v>2.0071525979342652E-2</v>
      </c>
      <c r="L1331" s="44">
        <f>IFERROR(_xll.qlIndexFixing(Index6M,$H1331,TRUE,_xll.ohTrigger(RecalcTrigger,Trigger6M)),NA())</f>
        <v>2.0167461568481752E-2</v>
      </c>
      <c r="M1331" s="183">
        <f>IFERROR(_xll.qlIndexFixing(Index1Y,$H1331,TRUE,_xll.ohTrigger(RecalcTrigger,Trigger1Y)),NA())</f>
        <v>2.0415691482344987E-2</v>
      </c>
      <c r="N1331" s="182">
        <f>IFERROR(_xll.qlIndexFixing(ONIndex1M,I1331,TRUE,_xll.ohTrigger(RecalcTrigger,Trigger1M)),NA())</f>
        <v>1.9782059847246458E-2</v>
      </c>
      <c r="O1331" s="44">
        <f>IFERROR(_xll.qlIndexFixing(ONIndex3M,I1331,TRUE,_xll.ohTrigger(RecalcTrigger,Trigger3M)),NA())</f>
        <v>2.0100617513572061E-2</v>
      </c>
      <c r="P1331" s="44">
        <f>IFERROR(_xll.qlIndexFixing(ONIndex6M,I1331,TRUE,_xll.ohTrigger(RecalcTrigger,Trigger6M)),NA())</f>
        <v>2.0237944610226322E-2</v>
      </c>
      <c r="Q1331" s="183">
        <f>IFERROR(_xll.qlIndexFixing(ONIndex1Y,I1331,TRUE,_xll.ohTrigger(RecalcTrigger,Trigger1Y)),NA())</f>
        <v>2.0613203843193872E-2</v>
      </c>
    </row>
    <row r="1332" spans="2:17" x14ac:dyDescent="0.2">
      <c r="B1332" s="39" t="s">
        <v>42</v>
      </c>
      <c r="D1332" s="42">
        <f>_xll.qlCalendarAdvance(Calendar,$D1331,B1332,"f",FALSE)</f>
        <v>48786</v>
      </c>
      <c r="E1332" s="177">
        <f>_xll.qlInterestRateIndexValueDate(IndexON,D1332)</f>
        <v>48786</v>
      </c>
      <c r="F1332" s="193">
        <f>IFERROR(_xll.qlIndexFixing(IndexON,D1332,TRUE,_xll.ohTrigger(RecalcTrigger,TriggerON)),NA())</f>
        <v>1.9675028008494522E-2</v>
      </c>
      <c r="H1332" s="42">
        <f>_xll.qlCalendarAdvance(Calendar,$H1331,B1332,"f",FALSE)</f>
        <v>48786</v>
      </c>
      <c r="I1332" s="177">
        <f>_xll.qlInterestRateIndexValueDate(Index1M,$H1332)</f>
        <v>48788</v>
      </c>
      <c r="J1332" s="182">
        <f>IFERROR(_xll.qlIndexFixing(Index1M,$H1332,TRUE,_xll.ohTrigger(RecalcTrigger,Trigger1M)),NA())</f>
        <v>1.9766989083257192E-2</v>
      </c>
      <c r="K1332" s="44">
        <f>IFERROR(_xll.qlIndexFixing(Index3M,H1332,TRUE,_xll.ohTrigger(RecalcTrigger,Trigger3M)),NA())</f>
        <v>2.0057906562981873E-2</v>
      </c>
      <c r="L1332" s="44">
        <f>IFERROR(_xll.qlIndexFixing(Index6M,$H1332,TRUE,_xll.ohTrigger(RecalcTrigger,Trigger6M)),NA())</f>
        <v>2.0153379219446054E-2</v>
      </c>
      <c r="M1332" s="183">
        <f>IFERROR(_xll.qlIndexFixing(Index1Y,$H1332,TRUE,_xll.ohTrigger(RecalcTrigger,Trigger1Y)),NA())</f>
        <v>2.0398784288565629E-2</v>
      </c>
      <c r="N1332" s="182">
        <f>IFERROR(_xll.qlIndexFixing(ONIndex1M,I1332,TRUE,_xll.ohTrigger(RecalcTrigger,Trigger1M)),NA())</f>
        <v>1.97700566890191E-2</v>
      </c>
      <c r="O1332" s="44">
        <f>IFERROR(_xll.qlIndexFixing(ONIndex3M,I1332,TRUE,_xll.ohTrigger(RecalcTrigger,Trigger3M)),NA())</f>
        <v>2.0087291177297573E-2</v>
      </c>
      <c r="P1332" s="44">
        <f>IFERROR(_xll.qlIndexFixing(ONIndex6M,I1332,TRUE,_xll.ohTrigger(RecalcTrigger,Trigger6M)),NA())</f>
        <v>2.0224450220700518E-2</v>
      </c>
      <c r="Q1332" s="183">
        <f>IFERROR(_xll.qlIndexFixing(ONIndex1Y,I1332,TRUE,_xll.ohTrigger(RecalcTrigger,Trigger1Y)),NA())</f>
        <v>2.0598462083860625E-2</v>
      </c>
    </row>
    <row r="1333" spans="2:17" x14ac:dyDescent="0.2">
      <c r="B1333" s="39" t="s">
        <v>42</v>
      </c>
      <c r="D1333" s="42">
        <f>_xll.qlCalendarAdvance(Calendar,$D1332,B1333,"f",FALSE)</f>
        <v>48793</v>
      </c>
      <c r="E1333" s="177">
        <f>_xll.qlInterestRateIndexValueDate(IndexON,D1333)</f>
        <v>48793</v>
      </c>
      <c r="F1333" s="193">
        <f>IFERROR(_xll.qlIndexFixing(IndexON,D1333,TRUE,_xll.ohTrigger(RecalcTrigger,TriggerON)),NA())</f>
        <v>1.9662930632113884E-2</v>
      </c>
      <c r="H1333" s="42">
        <f>_xll.qlCalendarAdvance(Calendar,$H1332,B1333,"f",FALSE)</f>
        <v>48793</v>
      </c>
      <c r="I1333" s="177">
        <f>_xll.qlInterestRateIndexValueDate(Index1M,$H1333)</f>
        <v>48795</v>
      </c>
      <c r="J1333" s="182">
        <f>IFERROR(_xll.qlIndexFixing(Index1M,$H1333,TRUE,_xll.ohTrigger(RecalcTrigger,Trigger1M)),NA())</f>
        <v>1.9754833380133119E-2</v>
      </c>
      <c r="K1333" s="44">
        <f>IFERROR(_xll.qlIndexFixing(Index3M,H1333,TRUE,_xll.ohTrigger(RecalcTrigger,Trigger3M)),NA())</f>
        <v>2.0044249643026955E-2</v>
      </c>
      <c r="L1333" s="44">
        <f>IFERROR(_xll.qlIndexFixing(Index6M,$H1333,TRUE,_xll.ohTrigger(RecalcTrigger,Trigger6M)),NA())</f>
        <v>2.0139262464621596E-2</v>
      </c>
      <c r="M1333" s="183">
        <f>IFERROR(_xll.qlIndexFixing(Index1Y,$H1333,TRUE,_xll.ohTrigger(RecalcTrigger,Trigger1Y)),NA())</f>
        <v>2.0381804699359411E-2</v>
      </c>
      <c r="N1333" s="182">
        <f>IFERROR(_xll.qlIndexFixing(ONIndex1M,I1333,TRUE,_xll.ohTrigger(RecalcTrigger,Trigger1M)),NA())</f>
        <v>1.9758003434544591E-2</v>
      </c>
      <c r="O1333" s="44">
        <f>IFERROR(_xll.qlIndexFixing(ONIndex3M,I1333,TRUE,_xll.ohTrigger(RecalcTrigger,Trigger3M)),NA())</f>
        <v>2.0073926210644188E-2</v>
      </c>
      <c r="P1333" s="44">
        <f>IFERROR(_xll.qlIndexFixing(ONIndex6M,I1333,TRUE,_xll.ohTrigger(RecalcTrigger,Trigger6M)),NA())</f>
        <v>2.0210919059389099E-2</v>
      </c>
      <c r="Q1333" s="183">
        <f>IFERROR(_xll.qlIndexFixing(ONIndex1Y,I1333,TRUE,_xll.ohTrigger(RecalcTrigger,Trigger1Y)),NA())</f>
        <v>2.0583647647862691E-2</v>
      </c>
    </row>
    <row r="1334" spans="2:17" x14ac:dyDescent="0.2">
      <c r="B1334" s="39" t="s">
        <v>42</v>
      </c>
      <c r="D1334" s="42">
        <f>_xll.qlCalendarAdvance(Calendar,$D1333,B1334,"f",FALSE)</f>
        <v>48800</v>
      </c>
      <c r="E1334" s="177">
        <f>_xll.qlInterestRateIndexValueDate(IndexON,D1334)</f>
        <v>48800</v>
      </c>
      <c r="F1334" s="193">
        <f>IFERROR(_xll.qlIndexFixing(IndexON,D1334,TRUE,_xll.ohTrigger(RecalcTrigger,TriggerON)),NA())</f>
        <v>1.9650784921276809E-2</v>
      </c>
      <c r="H1334" s="42">
        <f>_xll.qlCalendarAdvance(Calendar,$H1333,B1334,"f",FALSE)</f>
        <v>48800</v>
      </c>
      <c r="I1334" s="177">
        <f>_xll.qlInterestRateIndexValueDate(Index1M,$H1334)</f>
        <v>48802</v>
      </c>
      <c r="J1334" s="182">
        <f>IFERROR(_xll.qlIndexFixing(Index1M,$H1334,TRUE,_xll.ohTrigger(RecalcTrigger,Trigger1M)),NA())</f>
        <v>1.9742627944615843E-2</v>
      </c>
      <c r="K1334" s="44">
        <f>IFERROR(_xll.qlIndexFixing(Index3M,H1334,TRUE,_xll.ohTrigger(RecalcTrigger,Trigger3M)),NA())</f>
        <v>2.0030555435082819E-2</v>
      </c>
      <c r="L1334" s="44">
        <f>IFERROR(_xll.qlIndexFixing(Index6M,$H1334,TRUE,_xll.ohTrigger(RecalcTrigger,Trigger6M)),NA())</f>
        <v>2.0125111514009007E-2</v>
      </c>
      <c r="M1334" s="183">
        <f>IFERROR(_xll.qlIndexFixing(Index1Y,$H1334,TRUE,_xll.ohTrigger(RecalcTrigger,Trigger1Y)),NA())</f>
        <v>2.0364752777208957E-2</v>
      </c>
      <c r="N1334" s="182">
        <f>IFERROR(_xll.qlIndexFixing(ONIndex1M,I1334,TRUE,_xll.ohTrigger(RecalcTrigger,Trigger1M)),NA())</f>
        <v>1.9745900248651083E-2</v>
      </c>
      <c r="O1334" s="44">
        <f>IFERROR(_xll.qlIndexFixing(ONIndex3M,I1334,TRUE,_xll.ohTrigger(RecalcTrigger,Trigger3M)),NA())</f>
        <v>2.0060522827520799E-2</v>
      </c>
      <c r="P1334" s="44">
        <f>IFERROR(_xll.qlIndexFixing(ONIndex6M,I1334,TRUE,_xll.ohTrigger(RecalcTrigger,Trigger6M)),NA())</f>
        <v>2.019735133356626E-2</v>
      </c>
      <c r="Q1334" s="183">
        <f>IFERROR(_xll.qlIndexFixing(ONIndex1Y,I1334,TRUE,_xll.ohTrigger(RecalcTrigger,Trigger1Y)),NA())</f>
        <v>2.0568760592913904E-2</v>
      </c>
    </row>
    <row r="1335" spans="2:17" x14ac:dyDescent="0.2">
      <c r="B1335" s="39" t="s">
        <v>42</v>
      </c>
      <c r="D1335" s="42">
        <f>_xll.qlCalendarAdvance(Calendar,$D1334,B1335,"f",FALSE)</f>
        <v>48807</v>
      </c>
      <c r="E1335" s="177">
        <f>_xll.qlInterestRateIndexValueDate(IndexON,D1335)</f>
        <v>48807</v>
      </c>
      <c r="F1335" s="193">
        <f>IFERROR(_xll.qlIndexFixing(IndexON,D1335,TRUE,_xll.ohTrigger(RecalcTrigger,TriggerON)),NA())</f>
        <v>1.9638591046566845E-2</v>
      </c>
      <c r="H1335" s="42">
        <f>_xll.qlCalendarAdvance(Calendar,$H1334,B1335,"f",FALSE)</f>
        <v>48807</v>
      </c>
      <c r="I1335" s="177">
        <f>_xll.qlInterestRateIndexValueDate(Index1M,$H1335)</f>
        <v>48809</v>
      </c>
      <c r="J1335" s="182">
        <f>IFERROR(_xll.qlIndexFixing(Index1M,$H1335,TRUE,_xll.ohTrigger(RecalcTrigger,Trigger1M)),NA())</f>
        <v>1.9730372941933194E-2</v>
      </c>
      <c r="K1335" s="44">
        <f>IFERROR(_xll.qlIndexFixing(Index3M,H1335,TRUE,_xll.ohTrigger(RecalcTrigger,Trigger3M)),NA())</f>
        <v>2.0016824154760471E-2</v>
      </c>
      <c r="L1335" s="44">
        <f>IFERROR(_xll.qlIndexFixing(Index6M,$H1335,TRUE,_xll.ohTrigger(RecalcTrigger,Trigger6M)),NA())</f>
        <v>2.011092657760245E-2</v>
      </c>
      <c r="M1335" s="183">
        <f>IFERROR(_xll.qlIndexFixing(Index1Y,$H1335,TRUE,_xll.ohTrigger(RecalcTrigger,Trigger1Y)),NA())</f>
        <v>2.0347628584607834E-2</v>
      </c>
      <c r="N1335" s="182">
        <f>IFERROR(_xll.qlIndexFixing(ONIndex1M,I1335,TRUE,_xll.ohTrigger(RecalcTrigger,Trigger1M)),NA())</f>
        <v>1.973374729608679E-2</v>
      </c>
      <c r="O1335" s="44">
        <f>IFERROR(_xll.qlIndexFixing(ONIndex3M,I1335,TRUE,_xll.ohTrigger(RecalcTrigger,Trigger3M)),NA())</f>
        <v>2.0047081242235976E-2</v>
      </c>
      <c r="P1335" s="44">
        <f>IFERROR(_xll.qlIndexFixing(ONIndex6M,I1335,TRUE,_xll.ohTrigger(RecalcTrigger,Trigger6M)),NA())</f>
        <v>2.0183747250106521E-2</v>
      </c>
      <c r="Q1335" s="183">
        <f>IFERROR(_xll.qlIndexFixing(ONIndex1Y,I1335,TRUE,_xll.ohTrigger(RecalcTrigger,Trigger1Y)),NA())</f>
        <v>2.0553800976728098E-2</v>
      </c>
    </row>
    <row r="1336" spans="2:17" x14ac:dyDescent="0.2">
      <c r="B1336" s="39" t="s">
        <v>42</v>
      </c>
      <c r="D1336" s="42">
        <f>_xll.qlCalendarAdvance(Calendar,$D1335,B1336,"f",FALSE)</f>
        <v>48814</v>
      </c>
      <c r="E1336" s="177">
        <f>_xll.qlInterestRateIndexValueDate(IndexON,D1336)</f>
        <v>48814</v>
      </c>
      <c r="F1336" s="193">
        <f>IFERROR(_xll.qlIndexFixing(IndexON,D1336,TRUE,_xll.ohTrigger(RecalcTrigger,TriggerON)),NA())</f>
        <v>1.9626349178327729E-2</v>
      </c>
      <c r="H1336" s="42">
        <f>_xll.qlCalendarAdvance(Calendar,$H1335,B1336,"f",FALSE)</f>
        <v>48814</v>
      </c>
      <c r="I1336" s="177">
        <f>_xll.qlInterestRateIndexValueDate(Index1M,$H1336)</f>
        <v>48816</v>
      </c>
      <c r="J1336" s="182">
        <f>IFERROR(_xll.qlIndexFixing(Index1M,$H1336,TRUE,_xll.ohTrigger(RecalcTrigger,Trigger1M)),NA())</f>
        <v>1.9718068537313005E-2</v>
      </c>
      <c r="K1336" s="44">
        <f>IFERROR(_xll.qlIndexFixing(Index3M,H1336,TRUE,_xll.ohTrigger(RecalcTrigger,Trigger3M)),NA())</f>
        <v>2.0003056017663102E-2</v>
      </c>
      <c r="L1336" s="44">
        <f>IFERROR(_xll.qlIndexFixing(Index6M,$H1336,TRUE,_xll.ohTrigger(RecalcTrigger,Trigger6M)),NA())</f>
        <v>2.0096707865393096E-2</v>
      </c>
      <c r="M1336" s="183">
        <f>IFERROR(_xll.qlIndexFixing(Index1Y,$H1336,TRUE,_xll.ohTrigger(RecalcTrigger,Trigger1Y)),NA())</f>
        <v>2.0330432184061886E-2</v>
      </c>
      <c r="N1336" s="182">
        <f>IFERROR(_xll.qlIndexFixing(ONIndex1M,I1336,TRUE,_xll.ohTrigger(RecalcTrigger,Trigger1M)),NA())</f>
        <v>1.9721544741839736E-2</v>
      </c>
      <c r="O1336" s="44">
        <f>IFERROR(_xll.qlIndexFixing(ONIndex3M,I1336,TRUE,_xll.ohTrigger(RecalcTrigger,Trigger3M)),NA())</f>
        <v>2.0033601668938417E-2</v>
      </c>
      <c r="P1336" s="44">
        <f>IFERROR(_xll.qlIndexFixing(ONIndex6M,I1336,TRUE,_xll.ohTrigger(RecalcTrigger,Trigger6M)),NA())</f>
        <v>2.017010701644395E-2</v>
      </c>
      <c r="Q1336" s="183">
        <f>IFERROR(_xll.qlIndexFixing(ONIndex1Y,I1336,TRUE,_xll.ohTrigger(RecalcTrigger,Trigger1Y)),NA())</f>
        <v>2.0538768856619427E-2</v>
      </c>
    </row>
    <row r="1337" spans="2:17" x14ac:dyDescent="0.2">
      <c r="B1337" s="39" t="s">
        <v>42</v>
      </c>
      <c r="D1337" s="42">
        <f>_xll.qlCalendarAdvance(Calendar,$D1336,B1337,"f",FALSE)</f>
        <v>48821</v>
      </c>
      <c r="E1337" s="177">
        <f>_xll.qlInterestRateIndexValueDate(IndexON,D1337)</f>
        <v>48821</v>
      </c>
      <c r="F1337" s="193">
        <f>IFERROR(_xll.qlIndexFixing(IndexON,D1337,TRUE,_xll.ohTrigger(RecalcTrigger,TriggerON)),NA())</f>
        <v>1.9614059487222946E-2</v>
      </c>
      <c r="H1337" s="42">
        <f>_xll.qlCalendarAdvance(Calendar,$H1336,B1337,"f",FALSE)</f>
        <v>48821</v>
      </c>
      <c r="I1337" s="177">
        <f>_xll.qlInterestRateIndexValueDate(Index1M,$H1337)</f>
        <v>48823</v>
      </c>
      <c r="J1337" s="182">
        <f>IFERROR(_xll.qlIndexFixing(Index1M,$H1337,TRUE,_xll.ohTrigger(RecalcTrigger,Trigger1M)),NA())</f>
        <v>1.9705714895980608E-2</v>
      </c>
      <c r="K1337" s="44">
        <f>IFERROR(_xll.qlIndexFixing(Index3M,H1337,TRUE,_xll.ohTrigger(RecalcTrigger,Trigger3M)),NA())</f>
        <v>1.9989690122997908E-2</v>
      </c>
      <c r="L1337" s="44">
        <f>IFERROR(_xll.qlIndexFixing(Index6M,$H1337,TRUE,_xll.ohTrigger(RecalcTrigger,Trigger6M)),NA())</f>
        <v>2.0084809591296573E-2</v>
      </c>
      <c r="M1337" s="183">
        <f>IFERROR(_xll.qlIndexFixing(Index1Y,$H1337,TRUE,_xll.ohTrigger(RecalcTrigger,Trigger1Y)),NA())</f>
        <v>2.0313163638088334E-2</v>
      </c>
      <c r="N1337" s="182">
        <f>IFERROR(_xll.qlIndexFixing(ONIndex1M,I1337,TRUE,_xll.ohTrigger(RecalcTrigger,Trigger1M)),NA())</f>
        <v>1.9709292750498264E-2</v>
      </c>
      <c r="O1337" s="44">
        <f>IFERROR(_xll.qlIndexFixing(ONIndex3M,I1337,TRUE,_xll.ohTrigger(RecalcTrigger,Trigger3M)),NA())</f>
        <v>2.0020084321616949E-2</v>
      </c>
      <c r="P1337" s="44">
        <f>IFERROR(_xll.qlIndexFixing(ONIndex6M,I1337,TRUE,_xll.ohTrigger(RecalcTrigger,Trigger6M)),NA())</f>
        <v>2.0156430839453066E-2</v>
      </c>
      <c r="Q1337" s="183">
        <f>IFERROR(_xll.qlIndexFixing(ONIndex1Y,I1337,TRUE,_xll.ohTrigger(RecalcTrigger,Trigger1Y)),NA())</f>
        <v>2.0523664290621468E-2</v>
      </c>
    </row>
    <row r="1338" spans="2:17" x14ac:dyDescent="0.2">
      <c r="B1338" s="39" t="s">
        <v>42</v>
      </c>
      <c r="D1338" s="42">
        <f>_xll.qlCalendarAdvance(Calendar,$D1337,B1338,"f",FALSE)</f>
        <v>48828</v>
      </c>
      <c r="E1338" s="177">
        <f>_xll.qlInterestRateIndexValueDate(IndexON,D1338)</f>
        <v>48828</v>
      </c>
      <c r="F1338" s="193">
        <f>IFERROR(_xll.qlIndexFixing(IndexON,D1338,TRUE,_xll.ohTrigger(RecalcTrigger,TriggerON)),NA())</f>
        <v>1.9601722143915978E-2</v>
      </c>
      <c r="H1338" s="42">
        <f>_xll.qlCalendarAdvance(Calendar,$H1337,B1338,"f",FALSE)</f>
        <v>48828</v>
      </c>
      <c r="I1338" s="177">
        <f>_xll.qlInterestRateIndexValueDate(Index1M,$H1338)</f>
        <v>48830</v>
      </c>
      <c r="J1338" s="182">
        <f>IFERROR(_xll.qlIndexFixing(Index1M,$H1338,TRUE,_xll.ohTrigger(RecalcTrigger,Trigger1M)),NA())</f>
        <v>1.9693312183161338E-2</v>
      </c>
      <c r="K1338" s="44">
        <f>IFERROR(_xll.qlIndexFixing(Index3M,H1338,TRUE,_xll.ohTrigger(RecalcTrigger,Trigger3M)),NA())</f>
        <v>1.997585224652421E-2</v>
      </c>
      <c r="L1338" s="44">
        <f>IFERROR(_xll.qlIndexFixing(Index6M,$H1338,TRUE,_xll.ohTrigger(RecalcTrigger,Trigger6M)),NA())</f>
        <v>2.0070539479156227E-2</v>
      </c>
      <c r="M1338" s="183">
        <f>IFERROR(_xll.qlIndexFixing(Index1Y,$H1338,TRUE,_xll.ohTrigger(RecalcTrigger,Trigger1Y)),NA())</f>
        <v>2.0295823009215567E-2</v>
      </c>
      <c r="N1338" s="182">
        <f>IFERROR(_xll.qlIndexFixing(ONIndex1M,I1338,TRUE,_xll.ohTrigger(RecalcTrigger,Trigger1M)),NA())</f>
        <v>1.9696991486890525E-2</v>
      </c>
      <c r="O1338" s="44">
        <f>IFERROR(_xll.qlIndexFixing(ONIndex3M,I1338,TRUE,_xll.ohTrigger(RecalcTrigger,Trigger3M)),NA())</f>
        <v>2.0006529414500207E-2</v>
      </c>
      <c r="P1338" s="44">
        <f>IFERROR(_xll.qlIndexFixing(ONIndex6M,I1338,TRUE,_xll.ohTrigger(RecalcTrigger,Trigger6M)),NA())</f>
        <v>2.0142718926248193E-2</v>
      </c>
      <c r="Q1338" s="183">
        <f>IFERROR(_xll.qlIndexFixing(ONIndex1Y,I1338,TRUE,_xll.ohTrigger(RecalcTrigger,Trigger1Y)),NA())</f>
        <v>2.0508487336048375E-2</v>
      </c>
    </row>
    <row r="1339" spans="2:17" x14ac:dyDescent="0.2">
      <c r="B1339" s="39" t="s">
        <v>42</v>
      </c>
      <c r="D1339" s="42">
        <f>_xll.qlCalendarAdvance(Calendar,$D1338,B1339,"f",FALSE)</f>
        <v>48835</v>
      </c>
      <c r="E1339" s="177">
        <f>_xll.qlInterestRateIndexValueDate(IndexON,D1339)</f>
        <v>48835</v>
      </c>
      <c r="F1339" s="193">
        <f>IFERROR(_xll.qlIndexFixing(IndexON,D1339,TRUE,_xll.ohTrigger(RecalcTrigger,TriggerON)),NA())</f>
        <v>1.9589337318830502E-2</v>
      </c>
      <c r="H1339" s="42">
        <f>_xll.qlCalendarAdvance(Calendar,$H1338,B1339,"f",FALSE)</f>
        <v>48835</v>
      </c>
      <c r="I1339" s="177">
        <f>_xll.qlInterestRateIndexValueDate(Index1M,$H1339)</f>
        <v>48837</v>
      </c>
      <c r="J1339" s="182">
        <f>IFERROR(_xll.qlIndexFixing(Index1M,$H1339,TRUE,_xll.ohTrigger(RecalcTrigger,Trigger1M)),NA())</f>
        <v>1.9680860564083025E-2</v>
      </c>
      <c r="K1339" s="44">
        <f>IFERROR(_xll.qlIndexFixing(Index3M,H1339,TRUE,_xll.ohTrigger(RecalcTrigger,Trigger3M)),NA())</f>
        <v>1.9961978146157175E-2</v>
      </c>
      <c r="L1339" s="44">
        <f>IFERROR(_xll.qlIndexFixing(Index6M,$H1339,TRUE,_xll.ohTrigger(RecalcTrigger,Trigger6M)),NA())</f>
        <v>2.0056236152577393E-2</v>
      </c>
      <c r="M1339" s="183">
        <f>IFERROR(_xll.qlIndexFixing(Index1Y,$H1339,TRUE,_xll.ohTrigger(RecalcTrigger,Trigger1Y)),NA())</f>
        <v>2.027841035998381E-2</v>
      </c>
      <c r="N1339" s="182">
        <f>IFERROR(_xll.qlIndexFixing(ONIndex1M,I1339,TRUE,_xll.ohTrigger(RecalcTrigger,Trigger1M)),NA())</f>
        <v>1.9684641115924606E-2</v>
      </c>
      <c r="O1339" s="44">
        <f>IFERROR(_xll.qlIndexFixing(ONIndex3M,I1339,TRUE,_xll.ohTrigger(RecalcTrigger,Trigger3M)),NA())</f>
        <v>1.9992937161816826E-2</v>
      </c>
      <c r="P1339" s="44">
        <f>IFERROR(_xll.qlIndexFixing(ONIndex6M,I1339,TRUE,_xll.ohTrigger(RecalcTrigger,Trigger6M)),NA())</f>
        <v>2.0128971484103531E-2</v>
      </c>
      <c r="Q1339" s="183">
        <f>IFERROR(_xll.qlIndexFixing(ONIndex1Y,I1339,TRUE,_xll.ohTrigger(RecalcTrigger,Trigger1Y)),NA())</f>
        <v>2.0493238050773854E-2</v>
      </c>
    </row>
    <row r="1340" spans="2:17" x14ac:dyDescent="0.2">
      <c r="B1340" s="39" t="s">
        <v>42</v>
      </c>
      <c r="D1340" s="42">
        <f>_xll.qlCalendarAdvance(Calendar,$D1339,B1340,"f",FALSE)</f>
        <v>48842</v>
      </c>
      <c r="E1340" s="177">
        <f>_xll.qlInterestRateIndexValueDate(IndexON,D1340)</f>
        <v>48842</v>
      </c>
      <c r="F1340" s="193">
        <f>IFERROR(_xll.qlIndexFixing(IndexON,D1340,TRUE,_xll.ohTrigger(RecalcTrigger,TriggerON)),NA())</f>
        <v>1.9576905182310256E-2</v>
      </c>
      <c r="H1340" s="42">
        <f>_xll.qlCalendarAdvance(Calendar,$H1339,B1340,"f",FALSE)</f>
        <v>48842</v>
      </c>
      <c r="I1340" s="177">
        <f>_xll.qlInterestRateIndexValueDate(Index1M,$H1340)</f>
        <v>48844</v>
      </c>
      <c r="J1340" s="182">
        <f>IFERROR(_xll.qlIndexFixing(Index1M,$H1340,TRUE,_xll.ohTrigger(RecalcTrigger,Trigger1M)),NA())</f>
        <v>1.9668360203975999E-2</v>
      </c>
      <c r="K1340" s="44">
        <f>IFERROR(_xll.qlIndexFixing(Index3M,H1340,TRUE,_xll.ohTrigger(RecalcTrigger,Trigger3M)),NA())</f>
        <v>1.9948068037478204E-2</v>
      </c>
      <c r="L1340" s="44">
        <f>IFERROR(_xll.qlIndexFixing(Index6M,$H1340,TRUE,_xll.ohTrigger(RecalcTrigger,Trigger6M)),NA())</f>
        <v>2.0041899821457133E-2</v>
      </c>
      <c r="M1340" s="183">
        <f>IFERROR(_xll.qlIndexFixing(Index1Y,$H1340,TRUE,_xll.ohTrigger(RecalcTrigger,Trigger1Y)),NA())</f>
        <v>2.0260925752944671E-2</v>
      </c>
      <c r="N1340" s="182">
        <f>IFERROR(_xll.qlIndexFixing(ONIndex1M,I1340,TRUE,_xll.ohTrigger(RecalcTrigger,Trigger1M)),NA())</f>
        <v>1.9672241802268786E-2</v>
      </c>
      <c r="O1340" s="44">
        <f>IFERROR(_xll.qlIndexFixing(ONIndex3M,I1340,TRUE,_xll.ohTrigger(RecalcTrigger,Trigger3M)),NA())</f>
        <v>1.9979307777475697E-2</v>
      </c>
      <c r="P1340" s="44">
        <f>IFERROR(_xll.qlIndexFixing(ONIndex6M,I1340,TRUE,_xll.ohTrigger(RecalcTrigger,Trigger6M)),NA())</f>
        <v>2.0115188719893595E-2</v>
      </c>
      <c r="Q1340" s="183">
        <f>IFERROR(_xll.qlIndexFixing(ONIndex1Y,I1340,TRUE,_xll.ohTrigger(RecalcTrigger,Trigger1Y)),NA())</f>
        <v>2.0477916492191994E-2</v>
      </c>
    </row>
    <row r="1341" spans="2:17" x14ac:dyDescent="0.2">
      <c r="B1341" s="39" t="s">
        <v>42</v>
      </c>
      <c r="D1341" s="42">
        <f>_xll.qlCalendarAdvance(Calendar,$D1340,B1341,"f",FALSE)</f>
        <v>48849</v>
      </c>
      <c r="E1341" s="177">
        <f>_xll.qlInterestRateIndexValueDate(IndexON,D1341)</f>
        <v>48849</v>
      </c>
      <c r="F1341" s="193">
        <f>IFERROR(_xll.qlIndexFixing(IndexON,D1341,TRUE,_xll.ohTrigger(RecalcTrigger,TriggerON)),NA())</f>
        <v>1.9564425905338467E-2</v>
      </c>
      <c r="H1341" s="42">
        <f>_xll.qlCalendarAdvance(Calendar,$H1340,B1341,"f",FALSE)</f>
        <v>48849</v>
      </c>
      <c r="I1341" s="177">
        <f>_xll.qlInterestRateIndexValueDate(Index1M,$H1341)</f>
        <v>48851</v>
      </c>
      <c r="J1341" s="182">
        <f>IFERROR(_xll.qlIndexFixing(Index1M,$H1341,TRUE,_xll.ohTrigger(RecalcTrigger,Trigger1M)),NA())</f>
        <v>1.9655811268063095E-2</v>
      </c>
      <c r="K1341" s="44">
        <f>IFERROR(_xll.qlIndexFixing(Index3M,H1341,TRUE,_xll.ohTrigger(RecalcTrigger,Trigger3M)),NA())</f>
        <v>1.9934122136066938E-2</v>
      </c>
      <c r="L1341" s="44">
        <f>IFERROR(_xll.qlIndexFixing(Index6M,$H1341,TRUE,_xll.ohTrigger(RecalcTrigger,Trigger6M)),NA())</f>
        <v>2.0027530695687672E-2</v>
      </c>
      <c r="M1341" s="183">
        <f>IFERROR(_xll.qlIndexFixing(Index1Y,$H1341,TRUE,_xll.ohTrigger(RecalcTrigger,Trigger1Y)),NA())</f>
        <v>2.0243369250660267E-2</v>
      </c>
      <c r="N1341" s="182">
        <f>IFERROR(_xll.qlIndexFixing(ONIndex1M,I1341,TRUE,_xll.ohTrigger(RecalcTrigger,Trigger1M)),NA())</f>
        <v>1.9659793710671281E-2</v>
      </c>
      <c r="O1341" s="44">
        <f>IFERROR(_xll.qlIndexFixing(ONIndex3M,I1341,TRUE,_xll.ohTrigger(RecalcTrigger,Trigger3M)),NA())</f>
        <v>1.9965641475865326E-2</v>
      </c>
      <c r="P1341" s="44">
        <f>IFERROR(_xll.qlIndexFixing(ONIndex6M,I1341,TRUE,_xll.ohTrigger(RecalcTrigger,Trigger6M)),NA())</f>
        <v>2.0101370841132393E-2</v>
      </c>
      <c r="Q1341" s="183">
        <f>IFERROR(_xll.qlIndexFixing(ONIndex1Y,I1341,TRUE,_xll.ohTrigger(RecalcTrigger,Trigger1Y)),NA())</f>
        <v>2.0462522718096565E-2</v>
      </c>
    </row>
    <row r="1342" spans="2:17" x14ac:dyDescent="0.2">
      <c r="B1342" s="39" t="s">
        <v>42</v>
      </c>
      <c r="D1342" s="42">
        <f>_xll.qlCalendarAdvance(Calendar,$D1341,B1342,"f",FALSE)</f>
        <v>48856</v>
      </c>
      <c r="E1342" s="177">
        <f>_xll.qlInterestRateIndexValueDate(IndexON,D1342)</f>
        <v>48856</v>
      </c>
      <c r="F1342" s="193">
        <f>IFERROR(_xll.qlIndexFixing(IndexON,D1342,TRUE,_xll.ohTrigger(RecalcTrigger,TriggerON)),NA())</f>
        <v>1.9551899658178939E-2</v>
      </c>
      <c r="H1342" s="42">
        <f>_xll.qlCalendarAdvance(Calendar,$H1341,B1342,"f",FALSE)</f>
        <v>48856</v>
      </c>
      <c r="I1342" s="177">
        <f>_xll.qlInterestRateIndexValueDate(Index1M,$H1342)</f>
        <v>48858</v>
      </c>
      <c r="J1342" s="182">
        <f>IFERROR(_xll.qlIndexFixing(Index1M,$H1342,TRUE,_xll.ohTrigger(RecalcTrigger,Trigger1M)),NA())</f>
        <v>1.9643213921569647E-2</v>
      </c>
      <c r="K1342" s="44">
        <f>IFERROR(_xll.qlIndexFixing(Index3M,H1342,TRUE,_xll.ohTrigger(RecalcTrigger,Trigger3M)),NA())</f>
        <v>1.9919685276500215E-2</v>
      </c>
      <c r="L1342" s="44">
        <f>IFERROR(_xll.qlIndexFixing(Index6M,$H1342,TRUE,_xll.ohTrigger(RecalcTrigger,Trigger6M)),NA())</f>
        <v>2.0012643411049247E-2</v>
      </c>
      <c r="M1342" s="183">
        <f>IFERROR(_xll.qlIndexFixing(Index1Y,$H1342,TRUE,_xll.ohTrigger(RecalcTrigger,Trigger1Y)),NA())</f>
        <v>2.0225740915705202E-2</v>
      </c>
      <c r="N1342" s="182">
        <f>IFERROR(_xll.qlIndexFixing(ONIndex1M,I1342,TRUE,_xll.ohTrigger(RecalcTrigger,Trigger1M)),NA())</f>
        <v>1.9647297006120112E-2</v>
      </c>
      <c r="O1342" s="44">
        <f>IFERROR(_xll.qlIndexFixing(ONIndex3M,I1342,TRUE,_xll.ohTrigger(RecalcTrigger,Trigger3M)),NA())</f>
        <v>1.995193847097454E-2</v>
      </c>
      <c r="P1342" s="44">
        <f>IFERROR(_xll.qlIndexFixing(ONIndex6M,I1342,TRUE,_xll.ohTrigger(RecalcTrigger,Trigger6M)),NA())</f>
        <v>2.0087518054454634E-2</v>
      </c>
      <c r="Q1342" s="183">
        <f>IFERROR(_xll.qlIndexFixing(ONIndex1Y,I1342,TRUE,_xll.ohTrigger(RecalcTrigger,Trigger1Y)),NA())</f>
        <v>2.0447056786121465E-2</v>
      </c>
    </row>
    <row r="1343" spans="2:17" x14ac:dyDescent="0.2">
      <c r="B1343" s="39" t="s">
        <v>42</v>
      </c>
      <c r="D1343" s="42">
        <f>_xll.qlCalendarAdvance(Calendar,$D1342,B1343,"f",FALSE)</f>
        <v>48863</v>
      </c>
      <c r="E1343" s="177">
        <f>_xll.qlInterestRateIndexValueDate(IndexON,D1343)</f>
        <v>48863</v>
      </c>
      <c r="F1343" s="193">
        <f>IFERROR(_xll.qlIndexFixing(IndexON,D1343,TRUE,_xll.ohTrigger(RecalcTrigger,TriggerON)),NA())</f>
        <v>1.953932661141522E-2</v>
      </c>
      <c r="H1343" s="42">
        <f>_xll.qlCalendarAdvance(Calendar,$H1342,B1343,"f",FALSE)</f>
        <v>48863</v>
      </c>
      <c r="I1343" s="177">
        <f>_xll.qlInterestRateIndexValueDate(Index1M,$H1343)</f>
        <v>48865</v>
      </c>
      <c r="J1343" s="182">
        <f>IFERROR(_xll.qlIndexFixing(Index1M,$H1343,TRUE,_xll.ohTrigger(RecalcTrigger,Trigger1M)),NA())</f>
        <v>1.9630568329728482E-2</v>
      </c>
      <c r="K1343" s="44">
        <f>IFERROR(_xll.qlIndexFixing(Index3M,H1343,TRUE,_xll.ohTrigger(RecalcTrigger,Trigger3M)),NA())</f>
        <v>1.9905665178776566E-2</v>
      </c>
      <c r="L1343" s="44">
        <f>IFERROR(_xll.qlIndexFixing(Index6M,$H1343,TRUE,_xll.ohTrigger(RecalcTrigger,Trigger6M)),NA())</f>
        <v>1.9998206287593842E-2</v>
      </c>
      <c r="M1343" s="183">
        <f>IFERROR(_xll.qlIndexFixing(Index1Y,$H1343,TRUE,_xll.ohTrigger(RecalcTrigger,Trigger1Y)),NA())</f>
        <v>2.0208040810665028E-2</v>
      </c>
      <c r="N1343" s="182">
        <f>IFERROR(_xll.qlIndexFixing(ONIndex1M,I1343,TRUE,_xll.ohTrigger(RecalcTrigger,Trigger1M)),NA())</f>
        <v>1.9634751853203625E-2</v>
      </c>
      <c r="O1343" s="44">
        <f>IFERROR(_xll.qlIndexFixing(ONIndex3M,I1343,TRUE,_xll.ohTrigger(RecalcTrigger,Trigger3M)),NA())</f>
        <v>1.9938198977031973E-2</v>
      </c>
      <c r="P1343" s="44">
        <f>IFERROR(_xll.qlIndexFixing(ONIndex6M,I1343,TRUE,_xll.ohTrigger(RecalcTrigger,Trigger6M)),NA())</f>
        <v>2.0073630567294387E-2</v>
      </c>
      <c r="Q1343" s="183">
        <f>IFERROR(_xll.qlIndexFixing(ONIndex1Y,I1343,TRUE,_xll.ohTrigger(RecalcTrigger,Trigger1Y)),NA())</f>
        <v>2.0431518753820654E-2</v>
      </c>
    </row>
    <row r="1344" spans="2:17" x14ac:dyDescent="0.2">
      <c r="B1344" s="39" t="s">
        <v>42</v>
      </c>
      <c r="D1344" s="42">
        <f>_xll.qlCalendarAdvance(Calendar,$D1343,B1344,"f",FALSE)</f>
        <v>48870</v>
      </c>
      <c r="E1344" s="177">
        <f>_xll.qlInterestRateIndexValueDate(IndexON,D1344)</f>
        <v>48870</v>
      </c>
      <c r="F1344" s="193">
        <f>IFERROR(_xll.qlIndexFixing(IndexON,D1344,TRUE,_xll.ohTrigger(RecalcTrigger,TriggerON)),NA())</f>
        <v>1.9526706935630855E-2</v>
      </c>
      <c r="H1344" s="42">
        <f>_xll.qlCalendarAdvance(Calendar,$H1343,B1344,"f",FALSE)</f>
        <v>48870</v>
      </c>
      <c r="I1344" s="177">
        <f>_xll.qlInterestRateIndexValueDate(Index1M,$H1344)</f>
        <v>48872</v>
      </c>
      <c r="J1344" s="182">
        <f>IFERROR(_xll.qlIndexFixing(Index1M,$H1344,TRUE,_xll.ohTrigger(RecalcTrigger,Trigger1M)),NA())</f>
        <v>1.9617874657757439E-2</v>
      </c>
      <c r="K1344" s="44">
        <f>IFERROR(_xll.qlIndexFixing(Index3M,H1344,TRUE,_xll.ohTrigger(RecalcTrigger,Trigger3M)),NA())</f>
        <v>1.9891609949052133E-2</v>
      </c>
      <c r="L1344" s="44">
        <f>IFERROR(_xll.qlIndexFixing(Index6M,$H1344,TRUE,_xll.ohTrigger(RecalcTrigger,Trigger6M)),NA())</f>
        <v>1.9983737012928392E-2</v>
      </c>
      <c r="M1344" s="183">
        <f>IFERROR(_xll.qlIndexFixing(Index1Y,$H1344,TRUE,_xll.ohTrigger(RecalcTrigger,Trigger1Y)),NA())</f>
        <v>2.0190268998135592E-2</v>
      </c>
      <c r="N1344" s="182">
        <f>IFERROR(_xll.qlIndexFixing(ONIndex1M,I1344,TRUE,_xll.ohTrigger(RecalcTrigger,Trigger1M)),NA())</f>
        <v>1.9622158416829905E-2</v>
      </c>
      <c r="O1344" s="44">
        <f>IFERROR(_xll.qlIndexFixing(ONIndex3M,I1344,TRUE,_xll.ohTrigger(RecalcTrigger,Trigger3M)),NA())</f>
        <v>1.9924423208026454E-2</v>
      </c>
      <c r="P1344" s="44">
        <f>IFERROR(_xll.qlIndexFixing(ONIndex6M,I1344,TRUE,_xll.ohTrigger(RecalcTrigger,Trigger6M)),NA())</f>
        <v>2.0059708586845915E-2</v>
      </c>
      <c r="Q1344" s="183">
        <f>IFERROR(_xll.qlIndexFixing(ONIndex1Y,I1344,TRUE,_xll.ohTrigger(RecalcTrigger,Trigger1Y)),NA())</f>
        <v>2.0415908678907968E-2</v>
      </c>
    </row>
    <row r="1345" spans="2:17" x14ac:dyDescent="0.2">
      <c r="B1345" s="39" t="s">
        <v>42</v>
      </c>
      <c r="D1345" s="42">
        <f>_xll.qlCalendarAdvance(Calendar,$D1344,B1345,"f",FALSE)</f>
        <v>48877</v>
      </c>
      <c r="E1345" s="177">
        <f>_xll.qlInterestRateIndexValueDate(IndexON,D1345)</f>
        <v>48877</v>
      </c>
      <c r="F1345" s="193">
        <f>IFERROR(_xll.qlIndexFixing(IndexON,D1345,TRUE,_xll.ohTrigger(RecalcTrigger,TriggerON)),NA())</f>
        <v>1.9514040801329458E-2</v>
      </c>
      <c r="H1345" s="42">
        <f>_xll.qlCalendarAdvance(Calendar,$H1344,B1345,"f",FALSE)</f>
        <v>48877</v>
      </c>
      <c r="I1345" s="177">
        <f>_xll.qlInterestRateIndexValueDate(Index1M,$H1345)</f>
        <v>48879</v>
      </c>
      <c r="J1345" s="182">
        <f>IFERROR(_xll.qlIndexFixing(Index1M,$H1345,TRUE,_xll.ohTrigger(RecalcTrigger,Trigger1M)),NA())</f>
        <v>1.9605133070889347E-2</v>
      </c>
      <c r="K1345" s="44">
        <f>IFERROR(_xll.qlIndexFixing(Index3M,H1345,TRUE,_xll.ohTrigger(RecalcTrigger,Trigger3M)),NA())</f>
        <v>1.9877519802911855E-2</v>
      </c>
      <c r="L1345" s="44">
        <f>IFERROR(_xll.qlIndexFixing(Index6M,$H1345,TRUE,_xll.ohTrigger(RecalcTrigger,Trigger6M)),NA())</f>
        <v>1.9969235796942143E-2</v>
      </c>
      <c r="M1345" s="183">
        <f>IFERROR(_xll.qlIndexFixing(Index1Y,$H1345,TRUE,_xll.ohTrigger(RecalcTrigger,Trigger1Y)),NA())</f>
        <v>2.0172425540725666E-2</v>
      </c>
      <c r="N1345" s="182">
        <f>IFERROR(_xll.qlIndexFixing(ONIndex1M,I1345,TRUE,_xll.ohTrigger(RecalcTrigger,Trigger1M)),NA())</f>
        <v>1.9609516861827103E-2</v>
      </c>
      <c r="O1345" s="44">
        <f>IFERROR(_xll.qlIndexFixing(ONIndex3M,I1345,TRUE,_xll.ohTrigger(RecalcTrigger,Trigger3M)),NA())</f>
        <v>1.9910611378346488E-2</v>
      </c>
      <c r="P1345" s="44">
        <f>IFERROR(_xll.qlIndexFixing(ONIndex6M,I1345,TRUE,_xll.ohTrigger(RecalcTrigger,Trigger6M)),NA())</f>
        <v>2.0045752319903798E-2</v>
      </c>
      <c r="Q1345" s="183">
        <f>IFERROR(_xll.qlIndexFixing(ONIndex1Y,I1345,TRUE,_xll.ohTrigger(RecalcTrigger,Trigger1Y)),NA())</f>
        <v>2.0400226618937367E-2</v>
      </c>
    </row>
    <row r="1346" spans="2:17" x14ac:dyDescent="0.2">
      <c r="B1346" s="39" t="s">
        <v>42</v>
      </c>
      <c r="D1346" s="42">
        <f>_xll.qlCalendarAdvance(Calendar,$D1345,B1346,"f",FALSE)</f>
        <v>48884</v>
      </c>
      <c r="E1346" s="177">
        <f>_xll.qlInterestRateIndexValueDate(IndexON,D1346)</f>
        <v>48884</v>
      </c>
      <c r="F1346" s="193">
        <f>IFERROR(_xll.qlIndexFixing(IndexON,D1346,TRUE,_xll.ohTrigger(RecalcTrigger,TriggerON)),NA())</f>
        <v>1.9501328379014637E-2</v>
      </c>
      <c r="H1346" s="42">
        <f>_xll.qlCalendarAdvance(Calendar,$H1345,B1346,"f",FALSE)</f>
        <v>48884</v>
      </c>
      <c r="I1346" s="177">
        <f>_xll.qlInterestRateIndexValueDate(Index1M,$H1346)</f>
        <v>48886</v>
      </c>
      <c r="J1346" s="182">
        <f>IFERROR(_xll.qlIndexFixing(Index1M,$H1346,TRUE,_xll.ohTrigger(RecalcTrigger,Trigger1M)),NA())</f>
        <v>1.9592343734349538E-2</v>
      </c>
      <c r="K1346" s="44">
        <f>IFERROR(_xll.qlIndexFixing(Index3M,H1346,TRUE,_xll.ohTrigger(RecalcTrigger,Trigger3M)),NA())</f>
        <v>1.9863394955942408E-2</v>
      </c>
      <c r="L1346" s="44">
        <f>IFERROR(_xll.qlIndexFixing(Index6M,$H1346,TRUE,_xll.ohTrigger(RecalcTrigger,Trigger6M)),NA())</f>
        <v>1.9955200493030328E-2</v>
      </c>
      <c r="M1346" s="183">
        <f>IFERROR(_xll.qlIndexFixing(Index1Y,$H1346,TRUE,_xll.ohTrigger(RecalcTrigger,Trigger1Y)),NA())</f>
        <v>2.0154510501053428E-2</v>
      </c>
      <c r="N1346" s="182">
        <f>IFERROR(_xll.qlIndexFixing(ONIndex1M,I1346,TRUE,_xll.ohTrigger(RecalcTrigger,Trigger1M)),NA())</f>
        <v>1.9596827352783563E-2</v>
      </c>
      <c r="O1346" s="44">
        <f>IFERROR(_xll.qlIndexFixing(ONIndex3M,I1346,TRUE,_xll.ohTrigger(RecalcTrigger,Trigger3M)),NA())</f>
        <v>1.9896763701900966E-2</v>
      </c>
      <c r="P1346" s="44">
        <f>IFERROR(_xll.qlIndexFixing(ONIndex6M,I1346,TRUE,_xll.ohTrigger(RecalcTrigger,Trigger6M)),NA())</f>
        <v>2.0031761973662299E-2</v>
      </c>
      <c r="Q1346" s="183">
        <f>IFERROR(_xll.qlIndexFixing(ONIndex1Y,I1346,TRUE,_xll.ohTrigger(RecalcTrigger,Trigger1Y)),NA())</f>
        <v>2.0384472631622685E-2</v>
      </c>
    </row>
    <row r="1347" spans="2:17" x14ac:dyDescent="0.2">
      <c r="B1347" s="39" t="s">
        <v>42</v>
      </c>
      <c r="D1347" s="42">
        <f>_xll.qlCalendarAdvance(Calendar,$D1346,B1347,"f",FALSE)</f>
        <v>48891</v>
      </c>
      <c r="E1347" s="177">
        <f>_xll.qlInterestRateIndexValueDate(IndexON,D1347)</f>
        <v>48891</v>
      </c>
      <c r="F1347" s="193">
        <f>IFERROR(_xll.qlIndexFixing(IndexON,D1347,TRUE,_xll.ohTrigger(RecalcTrigger,TriggerON)),NA())</f>
        <v>1.9488569839429815E-2</v>
      </c>
      <c r="H1347" s="42">
        <f>_xll.qlCalendarAdvance(Calendar,$H1346,B1347,"f",FALSE)</f>
        <v>48891</v>
      </c>
      <c r="I1347" s="177">
        <f>_xll.qlInterestRateIndexValueDate(Index1M,$H1347)</f>
        <v>48893</v>
      </c>
      <c r="J1347" s="182">
        <f>IFERROR(_xll.qlIndexFixing(Index1M,$H1347,TRUE,_xll.ohTrigger(RecalcTrigger,Trigger1M)),NA())</f>
        <v>1.9579506813358349E-2</v>
      </c>
      <c r="K1347" s="44">
        <f>IFERROR(_xll.qlIndexFixing(Index3M,H1347,TRUE,_xll.ohTrigger(RecalcTrigger,Trigger3M)),NA())</f>
        <v>1.9849235623727868E-2</v>
      </c>
      <c r="L1347" s="44">
        <f>IFERROR(_xll.qlIndexFixing(Index6M,$H1347,TRUE,_xll.ohTrigger(RecalcTrigger,Trigger6M)),NA())</f>
        <v>1.9940639006861431E-2</v>
      </c>
      <c r="M1347" s="183">
        <f>IFERROR(_xll.qlIndexFixing(Index1Y,$H1347,TRUE,_xll.ohTrigger(RecalcTrigger,Trigger1Y)),NA())</f>
        <v>2.0136523941748891E-2</v>
      </c>
      <c r="N1347" s="182">
        <f>IFERROR(_xll.qlIndexFixing(ONIndex1M,I1347,TRUE,_xll.ohTrigger(RecalcTrigger,Trigger1M)),NA())</f>
        <v>1.9584090054687309E-2</v>
      </c>
      <c r="O1347" s="44">
        <f>IFERROR(_xll.qlIndexFixing(ONIndex3M,I1347,TRUE,_xll.ohTrigger(RecalcTrigger,Trigger3M)),NA())</f>
        <v>1.9882880392838587E-2</v>
      </c>
      <c r="P1347" s="44">
        <f>IFERROR(_xll.qlIndexFixing(ONIndex6M,I1347,TRUE,_xll.ohTrigger(RecalcTrigger,Trigger6M)),NA())</f>
        <v>2.0017737755395615E-2</v>
      </c>
      <c r="Q1347" s="183">
        <f>IFERROR(_xll.qlIndexFixing(ONIndex1Y,I1347,TRUE,_xll.ohTrigger(RecalcTrigger,Trigger1Y)),NA())</f>
        <v>2.0368646774437948E-2</v>
      </c>
    </row>
    <row r="1348" spans="2:17" x14ac:dyDescent="0.2">
      <c r="B1348" s="39" t="s">
        <v>42</v>
      </c>
      <c r="D1348" s="42">
        <f>_xll.qlCalendarAdvance(Calendar,$D1347,B1348,"f",FALSE)</f>
        <v>48898</v>
      </c>
      <c r="E1348" s="177">
        <f>_xll.qlInterestRateIndexValueDate(IndexON,D1348)</f>
        <v>48898</v>
      </c>
      <c r="F1348" s="193">
        <f>IFERROR(_xll.qlIndexFixing(IndexON,D1348,TRUE,_xll.ohTrigger(RecalcTrigger,TriggerON)),NA())</f>
        <v>1.9475765352838792E-2</v>
      </c>
      <c r="H1348" s="42">
        <f>_xll.qlCalendarAdvance(Calendar,$H1347,B1348,"f",FALSE)</f>
        <v>48898</v>
      </c>
      <c r="I1348" s="177">
        <f>_xll.qlInterestRateIndexValueDate(Index1M,$H1348)</f>
        <v>48900</v>
      </c>
      <c r="J1348" s="182">
        <f>IFERROR(_xll.qlIndexFixing(Index1M,$H1348,TRUE,_xll.ohTrigger(RecalcTrigger,Trigger1M)),NA())</f>
        <v>1.9566622473146111E-2</v>
      </c>
      <c r="K1348" s="44">
        <f>IFERROR(_xll.qlIndexFixing(Index3M,H1348,TRUE,_xll.ohTrigger(RecalcTrigger,Trigger3M)),NA())</f>
        <v>1.9835042021847094E-2</v>
      </c>
      <c r="L1348" s="44">
        <f>IFERROR(_xll.qlIndexFixing(Index6M,$H1348,TRUE,_xll.ohTrigger(RecalcTrigger,Trigger6M)),NA())</f>
        <v>1.9926046195166497E-2</v>
      </c>
      <c r="M1348" s="183">
        <f>IFERROR(_xll.qlIndexFixing(Index1Y,$H1348,TRUE,_xll.ohTrigger(RecalcTrigger,Trigger1Y)),NA())</f>
        <v>2.0118465925453455E-2</v>
      </c>
      <c r="N1348" s="182">
        <f>IFERROR(_xll.qlIndexFixing(ONIndex1M,I1348,TRUE,_xll.ohTrigger(RecalcTrigger,Trigger1M)),NA())</f>
        <v>1.9571305132286554E-2</v>
      </c>
      <c r="O1348" s="44">
        <f>IFERROR(_xll.qlIndexFixing(ONIndex3M,I1348,TRUE,_xll.ohTrigger(RecalcTrigger,Trigger3M)),NA())</f>
        <v>1.9868961665467921E-2</v>
      </c>
      <c r="P1348" s="44">
        <f>IFERROR(_xll.qlIndexFixing(ONIndex6M,I1348,TRUE,_xll.ohTrigger(RecalcTrigger,Trigger6M)),NA())</f>
        <v>2.0003679872218072E-2</v>
      </c>
      <c r="Q1348" s="183">
        <f>IFERROR(_xll.qlIndexFixing(ONIndex1Y,I1348,TRUE,_xll.ohTrigger(RecalcTrigger,Trigger1Y)),NA())</f>
        <v>2.0352749105256862E-2</v>
      </c>
    </row>
    <row r="1349" spans="2:17" x14ac:dyDescent="0.2">
      <c r="B1349" s="39" t="s">
        <v>42</v>
      </c>
      <c r="D1349" s="42">
        <f>_xll.qlCalendarAdvance(Calendar,$D1348,B1349,"f",FALSE)</f>
        <v>48905</v>
      </c>
      <c r="E1349" s="177">
        <f>_xll.qlInterestRateIndexValueDate(IndexON,D1349)</f>
        <v>48905</v>
      </c>
      <c r="F1349" s="193">
        <f>IFERROR(_xll.qlIndexFixing(IndexON,D1349,TRUE,_xll.ohTrigger(RecalcTrigger,TriggerON)),NA())</f>
        <v>1.9462915090064925E-2</v>
      </c>
      <c r="H1349" s="42">
        <f>_xll.qlCalendarAdvance(Calendar,$H1348,B1349,"f",FALSE)</f>
        <v>48905</v>
      </c>
      <c r="I1349" s="177">
        <f>_xll.qlInterestRateIndexValueDate(Index1M,$H1349)</f>
        <v>48907</v>
      </c>
      <c r="J1349" s="182">
        <f>IFERROR(_xll.qlIndexFixing(Index1M,$H1349,TRUE,_xll.ohTrigger(RecalcTrigger,Trigger1M)),NA())</f>
        <v>1.9553293476042493E-2</v>
      </c>
      <c r="K1349" s="44">
        <f>IFERROR(_xll.qlIndexFixing(Index3M,H1349,TRUE,_xll.ohTrigger(RecalcTrigger,Trigger3M)),NA())</f>
        <v>1.9820814365878944E-2</v>
      </c>
      <c r="L1349" s="44">
        <f>IFERROR(_xll.qlIndexFixing(Index6M,$H1349,TRUE,_xll.ohTrigger(RecalcTrigger,Trigger6M)),NA())</f>
        <v>1.9911422267802403E-2</v>
      </c>
      <c r="M1349" s="183">
        <f>IFERROR(_xll.qlIndexFixing(Index1Y,$H1349,TRUE,_xll.ohTrigger(RecalcTrigger,Trigger1Y)),NA())</f>
        <v>2.0100336514819246E-2</v>
      </c>
      <c r="N1349" s="182">
        <f>IFERROR(_xll.qlIndexFixing(ONIndex1M,I1349,TRUE,_xll.ohTrigger(RecalcTrigger,Trigger1M)),NA())</f>
        <v>1.9558472750249578E-2</v>
      </c>
      <c r="O1349" s="44">
        <f>IFERROR(_xll.qlIndexFixing(ONIndex3M,I1349,TRUE,_xll.ohTrigger(RecalcTrigger,Trigger3M)),NA())</f>
        <v>1.9855007733777796E-2</v>
      </c>
      <c r="P1349" s="44">
        <f>IFERROR(_xll.qlIndexFixing(ONIndex6M,I1349,TRUE,_xll.ohTrigger(RecalcTrigger,Trigger6M)),NA())</f>
        <v>1.9989588531084124E-2</v>
      </c>
      <c r="Q1349" s="183">
        <f>IFERROR(_xll.qlIndexFixing(ONIndex1Y,I1349,TRUE,_xll.ohTrigger(RecalcTrigger,Trigger1Y)),NA())</f>
        <v>2.0336779681473516E-2</v>
      </c>
    </row>
    <row r="1350" spans="2:17" x14ac:dyDescent="0.2">
      <c r="B1350" s="39" t="s">
        <v>42</v>
      </c>
      <c r="D1350" s="42">
        <f>_xll.qlCalendarAdvance(Calendar,$D1349,B1350,"f",FALSE)</f>
        <v>48912</v>
      </c>
      <c r="E1350" s="177">
        <f>_xll.qlInterestRateIndexValueDate(IndexON,D1350)</f>
        <v>48912</v>
      </c>
      <c r="F1350" s="193">
        <f>IFERROR(_xll.qlIndexFixing(IndexON,D1350,TRUE,_xll.ohTrigger(RecalcTrigger,TriggerON)),NA())</f>
        <v>1.9450019221451953E-2</v>
      </c>
      <c r="H1350" s="42">
        <f>_xll.qlCalendarAdvance(Calendar,$H1349,B1350,"f",FALSE)</f>
        <v>48912</v>
      </c>
      <c r="I1350" s="177">
        <f>_xll.qlInterestRateIndexValueDate(Index1M,$H1350)</f>
        <v>48914</v>
      </c>
      <c r="J1350" s="182">
        <f>IFERROR(_xll.qlIndexFixing(Index1M,$H1350,TRUE,_xll.ohTrigger(RecalcTrigger,Trigger1M)),NA())</f>
        <v>1.954071219595982E-2</v>
      </c>
      <c r="K1350" s="44">
        <f>IFERROR(_xll.qlIndexFixing(Index3M,H1350,TRUE,_xll.ohTrigger(RecalcTrigger,Trigger3M)),NA())</f>
        <v>1.980751465185282E-2</v>
      </c>
      <c r="L1350" s="44">
        <f>IFERROR(_xll.qlIndexFixing(Index6M,$H1350,TRUE,_xll.ohTrigger(RecalcTrigger,Trigger6M)),NA())</f>
        <v>1.989625794304024E-2</v>
      </c>
      <c r="M1350" s="183">
        <f>IFERROR(_xll.qlIndexFixing(Index1Y,$H1350,TRUE,_xll.ohTrigger(RecalcTrigger,Trigger1Y)),NA())</f>
        <v>2.0082135772509134E-2</v>
      </c>
      <c r="N1350" s="182">
        <f>IFERROR(_xll.qlIndexFixing(ONIndex1M,I1350,TRUE,_xll.ohTrigger(RecalcTrigger,Trigger1M)),NA())</f>
        <v>1.9545593073484469E-2</v>
      </c>
      <c r="O1350" s="44">
        <f>IFERROR(_xll.qlIndexFixing(ONIndex3M,I1350,TRUE,_xll.ohTrigger(RecalcTrigger,Trigger3M)),NA())</f>
        <v>1.9841018811916911E-2</v>
      </c>
      <c r="P1350" s="44">
        <f>IFERROR(_xll.qlIndexFixing(ONIndex6M,I1350,TRUE,_xll.ohTrigger(RecalcTrigger,Trigger6M)),NA())</f>
        <v>1.9975463939108096E-2</v>
      </c>
      <c r="Q1350" s="183">
        <f>IFERROR(_xll.qlIndexFixing(ONIndex1Y,I1350,TRUE,_xll.ohTrigger(RecalcTrigger,Trigger1Y)),NA())</f>
        <v>2.0320738560881679E-2</v>
      </c>
    </row>
    <row r="1351" spans="2:17" x14ac:dyDescent="0.2">
      <c r="B1351" s="39" t="s">
        <v>42</v>
      </c>
      <c r="D1351" s="42">
        <f>_xll.qlCalendarAdvance(Calendar,$D1350,B1351,"f",FALSE)</f>
        <v>48919</v>
      </c>
      <c r="E1351" s="177">
        <f>_xll.qlInterestRateIndexValueDate(IndexON,D1351)</f>
        <v>48919</v>
      </c>
      <c r="F1351" s="193">
        <f>IFERROR(_xll.qlIndexFixing(IndexON,D1351,TRUE,_xll.ohTrigger(RecalcTrigger,TriggerON)),NA())</f>
        <v>1.9437077917663359E-2</v>
      </c>
      <c r="H1351" s="42">
        <f>_xll.qlCalendarAdvance(Calendar,$H1350,B1351,"f",FALSE)</f>
        <v>48919</v>
      </c>
      <c r="I1351" s="177">
        <f>_xll.qlInterestRateIndexValueDate(Index1M,$H1351)</f>
        <v>48921</v>
      </c>
      <c r="J1351" s="182">
        <f>IFERROR(_xll.qlIndexFixing(Index1M,$H1351,TRUE,_xll.ohTrigger(RecalcTrigger,Trigger1M)),NA())</f>
        <v>1.9527686589433935E-2</v>
      </c>
      <c r="K1351" s="44">
        <f>IFERROR(_xll.qlIndexFixing(Index3M,H1351,TRUE,_xll.ohTrigger(RecalcTrigger,Trigger3M)),NA())</f>
        <v>1.9793225825873506E-2</v>
      </c>
      <c r="L1351" s="44">
        <f>IFERROR(_xll.qlIndexFixing(Index6M,$H1351,TRUE,_xll.ohTrigger(RecalcTrigger,Trigger6M)),NA())</f>
        <v>1.9881569486567142E-2</v>
      </c>
      <c r="M1351" s="183">
        <f>IFERROR(_xll.qlIndexFixing(Index1Y,$H1351,TRUE,_xll.ohTrigger(RecalcTrigger,Trigger1Y)),NA())</f>
        <v>2.0063863761196923E-2</v>
      </c>
      <c r="N1351" s="182">
        <f>IFERROR(_xll.qlIndexFixing(ONIndex1M,I1351,TRUE,_xll.ohTrigger(RecalcTrigger,Trigger1M)),NA())</f>
        <v>1.9532666266819376E-2</v>
      </c>
      <c r="O1351" s="44">
        <f>IFERROR(_xll.qlIndexFixing(ONIndex3M,I1351,TRUE,_xll.ohTrigger(RecalcTrigger,Trigger3M)),NA())</f>
        <v>1.9826995114113899E-2</v>
      </c>
      <c r="P1351" s="44">
        <f>IFERROR(_xll.qlIndexFixing(ONIndex6M,I1351,TRUE,_xll.ohTrigger(RecalcTrigger,Trigger6M)),NA())</f>
        <v>1.9961306303564186E-2</v>
      </c>
      <c r="Q1351" s="183">
        <f>IFERROR(_xll.qlIndexFixing(ONIndex1Y,I1351,TRUE,_xll.ohTrigger(RecalcTrigger,Trigger1Y)),NA())</f>
        <v>2.0304625801035314E-2</v>
      </c>
    </row>
    <row r="1352" spans="2:17" x14ac:dyDescent="0.2">
      <c r="B1352" s="39" t="s">
        <v>42</v>
      </c>
      <c r="D1352" s="42">
        <f>_xll.qlCalendarAdvance(Calendar,$D1351,B1352,"f",FALSE)</f>
        <v>48926</v>
      </c>
      <c r="E1352" s="177">
        <f>_xll.qlInterestRateIndexValueDate(IndexON,D1352)</f>
        <v>48926</v>
      </c>
      <c r="F1352" s="193">
        <f>IFERROR(_xll.qlIndexFixing(IndexON,D1352,TRUE,_xll.ohTrigger(RecalcTrigger,TriggerON)),NA())</f>
        <v>1.9424091349122818E-2</v>
      </c>
      <c r="H1352" s="42">
        <f>_xll.qlCalendarAdvance(Calendar,$H1351,B1352,"f",FALSE)</f>
        <v>48926</v>
      </c>
      <c r="I1352" s="177">
        <f>_xll.qlInterestRateIndexValueDate(Index1M,$H1352)</f>
        <v>48928</v>
      </c>
      <c r="J1352" s="182">
        <f>IFERROR(_xll.qlIndexFixing(Index1M,$H1352,TRUE,_xll.ohTrigger(RecalcTrigger,Trigger1M)),NA())</f>
        <v>1.9514614224588334E-2</v>
      </c>
      <c r="K1352" s="44">
        <f>IFERROR(_xll.qlIndexFixing(Index3M,H1352,TRUE,_xll.ohTrigger(RecalcTrigger,Trigger3M)),NA())</f>
        <v>1.9778903564270145E-2</v>
      </c>
      <c r="L1352" s="44">
        <f>IFERROR(_xll.qlIndexFixing(Index6M,$H1352,TRUE,_xll.ohTrigger(RecalcTrigger,Trigger6M)),NA())</f>
        <v>1.986685055787369E-2</v>
      </c>
      <c r="M1352" s="183">
        <f>IFERROR(_xll.qlIndexFixing(Index1Y,$H1352,TRUE,_xll.ohTrigger(RecalcTrigger,Trigger1Y)),NA())</f>
        <v>2.0045520543567594E-2</v>
      </c>
      <c r="N1352" s="182">
        <f>IFERROR(_xll.qlIndexFixing(ONIndex1M,I1352,TRUE,_xll.ohTrigger(RecalcTrigger,Trigger1M)),NA())</f>
        <v>1.951969249492258E-2</v>
      </c>
      <c r="O1352" s="44">
        <f>IFERROR(_xll.qlIndexFixing(ONIndex3M,I1352,TRUE,_xll.ohTrigger(RecalcTrigger,Trigger3M)),NA())</f>
        <v>1.9812936854437524E-2</v>
      </c>
      <c r="P1352" s="44">
        <f>IFERROR(_xll.qlIndexFixing(ONIndex6M,I1352,TRUE,_xll.ohTrigger(RecalcTrigger,Trigger6M)),NA())</f>
        <v>1.9947115831486784E-2</v>
      </c>
      <c r="Q1352" s="183">
        <f>IFERROR(_xll.qlIndexFixing(ONIndex1Y,I1352,TRUE,_xll.ohTrigger(RecalcTrigger,Trigger1Y)),NA())</f>
        <v>2.0288441459648254E-2</v>
      </c>
    </row>
    <row r="1353" spans="2:17" x14ac:dyDescent="0.2">
      <c r="B1353" s="39" t="s">
        <v>42</v>
      </c>
      <c r="D1353" s="42">
        <f>_xll.qlCalendarAdvance(Calendar,$D1352,B1353,"f",FALSE)</f>
        <v>48933</v>
      </c>
      <c r="E1353" s="177">
        <f>_xll.qlInterestRateIndexValueDate(IndexON,D1353)</f>
        <v>48933</v>
      </c>
      <c r="F1353" s="193">
        <f>IFERROR(_xll.qlIndexFixing(IndexON,D1353,TRUE,_xll.ohTrigger(RecalcTrigger,TriggerON)),NA())</f>
        <v>1.9411059686493815E-2</v>
      </c>
      <c r="H1353" s="42">
        <f>_xll.qlCalendarAdvance(Calendar,$H1352,B1353,"f",FALSE)</f>
        <v>48933</v>
      </c>
      <c r="I1353" s="177">
        <f>_xll.qlInterestRateIndexValueDate(Index1M,$H1353)</f>
        <v>48935</v>
      </c>
      <c r="J1353" s="182">
        <f>IFERROR(_xll.qlIndexFixing(Index1M,$H1353,TRUE,_xll.ohTrigger(RecalcTrigger,Trigger1M)),NA())</f>
        <v>1.950149526664835E-2</v>
      </c>
      <c r="K1353" s="44">
        <f>IFERROR(_xll.qlIndexFixing(Index3M,H1353,TRUE,_xll.ohTrigger(RecalcTrigger,Trigger3M)),NA())</f>
        <v>1.9764548082580546E-2</v>
      </c>
      <c r="L1353" s="44">
        <f>IFERROR(_xll.qlIndexFixing(Index6M,$H1353,TRUE,_xll.ohTrigger(RecalcTrigger,Trigger6M)),NA())</f>
        <v>1.9852101366814437E-2</v>
      </c>
      <c r="M1353" s="183">
        <f>IFERROR(_xll.qlIndexFixing(Index1Y,$H1353,TRUE,_xll.ohTrigger(RecalcTrigger,Trigger1Y)),NA())</f>
        <v>2.0027106182316859E-2</v>
      </c>
      <c r="N1353" s="182">
        <f>IFERROR(_xll.qlIndexFixing(ONIndex1M,I1353,TRUE,_xll.ohTrigger(RecalcTrigger,Trigger1M)),NA())</f>
        <v>1.9504808030141874E-2</v>
      </c>
      <c r="O1353" s="44">
        <f>IFERROR(_xll.qlIndexFixing(ONIndex3M,I1353,TRUE,_xll.ohTrigger(RecalcTrigger,Trigger3M)),NA())</f>
        <v>1.9796828226086305E-2</v>
      </c>
      <c r="P1353" s="44">
        <f>IFERROR(_xll.qlIndexFixing(ONIndex6M,I1353,TRUE,_xll.ohTrigger(RecalcTrigger,Trigger6M)),NA())</f>
        <v>1.9930858206800295E-2</v>
      </c>
      <c r="Q1353" s="183">
        <f>IFERROR(_xll.qlIndexFixing(ONIndex1Y,I1353,TRUE,_xll.ohTrigger(RecalcTrigger,Trigger1Y)),NA())</f>
        <v>2.0269857492563048E-2</v>
      </c>
    </row>
    <row r="1354" spans="2:17" x14ac:dyDescent="0.2">
      <c r="B1354" s="39" t="s">
        <v>42</v>
      </c>
      <c r="D1354" s="42">
        <f>_xll.qlCalendarAdvance(Calendar,$D1353,B1354,"f",FALSE)</f>
        <v>48940</v>
      </c>
      <c r="E1354" s="177">
        <f>_xll.qlInterestRateIndexValueDate(IndexON,D1354)</f>
        <v>48940</v>
      </c>
      <c r="F1354" s="193">
        <f>IFERROR(_xll.qlIndexFixing(IndexON,D1354,TRUE,_xll.ohTrigger(RecalcTrigger,TriggerON)),NA())</f>
        <v>1.9397983100359895E-2</v>
      </c>
      <c r="H1354" s="42">
        <f>_xll.qlCalendarAdvance(Calendar,$H1353,B1354,"f",FALSE)</f>
        <v>48940</v>
      </c>
      <c r="I1354" s="177">
        <f>_xll.qlInterestRateIndexValueDate(Index1M,$H1354)</f>
        <v>48942</v>
      </c>
      <c r="J1354" s="182">
        <f>IFERROR(_xll.qlIndexFixing(Index1M,$H1354,TRUE,_xll.ohTrigger(RecalcTrigger,Trigger1M)),NA())</f>
        <v>1.9488329880834321E-2</v>
      </c>
      <c r="K1354" s="44">
        <f>IFERROR(_xll.qlIndexFixing(Index3M,H1354,TRUE,_xll.ohTrigger(RecalcTrigger,Trigger3M)),NA())</f>
        <v>1.9750159596339856E-2</v>
      </c>
      <c r="L1354" s="44">
        <f>IFERROR(_xll.qlIndexFixing(Index6M,$H1354,TRUE,_xll.ohTrigger(RecalcTrigger,Trigger6M)),NA())</f>
        <v>1.9837322123236911E-2</v>
      </c>
      <c r="M1354" s="183">
        <f>IFERROR(_xll.qlIndexFixing(Index1Y,$H1354,TRUE,_xll.ohTrigger(RecalcTrigger,Trigger1Y)),NA())</f>
        <v>2.0008620740151164E-2</v>
      </c>
      <c r="N1354" s="182">
        <f>IFERROR(_xll.qlIndexFixing(ONIndex1M,I1354,TRUE,_xll.ohTrigger(RecalcTrigger,Trigger1M)),NA())</f>
        <v>1.9493604714826418E-2</v>
      </c>
      <c r="O1354" s="44">
        <f>IFERROR(_xll.qlIndexFixing(ONIndex3M,I1354,TRUE,_xll.ohTrigger(RecalcTrigger,Trigger3M)),NA())</f>
        <v>1.9784717506139415E-2</v>
      </c>
      <c r="P1354" s="44">
        <f>IFERROR(_xll.qlIndexFixing(ONIndex6M,I1354,TRUE,_xll.ohTrigger(RecalcTrigger,Trigger6M)),NA())</f>
        <v>1.9918637206188805E-2</v>
      </c>
      <c r="Q1354" s="183">
        <f>IFERROR(_xll.qlIndexFixing(ONIndex1Y,I1354,TRUE,_xll.ohTrigger(RecalcTrigger,Trigger1Y)),NA())</f>
        <v>2.0255858262627768E-2</v>
      </c>
    </row>
    <row r="1355" spans="2:17" x14ac:dyDescent="0.2">
      <c r="B1355" s="39" t="s">
        <v>42</v>
      </c>
      <c r="D1355" s="42">
        <f>_xll.qlCalendarAdvance(Calendar,$D1354,B1355,"f",FALSE)</f>
        <v>48947</v>
      </c>
      <c r="E1355" s="177">
        <f>_xll.qlInterestRateIndexValueDate(IndexON,D1355)</f>
        <v>48947</v>
      </c>
      <c r="F1355" s="193">
        <f>IFERROR(_xll.qlIndexFixing(IndexON,D1355,TRUE,_xll.ohTrigger(RecalcTrigger,TriggerON)),NA())</f>
        <v>1.9384861761064798E-2</v>
      </c>
      <c r="H1355" s="42">
        <f>_xll.qlCalendarAdvance(Calendar,$H1354,B1355,"f",FALSE)</f>
        <v>48947</v>
      </c>
      <c r="I1355" s="177">
        <f>_xll.qlInterestRateIndexValueDate(Index1M,$H1355)</f>
        <v>48949</v>
      </c>
      <c r="J1355" s="182">
        <f>IFERROR(_xll.qlIndexFixing(Index1M,$H1355,TRUE,_xll.ohTrigger(RecalcTrigger,Trigger1M)),NA())</f>
        <v>1.9475118232376576E-2</v>
      </c>
      <c r="K1355" s="44">
        <f>IFERROR(_xll.qlIndexFixing(Index3M,H1355,TRUE,_xll.ohTrigger(RecalcTrigger,Trigger3M)),NA())</f>
        <v>1.973573832108233E-2</v>
      </c>
      <c r="L1355" s="44">
        <f>IFERROR(_xll.qlIndexFixing(Index6M,$H1355,TRUE,_xll.ohTrigger(RecalcTrigger,Trigger6M)),NA())</f>
        <v>1.9823037025953467E-2</v>
      </c>
      <c r="M1355" s="183">
        <f>IFERROR(_xll.qlIndexFixing(Index1Y,$H1355,TRUE,_xll.ohTrigger(RecalcTrigger,Trigger1Y)),NA())</f>
        <v>1.9990064279787681E-2</v>
      </c>
      <c r="N1355" s="182">
        <f>IFERROR(_xll.qlIndexFixing(ONIndex1M,I1355,TRUE,_xll.ohTrigger(RecalcTrigger,Trigger1M)),NA())</f>
        <v>1.9480491036283354E-2</v>
      </c>
      <c r="O1355" s="44">
        <f>IFERROR(_xll.qlIndexFixing(ONIndex3M,I1355,TRUE,_xll.ohTrigger(RecalcTrigger,Trigger3M)),NA())</f>
        <v>1.9770556845735143E-2</v>
      </c>
      <c r="P1355" s="44">
        <f>IFERROR(_xll.qlIndexFixing(ONIndex6M,I1355,TRUE,_xll.ohTrigger(RecalcTrigger,Trigger6M)),NA())</f>
        <v>1.9904349467116944E-2</v>
      </c>
      <c r="Q1355" s="183">
        <f>IFERROR(_xll.qlIndexFixing(ONIndex1Y,I1355,TRUE,_xll.ohTrigger(RecalcTrigger,Trigger1Y)),NA())</f>
        <v>2.0239459522262138E-2</v>
      </c>
    </row>
    <row r="1356" spans="2:17" x14ac:dyDescent="0.2">
      <c r="B1356" s="39" t="s">
        <v>42</v>
      </c>
      <c r="D1356" s="42">
        <f>_xll.qlCalendarAdvance(Calendar,$D1355,B1356,"f",FALSE)</f>
        <v>48954</v>
      </c>
      <c r="E1356" s="177">
        <f>_xll.qlInterestRateIndexValueDate(IndexON,D1356)</f>
        <v>48954</v>
      </c>
      <c r="F1356" s="193">
        <f>IFERROR(_xll.qlIndexFixing(IndexON,D1356,TRUE,_xll.ohTrigger(RecalcTrigger,TriggerON)),NA())</f>
        <v>1.9371695839272007E-2</v>
      </c>
      <c r="H1356" s="42">
        <f>_xll.qlCalendarAdvance(Calendar,$H1355,B1356,"f",FALSE)</f>
        <v>48954</v>
      </c>
      <c r="I1356" s="177">
        <f>_xll.qlInterestRateIndexValueDate(Index1M,$H1356)</f>
        <v>48956</v>
      </c>
      <c r="J1356" s="182">
        <f>IFERROR(_xll.qlIndexFixing(Index1M,$H1356,TRUE,_xll.ohTrigger(RecalcTrigger,Trigger1M)),NA())</f>
        <v>1.9461860486495453E-2</v>
      </c>
      <c r="K1356" s="44">
        <f>IFERROR(_xll.qlIndexFixing(Index3M,H1356,TRUE,_xll.ohTrigger(RecalcTrigger,Trigger3M)),NA())</f>
        <v>1.9721284472338674E-2</v>
      </c>
      <c r="L1356" s="44">
        <f>IFERROR(_xll.qlIndexFixing(Index6M,$H1356,TRUE,_xll.ohTrigger(RecalcTrigger,Trigger6M)),NA())</f>
        <v>1.9808201164497882E-2</v>
      </c>
      <c r="M1356" s="183">
        <f>IFERROR(_xll.qlIndexFixing(Index1Y,$H1356,TRUE,_xll.ohTrigger(RecalcTrigger,Trigger1Y)),NA())</f>
        <v>1.9971436863954532E-2</v>
      </c>
      <c r="N1356" s="182">
        <f>IFERROR(_xll.qlIndexFixing(ONIndex1M,I1356,TRUE,_xll.ohTrigger(RecalcTrigger,Trigger1M)),NA())</f>
        <v>1.9467331051661318E-2</v>
      </c>
      <c r="O1356" s="44">
        <f>IFERROR(_xll.qlIndexFixing(ONIndex3M,I1356,TRUE,_xll.ohTrigger(RecalcTrigger,Trigger3M)),NA())</f>
        <v>1.9756362480132239E-2</v>
      </c>
      <c r="P1356" s="44">
        <f>IFERROR(_xll.qlIndexFixing(ONIndex6M,I1356,TRUE,_xll.ohTrigger(RecalcTrigger,Trigger6M)),NA())</f>
        <v>1.989002972004883E-2</v>
      </c>
      <c r="Q1356" s="183">
        <f>IFERROR(_xll.qlIndexFixing(ONIndex1Y,I1356,TRUE,_xll.ohTrigger(RecalcTrigger,Trigger1Y)),NA())</f>
        <v>2.0222989430731531E-2</v>
      </c>
    </row>
    <row r="1357" spans="2:17" x14ac:dyDescent="0.2">
      <c r="B1357" s="39" t="s">
        <v>42</v>
      </c>
      <c r="D1357" s="42">
        <f>_xll.qlCalendarAdvance(Calendar,$D1356,B1357,"f",FALSE)</f>
        <v>48961</v>
      </c>
      <c r="E1357" s="177">
        <f>_xll.qlInterestRateIndexValueDate(IndexON,D1357)</f>
        <v>48961</v>
      </c>
      <c r="F1357" s="193">
        <f>IFERROR(_xll.qlIndexFixing(IndexON,D1357,TRUE,_xll.ohTrigger(RecalcTrigger,TriggerON)),NA())</f>
        <v>1.9358485505565071E-2</v>
      </c>
      <c r="H1357" s="42">
        <f>_xll.qlCalendarAdvance(Calendar,$H1356,B1357,"f",FALSE)</f>
        <v>48961</v>
      </c>
      <c r="I1357" s="177">
        <f>_xll.qlInterestRateIndexValueDate(Index1M,$H1357)</f>
        <v>48963</v>
      </c>
      <c r="J1357" s="182">
        <f>IFERROR(_xll.qlIndexFixing(Index1M,$H1357,TRUE,_xll.ohTrigger(RecalcTrigger,Trigger1M)),NA())</f>
        <v>1.9448556808413786E-2</v>
      </c>
      <c r="K1357" s="44">
        <f>IFERROR(_xll.qlIndexFixing(Index3M,H1357,TRUE,_xll.ohTrigger(RecalcTrigger,Trigger3M)),NA())</f>
        <v>1.9706798265640479E-2</v>
      </c>
      <c r="L1357" s="44">
        <f>IFERROR(_xll.qlIndexFixing(Index6M,$H1357,TRUE,_xll.ohTrigger(RecalcTrigger,Trigger6M)),NA())</f>
        <v>1.9793335866057735E-2</v>
      </c>
      <c r="M1357" s="183">
        <f>IFERROR(_xll.qlIndexFixing(Index1Y,$H1357,TRUE,_xll.ohTrigger(RecalcTrigger,Trigger1Y)),NA())</f>
        <v>1.9952738555389919E-2</v>
      </c>
      <c r="N1357" s="182">
        <f>IFERROR(_xll.qlIndexFixing(ONIndex1M,I1357,TRUE,_xll.ohTrigger(RecalcTrigger,Trigger1M)),NA())</f>
        <v>1.9454124925788463E-2</v>
      </c>
      <c r="O1357" s="44">
        <f>IFERROR(_xll.qlIndexFixing(ONIndex3M,I1357,TRUE,_xll.ohTrigger(RecalcTrigger,Trigger3M)),NA())</f>
        <v>1.9742134623239593E-2</v>
      </c>
      <c r="P1357" s="44">
        <f>IFERROR(_xll.qlIndexFixing(ONIndex6M,I1357,TRUE,_xll.ohTrigger(RecalcTrigger,Trigger6M)),NA())</f>
        <v>1.9875678172018851E-2</v>
      </c>
      <c r="Q1357" s="183">
        <f>IFERROR(_xll.qlIndexFixing(ONIndex1Y,I1357,TRUE,_xll.ohTrigger(RecalcTrigger,Trigger1Y)),NA())</f>
        <v>2.0206448045909653E-2</v>
      </c>
    </row>
    <row r="1358" spans="2:17" x14ac:dyDescent="0.2">
      <c r="B1358" s="39" t="s">
        <v>42</v>
      </c>
      <c r="D1358" s="42">
        <f>_xll.qlCalendarAdvance(Calendar,$D1357,B1358,"f",FALSE)</f>
        <v>48968</v>
      </c>
      <c r="E1358" s="177">
        <f>_xll.qlInterestRateIndexValueDate(IndexON,D1358)</f>
        <v>48968</v>
      </c>
      <c r="F1358" s="193">
        <f>IFERROR(_xll.qlIndexFixing(IndexON,D1358,TRUE,_xll.ohTrigger(RecalcTrigger,TriggerON)),NA())</f>
        <v>1.9345230930447599E-2</v>
      </c>
      <c r="H1358" s="42">
        <f>_xll.qlCalendarAdvance(Calendar,$H1357,B1358,"f",FALSE)</f>
        <v>48968</v>
      </c>
      <c r="I1358" s="177">
        <f>_xll.qlInterestRateIndexValueDate(Index1M,$H1358)</f>
        <v>48970</v>
      </c>
      <c r="J1358" s="182">
        <f>IFERROR(_xll.qlIndexFixing(Index1M,$H1358,TRUE,_xll.ohTrigger(RecalcTrigger,Trigger1M)),NA())</f>
        <v>1.9435207363359408E-2</v>
      </c>
      <c r="K1358" s="44">
        <f>IFERROR(_xll.qlIndexFixing(Index3M,H1358,TRUE,_xll.ohTrigger(RecalcTrigger,Trigger3M)),NA())</f>
        <v>1.9692279916513122E-2</v>
      </c>
      <c r="L1358" s="44">
        <f>IFERROR(_xll.qlIndexFixing(Index6M,$H1358,TRUE,_xll.ohTrigger(RecalcTrigger,Trigger6M)),NA())</f>
        <v>1.9778441340445301E-2</v>
      </c>
      <c r="M1358" s="183">
        <f>IFERROR(_xll.qlIndexFixing(Index1Y,$H1358,TRUE,_xll.ohTrigger(RecalcTrigger,Trigger1Y)),NA())</f>
        <v>1.9933969416843205E-2</v>
      </c>
      <c r="N1358" s="182">
        <f>IFERROR(_xll.qlIndexFixing(ONIndex1M,I1358,TRUE,_xll.ohTrigger(RecalcTrigger,Trigger1M)),NA())</f>
        <v>1.9440872823492938E-2</v>
      </c>
      <c r="O1358" s="44">
        <f>IFERROR(_xll.qlIndexFixing(ONIndex3M,I1358,TRUE,_xll.ohTrigger(RecalcTrigger,Trigger3M)),NA())</f>
        <v>1.9727873489285841E-2</v>
      </c>
      <c r="P1358" s="44">
        <f>IFERROR(_xll.qlIndexFixing(ONIndex6M,I1358,TRUE,_xll.ohTrigger(RecalcTrigger,Trigger6M)),NA())</f>
        <v>1.9861295030141335E-2</v>
      </c>
      <c r="Q1358" s="183">
        <f>IFERROR(_xll.qlIndexFixing(ONIndex1Y,I1358,TRUE,_xll.ohTrigger(RecalcTrigger,Trigger1Y)),NA())</f>
        <v>2.0189835425190594E-2</v>
      </c>
    </row>
    <row r="1359" spans="2:17" x14ac:dyDescent="0.2">
      <c r="B1359" s="39" t="s">
        <v>42</v>
      </c>
      <c r="D1359" s="42">
        <f>_xll.qlCalendarAdvance(Calendar,$D1358,B1359,"f",FALSE)</f>
        <v>48975</v>
      </c>
      <c r="E1359" s="177">
        <f>_xll.qlInterestRateIndexValueDate(IndexON,D1359)</f>
        <v>48975</v>
      </c>
      <c r="F1359" s="193">
        <f>IFERROR(_xll.qlIndexFixing(IndexON,D1359,TRUE,_xll.ohTrigger(RecalcTrigger,TriggerON)),NA())</f>
        <v>1.9331932284583075E-2</v>
      </c>
      <c r="H1359" s="42">
        <f>_xll.qlCalendarAdvance(Calendar,$H1358,B1359,"f",FALSE)</f>
        <v>48975</v>
      </c>
      <c r="I1359" s="177">
        <f>_xll.qlInterestRateIndexValueDate(Index1M,$H1359)</f>
        <v>48977</v>
      </c>
      <c r="J1359" s="182">
        <f>IFERROR(_xll.qlIndexFixing(Index1M,$H1359,TRUE,_xll.ohTrigger(RecalcTrigger,Trigger1M)),NA())</f>
        <v>1.9423558335997751E-2</v>
      </c>
      <c r="K1359" s="44">
        <f>IFERROR(_xll.qlIndexFixing(Index3M,H1359,TRUE,_xll.ohTrigger(RecalcTrigger,Trigger3M)),NA())</f>
        <v>1.9678237873906192E-2</v>
      </c>
      <c r="L1359" s="44">
        <f>IFERROR(_xll.qlIndexFixing(Index6M,$H1359,TRUE,_xll.ohTrigger(RecalcTrigger,Trigger6M)),NA())</f>
        <v>1.9763517797469331E-2</v>
      </c>
      <c r="M1359" s="183">
        <f>IFERROR(_xll.qlIndexFixing(Index1Y,$H1359,TRUE,_xll.ohTrigger(RecalcTrigger,Trigger1Y)),NA())</f>
        <v>1.9915129511074492E-2</v>
      </c>
      <c r="N1359" s="182">
        <f>IFERROR(_xll.qlIndexFixing(ONIndex1M,I1359,TRUE,_xll.ohTrigger(RecalcTrigger,Trigger1M)),NA())</f>
        <v>1.9427574909602896E-2</v>
      </c>
      <c r="O1359" s="44">
        <f>IFERROR(_xll.qlIndexFixing(ONIndex3M,I1359,TRUE,_xll.ohTrigger(RecalcTrigger,Trigger3M)),NA())</f>
        <v>1.9713579292499617E-2</v>
      </c>
      <c r="P1359" s="44">
        <f>IFERROR(_xll.qlIndexFixing(ONIndex6M,I1359,TRUE,_xll.ohTrigger(RecalcTrigger,Trigger6M)),NA())</f>
        <v>1.984688050145067E-2</v>
      </c>
      <c r="Q1359" s="183">
        <f>IFERROR(_xll.qlIndexFixing(ONIndex1Y,I1359,TRUE,_xll.ohTrigger(RecalcTrigger,Trigger1Y)),NA())</f>
        <v>2.0173151626288188E-2</v>
      </c>
    </row>
    <row r="1360" spans="2:17" x14ac:dyDescent="0.2">
      <c r="B1360" s="39" t="s">
        <v>42</v>
      </c>
      <c r="D1360" s="42">
        <f>_xll.qlCalendarAdvance(Calendar,$D1359,B1360,"f",FALSE)</f>
        <v>48982</v>
      </c>
      <c r="E1360" s="177">
        <f>_xll.qlInterestRateIndexValueDate(IndexON,D1360)</f>
        <v>48982</v>
      </c>
      <c r="F1360" s="193">
        <f>IFERROR(_xll.qlIndexFixing(IndexON,D1360,TRUE,_xll.ohTrigger(RecalcTrigger,TriggerON)),NA())</f>
        <v>1.9318589738235303E-2</v>
      </c>
      <c r="H1360" s="42">
        <f>_xll.qlCalendarAdvance(Calendar,$H1359,B1360,"f",FALSE)</f>
        <v>48982</v>
      </c>
      <c r="I1360" s="177">
        <f>_xll.qlInterestRateIndexValueDate(Index1M,$H1360)</f>
        <v>48984</v>
      </c>
      <c r="J1360" s="182">
        <f>IFERROR(_xll.qlIndexFixing(Index1M,$H1360,TRUE,_xll.ohTrigger(RecalcTrigger,Trigger1M)),NA())</f>
        <v>1.9410133678375057E-2</v>
      </c>
      <c r="K1360" s="44">
        <f>IFERROR(_xll.qlIndexFixing(Index3M,H1360,TRUE,_xll.ohTrigger(RecalcTrigger,Trigger3M)),NA())</f>
        <v>1.9663658906379045E-2</v>
      </c>
      <c r="L1360" s="44">
        <f>IFERROR(_xll.qlIndexFixing(Index6M,$H1360,TRUE,_xll.ohTrigger(RecalcTrigger,Trigger6M)),NA())</f>
        <v>1.9748565446934589E-2</v>
      </c>
      <c r="M1360" s="183">
        <f>IFERROR(_xll.qlIndexFixing(Index1Y,$H1360,TRUE,_xll.ohTrigger(RecalcTrigger,Trigger1Y)),NA())</f>
        <v>1.9896218900853951E-2</v>
      </c>
      <c r="N1360" s="182">
        <f>IFERROR(_xll.qlIndexFixing(ONIndex1M,I1360,TRUE,_xll.ohTrigger(RecalcTrigger,Trigger1M)),NA())</f>
        <v>1.9414231348866551E-2</v>
      </c>
      <c r="O1360" s="44">
        <f>IFERROR(_xll.qlIndexFixing(ONIndex3M,I1360,TRUE,_xll.ohTrigger(RecalcTrigger,Trigger3M)),NA())</f>
        <v>1.9699252246949683E-2</v>
      </c>
      <c r="P1360" s="44">
        <f>IFERROR(_xll.qlIndexFixing(ONIndex6M,I1360,TRUE,_xll.ohTrigger(RecalcTrigger,Trigger6M)),NA())</f>
        <v>1.9832434793221054E-2</v>
      </c>
      <c r="Q1360" s="183">
        <f>IFERROR(_xll.qlIndexFixing(ONIndex1Y,I1360,TRUE,_xll.ohTrigger(RecalcTrigger,Trigger1Y)),NA())</f>
        <v>2.0156396706916269E-2</v>
      </c>
    </row>
    <row r="1361" spans="2:17" x14ac:dyDescent="0.2">
      <c r="B1361" s="39" t="s">
        <v>42</v>
      </c>
      <c r="D1361" s="42">
        <f>_xll.qlCalendarAdvance(Calendar,$D1360,B1361,"f",FALSE)</f>
        <v>48989</v>
      </c>
      <c r="E1361" s="177">
        <f>_xll.qlInterestRateIndexValueDate(IndexON,D1361)</f>
        <v>48989</v>
      </c>
      <c r="F1361" s="193">
        <f>IFERROR(_xll.qlIndexFixing(IndexON,D1361,TRUE,_xll.ohTrigger(RecalcTrigger,TriggerON)),NA())</f>
        <v>1.9305203462067766E-2</v>
      </c>
      <c r="H1361" s="42">
        <f>_xll.qlCalendarAdvance(Calendar,$H1360,B1361,"f",FALSE)</f>
        <v>48989</v>
      </c>
      <c r="I1361" s="177">
        <f>_xll.qlInterestRateIndexValueDate(Index1M,$H1361)</f>
        <v>48991</v>
      </c>
      <c r="J1361" s="182">
        <f>IFERROR(_xll.qlIndexFixing(Index1M,$H1361,TRUE,_xll.ohTrigger(RecalcTrigger,Trigger1M)),NA())</f>
        <v>1.9396663710000071E-2</v>
      </c>
      <c r="K1361" s="44">
        <f>IFERROR(_xll.qlIndexFixing(Index3M,H1361,TRUE,_xll.ohTrigger(RecalcTrigger,Trigger3M)),NA())</f>
        <v>1.9649048428723462E-2</v>
      </c>
      <c r="L1361" s="44">
        <f>IFERROR(_xll.qlIndexFixing(Index6M,$H1361,TRUE,_xll.ohTrigger(RecalcTrigger,Trigger6M)),NA())</f>
        <v>1.9733584498639222E-2</v>
      </c>
      <c r="M1361" s="183">
        <f>IFERROR(_xll.qlIndexFixing(Index1Y,$H1361,TRUE,_xll.ohTrigger(RecalcTrigger,Trigger1Y)),NA())</f>
        <v>1.987723764896205E-2</v>
      </c>
      <c r="N1361" s="182">
        <f>IFERROR(_xll.qlIndexFixing(ONIndex1M,I1361,TRUE,_xll.ohTrigger(RecalcTrigger,Trigger1M)),NA())</f>
        <v>1.9400842306112054E-2</v>
      </c>
      <c r="O1361" s="44">
        <f>IFERROR(_xll.qlIndexFixing(ONIndex3M,I1361,TRUE,_xll.ohTrigger(RecalcTrigger,Trigger3M)),NA())</f>
        <v>1.9684892566864676E-2</v>
      </c>
      <c r="P1361" s="44">
        <f>IFERROR(_xll.qlIndexFixing(ONIndex6M,I1361,TRUE,_xll.ohTrigger(RecalcTrigger,Trigger6M)),NA())</f>
        <v>1.9817958112486878E-2</v>
      </c>
      <c r="Q1361" s="183">
        <f>IFERROR(_xll.qlIndexFixing(ONIndex1Y,I1361,TRUE,_xll.ohTrigger(RecalcTrigger,Trigger1Y)),NA())</f>
        <v>2.0139570724708733E-2</v>
      </c>
    </row>
    <row r="1362" spans="2:17" x14ac:dyDescent="0.2">
      <c r="B1362" s="39" t="s">
        <v>42</v>
      </c>
      <c r="D1362" s="42">
        <f>_xll.qlCalendarAdvance(Calendar,$D1361,B1362,"f",FALSE)</f>
        <v>48996</v>
      </c>
      <c r="E1362" s="177">
        <f>_xll.qlInterestRateIndexValueDate(IndexON,D1362)</f>
        <v>48996</v>
      </c>
      <c r="F1362" s="193">
        <f>IFERROR(_xll.qlIndexFixing(IndexON,D1362,TRUE,_xll.ohTrigger(RecalcTrigger,TriggerON)),NA())</f>
        <v>1.9291773626903819E-2</v>
      </c>
      <c r="H1362" s="42">
        <f>_xll.qlCalendarAdvance(Calendar,$H1361,B1362,"f",FALSE)</f>
        <v>48996</v>
      </c>
      <c r="I1362" s="177">
        <f>_xll.qlInterestRateIndexValueDate(Index1M,$H1362)</f>
        <v>48998</v>
      </c>
      <c r="J1362" s="182">
        <f>IFERROR(_xll.qlIndexFixing(Index1M,$H1362,TRUE,_xll.ohTrigger(RecalcTrigger,Trigger1M)),NA())</f>
        <v>1.9383148596040671E-2</v>
      </c>
      <c r="K1362" s="44">
        <f>IFERROR(_xll.qlIndexFixing(Index3M,H1362,TRUE,_xll.ohTrigger(RecalcTrigger,Trigger3M)),NA())</f>
        <v>1.9634406656440763E-2</v>
      </c>
      <c r="L1362" s="44">
        <f>IFERROR(_xll.qlIndexFixing(Index6M,$H1362,TRUE,_xll.ohTrigger(RecalcTrigger,Trigger6M)),NA())</f>
        <v>1.971857516237829E-2</v>
      </c>
      <c r="M1362" s="183">
        <f>IFERROR(_xll.qlIndexFixing(Index1Y,$H1362,TRUE,_xll.ohTrigger(RecalcTrigger,Trigger1Y)),NA())</f>
        <v>1.9858185818190419E-2</v>
      </c>
      <c r="N1362" s="182">
        <f>IFERROR(_xll.qlIndexFixing(ONIndex1M,I1362,TRUE,_xll.ohTrigger(RecalcTrigger,Trigger1M)),NA())</f>
        <v>1.9387407946007684E-2</v>
      </c>
      <c r="O1362" s="44">
        <f>IFERROR(_xll.qlIndexFixing(ONIndex3M,I1362,TRUE,_xll.ohTrigger(RecalcTrigger,Trigger3M)),NA())</f>
        <v>1.9670500466153484E-2</v>
      </c>
      <c r="P1362" s="44">
        <f>IFERROR(_xll.qlIndexFixing(ONIndex6M,I1362,TRUE,_xll.ohTrigger(RecalcTrigger,Trigger6M)),NA())</f>
        <v>1.9803450666282529E-2</v>
      </c>
      <c r="Q1362" s="183">
        <f>IFERROR(_xll.qlIndexFixing(ONIndex1Y,I1362,TRUE,_xll.ohTrigger(RecalcTrigger,Trigger1Y)),NA())</f>
        <v>2.0122673737059671E-2</v>
      </c>
    </row>
    <row r="1363" spans="2:17" x14ac:dyDescent="0.2">
      <c r="B1363" s="39" t="s">
        <v>42</v>
      </c>
      <c r="D1363" s="42">
        <f>_xll.qlCalendarAdvance(Calendar,$D1362,B1363,"f",FALSE)</f>
        <v>49003</v>
      </c>
      <c r="E1363" s="177">
        <f>_xll.qlInterestRateIndexValueDate(IndexON,D1363)</f>
        <v>49003</v>
      </c>
      <c r="F1363" s="193">
        <f>IFERROR(_xll.qlIndexFixing(IndexON,D1363,TRUE,_xll.ohTrigger(RecalcTrigger,TriggerON)),NA())</f>
        <v>1.9278300402927329E-2</v>
      </c>
      <c r="H1363" s="42">
        <f>_xll.qlCalendarAdvance(Calendar,$H1362,B1363,"f",FALSE)</f>
        <v>49003</v>
      </c>
      <c r="I1363" s="177">
        <f>_xll.qlInterestRateIndexValueDate(Index1M,$H1363)</f>
        <v>49005</v>
      </c>
      <c r="J1363" s="182">
        <f>IFERROR(_xll.qlIndexFixing(Index1M,$H1363,TRUE,_xll.ohTrigger(RecalcTrigger,Trigger1M)),NA())</f>
        <v>1.9367779416293585E-2</v>
      </c>
      <c r="K1363" s="44">
        <f>IFERROR(_xll.qlIndexFixing(Index3M,H1363,TRUE,_xll.ohTrigger(RecalcTrigger,Trigger3M)),NA())</f>
        <v>1.9618172221653355E-2</v>
      </c>
      <c r="L1363" s="44">
        <f>IFERROR(_xll.qlIndexFixing(Index6M,$H1363,TRUE,_xll.ohTrigger(RecalcTrigger,Trigger6M)),NA())</f>
        <v>1.9700802564103045E-2</v>
      </c>
      <c r="M1363" s="183">
        <f>IFERROR(_xll.qlIndexFixing(Index1Y,$H1363,TRUE,_xll.ohTrigger(RecalcTrigger,Trigger1Y)),NA())</f>
        <v>1.9839063471340772E-2</v>
      </c>
      <c r="N1363" s="182">
        <f>IFERROR(_xll.qlIndexFixing(ONIndex1M,I1363,TRUE,_xll.ohTrigger(RecalcTrigger,Trigger1M)),NA())</f>
        <v>1.9373928433461529E-2</v>
      </c>
      <c r="O1363" s="44">
        <f>IFERROR(_xll.qlIndexFixing(ONIndex3M,I1363,TRUE,_xll.ohTrigger(RecalcTrigger,Trigger3M)),NA())</f>
        <v>1.9656076159204616E-2</v>
      </c>
      <c r="P1363" s="44">
        <f>IFERROR(_xll.qlIndexFixing(ONIndex6M,I1363,TRUE,_xll.ohTrigger(RecalcTrigger,Trigger6M)),NA())</f>
        <v>1.9788912661882208E-2</v>
      </c>
      <c r="Q1363" s="183">
        <f>IFERROR(_xll.qlIndexFixing(ONIndex1Y,I1363,TRUE,_xll.ohTrigger(RecalcTrigger,Trigger1Y)),NA())</f>
        <v>2.0105705801922724E-2</v>
      </c>
    </row>
    <row r="1364" spans="2:17" x14ac:dyDescent="0.2">
      <c r="B1364" s="39" t="s">
        <v>42</v>
      </c>
      <c r="D1364" s="42">
        <f>_xll.qlCalendarAdvance(Calendar,$D1363,B1364,"f",FALSE)</f>
        <v>49010</v>
      </c>
      <c r="E1364" s="177">
        <f>_xll.qlInterestRateIndexValueDate(IndexON,D1364)</f>
        <v>49010</v>
      </c>
      <c r="F1364" s="193">
        <f>IFERROR(_xll.qlIndexFixing(IndexON,D1364,TRUE,_xll.ohTrigger(RecalcTrigger,TriggerON)),NA())</f>
        <v>1.9264783960801779E-2</v>
      </c>
      <c r="H1364" s="42">
        <f>_xll.qlCalendarAdvance(Calendar,$H1363,B1364,"f",FALSE)</f>
        <v>49010</v>
      </c>
      <c r="I1364" s="177">
        <f>_xll.qlInterestRateIndexValueDate(Index1M,$H1364)</f>
        <v>49012</v>
      </c>
      <c r="J1364" s="182">
        <f>IFERROR(_xll.qlIndexFixing(Index1M,$H1364,TRUE,_xll.ohTrigger(RecalcTrigger,Trigger1M)),NA())</f>
        <v>1.9353701679303888E-2</v>
      </c>
      <c r="K1364" s="44">
        <f>IFERROR(_xll.qlIndexFixing(Index3M,H1364,TRUE,_xll.ohTrigger(RecalcTrigger,Trigger3M)),NA())</f>
        <v>1.9603459622228508E-2</v>
      </c>
      <c r="L1364" s="44">
        <f>IFERROR(_xll.qlIndexFixing(Index6M,$H1364,TRUE,_xll.ohTrigger(RecalcTrigger,Trigger6M)),NA())</f>
        <v>1.9685723367050739E-2</v>
      </c>
      <c r="M1364" s="183">
        <f>IFERROR(_xll.qlIndexFixing(Index1Y,$H1364,TRUE,_xll.ohTrigger(RecalcTrigger,Trigger1Y)),NA())</f>
        <v>1.981987067122511E-2</v>
      </c>
      <c r="N1364" s="182">
        <f>IFERROR(_xll.qlIndexFixing(ONIndex1M,I1364,TRUE,_xll.ohTrigger(RecalcTrigger,Trigger1M)),NA())</f>
        <v>1.936040393330174E-2</v>
      </c>
      <c r="O1364" s="44">
        <f>IFERROR(_xll.qlIndexFixing(ONIndex3M,I1364,TRUE,_xll.ohTrigger(RecalcTrigger,Trigger3M)),NA())</f>
        <v>1.9641619860086834E-2</v>
      </c>
      <c r="P1364" s="44">
        <f>IFERROR(_xll.qlIndexFixing(ONIndex6M,I1364,TRUE,_xll.ohTrigger(RecalcTrigger,Trigger6M)),NA())</f>
        <v>1.977434430616043E-2</v>
      </c>
      <c r="Q1364" s="183">
        <f>IFERROR(_xll.qlIndexFixing(ONIndex1Y,I1364,TRUE,_xll.ohTrigger(RecalcTrigger,Trigger1Y)),NA())</f>
        <v>2.0088666976771918E-2</v>
      </c>
    </row>
    <row r="1365" spans="2:17" x14ac:dyDescent="0.2">
      <c r="B1365" s="39" t="s">
        <v>42</v>
      </c>
      <c r="D1365" s="42">
        <f>_xll.qlCalendarAdvance(Calendar,$D1364,B1365,"f",FALSE)</f>
        <v>49017</v>
      </c>
      <c r="E1365" s="177">
        <f>_xll.qlInterestRateIndexValueDate(IndexON,D1365)</f>
        <v>49017</v>
      </c>
      <c r="F1365" s="193">
        <f>IFERROR(_xll.qlIndexFixing(IndexON,D1365,TRUE,_xll.ohTrigger(RecalcTrigger,TriggerON)),NA())</f>
        <v>1.9251224471190653E-2</v>
      </c>
      <c r="H1365" s="42">
        <f>_xll.qlCalendarAdvance(Calendar,$H1364,B1365,"f",FALSE)</f>
        <v>49017</v>
      </c>
      <c r="I1365" s="177">
        <f>_xll.qlInterestRateIndexValueDate(Index1M,$H1365)</f>
        <v>49019</v>
      </c>
      <c r="J1365" s="182">
        <f>IFERROR(_xll.qlIndexFixing(Index1M,$H1365,TRUE,_xll.ohTrigger(RecalcTrigger,Trigger1M)),NA())</f>
        <v>1.9340493651458512E-2</v>
      </c>
      <c r="K1365" s="44">
        <f>IFERROR(_xll.qlIndexFixing(Index3M,H1365,TRUE,_xll.ohTrigger(RecalcTrigger,Trigger3M)),NA())</f>
        <v>1.958871641765568E-2</v>
      </c>
      <c r="L1365" s="44">
        <f>IFERROR(_xll.qlIndexFixing(Index6M,$H1365,TRUE,_xll.ohTrigger(RecalcTrigger,Trigger6M)),NA())</f>
        <v>1.967061648189888E-2</v>
      </c>
      <c r="M1365" s="183">
        <f>IFERROR(_xll.qlIndexFixing(Index1Y,$H1365,TRUE,_xll.ohTrigger(RecalcTrigger,Trigger1Y)),NA())</f>
        <v>1.9800607480665287E-2</v>
      </c>
      <c r="N1365" s="182">
        <f>IFERROR(_xll.qlIndexFixing(ONIndex1M,I1365,TRUE,_xll.ohTrigger(RecalcTrigger,Trigger1M)),NA())</f>
        <v>1.9346834610116659E-2</v>
      </c>
      <c r="O1365" s="44">
        <f>IFERROR(_xll.qlIndexFixing(ONIndex3M,I1365,TRUE,_xll.ohTrigger(RecalcTrigger,Trigger3M)),NA())</f>
        <v>1.9627131782868901E-2</v>
      </c>
      <c r="P1365" s="44">
        <f>IFERROR(_xll.qlIndexFixing(ONIndex6M,I1365,TRUE,_xll.ohTrigger(RecalcTrigger,Trigger6M)),NA())</f>
        <v>1.9759745806551265E-2</v>
      </c>
      <c r="Q1365" s="183">
        <f>IFERROR(_xll.qlIndexFixing(ONIndex1Y,I1365,TRUE,_xll.ohTrigger(RecalcTrigger,Trigger1Y)),NA())</f>
        <v>2.0071557319241151E-2</v>
      </c>
    </row>
    <row r="1366" spans="2:17" x14ac:dyDescent="0.2">
      <c r="B1366" s="39" t="s">
        <v>42</v>
      </c>
      <c r="D1366" s="42">
        <f>_xll.qlCalendarAdvance(Calendar,$D1365,B1366,"f",FALSE)</f>
        <v>49024</v>
      </c>
      <c r="E1366" s="177">
        <f>_xll.qlInterestRateIndexValueDate(IndexON,D1366)</f>
        <v>49024</v>
      </c>
      <c r="F1366" s="193">
        <f>IFERROR(_xll.qlIndexFixing(IndexON,D1366,TRUE,_xll.ohTrigger(RecalcTrigger,TriggerON)),NA())</f>
        <v>1.923762210443769E-2</v>
      </c>
      <c r="H1366" s="42">
        <f>_xll.qlCalendarAdvance(Calendar,$H1365,B1366,"f",FALSE)</f>
        <v>49024</v>
      </c>
      <c r="I1366" s="177">
        <f>_xll.qlInterestRateIndexValueDate(Index1M,$H1366)</f>
        <v>49026</v>
      </c>
      <c r="J1366" s="182">
        <f>IFERROR(_xll.qlIndexFixing(Index1M,$H1366,TRUE,_xll.ohTrigger(RecalcTrigger,Trigger1M)),NA())</f>
        <v>1.932678401863952E-2</v>
      </c>
      <c r="K1366" s="44">
        <f>IFERROR(_xll.qlIndexFixing(Index3M,H1366,TRUE,_xll.ohTrigger(RecalcTrigger,Trigger3M)),NA())</f>
        <v>1.9573942823474633E-2</v>
      </c>
      <c r="L1366" s="44">
        <f>IFERROR(_xll.qlIndexFixing(Index6M,$H1366,TRUE,_xll.ohTrigger(RecalcTrigger,Trigger6M)),NA())</f>
        <v>1.965548211849337E-2</v>
      </c>
      <c r="M1366" s="183">
        <f>IFERROR(_xll.qlIndexFixing(Index1Y,$H1366,TRUE,_xll.ohTrigger(RecalcTrigger,Trigger1Y)),NA())</f>
        <v>1.9777719287482919E-2</v>
      </c>
      <c r="N1366" s="182">
        <f>IFERROR(_xll.qlIndexFixing(ONIndex1M,I1366,TRUE,_xll.ohTrigger(RecalcTrigger,Trigger1M)),NA())</f>
        <v>1.933322062889431E-2</v>
      </c>
      <c r="O1366" s="44">
        <f>IFERROR(_xll.qlIndexFixing(ONIndex3M,I1366,TRUE,_xll.ohTrigger(RecalcTrigger,Trigger3M)),NA())</f>
        <v>1.9612612141699515E-2</v>
      </c>
      <c r="P1366" s="44">
        <f>IFERROR(_xll.qlIndexFixing(ONIndex6M,I1366,TRUE,_xll.ohTrigger(RecalcTrigger,Trigger6M)),NA())</f>
        <v>1.9745117370009169E-2</v>
      </c>
      <c r="Q1366" s="183">
        <f>IFERROR(_xll.qlIndexFixing(ONIndex1Y,I1366,TRUE,_xll.ohTrigger(RecalcTrigger,Trigger1Y)),NA())</f>
        <v>2.0054376887044256E-2</v>
      </c>
    </row>
    <row r="1367" spans="2:17" x14ac:dyDescent="0.2">
      <c r="B1367" s="39" t="s">
        <v>42</v>
      </c>
      <c r="D1367" s="42">
        <f>_xll.qlCalendarAdvance(Calendar,$D1366,B1367,"f",FALSE)</f>
        <v>49031</v>
      </c>
      <c r="E1367" s="177">
        <f>_xll.qlInterestRateIndexValueDate(IndexON,D1367)</f>
        <v>49031</v>
      </c>
      <c r="F1367" s="193">
        <f>IFERROR(_xll.qlIndexFixing(IndexON,D1367,TRUE,_xll.ohTrigger(RecalcTrigger,TriggerON)),NA())</f>
        <v>1.9223977031206374E-2</v>
      </c>
      <c r="H1367" s="42">
        <f>_xll.qlCalendarAdvance(Calendar,$H1366,B1367,"f",FALSE)</f>
        <v>49031</v>
      </c>
      <c r="I1367" s="177">
        <f>_xll.qlInterestRateIndexValueDate(Index1M,$H1367)</f>
        <v>49033</v>
      </c>
      <c r="J1367" s="182">
        <f>IFERROR(_xll.qlIndexFixing(Index1M,$H1367,TRUE,_xll.ohTrigger(RecalcTrigger,Trigger1M)),NA())</f>
        <v>1.9314434323326583E-2</v>
      </c>
      <c r="K1367" s="44">
        <f>IFERROR(_xll.qlIndexFixing(Index3M,H1367,TRUE,_xll.ohTrigger(RecalcTrigger,Trigger3M)),NA())</f>
        <v>1.9559139055219041E-2</v>
      </c>
      <c r="L1367" s="44">
        <f>IFERROR(_xll.qlIndexFixing(Index6M,$H1367,TRUE,_xll.ohTrigger(RecalcTrigger,Trigger6M)),NA())</f>
        <v>1.964199502031409E-2</v>
      </c>
      <c r="M1367" s="183">
        <f>IFERROR(_xll.qlIndexFixing(Index1Y,$H1367,TRUE,_xll.ohTrigger(RecalcTrigger,Trigger1Y)),NA())</f>
        <v>1.9761870179556006E-2</v>
      </c>
      <c r="N1367" s="182">
        <f>IFERROR(_xll.qlIndexFixing(ONIndex1M,I1367,TRUE,_xll.ohTrigger(RecalcTrigger,Trigger1M)),NA())</f>
        <v>1.9319562154382908E-2</v>
      </c>
      <c r="O1367" s="44">
        <f>IFERROR(_xll.qlIndexFixing(ONIndex3M,I1367,TRUE,_xll.ohTrigger(RecalcTrigger,Trigger3M)),NA())</f>
        <v>1.9598061150727375E-2</v>
      </c>
      <c r="P1367" s="44">
        <f>IFERROR(_xll.qlIndexFixing(ONIndex6M,I1367,TRUE,_xll.ohTrigger(RecalcTrigger,Trigger6M)),NA())</f>
        <v>1.9730459203568529E-2</v>
      </c>
      <c r="Q1367" s="183">
        <f>IFERROR(_xll.qlIndexFixing(ONIndex1Y,I1367,TRUE,_xll.ohTrigger(RecalcTrigger,Trigger1Y)),NA())</f>
        <v>2.0037125737655259E-2</v>
      </c>
    </row>
    <row r="1368" spans="2:17" x14ac:dyDescent="0.2">
      <c r="B1368" s="39" t="s">
        <v>42</v>
      </c>
      <c r="D1368" s="42">
        <f>_xll.qlCalendarAdvance(Calendar,$D1367,B1368,"f",FALSE)</f>
        <v>49038</v>
      </c>
      <c r="E1368" s="177">
        <f>_xll.qlInterestRateIndexValueDate(IndexON,D1368)</f>
        <v>49038</v>
      </c>
      <c r="F1368" s="193">
        <f>IFERROR(_xll.qlIndexFixing(IndexON,D1368,TRUE,_xll.ohTrigger(RecalcTrigger,TriggerON)),NA())</f>
        <v>1.9210289422000315E-2</v>
      </c>
      <c r="H1368" s="42">
        <f>_xll.qlCalendarAdvance(Calendar,$H1367,B1368,"f",FALSE)</f>
        <v>49038</v>
      </c>
      <c r="I1368" s="177">
        <f>_xll.qlInterestRateIndexValueDate(Index1M,$H1368)</f>
        <v>49040</v>
      </c>
      <c r="J1368" s="182">
        <f>IFERROR(_xll.qlIndexFixing(Index1M,$H1368,TRUE,_xll.ohTrigger(RecalcTrigger,Trigger1M)),NA())</f>
        <v>1.9299232078315298E-2</v>
      </c>
      <c r="K1368" s="44">
        <f>IFERROR(_xll.qlIndexFixing(Index3M,H1368,TRUE,_xll.ohTrigger(RecalcTrigger,Trigger3M)),NA())</f>
        <v>1.9544840814109676E-2</v>
      </c>
      <c r="L1368" s="44">
        <f>IFERROR(_xll.qlIndexFixing(Index6M,$H1368,TRUE,_xll.ohTrigger(RecalcTrigger,Trigger6M)),NA())</f>
        <v>1.9626814385139819E-2</v>
      </c>
      <c r="M1368" s="183">
        <f>IFERROR(_xll.qlIndexFixing(Index1Y,$H1368,TRUE,_xll.ohTrigger(RecalcTrigger,Trigger1Y)),NA())</f>
        <v>1.9742396194702166E-2</v>
      </c>
      <c r="N1368" s="182">
        <f>IFERROR(_xll.qlIndexFixing(ONIndex1M,I1368,TRUE,_xll.ohTrigger(RecalcTrigger,Trigger1M)),NA())</f>
        <v>1.9301936145810217E-2</v>
      </c>
      <c r="O1368" s="44">
        <f>IFERROR(_xll.qlIndexFixing(ONIndex3M,I1368,TRUE,_xll.ohTrigger(RecalcTrigger,Trigger3M)),NA())</f>
        <v>1.9579307013444236E-2</v>
      </c>
      <c r="P1368" s="44">
        <f>IFERROR(_xll.qlIndexFixing(ONIndex6M,I1368,TRUE,_xll.ohTrigger(RecalcTrigger,Trigger6M)),NA())</f>
        <v>1.9711569638296567E-2</v>
      </c>
      <c r="Q1368" s="183">
        <f>IFERROR(_xll.qlIndexFixing(ONIndex1Y,I1368,TRUE,_xll.ohTrigger(RecalcTrigger,Trigger1Y)),NA())</f>
        <v>2.0014841870263922E-2</v>
      </c>
    </row>
    <row r="1369" spans="2:17" x14ac:dyDescent="0.2">
      <c r="B1369" s="39" t="s">
        <v>42</v>
      </c>
      <c r="D1369" s="42">
        <f>_xll.qlCalendarAdvance(Calendar,$D1368,B1369,"f",FALSE)</f>
        <v>49045</v>
      </c>
      <c r="E1369" s="177">
        <f>_xll.qlInterestRateIndexValueDate(IndexON,D1369)</f>
        <v>49045</v>
      </c>
      <c r="F1369" s="193">
        <f>IFERROR(_xll.qlIndexFixing(IndexON,D1369,TRUE,_xll.ohTrigger(RecalcTrigger,TriggerON)),NA())</f>
        <v>1.9196559447482997E-2</v>
      </c>
      <c r="H1369" s="42">
        <f>_xll.qlCalendarAdvance(Calendar,$H1368,B1369,"f",FALSE)</f>
        <v>49045</v>
      </c>
      <c r="I1369" s="177">
        <f>_xll.qlInterestRateIndexValueDate(Index1M,$H1369)</f>
        <v>49047</v>
      </c>
      <c r="J1369" s="182">
        <f>IFERROR(_xll.qlIndexFixing(Index1M,$H1369,TRUE,_xll.ohTrigger(RecalcTrigger,Trigger1M)),NA())</f>
        <v>1.9285390101248245E-2</v>
      </c>
      <c r="K1369" s="44">
        <f>IFERROR(_xll.qlIndexFixing(Index3M,H1369,TRUE,_xll.ohTrigger(RecalcTrigger,Trigger3M)),NA())</f>
        <v>1.9529980232683167E-2</v>
      </c>
      <c r="L1369" s="44">
        <f>IFERROR(_xll.qlIndexFixing(Index6M,$H1369,TRUE,_xll.ohTrigger(RecalcTrigger,Trigger6M)),NA())</f>
        <v>1.9611606858728769E-2</v>
      </c>
      <c r="M1369" s="183">
        <f>IFERROR(_xll.qlIndexFixing(Index1Y,$H1369,TRUE,_xll.ohTrigger(RecalcTrigger,Trigger1Y)),NA())</f>
        <v>1.9722852070796718E-2</v>
      </c>
      <c r="N1369" s="182">
        <f>IFERROR(_xll.qlIndexFixing(ONIndex1M,I1369,TRUE,_xll.ohTrigger(RecalcTrigger,Trigger1M)),NA())</f>
        <v>1.9292112384565741E-2</v>
      </c>
      <c r="O1369" s="44">
        <f>IFERROR(_xll.qlIndexFixing(ONIndex3M,I1369,TRUE,_xll.ohTrigger(RecalcTrigger,Trigger3M)),NA())</f>
        <v>1.9568865976129501E-2</v>
      </c>
      <c r="P1369" s="44">
        <f>IFERROR(_xll.qlIndexFixing(ONIndex6M,I1369,TRUE,_xll.ohTrigger(RecalcTrigger,Trigger6M)),NA())</f>
        <v>1.9701054509768667E-2</v>
      </c>
      <c r="Q1369" s="183">
        <f>IFERROR(_xll.qlIndexFixing(ONIndex1Y,I1369,TRUE,_xll.ohTrigger(RecalcTrigger,Trigger1Y)),NA())</f>
        <v>2.0002411518076357E-2</v>
      </c>
    </row>
    <row r="1370" spans="2:17" x14ac:dyDescent="0.2">
      <c r="B1370" s="39" t="s">
        <v>42</v>
      </c>
      <c r="D1370" s="42">
        <f>_xll.qlCalendarAdvance(Calendar,$D1369,B1370,"f",FALSE)</f>
        <v>49052</v>
      </c>
      <c r="E1370" s="177">
        <f>_xll.qlInterestRateIndexValueDate(IndexON,D1370)</f>
        <v>49052</v>
      </c>
      <c r="F1370" s="193">
        <f>IFERROR(_xll.qlIndexFixing(IndexON,D1370,TRUE,_xll.ohTrigger(RecalcTrigger,TriggerON)),NA())</f>
        <v>1.9182787277998159E-2</v>
      </c>
      <c r="H1370" s="42">
        <f>_xll.qlCalendarAdvance(Calendar,$H1369,B1370,"f",FALSE)</f>
        <v>49052</v>
      </c>
      <c r="I1370" s="177">
        <f>_xll.qlInterestRateIndexValueDate(Index1M,$H1370)</f>
        <v>49054</v>
      </c>
      <c r="J1370" s="182">
        <f>IFERROR(_xll.qlIndexFixing(Index1M,$H1370,TRUE,_xll.ohTrigger(RecalcTrigger,Trigger1M)),NA())</f>
        <v>1.9271504339875012E-2</v>
      </c>
      <c r="K1370" s="44">
        <f>IFERROR(_xll.qlIndexFixing(Index3M,H1370,TRUE,_xll.ohTrigger(RecalcTrigger,Trigger3M)),NA())</f>
        <v>1.9515090109365963E-2</v>
      </c>
      <c r="L1370" s="44">
        <f>IFERROR(_xll.qlIndexFixing(Index6M,$H1370,TRUE,_xll.ohTrigger(RecalcTrigger,Trigger6M)),NA())</f>
        <v>1.9596372650862857E-2</v>
      </c>
      <c r="M1370" s="183">
        <f>IFERROR(_xll.qlIndexFixing(Index1Y,$H1370,TRUE,_xll.ohTrigger(RecalcTrigger,Trigger1Y)),NA())</f>
        <v>1.9703237870712108E-2</v>
      </c>
      <c r="N1370" s="182">
        <f>IFERROR(_xll.qlIndexFixing(ONIndex1M,I1370,TRUE,_xll.ohTrigger(RecalcTrigger,Trigger1M)),NA())</f>
        <v>1.9278321418836342E-2</v>
      </c>
      <c r="O1370" s="44">
        <f>IFERROR(_xll.qlIndexFixing(ONIndex3M,I1370,TRUE,_xll.ohTrigger(RecalcTrigger,Trigger3M)),NA())</f>
        <v>1.9554222220641293E-2</v>
      </c>
      <c r="P1370" s="44">
        <f>IFERROR(_xll.qlIndexFixing(ONIndex6M,I1370,TRUE,_xll.ohTrigger(RecalcTrigger,Trigger6M)),NA())</f>
        <v>1.9686308396638097E-2</v>
      </c>
      <c r="Q1370" s="183">
        <f>IFERROR(_xll.qlIndexFixing(ONIndex1Y,I1370,TRUE,_xll.ohTrigger(RecalcTrigger,Trigger1Y)),NA())</f>
        <v>1.9984948563234184E-2</v>
      </c>
    </row>
    <row r="1371" spans="2:17" x14ac:dyDescent="0.2">
      <c r="B1371" s="39" t="s">
        <v>42</v>
      </c>
      <c r="D1371" s="42">
        <f>_xll.qlCalendarAdvance(Calendar,$D1370,B1371,"f",FALSE)</f>
        <v>49059</v>
      </c>
      <c r="E1371" s="177">
        <f>_xll.qlInterestRateIndexValueDate(IndexON,D1371)</f>
        <v>49059</v>
      </c>
      <c r="F1371" s="193">
        <f>IFERROR(_xll.qlIndexFixing(IndexON,D1371,TRUE,_xll.ohTrigger(RecalcTrigger,TriggerON)),NA())</f>
        <v>1.916897308428922E-2</v>
      </c>
      <c r="H1371" s="42">
        <f>_xll.qlCalendarAdvance(Calendar,$H1370,B1371,"f",FALSE)</f>
        <v>49059</v>
      </c>
      <c r="I1371" s="177">
        <f>_xll.qlInterestRateIndexValueDate(Index1M,$H1371)</f>
        <v>49061</v>
      </c>
      <c r="J1371" s="182">
        <f>IFERROR(_xll.qlIndexFixing(Index1M,$H1371,TRUE,_xll.ohTrigger(RecalcTrigger,Trigger1M)),NA())</f>
        <v>1.9257574959418433E-2</v>
      </c>
      <c r="K1371" s="44">
        <f>IFERROR(_xll.qlIndexFixing(Index3M,H1371,TRUE,_xll.ohTrigger(RecalcTrigger,Trigger3M)),NA())</f>
        <v>1.9500170659669191E-2</v>
      </c>
      <c r="L1371" s="44">
        <f>IFERROR(_xll.qlIndexFixing(Index6M,$H1371,TRUE,_xll.ohTrigger(RecalcTrigger,Trigger6M)),NA())</f>
        <v>1.9581111971317892E-2</v>
      </c>
      <c r="M1371" s="183">
        <f>IFERROR(_xll.qlIndexFixing(Index1Y,$H1371,TRUE,_xll.ohTrigger(RecalcTrigger,Trigger1Y)),NA())</f>
        <v>1.9683553657333049E-2</v>
      </c>
      <c r="N1371" s="182">
        <f>IFERROR(_xll.qlIndexFixing(ONIndex1M,I1371,TRUE,_xll.ohTrigger(RecalcTrigger,Trigger1M)),NA())</f>
        <v>1.9262506650301603E-2</v>
      </c>
      <c r="O1371" s="44">
        <f>IFERROR(_xll.qlIndexFixing(ONIndex3M,I1371,TRUE,_xll.ohTrigger(RecalcTrigger,Trigger3M)),NA())</f>
        <v>1.9537449173929744E-2</v>
      </c>
      <c r="P1371" s="44">
        <f>IFERROR(_xll.qlIndexFixing(ONIndex6M,I1371,TRUE,_xll.ohTrigger(RecalcTrigger,Trigger6M)),NA())</f>
        <v>1.9669420318582098E-2</v>
      </c>
      <c r="Q1371" s="183">
        <f>IFERROR(_xll.qlIndexFixing(ONIndex1Y,I1371,TRUE,_xll.ohTrigger(RecalcTrigger,Trigger1Y)),NA())</f>
        <v>1.9964904593789967E-2</v>
      </c>
    </row>
    <row r="1372" spans="2:17" x14ac:dyDescent="0.2">
      <c r="B1372" s="39" t="s">
        <v>42</v>
      </c>
      <c r="D1372" s="42">
        <f>_xll.qlCalendarAdvance(Calendar,$D1371,B1372,"f",FALSE)</f>
        <v>49066</v>
      </c>
      <c r="E1372" s="177">
        <f>_xll.qlInterestRateIndexValueDate(IndexON,D1372)</f>
        <v>49066</v>
      </c>
      <c r="F1372" s="193">
        <f>IFERROR(_xll.qlIndexFixing(IndexON,D1372,TRUE,_xll.ohTrigger(RecalcTrigger,TriggerON)),NA())</f>
        <v>1.915511703669992E-2</v>
      </c>
      <c r="H1372" s="42">
        <f>_xll.qlCalendarAdvance(Calendar,$H1371,B1372,"f",FALSE)</f>
        <v>49066</v>
      </c>
      <c r="I1372" s="177">
        <f>_xll.qlInterestRateIndexValueDate(Index1M,$H1372)</f>
        <v>49068</v>
      </c>
      <c r="J1372" s="182">
        <f>IFERROR(_xll.qlIndexFixing(Index1M,$H1372,TRUE,_xll.ohTrigger(RecalcTrigger,Trigger1M)),NA())</f>
        <v>1.9243602125091352E-2</v>
      </c>
      <c r="K1372" s="44">
        <f>IFERROR(_xll.qlIndexFixing(Index3M,H1372,TRUE,_xll.ohTrigger(RecalcTrigger,Trigger3M)),NA())</f>
        <v>1.9484675146405207E-2</v>
      </c>
      <c r="L1372" s="44">
        <f>IFERROR(_xll.qlIndexFixing(Index6M,$H1372,TRUE,_xll.ohTrigger(RecalcTrigger,Trigger6M)),NA())</f>
        <v>1.9564110645432113E-2</v>
      </c>
      <c r="M1372" s="183">
        <f>IFERROR(_xll.qlIndexFixing(Index1Y,$H1372,TRUE,_xll.ohTrigger(RecalcTrigger,Trigger1Y)),NA())</f>
        <v>1.9663799493552132E-2</v>
      </c>
      <c r="N1372" s="182">
        <f>IFERROR(_xll.qlIndexFixing(ONIndex1M,I1372,TRUE,_xll.ohTrigger(RecalcTrigger,Trigger1M)),NA())</f>
        <v>1.9250608149716797E-2</v>
      </c>
      <c r="O1372" s="44">
        <f>IFERROR(_xll.qlIndexFixing(ONIndex3M,I1372,TRUE,_xll.ohTrigger(RecalcTrigger,Trigger3M)),NA())</f>
        <v>1.9524843444189699E-2</v>
      </c>
      <c r="P1372" s="44">
        <f>IFERROR(_xll.qlIndexFixing(ONIndex6M,I1372,TRUE,_xll.ohTrigger(RecalcTrigger,Trigger6M)),NA())</f>
        <v>1.9656729673327433E-2</v>
      </c>
      <c r="Q1372" s="183">
        <f>IFERROR(_xll.qlIndexFixing(ONIndex1Y,I1372,TRUE,_xll.ohTrigger(RecalcTrigger,Trigger1Y)),NA())</f>
        <v>1.9949811251454008E-2</v>
      </c>
    </row>
    <row r="1373" spans="2:17" x14ac:dyDescent="0.2">
      <c r="B1373" s="39" t="s">
        <v>42</v>
      </c>
      <c r="D1373" s="42">
        <f>_xll.qlCalendarAdvance(Calendar,$D1372,B1373,"f",FALSE)</f>
        <v>49073</v>
      </c>
      <c r="E1373" s="177">
        <f>_xll.qlInterestRateIndexValueDate(IndexON,D1373)</f>
        <v>49073</v>
      </c>
      <c r="F1373" s="193">
        <f>IFERROR(_xll.qlIndexFixing(IndexON,D1373,TRUE,_xll.ohTrigger(RecalcTrigger,TriggerON)),NA())</f>
        <v>1.9141219305893742E-2</v>
      </c>
      <c r="H1373" s="42">
        <f>_xll.qlCalendarAdvance(Calendar,$H1372,B1373,"f",FALSE)</f>
        <v>49073</v>
      </c>
      <c r="I1373" s="177">
        <f>_xll.qlInterestRateIndexValueDate(Index1M,$H1373)</f>
        <v>49075</v>
      </c>
      <c r="J1373" s="182">
        <f>IFERROR(_xll.qlIndexFixing(Index1M,$H1373,TRUE,_xll.ohTrigger(RecalcTrigger,Trigger1M)),NA())</f>
        <v>1.9229586002119103E-2</v>
      </c>
      <c r="K1373" s="44">
        <f>IFERROR(_xll.qlIndexFixing(Index3M,H1373,TRUE,_xll.ohTrigger(RecalcTrigger,Trigger3M)),NA())</f>
        <v>1.9469694859813147E-2</v>
      </c>
      <c r="L1373" s="44">
        <f>IFERROR(_xll.qlIndexFixing(Index6M,$H1373,TRUE,_xll.ohTrigger(RecalcTrigger,Trigger6M)),NA())</f>
        <v>1.9548789809487686E-2</v>
      </c>
      <c r="M1373" s="183">
        <f>IFERROR(_xll.qlIndexFixing(Index1Y,$H1373,TRUE,_xll.ohTrigger(RecalcTrigger,Trigger1Y)),NA())</f>
        <v>1.964397544227291E-2</v>
      </c>
      <c r="N1373" s="182">
        <f>IFERROR(_xll.qlIndexFixing(ONIndex1M,I1373,TRUE,_xll.ohTrigger(RecalcTrigger,Trigger1M)),NA())</f>
        <v>1.9236686175982953E-2</v>
      </c>
      <c r="O1373" s="44">
        <f>IFERROR(_xll.qlIndexFixing(ONIndex3M,I1373,TRUE,_xll.ohTrigger(RecalcTrigger,Trigger3M)),NA())</f>
        <v>1.9510108851443775E-2</v>
      </c>
      <c r="P1373" s="44">
        <f>IFERROR(_xll.qlIndexFixing(ONIndex6M,I1373,TRUE,_xll.ohTrigger(RecalcTrigger,Trigger6M)),NA())</f>
        <v>1.9641897477375991E-2</v>
      </c>
      <c r="Q1373" s="183">
        <f>IFERROR(_xll.qlIndexFixing(ONIndex1Y,I1373,TRUE,_xll.ohTrigger(RecalcTrigger,Trigger1Y)),NA())</f>
        <v>1.9932137009783801E-2</v>
      </c>
    </row>
    <row r="1374" spans="2:17" x14ac:dyDescent="0.2">
      <c r="B1374" s="39" t="s">
        <v>42</v>
      </c>
      <c r="D1374" s="42">
        <f>_xll.qlCalendarAdvance(Calendar,$D1373,B1374,"f",FALSE)</f>
        <v>49080</v>
      </c>
      <c r="E1374" s="177">
        <f>_xll.qlInterestRateIndexValueDate(IndexON,D1374)</f>
        <v>49080</v>
      </c>
      <c r="F1374" s="193">
        <f>IFERROR(_xll.qlIndexFixing(IndexON,D1374,TRUE,_xll.ohTrigger(RecalcTrigger,TriggerON)),NA())</f>
        <v>1.9127280062534169E-2</v>
      </c>
      <c r="H1374" s="42">
        <f>_xll.qlCalendarAdvance(Calendar,$H1373,B1374,"f",FALSE)</f>
        <v>49080</v>
      </c>
      <c r="I1374" s="177">
        <f>_xll.qlInterestRateIndexValueDate(Index1M,$H1374)</f>
        <v>49082</v>
      </c>
      <c r="J1374" s="182">
        <f>IFERROR(_xll.qlIndexFixing(Index1M,$H1374,TRUE,_xll.ohTrigger(RecalcTrigger,Trigger1M)),NA())</f>
        <v>1.9215526755717027E-2</v>
      </c>
      <c r="K1374" s="44">
        <f>IFERROR(_xll.qlIndexFixing(Index3M,H1374,TRUE,_xll.ohTrigger(RecalcTrigger,Trigger3M)),NA())</f>
        <v>1.9454685907823201E-2</v>
      </c>
      <c r="L1374" s="44">
        <f>IFERROR(_xll.qlIndexFixing(Index6M,$H1374,TRUE,_xll.ohTrigger(RecalcTrigger,Trigger6M)),NA())</f>
        <v>1.9533443173863019E-2</v>
      </c>
      <c r="M1374" s="183">
        <f>IFERROR(_xll.qlIndexFixing(Index1Y,$H1374,TRUE,_xll.ohTrigger(RecalcTrigger,Trigger1Y)),NA())</f>
        <v>1.9624081566408779E-2</v>
      </c>
      <c r="N1374" s="182">
        <f>IFERROR(_xll.qlIndexFixing(ONIndex1M,I1374,TRUE,_xll.ohTrigger(RecalcTrigger,Trigger1M)),NA())</f>
        <v>1.9222720862357434E-2</v>
      </c>
      <c r="O1374" s="44">
        <f>IFERROR(_xll.qlIndexFixing(ONIndex3M,I1374,TRUE,_xll.ohTrigger(RecalcTrigger,Trigger3M)),NA())</f>
        <v>1.9495344407935988E-2</v>
      </c>
      <c r="P1374" s="44">
        <f>IFERROR(_xll.qlIndexFixing(ONIndex6M,I1374,TRUE,_xll.ohTrigger(RecalcTrigger,Trigger6M)),NA())</f>
        <v>1.9627037001406222E-2</v>
      </c>
      <c r="Q1374" s="183">
        <f>IFERROR(_xll.qlIndexFixing(ONIndex1Y,I1374,TRUE,_xll.ohTrigger(RecalcTrigger,Trigger1Y)),NA())</f>
        <v>1.9914392454438712E-2</v>
      </c>
    </row>
    <row r="1375" spans="2:17" x14ac:dyDescent="0.2">
      <c r="B1375" s="39" t="s">
        <v>42</v>
      </c>
      <c r="D1375" s="42">
        <f>_xll.qlCalendarAdvance(Calendar,$D1374,B1375,"f",FALSE)</f>
        <v>49087</v>
      </c>
      <c r="E1375" s="177">
        <f>_xll.qlInterestRateIndexValueDate(IndexON,D1375)</f>
        <v>49087</v>
      </c>
      <c r="F1375" s="193">
        <f>IFERROR(_xll.qlIndexFixing(IndexON,D1375,TRUE,_xll.ohTrigger(RecalcTrigger,TriggerON)),NA())</f>
        <v>1.9113299476885004E-2</v>
      </c>
      <c r="H1375" s="42">
        <f>_xll.qlCalendarAdvance(Calendar,$H1374,B1375,"f",FALSE)</f>
        <v>49087</v>
      </c>
      <c r="I1375" s="177">
        <f>_xll.qlInterestRateIndexValueDate(Index1M,$H1375)</f>
        <v>49089</v>
      </c>
      <c r="J1375" s="182">
        <f>IFERROR(_xll.qlIndexFixing(Index1M,$H1375,TRUE,_xll.ohTrigger(RecalcTrigger,Trigger1M)),NA())</f>
        <v>1.9201424551110458E-2</v>
      </c>
      <c r="K1375" s="44">
        <f>IFERROR(_xll.qlIndexFixing(Index3M,H1375,TRUE,_xll.ohTrigger(RecalcTrigger,Trigger3M)),NA())</f>
        <v>1.9439648505951677E-2</v>
      </c>
      <c r="L1375" s="44">
        <f>IFERROR(_xll.qlIndexFixing(Index6M,$H1375,TRUE,_xll.ohTrigger(RecalcTrigger,Trigger6M)),NA())</f>
        <v>1.9518070948355448E-2</v>
      </c>
      <c r="M1375" s="183">
        <f>IFERROR(_xll.qlIndexFixing(Index1Y,$H1375,TRUE,_xll.ohTrigger(RecalcTrigger,Trigger1Y)),NA())</f>
        <v>1.9604117928883433E-2</v>
      </c>
      <c r="N1375" s="182">
        <f>IFERROR(_xll.qlIndexFixing(ONIndex1M,I1375,TRUE,_xll.ohTrigger(RecalcTrigger,Trigger1M)),NA())</f>
        <v>1.9208712373828263E-2</v>
      </c>
      <c r="O1375" s="44">
        <f>IFERROR(_xll.qlIndexFixing(ONIndex3M,I1375,TRUE,_xll.ohTrigger(RecalcTrigger,Trigger3M)),NA())</f>
        <v>1.9480550327655166E-2</v>
      </c>
      <c r="P1375" s="44">
        <f>IFERROR(_xll.qlIndexFixing(ONIndex6M,I1375,TRUE,_xll.ohTrigger(RecalcTrigger,Trigger6M)),NA())</f>
        <v>1.9612148452532452E-2</v>
      </c>
      <c r="Q1375" s="183">
        <f>IFERROR(_xll.qlIndexFixing(ONIndex1Y,I1375,TRUE,_xll.ohTrigger(RecalcTrigger,Trigger1Y)),NA())</f>
        <v>1.9896577643132574E-2</v>
      </c>
    </row>
    <row r="1376" spans="2:17" x14ac:dyDescent="0.2">
      <c r="B1376" s="39" t="s">
        <v>42</v>
      </c>
      <c r="D1376" s="42">
        <f>_xll.qlCalendarAdvance(Calendar,$D1375,B1376,"f",FALSE)</f>
        <v>49094</v>
      </c>
      <c r="E1376" s="177">
        <f>_xll.qlInterestRateIndexValueDate(IndexON,D1376)</f>
        <v>49094</v>
      </c>
      <c r="F1376" s="193">
        <f>IFERROR(_xll.qlIndexFixing(IndexON,D1376,TRUE,_xll.ohTrigger(RecalcTrigger,TriggerON)),NA())</f>
        <v>1.9099277719689667E-2</v>
      </c>
      <c r="H1376" s="42">
        <f>_xll.qlCalendarAdvance(Calendar,$H1375,B1376,"f",FALSE)</f>
        <v>49094</v>
      </c>
      <c r="I1376" s="177">
        <f>_xll.qlInterestRateIndexValueDate(Index1M,$H1376)</f>
        <v>49096</v>
      </c>
      <c r="J1376" s="182">
        <f>IFERROR(_xll.qlIndexFixing(Index1M,$H1376,TRUE,_xll.ohTrigger(RecalcTrigger,Trigger1M)),NA())</f>
        <v>1.918727955350974E-2</v>
      </c>
      <c r="K1376" s="44">
        <f>IFERROR(_xll.qlIndexFixing(Index3M,H1376,TRUE,_xll.ohTrigger(RecalcTrigger,Trigger3M)),NA())</f>
        <v>1.9424582869711399E-2</v>
      </c>
      <c r="L1376" s="44">
        <f>IFERROR(_xll.qlIndexFixing(Index6M,$H1376,TRUE,_xll.ohTrigger(RecalcTrigger,Trigger6M)),NA())</f>
        <v>1.9504418840195156E-2</v>
      </c>
      <c r="M1376" s="183">
        <f>IFERROR(_xll.qlIndexFixing(Index1Y,$H1376,TRUE,_xll.ohTrigger(RecalcTrigger,Trigger1Y)),NA())</f>
        <v>1.9584084592629107E-2</v>
      </c>
      <c r="N1376" s="182">
        <f>IFERROR(_xll.qlIndexFixing(ONIndex1M,I1376,TRUE,_xll.ohTrigger(RecalcTrigger,Trigger1M)),NA())</f>
        <v>1.9194660874983782E-2</v>
      </c>
      <c r="O1376" s="44">
        <f>IFERROR(_xll.qlIndexFixing(ONIndex3M,I1376,TRUE,_xll.ohTrigger(RecalcTrigger,Trigger3M)),NA())</f>
        <v>1.9465726824750007E-2</v>
      </c>
      <c r="P1376" s="44">
        <f>IFERROR(_xll.qlIndexFixing(ONIndex6M,I1376,TRUE,_xll.ohTrigger(RecalcTrigger,Trigger6M)),NA())</f>
        <v>1.9597232037869006E-2</v>
      </c>
      <c r="Q1376" s="183">
        <f>IFERROR(_xll.qlIndexFixing(ONIndex1Y,I1376,TRUE,_xll.ohTrigger(RecalcTrigger,Trigger1Y)),NA())</f>
        <v>1.9878692633339412E-2</v>
      </c>
    </row>
    <row r="1377" spans="2:17" x14ac:dyDescent="0.2">
      <c r="B1377" s="39" t="s">
        <v>42</v>
      </c>
      <c r="D1377" s="42">
        <f>_xll.qlCalendarAdvance(Calendar,$D1376,B1377,"f",FALSE)</f>
        <v>49101</v>
      </c>
      <c r="E1377" s="177">
        <f>_xll.qlInterestRateIndexValueDate(IndexON,D1377)</f>
        <v>49101</v>
      </c>
      <c r="F1377" s="193">
        <f>IFERROR(_xll.qlIndexFixing(IndexON,D1377,TRUE,_xll.ohTrigger(RecalcTrigger,TriggerON)),NA())</f>
        <v>1.9085214961451769E-2</v>
      </c>
      <c r="H1377" s="42">
        <f>_xll.qlCalendarAdvance(Calendar,$H1376,B1377,"f",FALSE)</f>
        <v>49101</v>
      </c>
      <c r="I1377" s="177">
        <f>_xll.qlInterestRateIndexValueDate(Index1M,$H1377)</f>
        <v>49103</v>
      </c>
      <c r="J1377" s="182">
        <f>IFERROR(_xll.qlIndexFixing(Index1M,$H1377,TRUE,_xll.ohTrigger(RecalcTrigger,Trigger1M)),NA())</f>
        <v>1.9173091928142705E-2</v>
      </c>
      <c r="K1377" s="44">
        <f>IFERROR(_xll.qlIndexFixing(Index3M,H1377,TRUE,_xll.ohTrigger(RecalcTrigger,Trigger3M)),NA())</f>
        <v>1.9409489214610842E-2</v>
      </c>
      <c r="L1377" s="44">
        <f>IFERROR(_xll.qlIndexFixing(Index6M,$H1377,TRUE,_xll.ohTrigger(RecalcTrigger,Trigger6M)),NA())</f>
        <v>1.9489003735572875E-2</v>
      </c>
      <c r="M1377" s="183">
        <f>IFERROR(_xll.qlIndexFixing(Index1Y,$H1377,TRUE,_xll.ohTrigger(RecalcTrigger,Trigger1Y)),NA())</f>
        <v>1.9563981620589421E-2</v>
      </c>
      <c r="N1377" s="182">
        <f>IFERROR(_xll.qlIndexFixing(ONIndex1M,I1377,TRUE,_xll.ohTrigger(RecalcTrigger,Trigger1M)),NA())</f>
        <v>1.9180566530812015E-2</v>
      </c>
      <c r="O1377" s="44">
        <f>IFERROR(_xll.qlIndexFixing(ONIndex3M,I1377,TRUE,_xll.ohTrigger(RecalcTrigger,Trigger3M)),NA())</f>
        <v>1.9450874113609018E-2</v>
      </c>
      <c r="P1377" s="44">
        <f>IFERROR(_xll.qlIndexFixing(ONIndex6M,I1377,TRUE,_xll.ohTrigger(RecalcTrigger,Trigger6M)),NA())</f>
        <v>1.9582287964450273E-2</v>
      </c>
      <c r="Q1377" s="183">
        <f>IFERROR(_xll.qlIndexFixing(ONIndex1Y,I1377,TRUE,_xll.ohTrigger(RecalcTrigger,Trigger1Y)),NA())</f>
        <v>1.9860737482773061E-2</v>
      </c>
    </row>
    <row r="1378" spans="2:17" x14ac:dyDescent="0.2">
      <c r="B1378" s="39" t="s">
        <v>42</v>
      </c>
      <c r="D1378" s="42">
        <f>_xll.qlCalendarAdvance(Calendar,$D1377,B1378,"f",FALSE)</f>
        <v>49108</v>
      </c>
      <c r="E1378" s="177">
        <f>_xll.qlInterestRateIndexValueDate(IndexON,D1378)</f>
        <v>49108</v>
      </c>
      <c r="F1378" s="193">
        <f>IFERROR(_xll.qlIndexFixing(IndexON,D1378,TRUE,_xll.ohTrigger(RecalcTrigger,TriggerON)),NA())</f>
        <v>1.9071111372754856E-2</v>
      </c>
      <c r="H1378" s="42">
        <f>_xll.qlCalendarAdvance(Calendar,$H1377,B1378,"f",FALSE)</f>
        <v>49108</v>
      </c>
      <c r="I1378" s="177">
        <f>_xll.qlInterestRateIndexValueDate(Index1M,$H1378)</f>
        <v>49110</v>
      </c>
      <c r="J1378" s="182">
        <f>IFERROR(_xll.qlIndexFixing(Index1M,$H1378,TRUE,_xll.ohTrigger(RecalcTrigger,Trigger1M)),NA())</f>
        <v>1.9158861840219699E-2</v>
      </c>
      <c r="K1378" s="44">
        <f>IFERROR(_xll.qlIndexFixing(Index3M,H1378,TRUE,_xll.ohTrigger(RecalcTrigger,Trigger3M)),NA())</f>
        <v>1.9394367756156754E-2</v>
      </c>
      <c r="L1378" s="44">
        <f>IFERROR(_xll.qlIndexFixing(Index6M,$H1378,TRUE,_xll.ohTrigger(RecalcTrigger,Trigger6M)),NA())</f>
        <v>1.9473563627552332E-2</v>
      </c>
      <c r="M1378" s="183">
        <f>IFERROR(_xll.qlIndexFixing(Index1Y,$H1378,TRUE,_xll.ohTrigger(RecalcTrigger,Trigger1Y)),NA())</f>
        <v>1.9543809075717202E-2</v>
      </c>
      <c r="N1378" s="182">
        <f>IFERROR(_xll.qlIndexFixing(ONIndex1M,I1378,TRUE,_xll.ohTrigger(RecalcTrigger,Trigger1M)),NA())</f>
        <v>1.9166429506141114E-2</v>
      </c>
      <c r="O1378" s="44">
        <f>IFERROR(_xll.qlIndexFixing(ONIndex3M,I1378,TRUE,_xll.ohTrigger(RecalcTrigger,Trigger3M)),NA())</f>
        <v>1.943599240814109E-2</v>
      </c>
      <c r="P1378" s="44">
        <f>IFERROR(_xll.qlIndexFixing(ONIndex6M,I1378,TRUE,_xll.ohTrigger(RecalcTrigger,Trigger6M)),NA())</f>
        <v>1.9567316439630389E-2</v>
      </c>
      <c r="Q1378" s="183">
        <f>IFERROR(_xll.qlIndexFixing(ONIndex1Y,I1378,TRUE,_xll.ohTrigger(RecalcTrigger,Trigger1Y)),NA())</f>
        <v>1.9842712249147354E-2</v>
      </c>
    </row>
    <row r="1379" spans="2:17" x14ac:dyDescent="0.2">
      <c r="B1379" s="39" t="s">
        <v>42</v>
      </c>
      <c r="D1379" s="42">
        <f>_xll.qlCalendarAdvance(Calendar,$D1378,B1379,"f",FALSE)</f>
        <v>49115</v>
      </c>
      <c r="E1379" s="177">
        <f>_xll.qlInterestRateIndexValueDate(IndexON,D1379)</f>
        <v>49115</v>
      </c>
      <c r="F1379" s="193">
        <f>IFERROR(_xll.qlIndexFixing(IndexON,D1379,TRUE,_xll.ohTrigger(RecalcTrigger,TriggerON)),NA())</f>
        <v>1.9056967124102542E-2</v>
      </c>
      <c r="H1379" s="42">
        <f>_xll.qlCalendarAdvance(Calendar,$H1378,B1379,"f",FALSE)</f>
        <v>49115</v>
      </c>
      <c r="I1379" s="177">
        <f>_xll.qlInterestRateIndexValueDate(Index1M,$H1379)</f>
        <v>49117</v>
      </c>
      <c r="J1379" s="182">
        <f>IFERROR(_xll.qlIndexFixing(Index1M,$H1379,TRUE,_xll.ohTrigger(RecalcTrigger,Trigger1M)),NA())</f>
        <v>1.9144589454966054E-2</v>
      </c>
      <c r="K1379" s="44">
        <f>IFERROR(_xll.qlIndexFixing(Index3M,H1379,TRUE,_xll.ohTrigger(RecalcTrigger,Trigger3M)),NA())</f>
        <v>1.937921870985327E-2</v>
      </c>
      <c r="L1379" s="44">
        <f>IFERROR(_xll.qlIndexFixing(Index6M,$H1379,TRUE,_xll.ohTrigger(RecalcTrigger,Trigger6M)),NA())</f>
        <v>1.945809872586653E-2</v>
      </c>
      <c r="M1379" s="183">
        <f>IFERROR(_xll.qlIndexFixing(Index1Y,$H1379,TRUE,_xll.ohTrigger(RecalcTrigger,Trigger1Y)),NA())</f>
        <v>1.9523567020974467E-2</v>
      </c>
      <c r="N1379" s="182">
        <f>IFERROR(_xll.qlIndexFixing(ONIndex1M,I1379,TRUE,_xll.ohTrigger(RecalcTrigger,Trigger1M)),NA())</f>
        <v>1.9152249965399548E-2</v>
      </c>
      <c r="O1379" s="44">
        <f>IFERROR(_xll.qlIndexFixing(ONIndex3M,I1379,TRUE,_xll.ohTrigger(RecalcTrigger,Trigger3M)),NA())</f>
        <v>1.942108192249492E-2</v>
      </c>
      <c r="P1379" s="44">
        <f>IFERROR(_xll.qlIndexFixing(ONIndex6M,I1379,TRUE,_xll.ohTrigger(RecalcTrigger,Trigger6M)),NA())</f>
        <v>1.955231767028387E-2</v>
      </c>
      <c r="Q1379" s="183">
        <f>IFERROR(_xll.qlIndexFixing(ONIndex1Y,I1379,TRUE,_xll.ohTrigger(RecalcTrigger,Trigger1Y)),NA())</f>
        <v>1.9824616990016253E-2</v>
      </c>
    </row>
    <row r="1380" spans="2:17" x14ac:dyDescent="0.2">
      <c r="B1380" s="39" t="s">
        <v>42</v>
      </c>
      <c r="D1380" s="42">
        <f>_xll.qlCalendarAdvance(Calendar,$D1379,B1380,"f",FALSE)</f>
        <v>49122</v>
      </c>
      <c r="E1380" s="177">
        <f>_xll.qlInterestRateIndexValueDate(IndexON,D1380)</f>
        <v>49122</v>
      </c>
      <c r="F1380" s="193">
        <f>IFERROR(_xll.qlIndexFixing(IndexON,D1380,TRUE,_xll.ohTrigger(RecalcTrigger,TriggerON)),NA())</f>
        <v>1.9042782385998436E-2</v>
      </c>
      <c r="H1380" s="42">
        <f>_xll.qlCalendarAdvance(Calendar,$H1379,B1380,"f",FALSE)</f>
        <v>49122</v>
      </c>
      <c r="I1380" s="177">
        <f>_xll.qlInterestRateIndexValueDate(Index1M,$H1380)</f>
        <v>49124</v>
      </c>
      <c r="J1380" s="182">
        <f>IFERROR(_xll.qlIndexFixing(Index1M,$H1380,TRUE,_xll.ohTrigger(RecalcTrigger,Trigger1M)),NA())</f>
        <v>1.9130274937592118E-2</v>
      </c>
      <c r="K1380" s="44">
        <f>IFERROR(_xll.qlIndexFixing(Index3M,H1380,TRUE,_xll.ohTrigger(RecalcTrigger,Trigger3M)),NA())</f>
        <v>1.9364042291202786E-2</v>
      </c>
      <c r="L1380" s="44">
        <f>IFERROR(_xll.qlIndexFixing(Index6M,$H1380,TRUE,_xll.ohTrigger(RecalcTrigger,Trigger6M)),NA())</f>
        <v>1.9442609240241906E-2</v>
      </c>
      <c r="M1380" s="183">
        <f>IFERROR(_xll.qlIndexFixing(Index1Y,$H1380,TRUE,_xll.ohTrigger(RecalcTrigger,Trigger1Y)),NA())</f>
        <v>1.9503255519333306E-2</v>
      </c>
      <c r="N1380" s="182">
        <f>IFERROR(_xll.qlIndexFixing(ONIndex1M,I1380,TRUE,_xll.ohTrigger(RecalcTrigger,Trigger1M)),NA())</f>
        <v>1.913802807381515E-2</v>
      </c>
      <c r="O1380" s="44">
        <f>IFERROR(_xll.qlIndexFixing(ONIndex3M,I1380,TRUE,_xll.ohTrigger(RecalcTrigger,Trigger3M)),NA())</f>
        <v>1.9406142870899146E-2</v>
      </c>
      <c r="P1380" s="44">
        <f>IFERROR(_xll.qlIndexFixing(ONIndex6M,I1380,TRUE,_xll.ohTrigger(RecalcTrigger,Trigger6M)),NA())</f>
        <v>1.9537291863525041E-2</v>
      </c>
      <c r="Q1380" s="183">
        <f>IFERROR(_xll.qlIndexFixing(ONIndex1Y,I1380,TRUE,_xll.ohTrigger(RecalcTrigger,Trigger1Y)),NA())</f>
        <v>1.9806451762933719E-2</v>
      </c>
    </row>
    <row r="1381" spans="2:17" x14ac:dyDescent="0.2">
      <c r="B1381" s="39" t="s">
        <v>42</v>
      </c>
      <c r="D1381" s="42">
        <f>_xll.qlCalendarAdvance(Calendar,$D1380,B1381,"f",FALSE)</f>
        <v>49129</v>
      </c>
      <c r="E1381" s="177">
        <f>_xll.qlInterestRateIndexValueDate(IndexON,D1381)</f>
        <v>49129</v>
      </c>
      <c r="F1381" s="193">
        <f>IFERROR(_xll.qlIndexFixing(IndexON,D1381,TRUE,_xll.ohTrigger(RecalcTrigger,TriggerON)),NA())</f>
        <v>1.9028557329106022E-2</v>
      </c>
      <c r="H1381" s="42">
        <f>_xll.qlCalendarAdvance(Calendar,$H1380,B1381,"f",FALSE)</f>
        <v>49129</v>
      </c>
      <c r="I1381" s="177">
        <f>_xll.qlInterestRateIndexValueDate(Index1M,$H1381)</f>
        <v>49131</v>
      </c>
      <c r="J1381" s="182">
        <f>IFERROR(_xll.qlIndexFixing(Index1M,$H1381,TRUE,_xll.ohTrigger(RecalcTrigger,Trigger1M)),NA())</f>
        <v>1.9115918453315728E-2</v>
      </c>
      <c r="K1381" s="44">
        <f>IFERROR(_xll.qlIndexFixing(Index3M,H1381,TRUE,_xll.ohTrigger(RecalcTrigger,Trigger3M)),NA())</f>
        <v>1.9348838715701623E-2</v>
      </c>
      <c r="L1381" s="44">
        <f>IFERROR(_xll.qlIndexFixing(Index6M,$H1381,TRUE,_xll.ohTrigger(RecalcTrigger,Trigger6M)),NA())</f>
        <v>1.9425311955705078E-2</v>
      </c>
      <c r="M1381" s="183">
        <f>IFERROR(_xll.qlIndexFixing(Index1Y,$H1381,TRUE,_xll.ohTrigger(RecalcTrigger,Trigger1Y)),NA())</f>
        <v>1.9482874633775672E-2</v>
      </c>
      <c r="N1381" s="182">
        <f>IFERROR(_xll.qlIndexFixing(ONIndex1M,I1381,TRUE,_xll.ohTrigger(RecalcTrigger,Trigger1M)),NA())</f>
        <v>1.9123763995896326E-2</v>
      </c>
      <c r="O1381" s="44">
        <f>IFERROR(_xll.qlIndexFixing(ONIndex3M,I1381,TRUE,_xll.ohTrigger(RecalcTrigger,Trigger3M)),NA())</f>
        <v>1.9391175467502464E-2</v>
      </c>
      <c r="P1381" s="44">
        <f>IFERROR(_xll.qlIndexFixing(ONIndex6M,I1381,TRUE,_xll.ohTrigger(RecalcTrigger,Trigger6M)),NA())</f>
        <v>1.9522239226628102E-2</v>
      </c>
      <c r="Q1381" s="183">
        <f>IFERROR(_xll.qlIndexFixing(ONIndex1Y,I1381,TRUE,_xll.ohTrigger(RecalcTrigger,Trigger1Y)),NA())</f>
        <v>1.9788216625693522E-2</v>
      </c>
    </row>
    <row r="1382" spans="2:17" x14ac:dyDescent="0.2">
      <c r="B1382" s="39" t="s">
        <v>42</v>
      </c>
      <c r="D1382" s="42">
        <f>_xll.qlCalendarAdvance(Calendar,$D1381,B1382,"f",FALSE)</f>
        <v>49136</v>
      </c>
      <c r="E1382" s="177">
        <f>_xll.qlInterestRateIndexValueDate(IndexON,D1382)</f>
        <v>49136</v>
      </c>
      <c r="F1382" s="193">
        <f>IFERROR(_xll.qlIndexFixing(IndexON,D1382,TRUE,_xll.ohTrigger(RecalcTrigger,TriggerON)),NA())</f>
        <v>1.9014292123689103E-2</v>
      </c>
      <c r="H1382" s="42">
        <f>_xll.qlCalendarAdvance(Calendar,$H1381,B1382,"f",FALSE)</f>
        <v>49136</v>
      </c>
      <c r="I1382" s="177">
        <f>_xll.qlInterestRateIndexValueDate(Index1M,$H1382)</f>
        <v>49138</v>
      </c>
      <c r="J1382" s="182">
        <f>IFERROR(_xll.qlIndexFixing(Index1M,$H1382,TRUE,_xll.ohTrigger(RecalcTrigger,Trigger1M)),NA())</f>
        <v>1.910152016735972E-2</v>
      </c>
      <c r="K1382" s="44">
        <f>IFERROR(_xll.qlIndexFixing(Index3M,H1382,TRUE,_xll.ohTrigger(RecalcTrigger,Trigger3M)),NA())</f>
        <v>1.9333608198847833E-2</v>
      </c>
      <c r="L1382" s="44">
        <f>IFERROR(_xll.qlIndexFixing(Index6M,$H1382,TRUE,_xll.ohTrigger(RecalcTrigger,Trigger6M)),NA())</f>
        <v>1.9409766474866134E-2</v>
      </c>
      <c r="M1382" s="183">
        <f>IFERROR(_xll.qlIndexFixing(Index1Y,$H1382,TRUE,_xll.ohTrigger(RecalcTrigger,Trigger1Y)),NA())</f>
        <v>1.9462424427292926E-2</v>
      </c>
      <c r="N1382" s="182">
        <f>IFERROR(_xll.qlIndexFixing(ONIndex1M,I1382,TRUE,_xll.ohTrigger(RecalcTrigger,Trigger1M)),NA())</f>
        <v>1.9109457896551163E-2</v>
      </c>
      <c r="O1382" s="44">
        <f>IFERROR(_xll.qlIndexFixing(ONIndex3M,I1382,TRUE,_xll.ohTrigger(RecalcTrigger,Trigger3M)),NA())</f>
        <v>1.9376179926293702E-2</v>
      </c>
      <c r="P1382" s="44">
        <f>IFERROR(_xll.qlIndexFixing(ONIndex6M,I1382,TRUE,_xll.ohTrigger(RecalcTrigger,Trigger6M)),NA())</f>
        <v>1.9507159966627441E-2</v>
      </c>
      <c r="Q1382" s="183">
        <f>IFERROR(_xll.qlIndexFixing(ONIndex1Y,I1382,TRUE,_xll.ohTrigger(RecalcTrigger,Trigger1Y)),NA())</f>
        <v>1.9769911635849624E-2</v>
      </c>
    </row>
    <row r="1383" spans="2:17" x14ac:dyDescent="0.2">
      <c r="B1383" s="39" t="s">
        <v>42</v>
      </c>
      <c r="D1383" s="42">
        <f>_xll.qlCalendarAdvance(Calendar,$D1382,B1383,"f",FALSE)</f>
        <v>49143</v>
      </c>
      <c r="E1383" s="177">
        <f>_xll.qlInterestRateIndexValueDate(IndexON,D1383)</f>
        <v>49143</v>
      </c>
      <c r="F1383" s="193">
        <f>IFERROR(_xll.qlIndexFixing(IndexON,D1383,TRUE,_xll.ohTrigger(RecalcTrigger,TriggerON)),NA())</f>
        <v>1.8999986940730906E-2</v>
      </c>
      <c r="H1383" s="42">
        <f>_xll.qlCalendarAdvance(Calendar,$H1382,B1383,"f",FALSE)</f>
        <v>49143</v>
      </c>
      <c r="I1383" s="177">
        <f>_xll.qlInterestRateIndexValueDate(Index1M,$H1383)</f>
        <v>49145</v>
      </c>
      <c r="J1383" s="182">
        <f>IFERROR(_xll.qlIndexFixing(Index1M,$H1383,TRUE,_xll.ohTrigger(RecalcTrigger,Trigger1M)),NA())</f>
        <v>1.9087080244936938E-2</v>
      </c>
      <c r="K1383" s="44">
        <f>IFERROR(_xll.qlIndexFixing(Index3M,H1383,TRUE,_xll.ohTrigger(RecalcTrigger,Trigger3M)),NA())</f>
        <v>1.9318350956134257E-2</v>
      </c>
      <c r="L1383" s="44">
        <f>IFERROR(_xll.qlIndexFixing(Index6M,$H1383,TRUE,_xll.ohTrigger(RecalcTrigger,Trigger6M)),NA())</f>
        <v>1.9394197082317165E-2</v>
      </c>
      <c r="M1383" s="183">
        <f>IFERROR(_xll.qlIndexFixing(Index1Y,$H1383,TRUE,_xll.ohTrigger(RecalcTrigger,Trigger1Y)),NA())</f>
        <v>1.9441904962886291E-2</v>
      </c>
      <c r="N1383" s="182">
        <f>IFERROR(_xll.qlIndexFixing(ONIndex1M,I1383,TRUE,_xll.ohTrigger(RecalcTrigger,Trigger1M)),NA())</f>
        <v>1.9095109940527877E-2</v>
      </c>
      <c r="O1383" s="44">
        <f>IFERROR(_xll.qlIndexFixing(ONIndex3M,I1383,TRUE,_xll.ohTrigger(RecalcTrigger,Trigger3M)),NA())</f>
        <v>1.9361156461661366E-2</v>
      </c>
      <c r="P1383" s="44">
        <f>IFERROR(_xll.qlIndexFixing(ONIndex6M,I1383,TRUE,_xll.ohTrigger(RecalcTrigger,Trigger6M)),NA())</f>
        <v>1.9492054290557448E-2</v>
      </c>
      <c r="Q1383" s="183">
        <f>IFERROR(_xll.qlIndexFixing(ONIndex1Y,I1383,TRUE,_xll.ohTrigger(RecalcTrigger,Trigger1Y)),NA())</f>
        <v>1.9751536851115858E-2</v>
      </c>
    </row>
    <row r="1384" spans="2:17" x14ac:dyDescent="0.2">
      <c r="B1384" s="39" t="s">
        <v>42</v>
      </c>
      <c r="D1384" s="42">
        <f>_xll.qlCalendarAdvance(Calendar,$D1383,B1384,"f",FALSE)</f>
        <v>49150</v>
      </c>
      <c r="E1384" s="177">
        <f>_xll.qlInterestRateIndexValueDate(IndexON,D1384)</f>
        <v>49150</v>
      </c>
      <c r="F1384" s="193">
        <f>IFERROR(_xll.qlIndexFixing(IndexON,D1384,TRUE,_xll.ohTrigger(RecalcTrigger,TriggerON)),NA())</f>
        <v>1.89856419504153E-2</v>
      </c>
      <c r="H1384" s="42">
        <f>_xll.qlCalendarAdvance(Calendar,$H1383,B1384,"f",FALSE)</f>
        <v>49150</v>
      </c>
      <c r="I1384" s="177">
        <f>_xll.qlInterestRateIndexValueDate(Index1M,$H1384)</f>
        <v>49152</v>
      </c>
      <c r="J1384" s="182">
        <f>IFERROR(_xll.qlIndexFixing(Index1M,$H1384,TRUE,_xll.ohTrigger(RecalcTrigger,Trigger1M)),NA())</f>
        <v>1.9072598851260225E-2</v>
      </c>
      <c r="K1384" s="44">
        <f>IFERROR(_xll.qlIndexFixing(Index3M,H1384,TRUE,_xll.ohTrigger(RecalcTrigger,Trigger3M)),NA())</f>
        <v>1.9303067203050261E-2</v>
      </c>
      <c r="L1384" s="44">
        <f>IFERROR(_xll.qlIndexFixing(Index6M,$H1384,TRUE,_xll.ohTrigger(RecalcTrigger,Trigger6M)),NA())</f>
        <v>1.9378603987806508E-2</v>
      </c>
      <c r="M1384" s="183">
        <f>IFERROR(_xll.qlIndexFixing(Index1Y,$H1384,TRUE,_xll.ohTrigger(RecalcTrigger,Trigger1Y)),NA())</f>
        <v>1.9421316303565746E-2</v>
      </c>
      <c r="N1384" s="182">
        <f>IFERROR(_xll.qlIndexFixing(ONIndex1M,I1384,TRUE,_xll.ohTrigger(RecalcTrigger,Trigger1M)),NA())</f>
        <v>1.9080720292654618E-2</v>
      </c>
      <c r="O1384" s="44">
        <f>IFERROR(_xll.qlIndexFixing(ONIndex3M,I1384,TRUE,_xll.ohTrigger(RecalcTrigger,Trigger3M)),NA())</f>
        <v>1.9346105287354476E-2</v>
      </c>
      <c r="P1384" s="44">
        <f>IFERROR(_xll.qlIndexFixing(ONIndex6M,I1384,TRUE,_xll.ohTrigger(RecalcTrigger,Trigger6M)),NA())</f>
        <v>1.9476922405612385E-2</v>
      </c>
      <c r="Q1384" s="183">
        <f>IFERROR(_xll.qlIndexFixing(ONIndex1Y,I1384,TRUE,_xll.ohTrigger(RecalcTrigger,Trigger1Y)),NA())</f>
        <v>1.9733092328966251E-2</v>
      </c>
    </row>
    <row r="1385" spans="2:17" x14ac:dyDescent="0.2">
      <c r="B1385" s="39" t="s">
        <v>42</v>
      </c>
      <c r="D1385" s="42">
        <f>_xll.qlCalendarAdvance(Calendar,$D1384,B1385,"f",FALSE)</f>
        <v>49157</v>
      </c>
      <c r="E1385" s="177">
        <f>_xll.qlInterestRateIndexValueDate(IndexON,D1385)</f>
        <v>49157</v>
      </c>
      <c r="F1385" s="193">
        <f>IFERROR(_xll.qlIndexFixing(IndexON,D1385,TRUE,_xll.ohTrigger(RecalcTrigger,TriggerON)),NA())</f>
        <v>1.8971257323485702E-2</v>
      </c>
      <c r="H1385" s="42">
        <f>_xll.qlCalendarAdvance(Calendar,$H1384,B1385,"f",FALSE)</f>
        <v>49157</v>
      </c>
      <c r="I1385" s="177">
        <f>_xll.qlInterestRateIndexValueDate(Index1M,$H1385)</f>
        <v>49159</v>
      </c>
      <c r="J1385" s="182">
        <f>IFERROR(_xll.qlIndexFixing(Index1M,$H1385,TRUE,_xll.ohTrigger(RecalcTrigger,Trigger1M)),NA())</f>
        <v>1.9058076151547421E-2</v>
      </c>
      <c r="K1385" s="44">
        <f>IFERROR(_xll.qlIndexFixing(Index3M,H1385,TRUE,_xll.ohTrigger(RecalcTrigger,Trigger3M)),NA())</f>
        <v>1.9287757155081731E-2</v>
      </c>
      <c r="L1385" s="44">
        <f>IFERROR(_xll.qlIndexFixing(Index6M,$H1385,TRUE,_xll.ohTrigger(RecalcTrigger,Trigger6M)),NA())</f>
        <v>1.9362987401072632E-2</v>
      </c>
      <c r="M1385" s="183">
        <f>IFERROR(_xll.qlIndexFixing(Index1Y,$H1385,TRUE,_xll.ohTrigger(RecalcTrigger,Trigger1Y)),NA())</f>
        <v>1.9400658512351569E-2</v>
      </c>
      <c r="N1385" s="182">
        <f>IFERROR(_xll.qlIndexFixing(ONIndex1M,I1385,TRUE,_xll.ohTrigger(RecalcTrigger,Trigger1M)),NA())</f>
        <v>1.9066289117679602E-2</v>
      </c>
      <c r="O1385" s="44">
        <f>IFERROR(_xll.qlIndexFixing(ONIndex3M,I1385,TRUE,_xll.ohTrigger(RecalcTrigger,Trigger3M)),NA())</f>
        <v>1.9331026617841474E-2</v>
      </c>
      <c r="P1385" s="44">
        <f>IFERROR(_xll.qlIndexFixing(ONIndex6M,I1385,TRUE,_xll.ohTrigger(RecalcTrigger,Trigger6M)),NA())</f>
        <v>1.9461764518906577E-2</v>
      </c>
      <c r="Q1385" s="183">
        <f>IFERROR(_xll.qlIndexFixing(ONIndex1Y,I1385,TRUE,_xll.ohTrigger(RecalcTrigger,Trigger1Y)),NA())</f>
        <v>1.9714578127034699E-2</v>
      </c>
    </row>
    <row r="1386" spans="2:17" x14ac:dyDescent="0.2">
      <c r="B1386" s="39" t="s">
        <v>42</v>
      </c>
      <c r="D1386" s="42">
        <f>_xll.qlCalendarAdvance(Calendar,$D1385,B1386,"f",FALSE)</f>
        <v>49164</v>
      </c>
      <c r="E1386" s="177">
        <f>_xll.qlInterestRateIndexValueDate(IndexON,D1386)</f>
        <v>49164</v>
      </c>
      <c r="F1386" s="193">
        <f>IFERROR(_xll.qlIndexFixing(IndexON,D1386,TRUE,_xll.ohTrigger(RecalcTrigger,TriggerON)),NA())</f>
        <v>1.8956833230365788E-2</v>
      </c>
      <c r="H1386" s="42">
        <f>_xll.qlCalendarAdvance(Calendar,$H1385,B1386,"f",FALSE)</f>
        <v>49164</v>
      </c>
      <c r="I1386" s="177">
        <f>_xll.qlInterestRateIndexValueDate(Index1M,$H1386)</f>
        <v>49166</v>
      </c>
      <c r="J1386" s="182">
        <f>IFERROR(_xll.qlIndexFixing(Index1M,$H1386,TRUE,_xll.ohTrigger(RecalcTrigger,Trigger1M)),NA())</f>
        <v>1.9043512311013866E-2</v>
      </c>
      <c r="K1386" s="44">
        <f>IFERROR(_xll.qlIndexFixing(Index3M,H1386,TRUE,_xll.ohTrigger(RecalcTrigger,Trigger3M)),NA())</f>
        <v>1.927242102771717E-2</v>
      </c>
      <c r="L1386" s="44">
        <f>IFERROR(_xll.qlIndexFixing(Index6M,$H1386,TRUE,_xll.ohTrigger(RecalcTrigger,Trigger6M)),NA())</f>
        <v>1.9347347531850561E-2</v>
      </c>
      <c r="M1386" s="183">
        <f>IFERROR(_xll.qlIndexFixing(Index1Y,$H1386,TRUE,_xll.ohTrigger(RecalcTrigger,Trigger1Y)),NA())</f>
        <v>1.9379931652272791E-2</v>
      </c>
      <c r="N1386" s="182">
        <f>IFERROR(_xll.qlIndexFixing(ONIndex1M,I1386,TRUE,_xll.ohTrigger(RecalcTrigger,Trigger1M)),NA())</f>
        <v>1.9051816580351044E-2</v>
      </c>
      <c r="O1386" s="44">
        <f>IFERROR(_xll.qlIndexFixing(ONIndex3M,I1386,TRUE,_xll.ohTrigger(RecalcTrigger,Trigger3M)),NA())</f>
        <v>1.9315920667191122E-2</v>
      </c>
      <c r="P1386" s="44">
        <f>IFERROR(_xll.qlIndexFixing(ONIndex6M,I1386,TRUE,_xll.ohTrigger(RecalcTrigger,Trigger6M)),NA())</f>
        <v>1.9446580837634286E-2</v>
      </c>
      <c r="Q1386" s="183">
        <f>IFERROR(_xll.qlIndexFixing(ONIndex1Y,I1386,TRUE,_xll.ohTrigger(RecalcTrigger,Trigger1Y)),NA())</f>
        <v>1.9695994303194908E-2</v>
      </c>
    </row>
    <row r="1387" spans="2:17" x14ac:dyDescent="0.2">
      <c r="B1387" s="39" t="s">
        <v>42</v>
      </c>
      <c r="D1387" s="42">
        <f>_xll.qlCalendarAdvance(Calendar,$D1386,B1387,"f",FALSE)</f>
        <v>49171</v>
      </c>
      <c r="E1387" s="177">
        <f>_xll.qlInterestRateIndexValueDate(IndexON,D1387)</f>
        <v>49171</v>
      </c>
      <c r="F1387" s="193">
        <f>IFERROR(_xll.qlIndexFixing(IndexON,D1387,TRUE,_xll.ohTrigger(RecalcTrigger,TriggerON)),NA())</f>
        <v>1.8942369841639106E-2</v>
      </c>
      <c r="H1387" s="42">
        <f>_xll.qlCalendarAdvance(Calendar,$H1386,B1387,"f",FALSE)</f>
        <v>49171</v>
      </c>
      <c r="I1387" s="177">
        <f>_xll.qlInterestRateIndexValueDate(Index1M,$H1387)</f>
        <v>49173</v>
      </c>
      <c r="J1387" s="182">
        <f>IFERROR(_xll.qlIndexFixing(Index1M,$H1387,TRUE,_xll.ohTrigger(RecalcTrigger,Trigger1M)),NA())</f>
        <v>1.9028907494874903E-2</v>
      </c>
      <c r="K1387" s="44">
        <f>IFERROR(_xll.qlIndexFixing(Index3M,H1387,TRUE,_xll.ohTrigger(RecalcTrigger,Trigger3M)),NA())</f>
        <v>1.9257059036435511E-2</v>
      </c>
      <c r="L1387" s="44">
        <f>IFERROR(_xll.qlIndexFixing(Index6M,$H1387,TRUE,_xll.ohTrigger(RecalcTrigger,Trigger6M)),NA())</f>
        <v>1.9331684589868441E-2</v>
      </c>
      <c r="M1387" s="183">
        <f>IFERROR(_xll.qlIndexFixing(Index1Y,$H1387,TRUE,_xll.ohTrigger(RecalcTrigger,Trigger1Y)),NA())</f>
        <v>1.9359135786368522E-2</v>
      </c>
      <c r="N1387" s="182">
        <f>IFERROR(_xll.qlIndexFixing(ONIndex1M,I1387,TRUE,_xll.ohTrigger(RecalcTrigger,Trigger1M)),NA())</f>
        <v>1.9037302845577031E-2</v>
      </c>
      <c r="O1387" s="44">
        <f>IFERROR(_xll.qlIndexFixing(ONIndex3M,I1387,TRUE,_xll.ohTrigger(RecalcTrigger,Trigger3M)),NA())</f>
        <v>1.9300787649472184E-2</v>
      </c>
      <c r="P1387" s="44">
        <f>IFERROR(_xll.qlIndexFixing(ONIndex6M,I1387,TRUE,_xll.ohTrigger(RecalcTrigger,Trigger6M)),NA())</f>
        <v>1.9431371568670031E-2</v>
      </c>
      <c r="Q1387" s="183">
        <f>IFERROR(_xll.qlIndexFixing(ONIndex1Y,I1387,TRUE,_xll.ohTrigger(RecalcTrigger,Trigger1Y)),NA())</f>
        <v>1.9677340914920904E-2</v>
      </c>
    </row>
    <row r="1388" spans="2:17" x14ac:dyDescent="0.2">
      <c r="B1388" s="39" t="s">
        <v>42</v>
      </c>
      <c r="D1388" s="42">
        <f>_xll.qlCalendarAdvance(Calendar,$D1387,B1388,"f",FALSE)</f>
        <v>49178</v>
      </c>
      <c r="E1388" s="177">
        <f>_xll.qlInterestRateIndexValueDate(IndexON,D1388)</f>
        <v>49178</v>
      </c>
      <c r="F1388" s="193">
        <f>IFERROR(_xll.qlIndexFixing(IndexON,D1388,TRUE,_xll.ohTrigger(RecalcTrigger,TriggerON)),NA())</f>
        <v>1.8927867327889203E-2</v>
      </c>
      <c r="H1388" s="42">
        <f>_xll.qlCalendarAdvance(Calendar,$H1387,B1388,"f",FALSE)</f>
        <v>49178</v>
      </c>
      <c r="I1388" s="177">
        <f>_xll.qlInterestRateIndexValueDate(Index1M,$H1388)</f>
        <v>49180</v>
      </c>
      <c r="J1388" s="182">
        <f>IFERROR(_xll.qlIndexFixing(Index1M,$H1388,TRUE,_xll.ohTrigger(RecalcTrigger,Trigger1M)),NA())</f>
        <v>1.9014261868345872E-2</v>
      </c>
      <c r="K1388" s="44">
        <f>IFERROR(_xll.qlIndexFixing(Index3M,H1388,TRUE,_xll.ohTrigger(RecalcTrigger,Trigger3M)),NA())</f>
        <v>1.924167139671483E-2</v>
      </c>
      <c r="L1388" s="44">
        <f>IFERROR(_xll.qlIndexFixing(Index6M,$H1388,TRUE,_xll.ohTrigger(RecalcTrigger,Trigger6M)),NA())</f>
        <v>1.9315998784850127E-2</v>
      </c>
      <c r="M1388" s="183">
        <f>IFERROR(_xll.qlIndexFixing(Index1Y,$H1388,TRUE,_xll.ohTrigger(RecalcTrigger,Trigger1Y)),NA())</f>
        <v>1.9338270977686849E-2</v>
      </c>
      <c r="N1388" s="182">
        <f>IFERROR(_xll.qlIndexFixing(ONIndex1M,I1388,TRUE,_xll.ohTrigger(RecalcTrigger,Trigger1M)),NA())</f>
        <v>1.9022748078105778E-2</v>
      </c>
      <c r="O1388" s="44">
        <f>IFERROR(_xll.qlIndexFixing(ONIndex3M,I1388,TRUE,_xll.ohTrigger(RecalcTrigger,Trigger3M)),NA())</f>
        <v>1.9285627778833359E-2</v>
      </c>
      <c r="P1388" s="44">
        <f>IFERROR(_xll.qlIndexFixing(ONIndex6M,I1388,TRUE,_xll.ohTrigger(RecalcTrigger,Trigger6M)),NA())</f>
        <v>1.9416136919367943E-2</v>
      </c>
      <c r="Q1388" s="183">
        <f>IFERROR(_xll.qlIndexFixing(ONIndex1Y,I1388,TRUE,_xll.ohTrigger(RecalcTrigger,Trigger1Y)),NA())</f>
        <v>1.9658618019766649E-2</v>
      </c>
    </row>
    <row r="1389" spans="2:17" x14ac:dyDescent="0.2">
      <c r="B1389" s="39" t="s">
        <v>42</v>
      </c>
      <c r="D1389" s="42">
        <f>_xll.qlCalendarAdvance(Calendar,$D1388,B1389,"f",FALSE)</f>
        <v>49185</v>
      </c>
      <c r="E1389" s="177">
        <f>_xll.qlInterestRateIndexValueDate(IndexON,D1389)</f>
        <v>49185</v>
      </c>
      <c r="F1389" s="193">
        <f>IFERROR(_xll.qlIndexFixing(IndexON,D1389,TRUE,_xll.ohTrigger(RecalcTrigger,TriggerON)),NA())</f>
        <v>1.891332585961969E-2</v>
      </c>
      <c r="H1389" s="42">
        <f>_xll.qlCalendarAdvance(Calendar,$H1388,B1389,"f",FALSE)</f>
        <v>49185</v>
      </c>
      <c r="I1389" s="177">
        <f>_xll.qlInterestRateIndexValueDate(Index1M,$H1389)</f>
        <v>49187</v>
      </c>
      <c r="J1389" s="182">
        <f>IFERROR(_xll.qlIndexFixing(Index1M,$H1389,TRUE,_xll.ohTrigger(RecalcTrigger,Trigger1M)),NA())</f>
        <v>1.9001228702348574E-2</v>
      </c>
      <c r="K1389" s="44">
        <f>IFERROR(_xll.qlIndexFixing(Index3M,H1389,TRUE,_xll.ohTrigger(RecalcTrigger,Trigger3M)),NA())</f>
        <v>1.9226851420186396E-2</v>
      </c>
      <c r="L1389" s="44">
        <f>IFERROR(_xll.qlIndexFixing(Index6M,$H1389,TRUE,_xll.ohTrigger(RecalcTrigger,Trigger6M)),NA())</f>
        <v>1.9303358876596882E-2</v>
      </c>
      <c r="M1389" s="183">
        <f>IFERROR(_xll.qlIndexFixing(Index1Y,$H1389,TRUE,_xll.ohTrigger(RecalcTrigger,Trigger1Y)),NA())</f>
        <v>1.9317337289285055E-2</v>
      </c>
      <c r="N1389" s="182">
        <f>IFERROR(_xll.qlIndexFixing(ONIndex1M,I1389,TRUE,_xll.ohTrigger(RecalcTrigger,Trigger1M)),NA())</f>
        <v>1.90081524426855E-2</v>
      </c>
      <c r="O1389" s="44">
        <f>IFERROR(_xll.qlIndexFixing(ONIndex3M,I1389,TRUE,_xll.ohTrigger(RecalcTrigger,Trigger3M)),NA())</f>
        <v>1.927044126950328E-2</v>
      </c>
      <c r="P1389" s="44">
        <f>IFERROR(_xll.qlIndexFixing(ONIndex6M,I1389,TRUE,_xll.ohTrigger(RecalcTrigger,Trigger6M)),NA())</f>
        <v>1.9400877096762414E-2</v>
      </c>
      <c r="Q1389" s="183">
        <f>IFERROR(_xll.qlIndexFixing(ONIndex1Y,I1389,TRUE,_xll.ohTrigger(RecalcTrigger,Trigger1Y)),NA())</f>
        <v>1.9639825675445977E-2</v>
      </c>
    </row>
    <row r="1390" spans="2:17" x14ac:dyDescent="0.2">
      <c r="B1390" s="39" t="s">
        <v>42</v>
      </c>
      <c r="D1390" s="42">
        <f>_xll.qlCalendarAdvance(Calendar,$D1389,B1390,"f",FALSE)</f>
        <v>49192</v>
      </c>
      <c r="E1390" s="177">
        <f>_xll.qlInterestRateIndexValueDate(IndexON,D1390)</f>
        <v>49192</v>
      </c>
      <c r="F1390" s="193">
        <f>IFERROR(_xll.qlIndexFixing(IndexON,D1390,TRUE,_xll.ohTrigger(RecalcTrigger,TriggerON)),NA())</f>
        <v>1.889874560749405E-2</v>
      </c>
      <c r="H1390" s="42">
        <f>_xll.qlCalendarAdvance(Calendar,$H1389,B1390,"f",FALSE)</f>
        <v>49192</v>
      </c>
      <c r="I1390" s="177">
        <f>_xll.qlInterestRateIndexValueDate(Index1M,$H1390)</f>
        <v>49194</v>
      </c>
      <c r="J1390" s="182">
        <f>IFERROR(_xll.qlIndexFixing(Index1M,$H1390,TRUE,_xll.ohTrigger(RecalcTrigger,Trigger1M)),NA())</f>
        <v>1.8984848844966484E-2</v>
      </c>
      <c r="K1390" s="44">
        <f>IFERROR(_xll.qlIndexFixing(Index3M,H1390,TRUE,_xll.ohTrigger(RecalcTrigger,Trigger3M)),NA())</f>
        <v>1.9211415712706729E-2</v>
      </c>
      <c r="L1390" s="44">
        <f>IFERROR(_xll.qlIndexFixing(Index6M,$H1390,TRUE,_xll.ohTrigger(RecalcTrigger,Trigger6M)),NA())</f>
        <v>1.9287639832343238E-2</v>
      </c>
      <c r="M1390" s="183">
        <f>IFERROR(_xll.qlIndexFixing(Index1Y,$H1390,TRUE,_xll.ohTrigger(RecalcTrigger,Trigger1Y)),NA())</f>
        <v>1.9296334784230065E-2</v>
      </c>
      <c r="N1390" s="182">
        <f>IFERROR(_xll.qlIndexFixing(ONIndex1M,I1390,TRUE,_xll.ohTrigger(RecalcTrigger,Trigger1M)),NA())</f>
        <v>1.8993516104064412E-2</v>
      </c>
      <c r="O1390" s="44">
        <f>IFERROR(_xll.qlIndexFixing(ONIndex3M,I1390,TRUE,_xll.ohTrigger(RecalcTrigger,Trigger3M)),NA())</f>
        <v>1.9255228335550711E-2</v>
      </c>
      <c r="P1390" s="44">
        <f>IFERROR(_xll.qlIndexFixing(ONIndex6M,I1390,TRUE,_xll.ohTrigger(RecalcTrigger,Trigger6M)),NA())</f>
        <v>1.9385592307967769E-2</v>
      </c>
      <c r="Q1390" s="183">
        <f>IFERROR(_xll.qlIndexFixing(ONIndex1Y,I1390,TRUE,_xll.ohTrigger(RecalcTrigger,Trigger1Y)),NA())</f>
        <v>1.9620963939752656E-2</v>
      </c>
    </row>
    <row r="1391" spans="2:17" x14ac:dyDescent="0.2">
      <c r="B1391" s="39" t="s">
        <v>42</v>
      </c>
      <c r="D1391" s="42">
        <f>_xll.qlCalendarAdvance(Calendar,$D1390,B1391,"f",FALSE)</f>
        <v>49199</v>
      </c>
      <c r="E1391" s="177">
        <f>_xll.qlInterestRateIndexValueDate(IndexON,D1391)</f>
        <v>49199</v>
      </c>
      <c r="F1391" s="193">
        <f>IFERROR(_xll.qlIndexFixing(IndexON,D1391,TRUE,_xll.ohTrigger(RecalcTrigger,TriggerON)),NA())</f>
        <v>1.8884126741776086E-2</v>
      </c>
      <c r="H1391" s="42">
        <f>_xll.qlCalendarAdvance(Calendar,$H1390,B1391,"f",FALSE)</f>
        <v>49199</v>
      </c>
      <c r="I1391" s="177">
        <f>_xll.qlInterestRateIndexValueDate(Index1M,$H1391)</f>
        <v>49201</v>
      </c>
      <c r="J1391" s="182">
        <f>IFERROR(_xll.qlIndexFixing(Index1M,$H1391,TRUE,_xll.ohTrigger(RecalcTrigger,Trigger1M)),NA())</f>
        <v>1.8970081778544312E-2</v>
      </c>
      <c r="K1391" s="44">
        <f>IFERROR(_xll.qlIndexFixing(Index3M,H1391,TRUE,_xll.ohTrigger(RecalcTrigger,Trigger3M)),NA())</f>
        <v>1.9195954988491127E-2</v>
      </c>
      <c r="L1391" s="44">
        <f>IFERROR(_xll.qlIndexFixing(Index6M,$H1391,TRUE,_xll.ohTrigger(RecalcTrigger,Trigger6M)),NA())</f>
        <v>1.927189848183861E-2</v>
      </c>
      <c r="M1391" s="183">
        <f>IFERROR(_xll.qlIndexFixing(Index1Y,$H1391,TRUE,_xll.ohTrigger(RecalcTrigger,Trigger1Y)),NA())</f>
        <v>1.9275263525597337E-2</v>
      </c>
      <c r="N1391" s="182">
        <f>IFERROR(_xll.qlIndexFixing(ONIndex1M,I1391,TRUE,_xll.ohTrigger(RecalcTrigger,Trigger1M)),NA())</f>
        <v>1.8978839227150601E-2</v>
      </c>
      <c r="O1391" s="44">
        <f>IFERROR(_xll.qlIndexFixing(ONIndex3M,I1391,TRUE,_xll.ohTrigger(RecalcTrigger,Trigger3M)),NA())</f>
        <v>1.9239989191044415E-2</v>
      </c>
      <c r="P1391" s="44">
        <f>IFERROR(_xll.qlIndexFixing(ONIndex6M,I1391,TRUE,_xll.ohTrigger(RecalcTrigger,Trigger6M)),NA())</f>
        <v>1.9370282759938462E-2</v>
      </c>
      <c r="Q1391" s="183">
        <f>IFERROR(_xll.qlIndexFixing(ONIndex1Y,I1391,TRUE,_xll.ohTrigger(RecalcTrigger,Trigger1Y)),NA())</f>
        <v>1.9602032870000841E-2</v>
      </c>
    </row>
    <row r="1392" spans="2:17" x14ac:dyDescent="0.2">
      <c r="B1392" s="39" t="s">
        <v>42</v>
      </c>
      <c r="D1392" s="42">
        <f>_xll.qlCalendarAdvance(Calendar,$D1391,B1392,"f",FALSE)</f>
        <v>49206</v>
      </c>
      <c r="E1392" s="177">
        <f>_xll.qlInterestRateIndexValueDate(IndexON,D1392)</f>
        <v>49206</v>
      </c>
      <c r="F1392" s="193">
        <f>IFERROR(_xll.qlIndexFixing(IndexON,D1392,TRUE,_xll.ohTrigger(RecalcTrigger,TriggerON)),NA())</f>
        <v>1.8869469433289154E-2</v>
      </c>
      <c r="H1392" s="42">
        <f>_xll.qlCalendarAdvance(Calendar,$H1391,B1392,"f",FALSE)</f>
        <v>49206</v>
      </c>
      <c r="I1392" s="177">
        <f>_xll.qlInterestRateIndexValueDate(Index1M,$H1392)</f>
        <v>49208</v>
      </c>
      <c r="J1392" s="182">
        <f>IFERROR(_xll.qlIndexFixing(Index1M,$H1392,TRUE,_xll.ohTrigger(RecalcTrigger,Trigger1M)),NA())</f>
        <v>1.8955274562585944E-2</v>
      </c>
      <c r="K1392" s="44">
        <f>IFERROR(_xll.qlIndexFixing(Index3M,H1392,TRUE,_xll.ohTrigger(RecalcTrigger,Trigger3M)),NA())</f>
        <v>1.9180469462991862E-2</v>
      </c>
      <c r="L1392" s="44">
        <f>IFERROR(_xll.qlIndexFixing(Index6M,$H1392,TRUE,_xll.ohTrigger(RecalcTrigger,Trigger6M)),NA())</f>
        <v>1.9256135034712872E-2</v>
      </c>
      <c r="M1392" s="183">
        <f>IFERROR(_xll.qlIndexFixing(Index1Y,$H1392,TRUE,_xll.ohTrigger(RecalcTrigger,Trigger1Y)),NA())</f>
        <v>1.9254123576472413E-2</v>
      </c>
      <c r="N1392" s="182">
        <f>IFERROR(_xll.qlIndexFixing(ONIndex1M,I1392,TRUE,_xll.ohTrigger(RecalcTrigger,Trigger1M)),NA())</f>
        <v>1.8964121976692283E-2</v>
      </c>
      <c r="O1392" s="44">
        <f>IFERROR(_xll.qlIndexFixing(ONIndex3M,I1392,TRUE,_xll.ohTrigger(RecalcTrigger,Trigger3M)),NA())</f>
        <v>1.9224724050292963E-2</v>
      </c>
      <c r="P1392" s="44">
        <f>IFERROR(_xll.qlIndexFixing(ONIndex6M,I1392,TRUE,_xll.ohTrigger(RecalcTrigger,Trigger6M)),NA())</f>
        <v>1.9354948660028626E-2</v>
      </c>
      <c r="Q1392" s="183">
        <f>IFERROR(_xll.qlIndexFixing(ONIndex1Y,I1392,TRUE,_xll.ohTrigger(RecalcTrigger,Trigger1Y)),NA())</f>
        <v>1.9583032524064237E-2</v>
      </c>
    </row>
    <row r="1393" spans="2:17" x14ac:dyDescent="0.2">
      <c r="B1393" s="39" t="s">
        <v>42</v>
      </c>
      <c r="D1393" s="42">
        <f>_xll.qlCalendarAdvance(Calendar,$D1392,B1393,"f",FALSE)</f>
        <v>49213</v>
      </c>
      <c r="E1393" s="177">
        <f>_xll.qlInterestRateIndexValueDate(IndexON,D1393)</f>
        <v>49213</v>
      </c>
      <c r="F1393" s="193">
        <f>IFERROR(_xll.qlIndexFixing(IndexON,D1393,TRUE,_xll.ohTrigger(RecalcTrigger,TriggerON)),NA())</f>
        <v>1.885477385245693E-2</v>
      </c>
      <c r="H1393" s="42">
        <f>_xll.qlCalendarAdvance(Calendar,$H1392,B1393,"f",FALSE)</f>
        <v>49213</v>
      </c>
      <c r="I1393" s="177">
        <f>_xll.qlInterestRateIndexValueDate(Index1M,$H1393)</f>
        <v>49215</v>
      </c>
      <c r="J1393" s="182">
        <f>IFERROR(_xll.qlIndexFixing(Index1M,$H1393,TRUE,_xll.ohTrigger(RecalcTrigger,Trigger1M)),NA())</f>
        <v>1.8940427362299228E-2</v>
      </c>
      <c r="K1393" s="44">
        <f>IFERROR(_xll.qlIndexFixing(Index3M,H1393,TRUE,_xll.ohTrigger(RecalcTrigger,Trigger3M)),NA())</f>
        <v>1.9164959351659443E-2</v>
      </c>
      <c r="L1393" s="44">
        <f>IFERROR(_xll.qlIndexFixing(Index6M,$H1393,TRUE,_xll.ohTrigger(RecalcTrigger,Trigger6M)),NA())</f>
        <v>1.9240349700593261E-2</v>
      </c>
      <c r="M1393" s="183">
        <f>IFERROR(_xll.qlIndexFixing(Index1Y,$H1393,TRUE,_xll.ohTrigger(RecalcTrigger,Trigger1Y)),NA())</f>
        <v>1.9232914999949367E-2</v>
      </c>
      <c r="N1393" s="182">
        <f>IFERROR(_xll.qlIndexFixing(ONIndex1M,I1393,TRUE,_xll.ohTrigger(RecalcTrigger,Trigger1M)),NA())</f>
        <v>1.8949364517517608E-2</v>
      </c>
      <c r="O1393" s="44">
        <f>IFERROR(_xll.qlIndexFixing(ONIndex3M,I1393,TRUE,_xll.ohTrigger(RecalcTrigger,Trigger3M)),NA())</f>
        <v>1.920943312728518E-2</v>
      </c>
      <c r="P1393" s="44">
        <f>IFERROR(_xll.qlIndexFixing(ONIndex6M,I1393,TRUE,_xll.ohTrigger(RecalcTrigger,Trigger6M)),NA())</f>
        <v>1.9339590215352587E-2</v>
      </c>
      <c r="Q1393" s="183">
        <f>IFERROR(_xll.qlIndexFixing(ONIndex1Y,I1393,TRUE,_xll.ohTrigger(RecalcTrigger,Trigger1Y)),NA())</f>
        <v>1.9563962959496806E-2</v>
      </c>
    </row>
    <row r="1394" spans="2:17" x14ac:dyDescent="0.2">
      <c r="B1394" s="39" t="s">
        <v>42</v>
      </c>
      <c r="D1394" s="42">
        <f>_xll.qlCalendarAdvance(Calendar,$D1393,B1394,"f",FALSE)</f>
        <v>49220</v>
      </c>
      <c r="E1394" s="177">
        <f>_xll.qlInterestRateIndexValueDate(IndexON,D1394)</f>
        <v>49220</v>
      </c>
      <c r="F1394" s="193">
        <f>IFERROR(_xll.qlIndexFixing(IndexON,D1394,TRUE,_xll.ohTrigger(RecalcTrigger,TriggerON)),NA())</f>
        <v>1.8840040169862959E-2</v>
      </c>
      <c r="H1394" s="42">
        <f>_xll.qlCalendarAdvance(Calendar,$H1393,B1394,"f",FALSE)</f>
        <v>49220</v>
      </c>
      <c r="I1394" s="177">
        <f>_xll.qlInterestRateIndexValueDate(Index1M,$H1394)</f>
        <v>49222</v>
      </c>
      <c r="J1394" s="182">
        <f>IFERROR(_xll.qlIndexFixing(Index1M,$H1394,TRUE,_xll.ohTrigger(RecalcTrigger,Trigger1M)),NA())</f>
        <v>1.8925540342897007E-2</v>
      </c>
      <c r="K1394" s="44">
        <f>IFERROR(_xll.qlIndexFixing(Index3M,H1394,TRUE,_xll.ohTrigger(RecalcTrigger,Trigger3M)),NA())</f>
        <v>1.9148819007672062E-2</v>
      </c>
      <c r="L1394" s="44">
        <f>IFERROR(_xll.qlIndexFixing(Index6M,$H1394,TRUE,_xll.ohTrigger(RecalcTrigger,Trigger6M)),NA())</f>
        <v>1.9223917745087943E-2</v>
      </c>
      <c r="M1394" s="183">
        <f>IFERROR(_xll.qlIndexFixing(Index1Y,$H1394,TRUE,_xll.ohTrigger(RecalcTrigger,Trigger1Y)),NA())</f>
        <v>1.9211637859131915E-2</v>
      </c>
      <c r="N1394" s="182">
        <f>IFERROR(_xll.qlIndexFixing(ONIndex1M,I1394,TRUE,_xll.ohTrigger(RecalcTrigger,Trigger1M)),NA())</f>
        <v>1.8934567014374792E-2</v>
      </c>
      <c r="O1394" s="44">
        <f>IFERROR(_xll.qlIndexFixing(ONIndex3M,I1394,TRUE,_xll.ohTrigger(RecalcTrigger,Trigger3M)),NA())</f>
        <v>1.9194116636169767E-2</v>
      </c>
      <c r="P1394" s="44">
        <f>IFERROR(_xll.qlIndexFixing(ONIndex6M,I1394,TRUE,_xll.ohTrigger(RecalcTrigger,Trigger6M)),NA())</f>
        <v>1.9324207632864798E-2</v>
      </c>
      <c r="Q1394" s="183">
        <f>IFERROR(_xll.qlIndexFixing(ONIndex1Y,I1394,TRUE,_xll.ohTrigger(RecalcTrigger,Trigger1Y)),NA())</f>
        <v>1.9544824233932445E-2</v>
      </c>
    </row>
    <row r="1395" spans="2:17" x14ac:dyDescent="0.2">
      <c r="B1395" s="39" t="s">
        <v>42</v>
      </c>
      <c r="D1395" s="42">
        <f>_xll.qlCalendarAdvance(Calendar,$D1394,B1395,"f",FALSE)</f>
        <v>49227</v>
      </c>
      <c r="E1395" s="177">
        <f>_xll.qlInterestRateIndexValueDate(IndexON,D1395)</f>
        <v>49227</v>
      </c>
      <c r="F1395" s="193">
        <f>IFERROR(_xll.qlIndexFixing(IndexON,D1395,TRUE,_xll.ohTrigger(RecalcTrigger,TriggerON)),NA())</f>
        <v>1.8825268556010855E-2</v>
      </c>
      <c r="H1395" s="42">
        <f>_xll.qlCalendarAdvance(Calendar,$H1394,B1395,"f",FALSE)</f>
        <v>49227</v>
      </c>
      <c r="I1395" s="177">
        <f>_xll.qlInterestRateIndexValueDate(Index1M,$H1395)</f>
        <v>49229</v>
      </c>
      <c r="J1395" s="182">
        <f>IFERROR(_xll.qlIndexFixing(Index1M,$H1395,TRUE,_xll.ohTrigger(RecalcTrigger,Trigger1M)),NA())</f>
        <v>1.8910613669594623E-2</v>
      </c>
      <c r="K1395" s="44">
        <f>IFERROR(_xll.qlIndexFixing(Index3M,H1395,TRUE,_xll.ohTrigger(RecalcTrigger,Trigger3M)),NA())</f>
        <v>1.9133257862058248E-2</v>
      </c>
      <c r="L1395" s="44">
        <f>IFERROR(_xll.qlIndexFixing(Index6M,$H1395,TRUE,_xll.ohTrigger(RecalcTrigger,Trigger6M)),NA())</f>
        <v>1.9208086964120945E-2</v>
      </c>
      <c r="M1395" s="183">
        <f>IFERROR(_xll.qlIndexFixing(Index1Y,$H1395,TRUE,_xll.ohTrigger(RecalcTrigger,Trigger1Y)),NA())</f>
        <v>1.9190292217132091E-2</v>
      </c>
      <c r="N1395" s="182">
        <f>IFERROR(_xll.qlIndexFixing(ONIndex1M,I1395,TRUE,_xll.ohTrigger(RecalcTrigger,Trigger1M)),NA())</f>
        <v>1.8919729631932114E-2</v>
      </c>
      <c r="O1395" s="44">
        <f>IFERROR(_xll.qlIndexFixing(ONIndex3M,I1395,TRUE,_xll.ohTrigger(RecalcTrigger,Trigger3M)),NA())</f>
        <v>1.9178774791175357E-2</v>
      </c>
      <c r="P1395" s="44">
        <f>IFERROR(_xll.qlIndexFixing(ONIndex6M,I1395,TRUE,_xll.ohTrigger(RecalcTrigger,Trigger6M)),NA())</f>
        <v>1.9308801119679586E-2</v>
      </c>
      <c r="Q1395" s="183">
        <f>IFERROR(_xll.qlIndexFixing(ONIndex1Y,I1395,TRUE,_xll.ohTrigger(RecalcTrigger,Trigger1Y)),NA())</f>
        <v>1.9525616405005053E-2</v>
      </c>
    </row>
    <row r="1396" spans="2:17" x14ac:dyDescent="0.2">
      <c r="B1396" s="39" t="s">
        <v>42</v>
      </c>
      <c r="D1396" s="42">
        <f>_xll.qlCalendarAdvance(Calendar,$D1395,B1396,"f",FALSE)</f>
        <v>49234</v>
      </c>
      <c r="E1396" s="177">
        <f>_xll.qlInterestRateIndexValueDate(IndexON,D1396)</f>
        <v>49234</v>
      </c>
      <c r="F1396" s="193">
        <f>IFERROR(_xll.qlIndexFixing(IndexON,D1396,TRUE,_xll.ohTrigger(RecalcTrigger,TriggerON)),NA())</f>
        <v>1.8810459181484163E-2</v>
      </c>
      <c r="H1396" s="42">
        <f>_xll.qlCalendarAdvance(Calendar,$H1395,B1396,"f",FALSE)</f>
        <v>49234</v>
      </c>
      <c r="I1396" s="177">
        <f>_xll.qlInterestRateIndexValueDate(Index1M,$H1396)</f>
        <v>49236</v>
      </c>
      <c r="J1396" s="182">
        <f>IFERROR(_xll.qlIndexFixing(Index1M,$H1396,TRUE,_xll.ohTrigger(RecalcTrigger,Trigger1M)),NA())</f>
        <v>1.8895647507597424E-2</v>
      </c>
      <c r="K1396" s="44">
        <f>IFERROR(_xll.qlIndexFixing(Index3M,H1396,TRUE,_xll.ohTrigger(RecalcTrigger,Trigger3M)),NA())</f>
        <v>1.9117672791736134E-2</v>
      </c>
      <c r="L1396" s="44">
        <f>IFERROR(_xll.qlIndexFixing(Index6M,$H1396,TRUE,_xll.ohTrigger(RecalcTrigger,Trigger6M)),NA())</f>
        <v>1.9192234939531701E-2</v>
      </c>
      <c r="M1396" s="183">
        <f>IFERROR(_xll.qlIndexFixing(Index1Y,$H1396,TRUE,_xll.ohTrigger(RecalcTrigger,Trigger1Y)),NA())</f>
        <v>1.9168878137071351E-2</v>
      </c>
      <c r="N1396" s="182">
        <f>IFERROR(_xll.qlIndexFixing(ONIndex1M,I1396,TRUE,_xll.ohTrigger(RecalcTrigger,Trigger1M)),NA())</f>
        <v>1.890485253509766E-2</v>
      </c>
      <c r="O1396" s="44">
        <f>IFERROR(_xll.qlIndexFixing(ONIndex3M,I1396,TRUE,_xll.ohTrigger(RecalcTrigger,Trigger3M)),NA())</f>
        <v>1.9163407806290778E-2</v>
      </c>
      <c r="P1396" s="44">
        <f>IFERROR(_xll.qlIndexFixing(ONIndex6M,I1396,TRUE,_xll.ohTrigger(RecalcTrigger,Trigger6M)),NA())</f>
        <v>1.9293370882911276E-2</v>
      </c>
      <c r="Q1396" s="183">
        <f>IFERROR(_xll.qlIndexFixing(ONIndex1Y,I1396,TRUE,_xll.ohTrigger(RecalcTrigger,Trigger1Y)),NA())</f>
        <v>1.9506339530348527E-2</v>
      </c>
    </row>
    <row r="1397" spans="2:17" x14ac:dyDescent="0.2">
      <c r="B1397" s="39" t="s">
        <v>42</v>
      </c>
      <c r="D1397" s="42">
        <f>_xll.qlCalendarAdvance(Calendar,$D1396,B1397,"f",FALSE)</f>
        <v>49241</v>
      </c>
      <c r="E1397" s="177">
        <f>_xll.qlInterestRateIndexValueDate(IndexON,D1397)</f>
        <v>49241</v>
      </c>
      <c r="F1397" s="193">
        <f>IFERROR(_xll.qlIndexFixing(IndexON,D1397,TRUE,_xll.ohTrigger(RecalcTrigger,TriggerON)),NA())</f>
        <v>1.8795612216786495E-2</v>
      </c>
      <c r="H1397" s="42">
        <f>_xll.qlCalendarAdvance(Calendar,$H1396,B1397,"f",FALSE)</f>
        <v>49241</v>
      </c>
      <c r="I1397" s="177">
        <f>_xll.qlInterestRateIndexValueDate(Index1M,$H1397)</f>
        <v>49243</v>
      </c>
      <c r="J1397" s="182">
        <f>IFERROR(_xll.qlIndexFixing(Index1M,$H1397,TRUE,_xll.ohTrigger(RecalcTrigger,Trigger1M)),NA())</f>
        <v>1.8880642022120753E-2</v>
      </c>
      <c r="K1397" s="44">
        <f>IFERROR(_xll.qlIndexFixing(Index3M,H1397,TRUE,_xll.ohTrigger(RecalcTrigger,Trigger3M)),NA())</f>
        <v>1.9102064012155116E-2</v>
      </c>
      <c r="L1397" s="44">
        <f>IFERROR(_xll.qlIndexFixing(Index6M,$H1397,TRUE,_xll.ohTrigger(RecalcTrigger,Trigger6M)),NA())</f>
        <v>1.9176361880934075E-2</v>
      </c>
      <c r="M1397" s="183">
        <f>IFERROR(_xll.qlIndexFixing(Index1Y,$H1397,TRUE,_xll.ohTrigger(RecalcTrigger,Trigger1Y)),NA())</f>
        <v>1.9147395682080348E-2</v>
      </c>
      <c r="N1397" s="182">
        <f>IFERROR(_xll.qlIndexFixing(ONIndex1M,I1397,TRUE,_xll.ohTrigger(RecalcTrigger,Trigger1M)),NA())</f>
        <v>1.8889935888779519E-2</v>
      </c>
      <c r="O1397" s="44">
        <f>IFERROR(_xll.qlIndexFixing(ONIndex3M,I1397,TRUE,_xll.ohTrigger(RecalcTrigger,Trigger3M)),NA())</f>
        <v>1.9148015895824599E-2</v>
      </c>
      <c r="P1397" s="44">
        <f>IFERROR(_xll.qlIndexFixing(ONIndex6M,I1397,TRUE,_xll.ohTrigger(RecalcTrigger,Trigger6M)),NA())</f>
        <v>1.9277917129914002E-2</v>
      </c>
      <c r="Q1397" s="183">
        <f>IFERROR(_xll.qlIndexFixing(ONIndex1Y,I1397,TRUE,_xll.ohTrigger(RecalcTrigger,Trigger1Y)),NA())</f>
        <v>1.9486993667596764E-2</v>
      </c>
    </row>
    <row r="1398" spans="2:17" x14ac:dyDescent="0.2">
      <c r="B1398" s="39" t="s">
        <v>42</v>
      </c>
      <c r="D1398" s="42">
        <f>_xll.qlCalendarAdvance(Calendar,$D1397,B1398,"f",FALSE)</f>
        <v>49248</v>
      </c>
      <c r="E1398" s="177">
        <f>_xll.qlInterestRateIndexValueDate(IndexON,D1398)</f>
        <v>49248</v>
      </c>
      <c r="F1398" s="193">
        <f>IFERROR(_xll.qlIndexFixing(IndexON,D1398,TRUE,_xll.ohTrigger(RecalcTrigger,TriggerON)),NA())</f>
        <v>1.8780727832501398E-2</v>
      </c>
      <c r="H1398" s="42">
        <f>_xll.qlCalendarAdvance(Calendar,$H1397,B1398,"f",FALSE)</f>
        <v>49248</v>
      </c>
      <c r="I1398" s="177">
        <f>_xll.qlInterestRateIndexValueDate(Index1M,$H1398)</f>
        <v>49250</v>
      </c>
      <c r="J1398" s="182">
        <f>IFERROR(_xll.qlIndexFixing(Index1M,$H1398,TRUE,_xll.ohTrigger(RecalcTrigger,Trigger1M)),NA())</f>
        <v>1.8865597378372456E-2</v>
      </c>
      <c r="K1398" s="44">
        <f>IFERROR(_xll.qlIndexFixing(Index3M,H1398,TRUE,_xll.ohTrigger(RecalcTrigger,Trigger3M)),NA())</f>
        <v>1.9086431738765459E-2</v>
      </c>
      <c r="L1398" s="44">
        <f>IFERROR(_xll.qlIndexFixing(Index6M,$H1398,TRUE,_xll.ohTrigger(RecalcTrigger,Trigger6M)),NA())</f>
        <v>1.9161102061518647E-2</v>
      </c>
      <c r="M1398" s="183">
        <f>IFERROR(_xll.qlIndexFixing(Index1Y,$H1398,TRUE,_xll.ohTrigger(RecalcTrigger,Trigger1Y)),NA())</f>
        <v>1.9125844915298271E-2</v>
      </c>
      <c r="N1398" s="182">
        <f>IFERROR(_xll.qlIndexFixing(ONIndex1M,I1398,TRUE,_xll.ohTrigger(RecalcTrigger,Trigger1M)),NA())</f>
        <v>1.8874979857566032E-2</v>
      </c>
      <c r="O1398" s="44">
        <f>IFERROR(_xll.qlIndexFixing(ONIndex3M,I1398,TRUE,_xll.ohTrigger(RecalcTrigger,Trigger3M)),NA())</f>
        <v>1.9132599273845585E-2</v>
      </c>
      <c r="P1398" s="44">
        <f>IFERROR(_xll.qlIndexFixing(ONIndex6M,I1398,TRUE,_xll.ohTrigger(RecalcTrigger,Trigger6M)),NA())</f>
        <v>1.9262440067562281E-2</v>
      </c>
      <c r="Q1398" s="183">
        <f>IFERROR(_xll.qlIndexFixing(ONIndex1Y,I1398,TRUE,_xll.ohTrigger(RecalcTrigger,Trigger1Y)),NA())</f>
        <v>1.9467578874383662E-2</v>
      </c>
    </row>
    <row r="1399" spans="2:17" x14ac:dyDescent="0.2">
      <c r="B1399" s="39" t="s">
        <v>42</v>
      </c>
      <c r="D1399" s="42">
        <f>_xll.qlCalendarAdvance(Calendar,$D1398,B1399,"f",FALSE)</f>
        <v>49255</v>
      </c>
      <c r="E1399" s="177">
        <f>_xll.qlInterestRateIndexValueDate(IndexON,D1399)</f>
        <v>49255</v>
      </c>
      <c r="F1399" s="193">
        <f>IFERROR(_xll.qlIndexFixing(IndexON,D1399,TRUE,_xll.ohTrigger(RecalcTrigger,TriggerON)),NA())</f>
        <v>1.876580619921242E-2</v>
      </c>
      <c r="H1399" s="42">
        <f>_xll.qlCalendarAdvance(Calendar,$H1398,B1399,"f",FALSE)</f>
        <v>49255</v>
      </c>
      <c r="I1399" s="177">
        <f>_xll.qlInterestRateIndexValueDate(Index1M,$H1399)</f>
        <v>49257</v>
      </c>
      <c r="J1399" s="182">
        <f>IFERROR(_xll.qlIndexFixing(Index1M,$H1399,TRUE,_xll.ohTrigger(RecalcTrigger,Trigger1M)),NA())</f>
        <v>1.885051374156288E-2</v>
      </c>
      <c r="K1399" s="44">
        <f>IFERROR(_xll.qlIndexFixing(Index3M,H1399,TRUE,_xll.ohTrigger(RecalcTrigger,Trigger3M)),NA())</f>
        <v>1.9070776187014825E-2</v>
      </c>
      <c r="L1399" s="44">
        <f>IFERROR(_xll.qlIndexFixing(Index6M,$H1399,TRUE,_xll.ohTrigger(RecalcTrigger,Trigger6M)),NA())</f>
        <v>1.914518980721815E-2</v>
      </c>
      <c r="M1399" s="183">
        <f>IFERROR(_xll.qlIndexFixing(Index1Y,$H1399,TRUE,_xll.ohTrigger(RecalcTrigger,Trigger1Y)),NA())</f>
        <v>1.9104225899873508E-2</v>
      </c>
      <c r="N1399" s="182">
        <f>IFERROR(_xll.qlIndexFixing(ONIndex1M,I1399,TRUE,_xll.ohTrigger(RecalcTrigger,Trigger1M)),NA())</f>
        <v>1.8859984606285352E-2</v>
      </c>
      <c r="O1399" s="44">
        <f>IFERROR(_xll.qlIndexFixing(ONIndex3M,I1399,TRUE,_xll.ohTrigger(RecalcTrigger,Trigger3M)),NA())</f>
        <v>1.9117158154422498E-2</v>
      </c>
      <c r="P1399" s="44">
        <f>IFERROR(_xll.qlIndexFixing(ONIndex6M,I1399,TRUE,_xll.ohTrigger(RecalcTrigger,Trigger6M)),NA())</f>
        <v>1.9246939902970439E-2</v>
      </c>
      <c r="Q1399" s="183">
        <f>IFERROR(_xll.qlIndexFixing(ONIndex1Y,I1399,TRUE,_xll.ohTrigger(RecalcTrigger,Trigger1Y)),NA())</f>
        <v>1.9448095208423055E-2</v>
      </c>
    </row>
    <row r="1400" spans="2:17" x14ac:dyDescent="0.2">
      <c r="B1400" s="39" t="s">
        <v>42</v>
      </c>
      <c r="D1400" s="42">
        <f>_xll.qlCalendarAdvance(Calendar,$D1399,B1400,"f",FALSE)</f>
        <v>49262</v>
      </c>
      <c r="E1400" s="177">
        <f>_xll.qlInterestRateIndexValueDate(IndexON,D1400)</f>
        <v>49262</v>
      </c>
      <c r="F1400" s="193">
        <f>IFERROR(_xll.qlIndexFixing(IndexON,D1400,TRUE,_xll.ohTrigger(RecalcTrigger,TriggerON)),NA())</f>
        <v>1.87508474872633E-2</v>
      </c>
      <c r="H1400" s="42">
        <f>_xll.qlCalendarAdvance(Calendar,$H1399,B1400,"f",FALSE)</f>
        <v>49262</v>
      </c>
      <c r="I1400" s="177">
        <f>_xll.qlInterestRateIndexValueDate(Index1M,$H1400)</f>
        <v>49264</v>
      </c>
      <c r="J1400" s="182">
        <f>IFERROR(_xll.qlIndexFixing(Index1M,$H1400,TRUE,_xll.ohTrigger(RecalcTrigger,Trigger1M)),NA())</f>
        <v>1.8835391276897373E-2</v>
      </c>
      <c r="K1400" s="44">
        <f>IFERROR(_xll.qlIndexFixing(Index3M,H1400,TRUE,_xll.ohTrigger(RecalcTrigger,Trigger3M)),NA())</f>
        <v>1.9055097572347399E-2</v>
      </c>
      <c r="L1400" s="44">
        <f>IFERROR(_xll.qlIndexFixing(Index6M,$H1400,TRUE,_xll.ohTrigger(RecalcTrigger,Trigger6M)),NA())</f>
        <v>1.9129257133131131E-2</v>
      </c>
      <c r="M1400" s="183">
        <f>IFERROR(_xll.qlIndexFixing(Index1Y,$H1400,TRUE,_xll.ohTrigger(RecalcTrigger,Trigger1Y)),NA())</f>
        <v>1.9082538698962998E-2</v>
      </c>
      <c r="N1400" s="182">
        <f>IFERROR(_xll.qlIndexFixing(ONIndex1M,I1400,TRUE,_xll.ohTrigger(RecalcTrigger,Trigger1M)),NA())</f>
        <v>1.88449502999255E-2</v>
      </c>
      <c r="O1400" s="44">
        <f>IFERROR(_xll.qlIndexFixing(ONIndex3M,I1400,TRUE,_xll.ohTrigger(RecalcTrigger,Trigger3M)),NA())</f>
        <v>1.9101692751783972E-2</v>
      </c>
      <c r="P1400" s="44">
        <f>IFERROR(_xll.qlIndexFixing(ONIndex6M,I1400,TRUE,_xll.ohTrigger(RecalcTrigger,Trigger6M)),NA())</f>
        <v>1.9231416843332738E-2</v>
      </c>
      <c r="Q1400" s="183">
        <f>IFERROR(_xll.qlIndexFixing(ONIndex1Y,I1400,TRUE,_xll.ohTrigger(RecalcTrigger,Trigger1Y)),NA())</f>
        <v>1.9428542727268905E-2</v>
      </c>
    </row>
    <row r="1401" spans="2:17" x14ac:dyDescent="0.2">
      <c r="B1401" s="39" t="s">
        <v>42</v>
      </c>
      <c r="D1401" s="42">
        <f>_xll.qlCalendarAdvance(Calendar,$D1400,B1401,"f",FALSE)</f>
        <v>49269</v>
      </c>
      <c r="E1401" s="177">
        <f>_xll.qlInterestRateIndexValueDate(IndexON,D1401)</f>
        <v>49269</v>
      </c>
      <c r="F1401" s="193">
        <f>IFERROR(_xll.qlIndexFixing(IndexON,D1401,TRUE,_xll.ohTrigger(RecalcTrigger,TriggerON)),NA())</f>
        <v>1.8735851867477393E-2</v>
      </c>
      <c r="H1401" s="42">
        <f>_xll.qlCalendarAdvance(Calendar,$H1400,B1401,"f",FALSE)</f>
        <v>49269</v>
      </c>
      <c r="I1401" s="177">
        <f>_xll.qlInterestRateIndexValueDate(Index1M,$H1401)</f>
        <v>49271</v>
      </c>
      <c r="J1401" s="182">
        <f>IFERROR(_xll.qlIndexFixing(Index1M,$H1401,TRUE,_xll.ohTrigger(RecalcTrigger,Trigger1M)),NA())</f>
        <v>1.8819039957815996E-2</v>
      </c>
      <c r="K1401" s="44">
        <f>IFERROR(_xll.qlIndexFixing(Index3M,H1401,TRUE,_xll.ohTrigger(RecalcTrigger,Trigger3M)),NA())</f>
        <v>1.9039396110203017E-2</v>
      </c>
      <c r="L1401" s="44">
        <f>IFERROR(_xll.qlIndexFixing(Index6M,$H1401,TRUE,_xll.ohTrigger(RecalcTrigger,Trigger6M)),NA())</f>
        <v>1.9113304248834912E-2</v>
      </c>
      <c r="M1401" s="183">
        <f>IFERROR(_xll.qlIndexFixing(Index1Y,$H1401,TRUE,_xll.ohTrigger(RecalcTrigger,Trigger1Y)),NA())</f>
        <v>1.9060783375732866E-2</v>
      </c>
      <c r="N1401" s="182">
        <f>IFERROR(_xll.qlIndexFixing(ONIndex1M,I1401,TRUE,_xll.ohTrigger(RecalcTrigger,Trigger1M)),NA())</f>
        <v>1.8829877102994885E-2</v>
      </c>
      <c r="O1401" s="44">
        <f>IFERROR(_xll.qlIndexFixing(ONIndex3M,I1401,TRUE,_xll.ohTrigger(RecalcTrigger,Trigger3M)),NA())</f>
        <v>1.908620327999877E-2</v>
      </c>
      <c r="P1401" s="44">
        <f>IFERROR(_xll.qlIndexFixing(ONIndex6M,I1401,TRUE,_xll.ohTrigger(RecalcTrigger,Trigger6M)),NA())</f>
        <v>1.9215871095763504E-2</v>
      </c>
      <c r="Q1401" s="183">
        <f>IFERROR(_xll.qlIndexFixing(ONIndex1Y,I1401,TRUE,_xll.ohTrigger(RecalcTrigger,Trigger1Y)),NA())</f>
        <v>1.9408921488475173E-2</v>
      </c>
    </row>
    <row r="1402" spans="2:17" x14ac:dyDescent="0.2">
      <c r="B1402" s="39" t="s">
        <v>42</v>
      </c>
      <c r="D1402" s="42">
        <f>_xll.qlCalendarAdvance(Calendar,$D1401,B1402,"f",FALSE)</f>
        <v>49276</v>
      </c>
      <c r="E1402" s="177">
        <f>_xll.qlInterestRateIndexValueDate(IndexON,D1402)</f>
        <v>49276</v>
      </c>
      <c r="F1402" s="193">
        <f>IFERROR(_xll.qlIndexFixing(IndexON,D1402,TRUE,_xll.ohTrigger(RecalcTrigger,TriggerON)),NA())</f>
        <v>1.8720819510198439E-2</v>
      </c>
      <c r="H1402" s="42">
        <f>_xll.qlCalendarAdvance(Calendar,$H1401,B1402,"f",FALSE)</f>
        <v>49276</v>
      </c>
      <c r="I1402" s="177">
        <f>_xll.qlInterestRateIndexValueDate(Index1M,$H1402)</f>
        <v>49278</v>
      </c>
      <c r="J1402" s="182">
        <f>IFERROR(_xll.qlIndexFixing(Index1M,$H1402,TRUE,_xll.ohTrigger(RecalcTrigger,Trigger1M)),NA())</f>
        <v>1.8806823724387418E-2</v>
      </c>
      <c r="K1402" s="44">
        <f>IFERROR(_xll.qlIndexFixing(Index3M,H1402,TRUE,_xll.ohTrigger(RecalcTrigger,Trigger3M)),NA())</f>
        <v>1.9024922804805833E-2</v>
      </c>
      <c r="L1402" s="44">
        <f>IFERROR(_xll.qlIndexFixing(Index6M,$H1402,TRUE,_xll.ohTrigger(RecalcTrigger,Trigger6M)),NA())</f>
        <v>1.9096688413919871E-2</v>
      </c>
      <c r="M1402" s="183">
        <f>IFERROR(_xll.qlIndexFixing(Index1Y,$H1402,TRUE,_xll.ohTrigger(RecalcTrigger,Trigger1Y)),NA())</f>
        <v>1.9038959993357345E-2</v>
      </c>
      <c r="N1402" s="182">
        <f>IFERROR(_xll.qlIndexFixing(ONIndex1M,I1402,TRUE,_xll.ohTrigger(RecalcTrigger,Trigger1M)),NA())</f>
        <v>1.8814765180401594E-2</v>
      </c>
      <c r="O1402" s="44">
        <f>IFERROR(_xll.qlIndexFixing(ONIndex3M,I1402,TRUE,_xll.ohTrigger(RecalcTrigger,Trigger3M)),NA())</f>
        <v>1.9070689953295528E-2</v>
      </c>
      <c r="P1402" s="44">
        <f>IFERROR(_xll.qlIndexFixing(ONIndex6M,I1402,TRUE,_xll.ohTrigger(RecalcTrigger,Trigger6M)),NA())</f>
        <v>1.9200302867297125E-2</v>
      </c>
      <c r="Q1402" s="183">
        <f>IFERROR(_xll.qlIndexFixing(ONIndex1Y,I1402,TRUE,_xll.ohTrigger(RecalcTrigger,Trigger1Y)),NA())</f>
        <v>1.9389231549835628E-2</v>
      </c>
    </row>
    <row r="1403" spans="2:17" x14ac:dyDescent="0.2">
      <c r="B1403" s="39" t="s">
        <v>42</v>
      </c>
      <c r="D1403" s="42">
        <f>_xll.qlCalendarAdvance(Calendar,$D1402,B1403,"f",FALSE)</f>
        <v>49283</v>
      </c>
      <c r="E1403" s="177">
        <f>_xll.qlInterestRateIndexValueDate(IndexON,D1403)</f>
        <v>49283</v>
      </c>
      <c r="F1403" s="193">
        <f>IFERROR(_xll.qlIndexFixing(IndexON,D1403,TRUE,_xll.ohTrigger(RecalcTrigger,TriggerON)),NA())</f>
        <v>1.8705750586169856E-2</v>
      </c>
      <c r="H1403" s="42">
        <f>_xll.qlCalendarAdvance(Calendar,$H1402,B1403,"f",FALSE)</f>
        <v>49283</v>
      </c>
      <c r="I1403" s="177">
        <f>_xll.qlInterestRateIndexValueDate(Index1M,$H1403)</f>
        <v>49285</v>
      </c>
      <c r="J1403" s="182">
        <f>IFERROR(_xll.qlIndexFixing(Index1M,$H1403,TRUE,_xll.ohTrigger(RecalcTrigger,Trigger1M)),NA())</f>
        <v>1.8789792567866226E-2</v>
      </c>
      <c r="K1403" s="44">
        <f>IFERROR(_xll.qlIndexFixing(Index3M,H1403,TRUE,_xll.ohTrigger(RecalcTrigger,Trigger3M)),NA())</f>
        <v>1.9009181075840154E-2</v>
      </c>
      <c r="L1403" s="44">
        <f>IFERROR(_xll.qlIndexFixing(Index6M,$H1403,TRUE,_xll.ohTrigger(RecalcTrigger,Trigger6M)),NA())</f>
        <v>1.9080693552846889E-2</v>
      </c>
      <c r="M1403" s="183">
        <f>IFERROR(_xll.qlIndexFixing(Index1Y,$H1403,TRUE,_xll.ohTrigger(RecalcTrigger,Trigger1Y)),NA())</f>
        <v>1.9017068615020526E-2</v>
      </c>
      <c r="N1403" s="182">
        <f>IFERROR(_xll.qlIndexFixing(ONIndex1M,I1403,TRUE,_xll.ohTrigger(RecalcTrigger,Trigger1M)),NA())</f>
        <v>1.8799614696973777E-2</v>
      </c>
      <c r="O1403" s="44">
        <f>IFERROR(_xll.qlIndexFixing(ONIndex3M,I1403,TRUE,_xll.ohTrigger(RecalcTrigger,Trigger3M)),NA())</f>
        <v>1.9055152985663071E-2</v>
      </c>
      <c r="P1403" s="44">
        <f>IFERROR(_xll.qlIndexFixing(ONIndex6M,I1403,TRUE,_xll.ohTrigger(RecalcTrigger,Trigger6M)),NA())</f>
        <v>1.9184712365207801E-2</v>
      </c>
      <c r="Q1403" s="183">
        <f>IFERROR(_xll.qlIndexFixing(ONIndex1Y,I1403,TRUE,_xll.ohTrigger(RecalcTrigger,Trigger1Y)),NA())</f>
        <v>1.9369472968824297E-2</v>
      </c>
    </row>
    <row r="1404" spans="2:17" x14ac:dyDescent="0.2">
      <c r="B1404" s="39" t="s">
        <v>42</v>
      </c>
      <c r="D1404" s="42">
        <f>_xll.qlCalendarAdvance(Calendar,$D1403,B1404,"f",FALSE)</f>
        <v>49290</v>
      </c>
      <c r="E1404" s="177">
        <f>_xll.qlInterestRateIndexValueDate(IndexON,D1404)</f>
        <v>49290</v>
      </c>
      <c r="F1404" s="193">
        <f>IFERROR(_xll.qlIndexFixing(IndexON,D1404,TRUE,_xll.ohTrigger(RecalcTrigger,TriggerON)),NA())</f>
        <v>1.8690645265575512E-2</v>
      </c>
      <c r="H1404" s="42">
        <f>_xll.qlCalendarAdvance(Calendar,$H1403,B1404,"f",FALSE)</f>
        <v>49290</v>
      </c>
      <c r="I1404" s="177">
        <f>_xll.qlInterestRateIndexValueDate(Index1M,$H1404)</f>
        <v>49292</v>
      </c>
      <c r="J1404" s="182">
        <f>IFERROR(_xll.qlIndexFixing(Index1M,$H1404,TRUE,_xll.ohTrigger(RecalcTrigger,Trigger1M)),NA())</f>
        <v>1.8774516443872957E-2</v>
      </c>
      <c r="K1404" s="44">
        <f>IFERROR(_xll.qlIndexFixing(Index3M,H1404,TRUE,_xll.ohTrigger(RecalcTrigger,Trigger3M)),NA())</f>
        <v>1.8993417115892974E-2</v>
      </c>
      <c r="L1404" s="44">
        <f>IFERROR(_xll.qlIndexFixing(Index6M,$H1404,TRUE,_xll.ohTrigger(RecalcTrigger,Trigger6M)),NA())</f>
        <v>1.906467912490007E-2</v>
      </c>
      <c r="M1404" s="183">
        <f>IFERROR(_xll.qlIndexFixing(Index1Y,$H1404,TRUE,_xll.ohTrigger(RecalcTrigger,Trigger1Y)),NA())</f>
        <v>1.8995109303914157E-2</v>
      </c>
      <c r="N1404" s="182">
        <f>IFERROR(_xll.qlIndexFixing(ONIndex1M,I1404,TRUE,_xll.ohTrigger(RecalcTrigger,Trigger1M)),NA())</f>
        <v>1.8784425817539585E-2</v>
      </c>
      <c r="O1404" s="44">
        <f>IFERROR(_xll.qlIndexFixing(ONIndex3M,I1404,TRUE,_xll.ohTrigger(RecalcTrigger,Trigger3M)),NA())</f>
        <v>1.9039592591409971E-2</v>
      </c>
      <c r="P1404" s="44">
        <f>IFERROR(_xll.qlIndexFixing(ONIndex6M,I1404,TRUE,_xll.ohTrigger(RecalcTrigger,Trigger6M)),NA())</f>
        <v>1.9169099796449984E-2</v>
      </c>
      <c r="Q1404" s="183">
        <f>IFERROR(_xll.qlIndexFixing(ONIndex1Y,I1404,TRUE,_xll.ohTrigger(RecalcTrigger,Trigger1Y)),NA())</f>
        <v>1.9349645803314885E-2</v>
      </c>
    </row>
    <row r="1405" spans="2:17" x14ac:dyDescent="0.2">
      <c r="B1405" s="39" t="s">
        <v>42</v>
      </c>
      <c r="D1405" s="42">
        <f>_xll.qlCalendarAdvance(Calendar,$D1404,B1405,"f",FALSE)</f>
        <v>49297</v>
      </c>
      <c r="E1405" s="177">
        <f>_xll.qlInterestRateIndexValueDate(IndexON,D1405)</f>
        <v>49297</v>
      </c>
      <c r="F1405" s="193">
        <f>IFERROR(_xll.qlIndexFixing(IndexON,D1405,TRUE,_xll.ohTrigger(RecalcTrigger,TriggerON)),NA())</f>
        <v>1.8675503719398634E-2</v>
      </c>
      <c r="H1405" s="42">
        <f>_xll.qlCalendarAdvance(Calendar,$H1404,B1405,"f",FALSE)</f>
        <v>49297</v>
      </c>
      <c r="I1405" s="177">
        <f>_xll.qlInterestRateIndexValueDate(Index1M,$H1405)</f>
        <v>49299</v>
      </c>
      <c r="J1405" s="182">
        <f>IFERROR(_xll.qlIndexFixing(Index1M,$H1405,TRUE,_xll.ohTrigger(RecalcTrigger,Trigger1M)),NA())</f>
        <v>1.8759202318057999E-2</v>
      </c>
      <c r="K1405" s="44">
        <f>IFERROR(_xll.qlIndexFixing(Index3M,H1405,TRUE,_xll.ohTrigger(RecalcTrigger,Trigger3M)),NA())</f>
        <v>1.8977631140369766E-2</v>
      </c>
      <c r="L1405" s="44">
        <f>IFERROR(_xll.qlIndexFixing(Index6M,$H1405,TRUE,_xll.ohTrigger(RecalcTrigger,Trigger6M)),NA())</f>
        <v>1.9048645339646283E-2</v>
      </c>
      <c r="M1405" s="183">
        <f>IFERROR(_xll.qlIndexFixing(Index1Y,$H1405,TRUE,_xll.ohTrigger(RecalcTrigger,Trigger1Y)),NA())</f>
        <v>1.8973082123238977E-2</v>
      </c>
      <c r="N1405" s="182">
        <f>IFERROR(_xll.qlIndexFixing(ONIndex1M,I1405,TRUE,_xll.ohTrigger(RecalcTrigger,Trigger1M)),NA())</f>
        <v>1.8764841104648156E-2</v>
      </c>
      <c r="O1405" s="44">
        <f>IFERROR(_xll.qlIndexFixing(ONIndex3M,I1405,TRUE,_xll.ohTrigger(RecalcTrigger,Trigger3M)),NA())</f>
        <v>1.9019552291990038E-2</v>
      </c>
      <c r="P1405" s="44">
        <f>IFERROR(_xll.qlIndexFixing(ONIndex6M,I1405,TRUE,_xll.ohTrigger(RecalcTrigger,Trigger6M)),NA())</f>
        <v>1.914899440262019E-2</v>
      </c>
      <c r="Q1405" s="183">
        <f>IFERROR(_xll.qlIndexFixing(ONIndex1Y,I1405,TRUE,_xll.ohTrigger(RecalcTrigger,Trigger1Y)),NA())</f>
        <v>1.9324053048519474E-2</v>
      </c>
    </row>
    <row r="1406" spans="2:17" x14ac:dyDescent="0.2">
      <c r="B1406" s="39" t="s">
        <v>42</v>
      </c>
      <c r="D1406" s="42">
        <f>_xll.qlCalendarAdvance(Calendar,$D1405,B1406,"f",FALSE)</f>
        <v>49305</v>
      </c>
      <c r="E1406" s="177">
        <f>_xll.qlInterestRateIndexValueDate(IndexON,D1406)</f>
        <v>49305</v>
      </c>
      <c r="F1406" s="193">
        <f>IFERROR(_xll.qlIndexFixing(IndexON,D1406,TRUE,_xll.ohTrigger(RecalcTrigger,TriggerON)),NA())</f>
        <v>1.8658154955772943E-2</v>
      </c>
      <c r="H1406" s="42">
        <f>_xll.qlCalendarAdvance(Calendar,$H1405,B1406,"f",FALSE)</f>
        <v>49305</v>
      </c>
      <c r="I1406" s="177">
        <f>_xll.qlInterestRateIndexValueDate(Index1M,$H1406)</f>
        <v>49307</v>
      </c>
      <c r="J1406" s="182">
        <f>IFERROR(_xll.qlIndexFixing(Index1M,$H1406,TRUE,_xll.ohTrigger(RecalcTrigger,Trigger1M)),NA())</f>
        <v>1.8741041188464858E-2</v>
      </c>
      <c r="K1406" s="44">
        <f>IFERROR(_xll.qlIndexFixing(Index3M,H1406,TRUE,_xll.ohTrigger(RecalcTrigger,Trigger3M)),NA())</f>
        <v>1.895892826319872E-2</v>
      </c>
      <c r="L1406" s="44">
        <f>IFERROR(_xll.qlIndexFixing(Index6M,$H1406,TRUE,_xll.ohTrigger(RecalcTrigger,Trigger6M)),NA())</f>
        <v>1.9030297579640906E-2</v>
      </c>
      <c r="M1406" s="183">
        <f>IFERROR(_xll.qlIndexFixing(Index1Y,$H1406,TRUE,_xll.ohTrigger(RecalcTrigger,Trigger1Y)),NA())</f>
        <v>1.8945756439381619E-2</v>
      </c>
      <c r="N1406" s="182">
        <f>IFERROR(_xll.qlIndexFixing(ONIndex1M,I1406,TRUE,_xll.ohTrigger(RecalcTrigger,Trigger1M)),NA())</f>
        <v>1.874956508156167E-2</v>
      </c>
      <c r="O1406" s="44">
        <f>IFERROR(_xll.qlIndexFixing(ONIndex3M,I1406,TRUE,_xll.ohTrigger(RecalcTrigger,Trigger3M)),NA())</f>
        <v>1.9003939155046723E-2</v>
      </c>
      <c r="P1406" s="44">
        <f>IFERROR(_xll.qlIndexFixing(ONIndex6M,I1406,TRUE,_xll.ohTrigger(RecalcTrigger,Trigger6M)),NA())</f>
        <v>1.9133332173506545E-2</v>
      </c>
      <c r="Q1406" s="183">
        <f>IFERROR(_xll.qlIndexFixing(ONIndex1Y,I1406,TRUE,_xll.ohTrigger(RecalcTrigger,Trigger1Y)),NA())</f>
        <v>1.9304069334475926E-2</v>
      </c>
    </row>
    <row r="1407" spans="2:17" x14ac:dyDescent="0.2">
      <c r="B1407" s="39" t="s">
        <v>42</v>
      </c>
      <c r="D1407" s="42">
        <f>_xll.qlCalendarAdvance(Calendar,$D1406,B1407,"f",FALSE)</f>
        <v>49312</v>
      </c>
      <c r="E1407" s="177">
        <f>_xll.qlInterestRateIndexValueDate(IndexON,D1407)</f>
        <v>49312</v>
      </c>
      <c r="F1407" s="193">
        <f>IFERROR(_xll.qlIndexFixing(IndexON,D1407,TRUE,_xll.ohTrigger(RecalcTrigger,TriggerON)),NA())</f>
        <v>1.8642936356991768E-2</v>
      </c>
      <c r="H1407" s="42">
        <f>_xll.qlCalendarAdvance(Calendar,$H1406,B1407,"f",FALSE)</f>
        <v>49312</v>
      </c>
      <c r="I1407" s="177">
        <f>_xll.qlInterestRateIndexValueDate(Index1M,$H1407)</f>
        <v>49314</v>
      </c>
      <c r="J1407" s="182">
        <f>IFERROR(_xll.qlIndexFixing(Index1M,$H1407,TRUE,_xll.ohTrigger(RecalcTrigger,Trigger1M)),NA())</f>
        <v>1.8726875210464837E-2</v>
      </c>
      <c r="K1407" s="44">
        <f>IFERROR(_xll.qlIndexFixing(Index3M,H1407,TRUE,_xll.ohTrigger(RecalcTrigger,Trigger3M)),NA())</f>
        <v>1.8943730917498236E-2</v>
      </c>
      <c r="L1407" s="44">
        <f>IFERROR(_xll.qlIndexFixing(Index6M,$H1407,TRUE,_xll.ohTrigger(RecalcTrigger,Trigger6M)),NA())</f>
        <v>1.9014877051454996E-2</v>
      </c>
      <c r="M1407" s="183">
        <f>IFERROR(_xll.qlIndexFixing(Index1Y,$H1407,TRUE,_xll.ohTrigger(RecalcTrigger,Trigger1Y)),NA())</f>
        <v>1.8923930680104995E-2</v>
      </c>
      <c r="N1407" s="182">
        <f>IFERROR(_xll.qlIndexFixing(ONIndex1M,I1407,TRUE,_xll.ohTrigger(RecalcTrigger,Trigger1M)),NA())</f>
        <v>1.87364412119706E-2</v>
      </c>
      <c r="O1407" s="44">
        <f>IFERROR(_xll.qlIndexFixing(ONIndex3M,I1407,TRUE,_xll.ohTrigger(RecalcTrigger,Trigger3M)),NA())</f>
        <v>1.8990538372323229E-2</v>
      </c>
      <c r="P1407" s="44">
        <f>IFERROR(_xll.qlIndexFixing(ONIndex6M,I1407,TRUE,_xll.ohTrigger(RecalcTrigger,Trigger6M)),NA())</f>
        <v>1.9119890376471105E-2</v>
      </c>
      <c r="Q1407" s="183">
        <f>IFERROR(_xll.qlIndexFixing(ONIndex1Y,I1407,TRUE,_xll.ohTrigger(RecalcTrigger,Trigger1Y)),NA())</f>
        <v>1.9286885997482628E-2</v>
      </c>
    </row>
    <row r="1408" spans="2:17" x14ac:dyDescent="0.2">
      <c r="B1408" s="39" t="s">
        <v>42</v>
      </c>
      <c r="D1408" s="42">
        <f>_xll.qlCalendarAdvance(Calendar,$D1407,B1408,"f",FALSE)</f>
        <v>49319</v>
      </c>
      <c r="E1408" s="177">
        <f>_xll.qlInterestRateIndexValueDate(IndexON,D1408)</f>
        <v>49319</v>
      </c>
      <c r="F1408" s="193">
        <f>IFERROR(_xll.qlIndexFixing(IndexON,D1408,TRUE,_xll.ohTrigger(RecalcTrigger,TriggerON)),NA())</f>
        <v>1.8627682068599327E-2</v>
      </c>
      <c r="H1408" s="42">
        <f>_xll.qlCalendarAdvance(Calendar,$H1407,B1408,"f",FALSE)</f>
        <v>49319</v>
      </c>
      <c r="I1408" s="177">
        <f>_xll.qlInterestRateIndexValueDate(Index1M,$H1408)</f>
        <v>49321</v>
      </c>
      <c r="J1408" s="182">
        <f>IFERROR(_xll.qlIndexFixing(Index1M,$H1408,TRUE,_xll.ohTrigger(RecalcTrigger,Trigger1M)),NA())</f>
        <v>1.8711446190550242E-2</v>
      </c>
      <c r="K1408" s="44">
        <f>IFERROR(_xll.qlIndexFixing(Index3M,H1408,TRUE,_xll.ohTrigger(RecalcTrigger,Trigger3M)),NA())</f>
        <v>1.8927877152425943E-2</v>
      </c>
      <c r="L1408" s="44">
        <f>IFERROR(_xll.qlIndexFixing(Index6M,$H1408,TRUE,_xll.ohTrigger(RecalcTrigger,Trigger6M)),NA())</f>
        <v>1.8998785902836796E-2</v>
      </c>
      <c r="M1408" s="183">
        <f>IFERROR(_xll.qlIndexFixing(Index1Y,$H1408,TRUE,_xll.ohTrigger(RecalcTrigger,Trigger1Y)),NA())</f>
        <v>1.8902225496379873E-2</v>
      </c>
      <c r="N1408" s="182">
        <f>IFERROR(_xll.qlIndexFixing(ONIndex1M,I1408,TRUE,_xll.ohTrigger(RecalcTrigger,Trigger1M)),NA())</f>
        <v>1.8721095018534584E-2</v>
      </c>
      <c r="O1408" s="44">
        <f>IFERROR(_xll.qlIndexFixing(ONIndex3M,I1408,TRUE,_xll.ohTrigger(RecalcTrigger,Trigger3M)),NA())</f>
        <v>1.8974883205880033E-2</v>
      </c>
      <c r="P1408" s="44">
        <f>IFERROR(_xll.qlIndexFixing(ONIndex6M,I1408,TRUE,_xll.ohTrigger(RecalcTrigger,Trigger6M)),NA())</f>
        <v>1.9104188595155946E-2</v>
      </c>
      <c r="Q1408" s="183">
        <f>IFERROR(_xll.qlIndexFixing(ONIndex1Y,I1408,TRUE,_xll.ohTrigger(RecalcTrigger,Trigger1Y)),NA())</f>
        <v>1.9266775309407791E-2</v>
      </c>
    </row>
    <row r="1409" spans="2:17" x14ac:dyDescent="0.2">
      <c r="B1409" s="39" t="s">
        <v>42</v>
      </c>
      <c r="D1409" s="42">
        <f>_xll.qlCalendarAdvance(Calendar,$D1408,B1409,"f",FALSE)</f>
        <v>49326</v>
      </c>
      <c r="E1409" s="177">
        <f>_xll.qlInterestRateIndexValueDate(IndexON,D1409)</f>
        <v>49326</v>
      </c>
      <c r="F1409" s="193">
        <f>IFERROR(_xll.qlIndexFixing(IndexON,D1409,TRUE,_xll.ohTrigger(RecalcTrigger,TriggerON)),NA())</f>
        <v>1.8612392261019295E-2</v>
      </c>
      <c r="H1409" s="42">
        <f>_xll.qlCalendarAdvance(Calendar,$H1408,B1409,"f",FALSE)</f>
        <v>49326</v>
      </c>
      <c r="I1409" s="177">
        <f>_xll.qlInterestRateIndexValueDate(Index1M,$H1409)</f>
        <v>49328</v>
      </c>
      <c r="J1409" s="182">
        <f>IFERROR(_xll.qlIndexFixing(Index1M,$H1409,TRUE,_xll.ohTrigger(RecalcTrigger,Trigger1M)),NA())</f>
        <v>1.8695979842716828E-2</v>
      </c>
      <c r="K1409" s="44">
        <f>IFERROR(_xll.qlIndexFixing(Index3M,H1409,TRUE,_xll.ohTrigger(RecalcTrigger,Trigger3M)),NA())</f>
        <v>1.891200226411538E-2</v>
      </c>
      <c r="L1409" s="44">
        <f>IFERROR(_xll.qlIndexFixing(Index6M,$H1409,TRUE,_xll.ohTrigger(RecalcTrigger,Trigger6M)),NA())</f>
        <v>1.8982676250341272E-2</v>
      </c>
      <c r="M1409" s="183">
        <f>IFERROR(_xll.qlIndexFixing(Index1Y,$H1409,TRUE,_xll.ohTrigger(RecalcTrigger,Trigger1Y)),NA())</f>
        <v>1.8880642569354993E-2</v>
      </c>
      <c r="N1409" s="182">
        <f>IFERROR(_xll.qlIndexFixing(ONIndex1M,I1409,TRUE,_xll.ohTrigger(RecalcTrigger,Trigger1M)),NA())</f>
        <v>1.8705711276494341E-2</v>
      </c>
      <c r="O1409" s="44">
        <f>IFERROR(_xll.qlIndexFixing(ONIndex3M,I1409,TRUE,_xll.ohTrigger(RecalcTrigger,Trigger3M)),NA())</f>
        <v>1.8959205713775518E-2</v>
      </c>
      <c r="P1409" s="44">
        <f>IFERROR(_xll.qlIndexFixing(ONIndex6M,I1409,TRUE,_xll.ohTrigger(RecalcTrigger,Trigger6M)),NA())</f>
        <v>1.9088465812560074E-2</v>
      </c>
      <c r="Q1409" s="183">
        <f>IFERROR(_xll.qlIndexFixing(ONIndex1Y,I1409,TRUE,_xll.ohTrigger(RecalcTrigger,Trigger1Y)),NA())</f>
        <v>1.9246596333237775E-2</v>
      </c>
    </row>
    <row r="1410" spans="2:17" x14ac:dyDescent="0.2">
      <c r="B1410" s="39" t="s">
        <v>42</v>
      </c>
      <c r="D1410" s="42">
        <f>_xll.qlCalendarAdvance(Calendar,$D1409,B1410,"f",FALSE)</f>
        <v>49333</v>
      </c>
      <c r="E1410" s="177">
        <f>_xll.qlInterestRateIndexValueDate(IndexON,D1410)</f>
        <v>49333</v>
      </c>
      <c r="F1410" s="193">
        <f>IFERROR(_xll.qlIndexFixing(IndexON,D1410,TRUE,_xll.ohTrigger(RecalcTrigger,TriggerON)),NA())</f>
        <v>1.8597067104595411E-2</v>
      </c>
      <c r="H1410" s="42">
        <f>_xll.qlCalendarAdvance(Calendar,$H1409,B1410,"f",FALSE)</f>
        <v>49333</v>
      </c>
      <c r="I1410" s="177">
        <f>_xll.qlInterestRateIndexValueDate(Index1M,$H1410)</f>
        <v>49335</v>
      </c>
      <c r="J1410" s="182">
        <f>IFERROR(_xll.qlIndexFixing(Index1M,$H1410,TRUE,_xll.ohTrigger(RecalcTrigger,Trigger1M)),NA())</f>
        <v>1.868047633216148E-2</v>
      </c>
      <c r="K1410" s="44">
        <f>IFERROR(_xll.qlIndexFixing(Index3M,H1410,TRUE,_xll.ohTrigger(RecalcTrigger,Trigger3M)),NA())</f>
        <v>1.889610646795159E-2</v>
      </c>
      <c r="L1410" s="44">
        <f>IFERROR(_xll.qlIndexFixing(Index6M,$H1410,TRUE,_xll.ohTrigger(RecalcTrigger,Trigger6M)),NA())</f>
        <v>1.896654830349143E-2</v>
      </c>
      <c r="M1410" s="183">
        <f>IFERROR(_xll.qlIndexFixing(Index1Y,$H1410,TRUE,_xll.ohTrigger(RecalcTrigger,Trigger1Y)),NA())</f>
        <v>1.8859183584248641E-2</v>
      </c>
      <c r="N1410" s="182">
        <f>IFERROR(_xll.qlIndexFixing(ONIndex1M,I1410,TRUE,_xll.ohTrigger(RecalcTrigger,Trigger1M)),NA())</f>
        <v>1.8690290150678024E-2</v>
      </c>
      <c r="O1410" s="44">
        <f>IFERROR(_xll.qlIndexFixing(ONIndex3M,I1410,TRUE,_xll.ohTrigger(RecalcTrigger,Trigger3M)),NA())</f>
        <v>1.8943506110558062E-2</v>
      </c>
      <c r="P1410" s="44">
        <f>IFERROR(_xll.qlIndexFixing(ONIndex6M,I1410,TRUE,_xll.ohTrigger(RecalcTrigger,Trigger6M)),NA())</f>
        <v>1.9072722235398132E-2</v>
      </c>
      <c r="Q1410" s="183">
        <f>IFERROR(_xll.qlIndexFixing(ONIndex1Y,I1410,TRUE,_xll.ohTrigger(RecalcTrigger,Trigger1Y)),NA())</f>
        <v>1.9226349126286735E-2</v>
      </c>
    </row>
    <row r="1411" spans="2:17" x14ac:dyDescent="0.2">
      <c r="B1411" s="39" t="s">
        <v>42</v>
      </c>
      <c r="D1411" s="42">
        <f>_xll.qlCalendarAdvance(Calendar,$D1410,B1411,"f",FALSE)</f>
        <v>49340</v>
      </c>
      <c r="E1411" s="177">
        <f>_xll.qlInterestRateIndexValueDate(IndexON,D1411)</f>
        <v>49340</v>
      </c>
      <c r="F1411" s="193">
        <f>IFERROR(_xll.qlIndexFixing(IndexON,D1411,TRUE,_xll.ohTrigger(RecalcTrigger,TriggerON)),NA())</f>
        <v>1.8581706770071094E-2</v>
      </c>
      <c r="H1411" s="42">
        <f>_xll.qlCalendarAdvance(Calendar,$H1410,B1411,"f",FALSE)</f>
        <v>49340</v>
      </c>
      <c r="I1411" s="177">
        <f>_xll.qlInterestRateIndexValueDate(Index1M,$H1411)</f>
        <v>49342</v>
      </c>
      <c r="J1411" s="182">
        <f>IFERROR(_xll.qlIndexFixing(Index1M,$H1411,TRUE,_xll.ohTrigger(RecalcTrigger,Trigger1M)),NA())</f>
        <v>1.8666823342061711E-2</v>
      </c>
      <c r="K1411" s="44">
        <f>IFERROR(_xll.qlIndexFixing(Index3M,H1411,TRUE,_xll.ohTrigger(RecalcTrigger,Trigger3M)),NA())</f>
        <v>1.8880836322315589E-2</v>
      </c>
      <c r="L1411" s="44">
        <f>IFERROR(_xll.qlIndexFixing(Index6M,$H1411,TRUE,_xll.ohTrigger(RecalcTrigger,Trigger6M)),NA())</f>
        <v>1.8950402271801E-2</v>
      </c>
      <c r="M1411" s="183">
        <f>IFERROR(_xll.qlIndexFixing(Index1Y,$H1411,TRUE,_xll.ohTrigger(RecalcTrigger,Trigger1Y)),NA())</f>
        <v>1.8837850230349961E-2</v>
      </c>
      <c r="N1411" s="182">
        <f>IFERROR(_xll.qlIndexFixing(ONIndex1M,I1411,TRUE,_xll.ohTrigger(RecalcTrigger,Trigger1M)),NA())</f>
        <v>1.8674831805993719E-2</v>
      </c>
      <c r="O1411" s="44">
        <f>IFERROR(_xll.qlIndexFixing(ONIndex3M,I1411,TRUE,_xll.ohTrigger(RecalcTrigger,Trigger3M)),NA())</f>
        <v>1.8927784610216492E-2</v>
      </c>
      <c r="P1411" s="44">
        <f>IFERROR(_xll.qlIndexFixing(ONIndex6M,I1411,TRUE,_xll.ohTrigger(RecalcTrigger,Trigger6M)),NA())</f>
        <v>1.9056958071104191E-2</v>
      </c>
      <c r="Q1411" s="183">
        <f>IFERROR(_xll.qlIndexFixing(ONIndex1Y,I1411,TRUE,_xll.ohTrigger(RecalcTrigger,Trigger1Y)),NA())</f>
        <v>1.9206033746428375E-2</v>
      </c>
    </row>
    <row r="1412" spans="2:17" x14ac:dyDescent="0.2">
      <c r="B1412" s="39" t="s">
        <v>42</v>
      </c>
      <c r="D1412" s="42">
        <f>_xll.qlCalendarAdvance(Calendar,$D1411,B1412,"f",FALSE)</f>
        <v>49347</v>
      </c>
      <c r="E1412" s="177">
        <f>_xll.qlInterestRateIndexValueDate(IndexON,D1412)</f>
        <v>49347</v>
      </c>
      <c r="F1412" s="193">
        <f>IFERROR(_xll.qlIndexFixing(IndexON,D1412,TRUE,_xll.ohTrigger(RecalcTrigger,TriggerON)),NA())</f>
        <v>1.8566311427870019E-2</v>
      </c>
      <c r="H1412" s="42">
        <f>_xll.qlCalendarAdvance(Calendar,$H1411,B1412,"f",FALSE)</f>
        <v>49347</v>
      </c>
      <c r="I1412" s="177">
        <f>_xll.qlInterestRateIndexValueDate(Index1M,$H1412)</f>
        <v>49349</v>
      </c>
      <c r="J1412" s="182">
        <f>IFERROR(_xll.qlIndexFixing(Index1M,$H1412,TRUE,_xll.ohTrigger(RecalcTrigger,Trigger1M)),NA())</f>
        <v>1.8651256274498134E-2</v>
      </c>
      <c r="K1412" s="44">
        <f>IFERROR(_xll.qlIndexFixing(Index3M,H1412,TRUE,_xll.ohTrigger(RecalcTrigger,Trigger3M)),NA())</f>
        <v>1.8864901612789781E-2</v>
      </c>
      <c r="L1412" s="44">
        <f>IFERROR(_xll.qlIndexFixing(Index6M,$H1412,TRUE,_xll.ohTrigger(RecalcTrigger,Trigger6M)),NA())</f>
        <v>1.89342383647793E-2</v>
      </c>
      <c r="M1412" s="183">
        <f>IFERROR(_xll.qlIndexFixing(Index1Y,$H1412,TRUE,_xll.ohTrigger(RecalcTrigger,Trigger1Y)),NA())</f>
        <v>1.8816644201020912E-2</v>
      </c>
      <c r="N1412" s="182">
        <f>IFERROR(_xll.qlIndexFixing(ONIndex1M,I1412,TRUE,_xll.ohTrigger(RecalcTrigger,Trigger1M)),NA())</f>
        <v>1.8659336406869897E-2</v>
      </c>
      <c r="O1412" s="44">
        <f>IFERROR(_xll.qlIndexFixing(ONIndex3M,I1412,TRUE,_xll.ohTrigger(RecalcTrigger,Trigger3M)),NA())</f>
        <v>1.8912041426739634E-2</v>
      </c>
      <c r="P1412" s="44">
        <f>IFERROR(_xll.qlIndexFixing(ONIndex6M,I1412,TRUE,_xll.ohTrigger(RecalcTrigger,Trigger6M)),NA())</f>
        <v>1.904117352671264E-2</v>
      </c>
      <c r="Q1412" s="183">
        <f>IFERROR(_xll.qlIndexFixing(ONIndex1Y,I1412,TRUE,_xll.ohTrigger(RecalcTrigger,Trigger1Y)),NA())</f>
        <v>1.9185650251296593E-2</v>
      </c>
    </row>
    <row r="1413" spans="2:17" x14ac:dyDescent="0.2">
      <c r="B1413" s="39" t="s">
        <v>42</v>
      </c>
      <c r="D1413" s="42">
        <f>_xll.qlCalendarAdvance(Calendar,$D1412,B1413,"f",FALSE)</f>
        <v>49354</v>
      </c>
      <c r="E1413" s="177">
        <f>_xll.qlInterestRateIndexValueDate(IndexON,D1413)</f>
        <v>49354</v>
      </c>
      <c r="F1413" s="193">
        <f>IFERROR(_xll.qlIndexFixing(IndexON,D1413,TRUE,_xll.ohTrigger(RecalcTrigger,TriggerON)),NA())</f>
        <v>1.8550881248575735E-2</v>
      </c>
      <c r="H1413" s="42">
        <f>_xll.qlCalendarAdvance(Calendar,$H1412,B1413,"f",FALSE)</f>
        <v>49354</v>
      </c>
      <c r="I1413" s="177">
        <f>_xll.qlInterestRateIndexValueDate(Index1M,$H1413)</f>
        <v>49356</v>
      </c>
      <c r="J1413" s="182">
        <f>IFERROR(_xll.qlIndexFixing(Index1M,$H1413,TRUE,_xll.ohTrigger(RecalcTrigger,Trigger1M)),NA())</f>
        <v>1.8635652508059191E-2</v>
      </c>
      <c r="K1413" s="44">
        <f>IFERROR(_xll.qlIndexFixing(Index3M,H1413,TRUE,_xll.ohTrigger(RecalcTrigger,Trigger3M)),NA())</f>
        <v>1.8848946626520091E-2</v>
      </c>
      <c r="L1413" s="44">
        <f>IFERROR(_xll.qlIndexFixing(Index6M,$H1413,TRUE,_xll.ohTrigger(RecalcTrigger,Trigger6M)),NA())</f>
        <v>1.8918056791929903E-2</v>
      </c>
      <c r="M1413" s="183">
        <f>IFERROR(_xll.qlIndexFixing(Index1Y,$H1413,TRUE,_xll.ohTrigger(RecalcTrigger,Trigger1Y)),NA())</f>
        <v>1.8795567193698678E-2</v>
      </c>
      <c r="N1413" s="182">
        <f>IFERROR(_xll.qlIndexFixing(ONIndex1M,I1413,TRUE,_xll.ohTrigger(RecalcTrigger,Trigger1M)),NA())</f>
        <v>1.8643804118534391E-2</v>
      </c>
      <c r="O1413" s="44">
        <f>IFERROR(_xll.qlIndexFixing(ONIndex3M,I1413,TRUE,_xll.ohTrigger(RecalcTrigger,Trigger3M)),NA())</f>
        <v>1.889627677443606E-2</v>
      </c>
      <c r="P1413" s="44">
        <f>IFERROR(_xll.qlIndexFixing(ONIndex6M,I1413,TRUE,_xll.ohTrigger(RecalcTrigger,Trigger6M)),NA())</f>
        <v>1.9025368809337806E-2</v>
      </c>
      <c r="Q1413" s="183">
        <f>IFERROR(_xll.qlIndexFixing(ONIndex1Y,I1413,TRUE,_xll.ohTrigger(RecalcTrigger,Trigger1Y)),NA())</f>
        <v>1.9165198698365415E-2</v>
      </c>
    </row>
    <row r="1414" spans="2:17" x14ac:dyDescent="0.2">
      <c r="B1414" s="39" t="s">
        <v>42</v>
      </c>
      <c r="D1414" s="42">
        <f>_xll.qlCalendarAdvance(Calendar,$D1413,B1414,"f",FALSE)</f>
        <v>49361</v>
      </c>
      <c r="E1414" s="177">
        <f>_xll.qlInterestRateIndexValueDate(IndexON,D1414)</f>
        <v>49361</v>
      </c>
      <c r="F1414" s="193">
        <f>IFERROR(_xll.qlIndexFixing(IndexON,D1414,TRUE,_xll.ohTrigger(RecalcTrigger,TriggerON)),NA())</f>
        <v>1.8535416402931659E-2</v>
      </c>
      <c r="H1414" s="42">
        <f>_xll.qlCalendarAdvance(Calendar,$H1413,B1414,"f",FALSE)</f>
        <v>49361</v>
      </c>
      <c r="I1414" s="177">
        <f>_xll.qlInterestRateIndexValueDate(Index1M,$H1414)</f>
        <v>49363</v>
      </c>
      <c r="J1414" s="182">
        <f>IFERROR(_xll.qlIndexFixing(Index1M,$H1414,TRUE,_xll.ohTrigger(RecalcTrigger,Trigger1M)),NA())</f>
        <v>1.8617453861987654E-2</v>
      </c>
      <c r="K1414" s="44">
        <f>IFERROR(_xll.qlIndexFixing(Index3M,H1414,TRUE,_xll.ohTrigger(RecalcTrigger,Trigger3M)),NA())</f>
        <v>1.8832971578866833E-2</v>
      </c>
      <c r="L1414" s="44">
        <f>IFERROR(_xll.qlIndexFixing(Index6M,$H1414,TRUE,_xll.ohTrigger(RecalcTrigger,Trigger6M)),NA())</f>
        <v>1.8901857762748879E-2</v>
      </c>
      <c r="M1414" s="183">
        <f>IFERROR(_xll.qlIndexFixing(Index1Y,$H1414,TRUE,_xll.ohTrigger(RecalcTrigger,Trigger1Y)),NA())</f>
        <v>1.8774620909895862E-2</v>
      </c>
      <c r="N1414" s="182">
        <f>IFERROR(_xll.qlIndexFixing(ONIndex1M,I1414,TRUE,_xll.ohTrigger(RecalcTrigger,Trigger1M)),NA())</f>
        <v>1.8628235105415669E-2</v>
      </c>
      <c r="O1414" s="44">
        <f>IFERROR(_xll.qlIndexFixing(ONIndex3M,I1414,TRUE,_xll.ohTrigger(RecalcTrigger,Trigger3M)),NA())</f>
        <v>1.8880490867374533E-2</v>
      </c>
      <c r="P1414" s="44">
        <f>IFERROR(_xll.qlIndexFixing(ONIndex6M,I1414,TRUE,_xll.ohTrigger(RecalcTrigger,Trigger6M)),NA())</f>
        <v>1.9009544126014077E-2</v>
      </c>
      <c r="Q1414" s="183">
        <f>IFERROR(_xll.qlIndexFixing(ONIndex1Y,I1414,TRUE,_xll.ohTrigger(RecalcTrigger,Trigger1Y)),NA())</f>
        <v>1.9144679145428611E-2</v>
      </c>
    </row>
    <row r="1415" spans="2:17" x14ac:dyDescent="0.2">
      <c r="B1415" s="39" t="s">
        <v>42</v>
      </c>
      <c r="D1415" s="42">
        <f>_xll.qlCalendarAdvance(Calendar,$D1414,B1415,"f",FALSE)</f>
        <v>49368</v>
      </c>
      <c r="E1415" s="177">
        <f>_xll.qlInterestRateIndexValueDate(IndexON,D1415)</f>
        <v>49368</v>
      </c>
      <c r="F1415" s="193">
        <f>IFERROR(_xll.qlIndexFixing(IndexON,D1415,TRUE,_xll.ohTrigger(RecalcTrigger,TriggerON)),NA())</f>
        <v>1.8519917061201596E-2</v>
      </c>
      <c r="H1415" s="42">
        <f>_xll.qlCalendarAdvance(Calendar,$H1414,B1415,"f",FALSE)</f>
        <v>49368</v>
      </c>
      <c r="I1415" s="177">
        <f>_xll.qlInterestRateIndexValueDate(Index1M,$H1415)</f>
        <v>49370</v>
      </c>
      <c r="J1415" s="182">
        <f>IFERROR(_xll.qlIndexFixing(Index1M,$H1415,TRUE,_xll.ohTrigger(RecalcTrigger,Trigger1M)),NA())</f>
        <v>1.8602407120101323E-2</v>
      </c>
      <c r="K1415" s="44">
        <f>IFERROR(_xll.qlIndexFixing(Index3M,H1415,TRUE,_xll.ohTrigger(RecalcTrigger,Trigger3M)),NA())</f>
        <v>1.8813697985446208E-2</v>
      </c>
      <c r="L1415" s="44">
        <f>IFERROR(_xll.qlIndexFixing(Index6M,$H1415,TRUE,_xll.ohTrigger(RecalcTrigger,Trigger6M)),NA())</f>
        <v>1.8882958236722074E-2</v>
      </c>
      <c r="M1415" s="183">
        <f>IFERROR(_xll.qlIndexFixing(Index1Y,$H1415,TRUE,_xll.ohTrigger(RecalcTrigger,Trigger1Y)),NA())</f>
        <v>1.8753807055203339E-2</v>
      </c>
      <c r="N1415" s="182">
        <f>IFERROR(_xll.qlIndexFixing(ONIndex1M,I1415,TRUE,_xll.ohTrigger(RecalcTrigger,Trigger1M)),NA())</f>
        <v>1.8612629532501757E-2</v>
      </c>
      <c r="O1415" s="44">
        <f>IFERROR(_xll.qlIndexFixing(ONIndex3M,I1415,TRUE,_xll.ohTrigger(RecalcTrigger,Trigger3M)),NA())</f>
        <v>1.8864683919703751E-2</v>
      </c>
      <c r="P1415" s="44">
        <f>IFERROR(_xll.qlIndexFixing(ONIndex6M,I1415,TRUE,_xll.ohTrigger(RecalcTrigger,Trigger6M)),NA())</f>
        <v>1.8993699683935716E-2</v>
      </c>
      <c r="Q1415" s="183">
        <f>IFERROR(_xll.qlIndexFixing(ONIndex1Y,I1415,TRUE,_xll.ohTrigger(RecalcTrigger,Trigger1Y)),NA())</f>
        <v>1.9124091650040143E-2</v>
      </c>
    </row>
    <row r="1416" spans="2:17" x14ac:dyDescent="0.2">
      <c r="B1416" s="39" t="s">
        <v>42</v>
      </c>
      <c r="D1416" s="42">
        <f>_xll.qlCalendarAdvance(Calendar,$D1415,B1416,"f",FALSE)</f>
        <v>49375</v>
      </c>
      <c r="E1416" s="177">
        <f>_xll.qlInterestRateIndexValueDate(IndexON,D1416)</f>
        <v>49375</v>
      </c>
      <c r="F1416" s="193">
        <f>IFERROR(_xll.qlIndexFixing(IndexON,D1416,TRUE,_xll.ohTrigger(RecalcTrigger,TriggerON)),NA())</f>
        <v>1.8504383394049029E-2</v>
      </c>
      <c r="H1416" s="42">
        <f>_xll.qlCalendarAdvance(Calendar,$H1415,B1416,"f",FALSE)</f>
        <v>49375</v>
      </c>
      <c r="I1416" s="177">
        <f>_xll.qlInterestRateIndexValueDate(Index1M,$H1416)</f>
        <v>49377</v>
      </c>
      <c r="J1416" s="182">
        <f>IFERROR(_xll.qlIndexFixing(Index1M,$H1416,TRUE,_xll.ohTrigger(RecalcTrigger,Trigger1M)),NA())</f>
        <v>1.8586684102153066E-2</v>
      </c>
      <c r="K1416" s="44">
        <f>IFERROR(_xll.qlIndexFixing(Index3M,H1416,TRUE,_xll.ohTrigger(RecalcTrigger,Trigger3M)),NA())</f>
        <v>1.8797672494843588E-2</v>
      </c>
      <c r="L1416" s="44">
        <f>IFERROR(_xll.qlIndexFixing(Index6M,$H1416,TRUE,_xll.ohTrigger(RecalcTrigger,Trigger6M)),NA())</f>
        <v>1.8866716965076885E-2</v>
      </c>
      <c r="M1416" s="183">
        <f>IFERROR(_xll.qlIndexFixing(Index1Y,$H1416,TRUE,_xll.ohTrigger(RecalcTrigger,Trigger1Y)),NA())</f>
        <v>1.8733127339292208E-2</v>
      </c>
      <c r="N1416" s="182">
        <f>IFERROR(_xll.qlIndexFixing(ONIndex1M,I1416,TRUE,_xll.ohTrigger(RecalcTrigger,Trigger1M)),NA())</f>
        <v>1.8596987564540868E-2</v>
      </c>
      <c r="O1416" s="44">
        <f>IFERROR(_xll.qlIndexFixing(ONIndex3M,I1416,TRUE,_xll.ohTrigger(RecalcTrigger,Trigger3M)),NA())</f>
        <v>1.8848856145572412E-2</v>
      </c>
      <c r="P1416" s="44">
        <f>IFERROR(_xll.qlIndexFixing(ONIndex6M,I1416,TRUE,_xll.ohTrigger(RecalcTrigger,Trigger6M)),NA())</f>
        <v>1.8977835690137113E-2</v>
      </c>
      <c r="Q1416" s="183">
        <f>IFERROR(_xll.qlIndexFixing(ONIndex1Y,I1416,TRUE,_xll.ohTrigger(RecalcTrigger,Trigger1Y)),NA())</f>
        <v>1.9103436269913843E-2</v>
      </c>
    </row>
    <row r="1417" spans="2:17" x14ac:dyDescent="0.2">
      <c r="B1417" s="39" t="s">
        <v>42</v>
      </c>
      <c r="D1417" s="42">
        <f>_xll.qlCalendarAdvance(Calendar,$D1416,B1417,"f",FALSE)</f>
        <v>49382</v>
      </c>
      <c r="E1417" s="177">
        <f>_xll.qlInterestRateIndexValueDate(IndexON,D1417)</f>
        <v>49382</v>
      </c>
      <c r="F1417" s="193">
        <f>IFERROR(_xll.qlIndexFixing(IndexON,D1417,TRUE,_xll.ohTrigger(RecalcTrigger,TriggerON)),NA())</f>
        <v>1.8488815571977568E-2</v>
      </c>
      <c r="H1417" s="42">
        <f>_xll.qlCalendarAdvance(Calendar,$H1416,B1417,"f",FALSE)</f>
        <v>49382</v>
      </c>
      <c r="I1417" s="177">
        <f>_xll.qlInterestRateIndexValueDate(Index1M,$H1417)</f>
        <v>49384</v>
      </c>
      <c r="J1417" s="182">
        <f>IFERROR(_xll.qlIndexFixing(Index1M,$H1417,TRUE,_xll.ohTrigger(RecalcTrigger,Trigger1M)),NA())</f>
        <v>1.8570925077796636E-2</v>
      </c>
      <c r="K1417" s="44">
        <f>IFERROR(_xll.qlIndexFixing(Index3M,H1417,TRUE,_xll.ohTrigger(RecalcTrigger,Trigger3M)),NA())</f>
        <v>1.8781627664339374E-2</v>
      </c>
      <c r="L1417" s="44">
        <f>IFERROR(_xll.qlIndexFixing(Index6M,$H1417,TRUE,_xll.ohTrigger(RecalcTrigger,Trigger6M)),NA())</f>
        <v>1.885045892480456E-2</v>
      </c>
      <c r="M1417" s="183">
        <f>IFERROR(_xll.qlIndexFixing(Index1Y,$H1417,TRUE,_xll.ohTrigger(RecalcTrigger,Trigger1Y)),NA())</f>
        <v>1.8712583475914878E-2</v>
      </c>
      <c r="N1417" s="182">
        <f>IFERROR(_xll.qlIndexFixing(ONIndex1M,I1417,TRUE,_xll.ohTrigger(RecalcTrigger,Trigger1M)),NA())</f>
        <v>1.8581309366281218E-2</v>
      </c>
      <c r="O1417" s="44">
        <f>IFERROR(_xll.qlIndexFixing(ONIndex3M,I1417,TRUE,_xll.ohTrigger(RecalcTrigger,Trigger3M)),NA())</f>
        <v>1.8833007759049281E-2</v>
      </c>
      <c r="P1417" s="44">
        <f>IFERROR(_xll.qlIndexFixing(ONIndex6M,I1417,TRUE,_xll.ohTrigger(RecalcTrigger,Trigger6M)),NA())</f>
        <v>1.8961952351732592E-2</v>
      </c>
      <c r="Q1417" s="183">
        <f>IFERROR(_xll.qlIndexFixing(ONIndex1Y,I1417,TRUE,_xll.ohTrigger(RecalcTrigger,Trigger1Y)),NA())</f>
        <v>1.9082713062443801E-2</v>
      </c>
    </row>
    <row r="1418" spans="2:17" x14ac:dyDescent="0.2">
      <c r="B1418" s="39" t="s">
        <v>42</v>
      </c>
      <c r="D1418" s="42">
        <f>_xll.qlCalendarAdvance(Calendar,$D1417,B1418,"f",FALSE)</f>
        <v>49389</v>
      </c>
      <c r="E1418" s="177">
        <f>_xll.qlInterestRateIndexValueDate(IndexON,D1418)</f>
        <v>49389</v>
      </c>
      <c r="F1418" s="193">
        <f>IFERROR(_xll.qlIndexFixing(IndexON,D1418,TRUE,_xll.ohTrigger(RecalcTrigger,TriggerON)),NA())</f>
        <v>1.8473213765570762E-2</v>
      </c>
      <c r="H1418" s="42">
        <f>_xll.qlCalendarAdvance(Calendar,$H1417,B1418,"f",FALSE)</f>
        <v>49389</v>
      </c>
      <c r="I1418" s="177">
        <f>_xll.qlInterestRateIndexValueDate(Index1M,$H1418)</f>
        <v>49395</v>
      </c>
      <c r="J1418" s="182">
        <f>IFERROR(_xll.qlIndexFixing(Index1M,$H1418,TRUE,_xll.ohTrigger(RecalcTrigger,Trigger1M)),NA())</f>
        <v>1.8546088546338078E-2</v>
      </c>
      <c r="K1418" s="44">
        <f>IFERROR(_xll.qlIndexFixing(Index3M,H1418,TRUE,_xll.ohTrigger(RecalcTrigger,Trigger3M)),NA())</f>
        <v>1.8757703488689881E-2</v>
      </c>
      <c r="L1418" s="44">
        <f>IFERROR(_xll.qlIndexFixing(Index6M,$H1418,TRUE,_xll.ohTrigger(RecalcTrigger,Trigger6M)),NA())</f>
        <v>1.8825555359458804E-2</v>
      </c>
      <c r="M1418" s="183">
        <f>IFERROR(_xll.qlIndexFixing(Index1Y,$H1418,TRUE,_xll.ohTrigger(RecalcTrigger,Trigger1Y)),NA())</f>
        <v>1.8681442698850685E-2</v>
      </c>
      <c r="N1418" s="182">
        <f>IFERROR(_xll.qlIndexFixing(ONIndex1M,I1418,TRUE,_xll.ohTrigger(RecalcTrigger,Trigger1M)),NA())</f>
        <v>1.8561098711771251E-2</v>
      </c>
      <c r="O1418" s="44">
        <f>IFERROR(_xll.qlIndexFixing(ONIndex3M,I1418,TRUE,_xll.ohTrigger(RecalcTrigger,Trigger3M)),NA())</f>
        <v>1.8812601319231348E-2</v>
      </c>
      <c r="P1418" s="44">
        <f>IFERROR(_xll.qlIndexFixing(ONIndex6M,I1418,TRUE,_xll.ohTrigger(RecalcTrigger,Trigger6M)),NA())</f>
        <v>1.8941502825420287E-2</v>
      </c>
      <c r="Q1418" s="183">
        <f>IFERROR(_xll.qlIndexFixing(ONIndex1Y,I1418,TRUE,_xll.ohTrigger(RecalcTrigger,Trigger1Y)),NA())</f>
        <v>1.9055969367105519E-2</v>
      </c>
    </row>
    <row r="1419" spans="2:17" x14ac:dyDescent="0.2">
      <c r="B1419" s="39" t="s">
        <v>42</v>
      </c>
      <c r="D1419" s="42">
        <f>_xll.qlCalendarAdvance(Calendar,$D1418,B1419,"f",FALSE)</f>
        <v>49396</v>
      </c>
      <c r="E1419" s="177">
        <f>_xll.qlInterestRateIndexValueDate(IndexON,D1419)</f>
        <v>49396</v>
      </c>
      <c r="F1419" s="193">
        <f>IFERROR(_xll.qlIndexFixing(IndexON,D1419,TRUE,_xll.ohTrigger(RecalcTrigger,TriggerON)),NA())</f>
        <v>1.8457578145252285E-2</v>
      </c>
      <c r="H1419" s="42">
        <f>_xll.qlCalendarAdvance(Calendar,$H1418,B1419,"f",FALSE)</f>
        <v>49396</v>
      </c>
      <c r="I1419" s="177">
        <f>_xll.qlInterestRateIndexValueDate(Index1M,$H1419)</f>
        <v>49398</v>
      </c>
      <c r="J1419" s="182">
        <f>IFERROR(_xll.qlIndexFixing(Index1M,$H1419,TRUE,_xll.ohTrigger(RecalcTrigger,Trigger1M)),NA())</f>
        <v>1.8539299670602954E-2</v>
      </c>
      <c r="K1419" s="44">
        <f>IFERROR(_xll.qlIndexFixing(Index3M,H1419,TRUE,_xll.ohTrigger(RecalcTrigger,Trigger3M)),NA())</f>
        <v>1.8751474789212588E-2</v>
      </c>
      <c r="L1419" s="44">
        <f>IFERROR(_xll.qlIndexFixing(Index6M,$H1419,TRUE,_xll.ohTrigger(RecalcTrigger,Trigger6M)),NA())</f>
        <v>1.8819929730357201E-2</v>
      </c>
      <c r="M1419" s="183">
        <f>IFERROR(_xll.qlIndexFixing(Index1Y,$H1419,TRUE,_xll.ohTrigger(RecalcTrigger,Trigger1Y)),NA())</f>
        <v>1.867191018219154E-2</v>
      </c>
      <c r="N1419" s="182">
        <f>IFERROR(_xll.qlIndexFixing(ONIndex1M,I1419,TRUE,_xll.ohTrigger(RecalcTrigger,Trigger1M)),NA())</f>
        <v>1.8549844938178239E-2</v>
      </c>
      <c r="O1419" s="44">
        <f>IFERROR(_xll.qlIndexFixing(ONIndex3M,I1419,TRUE,_xll.ohTrigger(RecalcTrigger,Trigger3M)),NA())</f>
        <v>1.880125000566224E-2</v>
      </c>
      <c r="P1419" s="44">
        <f>IFERROR(_xll.qlIndexFixing(ONIndex6M,I1419,TRUE,_xll.ohTrigger(RecalcTrigger,Trigger6M)),NA())</f>
        <v>1.8930128469882845E-2</v>
      </c>
      <c r="Q1419" s="183">
        <f>IFERROR(_xll.qlIndexFixing(ONIndex1Y,I1419,TRUE,_xll.ohTrigger(RecalcTrigger,Trigger1Y)),NA())</f>
        <v>1.9041063396807445E-2</v>
      </c>
    </row>
    <row r="1420" spans="2:17" x14ac:dyDescent="0.2">
      <c r="B1420" s="39" t="s">
        <v>42</v>
      </c>
      <c r="D1420" s="42">
        <f>_xll.qlCalendarAdvance(Calendar,$D1419,B1420,"f",FALSE)</f>
        <v>49403</v>
      </c>
      <c r="E1420" s="177">
        <f>_xll.qlInterestRateIndexValueDate(IndexON,D1420)</f>
        <v>49403</v>
      </c>
      <c r="F1420" s="193">
        <f>IFERROR(_xll.qlIndexFixing(IndexON,D1420,TRUE,_xll.ohTrigger(RecalcTrigger,TriggerON)),NA())</f>
        <v>1.8441908881845492E-2</v>
      </c>
      <c r="H1420" s="42">
        <f>_xll.qlCalendarAdvance(Calendar,$H1419,B1420,"f",FALSE)</f>
        <v>49403</v>
      </c>
      <c r="I1420" s="177">
        <f>_xll.qlInterestRateIndexValueDate(Index1M,$H1420)</f>
        <v>49405</v>
      </c>
      <c r="J1420" s="182">
        <f>IFERROR(_xll.qlIndexFixing(Index1M,$H1420,TRUE,_xll.ohTrigger(RecalcTrigger,Trigger1M)),NA())</f>
        <v>1.8523433618138855E-2</v>
      </c>
      <c r="K1420" s="44">
        <f>IFERROR(_xll.qlIndexFixing(Index3M,H1420,TRUE,_xll.ohTrigger(RecalcTrigger,Trigger3M)),NA())</f>
        <v>1.8735379625789004E-2</v>
      </c>
      <c r="L1420" s="44">
        <f>IFERROR(_xll.qlIndexFixing(Index6M,$H1420,TRUE,_xll.ohTrigger(RecalcTrigger,Trigger6M)),NA())</f>
        <v>1.8801586287414091E-2</v>
      </c>
      <c r="M1420" s="183">
        <f>IFERROR(_xll.qlIndexFixing(Index1Y,$H1420,TRUE,_xll.ohTrigger(RecalcTrigger,Trigger1Y)),NA())</f>
        <v>1.8651784199776304E-2</v>
      </c>
      <c r="N1420" s="182">
        <f>IFERROR(_xll.qlIndexFixing(ONIndex1M,I1420,TRUE,_xll.ohTrigger(RecalcTrigger,Trigger1M)),NA())</f>
        <v>1.8534059037911277E-2</v>
      </c>
      <c r="O1420" s="44">
        <f>IFERROR(_xll.qlIndexFixing(ONIndex3M,I1420,TRUE,_xll.ohTrigger(RecalcTrigger,Trigger3M)),NA())</f>
        <v>1.8785341066935857E-2</v>
      </c>
      <c r="P1420" s="44">
        <f>IFERROR(_xll.qlIndexFixing(ONIndex6M,I1420,TRUE,_xll.ohTrigger(RecalcTrigger,Trigger6M)),NA())</f>
        <v>1.8914188340506399E-2</v>
      </c>
      <c r="Q1420" s="183">
        <f>IFERROR(_xll.qlIndexFixing(ONIndex1Y,I1420,TRUE,_xll.ohTrigger(RecalcTrigger,Trigger1Y)),NA())</f>
        <v>1.9020137053749053E-2</v>
      </c>
    </row>
    <row r="1421" spans="2:17" x14ac:dyDescent="0.2">
      <c r="B1421" s="39" t="s">
        <v>42</v>
      </c>
      <c r="D1421" s="42">
        <f>_xll.qlCalendarAdvance(Calendar,$D1420,B1421,"f",FALSE)</f>
        <v>49410</v>
      </c>
      <c r="E1421" s="177">
        <f>_xll.qlInterestRateIndexValueDate(IndexON,D1421)</f>
        <v>49410</v>
      </c>
      <c r="F1421" s="193">
        <f>IFERROR(_xll.qlIndexFixing(IndexON,D1421,TRUE,_xll.ohTrigger(RecalcTrigger,TriggerON)),NA())</f>
        <v>1.8426206145694124E-2</v>
      </c>
      <c r="H1421" s="42">
        <f>_xll.qlCalendarAdvance(Calendar,$H1420,B1421,"f",FALSE)</f>
        <v>49410</v>
      </c>
      <c r="I1421" s="177">
        <f>_xll.qlInterestRateIndexValueDate(Index1M,$H1421)</f>
        <v>49412</v>
      </c>
      <c r="J1421" s="182">
        <f>IFERROR(_xll.qlIndexFixing(Index1M,$H1421,TRUE,_xll.ohTrigger(RecalcTrigger,Trigger1M)),NA())</f>
        <v>1.8507532220005136E-2</v>
      </c>
      <c r="K1421" s="44">
        <f>IFERROR(_xll.qlIndexFixing(Index3M,H1421,TRUE,_xll.ohTrigger(RecalcTrigger,Trigger3M)),NA())</f>
        <v>1.8719265938678217E-2</v>
      </c>
      <c r="L1421" s="44">
        <f>IFERROR(_xll.qlIndexFixing(Index6M,$H1421,TRUE,_xll.ohTrigger(RecalcTrigger,Trigger6M)),NA())</f>
        <v>1.8785263267789707E-2</v>
      </c>
      <c r="M1421" s="183">
        <f>IFERROR(_xll.qlIndexFixing(Index1Y,$H1421,TRUE,_xll.ohTrigger(RecalcTrigger,Trigger1Y)),NA())</f>
        <v>1.8630977630280269E-2</v>
      </c>
      <c r="N1421" s="182">
        <f>IFERROR(_xll.qlIndexFixing(ONIndex1M,I1421,TRUE,_xll.ohTrigger(RecalcTrigger,Trigger1M)),NA())</f>
        <v>1.8518237566498286E-2</v>
      </c>
      <c r="O1421" s="44">
        <f>IFERROR(_xll.qlIndexFixing(ONIndex3M,I1421,TRUE,_xll.ohTrigger(RecalcTrigger,Trigger3M)),NA())</f>
        <v>1.8769412372572347E-2</v>
      </c>
      <c r="P1421" s="44">
        <f>IFERROR(_xll.qlIndexFixing(ONIndex6M,I1421,TRUE,_xll.ohTrigger(RecalcTrigger,Trigger6M)),NA())</f>
        <v>1.8898229695061275E-2</v>
      </c>
      <c r="Q1421" s="183">
        <f>IFERROR(_xll.qlIndexFixing(ONIndex1Y,I1421,TRUE,_xll.ohTrigger(RecalcTrigger,Trigger1Y)),NA())</f>
        <v>1.8999143114122319E-2</v>
      </c>
    </row>
    <row r="1422" spans="2:17" x14ac:dyDescent="0.2">
      <c r="B1422" s="39" t="s">
        <v>42</v>
      </c>
      <c r="D1422" s="42">
        <f>_xll.qlCalendarAdvance(Calendar,$D1421,B1422,"f",FALSE)</f>
        <v>49417</v>
      </c>
      <c r="E1422" s="177">
        <f>_xll.qlInterestRateIndexValueDate(IndexON,D1422)</f>
        <v>49417</v>
      </c>
      <c r="F1422" s="193">
        <f>IFERROR(_xll.qlIndexFixing(IndexON,D1422,TRUE,_xll.ohTrigger(RecalcTrigger,TriggerON)),NA())</f>
        <v>1.8410470107381727E-2</v>
      </c>
      <c r="H1422" s="42">
        <f>_xll.qlCalendarAdvance(Calendar,$H1421,B1422,"f",FALSE)</f>
        <v>49417</v>
      </c>
      <c r="I1422" s="177">
        <f>_xll.qlInterestRateIndexValueDate(Index1M,$H1422)</f>
        <v>49419</v>
      </c>
      <c r="J1422" s="182">
        <f>IFERROR(_xll.qlIndexFixing(Index1M,$H1422,TRUE,_xll.ohTrigger(RecalcTrigger,Trigger1M)),NA())</f>
        <v>1.8491595641390954E-2</v>
      </c>
      <c r="K1422" s="44">
        <f>IFERROR(_xll.qlIndexFixing(Index3M,H1422,TRUE,_xll.ohTrigger(RecalcTrigger,Trigger3M)),NA())</f>
        <v>1.8703133943238515E-2</v>
      </c>
      <c r="L1422" s="44">
        <f>IFERROR(_xll.qlIndexFixing(Index6M,$H1422,TRUE,_xll.ohTrigger(RecalcTrigger,Trigger6M)),NA())</f>
        <v>1.8768924527082939E-2</v>
      </c>
      <c r="M1422" s="183">
        <f>IFERROR(_xll.qlIndexFixing(Index1Y,$H1422,TRUE,_xll.ohTrigger(RecalcTrigger,Trigger1Y)),NA())</f>
        <v>1.8611962214333731E-2</v>
      </c>
      <c r="N1422" s="182">
        <f>IFERROR(_xll.qlIndexFixing(ONIndex1M,I1422,TRUE,_xll.ohTrigger(RecalcTrigger,Trigger1M)),NA())</f>
        <v>1.8502380688767417E-2</v>
      </c>
      <c r="O1422" s="44">
        <f>IFERROR(_xll.qlIndexFixing(ONIndex3M,I1422,TRUE,_xll.ohTrigger(RecalcTrigger,Trigger3M)),NA())</f>
        <v>1.8753464136400666E-2</v>
      </c>
      <c r="P1422" s="44">
        <f>IFERROR(_xll.qlIndexFixing(ONIndex6M,I1422,TRUE,_xll.ohTrigger(RecalcTrigger,Trigger6M)),NA())</f>
        <v>1.8882252740581862E-2</v>
      </c>
      <c r="Q1422" s="183">
        <f>IFERROR(_xll.qlIndexFixing(ONIndex1Y,I1422,TRUE,_xll.ohTrigger(RecalcTrigger,Trigger1Y)),NA())</f>
        <v>1.8978081635401267E-2</v>
      </c>
    </row>
    <row r="1423" spans="2:17" x14ac:dyDescent="0.2">
      <c r="B1423" s="39" t="s">
        <v>42</v>
      </c>
      <c r="D1423" s="42">
        <f>_xll.qlCalendarAdvance(Calendar,$D1422,B1423,"f",FALSE)</f>
        <v>49424</v>
      </c>
      <c r="E1423" s="177">
        <f>_xll.qlInterestRateIndexValueDate(IndexON,D1423)</f>
        <v>49424</v>
      </c>
      <c r="F1423" s="193">
        <f>IFERROR(_xll.qlIndexFixing(IndexON,D1423,TRUE,_xll.ohTrigger(RecalcTrigger,TriggerON)),NA())</f>
        <v>1.8394700937411912E-2</v>
      </c>
      <c r="H1423" s="42">
        <f>_xll.qlCalendarAdvance(Calendar,$H1422,B1423,"f",FALSE)</f>
        <v>49424</v>
      </c>
      <c r="I1423" s="177">
        <f>_xll.qlInterestRateIndexValueDate(Index1M,$H1423)</f>
        <v>49426</v>
      </c>
      <c r="J1423" s="182">
        <f>IFERROR(_xll.qlIndexFixing(Index1M,$H1423,TRUE,_xll.ohTrigger(RecalcTrigger,Trigger1M)),NA())</f>
        <v>1.8475624047477726E-2</v>
      </c>
      <c r="K1423" s="44">
        <f>IFERROR(_xll.qlIndexFixing(Index3M,H1423,TRUE,_xll.ohTrigger(RecalcTrigger,Trigger3M)),NA())</f>
        <v>1.8686983854829052E-2</v>
      </c>
      <c r="L1423" s="44">
        <f>IFERROR(_xll.qlIndexFixing(Index6M,$H1423,TRUE,_xll.ohTrigger(RecalcTrigger,Trigger6M)),NA())</f>
        <v>1.875257027478416E-2</v>
      </c>
      <c r="M1423" s="183">
        <f>IFERROR(_xll.qlIndexFixing(Index1Y,$H1423,TRUE,_xll.ohTrigger(RecalcTrigger,Trigger1Y)),NA())</f>
        <v>1.8592269683780145E-2</v>
      </c>
      <c r="N1423" s="182">
        <f>IFERROR(_xll.qlIndexFixing(ONIndex1M,I1423,TRUE,_xll.ohTrigger(RecalcTrigger,Trigger1M)),NA())</f>
        <v>1.8484215399574566E-2</v>
      </c>
      <c r="O1423" s="44">
        <f>IFERROR(_xll.qlIndexFixing(ONIndex3M,I1423,TRUE,_xll.ohTrigger(RecalcTrigger,Trigger3M)),NA())</f>
        <v>1.8735213927056904E-2</v>
      </c>
      <c r="P1423" s="44">
        <f>IFERROR(_xll.qlIndexFixing(ONIndex6M,I1423,TRUE,_xll.ohTrigger(RecalcTrigger,Trigger6M)),NA())</f>
        <v>1.8863971210612007E-2</v>
      </c>
      <c r="Q1423" s="183">
        <f>IFERROR(_xll.qlIndexFixing(ONIndex1Y,I1423,TRUE,_xll.ohTrigger(RecalcTrigger,Trigger1Y)),NA())</f>
        <v>1.8953928747231785E-2</v>
      </c>
    </row>
    <row r="1424" spans="2:17" x14ac:dyDescent="0.2">
      <c r="B1424" s="39" t="s">
        <v>42</v>
      </c>
      <c r="D1424" s="42">
        <f>_xll.qlCalendarAdvance(Calendar,$D1423,B1424,"f",FALSE)</f>
        <v>49431</v>
      </c>
      <c r="E1424" s="177">
        <f>_xll.qlInterestRateIndexValueDate(IndexON,D1424)</f>
        <v>49431</v>
      </c>
      <c r="F1424" s="193">
        <f>IFERROR(_xll.qlIndexFixing(IndexON,D1424,TRUE,_xll.ohTrigger(RecalcTrigger,TriggerON)),NA())</f>
        <v>1.8378898806368227E-2</v>
      </c>
      <c r="H1424" s="42">
        <f>_xll.qlCalendarAdvance(Calendar,$H1423,B1424,"f",FALSE)</f>
        <v>49431</v>
      </c>
      <c r="I1424" s="177">
        <f>_xll.qlInterestRateIndexValueDate(Index1M,$H1424)</f>
        <v>49433</v>
      </c>
      <c r="J1424" s="182">
        <f>IFERROR(_xll.qlIndexFixing(Index1M,$H1424,TRUE,_xll.ohTrigger(RecalcTrigger,Trigger1M)),NA())</f>
        <v>1.8459617603444289E-2</v>
      </c>
      <c r="K1424" s="44">
        <f>IFERROR(_xll.qlIndexFixing(Index3M,H1424,TRUE,_xll.ohTrigger(RecalcTrigger,Trigger3M)),NA())</f>
        <v>1.8668790427925269E-2</v>
      </c>
      <c r="L1424" s="44">
        <f>IFERROR(_xll.qlIndexFixing(Index6M,$H1424,TRUE,_xll.ohTrigger(RecalcTrigger,Trigger6M)),NA())</f>
        <v>1.8736200720375098E-2</v>
      </c>
      <c r="M1424" s="183">
        <f>IFERROR(_xll.qlIndexFixing(Index1Y,$H1424,TRUE,_xll.ohTrigger(RecalcTrigger,Trigger1Y)),NA())</f>
        <v>1.8572725116479113E-2</v>
      </c>
      <c r="N1424" s="182">
        <f>IFERROR(_xll.qlIndexFixing(ONIndex1M,I1424,TRUE,_xll.ohTrigger(RecalcTrigger,Trigger1M)),NA())</f>
        <v>1.8470561373584715E-2</v>
      </c>
      <c r="O1424" s="44">
        <f>IFERROR(_xll.qlIndexFixing(ONIndex3M,I1424,TRUE,_xll.ohTrigger(RecalcTrigger,Trigger3M)),NA())</f>
        <v>1.8721509895787136E-2</v>
      </c>
      <c r="P1424" s="44">
        <f>IFERROR(_xll.qlIndexFixing(ONIndex6M,I1424,TRUE,_xll.ohTrigger(RecalcTrigger,Trigger6M)),NA())</f>
        <v>1.8850244733137345E-2</v>
      </c>
      <c r="Q1424" s="183">
        <f>IFERROR(_xll.qlIndexFixing(ONIndex1Y,I1424,TRUE,_xll.ohTrigger(RecalcTrigger,Trigger1Y)),NA())</f>
        <v>1.8935756291611483E-2</v>
      </c>
    </row>
    <row r="1425" spans="2:17" x14ac:dyDescent="0.2">
      <c r="B1425" s="39" t="s">
        <v>42</v>
      </c>
      <c r="D1425" s="42">
        <f>_xll.qlCalendarAdvance(Calendar,$D1424,B1425,"f",FALSE)</f>
        <v>49438</v>
      </c>
      <c r="E1425" s="177">
        <f>_xll.qlInterestRateIndexValueDate(IndexON,D1425)</f>
        <v>49438</v>
      </c>
      <c r="F1425" s="193">
        <f>IFERROR(_xll.qlIndexFixing(IndexON,D1425,TRUE,_xll.ohTrigger(RecalcTrigger,TriggerON)),NA())</f>
        <v>1.8363063884834219E-2</v>
      </c>
      <c r="H1425" s="42">
        <f>_xll.qlCalendarAdvance(Calendar,$H1424,B1425,"f",FALSE)</f>
        <v>49438</v>
      </c>
      <c r="I1425" s="177">
        <f>_xll.qlInterestRateIndexValueDate(Index1M,$H1425)</f>
        <v>49440</v>
      </c>
      <c r="J1425" s="182">
        <f>IFERROR(_xll.qlIndexFixing(Index1M,$H1425,TRUE,_xll.ohTrigger(RecalcTrigger,Trigger1M)),NA())</f>
        <v>1.8443576474477218E-2</v>
      </c>
      <c r="K1425" s="44">
        <f>IFERROR(_xll.qlIndexFixing(Index3M,H1425,TRUE,_xll.ohTrigger(RecalcTrigger,Trigger3M)),NA())</f>
        <v>1.8652598632835023E-2</v>
      </c>
      <c r="L1425" s="44">
        <f>IFERROR(_xll.qlIndexFixing(Index6M,$H1425,TRUE,_xll.ohTrigger(RecalcTrigger,Trigger6M)),NA())</f>
        <v>1.871981607333403E-2</v>
      </c>
      <c r="M1425" s="183">
        <f>IFERROR(_xll.qlIndexFixing(Index1Y,$H1425,TRUE,_xll.ohTrigger(RecalcTrigger,Trigger1Y)),NA())</f>
        <v>1.855333025890803E-2</v>
      </c>
      <c r="N1425" s="182">
        <f>IFERROR(_xll.qlIndexFixing(ONIndex1M,I1425,TRUE,_xll.ohTrigger(RecalcTrigger,Trigger1M)),NA())</f>
        <v>1.8454599265629312E-2</v>
      </c>
      <c r="O1425" s="44">
        <f>IFERROR(_xll.qlIndexFixing(ONIndex3M,I1425,TRUE,_xll.ohTrigger(RecalcTrigger,Trigger3M)),NA())</f>
        <v>1.8705504319562749E-2</v>
      </c>
      <c r="P1425" s="44">
        <f>IFERROR(_xll.qlIndexFixing(ONIndex6M,I1425,TRUE,_xll.ohTrigger(RecalcTrigger,Trigger6M)),NA())</f>
        <v>1.8834214094480828E-2</v>
      </c>
      <c r="Q1425" s="183">
        <f>IFERROR(_xll.qlIndexFixing(ONIndex1Y,I1425,TRUE,_xll.ohTrigger(RecalcTrigger,Trigger1Y)),NA())</f>
        <v>1.8914492541810546E-2</v>
      </c>
    </row>
    <row r="1426" spans="2:17" x14ac:dyDescent="0.2">
      <c r="B1426" s="39" t="s">
        <v>42</v>
      </c>
      <c r="D1426" s="42">
        <f>_xll.qlCalendarAdvance(Calendar,$D1425,B1426,"f",FALSE)</f>
        <v>49445</v>
      </c>
      <c r="E1426" s="177">
        <f>_xll.qlInterestRateIndexValueDate(IndexON,D1426)</f>
        <v>49445</v>
      </c>
      <c r="F1426" s="193">
        <f>IFERROR(_xll.qlIndexFixing(IndexON,D1426,TRUE,_xll.ohTrigger(RecalcTrigger,TriggerON)),NA())</f>
        <v>1.8347196343313499E-2</v>
      </c>
      <c r="H1426" s="42">
        <f>_xll.qlCalendarAdvance(Calendar,$H1425,B1426,"f",FALSE)</f>
        <v>49445</v>
      </c>
      <c r="I1426" s="177">
        <f>_xll.qlInterestRateIndexValueDate(Index1M,$H1426)</f>
        <v>49447</v>
      </c>
      <c r="J1426" s="182">
        <f>IFERROR(_xll.qlIndexFixing(Index1M,$H1426,TRUE,_xll.ohTrigger(RecalcTrigger,Trigger1M)),NA())</f>
        <v>1.8427500825757927E-2</v>
      </c>
      <c r="K1426" s="44">
        <f>IFERROR(_xll.qlIndexFixing(Index3M,H1426,TRUE,_xll.ohTrigger(RecalcTrigger,Trigger3M)),NA())</f>
        <v>1.8636389436449054E-2</v>
      </c>
      <c r="L1426" s="44">
        <f>IFERROR(_xll.qlIndexFixing(Index6M,$H1426,TRUE,_xll.ohTrigger(RecalcTrigger,Trigger6M)),NA())</f>
        <v>1.8703416543128421E-2</v>
      </c>
      <c r="M1426" s="183">
        <f>IFERROR(_xll.qlIndexFixing(Index1Y,$H1426,TRUE,_xll.ohTrigger(RecalcTrigger,Trigger1Y)),NA())</f>
        <v>1.8534086861644133E-2</v>
      </c>
      <c r="N1426" s="182">
        <f>IFERROR(_xll.qlIndexFixing(ONIndex1M,I1426,TRUE,_xll.ohTrigger(RecalcTrigger,Trigger1M)),NA())</f>
        <v>1.8438602410508764E-2</v>
      </c>
      <c r="O1426" s="44">
        <f>IFERROR(_xll.qlIndexFixing(ONIndex3M,I1426,TRUE,_xll.ohTrigger(RecalcTrigger,Trigger3M)),NA())</f>
        <v>1.8689480058204921E-2</v>
      </c>
      <c r="P1426" s="44">
        <f>IFERROR(_xll.qlIndexFixing(ONIndex6M,I1426,TRUE,_xll.ohTrigger(RecalcTrigger,Trigger6M)),NA())</f>
        <v>1.8818165975087453E-2</v>
      </c>
      <c r="Q1426" s="183">
        <f>IFERROR(_xll.qlIndexFixing(ONIndex1Y,I1426,TRUE,_xll.ohTrigger(RecalcTrigger,Trigger1Y)),NA())</f>
        <v>1.8893161483450882E-2</v>
      </c>
    </row>
    <row r="1427" spans="2:17" x14ac:dyDescent="0.2">
      <c r="B1427" s="39" t="s">
        <v>42</v>
      </c>
      <c r="D1427" s="42">
        <f>_xll.qlCalendarAdvance(Calendar,$D1426,B1427,"f",FALSE)</f>
        <v>49452</v>
      </c>
      <c r="E1427" s="177">
        <f>_xll.qlInterestRateIndexValueDate(IndexON,D1427)</f>
        <v>49452</v>
      </c>
      <c r="F1427" s="193">
        <f>IFERROR(_xll.qlIndexFixing(IndexON,D1427,TRUE,_xll.ohTrigger(RecalcTrigger,TriggerON)),NA())</f>
        <v>1.8331296352229742E-2</v>
      </c>
      <c r="H1427" s="42">
        <f>_xll.qlCalendarAdvance(Calendar,$H1426,B1427,"f",FALSE)</f>
        <v>49452</v>
      </c>
      <c r="I1427" s="177">
        <f>_xll.qlInterestRateIndexValueDate(Index1M,$H1427)</f>
        <v>49454</v>
      </c>
      <c r="J1427" s="182">
        <f>IFERROR(_xll.qlIndexFixing(Index1M,$H1427,TRUE,_xll.ohTrigger(RecalcTrigger,Trigger1M)),NA())</f>
        <v>1.8411390822462678E-2</v>
      </c>
      <c r="K1427" s="44">
        <f>IFERROR(_xll.qlIndexFixing(Index3M,H1427,TRUE,_xll.ohTrigger(RecalcTrigger,Trigger3M)),NA())</f>
        <v>1.8620163054151664E-2</v>
      </c>
      <c r="L1427" s="44">
        <f>IFERROR(_xll.qlIndexFixing(Index6M,$H1427,TRUE,_xll.ohTrigger(RecalcTrigger,Trigger6M)),NA())</f>
        <v>1.8687002339221857E-2</v>
      </c>
      <c r="M1427" s="183">
        <f>IFERROR(_xll.qlIndexFixing(Index1Y,$H1427,TRUE,_xll.ohTrigger(RecalcTrigger,Trigger1Y)),NA())</f>
        <v>1.8514996679367526E-2</v>
      </c>
      <c r="N1427" s="182">
        <f>IFERROR(_xll.qlIndexFixing(ONIndex1M,I1427,TRUE,_xll.ohTrigger(RecalcTrigger,Trigger1M)),NA())</f>
        <v>1.8422570973131158E-2</v>
      </c>
      <c r="O1427" s="44">
        <f>IFERROR(_xll.qlIndexFixing(ONIndex3M,I1427,TRUE,_xll.ohTrigger(RecalcTrigger,Trigger3M)),NA())</f>
        <v>1.8673437325942288E-2</v>
      </c>
      <c r="P1427" s="44">
        <f>IFERROR(_xll.qlIndexFixing(ONIndex6M,I1427,TRUE,_xll.ohTrigger(RecalcTrigger,Trigger6M)),NA())</f>
        <v>1.8802100582311354E-2</v>
      </c>
      <c r="Q1427" s="183">
        <f>IFERROR(_xll.qlIndexFixing(ONIndex1Y,I1427,TRUE,_xll.ohTrigger(RecalcTrigger,Trigger1Y)),NA())</f>
        <v>1.8871763174406198E-2</v>
      </c>
    </row>
    <row r="1428" spans="2:17" x14ac:dyDescent="0.2">
      <c r="B1428" s="39" t="s">
        <v>42</v>
      </c>
      <c r="D1428" s="42">
        <f>_xll.qlCalendarAdvance(Calendar,$D1427,B1428,"f",FALSE)</f>
        <v>49459</v>
      </c>
      <c r="E1428" s="177">
        <f>_xll.qlInterestRateIndexValueDate(IndexON,D1428)</f>
        <v>49459</v>
      </c>
      <c r="F1428" s="193">
        <f>IFERROR(_xll.qlIndexFixing(IndexON,D1428,TRUE,_xll.ohTrigger(RecalcTrigger,TriggerON)),NA())</f>
        <v>1.8315364082326369E-2</v>
      </c>
      <c r="H1428" s="42">
        <f>_xll.qlCalendarAdvance(Calendar,$H1427,B1428,"f",FALSE)</f>
        <v>49459</v>
      </c>
      <c r="I1428" s="177">
        <f>_xll.qlInterestRateIndexValueDate(Index1M,$H1428)</f>
        <v>49461</v>
      </c>
      <c r="J1428" s="182">
        <f>IFERROR(_xll.qlIndexFixing(Index1M,$H1428,TRUE,_xll.ohTrigger(RecalcTrigger,Trigger1M)),NA())</f>
        <v>1.8395246629778046E-2</v>
      </c>
      <c r="K1428" s="44">
        <f>IFERROR(_xll.qlIndexFixing(Index3M,H1428,TRUE,_xll.ohTrigger(RecalcTrigger,Trigger3M)),NA())</f>
        <v>1.8603919701323763E-2</v>
      </c>
      <c r="L1428" s="44">
        <f>IFERROR(_xll.qlIndexFixing(Index6M,$H1428,TRUE,_xll.ohTrigger(RecalcTrigger,Trigger6M)),NA())</f>
        <v>1.8670573671071004E-2</v>
      </c>
      <c r="M1428" s="183">
        <f>IFERROR(_xll.qlIndexFixing(Index1Y,$H1428,TRUE,_xll.ohTrigger(RecalcTrigger,Trigger1Y)),NA())</f>
        <v>1.8496061470862284E-2</v>
      </c>
      <c r="N1428" s="182">
        <f>IFERROR(_xll.qlIndexFixing(ONIndex1M,I1428,TRUE,_xll.ohTrigger(RecalcTrigger,Trigger1M)),NA())</f>
        <v>1.8406505118084837E-2</v>
      </c>
      <c r="O1428" s="44">
        <f>IFERROR(_xll.qlIndexFixing(ONIndex3M,I1428,TRUE,_xll.ohTrigger(RecalcTrigger,Trigger3M)),NA())</f>
        <v>1.8657376336603804E-2</v>
      </c>
      <c r="P1428" s="44">
        <f>IFERROR(_xll.qlIndexFixing(ONIndex6M,I1428,TRUE,_xll.ohTrigger(RecalcTrigger,Trigger6M)),NA())</f>
        <v>1.8786018123186921E-2</v>
      </c>
      <c r="Q1428" s="183">
        <f>IFERROR(_xll.qlIndexFixing(ONIndex1Y,I1428,TRUE,_xll.ohTrigger(RecalcTrigger,Trigger1Y)),NA())</f>
        <v>1.8850297672150518E-2</v>
      </c>
    </row>
    <row r="1429" spans="2:17" x14ac:dyDescent="0.2">
      <c r="B1429" s="39" t="s">
        <v>42</v>
      </c>
      <c r="D1429" s="42">
        <f>_xll.qlCalendarAdvance(Calendar,$D1428,B1429,"f",FALSE)</f>
        <v>49466</v>
      </c>
      <c r="E1429" s="177">
        <f>_xll.qlInterestRateIndexValueDate(IndexON,D1429)</f>
        <v>49466</v>
      </c>
      <c r="F1429" s="193">
        <f>IFERROR(_xll.qlIndexFixing(IndexON,D1429,TRUE,_xll.ohTrigger(RecalcTrigger,TriggerON)),NA())</f>
        <v>1.8299399704027053E-2</v>
      </c>
      <c r="H1429" s="42">
        <f>_xll.qlCalendarAdvance(Calendar,$H1428,B1429,"f",FALSE)</f>
        <v>49466</v>
      </c>
      <c r="I1429" s="177">
        <f>_xll.qlInterestRateIndexValueDate(Index1M,$H1429)</f>
        <v>49468</v>
      </c>
      <c r="J1429" s="182">
        <f>IFERROR(_xll.qlIndexFixing(Index1M,$H1429,TRUE,_xll.ohTrigger(RecalcTrigger,Trigger1M)),NA())</f>
        <v>1.8379068412880287E-2</v>
      </c>
      <c r="K1429" s="44">
        <f>IFERROR(_xll.qlIndexFixing(Index3M,H1429,TRUE,_xll.ohTrigger(RecalcTrigger,Trigger3M)),NA())</f>
        <v>1.8587659593342003E-2</v>
      </c>
      <c r="L1429" s="44">
        <f>IFERROR(_xll.qlIndexFixing(Index6M,$H1429,TRUE,_xll.ohTrigger(RecalcTrigger,Trigger6M)),NA())</f>
        <v>1.8654130748125185E-2</v>
      </c>
      <c r="M1429" s="183">
        <f>IFERROR(_xll.qlIndexFixing(Index1Y,$H1429,TRUE,_xll.ohTrigger(RecalcTrigger,Trigger1Y)),NA())</f>
        <v>1.8477282999019927E-2</v>
      </c>
      <c r="N1429" s="182">
        <f>IFERROR(_xll.qlIndexFixing(ONIndex1M,I1429,TRUE,_xll.ohTrigger(RecalcTrigger,Trigger1M)),NA())</f>
        <v>1.8390405010277888E-2</v>
      </c>
      <c r="O1429" s="44">
        <f>IFERROR(_xll.qlIndexFixing(ONIndex3M,I1429,TRUE,_xll.ohTrigger(RecalcTrigger,Trigger3M)),NA())</f>
        <v>1.8641297304737847E-2</v>
      </c>
      <c r="P1429" s="44">
        <f>IFERROR(_xll.qlIndexFixing(ONIndex6M,I1429,TRUE,_xll.ohTrigger(RecalcTrigger,Trigger6M)),NA())</f>
        <v>1.8769918804908414E-2</v>
      </c>
      <c r="Q1429" s="183">
        <f>IFERROR(_xll.qlIndexFixing(ONIndex1Y,I1429,TRUE,_xll.ohTrigger(RecalcTrigger,Trigger1Y)),NA())</f>
        <v>1.8828765034237804E-2</v>
      </c>
    </row>
    <row r="1430" spans="2:17" x14ac:dyDescent="0.2">
      <c r="B1430" s="39" t="s">
        <v>42</v>
      </c>
      <c r="D1430" s="42">
        <f>_xll.qlCalendarAdvance(Calendar,$D1429,B1430,"f",FALSE)</f>
        <v>49473</v>
      </c>
      <c r="E1430" s="177">
        <f>_xll.qlInterestRateIndexValueDate(IndexON,D1430)</f>
        <v>49473</v>
      </c>
      <c r="F1430" s="193">
        <f>IFERROR(_xll.qlIndexFixing(IndexON,D1430,TRUE,_xll.ohTrigger(RecalcTrigger,TriggerON)),NA())</f>
        <v>1.8283403388075214E-2</v>
      </c>
      <c r="H1430" s="42">
        <f>_xll.qlCalendarAdvance(Calendar,$H1429,B1430,"f",FALSE)</f>
        <v>49473</v>
      </c>
      <c r="I1430" s="177">
        <f>_xll.qlInterestRateIndexValueDate(Index1M,$H1430)</f>
        <v>49475</v>
      </c>
      <c r="J1430" s="182">
        <f>IFERROR(_xll.qlIndexFixing(Index1M,$H1430,TRUE,_xll.ohTrigger(RecalcTrigger,Trigger1M)),NA())</f>
        <v>1.8362856336950822E-2</v>
      </c>
      <c r="K1430" s="44">
        <f>IFERROR(_xll.qlIndexFixing(Index3M,H1430,TRUE,_xll.ohTrigger(RecalcTrigger,Trigger3M)),NA())</f>
        <v>1.8571382945581336E-2</v>
      </c>
      <c r="L1430" s="44">
        <f>IFERROR(_xll.qlIndexFixing(Index6M,$H1430,TRUE,_xll.ohTrigger(RecalcTrigger,Trigger6M)),NA())</f>
        <v>1.8637673779826808E-2</v>
      </c>
      <c r="M1430" s="183">
        <f>IFERROR(_xll.qlIndexFixing(Index1Y,$H1430,TRUE,_xll.ohTrigger(RecalcTrigger,Trigger1Y)),NA())</f>
        <v>1.8458663030840736E-2</v>
      </c>
      <c r="N1430" s="182">
        <f>IFERROR(_xll.qlIndexFixing(ONIndex1M,I1430,TRUE,_xll.ohTrigger(RecalcTrigger,Trigger1M)),NA())</f>
        <v>1.8374270814458527E-2</v>
      </c>
      <c r="O1430" s="44">
        <f>IFERROR(_xll.qlIndexFixing(ONIndex3M,I1430,TRUE,_xll.ohTrigger(RecalcTrigger,Trigger3M)),NA())</f>
        <v>1.8625200444413181E-2</v>
      </c>
      <c r="P1430" s="44">
        <f>IFERROR(_xll.qlIndexFixing(ONIndex6M,I1430,TRUE,_xll.ohTrigger(RecalcTrigger,Trigger6M)),NA())</f>
        <v>1.8753802834510225E-2</v>
      </c>
      <c r="Q1430" s="183">
        <f>IFERROR(_xll.qlIndexFixing(ONIndex1Y,I1430,TRUE,_xll.ohTrigger(RecalcTrigger,Trigger1Y)),NA())</f>
        <v>1.8807165318461827E-2</v>
      </c>
    </row>
    <row r="1431" spans="2:17" x14ac:dyDescent="0.2">
      <c r="B1431" s="39" t="s">
        <v>42</v>
      </c>
      <c r="D1431" s="42">
        <f>_xll.qlCalendarAdvance(Calendar,$D1430,B1431,"f",FALSE)</f>
        <v>49480</v>
      </c>
      <c r="E1431" s="177">
        <f>_xll.qlInterestRateIndexValueDate(IndexON,D1431)</f>
        <v>49480</v>
      </c>
      <c r="F1431" s="193">
        <f>IFERROR(_xll.qlIndexFixing(IndexON,D1431,TRUE,_xll.ohTrigger(RecalcTrigger,TriggerON)),NA())</f>
        <v>1.8267375304574784E-2</v>
      </c>
      <c r="H1431" s="42">
        <f>_xll.qlCalendarAdvance(Calendar,$H1430,B1431,"f",FALSE)</f>
        <v>49480</v>
      </c>
      <c r="I1431" s="177">
        <f>_xll.qlInterestRateIndexValueDate(Index1M,$H1431)</f>
        <v>49482</v>
      </c>
      <c r="J1431" s="182">
        <f>IFERROR(_xll.qlIndexFixing(Index1M,$H1431,TRUE,_xll.ohTrigger(RecalcTrigger,Trigger1M)),NA())</f>
        <v>1.8346610567165911E-2</v>
      </c>
      <c r="K1431" s="44">
        <f>IFERROR(_xll.qlIndexFixing(Index3M,H1431,TRUE,_xll.ohTrigger(RecalcTrigger,Trigger3M)),NA())</f>
        <v>1.8555089973411609E-2</v>
      </c>
      <c r="L1431" s="44">
        <f>IFERROR(_xll.qlIndexFixing(Index6M,$H1431,TRUE,_xll.ohTrigger(RecalcTrigger,Trigger6M)),NA())</f>
        <v>1.8621199195113725E-2</v>
      </c>
      <c r="M1431" s="183">
        <f>IFERROR(_xll.qlIndexFixing(Index1Y,$H1431,TRUE,_xll.ohTrigger(RecalcTrigger,Trigger1Y)),NA())</f>
        <v>1.8440203337436793E-2</v>
      </c>
      <c r="N1431" s="182">
        <f>IFERROR(_xll.qlIndexFixing(ONIndex1M,I1431,TRUE,_xll.ohTrigger(RecalcTrigger,Trigger1M)),NA())</f>
        <v>1.8358102695374967E-2</v>
      </c>
      <c r="O1431" s="44">
        <f>IFERROR(_xll.qlIndexFixing(ONIndex3M,I1431,TRUE,_xll.ohTrigger(RecalcTrigger,Trigger3M)),NA())</f>
        <v>1.8609085969538697E-2</v>
      </c>
      <c r="P1431" s="44">
        <f>IFERROR(_xll.qlIndexFixing(ONIndex6M,I1431,TRUE,_xll.ohTrigger(RecalcTrigger,Trigger6M)),NA())</f>
        <v>1.8737670419106678E-2</v>
      </c>
      <c r="Q1431" s="183">
        <f>IFERROR(_xll.qlIndexFixing(ONIndex1Y,I1431,TRUE,_xll.ohTrigger(RecalcTrigger,Trigger1Y)),NA())</f>
        <v>1.8785498582376547E-2</v>
      </c>
    </row>
    <row r="1432" spans="2:17" x14ac:dyDescent="0.2">
      <c r="B1432" s="39" t="s">
        <v>42</v>
      </c>
      <c r="D1432" s="42">
        <f>_xll.qlCalendarAdvance(Calendar,$D1431,B1432,"f",FALSE)</f>
        <v>49487</v>
      </c>
      <c r="E1432" s="177">
        <f>_xll.qlInterestRateIndexValueDate(IndexON,D1432)</f>
        <v>49487</v>
      </c>
      <c r="F1432" s="193">
        <f>IFERROR(_xll.qlIndexFixing(IndexON,D1432,TRUE,_xll.ohTrigger(RecalcTrigger,TriggerON)),NA())</f>
        <v>1.8251315624588926E-2</v>
      </c>
      <c r="H1432" s="42">
        <f>_xll.qlCalendarAdvance(Calendar,$H1431,B1432,"f",FALSE)</f>
        <v>49487</v>
      </c>
      <c r="I1432" s="177">
        <f>_xll.qlInterestRateIndexValueDate(Index1M,$H1432)</f>
        <v>49489</v>
      </c>
      <c r="J1432" s="182">
        <f>IFERROR(_xll.qlIndexFixing(Index1M,$H1432,TRUE,_xll.ohTrigger(RecalcTrigger,Trigger1M)),NA())</f>
        <v>1.8329631766497989E-2</v>
      </c>
      <c r="K1432" s="44">
        <f>IFERROR(_xll.qlIndexFixing(Index3M,H1432,TRUE,_xll.ohTrigger(RecalcTrigger,Trigger3M)),NA())</f>
        <v>1.8540854407819371E-2</v>
      </c>
      <c r="L1432" s="44">
        <f>IFERROR(_xll.qlIndexFixing(Index6M,$H1432,TRUE,_xll.ohTrigger(RecalcTrigger,Trigger6M)),NA())</f>
        <v>1.8604676937077194E-2</v>
      </c>
      <c r="M1432" s="183">
        <f>IFERROR(_xll.qlIndexFixing(Index1Y,$H1432,TRUE,_xll.ohTrigger(RecalcTrigger,Trigger1Y)),NA())</f>
        <v>1.8421905694035259E-2</v>
      </c>
      <c r="N1432" s="182">
        <f>IFERROR(_xll.qlIndexFixing(ONIndex1M,I1432,TRUE,_xll.ohTrigger(RecalcTrigger,Trigger1M)),NA())</f>
        <v>1.8341900817935297E-2</v>
      </c>
      <c r="O1432" s="44">
        <f>IFERROR(_xll.qlIndexFixing(ONIndex3M,I1432,TRUE,_xll.ohTrigger(RecalcTrigger,Trigger3M)),NA())</f>
        <v>1.8592954094343028E-2</v>
      </c>
      <c r="P1432" s="44">
        <f>IFERROR(_xll.qlIndexFixing(ONIndex6M,I1432,TRUE,_xll.ohTrigger(RecalcTrigger,Trigger6M)),NA())</f>
        <v>1.8721521765892035E-2</v>
      </c>
      <c r="Q1432" s="183">
        <f>IFERROR(_xll.qlIndexFixing(ONIndex1Y,I1432,TRUE,_xll.ohTrigger(RecalcTrigger,Trigger1Y)),NA())</f>
        <v>1.8763764883775735E-2</v>
      </c>
    </row>
    <row r="1433" spans="2:17" x14ac:dyDescent="0.2">
      <c r="B1433" s="39" t="s">
        <v>42</v>
      </c>
      <c r="D1433" s="42">
        <f>_xll.qlCalendarAdvance(Calendar,$D1432,B1433,"f",FALSE)</f>
        <v>49494</v>
      </c>
      <c r="E1433" s="177">
        <f>_xll.qlInterestRateIndexValueDate(IndexON,D1433)</f>
        <v>49494</v>
      </c>
      <c r="F1433" s="193">
        <f>IFERROR(_xll.qlIndexFixing(IndexON,D1433,TRUE,_xll.ohTrigger(RecalcTrigger,TriggerON)),NA())</f>
        <v>1.8235224518381443E-2</v>
      </c>
      <c r="H1433" s="42">
        <f>_xll.qlCalendarAdvance(Calendar,$H1432,B1433,"f",FALSE)</f>
        <v>49494</v>
      </c>
      <c r="I1433" s="177">
        <f>_xll.qlInterestRateIndexValueDate(Index1M,$H1433)</f>
        <v>49496</v>
      </c>
      <c r="J1433" s="182">
        <f>IFERROR(_xll.qlIndexFixing(Index1M,$H1433,TRUE,_xll.ohTrigger(RecalcTrigger,Trigger1M)),NA())</f>
        <v>1.8314018606745096E-2</v>
      </c>
      <c r="K1433" s="44">
        <f>IFERROR(_xll.qlIndexFixing(Index3M,H1433,TRUE,_xll.ohTrigger(RecalcTrigger,Trigger3M)),NA())</f>
        <v>1.8522455917306519E-2</v>
      </c>
      <c r="L1433" s="44">
        <f>IFERROR(_xll.qlIndexFixing(Index6M,$H1433,TRUE,_xll.ohTrigger(RecalcTrigger,Trigger6M)),NA())</f>
        <v>1.8588101602313646E-2</v>
      </c>
      <c r="M1433" s="183">
        <f>IFERROR(_xll.qlIndexFixing(Index1Y,$H1433,TRUE,_xll.ohTrigger(RecalcTrigger,Trigger1Y)),NA())</f>
        <v>1.8403771879978586E-2</v>
      </c>
      <c r="N1433" s="182">
        <f>IFERROR(_xll.qlIndexFixing(ONIndex1M,I1433,TRUE,_xll.ohTrigger(RecalcTrigger,Trigger1M)),NA())</f>
        <v>1.8325665346887732E-2</v>
      </c>
      <c r="O1433" s="44">
        <f>IFERROR(_xll.qlIndexFixing(ONIndex3M,I1433,TRUE,_xll.ohTrigger(RecalcTrigger,Trigger3M)),NA())</f>
        <v>1.8576805033054811E-2</v>
      </c>
      <c r="P1433" s="44">
        <f>IFERROR(_xll.qlIndexFixing(ONIndex6M,I1433,TRUE,_xll.ohTrigger(RecalcTrigger,Trigger6M)),NA())</f>
        <v>1.8705357081740814E-2</v>
      </c>
      <c r="Q1433" s="183">
        <f>IFERROR(_xll.qlIndexFixing(ONIndex1Y,I1433,TRUE,_xll.ohTrigger(RecalcTrigger,Trigger1Y)),NA())</f>
        <v>1.874196428005348E-2</v>
      </c>
    </row>
    <row r="1434" spans="2:17" x14ac:dyDescent="0.2">
      <c r="B1434" s="39" t="s">
        <v>42</v>
      </c>
      <c r="D1434" s="42">
        <f>_xll.qlCalendarAdvance(Calendar,$D1433,B1434,"f",FALSE)</f>
        <v>49501</v>
      </c>
      <c r="E1434" s="177">
        <f>_xll.qlInterestRateIndexValueDate(IndexON,D1434)</f>
        <v>49501</v>
      </c>
      <c r="F1434" s="193">
        <f>IFERROR(_xll.qlIndexFixing(IndexON,D1434,TRUE,_xll.ohTrigger(RecalcTrigger,TriggerON)),NA())</f>
        <v>1.821910215637601E-2</v>
      </c>
      <c r="H1434" s="42">
        <f>_xll.qlCalendarAdvance(Calendar,$H1433,B1434,"f",FALSE)</f>
        <v>49501</v>
      </c>
      <c r="I1434" s="177">
        <f>_xll.qlInterestRateIndexValueDate(Index1M,$H1434)</f>
        <v>49503</v>
      </c>
      <c r="J1434" s="182">
        <f>IFERROR(_xll.qlIndexFixing(Index1M,$H1434,TRUE,_xll.ohTrigger(RecalcTrigger,Trigger1M)),NA())</f>
        <v>1.8297672746459135E-2</v>
      </c>
      <c r="K1434" s="44">
        <f>IFERROR(_xll.qlIndexFixing(Index3M,H1434,TRUE,_xll.ohTrigger(RecalcTrigger,Trigger3M)),NA())</f>
        <v>1.8506115264094698E-2</v>
      </c>
      <c r="L1434" s="44">
        <f>IFERROR(_xll.qlIndexFixing(Index6M,$H1434,TRUE,_xll.ohTrigger(RecalcTrigger,Trigger6M)),NA())</f>
        <v>1.8571474576690509E-2</v>
      </c>
      <c r="M1434" s="183">
        <f>IFERROR(_xll.qlIndexFixing(Index1Y,$H1434,TRUE,_xll.ohTrigger(RecalcTrigger,Trigger1Y)),NA())</f>
        <v>1.8385803678729301E-2</v>
      </c>
      <c r="N1434" s="182">
        <f>IFERROR(_xll.qlIndexFixing(ONIndex1M,I1434,TRUE,_xll.ohTrigger(RecalcTrigger,Trigger1M)),NA())</f>
        <v>1.8309396446980486E-2</v>
      </c>
      <c r="O1434" s="44">
        <f>IFERROR(_xll.qlIndexFixing(ONIndex3M,I1434,TRUE,_xll.ohTrigger(RecalcTrigger,Trigger3M)),NA())</f>
        <v>1.8560638999662871E-2</v>
      </c>
      <c r="P1434" s="44">
        <f>IFERROR(_xll.qlIndexFixing(ONIndex6M,I1434,TRUE,_xll.ohTrigger(RecalcTrigger,Trigger6M)),NA())</f>
        <v>1.8689176574167021E-2</v>
      </c>
      <c r="Q1434" s="183">
        <f>IFERROR(_xll.qlIndexFixing(ONIndex1Y,I1434,TRUE,_xll.ohTrigger(RecalcTrigger,Trigger1Y)),NA())</f>
        <v>1.8720096828923616E-2</v>
      </c>
    </row>
    <row r="1435" spans="2:17" x14ac:dyDescent="0.2">
      <c r="B1435" s="39" t="s">
        <v>42</v>
      </c>
      <c r="D1435" s="42">
        <f>_xll.qlCalendarAdvance(Calendar,$D1434,B1435,"f",FALSE)</f>
        <v>49508</v>
      </c>
      <c r="E1435" s="177">
        <f>_xll.qlInterestRateIndexValueDate(IndexON,D1435)</f>
        <v>49508</v>
      </c>
      <c r="F1435" s="193">
        <f>IFERROR(_xll.qlIndexFixing(IndexON,D1435,TRUE,_xll.ohTrigger(RecalcTrigger,TriggerON)),NA())</f>
        <v>1.8202948709395983E-2</v>
      </c>
      <c r="H1435" s="42">
        <f>_xll.qlCalendarAdvance(Calendar,$H1434,B1435,"f",FALSE)</f>
        <v>49508</v>
      </c>
      <c r="I1435" s="177">
        <f>_xll.qlInterestRateIndexValueDate(Index1M,$H1435)</f>
        <v>49510</v>
      </c>
      <c r="J1435" s="182">
        <f>IFERROR(_xll.qlIndexFixing(Index1M,$H1435,TRUE,_xll.ohTrigger(RecalcTrigger,Trigger1M)),NA())</f>
        <v>1.8281293853025345E-2</v>
      </c>
      <c r="K1435" s="44">
        <f>IFERROR(_xll.qlIndexFixing(Index3M,H1435,TRUE,_xll.ohTrigger(RecalcTrigger,Trigger3M)),NA())</f>
        <v>1.8489759147920903E-2</v>
      </c>
      <c r="L1435" s="44">
        <f>IFERROR(_xll.qlIndexFixing(Index6M,$H1435,TRUE,_xll.ohTrigger(RecalcTrigger,Trigger6M)),NA())</f>
        <v>1.855479725095821E-2</v>
      </c>
      <c r="M1435" s="183">
        <f>IFERROR(_xll.qlIndexFixing(Index1Y,$H1435,TRUE,_xll.ohTrigger(RecalcTrigger,Trigger1Y)),NA())</f>
        <v>1.8368002877870895E-2</v>
      </c>
      <c r="N1435" s="182">
        <f>IFERROR(_xll.qlIndexFixing(ONIndex1M,I1435,TRUE,_xll.ohTrigger(RecalcTrigger,Trigger1M)),NA())</f>
        <v>1.8293094282961775E-2</v>
      </c>
      <c r="O1435" s="44">
        <f>IFERROR(_xll.qlIndexFixing(ONIndex3M,I1435,TRUE,_xll.ohTrigger(RecalcTrigger,Trigger3M)),NA())</f>
        <v>1.8544456208395843E-2</v>
      </c>
      <c r="P1435" s="44">
        <f>IFERROR(_xll.qlIndexFixing(ONIndex6M,I1435,TRUE,_xll.ohTrigger(RecalcTrigger,Trigger6M)),NA())</f>
        <v>1.8672980449885301E-2</v>
      </c>
      <c r="Q1435" s="183">
        <f>IFERROR(_xll.qlIndexFixing(ONIndex1Y,I1435,TRUE,_xll.ohTrigger(RecalcTrigger,Trigger1Y)),NA())</f>
        <v>1.8698162588179912E-2</v>
      </c>
    </row>
    <row r="1436" spans="2:17" x14ac:dyDescent="0.2">
      <c r="B1436" s="39" t="s">
        <v>42</v>
      </c>
      <c r="D1436" s="42">
        <f>_xll.qlCalendarAdvance(Calendar,$D1435,B1436,"f",FALSE)</f>
        <v>49515</v>
      </c>
      <c r="E1436" s="177">
        <f>_xll.qlInterestRateIndexValueDate(IndexON,D1436)</f>
        <v>49515</v>
      </c>
      <c r="F1436" s="193">
        <f>IFERROR(_xll.qlIndexFixing(IndexON,D1436,TRUE,_xll.ohTrigger(RecalcTrigger,TriggerON)),NA())</f>
        <v>1.8186764347944973E-2</v>
      </c>
      <c r="H1436" s="42">
        <f>_xll.qlCalendarAdvance(Calendar,$H1435,B1436,"f",FALSE)</f>
        <v>49515</v>
      </c>
      <c r="I1436" s="177">
        <f>_xll.qlInterestRateIndexValueDate(Index1M,$H1436)</f>
        <v>49517</v>
      </c>
      <c r="J1436" s="182">
        <f>IFERROR(_xll.qlIndexFixing(Index1M,$H1436,TRUE,_xll.ohTrigger(RecalcTrigger,Trigger1M)),NA())</f>
        <v>1.8264882091622563E-2</v>
      </c>
      <c r="K1436" s="44">
        <f>IFERROR(_xll.qlIndexFixing(Index3M,H1436,TRUE,_xll.ohTrigger(RecalcTrigger,Trigger3M)),NA())</f>
        <v>1.8473387784136274E-2</v>
      </c>
      <c r="L1436" s="44">
        <f>IFERROR(_xll.qlIndexFixing(Index6M,$H1436,TRUE,_xll.ohTrigger(RecalcTrigger,Trigger6M)),NA())</f>
        <v>1.8538071020746741E-2</v>
      </c>
      <c r="M1436" s="183">
        <f>IFERROR(_xll.qlIndexFixing(Index1Y,$H1436,TRUE,_xll.ohTrigger(RecalcTrigger,Trigger1Y)),NA())</f>
        <v>1.8350371269111734E-2</v>
      </c>
      <c r="N1436" s="182">
        <f>IFERROR(_xll.qlIndexFixing(ONIndex1M,I1436,TRUE,_xll.ohTrigger(RecalcTrigger,Trigger1M)),NA())</f>
        <v>1.8276759019739686E-2</v>
      </c>
      <c r="O1436" s="44">
        <f>IFERROR(_xll.qlIndexFixing(ONIndex3M,I1436,TRUE,_xll.ohTrigger(RecalcTrigger,Trigger3M)),NA())</f>
        <v>1.8528256873402427E-2</v>
      </c>
      <c r="P1436" s="44">
        <f>IFERROR(_xll.qlIndexFixing(ONIndex6M,I1436,TRUE,_xll.ohTrigger(RecalcTrigger,Trigger6M)),NA())</f>
        <v>1.8656768916329725E-2</v>
      </c>
      <c r="Q1436" s="183">
        <f>IFERROR(_xll.qlIndexFixing(ONIndex1Y,I1436,TRUE,_xll.ohTrigger(RecalcTrigger,Trigger1Y)),NA())</f>
        <v>1.8676161615216458E-2</v>
      </c>
    </row>
    <row r="1437" spans="2:17" x14ac:dyDescent="0.2">
      <c r="B1437" s="39" t="s">
        <v>42</v>
      </c>
      <c r="D1437" s="42">
        <f>_xll.qlCalendarAdvance(Calendar,$D1436,B1437,"f",FALSE)</f>
        <v>49522</v>
      </c>
      <c r="E1437" s="177">
        <f>_xll.qlInterestRateIndexValueDate(IndexON,D1437)</f>
        <v>49522</v>
      </c>
      <c r="F1437" s="193">
        <f>IFERROR(_xll.qlIndexFixing(IndexON,D1437,TRUE,_xll.ohTrigger(RecalcTrigger,TriggerON)),NA())</f>
        <v>1.8170549242446654E-2</v>
      </c>
      <c r="H1437" s="42">
        <f>_xll.qlCalendarAdvance(Calendar,$H1436,B1437,"f",FALSE)</f>
        <v>49522</v>
      </c>
      <c r="I1437" s="177">
        <f>_xll.qlInterestRateIndexValueDate(Index1M,$H1437)</f>
        <v>49524</v>
      </c>
      <c r="J1437" s="182">
        <f>IFERROR(_xll.qlIndexFixing(Index1M,$H1437,TRUE,_xll.ohTrigger(RecalcTrigger,Trigger1M)),NA())</f>
        <v>1.8248437627419314E-2</v>
      </c>
      <c r="K1437" s="44">
        <f>IFERROR(_xll.qlIndexFixing(Index3M,H1437,TRUE,_xll.ohTrigger(RecalcTrigger,Trigger3M)),NA())</f>
        <v>1.8457001388092805E-2</v>
      </c>
      <c r="L1437" s="44">
        <f>IFERROR(_xll.qlIndexFixing(Index6M,$H1437,TRUE,_xll.ohTrigger(RecalcTrigger,Trigger6M)),NA())</f>
        <v>1.8521297286568244E-2</v>
      </c>
      <c r="M1437" s="183">
        <f>IFERROR(_xll.qlIndexFixing(Index1Y,$H1437,TRUE,_xll.ohTrigger(RecalcTrigger,Trigger1Y)),NA())</f>
        <v>1.833291064828679E-2</v>
      </c>
      <c r="N1437" s="182">
        <f>IFERROR(_xll.qlIndexFixing(ONIndex1M,I1437,TRUE,_xll.ohTrigger(RecalcTrigger,Trigger1M)),NA())</f>
        <v>1.8260390821982497E-2</v>
      </c>
      <c r="O1437" s="44">
        <f>IFERROR(_xll.qlIndexFixing(ONIndex3M,I1437,TRUE,_xll.ohTrigger(RecalcTrigger,Trigger3M)),NA())</f>
        <v>1.851204120883132E-2</v>
      </c>
      <c r="P1437" s="44">
        <f>IFERROR(_xll.qlIndexFixing(ONIndex6M,I1437,TRUE,_xll.ohTrigger(RecalcTrigger,Trigger6M)),NA())</f>
        <v>1.8640542180294872E-2</v>
      </c>
      <c r="Q1437" s="183">
        <f>IFERROR(_xll.qlIndexFixing(ONIndex1Y,I1437,TRUE,_xll.ohTrigger(RecalcTrigger,Trigger1Y)),NA())</f>
        <v>1.8654093967827023E-2</v>
      </c>
    </row>
    <row r="1438" spans="2:17" x14ac:dyDescent="0.2">
      <c r="B1438" s="39" t="s">
        <v>42</v>
      </c>
      <c r="D1438" s="42">
        <f>_xll.qlCalendarAdvance(Calendar,$D1437,B1438,"f",FALSE)</f>
        <v>49529</v>
      </c>
      <c r="E1438" s="177">
        <f>_xll.qlInterestRateIndexValueDate(IndexON,D1438)</f>
        <v>49529</v>
      </c>
      <c r="F1438" s="193">
        <f>IFERROR(_xll.qlIndexFixing(IndexON,D1438,TRUE,_xll.ohTrigger(RecalcTrigger,TriggerON)),NA())</f>
        <v>1.8154303563324703E-2</v>
      </c>
      <c r="H1438" s="42">
        <f>_xll.qlCalendarAdvance(Calendar,$H1437,B1438,"f",FALSE)</f>
        <v>49529</v>
      </c>
      <c r="I1438" s="177">
        <f>_xll.qlInterestRateIndexValueDate(Index1M,$H1438)</f>
        <v>49531</v>
      </c>
      <c r="J1438" s="182">
        <f>IFERROR(_xll.qlIndexFixing(Index1M,$H1438,TRUE,_xll.ohTrigger(RecalcTrigger,Trigger1M)),NA())</f>
        <v>1.8231960625594432E-2</v>
      </c>
      <c r="K1438" s="44">
        <f>IFERROR(_xll.qlIndexFixing(Index3M,H1438,TRUE,_xll.ohTrigger(RecalcTrigger,Trigger3M)),NA())</f>
        <v>1.8440600175134832E-2</v>
      </c>
      <c r="L1438" s="44">
        <f>IFERROR(_xll.qlIndexFixing(Index6M,$H1438,TRUE,_xll.ohTrigger(RecalcTrigger,Trigger6M)),NA())</f>
        <v>1.8504477453813981E-2</v>
      </c>
      <c r="M1438" s="183">
        <f>IFERROR(_xll.qlIndexFixing(Index1Y,$H1438,TRUE,_xll.ohTrigger(RecalcTrigger,Trigger1Y)),NA())</f>
        <v>1.8315622815361584E-2</v>
      </c>
      <c r="N1438" s="182">
        <f>IFERROR(_xll.qlIndexFixing(ONIndex1M,I1438,TRUE,_xll.ohTrigger(RecalcTrigger,Trigger1M)),NA())</f>
        <v>1.8243989854678233E-2</v>
      </c>
      <c r="O1438" s="44">
        <f>IFERROR(_xll.qlIndexFixing(ONIndex3M,I1438,TRUE,_xll.ohTrigger(RecalcTrigger,Trigger3M)),NA())</f>
        <v>1.8495809428831222E-2</v>
      </c>
      <c r="P1438" s="44">
        <f>IFERROR(_xll.qlIndexFixing(ONIndex6M,I1438,TRUE,_xll.ohTrigger(RecalcTrigger,Trigger6M)),NA())</f>
        <v>1.8624300449134878E-2</v>
      </c>
      <c r="Q1438" s="183">
        <f>IFERROR(_xll.qlIndexFixing(ONIndex1Y,I1438,TRUE,_xll.ohTrigger(RecalcTrigger,Trigger1Y)),NA())</f>
        <v>1.8631959703645506E-2</v>
      </c>
    </row>
    <row r="1439" spans="2:17" x14ac:dyDescent="0.2">
      <c r="B1439" s="39" t="s">
        <v>42</v>
      </c>
      <c r="D1439" s="42">
        <f>_xll.qlCalendarAdvance(Calendar,$D1438,B1439,"f",FALSE)</f>
        <v>49536</v>
      </c>
      <c r="E1439" s="177">
        <f>_xll.qlInterestRateIndexValueDate(IndexON,D1439)</f>
        <v>49536</v>
      </c>
      <c r="F1439" s="193">
        <f>IFERROR(_xll.qlIndexFixing(IndexON,D1439,TRUE,_xll.ohTrigger(RecalcTrigger,TriggerON)),NA())</f>
        <v>1.8138027481482411E-2</v>
      </c>
      <c r="H1439" s="42">
        <f>_xll.qlCalendarAdvance(Calendar,$H1438,B1439,"f",FALSE)</f>
        <v>49536</v>
      </c>
      <c r="I1439" s="177">
        <f>_xll.qlInterestRateIndexValueDate(Index1M,$H1439)</f>
        <v>49538</v>
      </c>
      <c r="J1439" s="182">
        <f>IFERROR(_xll.qlIndexFixing(Index1M,$H1439,TRUE,_xll.ohTrigger(RecalcTrigger,Trigger1M)),NA())</f>
        <v>1.8215451251321606E-2</v>
      </c>
      <c r="K1439" s="44">
        <f>IFERROR(_xll.qlIndexFixing(Index3M,H1439,TRUE,_xll.ohTrigger(RecalcTrigger,Trigger3M)),NA())</f>
        <v>1.842418436060499E-2</v>
      </c>
      <c r="L1439" s="44">
        <f>IFERROR(_xll.qlIndexFixing(Index6M,$H1439,TRUE,_xll.ohTrigger(RecalcTrigger,Trigger6M)),NA())</f>
        <v>1.84876129327552E-2</v>
      </c>
      <c r="M1439" s="183">
        <f>IFERROR(_xll.qlIndexFixing(Index1Y,$H1439,TRUE,_xll.ohTrigger(RecalcTrigger,Trigger1Y)),NA())</f>
        <v>1.8298509574432825E-2</v>
      </c>
      <c r="N1439" s="182">
        <f>IFERROR(_xll.qlIndexFixing(ONIndex1M,I1439,TRUE,_xll.ohTrigger(RecalcTrigger,Trigger1M)),NA())</f>
        <v>1.8227556282415236E-2</v>
      </c>
      <c r="O1439" s="44">
        <f>IFERROR(_xll.qlIndexFixing(ONIndex3M,I1439,TRUE,_xll.ohTrigger(RecalcTrigger,Trigger3M)),NA())</f>
        <v>1.847956174739096E-2</v>
      </c>
      <c r="P1439" s="44">
        <f>IFERROR(_xll.qlIndexFixing(ONIndex6M,I1439,TRUE,_xll.ohTrigger(RecalcTrigger,Trigger6M)),NA())</f>
        <v>1.8608043929884133E-2</v>
      </c>
      <c r="Q1439" s="183">
        <f>IFERROR(_xll.qlIndexFixing(ONIndex1Y,I1439,TRUE,_xll.ohTrigger(RecalcTrigger,Trigger1Y)),NA())</f>
        <v>1.8609758880145932E-2</v>
      </c>
    </row>
    <row r="1440" spans="2:17" x14ac:dyDescent="0.2">
      <c r="B1440" s="39" t="s">
        <v>42</v>
      </c>
      <c r="D1440" s="42">
        <f>_xll.qlCalendarAdvance(Calendar,$D1439,B1440,"f",FALSE)</f>
        <v>49543</v>
      </c>
      <c r="E1440" s="177">
        <f>_xll.qlInterestRateIndexValueDate(IndexON,D1440)</f>
        <v>49543</v>
      </c>
      <c r="F1440" s="193">
        <f>IFERROR(_xll.qlIndexFixing(IndexON,D1440,TRUE,_xll.ohTrigger(RecalcTrigger,TriggerON)),NA())</f>
        <v>1.812172116718358E-2</v>
      </c>
      <c r="H1440" s="42">
        <f>_xll.qlCalendarAdvance(Calendar,$H1439,B1440,"f",FALSE)</f>
        <v>49543</v>
      </c>
      <c r="I1440" s="177">
        <f>_xll.qlInterestRateIndexValueDate(Index1M,$H1440)</f>
        <v>49545</v>
      </c>
      <c r="J1440" s="182">
        <f>IFERROR(_xll.qlIndexFixing(Index1M,$H1440,TRUE,_xll.ohTrigger(RecalcTrigger,Trigger1M)),NA())</f>
        <v>1.8198909669769354E-2</v>
      </c>
      <c r="K1440" s="44">
        <f>IFERROR(_xll.qlIndexFixing(Index3M,H1440,TRUE,_xll.ohTrigger(RecalcTrigger,Trigger3M)),NA())</f>
        <v>1.840775415984252E-2</v>
      </c>
      <c r="L1440" s="44">
        <f>IFERROR(_xll.qlIndexFixing(Index6M,$H1440,TRUE,_xll.ohTrigger(RecalcTrigger,Trigger6M)),NA())</f>
        <v>1.8470705138541845E-2</v>
      </c>
      <c r="M1440" s="183">
        <f>IFERROR(_xll.qlIndexFixing(Index1Y,$H1440,TRUE,_xll.ohTrigger(RecalcTrigger,Trigger1Y)),NA())</f>
        <v>1.8281572733732983E-2</v>
      </c>
      <c r="N1440" s="182">
        <f>IFERROR(_xll.qlIndexFixing(ONIndex1M,I1440,TRUE,_xll.ohTrigger(RecalcTrigger,Trigger1M)),NA())</f>
        <v>1.8211090269941721E-2</v>
      </c>
      <c r="O1440" s="44">
        <f>IFERROR(_xll.qlIndexFixing(ONIndex3M,I1440,TRUE,_xll.ohTrigger(RecalcTrigger,Trigger3M)),NA())</f>
        <v>1.8463298378739168E-2</v>
      </c>
      <c r="P1440" s="44">
        <f>IFERROR(_xll.qlIndexFixing(ONIndex6M,I1440,TRUE,_xll.ohTrigger(RecalcTrigger,Trigger6M)),NA())</f>
        <v>1.8591772829656961E-2</v>
      </c>
      <c r="Q1440" s="183">
        <f>IFERROR(_xll.qlIndexFixing(ONIndex1Y,I1440,TRUE,_xll.ohTrigger(RecalcTrigger,Trigger1Y)),NA())</f>
        <v>1.8587491555202007E-2</v>
      </c>
    </row>
    <row r="1441" spans="2:17" x14ac:dyDescent="0.2">
      <c r="B1441" s="39" t="s">
        <v>42</v>
      </c>
      <c r="D1441" s="42">
        <f>_xll.qlCalendarAdvance(Calendar,$D1440,B1441,"f",FALSE)</f>
        <v>49550</v>
      </c>
      <c r="E1441" s="177">
        <f>_xll.qlInterestRateIndexValueDate(IndexON,D1441)</f>
        <v>49550</v>
      </c>
      <c r="F1441" s="193">
        <f>IFERROR(_xll.qlIndexFixing(IndexON,D1441,TRUE,_xll.ohTrigger(RecalcTrigger,TriggerON)),NA())</f>
        <v>1.8105384791011758E-2</v>
      </c>
      <c r="H1441" s="42">
        <f>_xll.qlCalendarAdvance(Calendar,$H1440,B1441,"f",FALSE)</f>
        <v>49550</v>
      </c>
      <c r="I1441" s="177">
        <f>_xll.qlInterestRateIndexValueDate(Index1M,$H1441)</f>
        <v>49552</v>
      </c>
      <c r="J1441" s="182">
        <f>IFERROR(_xll.qlIndexFixing(Index1M,$H1441,TRUE,_xll.ohTrigger(RecalcTrigger,Trigger1M)),NA())</f>
        <v>1.8184517792785928E-2</v>
      </c>
      <c r="K1441" s="44">
        <f>IFERROR(_xll.qlIndexFixing(Index3M,H1441,TRUE,_xll.ohTrigger(RecalcTrigger,Trigger3M)),NA())</f>
        <v>1.8393433853245093E-2</v>
      </c>
      <c r="L1441" s="44">
        <f>IFERROR(_xll.qlIndexFixing(Index6M,$H1441,TRUE,_xll.ohTrigger(RecalcTrigger,Trigger6M)),NA())</f>
        <v>1.8456032773128392E-2</v>
      </c>
      <c r="M1441" s="183">
        <f>IFERROR(_xll.qlIndexFixing(Index1Y,$H1441,TRUE,_xll.ohTrigger(RecalcTrigger,Trigger1Y)),NA())</f>
        <v>1.8266563305205284E-2</v>
      </c>
      <c r="N1441" s="182">
        <f>IFERROR(_xll.qlIndexFixing(ONIndex1M,I1441,TRUE,_xll.ohTrigger(RecalcTrigger,Trigger1M)),NA())</f>
        <v>1.8194591982245711E-2</v>
      </c>
      <c r="O1441" s="44">
        <f>IFERROR(_xll.qlIndexFixing(ONIndex3M,I1441,TRUE,_xll.ohTrigger(RecalcTrigger,Trigger3M)),NA())</f>
        <v>1.8447019537024545E-2</v>
      </c>
      <c r="P1441" s="44">
        <f>IFERROR(_xll.qlIndexFixing(ONIndex6M,I1441,TRUE,_xll.ohTrigger(RecalcTrigger,Trigger6M)),NA())</f>
        <v>1.8575487355487752E-2</v>
      </c>
      <c r="Q1441" s="183">
        <f>IFERROR(_xll.qlIndexFixing(ONIndex1Y,I1441,TRUE,_xll.ohTrigger(RecalcTrigger,Trigger1Y)),NA())</f>
        <v>1.8565157786287756E-2</v>
      </c>
    </row>
    <row r="1442" spans="2:17" x14ac:dyDescent="0.2">
      <c r="B1442" s="39" t="s">
        <v>42</v>
      </c>
      <c r="D1442" s="42">
        <f>_xll.qlCalendarAdvance(Calendar,$D1441,B1442,"f",FALSE)</f>
        <v>49557</v>
      </c>
      <c r="E1442" s="177">
        <f>_xll.qlInterestRateIndexValueDate(IndexON,D1442)</f>
        <v>49557</v>
      </c>
      <c r="F1442" s="193">
        <f>IFERROR(_xll.qlIndexFixing(IndexON,D1442,TRUE,_xll.ohTrigger(RecalcTrigger,TriggerON)),NA())</f>
        <v>1.8089018523630429E-2</v>
      </c>
      <c r="H1442" s="42">
        <f>_xll.qlCalendarAdvance(Calendar,$H1441,B1442,"f",FALSE)</f>
        <v>49557</v>
      </c>
      <c r="I1442" s="177">
        <f>_xll.qlInterestRateIndexValueDate(Index1M,$H1442)</f>
        <v>49559</v>
      </c>
      <c r="J1442" s="182">
        <f>IFERROR(_xll.qlIndexFixing(Index1M,$H1442,TRUE,_xll.ohTrigger(RecalcTrigger,Trigger1M)),NA())</f>
        <v>1.8165730545521303E-2</v>
      </c>
      <c r="K1442" s="44">
        <f>IFERROR(_xll.qlIndexFixing(Index3M,H1442,TRUE,_xll.ohTrigger(RecalcTrigger,Trigger3M)),NA())</f>
        <v>1.8376980911914868E-2</v>
      </c>
      <c r="L1442" s="44">
        <f>IFERROR(_xll.qlIndexFixing(Index6M,$H1442,TRUE,_xll.ohTrigger(RecalcTrigger,Trigger6M)),NA())</f>
        <v>1.8439053712201045E-2</v>
      </c>
      <c r="M1442" s="183">
        <f>IFERROR(_xll.qlIndexFixing(Index1Y,$H1442,TRUE,_xll.ohTrigger(RecalcTrigger,Trigger1Y)),NA())</f>
        <v>1.8248235506643382E-2</v>
      </c>
      <c r="N1442" s="182">
        <f>IFERROR(_xll.qlIndexFixing(ONIndex1M,I1442,TRUE,_xll.ohTrigger(RecalcTrigger,Trigger1M)),NA())</f>
        <v>1.8178061583995486E-2</v>
      </c>
      <c r="O1442" s="44">
        <f>IFERROR(_xll.qlIndexFixing(ONIndex3M,I1442,TRUE,_xll.ohTrigger(RecalcTrigger,Trigger3M)),NA())</f>
        <v>1.843072543639579E-2</v>
      </c>
      <c r="P1442" s="44">
        <f>IFERROR(_xll.qlIndexFixing(ONIndex6M,I1442,TRUE,_xll.ohTrigger(RecalcTrigger,Trigger6M)),NA())</f>
        <v>1.8559187714650704E-2</v>
      </c>
      <c r="Q1442" s="183">
        <f>IFERROR(_xll.qlIndexFixing(ONIndex1Y,I1442,TRUE,_xll.ohTrigger(RecalcTrigger,Trigger1Y)),NA())</f>
        <v>1.8542757631117013E-2</v>
      </c>
    </row>
    <row r="1443" spans="2:17" x14ac:dyDescent="0.2">
      <c r="B1443" s="39" t="s">
        <v>42</v>
      </c>
      <c r="D1443" s="42">
        <f>_xll.qlCalendarAdvance(Calendar,$D1442,B1443,"f",FALSE)</f>
        <v>49564</v>
      </c>
      <c r="E1443" s="177">
        <f>_xll.qlInterestRateIndexValueDate(IndexON,D1443)</f>
        <v>49564</v>
      </c>
      <c r="F1443" s="193">
        <f>IFERROR(_xll.qlIndexFixing(IndexON,D1443,TRUE,_xll.ohTrigger(RecalcTrigger,TriggerON)),NA())</f>
        <v>1.8072622535543204E-2</v>
      </c>
      <c r="H1443" s="42">
        <f>_xll.qlCalendarAdvance(Calendar,$H1442,B1443,"f",FALSE)</f>
        <v>49564</v>
      </c>
      <c r="I1443" s="177">
        <f>_xll.qlInterestRateIndexValueDate(Index1M,$H1443)</f>
        <v>49566</v>
      </c>
      <c r="J1443" s="182">
        <f>IFERROR(_xll.qlIndexFixing(Index1M,$H1443,TRUE,_xll.ohTrigger(RecalcTrigger,Trigger1M)),NA())</f>
        <v>1.8149093333165132E-2</v>
      </c>
      <c r="K1443" s="44">
        <f>IFERROR(_xll.qlIndexFixing(Index3M,H1443,TRUE,_xll.ohTrigger(RecalcTrigger,Trigger3M)),NA())</f>
        <v>1.8360514184068095E-2</v>
      </c>
      <c r="L1443" s="44">
        <f>IFERROR(_xll.qlIndexFixing(Index6M,$H1443,TRUE,_xll.ohTrigger(RecalcTrigger,Trigger6M)),NA())</f>
        <v>1.8422034623316048E-2</v>
      </c>
      <c r="M1443" s="183">
        <f>IFERROR(_xll.qlIndexFixing(Index1Y,$H1443,TRUE,_xll.ohTrigger(RecalcTrigger,Trigger1Y)),NA())</f>
        <v>1.8231838757420259E-2</v>
      </c>
      <c r="N1443" s="182">
        <f>IFERROR(_xll.qlIndexFixing(ONIndex1M,I1443,TRUE,_xll.ohTrigger(RecalcTrigger,Trigger1M)),NA())</f>
        <v>1.8161499240019197E-2</v>
      </c>
      <c r="O1443" s="44">
        <f>IFERROR(_xll.qlIndexFixing(ONIndex3M,I1443,TRUE,_xll.ohTrigger(RecalcTrigger,Trigger3M)),NA())</f>
        <v>1.8414416290921665E-2</v>
      </c>
      <c r="P1443" s="44">
        <f>IFERROR(_xll.qlIndexFixing(ONIndex6M,I1443,TRUE,_xll.ohTrigger(RecalcTrigger,Trigger6M)),NA())</f>
        <v>1.8542874114180208E-2</v>
      </c>
      <c r="Q1443" s="183">
        <f>IFERROR(_xll.qlIndexFixing(ONIndex1Y,I1443,TRUE,_xll.ohTrigger(RecalcTrigger,Trigger1Y)),NA())</f>
        <v>1.8520291147243739E-2</v>
      </c>
    </row>
    <row r="1444" spans="2:17" x14ac:dyDescent="0.2">
      <c r="B1444" s="39" t="s">
        <v>42</v>
      </c>
      <c r="D1444" s="42">
        <f>_xll.qlCalendarAdvance(Calendar,$D1443,B1444,"f",FALSE)</f>
        <v>49571</v>
      </c>
      <c r="E1444" s="177">
        <f>_xll.qlInterestRateIndexValueDate(IndexON,D1444)</f>
        <v>49571</v>
      </c>
      <c r="F1444" s="193">
        <f>IFERROR(_xll.qlIndexFixing(IndexON,D1444,TRUE,_xll.ohTrigger(RecalcTrigger,TriggerON)),NA())</f>
        <v>1.8056196997253693E-2</v>
      </c>
      <c r="H1444" s="42">
        <f>_xll.qlCalendarAdvance(Calendar,$H1443,B1444,"f",FALSE)</f>
        <v>49571</v>
      </c>
      <c r="I1444" s="177">
        <f>_xll.qlInterestRateIndexValueDate(Index1M,$H1444)</f>
        <v>49573</v>
      </c>
      <c r="J1444" s="182">
        <f>IFERROR(_xll.qlIndexFixing(Index1M,$H1444,TRUE,_xll.ohTrigger(RecalcTrigger,Trigger1M)),NA())</f>
        <v>1.8132424574213945E-2</v>
      </c>
      <c r="K1444" s="44">
        <f>IFERROR(_xll.qlIndexFixing(Index3M,H1444,TRUE,_xll.ohTrigger(RecalcTrigger,Trigger3M)),NA())</f>
        <v>1.8344033884989275E-2</v>
      </c>
      <c r="L1444" s="44">
        <f>IFERROR(_xll.qlIndexFixing(Index6M,$H1444,TRUE,_xll.ohTrigger(RecalcTrigger,Trigger6M)),NA())</f>
        <v>1.8404976958963835E-2</v>
      </c>
      <c r="M1444" s="183">
        <f>IFERROR(_xll.qlIndexFixing(Index1Y,$H1444,TRUE,_xll.ohTrigger(RecalcTrigger,Trigger1Y)),NA())</f>
        <v>1.8215625682765444E-2</v>
      </c>
      <c r="N1444" s="182">
        <f>IFERROR(_xll.qlIndexFixing(ONIndex1M,I1444,TRUE,_xll.ohTrigger(RecalcTrigger,Trigger1M)),NA())</f>
        <v>1.8144905115065058E-2</v>
      </c>
      <c r="O1444" s="44">
        <f>IFERROR(_xll.qlIndexFixing(ONIndex3M,I1444,TRUE,_xll.ohTrigger(RecalcTrigger,Trigger3M)),NA())</f>
        <v>1.8398092314830805E-2</v>
      </c>
      <c r="P1444" s="44">
        <f>IFERROR(_xll.qlIndexFixing(ONIndex6M,I1444,TRUE,_xll.ohTrigger(RecalcTrigger,Trigger6M)),NA())</f>
        <v>1.8526546761030716E-2</v>
      </c>
      <c r="Q1444" s="183">
        <f>IFERROR(_xll.qlIndexFixing(ONIndex1Y,I1444,TRUE,_xll.ohTrigger(RecalcTrigger,Trigger1Y)),NA())</f>
        <v>1.8497758392381769E-2</v>
      </c>
    </row>
    <row r="1445" spans="2:17" x14ac:dyDescent="0.2">
      <c r="B1445" s="39" t="s">
        <v>42</v>
      </c>
      <c r="D1445" s="42">
        <f>_xll.qlCalendarAdvance(Calendar,$D1444,B1445,"f",FALSE)</f>
        <v>49578</v>
      </c>
      <c r="E1445" s="177">
        <f>_xll.qlInterestRateIndexValueDate(IndexON,D1445)</f>
        <v>49578</v>
      </c>
      <c r="F1445" s="193">
        <f>IFERROR(_xll.qlIndexFixing(IndexON,D1445,TRUE,_xll.ohTrigger(RecalcTrigger,TriggerON)),NA())</f>
        <v>1.8039742079185572E-2</v>
      </c>
      <c r="H1445" s="42">
        <f>_xll.qlCalendarAdvance(Calendar,$H1444,B1445,"f",FALSE)</f>
        <v>49578</v>
      </c>
      <c r="I1445" s="177">
        <f>_xll.qlInterestRateIndexValueDate(Index1M,$H1445)</f>
        <v>49580</v>
      </c>
      <c r="J1445" s="182">
        <f>IFERROR(_xll.qlIndexFixing(Index1M,$H1445,TRUE,_xll.ohTrigger(RecalcTrigger,Trigger1M)),NA())</f>
        <v>1.8114243675667913E-2</v>
      </c>
      <c r="K1445" s="44">
        <f>IFERROR(_xll.qlIndexFixing(Index3M,H1445,TRUE,_xll.ohTrigger(RecalcTrigger,Trigger3M)),NA())</f>
        <v>1.8325395648791536E-2</v>
      </c>
      <c r="L1445" s="44">
        <f>IFERROR(_xll.qlIndexFixing(Index6M,$H1445,TRUE,_xll.ohTrigger(RecalcTrigger,Trigger6M)),NA())</f>
        <v>1.8385566941868426E-2</v>
      </c>
      <c r="M1445" s="183">
        <f>IFERROR(_xll.qlIndexFixing(Index1Y,$H1445,TRUE,_xll.ohTrigger(RecalcTrigger,Trigger1Y)),NA())</f>
        <v>1.8199045808805662E-2</v>
      </c>
      <c r="N1445" s="182">
        <f>IFERROR(_xll.qlIndexFixing(ONIndex1M,I1445,TRUE,_xll.ohTrigger(RecalcTrigger,Trigger1M)),NA())</f>
        <v>1.8128279374041156E-2</v>
      </c>
      <c r="O1445" s="44">
        <f>IFERROR(_xll.qlIndexFixing(ONIndex3M,I1445,TRUE,_xll.ohTrigger(RecalcTrigger,Trigger3M)),NA())</f>
        <v>1.8381753722191974E-2</v>
      </c>
      <c r="P1445" s="44">
        <f>IFERROR(_xll.qlIndexFixing(ONIndex6M,I1445,TRUE,_xll.ohTrigger(RecalcTrigger,Trigger6M)),NA())</f>
        <v>1.8510205862636298E-2</v>
      </c>
      <c r="Q1445" s="183">
        <f>IFERROR(_xll.qlIndexFixing(ONIndex1Y,I1445,TRUE,_xll.ohTrigger(RecalcTrigger,Trigger1Y)),NA())</f>
        <v>1.8475159424085064E-2</v>
      </c>
    </row>
    <row r="1446" spans="2:17" x14ac:dyDescent="0.2">
      <c r="B1446" s="39" t="s">
        <v>42</v>
      </c>
      <c r="D1446" s="42">
        <f>_xll.qlCalendarAdvance(Calendar,$D1445,B1446,"f",FALSE)</f>
        <v>49585</v>
      </c>
      <c r="E1446" s="177">
        <f>_xll.qlInterestRateIndexValueDate(IndexON,D1446)</f>
        <v>49585</v>
      </c>
      <c r="F1446" s="193">
        <f>IFERROR(_xll.qlIndexFixing(IndexON,D1446,TRUE,_xll.ohTrigger(RecalcTrigger,TriggerON)),NA())</f>
        <v>1.8023257952082261E-2</v>
      </c>
      <c r="H1446" s="42">
        <f>_xll.qlCalendarAdvance(Calendar,$H1445,B1446,"f",FALSE)</f>
        <v>49585</v>
      </c>
      <c r="I1446" s="177">
        <f>_xll.qlInterestRateIndexValueDate(Index1M,$H1446)</f>
        <v>49587</v>
      </c>
      <c r="J1446" s="182">
        <f>IFERROR(_xll.qlIndexFixing(Index1M,$H1446,TRUE,_xll.ohTrigger(RecalcTrigger,Trigger1M)),NA())</f>
        <v>1.8098993077210943E-2</v>
      </c>
      <c r="K1446" s="44">
        <f>IFERROR(_xll.qlIndexFixing(Index3M,H1446,TRUE,_xll.ohTrigger(RecalcTrigger,Trigger3M)),NA())</f>
        <v>1.8308886589343525E-2</v>
      </c>
      <c r="L1446" s="44">
        <f>IFERROR(_xll.qlIndexFixing(Index6M,$H1446,TRUE,_xll.ohTrigger(RecalcTrigger,Trigger6M)),NA())</f>
        <v>1.83684295000348E-2</v>
      </c>
      <c r="M1446" s="183">
        <f>IFERROR(_xll.qlIndexFixing(Index1Y,$H1446,TRUE,_xll.ohTrigger(RecalcTrigger,Trigger1Y)),NA())</f>
        <v>1.8183757877119653E-2</v>
      </c>
      <c r="N1446" s="182">
        <f>IFERROR(_xll.qlIndexFixing(ONIndex1M,I1446,TRUE,_xll.ohTrigger(RecalcTrigger,Trigger1M)),NA())</f>
        <v>1.8111622181535836E-2</v>
      </c>
      <c r="O1446" s="44">
        <f>IFERROR(_xll.qlIndexFixing(ONIndex3M,I1446,TRUE,_xll.ohTrigger(RecalcTrigger,Trigger3M)),NA())</f>
        <v>1.8365400727153869E-2</v>
      </c>
      <c r="P1446" s="44">
        <f>IFERROR(_xll.qlIndexFixing(ONIndex6M,I1446,TRUE,_xll.ohTrigger(RecalcTrigger,Trigger6M)),NA())</f>
        <v>1.8493851625871471E-2</v>
      </c>
      <c r="Q1446" s="183">
        <f>IFERROR(_xll.qlIndexFixing(ONIndex1Y,I1446,TRUE,_xll.ohTrigger(RecalcTrigger,Trigger1Y)),NA())</f>
        <v>1.8452494300067457E-2</v>
      </c>
    </row>
    <row r="1447" spans="2:17" x14ac:dyDescent="0.2">
      <c r="B1447" s="39" t="s">
        <v>42</v>
      </c>
      <c r="D1447" s="42">
        <f>_xll.qlCalendarAdvance(Calendar,$D1446,B1447,"f",FALSE)</f>
        <v>49592</v>
      </c>
      <c r="E1447" s="177">
        <f>_xll.qlInterestRateIndexValueDate(IndexON,D1447)</f>
        <v>49592</v>
      </c>
      <c r="F1447" s="193">
        <f>IFERROR(_xll.qlIndexFixing(IndexON,D1447,TRUE,_xll.ohTrigger(RecalcTrigger,TriggerON)),NA())</f>
        <v>1.8006744786447371E-2</v>
      </c>
      <c r="H1447" s="42">
        <f>_xll.qlCalendarAdvance(Calendar,$H1446,B1447,"f",FALSE)</f>
        <v>49592</v>
      </c>
      <c r="I1447" s="177">
        <f>_xll.qlInterestRateIndexValueDate(Index1M,$H1447)</f>
        <v>49594</v>
      </c>
      <c r="J1447" s="182">
        <f>IFERROR(_xll.qlIndexFixing(Index1M,$H1447,TRUE,_xll.ohTrigger(RecalcTrigger,Trigger1M)),NA())</f>
        <v>1.8082230669493594E-2</v>
      </c>
      <c r="K1447" s="44">
        <f>IFERROR(_xll.qlIndexFixing(Index3M,H1447,TRUE,_xll.ohTrigger(RecalcTrigger,Trigger3M)),NA())</f>
        <v>1.8292368410281513E-2</v>
      </c>
      <c r="L1447" s="44">
        <f>IFERROR(_xll.qlIndexFixing(Index6M,$H1447,TRUE,_xll.ohTrigger(RecalcTrigger,Trigger6M)),NA())</f>
        <v>1.8350482560159236E-2</v>
      </c>
      <c r="M1447" s="183">
        <f>IFERROR(_xll.qlIndexFixing(Index1Y,$H1447,TRUE,_xll.ohTrigger(RecalcTrigger,Trigger1Y)),NA())</f>
        <v>1.8168106816493834E-2</v>
      </c>
      <c r="N1447" s="182">
        <f>IFERROR(_xll.qlIndexFixing(ONIndex1M,I1447,TRUE,_xll.ohTrigger(RecalcTrigger,Trigger1M)),NA())</f>
        <v>1.8094933702537119E-2</v>
      </c>
      <c r="O1447" s="44">
        <f>IFERROR(_xll.qlIndexFixing(ONIndex3M,I1447,TRUE,_xll.ohTrigger(RecalcTrigger,Trigger3M)),NA())</f>
        <v>1.834903354386519E-2</v>
      </c>
      <c r="P1447" s="44">
        <f>IFERROR(_xll.qlIndexFixing(ONIndex6M,I1447,TRUE,_xll.ohTrigger(RecalcTrigger,Trigger6M)),NA())</f>
        <v>1.8477484257850563E-2</v>
      </c>
      <c r="Q1447" s="183">
        <f>IFERROR(_xll.qlIndexFixing(ONIndex1Y,I1447,TRUE,_xll.ohTrigger(RecalcTrigger,Trigger1Y)),NA())</f>
        <v>1.8429763078042782E-2</v>
      </c>
    </row>
    <row r="1448" spans="2:17" x14ac:dyDescent="0.2">
      <c r="B1448" s="39" t="s">
        <v>42</v>
      </c>
      <c r="D1448" s="42">
        <f>_xll.qlCalendarAdvance(Calendar,$D1447,B1448,"f",FALSE)</f>
        <v>49599</v>
      </c>
      <c r="E1448" s="177">
        <f>_xll.qlInterestRateIndexValueDate(IndexON,D1448)</f>
        <v>49599</v>
      </c>
      <c r="F1448" s="193">
        <f>IFERROR(_xll.qlIndexFixing(IndexON,D1448,TRUE,_xll.ohTrigger(RecalcTrigger,TriggerON)),NA())</f>
        <v>1.7990202752784512E-2</v>
      </c>
      <c r="H1448" s="42">
        <f>_xll.qlCalendarAdvance(Calendar,$H1447,B1448,"f",FALSE)</f>
        <v>49599</v>
      </c>
      <c r="I1448" s="177">
        <f>_xll.qlInterestRateIndexValueDate(Index1M,$H1448)</f>
        <v>49601</v>
      </c>
      <c r="J1448" s="182">
        <f>IFERROR(_xll.qlIndexFixing(Index1M,$H1448,TRUE,_xll.ohTrigger(RecalcTrigger,Trigger1M)),NA())</f>
        <v>1.806543737585533E-2</v>
      </c>
      <c r="K1448" s="44">
        <f>IFERROR(_xll.qlIndexFixing(Index3M,H1448,TRUE,_xll.ohTrigger(RecalcTrigger,Trigger3M)),NA())</f>
        <v>1.8275842884760741E-2</v>
      </c>
      <c r="L1448" s="44">
        <f>IFERROR(_xll.qlIndexFixing(Index6M,$H1448,TRUE,_xll.ohTrigger(RecalcTrigger,Trigger6M)),NA())</f>
        <v>1.8334056378921264E-2</v>
      </c>
      <c r="M1448" s="183">
        <f>IFERROR(_xll.qlIndexFixing(Index1Y,$H1448,TRUE,_xll.ohTrigger(RecalcTrigger,Trigger1Y)),NA())</f>
        <v>1.8152646771172731E-2</v>
      </c>
      <c r="N1448" s="182">
        <f>IFERROR(_xll.qlIndexFixing(ONIndex1M,I1448,TRUE,_xll.ohTrigger(RecalcTrigger,Trigger1M)),NA())</f>
        <v>1.8078214101713286E-2</v>
      </c>
      <c r="O1448" s="44">
        <f>IFERROR(_xll.qlIndexFixing(ONIndex3M,I1448,TRUE,_xll.ohTrigger(RecalcTrigger,Trigger3M)),NA())</f>
        <v>1.8332652386394699E-2</v>
      </c>
      <c r="P1448" s="44">
        <f>IFERROR(_xll.qlIndexFixing(ONIndex6M,I1448,TRUE,_xll.ohTrigger(RecalcTrigger,Trigger6M)),NA())</f>
        <v>1.8461103965847769E-2</v>
      </c>
      <c r="Q1448" s="183">
        <f>IFERROR(_xll.qlIndexFixing(ONIndex1Y,I1448,TRUE,_xll.ohTrigger(RecalcTrigger,Trigger1Y)),NA())</f>
        <v>1.8406965815245258E-2</v>
      </c>
    </row>
    <row r="1449" spans="2:17" x14ac:dyDescent="0.2">
      <c r="B1449" s="39" t="s">
        <v>42</v>
      </c>
      <c r="D1449" s="42">
        <f>_xll.qlCalendarAdvance(Calendar,$D1448,B1449,"f",FALSE)</f>
        <v>49606</v>
      </c>
      <c r="E1449" s="177">
        <f>_xll.qlInterestRateIndexValueDate(IndexON,D1449)</f>
        <v>49606</v>
      </c>
      <c r="F1449" s="193">
        <f>IFERROR(_xll.qlIndexFixing(IndexON,D1449,TRUE,_xll.ohTrigger(RecalcTrigger,TriggerON)),NA())</f>
        <v>1.7973632021597297E-2</v>
      </c>
      <c r="H1449" s="42">
        <f>_xll.qlCalendarAdvance(Calendar,$H1448,B1449,"f",FALSE)</f>
        <v>49606</v>
      </c>
      <c r="I1449" s="177">
        <f>_xll.qlInterestRateIndexValueDate(Index1M,$H1449)</f>
        <v>49608</v>
      </c>
      <c r="J1449" s="182">
        <f>IFERROR(_xll.qlIndexFixing(Index1M,$H1449,TRUE,_xll.ohTrigger(RecalcTrigger,Trigger1M)),NA())</f>
        <v>1.8048613361462094E-2</v>
      </c>
      <c r="K1449" s="44">
        <f>IFERROR(_xll.qlIndexFixing(Index3M,H1449,TRUE,_xll.ohTrigger(RecalcTrigger,Trigger3M)),NA())</f>
        <v>1.8259311791804098E-2</v>
      </c>
      <c r="L1449" s="44">
        <f>IFERROR(_xll.qlIndexFixing(Index6M,$H1449,TRUE,_xll.ohTrigger(RecalcTrigger,Trigger6M)),NA())</f>
        <v>1.831682361284357E-2</v>
      </c>
      <c r="M1449" s="183">
        <f>IFERROR(_xll.qlIndexFixing(Index1Y,$H1449,TRUE,_xll.ohTrigger(RecalcTrigger,Trigger1Y)),NA())</f>
        <v>1.8137379586737692E-2</v>
      </c>
      <c r="N1449" s="182">
        <f>IFERROR(_xll.qlIndexFixing(ONIndex1M,I1449,TRUE,_xll.ohTrigger(RecalcTrigger,Trigger1M)),NA())</f>
        <v>1.806146354381255E-2</v>
      </c>
      <c r="O1449" s="44">
        <f>IFERROR(_xll.qlIndexFixing(ONIndex3M,I1449,TRUE,_xll.ohTrigger(RecalcTrigger,Trigger3M)),NA())</f>
        <v>1.8316257468971031E-2</v>
      </c>
      <c r="P1449" s="44">
        <f>IFERROR(_xll.qlIndexFixing(ONIndex6M,I1449,TRUE,_xll.ohTrigger(RecalcTrigger,Trigger6M)),NA())</f>
        <v>1.8444710956817545E-2</v>
      </c>
      <c r="Q1449" s="183">
        <f>IFERROR(_xll.qlIndexFixing(ONIndex1Y,I1449,TRUE,_xll.ohTrigger(RecalcTrigger,Trigger1Y)),NA())</f>
        <v>1.8384102569788396E-2</v>
      </c>
    </row>
    <row r="1450" spans="2:17" x14ac:dyDescent="0.2">
      <c r="B1450" s="39" t="s">
        <v>42</v>
      </c>
      <c r="D1450" s="42">
        <f>_xll.qlCalendarAdvance(Calendar,$D1449,B1450,"f",FALSE)</f>
        <v>49613</v>
      </c>
      <c r="E1450" s="177">
        <f>_xll.qlInterestRateIndexValueDate(IndexON,D1450)</f>
        <v>49613</v>
      </c>
      <c r="F1450" s="193">
        <f>IFERROR(_xll.qlIndexFixing(IndexON,D1450,TRUE,_xll.ohTrigger(RecalcTrigger,TriggerON)),NA())</f>
        <v>1.7957032763469272E-2</v>
      </c>
      <c r="H1450" s="42">
        <f>_xll.qlCalendarAdvance(Calendar,$H1449,B1450,"f",FALSE)</f>
        <v>49613</v>
      </c>
      <c r="I1450" s="177">
        <f>_xll.qlInterestRateIndexValueDate(Index1M,$H1450)</f>
        <v>49615</v>
      </c>
      <c r="J1450" s="182">
        <f>IFERROR(_xll.qlIndexFixing(Index1M,$H1450,TRUE,_xll.ohTrigger(RecalcTrigger,Trigger1M)),NA())</f>
        <v>1.8031758791482409E-2</v>
      </c>
      <c r="K1450" s="44">
        <f>IFERROR(_xll.qlIndexFixing(Index3M,H1450,TRUE,_xll.ohTrigger(RecalcTrigger,Trigger3M)),NA())</f>
        <v>1.8242776916314866E-2</v>
      </c>
      <c r="L1450" s="44">
        <f>IFERROR(_xll.qlIndexFixing(Index6M,$H1450,TRUE,_xll.ohTrigger(RecalcTrigger,Trigger6M)),NA())</f>
        <v>1.8301902852117177E-2</v>
      </c>
      <c r="M1450" s="183">
        <f>IFERROR(_xll.qlIndexFixing(Index1Y,$H1450,TRUE,_xll.ohTrigger(RecalcTrigger,Trigger1Y)),NA())</f>
        <v>1.8122307112936317E-2</v>
      </c>
      <c r="N1450" s="182">
        <f>IFERROR(_xll.qlIndexFixing(ONIndex1M,I1450,TRUE,_xll.ohTrigger(RecalcTrigger,Trigger1M)),NA())</f>
        <v>1.8044682193822936E-2</v>
      </c>
      <c r="O1450" s="44">
        <f>IFERROR(_xll.qlIndexFixing(ONIndex3M,I1450,TRUE,_xll.ohTrigger(RecalcTrigger,Trigger3M)),NA())</f>
        <v>1.8299849005742885E-2</v>
      </c>
      <c r="P1450" s="44">
        <f>IFERROR(_xll.qlIndexFixing(ONIndex6M,I1450,TRUE,_xll.ohTrigger(RecalcTrigger,Trigger6M)),NA())</f>
        <v>1.8428305437874215E-2</v>
      </c>
      <c r="Q1450" s="183">
        <f>IFERROR(_xll.qlIndexFixing(ONIndex1Y,I1450,TRUE,_xll.ohTrigger(RecalcTrigger,Trigger1Y)),NA())</f>
        <v>1.8361173399146224E-2</v>
      </c>
    </row>
    <row r="1451" spans="2:17" x14ac:dyDescent="0.2">
      <c r="B1451" s="39" t="s">
        <v>42</v>
      </c>
      <c r="D1451" s="42">
        <f>_xll.qlCalendarAdvance(Calendar,$D1450,B1451,"f",FALSE)</f>
        <v>49620</v>
      </c>
      <c r="E1451" s="177">
        <f>_xll.qlInterestRateIndexValueDate(IndexON,D1451)</f>
        <v>49620</v>
      </c>
      <c r="F1451" s="193">
        <f>IFERROR(_xll.qlIndexFixing(IndexON,D1451,TRUE,_xll.ohTrigger(RecalcTrigger,TriggerON)),NA())</f>
        <v>1.7940405148983984E-2</v>
      </c>
      <c r="H1451" s="42">
        <f>_xll.qlCalendarAdvance(Calendar,$H1450,B1451,"f",FALSE)</f>
        <v>49620</v>
      </c>
      <c r="I1451" s="177">
        <f>_xll.qlInterestRateIndexValueDate(Index1M,$H1451)</f>
        <v>49622</v>
      </c>
      <c r="J1451" s="182">
        <f>IFERROR(_xll.qlIndexFixing(Index1M,$H1451,TRUE,_xll.ohTrigger(RecalcTrigger,Trigger1M)),NA())</f>
        <v>1.8014873831074484E-2</v>
      </c>
      <c r="K1451" s="44">
        <f>IFERROR(_xll.qlIndexFixing(Index3M,H1451,TRUE,_xll.ohTrigger(RecalcTrigger,Trigger3M)),NA())</f>
        <v>1.8226240049067387E-2</v>
      </c>
      <c r="L1451" s="44">
        <f>IFERROR(_xll.qlIndexFixing(Index6M,$H1451,TRUE,_xll.ohTrigger(RecalcTrigger,Trigger6M)),NA())</f>
        <v>1.8284616245600835E-2</v>
      </c>
      <c r="M1451" s="183">
        <f>IFERROR(_xll.qlIndexFixing(Index1Y,$H1451,TRUE,_xll.ohTrigger(RecalcTrigger,Trigger1Y)),NA())</f>
        <v>1.8107431203684431E-2</v>
      </c>
      <c r="N1451" s="182">
        <f>IFERROR(_xll.qlIndexFixing(ONIndex1M,I1451,TRUE,_xll.ohTrigger(RecalcTrigger,Trigger1M)),NA())</f>
        <v>1.8027870216332786E-2</v>
      </c>
      <c r="O1451" s="44">
        <f>IFERROR(_xll.qlIndexFixing(ONIndex3M,I1451,TRUE,_xll.ohTrigger(RecalcTrigger,Trigger3M)),NA())</f>
        <v>1.8283427210699088E-2</v>
      </c>
      <c r="P1451" s="44">
        <f>IFERROR(_xll.qlIndexFixing(ONIndex6M,I1451,TRUE,_xll.ohTrigger(RecalcTrigger,Trigger6M)),NA())</f>
        <v>1.8411887616291978E-2</v>
      </c>
      <c r="Q1451" s="183">
        <f>IFERROR(_xll.qlIndexFixing(ONIndex1Y,I1451,TRUE,_xll.ohTrigger(RecalcTrigger,Trigger1Y)),NA())</f>
        <v>1.8338178360952639E-2</v>
      </c>
    </row>
    <row r="1452" spans="2:17" x14ac:dyDescent="0.2">
      <c r="B1452" s="39" t="s">
        <v>42</v>
      </c>
      <c r="D1452" s="42">
        <f>_xll.qlCalendarAdvance(Calendar,$D1451,B1452,"f",FALSE)</f>
        <v>49627</v>
      </c>
      <c r="E1452" s="177">
        <f>_xll.qlInterestRateIndexValueDate(IndexON,D1452)</f>
        <v>49627</v>
      </c>
      <c r="F1452" s="193">
        <f>IFERROR(_xll.qlIndexFixing(IndexON,D1452,TRUE,_xll.ohTrigger(RecalcTrigger,TriggerON)),NA())</f>
        <v>1.7923749348724982E-2</v>
      </c>
      <c r="H1452" s="42">
        <f>_xll.qlCalendarAdvance(Calendar,$H1451,B1452,"f",FALSE)</f>
        <v>49627</v>
      </c>
      <c r="I1452" s="177">
        <f>_xll.qlInterestRateIndexValueDate(Index1M,$H1452)</f>
        <v>49629</v>
      </c>
      <c r="J1452" s="182">
        <f>IFERROR(_xll.qlIndexFixing(Index1M,$H1452,TRUE,_xll.ohTrigger(RecalcTrigger,Trigger1M)),NA())</f>
        <v>1.7997958645412003E-2</v>
      </c>
      <c r="K1452" s="44">
        <f>IFERROR(_xll.qlIndexFixing(Index3M,H1452,TRUE,_xll.ohTrigger(RecalcTrigger,Trigger3M)),NA())</f>
        <v>1.8209702986712151E-2</v>
      </c>
      <c r="L1452" s="44">
        <f>IFERROR(_xll.qlIndexFixing(Index6M,$H1452,TRUE,_xll.ohTrigger(RecalcTrigger,Trigger6M)),NA())</f>
        <v>1.826730286196683E-2</v>
      </c>
      <c r="M1452" s="183">
        <f>IFERROR(_xll.qlIndexFixing(Index1Y,$H1452,TRUE,_xll.ohTrigger(RecalcTrigger,Trigger1Y)),NA())</f>
        <v>1.8092753717070646E-2</v>
      </c>
      <c r="N1452" s="182">
        <f>IFERROR(_xll.qlIndexFixing(ONIndex1M,I1452,TRUE,_xll.ohTrigger(RecalcTrigger,Trigger1M)),NA())</f>
        <v>1.8011027776170252E-2</v>
      </c>
      <c r="O1452" s="44">
        <f>IFERROR(_xll.qlIndexFixing(ONIndex3M,I1452,TRUE,_xll.ohTrigger(RecalcTrigger,Trigger3M)),NA())</f>
        <v>1.826699229814821E-2</v>
      </c>
      <c r="P1452" s="44">
        <f>IFERROR(_xll.qlIndexFixing(ONIndex6M,I1452,TRUE,_xll.ohTrigger(RecalcTrigger,Trigger6M)),NA())</f>
        <v>1.8395457699025286E-2</v>
      </c>
      <c r="Q1452" s="183">
        <f>IFERROR(_xll.qlIndexFixing(ONIndex1Y,I1452,TRUE,_xll.ohTrigger(RecalcTrigger,Trigger1Y)),NA())</f>
        <v>1.8315117512761603E-2</v>
      </c>
    </row>
    <row r="1453" spans="2:17" x14ac:dyDescent="0.2">
      <c r="B1453" s="39" t="s">
        <v>42</v>
      </c>
      <c r="D1453" s="42">
        <f>_xll.qlCalendarAdvance(Calendar,$D1452,B1453,"f",FALSE)</f>
        <v>49634</v>
      </c>
      <c r="E1453" s="177">
        <f>_xll.qlInterestRateIndexValueDate(IndexON,D1453)</f>
        <v>49634</v>
      </c>
      <c r="F1453" s="193">
        <f>IFERROR(_xll.qlIndexFixing(IndexON,D1453,TRUE,_xll.ohTrigger(RecalcTrigger,TriggerON)),NA())</f>
        <v>1.790706553311594E-2</v>
      </c>
      <c r="H1453" s="42">
        <f>_xll.qlCalendarAdvance(Calendar,$H1452,B1453,"f",FALSE)</f>
        <v>49634</v>
      </c>
      <c r="I1453" s="177">
        <f>_xll.qlInterestRateIndexValueDate(Index1M,$H1453)</f>
        <v>49636</v>
      </c>
      <c r="J1453" s="182">
        <f>IFERROR(_xll.qlIndexFixing(Index1M,$H1453,TRUE,_xll.ohTrigger(RecalcTrigger,Trigger1M)),NA())</f>
        <v>1.7981013514825565E-2</v>
      </c>
      <c r="K1453" s="44">
        <f>IFERROR(_xll.qlIndexFixing(Index3M,H1453,TRUE,_xll.ohTrigger(RecalcTrigger,Trigger3M)),NA())</f>
        <v>1.819316753177239E-2</v>
      </c>
      <c r="L1453" s="44">
        <f>IFERROR(_xll.qlIndexFixing(Index6M,$H1453,TRUE,_xll.ohTrigger(RecalcTrigger,Trigger6M)),NA())</f>
        <v>1.8249964198304641E-2</v>
      </c>
      <c r="M1453" s="183">
        <f>IFERROR(_xll.qlIndexFixing(Index1Y,$H1453,TRUE,_xll.ohTrigger(RecalcTrigger,Trigger1Y)),NA())</f>
        <v>1.8078276515357459E-2</v>
      </c>
      <c r="N1453" s="182">
        <f>IFERROR(_xll.qlIndexFixing(ONIndex1M,I1453,TRUE,_xll.ohTrigger(RecalcTrigger,Trigger1M)),NA())</f>
        <v>1.799415503824342E-2</v>
      </c>
      <c r="O1453" s="44">
        <f>IFERROR(_xll.qlIndexFixing(ONIndex3M,I1453,TRUE,_xll.ohTrigger(RecalcTrigger,Trigger3M)),NA())</f>
        <v>1.8250544482159015E-2</v>
      </c>
      <c r="P1453" s="44">
        <f>IFERROR(_xll.qlIndexFixing(ONIndex6M,I1453,TRUE,_xll.ohTrigger(RecalcTrigger,Trigger6M)),NA())</f>
        <v>1.8379015893188466E-2</v>
      </c>
      <c r="Q1453" s="183">
        <f>IFERROR(_xll.qlIndexFixing(ONIndex1Y,I1453,TRUE,_xll.ohTrigger(RecalcTrigger,Trigger1Y)),NA())</f>
        <v>1.8291990912207012E-2</v>
      </c>
    </row>
    <row r="1454" spans="2:17" x14ac:dyDescent="0.2">
      <c r="B1454" s="39" t="s">
        <v>42</v>
      </c>
      <c r="D1454" s="42">
        <f>_xll.qlCalendarAdvance(Calendar,$D1453,B1454,"f",FALSE)</f>
        <v>49641</v>
      </c>
      <c r="E1454" s="177">
        <f>_xll.qlInterestRateIndexValueDate(IndexON,D1454)</f>
        <v>49641</v>
      </c>
      <c r="F1454" s="193">
        <f>IFERROR(_xll.qlIndexFixing(IndexON,D1454,TRUE,_xll.ohTrigger(RecalcTrigger,TriggerON)),NA())</f>
        <v>1.7890353872660469E-2</v>
      </c>
      <c r="H1454" s="42">
        <f>_xll.qlCalendarAdvance(Calendar,$H1453,B1454,"f",FALSE)</f>
        <v>49641</v>
      </c>
      <c r="I1454" s="177">
        <f>_xll.qlInterestRateIndexValueDate(Index1M,$H1454)</f>
        <v>49643</v>
      </c>
      <c r="J1454" s="182">
        <f>IFERROR(_xll.qlIndexFixing(Index1M,$H1454,TRUE,_xll.ohTrigger(RecalcTrigger,Trigger1M)),NA())</f>
        <v>1.7964042528735579E-2</v>
      </c>
      <c r="K1454" s="44">
        <f>IFERROR(_xll.qlIndexFixing(Index3M,H1454,TRUE,_xll.ohTrigger(RecalcTrigger,Trigger3M)),NA())</f>
        <v>1.8178799562519492E-2</v>
      </c>
      <c r="L1454" s="44">
        <f>IFERROR(_xll.qlIndexFixing(Index6M,$H1454,TRUE,_xll.ohTrigger(RecalcTrigger,Trigger6M)),NA())</f>
        <v>1.823260175665628E-2</v>
      </c>
      <c r="M1454" s="183">
        <f>IFERROR(_xll.qlIndexFixing(Index1Y,$H1454,TRUE,_xll.ohTrigger(RecalcTrigger,Trigger1Y)),NA())</f>
        <v>1.8065531843755412E-2</v>
      </c>
      <c r="N1454" s="182">
        <f>IFERROR(_xll.qlIndexFixing(ONIndex1M,I1454,TRUE,_xll.ohTrigger(RecalcTrigger,Trigger1M)),NA())</f>
        <v>1.797725216722057E-2</v>
      </c>
      <c r="O1454" s="44">
        <f>IFERROR(_xll.qlIndexFixing(ONIndex3M,I1454,TRUE,_xll.ohTrigger(RecalcTrigger,Trigger3M)),NA())</f>
        <v>1.82340839768802E-2</v>
      </c>
      <c r="P1454" s="44">
        <f>IFERROR(_xll.qlIndexFixing(ONIndex6M,I1454,TRUE,_xll.ohTrigger(RecalcTrigger,Trigger6M)),NA())</f>
        <v>1.836256240597578E-2</v>
      </c>
      <c r="Q1454" s="183">
        <f>IFERROR(_xll.qlIndexFixing(ONIndex1Y,I1454,TRUE,_xll.ohTrigger(RecalcTrigger,Trigger1Y)),NA())</f>
        <v>1.8268798617082638E-2</v>
      </c>
    </row>
    <row r="1455" spans="2:17" x14ac:dyDescent="0.2">
      <c r="B1455" s="39" t="s">
        <v>42</v>
      </c>
      <c r="D1455" s="42">
        <f>_xll.qlCalendarAdvance(Calendar,$D1454,B1455,"f",FALSE)</f>
        <v>49648</v>
      </c>
      <c r="E1455" s="177">
        <f>_xll.qlInterestRateIndexValueDate(IndexON,D1455)</f>
        <v>49648</v>
      </c>
      <c r="F1455" s="193">
        <f>IFERROR(_xll.qlIndexFixing(IndexON,D1455,TRUE,_xll.ohTrigger(RecalcTrigger,TriggerON)),NA())</f>
        <v>1.787361453810199E-2</v>
      </c>
      <c r="H1455" s="42">
        <f>_xll.qlCalendarAdvance(Calendar,$H1454,B1455,"f",FALSE)</f>
        <v>49648</v>
      </c>
      <c r="I1455" s="177">
        <f>_xll.qlInterestRateIndexValueDate(Index1M,$H1455)</f>
        <v>49650</v>
      </c>
      <c r="J1455" s="182">
        <f>IFERROR(_xll.qlIndexFixing(Index1M,$H1455,TRUE,_xll.ohTrigger(RecalcTrigger,Trigger1M)),NA())</f>
        <v>1.7947054385959199E-2</v>
      </c>
      <c r="K1455" s="44">
        <f>IFERROR(_xll.qlIndexFixing(Index3M,H1455,TRUE,_xll.ohTrigger(RecalcTrigger,Trigger3M)),NA())</f>
        <v>1.8162273141677558E-2</v>
      </c>
      <c r="L1455" s="44">
        <f>IFERROR(_xll.qlIndexFixing(Index6M,$H1455,TRUE,_xll.ohTrigger(RecalcTrigger,Trigger6M)),NA())</f>
        <v>1.8212872672553389E-2</v>
      </c>
      <c r="M1455" s="183">
        <f>IFERROR(_xll.qlIndexFixing(Index1Y,$H1455,TRUE,_xll.ohTrigger(RecalcTrigger,Trigger1Y)),NA())</f>
        <v>1.8049930436587348E-2</v>
      </c>
      <c r="N1455" s="182">
        <f>IFERROR(_xll.qlIndexFixing(ONIndex1M,I1455,TRUE,_xll.ohTrigger(RecalcTrigger,Trigger1M)),NA())</f>
        <v>1.7960319328009788E-2</v>
      </c>
      <c r="O1455" s="44">
        <f>IFERROR(_xll.qlIndexFixing(ONIndex3M,I1455,TRUE,_xll.ohTrigger(RecalcTrigger,Trigger3M)),NA())</f>
        <v>1.8217610996380529E-2</v>
      </c>
      <c r="P1455" s="44">
        <f>IFERROR(_xll.qlIndexFixing(ONIndex6M,I1455,TRUE,_xll.ohTrigger(RecalcTrigger,Trigger6M)),NA())</f>
        <v>1.8346097444421616E-2</v>
      </c>
      <c r="Q1455" s="183">
        <f>IFERROR(_xll.qlIndexFixing(ONIndex1Y,I1455,TRUE,_xll.ohTrigger(RecalcTrigger,Trigger1Y)),NA())</f>
        <v>1.8245540684942441E-2</v>
      </c>
    </row>
    <row r="1456" spans="2:17" x14ac:dyDescent="0.2">
      <c r="B1456" s="39" t="s">
        <v>42</v>
      </c>
      <c r="D1456" s="42">
        <f>_xll.qlCalendarAdvance(Calendar,$D1455,B1456,"f",FALSE)</f>
        <v>49655</v>
      </c>
      <c r="E1456" s="177">
        <f>_xll.qlInterestRateIndexValueDate(IndexON,D1456)</f>
        <v>49655</v>
      </c>
      <c r="F1456" s="193">
        <f>IFERROR(_xll.qlIndexFixing(IndexON,D1456,TRUE,_xll.ohTrigger(RecalcTrigger,TriggerON)),NA())</f>
        <v>1.785684769978424E-2</v>
      </c>
      <c r="H1456" s="42">
        <f>_xll.qlCalendarAdvance(Calendar,$H1455,B1456,"f",FALSE)</f>
        <v>49655</v>
      </c>
      <c r="I1456" s="177">
        <f>_xll.qlInterestRateIndexValueDate(Index1M,$H1456)</f>
        <v>49657</v>
      </c>
      <c r="J1456" s="182">
        <f>IFERROR(_xll.qlIndexFixing(Index1M,$H1456,TRUE,_xll.ohTrigger(RecalcTrigger,Trigger1M)),NA())</f>
        <v>1.7930058091631128E-2</v>
      </c>
      <c r="K1456" s="44">
        <f>IFERROR(_xll.qlIndexFixing(Index3M,H1456,TRUE,_xll.ohTrigger(RecalcTrigger,Trigger3M)),NA())</f>
        <v>1.8145753603524332E-2</v>
      </c>
      <c r="L1456" s="44">
        <f>IFERROR(_xll.qlIndexFixing(Index6M,$H1456,TRUE,_xll.ohTrigger(RecalcTrigger,Trigger6M)),NA())</f>
        <v>1.8195468947565966E-2</v>
      </c>
      <c r="M1456" s="183">
        <f>IFERROR(_xll.qlIndexFixing(Index1Y,$H1456,TRUE,_xll.ohTrigger(RecalcTrigger,Trigger1Y)),NA())</f>
        <v>1.8036065304965557E-2</v>
      </c>
      <c r="N1456" s="182">
        <f>IFERROR(_xll.qlIndexFixing(ONIndex1M,I1456,TRUE,_xll.ohTrigger(RecalcTrigger,Trigger1M)),NA())</f>
        <v>1.7943356685279355E-2</v>
      </c>
      <c r="O1456" s="44">
        <f>IFERROR(_xll.qlIndexFixing(ONIndex3M,I1456,TRUE,_xll.ohTrigger(RecalcTrigger,Trigger3M)),NA())</f>
        <v>1.8201125754728764E-2</v>
      </c>
      <c r="P1456" s="44">
        <f>IFERROR(_xll.qlIndexFixing(ONIndex6M,I1456,TRUE,_xll.ohTrigger(RecalcTrigger,Trigger6M)),NA())</f>
        <v>1.8329621215720238E-2</v>
      </c>
      <c r="Q1456" s="183">
        <f>IFERROR(_xll.qlIndexFixing(ONIndex1Y,I1456,TRUE,_xll.ohTrigger(RecalcTrigger,Trigger1Y)),NA())</f>
        <v>1.8222217173340383E-2</v>
      </c>
    </row>
    <row r="1457" spans="2:17" x14ac:dyDescent="0.2">
      <c r="B1457" s="39" t="s">
        <v>42</v>
      </c>
      <c r="D1457" s="42">
        <f>_xll.qlCalendarAdvance(Calendar,$D1456,B1457,"f",FALSE)</f>
        <v>49662</v>
      </c>
      <c r="E1457" s="177">
        <f>_xll.qlInterestRateIndexValueDate(IndexON,D1457)</f>
        <v>49662</v>
      </c>
      <c r="F1457" s="193">
        <f>IFERROR(_xll.qlIndexFixing(IndexON,D1457,TRUE,_xll.ohTrigger(RecalcTrigger,TriggerON)),NA())</f>
        <v>1.7840053528370703E-2</v>
      </c>
      <c r="H1457" s="42">
        <f>_xll.qlCalendarAdvance(Calendar,$H1456,B1457,"f",FALSE)</f>
        <v>49662</v>
      </c>
      <c r="I1457" s="177">
        <f>_xll.qlInterestRateIndexValueDate(Index1M,$H1457)</f>
        <v>49664</v>
      </c>
      <c r="J1457" s="182">
        <f>IFERROR(_xll.qlIndexFixing(Index1M,$H1457,TRUE,_xll.ohTrigger(RecalcTrigger,Trigger1M)),NA())</f>
        <v>1.7913062684479841E-2</v>
      </c>
      <c r="K1457" s="44">
        <f>IFERROR(_xll.qlIndexFixing(Index3M,H1457,TRUE,_xll.ohTrigger(RecalcTrigger,Trigger3M)),NA())</f>
        <v>1.8129242824297873E-2</v>
      </c>
      <c r="L1457" s="44">
        <f>IFERROR(_xll.qlIndexFixing(Index6M,$H1457,TRUE,_xll.ohTrigger(RecalcTrigger,Trigger6M)),NA())</f>
        <v>1.8178046752979939E-2</v>
      </c>
      <c r="M1457" s="183">
        <f>IFERROR(_xll.qlIndexFixing(Index1Y,$H1457,TRUE,_xll.ohTrigger(RecalcTrigger,Trigger1Y)),NA())</f>
        <v>1.8022407949122909E-2</v>
      </c>
      <c r="N1457" s="182">
        <f>IFERROR(_xll.qlIndexFixing(ONIndex1M,I1457,TRUE,_xll.ohTrigger(RecalcTrigger,Trigger1M)),NA())</f>
        <v>1.7921520827437476E-2</v>
      </c>
      <c r="O1457" s="44">
        <f>IFERROR(_xll.qlIndexFixing(ONIndex3M,I1457,TRUE,_xll.ohTrigger(RecalcTrigger,Trigger3M)),NA())</f>
        <v>1.8179921677914379E-2</v>
      </c>
      <c r="P1457" s="44">
        <f>IFERROR(_xll.qlIndexFixing(ONIndex6M,I1457,TRUE,_xll.ohTrigger(RecalcTrigger,Trigger6M)),NA())</f>
        <v>1.830742971356436E-2</v>
      </c>
      <c r="Q1457" s="183">
        <f>IFERROR(_xll.qlIndexFixing(ONIndex1Y,I1457,TRUE,_xll.ohTrigger(RecalcTrigger,Trigger1Y)),NA())</f>
        <v>1.8200973468305293E-2</v>
      </c>
    </row>
    <row r="1458" spans="2:17" x14ac:dyDescent="0.2">
      <c r="B1458" s="39" t="s">
        <v>42</v>
      </c>
      <c r="D1458" s="42">
        <f>_xll.qlCalendarAdvance(Calendar,$D1457,B1458,"f",FALSE)</f>
        <v>49670</v>
      </c>
      <c r="E1458" s="177">
        <f>_xll.qlInterestRateIndexValueDate(IndexON,D1458)</f>
        <v>49670</v>
      </c>
      <c r="F1458" s="193">
        <f>IFERROR(_xll.qlIndexFixing(IndexON,D1458,TRUE,_xll.ohTrigger(RecalcTrigger,TriggerON)),NA())</f>
        <v>1.7820842457956232E-2</v>
      </c>
      <c r="H1458" s="42">
        <f>_xll.qlCalendarAdvance(Calendar,$H1457,B1458,"f",FALSE)</f>
        <v>49670</v>
      </c>
      <c r="I1458" s="177">
        <f>_xll.qlInterestRateIndexValueDate(Index1M,$H1458)</f>
        <v>49674</v>
      </c>
      <c r="J1458" s="182">
        <f>IFERROR(_xll.qlIndexFixing(Index1M,$H1458,TRUE,_xll.ohTrigger(RecalcTrigger,Trigger1M)),NA())</f>
        <v>1.7888798793671019E-2</v>
      </c>
      <c r="K1458" s="44">
        <f>IFERROR(_xll.qlIndexFixing(Index3M,H1458,TRUE,_xll.ohTrigger(RecalcTrigger,Trigger3M)),NA())</f>
        <v>1.8105674149685922E-2</v>
      </c>
      <c r="L1458" s="44">
        <f>IFERROR(_xll.qlIndexFixing(Index6M,$H1458,TRUE,_xll.ohTrigger(RecalcTrigger,Trigger6M)),NA())</f>
        <v>1.8155506326734891E-2</v>
      </c>
      <c r="M1458" s="183">
        <f>IFERROR(_xll.qlIndexFixing(Index1Y,$H1458,TRUE,_xll.ohTrigger(RecalcTrigger,Trigger1Y)),NA())</f>
        <v>1.8003574930339501E-2</v>
      </c>
      <c r="N1458" s="182">
        <f>IFERROR(_xll.qlIndexFixing(ONIndex1M,I1458,TRUE,_xll.ohTrigger(RecalcTrigger,Trigger1M)),NA())</f>
        <v>1.7904546272875521E-2</v>
      </c>
      <c r="O1458" s="44">
        <f>IFERROR(_xll.qlIndexFixing(ONIndex3M,I1458,TRUE,_xll.ohTrigger(RecalcTrigger,Trigger3M)),NA())</f>
        <v>1.8163438714520197E-2</v>
      </c>
      <c r="P1458" s="44">
        <f>IFERROR(_xll.qlIndexFixing(ONIndex6M,I1458,TRUE,_xll.ohTrigger(RecalcTrigger,Trigger6M)),NA())</f>
        <v>1.8289890203639914E-2</v>
      </c>
      <c r="Q1458" s="183">
        <f>IFERROR(_xll.qlIndexFixing(ONIndex1Y,I1458,TRUE,_xll.ohTrigger(RecalcTrigger,Trigger1Y)),NA())</f>
        <v>1.8187100589059924E-2</v>
      </c>
    </row>
    <row r="1459" spans="2:17" x14ac:dyDescent="0.2">
      <c r="B1459" s="39" t="s">
        <v>42</v>
      </c>
      <c r="D1459" s="42">
        <f>_xll.qlCalendarAdvance(Calendar,$D1458,B1459,"f",FALSE)</f>
        <v>49677</v>
      </c>
      <c r="E1459" s="177">
        <f>_xll.qlInterestRateIndexValueDate(IndexON,D1459)</f>
        <v>49677</v>
      </c>
      <c r="F1459" s="193">
        <f>IFERROR(_xll.qlIndexFixing(IndexON,D1459,TRUE,_xll.ohTrigger(RecalcTrigger,TriggerON)),NA())</f>
        <v>1.7804041696614092E-2</v>
      </c>
      <c r="H1459" s="42">
        <f>_xll.qlCalendarAdvance(Calendar,$H1458,B1459,"f",FALSE)</f>
        <v>49677</v>
      </c>
      <c r="I1459" s="177">
        <f>_xll.qlInterestRateIndexValueDate(Index1M,$H1459)</f>
        <v>49681</v>
      </c>
      <c r="J1459" s="182">
        <f>IFERROR(_xll.qlIndexFixing(Index1M,$H1459,TRUE,_xll.ohTrigger(RecalcTrigger,Trigger1M)),NA())</f>
        <v>1.7871826650491127E-2</v>
      </c>
      <c r="K1459" s="44">
        <f>IFERROR(_xll.qlIndexFixing(Index3M,H1459,TRUE,_xll.ohTrigger(RecalcTrigger,Trigger3M)),NA())</f>
        <v>1.8089189457729832E-2</v>
      </c>
      <c r="L1459" s="44">
        <f>IFERROR(_xll.qlIndexFixing(Index6M,$H1459,TRUE,_xll.ohTrigger(RecalcTrigger,Trigger6M)),NA())</f>
        <v>1.8138119962065165E-2</v>
      </c>
      <c r="M1459" s="183">
        <f>IFERROR(_xll.qlIndexFixing(Index1Y,$H1459,TRUE,_xll.ohTrigger(RecalcTrigger,Trigger1Y)),NA())</f>
        <v>1.7990070441200309E-2</v>
      </c>
      <c r="N1459" s="182">
        <f>IFERROR(_xll.qlIndexFixing(ONIndex1M,I1459,TRUE,_xll.ohTrigger(RecalcTrigger,Trigger1M)),NA())</f>
        <v>1.7890004465357379E-2</v>
      </c>
      <c r="O1459" s="44">
        <f>IFERROR(_xll.qlIndexFixing(ONIndex3M,I1459,TRUE,_xll.ohTrigger(RecalcTrigger,Trigger3M)),NA())</f>
        <v>1.8149317759874606E-2</v>
      </c>
      <c r="P1459" s="44">
        <f>IFERROR(_xll.qlIndexFixing(ONIndex6M,I1459,TRUE,_xll.ohTrigger(RecalcTrigger,Trigger6M)),NA())</f>
        <v>1.8274872392085584E-2</v>
      </c>
      <c r="Q1459" s="183">
        <f>IFERROR(_xll.qlIndexFixing(ONIndex1Y,I1459,TRUE,_xll.ohTrigger(RecalcTrigger,Trigger1Y)),NA())</f>
        <v>1.8175224070091645E-2</v>
      </c>
    </row>
    <row r="1460" spans="2:17" x14ac:dyDescent="0.2">
      <c r="B1460" s="39" t="s">
        <v>42</v>
      </c>
      <c r="D1460" s="42">
        <f>_xll.qlCalendarAdvance(Calendar,$D1459,B1460,"f",FALSE)</f>
        <v>49684</v>
      </c>
      <c r="E1460" s="177">
        <f>_xll.qlInterestRateIndexValueDate(IndexON,D1460)</f>
        <v>49684</v>
      </c>
      <c r="F1460" s="193">
        <f>IFERROR(_xll.qlIndexFixing(IndexON,D1460,TRUE,_xll.ohTrigger(RecalcTrigger,TriggerON)),NA())</f>
        <v>1.7787250285632439E-2</v>
      </c>
      <c r="H1460" s="42">
        <f>_xll.qlCalendarAdvance(Calendar,$H1459,B1460,"f",FALSE)</f>
        <v>49684</v>
      </c>
      <c r="I1460" s="177">
        <f>_xll.qlInterestRateIndexValueDate(Index1M,$H1460)</f>
        <v>49688</v>
      </c>
      <c r="J1460" s="182">
        <f>IFERROR(_xll.qlIndexFixing(Index1M,$H1460,TRUE,_xll.ohTrigger(RecalcTrigger,Trigger1M)),NA())</f>
        <v>1.7854865226416838E-2</v>
      </c>
      <c r="K1460" s="44">
        <f>IFERROR(_xll.qlIndexFixing(Index3M,H1460,TRUE,_xll.ohTrigger(RecalcTrigger,Trigger3M)),NA())</f>
        <v>1.8071994604616819E-2</v>
      </c>
      <c r="L1460" s="44">
        <f>IFERROR(_xll.qlIndexFixing(Index6M,$H1460,TRUE,_xll.ohTrigger(RecalcTrigger,Trigger6M)),NA())</f>
        <v>1.8120758696308276E-2</v>
      </c>
      <c r="M1460" s="183">
        <f>IFERROR(_xll.qlIndexFixing(Index1Y,$H1460,TRUE,_xll.ohTrigger(RecalcTrigger,Trigger1Y)),NA())</f>
        <v>1.7976592106583165E-2</v>
      </c>
      <c r="N1460" s="182">
        <f>IFERROR(_xll.qlIndexFixing(ONIndex1M,I1460,TRUE,_xll.ohTrigger(RecalcTrigger,Trigger1M)),NA())</f>
        <v>1.787304841271542E-2</v>
      </c>
      <c r="O1460" s="44">
        <f>IFERROR(_xll.qlIndexFixing(ONIndex3M,I1460,TRUE,_xll.ohTrigger(RecalcTrigger,Trigger3M)),NA())</f>
        <v>1.8132852088648121E-2</v>
      </c>
      <c r="P1460" s="44">
        <f>IFERROR(_xll.qlIndexFixing(ONIndex6M,I1460,TRUE,_xll.ohTrigger(RecalcTrigger,Trigger6M)),NA())</f>
        <v>1.8257370638918857E-2</v>
      </c>
      <c r="Q1460" s="183">
        <f>IFERROR(_xll.qlIndexFixing(ONIndex1Y,I1460,TRUE,_xll.ohTrigger(RecalcTrigger,Trigger1Y)),NA())</f>
        <v>1.8161385312192024E-2</v>
      </c>
    </row>
    <row r="1461" spans="2:17" x14ac:dyDescent="0.2">
      <c r="B1461" s="39" t="s">
        <v>42</v>
      </c>
      <c r="D1461" s="42">
        <f>_xll.qlCalendarAdvance(Calendar,$D1460,B1461,"f",FALSE)</f>
        <v>49691</v>
      </c>
      <c r="E1461" s="177">
        <f>_xll.qlInterestRateIndexValueDate(IndexON,D1461)</f>
        <v>49691</v>
      </c>
      <c r="F1461" s="193">
        <f>IFERROR(_xll.qlIndexFixing(IndexON,D1461,TRUE,_xll.ohTrigger(RecalcTrigger,TriggerON)),NA())</f>
        <v>1.7770468533084838E-2</v>
      </c>
      <c r="H1461" s="42">
        <f>_xll.qlCalendarAdvance(Calendar,$H1460,B1461,"f",FALSE)</f>
        <v>49691</v>
      </c>
      <c r="I1461" s="177">
        <f>_xll.qlInterestRateIndexValueDate(Index1M,$H1461)</f>
        <v>49695</v>
      </c>
      <c r="J1461" s="182">
        <f>IFERROR(_xll.qlIndexFixing(Index1M,$H1461,TRUE,_xll.ohTrigger(RecalcTrigger,Trigger1M)),NA())</f>
        <v>1.7837914835387991E-2</v>
      </c>
      <c r="K1461" s="44">
        <f>IFERROR(_xll.qlIndexFixing(Index3M,H1461,TRUE,_xll.ohTrigger(RecalcTrigger,Trigger3M)),NA())</f>
        <v>1.8056254434038691E-2</v>
      </c>
      <c r="L1461" s="44">
        <f>IFERROR(_xll.qlIndexFixing(Index6M,$H1461,TRUE,_xll.ohTrigger(RecalcTrigger,Trigger6M)),NA())</f>
        <v>1.8103422867904267E-2</v>
      </c>
      <c r="M1461" s="183">
        <f>IFERROR(_xll.qlIndexFixing(Index1Y,$H1461,TRUE,_xll.ohTrigger(RecalcTrigger,Trigger1Y)),NA())</f>
        <v>1.7963140202578259E-2</v>
      </c>
      <c r="N1461" s="182">
        <f>IFERROR(_xll.qlIndexFixing(ONIndex1M,I1461,TRUE,_xll.ohTrigger(RecalcTrigger,Trigger1M)),NA())</f>
        <v>1.7856102770785753E-2</v>
      </c>
      <c r="O1461" s="44">
        <f>IFERROR(_xll.qlIndexFixing(ONIndex3M,I1461,TRUE,_xll.ohTrigger(RecalcTrigger,Trigger3M)),NA())</f>
        <v>1.8116396147158653E-2</v>
      </c>
      <c r="P1461" s="44">
        <f>IFERROR(_xll.qlIndexFixing(ONIndex6M,I1461,TRUE,_xll.ohTrigger(RecalcTrigger,Trigger6M)),NA())</f>
        <v>1.8239889696625156E-2</v>
      </c>
      <c r="Q1461" s="183">
        <f>IFERROR(_xll.qlIndexFixing(ONIndex1Y,I1461,TRUE,_xll.ohTrigger(RecalcTrigger,Trigger1Y)),NA())</f>
        <v>1.814756531616446E-2</v>
      </c>
    </row>
    <row r="1462" spans="2:17" x14ac:dyDescent="0.2">
      <c r="B1462" s="39" t="s">
        <v>42</v>
      </c>
      <c r="D1462" s="42">
        <f>_xll.qlCalendarAdvance(Calendar,$D1461,B1462,"f",FALSE)</f>
        <v>49698</v>
      </c>
      <c r="E1462" s="177">
        <f>_xll.qlInterestRateIndexValueDate(IndexON,D1462)</f>
        <v>49698</v>
      </c>
      <c r="F1462" s="193">
        <f>IFERROR(_xll.qlIndexFixing(IndexON,D1462,TRUE,_xll.ohTrigger(RecalcTrigger,TriggerON)),NA())</f>
        <v>1.775369674696492E-2</v>
      </c>
      <c r="H1462" s="42">
        <f>_xll.qlCalendarAdvance(Calendar,$H1461,B1462,"f",FALSE)</f>
        <v>49698</v>
      </c>
      <c r="I1462" s="177">
        <f>_xll.qlInterestRateIndexValueDate(Index1M,$H1462)</f>
        <v>49702</v>
      </c>
      <c r="J1462" s="182">
        <f>IFERROR(_xll.qlIndexFixing(Index1M,$H1462,TRUE,_xll.ohTrigger(RecalcTrigger,Trigger1M)),NA())</f>
        <v>1.7820975791334119E-2</v>
      </c>
      <c r="K1462" s="44">
        <f>IFERROR(_xll.qlIndexFixing(Index3M,H1462,TRUE,_xll.ohTrigger(RecalcTrigger,Trigger3M)),NA())</f>
        <v>1.8039804690778847E-2</v>
      </c>
      <c r="L1462" s="44">
        <f>IFERROR(_xll.qlIndexFixing(Index6M,$H1462,TRUE,_xll.ohTrigger(RecalcTrigger,Trigger6M)),NA())</f>
        <v>1.8086112815281333E-2</v>
      </c>
      <c r="M1462" s="183">
        <f>IFERROR(_xll.qlIndexFixing(Index1Y,$H1462,TRUE,_xll.ohTrigger(RecalcTrigger,Trigger1Y)),NA())</f>
        <v>1.7949715005262667E-2</v>
      </c>
      <c r="N1462" s="182">
        <f>IFERROR(_xll.qlIndexFixing(ONIndex1M,I1462,TRUE,_xll.ohTrigger(RecalcTrigger,Trigger1M)),NA())</f>
        <v>1.7839167852757853E-2</v>
      </c>
      <c r="O1462" s="44">
        <f>IFERROR(_xll.qlIndexFixing(ONIndex3M,I1462,TRUE,_xll.ohTrigger(RecalcTrigger,Trigger3M)),NA())</f>
        <v>1.8099950228371853E-2</v>
      </c>
      <c r="P1462" s="44">
        <f>IFERROR(_xll.qlIndexFixing(ONIndex6M,I1462,TRUE,_xll.ohTrigger(RecalcTrigger,Trigger6M)),NA())</f>
        <v>1.8222429901015857E-2</v>
      </c>
      <c r="Q1462" s="183">
        <f>IFERROR(_xll.qlIndexFixing(ONIndex1Y,I1462,TRUE,_xll.ohTrigger(RecalcTrigger,Trigger1Y)),NA())</f>
        <v>1.813376435395142E-2</v>
      </c>
    </row>
    <row r="1463" spans="2:17" x14ac:dyDescent="0.2">
      <c r="B1463" s="39" t="s">
        <v>42</v>
      </c>
      <c r="D1463" s="42">
        <f>_xll.qlCalendarAdvance(Calendar,$D1462,B1463,"f",FALSE)</f>
        <v>49705</v>
      </c>
      <c r="E1463" s="177">
        <f>_xll.qlInterestRateIndexValueDate(IndexON,D1463)</f>
        <v>49705</v>
      </c>
      <c r="F1463" s="193">
        <f>IFERROR(_xll.qlIndexFixing(IndexON,D1463,TRUE,_xll.ohTrigger(RecalcTrigger,TriggerON)),NA())</f>
        <v>1.773693523518638E-2</v>
      </c>
      <c r="H1463" s="42">
        <f>_xll.qlCalendarAdvance(Calendar,$H1462,B1463,"f",FALSE)</f>
        <v>49705</v>
      </c>
      <c r="I1463" s="177">
        <f>_xll.qlInterestRateIndexValueDate(Index1M,$H1463)</f>
        <v>49709</v>
      </c>
      <c r="J1463" s="182">
        <f>IFERROR(_xll.qlIndexFixing(Index1M,$H1463,TRUE,_xll.ohTrigger(RecalcTrigger,Trigger1M)),NA())</f>
        <v>1.7805584393436793E-2</v>
      </c>
      <c r="K1463" s="44">
        <f>IFERROR(_xll.qlIndexFixing(Index3M,H1463,TRUE,_xll.ohTrigger(RecalcTrigger,Trigger3M)),NA())</f>
        <v>1.8023367185552881E-2</v>
      </c>
      <c r="L1463" s="44">
        <f>IFERROR(_xll.qlIndexFixing(Index6M,$H1463,TRUE,_xll.ohTrigger(RecalcTrigger,Trigger6M)),NA())</f>
        <v>1.8068828876856236E-2</v>
      </c>
      <c r="M1463" s="183">
        <f>IFERROR(_xll.qlIndexFixing(Index1Y,$H1463,TRUE,_xll.ohTrigger(RecalcTrigger,Trigger1Y)),NA())</f>
        <v>1.7936316790701248E-2</v>
      </c>
      <c r="N1463" s="182">
        <f>IFERROR(_xll.qlIndexFixing(ONIndex1M,I1463,TRUE,_xll.ohTrigger(RecalcTrigger,Trigger1M)),NA())</f>
        <v>1.7822243972380747E-2</v>
      </c>
      <c r="O1463" s="44">
        <f>IFERROR(_xll.qlIndexFixing(ONIndex3M,I1463,TRUE,_xll.ohTrigger(RecalcTrigger,Trigger3M)),NA())</f>
        <v>1.8083514625732988E-2</v>
      </c>
      <c r="P1463" s="44">
        <f>IFERROR(_xll.qlIndexFixing(ONIndex6M,I1463,TRUE,_xll.ohTrigger(RecalcTrigger,Trigger6M)),NA())</f>
        <v>1.8204991588222086E-2</v>
      </c>
      <c r="Q1463" s="183">
        <f>IFERROR(_xll.qlIndexFixing(ONIndex1Y,I1463,TRUE,_xll.ohTrigger(RecalcTrigger,Trigger1Y)),NA())</f>
        <v>1.8119982698054926E-2</v>
      </c>
    </row>
    <row r="1464" spans="2:17" x14ac:dyDescent="0.2">
      <c r="B1464" s="39" t="s">
        <v>42</v>
      </c>
      <c r="D1464" s="42">
        <f>_xll.qlCalendarAdvance(Calendar,$D1463,B1464,"f",FALSE)</f>
        <v>49712</v>
      </c>
      <c r="E1464" s="177">
        <f>_xll.qlInterestRateIndexValueDate(IndexON,D1464)</f>
        <v>49712</v>
      </c>
      <c r="F1464" s="193">
        <f>IFERROR(_xll.qlIndexFixing(IndexON,D1464,TRUE,_xll.ohTrigger(RecalcTrigger,TriggerON)),NA())</f>
        <v>1.772018430590272E-2</v>
      </c>
      <c r="H1464" s="42">
        <f>_xll.qlCalendarAdvance(Calendar,$H1463,B1464,"f",FALSE)</f>
        <v>49712</v>
      </c>
      <c r="I1464" s="177">
        <f>_xll.qlInterestRateIndexValueDate(Index1M,$H1464)</f>
        <v>49716</v>
      </c>
      <c r="J1464" s="182">
        <f>IFERROR(_xll.qlIndexFixing(Index1M,$H1464,TRUE,_xll.ohTrigger(RecalcTrigger,Trigger1M)),NA())</f>
        <v>1.778866889455932E-2</v>
      </c>
      <c r="K1464" s="44">
        <f>IFERROR(_xll.qlIndexFixing(Index3M,H1464,TRUE,_xll.ohTrigger(RecalcTrigger,Trigger3M)),NA())</f>
        <v>1.800694221258347E-2</v>
      </c>
      <c r="L1464" s="44">
        <f>IFERROR(_xll.qlIndexFixing(Index6M,$H1464,TRUE,_xll.ohTrigger(RecalcTrigger,Trigger6M)),NA())</f>
        <v>1.8051571391037833E-2</v>
      </c>
      <c r="M1464" s="183">
        <f>IFERROR(_xll.qlIndexFixing(Index1Y,$H1464,TRUE,_xll.ohTrigger(RecalcTrigger,Trigger1Y)),NA())</f>
        <v>1.792294583494641E-2</v>
      </c>
      <c r="N1464" s="182">
        <f>IFERROR(_xll.qlIndexFixing(ONIndex1M,I1464,TRUE,_xll.ohTrigger(RecalcTrigger,Trigger1M)),NA())</f>
        <v>1.780533144300378E-2</v>
      </c>
      <c r="O1464" s="44">
        <f>IFERROR(_xll.qlIndexFixing(ONIndex3M,I1464,TRUE,_xll.ohTrigger(RecalcTrigger,Trigger3M)),NA())</f>
        <v>1.8067089631887967E-2</v>
      </c>
      <c r="P1464" s="44">
        <f>IFERROR(_xll.qlIndexFixing(ONIndex6M,I1464,TRUE,_xll.ohTrigger(RecalcTrigger,Trigger6M)),NA())</f>
        <v>1.8187575094215092E-2</v>
      </c>
      <c r="Q1464" s="183">
        <f>IFERROR(_xll.qlIndexFixing(ONIndex1Y,I1464,TRUE,_xll.ohTrigger(RecalcTrigger,Trigger1Y)),NA())</f>
        <v>1.8106220620497382E-2</v>
      </c>
    </row>
    <row r="1465" spans="2:17" x14ac:dyDescent="0.2">
      <c r="B1465" s="39" t="s">
        <v>42</v>
      </c>
      <c r="D1465" s="42">
        <f>_xll.qlCalendarAdvance(Calendar,$D1464,B1465,"f",FALSE)</f>
        <v>49719</v>
      </c>
      <c r="E1465" s="177">
        <f>_xll.qlInterestRateIndexValueDate(IndexON,D1465)</f>
        <v>49719</v>
      </c>
      <c r="F1465" s="193">
        <f>IFERROR(_xll.qlIndexFixing(IndexON,D1465,TRUE,_xll.ohTrigger(RecalcTrigger,TriggerON)),NA())</f>
        <v>1.7703444267027635E-2</v>
      </c>
      <c r="H1465" s="42">
        <f>_xll.qlCalendarAdvance(Calendar,$H1464,B1465,"f",FALSE)</f>
        <v>49719</v>
      </c>
      <c r="I1465" s="177">
        <f>_xll.qlInterestRateIndexValueDate(Index1M,$H1465)</f>
        <v>49723</v>
      </c>
      <c r="J1465" s="182">
        <f>IFERROR(_xll.qlIndexFixing(Index1M,$H1465,TRUE,_xll.ohTrigger(RecalcTrigger,Trigger1M)),NA())</f>
        <v>1.7771765636816844E-2</v>
      </c>
      <c r="K1465" s="44">
        <f>IFERROR(_xll.qlIndexFixing(Index3M,H1465,TRUE,_xll.ohTrigger(RecalcTrigger,Trigger3M)),NA())</f>
        <v>1.7990530066091519E-2</v>
      </c>
      <c r="L1465" s="44">
        <f>IFERROR(_xll.qlIndexFixing(Index6M,$H1465,TRUE,_xll.ohTrigger(RecalcTrigger,Trigger6M)),NA())</f>
        <v>1.8034340696220501E-2</v>
      </c>
      <c r="M1465" s="183">
        <f>IFERROR(_xll.qlIndexFixing(Index1Y,$H1465,TRUE,_xll.ohTrigger(RecalcTrigger,Trigger1Y)),NA())</f>
        <v>1.790960241403745E-2</v>
      </c>
      <c r="N1465" s="182">
        <f>IFERROR(_xll.qlIndexFixing(ONIndex1M,I1465,TRUE,_xll.ohTrigger(RecalcTrigger,Trigger1M)),NA())</f>
        <v>1.7788430578216108E-2</v>
      </c>
      <c r="O1465" s="44">
        <f>IFERROR(_xll.qlIndexFixing(ONIndex3M,I1465,TRUE,_xll.ohTrigger(RecalcTrigger,Trigger3M)),NA())</f>
        <v>1.8050675540042249E-2</v>
      </c>
      <c r="P1465" s="44">
        <f>IFERROR(_xll.qlIndexFixing(ONIndex6M,I1465,TRUE,_xll.ohTrigger(RecalcTrigger,Trigger6M)),NA())</f>
        <v>1.8170180755205934E-2</v>
      </c>
      <c r="Q1465" s="183">
        <f>IFERROR(_xll.qlIndexFixing(ONIndex1Y,I1465,TRUE,_xll.ohTrigger(RecalcTrigger,Trigger1Y)),NA())</f>
        <v>1.8092478393541001E-2</v>
      </c>
    </row>
    <row r="1466" spans="2:17" x14ac:dyDescent="0.2">
      <c r="B1466" s="39" t="s">
        <v>42</v>
      </c>
      <c r="D1466" s="42">
        <f>_xll.qlCalendarAdvance(Calendar,$D1465,B1466,"f",FALSE)</f>
        <v>49726</v>
      </c>
      <c r="E1466" s="177">
        <f>_xll.qlInterestRateIndexValueDate(IndexON,D1466)</f>
        <v>49726</v>
      </c>
      <c r="F1466" s="193">
        <f>IFERROR(_xll.qlIndexFixing(IndexON,D1466,TRUE,_xll.ohTrigger(RecalcTrigger,TriggerON)),NA())</f>
        <v>1.7686715426554755E-2</v>
      </c>
      <c r="H1466" s="42">
        <f>_xll.qlCalendarAdvance(Calendar,$H1465,B1466,"f",FALSE)</f>
        <v>49726</v>
      </c>
      <c r="I1466" s="177">
        <f>_xll.qlInterestRateIndexValueDate(Index1M,$H1466)</f>
        <v>49730</v>
      </c>
      <c r="J1466" s="182">
        <f>IFERROR(_xll.qlIndexFixing(Index1M,$H1466,TRUE,_xll.ohTrigger(RecalcTrigger,Trigger1M)),NA())</f>
        <v>1.7754874934104492E-2</v>
      </c>
      <c r="K1466" s="44">
        <f>IFERROR(_xll.qlIndexFixing(Index3M,H1466,TRUE,_xll.ohTrigger(RecalcTrigger,Trigger3M)),NA())</f>
        <v>1.7974131040294432E-2</v>
      </c>
      <c r="L1466" s="44">
        <f>IFERROR(_xll.qlIndexFixing(Index6M,$H1466,TRUE,_xll.ohTrigger(RecalcTrigger,Trigger6M)),NA())</f>
        <v>1.8017137130790693E-2</v>
      </c>
      <c r="M1466" s="183">
        <f>IFERROR(_xll.qlIndexFixing(Index1Y,$H1466,TRUE,_xll.ohTrigger(RecalcTrigger,Trigger1Y)),NA())</f>
        <v>1.7896286804001002E-2</v>
      </c>
      <c r="N1466" s="182">
        <f>IFERROR(_xll.qlIndexFixing(ONIndex1M,I1466,TRUE,_xll.ohTrigger(RecalcTrigger,Trigger1M)),NA())</f>
        <v>1.7771541691526949E-2</v>
      </c>
      <c r="O1466" s="44">
        <f>IFERROR(_xll.qlIndexFixing(ONIndex3M,I1466,TRUE,_xll.ohTrigger(RecalcTrigger,Trigger3M)),NA())</f>
        <v>1.8034272643401295E-2</v>
      </c>
      <c r="P1466" s="44">
        <f>IFERROR(_xll.qlIndexFixing(ONIndex6M,I1466,TRUE,_xll.ohTrigger(RecalcTrigger,Trigger6M)),NA())</f>
        <v>1.8152808906846118E-2</v>
      </c>
      <c r="Q1466" s="183">
        <f>IFERROR(_xll.qlIndexFixing(ONIndex1Y,I1466,TRUE,_xll.ohTrigger(RecalcTrigger,Trigger1Y)),NA())</f>
        <v>1.8078756289288123E-2</v>
      </c>
    </row>
    <row r="1467" spans="2:17" x14ac:dyDescent="0.2">
      <c r="B1467" s="39" t="s">
        <v>42</v>
      </c>
      <c r="D1467" s="42">
        <f>_xll.qlCalendarAdvance(Calendar,$D1466,B1467,"f",FALSE)</f>
        <v>49733</v>
      </c>
      <c r="E1467" s="177">
        <f>_xll.qlInterestRateIndexValueDate(IndexON,D1467)</f>
        <v>49733</v>
      </c>
      <c r="F1467" s="193">
        <f>IFERROR(_xll.qlIndexFixing(IndexON,D1467,TRUE,_xll.ohTrigger(RecalcTrigger,TriggerON)),NA())</f>
        <v>1.7669998092477712E-2</v>
      </c>
      <c r="H1467" s="42">
        <f>_xll.qlCalendarAdvance(Calendar,$H1466,B1467,"f",FALSE)</f>
        <v>49733</v>
      </c>
      <c r="I1467" s="177">
        <f>_xll.qlInterestRateIndexValueDate(Index1M,$H1467)</f>
        <v>49737</v>
      </c>
      <c r="J1467" s="182">
        <f>IFERROR(_xll.qlIndexFixing(Index1M,$H1467,TRUE,_xll.ohTrigger(RecalcTrigger,Trigger1M)),NA())</f>
        <v>1.773646176336463E-2</v>
      </c>
      <c r="K1467" s="44">
        <f>IFERROR(_xll.qlIndexFixing(Index3M,H1467,TRUE,_xll.ohTrigger(RecalcTrigger,Trigger3M)),NA())</f>
        <v>1.7957024838681491E-2</v>
      </c>
      <c r="L1467" s="44">
        <f>IFERROR(_xll.qlIndexFixing(Index6M,$H1467,TRUE,_xll.ohTrigger(RecalcTrigger,Trigger6M)),NA())</f>
        <v>1.7998423879011686E-2</v>
      </c>
      <c r="M1467" s="183">
        <f>IFERROR(_xll.qlIndexFixing(Index1Y,$H1467,TRUE,_xll.ohTrigger(RecalcTrigger,Trigger1Y)),NA())</f>
        <v>1.7883488403693221E-2</v>
      </c>
      <c r="N1467" s="182">
        <f>IFERROR(_xll.qlIndexFixing(ONIndex1M,I1467,TRUE,_xll.ohTrigger(RecalcTrigger,Trigger1M)),NA())</f>
        <v>1.7754665096525457E-2</v>
      </c>
      <c r="O1467" s="44">
        <f>IFERROR(_xll.qlIndexFixing(ONIndex3M,I1467,TRUE,_xll.ohTrigger(RecalcTrigger,Trigger3M)),NA())</f>
        <v>1.8017881234690947E-2</v>
      </c>
      <c r="P1467" s="44">
        <f>IFERROR(_xll.qlIndexFixing(ONIndex6M,I1467,TRUE,_xll.ohTrigger(RecalcTrigger,Trigger6M)),NA())</f>
        <v>1.8135459885506577E-2</v>
      </c>
      <c r="Q1467" s="183">
        <f>IFERROR(_xll.qlIndexFixing(ONIndex1Y,I1467,TRUE,_xll.ohTrigger(RecalcTrigger,Trigger1Y)),NA())</f>
        <v>1.8065054579841089E-2</v>
      </c>
    </row>
    <row r="1468" spans="2:17" x14ac:dyDescent="0.2">
      <c r="B1468" s="39" t="s">
        <v>42</v>
      </c>
      <c r="D1468" s="42">
        <f>_xll.qlCalendarAdvance(Calendar,$D1467,B1468,"f",FALSE)</f>
        <v>49740</v>
      </c>
      <c r="E1468" s="177">
        <f>_xll.qlInterestRateIndexValueDate(IndexON,D1468)</f>
        <v>49740</v>
      </c>
      <c r="F1468" s="193">
        <f>IFERROR(_xll.qlIndexFixing(IndexON,D1468,TRUE,_xll.ohTrigger(RecalcTrigger,TriggerON)),NA())</f>
        <v>1.76532925727102E-2</v>
      </c>
      <c r="H1468" s="42">
        <f>_xll.qlCalendarAdvance(Calendar,$H1467,B1468,"f",FALSE)</f>
        <v>49740</v>
      </c>
      <c r="I1468" s="177">
        <f>_xll.qlInterestRateIndexValueDate(Index1M,$H1468)</f>
        <v>49744</v>
      </c>
      <c r="J1468" s="182">
        <f>IFERROR(_xll.qlIndexFixing(Index1M,$H1468,TRUE,_xll.ohTrigger(RecalcTrigger,Trigger1M)),NA())</f>
        <v>1.7719597393724508E-2</v>
      </c>
      <c r="K1468" s="44">
        <f>IFERROR(_xll.qlIndexFixing(Index3M,H1468,TRUE,_xll.ohTrigger(RecalcTrigger,Trigger3M)),NA())</f>
        <v>1.7940653158809706E-2</v>
      </c>
      <c r="L1468" s="44">
        <f>IFERROR(_xll.qlIndexFixing(Index6M,$H1468,TRUE,_xll.ohTrigger(RecalcTrigger,Trigger6M)),NA())</f>
        <v>1.7981278092605375E-2</v>
      </c>
      <c r="M1468" s="183">
        <f>IFERROR(_xll.qlIndexFixing(Index1Y,$H1468,TRUE,_xll.ohTrigger(RecalcTrigger,Trigger1Y)),NA())</f>
        <v>1.7870227688956745E-2</v>
      </c>
      <c r="N1468" s="182">
        <f>IFERROR(_xll.qlIndexFixing(ONIndex1M,I1468,TRUE,_xll.ohTrigger(RecalcTrigger,Trigger1M)),NA())</f>
        <v>1.773780110656098E-2</v>
      </c>
      <c r="O1468" s="44">
        <f>IFERROR(_xll.qlIndexFixing(ONIndex3M,I1468,TRUE,_xll.ohTrigger(RecalcTrigger,Trigger3M)),NA())</f>
        <v>1.8001501607356474E-2</v>
      </c>
      <c r="P1468" s="44">
        <f>IFERROR(_xll.qlIndexFixing(ONIndex6M,I1468,TRUE,_xll.ohTrigger(RecalcTrigger,Trigger6M)),NA())</f>
        <v>1.8118134027078625E-2</v>
      </c>
      <c r="Q1468" s="183">
        <f>IFERROR(_xll.qlIndexFixing(ONIndex1Y,I1468,TRUE,_xll.ohTrigger(RecalcTrigger,Trigger1Y)),NA())</f>
        <v>1.805137353770192E-2</v>
      </c>
    </row>
    <row r="1469" spans="2:17" x14ac:dyDescent="0.2">
      <c r="B1469" s="39" t="s">
        <v>42</v>
      </c>
      <c r="D1469" s="42">
        <f>_xll.qlCalendarAdvance(Calendar,$D1468,B1469,"f",FALSE)</f>
        <v>49747</v>
      </c>
      <c r="E1469" s="177">
        <f>_xll.qlInterestRateIndexValueDate(IndexON,D1469)</f>
        <v>49747</v>
      </c>
      <c r="F1469" s="193">
        <f>IFERROR(_xll.qlIndexFixing(IndexON,D1469,TRUE,_xll.ohTrigger(RecalcTrigger,TriggerON)),NA())</f>
        <v>1.7636599175485657E-2</v>
      </c>
      <c r="H1469" s="42">
        <f>_xll.qlCalendarAdvance(Calendar,$H1468,B1469,"f",FALSE)</f>
        <v>49747</v>
      </c>
      <c r="I1469" s="177">
        <f>_xll.qlInterestRateIndexValueDate(Index1M,$H1469)</f>
        <v>49751</v>
      </c>
      <c r="J1469" s="182">
        <f>IFERROR(_xll.qlIndexFixing(Index1M,$H1469,TRUE,_xll.ohTrigger(RecalcTrigger,Trigger1M)),NA())</f>
        <v>1.7702746568563472E-2</v>
      </c>
      <c r="K1469" s="44">
        <f>IFERROR(_xll.qlIndexFixing(Index3M,H1469,TRUE,_xll.ohTrigger(RecalcTrigger,Trigger3M)),NA())</f>
        <v>1.7924295504702818E-2</v>
      </c>
      <c r="L1469" s="44">
        <f>IFERROR(_xll.qlIndexFixing(Index6M,$H1469,TRUE,_xll.ohTrigger(RecalcTrigger,Trigger6M)),NA())</f>
        <v>1.7964160503431439E-2</v>
      </c>
      <c r="M1469" s="183">
        <f>IFERROR(_xll.qlIndexFixing(Index1Y,$H1469,TRUE,_xll.ohTrigger(RecalcTrigger,Trigger1Y)),NA())</f>
        <v>1.7856995591503715E-2</v>
      </c>
      <c r="N1469" s="182">
        <f>IFERROR(_xll.qlIndexFixing(ONIndex1M,I1469,TRUE,_xll.ohTrigger(RecalcTrigger,Trigger1M)),NA())</f>
        <v>1.7720950035302607E-2</v>
      </c>
      <c r="O1469" s="44">
        <f>IFERROR(_xll.qlIndexFixing(ONIndex3M,I1469,TRUE,_xll.ohTrigger(RecalcTrigger,Trigger3M)),NA())</f>
        <v>1.7985134054123719E-2</v>
      </c>
      <c r="P1469" s="44">
        <f>IFERROR(_xll.qlIndexFixing(ONIndex6M,I1469,TRUE,_xll.ohTrigger(RecalcTrigger,Trigger6M)),NA())</f>
        <v>1.8100831667693384E-2</v>
      </c>
      <c r="Q1469" s="183">
        <f>IFERROR(_xll.qlIndexFixing(ONIndex1Y,I1469,TRUE,_xll.ohTrigger(RecalcTrigger,Trigger1Y)),NA())</f>
        <v>1.8037713434653213E-2</v>
      </c>
    </row>
    <row r="1470" spans="2:17" x14ac:dyDescent="0.2">
      <c r="B1470" s="39" t="s">
        <v>42</v>
      </c>
      <c r="D1470" s="42">
        <f>_xll.qlCalendarAdvance(Calendar,$D1469,B1470,"f",FALSE)</f>
        <v>49754</v>
      </c>
      <c r="E1470" s="177">
        <f>_xll.qlInterestRateIndexValueDate(IndexON,D1470)</f>
        <v>49754</v>
      </c>
      <c r="F1470" s="193">
        <f>IFERROR(_xll.qlIndexFixing(IndexON,D1470,TRUE,_xll.ohTrigger(RecalcTrigger,TriggerON)),NA())</f>
        <v>1.7619918208717777E-2</v>
      </c>
      <c r="H1470" s="42">
        <f>_xll.qlCalendarAdvance(Calendar,$H1469,B1470,"f",FALSE)</f>
        <v>49754</v>
      </c>
      <c r="I1470" s="177">
        <f>_xll.qlInterestRateIndexValueDate(Index1M,$H1470)</f>
        <v>49758</v>
      </c>
      <c r="J1470" s="182">
        <f>IFERROR(_xll.qlIndexFixing(Index1M,$H1470,TRUE,_xll.ohTrigger(RecalcTrigger,Trigger1M)),NA())</f>
        <v>1.7685909601798156E-2</v>
      </c>
      <c r="K1470" s="44">
        <f>IFERROR(_xll.qlIndexFixing(Index3M,H1470,TRUE,_xll.ohTrigger(RecalcTrigger,Trigger3M)),NA())</f>
        <v>1.7907952170570701E-2</v>
      </c>
      <c r="L1470" s="44">
        <f>IFERROR(_xll.qlIndexFixing(Index6M,$H1470,TRUE,_xll.ohTrigger(RecalcTrigger,Trigger6M)),NA())</f>
        <v>1.794707144985791E-2</v>
      </c>
      <c r="M1470" s="183">
        <f>IFERROR(_xll.qlIndexFixing(Index1Y,$H1470,TRUE,_xll.ohTrigger(RecalcTrigger,Trigger1Y)),NA())</f>
        <v>1.7843792387302531E-2</v>
      </c>
      <c r="N1470" s="182">
        <f>IFERROR(_xll.qlIndexFixing(ONIndex1M,I1470,TRUE,_xll.ohTrigger(RecalcTrigger,Trigger1M)),NA())</f>
        <v>1.7704112196259558E-2</v>
      </c>
      <c r="O1470" s="44">
        <f>IFERROR(_xll.qlIndexFixing(ONIndex3M,I1470,TRUE,_xll.ohTrigger(RecalcTrigger,Trigger3M)),NA())</f>
        <v>1.7968778868198143E-2</v>
      </c>
      <c r="P1470" s="44">
        <f>IFERROR(_xll.qlIndexFixing(ONIndex6M,I1470,TRUE,_xll.ohTrigger(RecalcTrigger,Trigger6M)),NA())</f>
        <v>1.808355314324217E-2</v>
      </c>
      <c r="Q1470" s="183">
        <f>IFERROR(_xll.qlIndexFixing(ONIndex1Y,I1470,TRUE,_xll.ohTrigger(RecalcTrigger,Trigger1Y)),NA())</f>
        <v>1.8024074543117052E-2</v>
      </c>
    </row>
    <row r="1471" spans="2:17" x14ac:dyDescent="0.2">
      <c r="B1471" s="39" t="s">
        <v>42</v>
      </c>
      <c r="D1471" s="42">
        <f>_xll.qlCalendarAdvance(Calendar,$D1470,B1471,"f",FALSE)</f>
        <v>49761</v>
      </c>
      <c r="E1471" s="177">
        <f>_xll.qlInterestRateIndexValueDate(IndexON,D1471)</f>
        <v>49761</v>
      </c>
      <c r="F1471" s="193">
        <f>IFERROR(_xll.qlIndexFixing(IndexON,D1471,TRUE,_xll.ohTrigger(RecalcTrigger,TriggerON)),NA())</f>
        <v>1.7603249980240321E-2</v>
      </c>
      <c r="H1471" s="42">
        <f>_xll.qlCalendarAdvance(Calendar,$H1470,B1471,"f",FALSE)</f>
        <v>49761</v>
      </c>
      <c r="I1471" s="177">
        <f>_xll.qlInterestRateIndexValueDate(Index1M,$H1471)</f>
        <v>49765</v>
      </c>
      <c r="J1471" s="182">
        <f>IFERROR(_xll.qlIndexFixing(Index1M,$H1471,TRUE,_xll.ohTrigger(RecalcTrigger,Trigger1M)),NA())</f>
        <v>1.7669853771373312E-2</v>
      </c>
      <c r="K1471" s="44">
        <f>IFERROR(_xll.qlIndexFixing(Index3M,H1471,TRUE,_xll.ohTrigger(RecalcTrigger,Trigger3M)),NA())</f>
        <v>1.7892343018946398E-2</v>
      </c>
      <c r="L1471" s="44">
        <f>IFERROR(_xll.qlIndexFixing(Index6M,$H1471,TRUE,_xll.ohTrigger(RecalcTrigger,Trigger6M)),NA())</f>
        <v>1.7930774624608202E-2</v>
      </c>
      <c r="M1471" s="183">
        <f>IFERROR(_xll.qlIndexFixing(Index1Y,$H1471,TRUE,_xll.ohTrigger(RecalcTrigger,Trigger1Y)),NA())</f>
        <v>1.783061835230889E-2</v>
      </c>
      <c r="N1471" s="182">
        <f>IFERROR(_xll.qlIndexFixing(ONIndex1M,I1471,TRUE,_xll.ohTrigger(RecalcTrigger,Trigger1M)),NA())</f>
        <v>1.7687287902861115E-2</v>
      </c>
      <c r="O1471" s="44">
        <f>IFERROR(_xll.qlIndexFixing(ONIndex3M,I1471,TRUE,_xll.ohTrigger(RecalcTrigger,Trigger3M)),NA())</f>
        <v>1.7952436342625333E-2</v>
      </c>
      <c r="P1471" s="44">
        <f>IFERROR(_xll.qlIndexFixing(ONIndex6M,I1471,TRUE,_xll.ohTrigger(RecalcTrigger,Trigger6M)),NA())</f>
        <v>1.8066298789856106E-2</v>
      </c>
      <c r="Q1471" s="183">
        <f>IFERROR(_xll.qlIndexFixing(ONIndex1Y,I1471,TRUE,_xll.ohTrigger(RecalcTrigger,Trigger1Y)),NA())</f>
        <v>1.8010457135275715E-2</v>
      </c>
    </row>
    <row r="1472" spans="2:17" x14ac:dyDescent="0.2">
      <c r="B1472" s="39" t="s">
        <v>42</v>
      </c>
      <c r="D1472" s="42">
        <f>_xll.qlCalendarAdvance(Calendar,$D1471,B1472,"f",FALSE)</f>
        <v>49768</v>
      </c>
      <c r="E1472" s="177">
        <f>_xll.qlInterestRateIndexValueDate(IndexON,D1472)</f>
        <v>49768</v>
      </c>
      <c r="F1472" s="193">
        <f>IFERROR(_xll.qlIndexFixing(IndexON,D1472,TRUE,_xll.ohTrigger(RecalcTrigger,TriggerON)),NA())</f>
        <v>1.7586594798206789E-2</v>
      </c>
      <c r="H1472" s="42">
        <f>_xll.qlCalendarAdvance(Calendar,$H1471,B1472,"f",FALSE)</f>
        <v>49768</v>
      </c>
      <c r="I1472" s="177">
        <f>_xll.qlInterestRateIndexValueDate(Index1M,$H1472)</f>
        <v>49772</v>
      </c>
      <c r="J1472" s="182">
        <f>IFERROR(_xll.qlIndexFixing(Index1M,$H1472,TRUE,_xll.ohTrigger(RecalcTrigger,Trigger1M)),NA())</f>
        <v>1.7653045225764608E-2</v>
      </c>
      <c r="K1472" s="44">
        <f>IFERROR(_xll.qlIndexFixing(Index3M,H1472,TRUE,_xll.ohTrigger(RecalcTrigger,Trigger3M)),NA())</f>
        <v>1.7876028895581646E-2</v>
      </c>
      <c r="L1472" s="44">
        <f>IFERROR(_xll.qlIndexFixing(Index6M,$H1472,TRUE,_xll.ohTrigger(RecalcTrigger,Trigger6M)),NA())</f>
        <v>1.7913742297857464E-2</v>
      </c>
      <c r="M1472" s="183">
        <f>IFERROR(_xll.qlIndexFixing(Index1Y,$H1472,TRUE,_xll.ohTrigger(RecalcTrigger,Trigger1Y)),NA())</f>
        <v>1.7817473762467319E-2</v>
      </c>
      <c r="N1472" s="182">
        <f>IFERROR(_xll.qlIndexFixing(ONIndex1M,I1472,TRUE,_xll.ohTrigger(RecalcTrigger,Trigger1M)),NA())</f>
        <v>1.7670477468616497E-2</v>
      </c>
      <c r="O1472" s="44">
        <f>IFERROR(_xll.qlIndexFixing(ONIndex3M,I1472,TRUE,_xll.ohTrigger(RecalcTrigger,Trigger3M)),NA())</f>
        <v>1.7936106770530813E-2</v>
      </c>
      <c r="P1472" s="44">
        <f>IFERROR(_xll.qlIndexFixing(ONIndex6M,I1472,TRUE,_xll.ohTrigger(RecalcTrigger,Trigger6M)),NA())</f>
        <v>1.8049068943426505E-2</v>
      </c>
      <c r="Q1472" s="183">
        <f>IFERROR(_xll.qlIndexFixing(ONIndex1Y,I1472,TRUE,_xll.ohTrigger(RecalcTrigger,Trigger1Y)),NA())</f>
        <v>1.7996861483151605E-2</v>
      </c>
    </row>
    <row r="1473" spans="2:17" x14ac:dyDescent="0.2">
      <c r="B1473" s="39" t="s">
        <v>42</v>
      </c>
      <c r="D1473" s="42">
        <f>_xll.qlCalendarAdvance(Calendar,$D1472,B1473,"f",FALSE)</f>
        <v>49775</v>
      </c>
      <c r="E1473" s="177">
        <f>_xll.qlInterestRateIndexValueDate(IndexON,D1473)</f>
        <v>49775</v>
      </c>
      <c r="F1473" s="193">
        <f>IFERROR(_xll.qlIndexFixing(IndexON,D1473,TRUE,_xll.ohTrigger(RecalcTrigger,TriggerON)),NA())</f>
        <v>1.7566915113365056E-2</v>
      </c>
      <c r="H1473" s="42">
        <f>_xll.qlCalendarAdvance(Calendar,$H1472,B1473,"f",FALSE)</f>
        <v>49775</v>
      </c>
      <c r="I1473" s="177">
        <f>_xll.qlInterestRateIndexValueDate(Index1M,$H1473)</f>
        <v>49781</v>
      </c>
      <c r="J1473" s="182">
        <f>IFERROR(_xll.qlIndexFixing(Index1M,$H1473,TRUE,_xll.ohTrigger(RecalcTrigger,Trigger1M)),NA())</f>
        <v>1.7631455994481904E-2</v>
      </c>
      <c r="K1473" s="44">
        <f>IFERROR(_xll.qlIndexFixing(Index3M,H1473,TRUE,_xll.ohTrigger(RecalcTrigger,Trigger3M)),NA())</f>
        <v>1.7855075940696664E-2</v>
      </c>
      <c r="L1473" s="44">
        <f>IFERROR(_xll.qlIndexFixing(Index6M,$H1473,TRUE,_xll.ohTrigger(RecalcTrigger,Trigger6M)),NA())</f>
        <v>1.7891887021899946E-2</v>
      </c>
      <c r="M1473" s="183">
        <f>IFERROR(_xll.qlIndexFixing(Index1Y,$H1473,TRUE,_xll.ohTrigger(RecalcTrigger,Trigger1Y)),NA())</f>
        <v>1.7800617285937098E-2</v>
      </c>
      <c r="N1473" s="182">
        <f>IFERROR(_xll.qlIndexFixing(ONIndex1M,I1473,TRUE,_xll.ohTrigger(RecalcTrigger,Trigger1M)),NA())</f>
        <v>1.7647352335048438E-2</v>
      </c>
      <c r="O1473" s="44">
        <f>IFERROR(_xll.qlIndexFixing(ONIndex3M,I1473,TRUE,_xll.ohTrigger(RecalcTrigger,Trigger3M)),NA())</f>
        <v>1.7913693270514841E-2</v>
      </c>
      <c r="P1473" s="44">
        <f>IFERROR(_xll.qlIndexFixing(ONIndex6M,I1473,TRUE,_xll.ohTrigger(RecalcTrigger,Trigger6M)),NA())</f>
        <v>1.8025400694439142E-2</v>
      </c>
      <c r="Q1473" s="183">
        <f>IFERROR(_xll.qlIndexFixing(ONIndex1Y,I1473,TRUE,_xll.ohTrigger(RecalcTrigger,Trigger1Y)),NA())</f>
        <v>1.7978375318925544E-2</v>
      </c>
    </row>
    <row r="1474" spans="2:17" x14ac:dyDescent="0.2">
      <c r="B1474" s="39" t="s">
        <v>42</v>
      </c>
      <c r="D1474" s="42">
        <f>_xll.qlCalendarAdvance(Calendar,$D1473,B1474,"f",FALSE)</f>
        <v>49782</v>
      </c>
      <c r="E1474" s="177">
        <f>_xll.qlInterestRateIndexValueDate(IndexON,D1474)</f>
        <v>49782</v>
      </c>
      <c r="F1474" s="193">
        <f>IFERROR(_xll.qlIndexFixing(IndexON,D1474,TRUE,_xll.ohTrigger(RecalcTrigger,TriggerON)),NA())</f>
        <v>1.7553324805366088E-2</v>
      </c>
      <c r="H1474" s="42">
        <f>_xll.qlCalendarAdvance(Calendar,$H1473,B1474,"f",FALSE)</f>
        <v>49782</v>
      </c>
      <c r="I1474" s="177">
        <f>_xll.qlInterestRateIndexValueDate(Index1M,$H1474)</f>
        <v>49786</v>
      </c>
      <c r="J1474" s="182">
        <f>IFERROR(_xll.qlIndexFixing(Index1M,$H1474,TRUE,_xll.ohTrigger(RecalcTrigger,Trigger1M)),NA())</f>
        <v>1.7619472777114176E-2</v>
      </c>
      <c r="K1474" s="44">
        <f>IFERROR(_xll.qlIndexFixing(Index3M,H1474,TRUE,_xll.ohTrigger(RecalcTrigger,Trigger3M)),NA())</f>
        <v>1.784344648325303E-2</v>
      </c>
      <c r="L1474" s="44">
        <f>IFERROR(_xll.qlIndexFixing(Index6M,$H1474,TRUE,_xll.ohTrigger(RecalcTrigger,Trigger6M)),NA())</f>
        <v>1.7879766555315899E-2</v>
      </c>
      <c r="M1474" s="183">
        <f>IFERROR(_xll.qlIndexFixing(Index1Y,$H1474,TRUE,_xll.ohTrigger(RecalcTrigger,Trigger1Y)),NA())</f>
        <v>1.7791274021954545E-2</v>
      </c>
      <c r="N1474" s="182">
        <f>IFERROR(_xll.qlIndexFixing(ONIndex1M,I1474,TRUE,_xll.ohTrigger(RecalcTrigger,Trigger1M)),NA())</f>
        <v>1.763689943178548E-2</v>
      </c>
      <c r="O1474" s="44">
        <f>IFERROR(_xll.qlIndexFixing(ONIndex3M,I1474,TRUE,_xll.ohTrigger(RecalcTrigger,Trigger3M)),NA())</f>
        <v>1.790348765863925E-2</v>
      </c>
      <c r="P1474" s="44">
        <f>IFERROR(_xll.qlIndexFixing(ONIndex6M,I1474,TRUE,_xll.ohTrigger(RecalcTrigger,Trigger6M)),NA())</f>
        <v>1.8014684115961188E-2</v>
      </c>
      <c r="Q1474" s="183">
        <f>IFERROR(_xll.qlIndexFixing(ONIndex1Y,I1474,TRUE,_xll.ohTrigger(RecalcTrigger,Trigger1Y)),NA())</f>
        <v>1.7969736535183856E-2</v>
      </c>
    </row>
    <row r="1475" spans="2:17" x14ac:dyDescent="0.2">
      <c r="B1475" s="39" t="s">
        <v>42</v>
      </c>
      <c r="D1475" s="42">
        <f>_xll.qlCalendarAdvance(Calendar,$D1474,B1475,"f",FALSE)</f>
        <v>49789</v>
      </c>
      <c r="E1475" s="177">
        <f>_xll.qlInterestRateIndexValueDate(IndexON,D1475)</f>
        <v>49789</v>
      </c>
      <c r="F1475" s="193">
        <f>IFERROR(_xll.qlIndexFixing(IndexON,D1475,TRUE,_xll.ohTrigger(RecalcTrigger,TriggerON)),NA())</f>
        <v>1.7536710610626116E-2</v>
      </c>
      <c r="H1475" s="42">
        <f>_xll.qlCalendarAdvance(Calendar,$H1474,B1475,"f",FALSE)</f>
        <v>49789</v>
      </c>
      <c r="I1475" s="177">
        <f>_xll.qlInterestRateIndexValueDate(Index1M,$H1475)</f>
        <v>49793</v>
      </c>
      <c r="J1475" s="182">
        <f>IFERROR(_xll.qlIndexFixing(Index1M,$H1475,TRUE,_xll.ohTrigger(RecalcTrigger,Trigger1M)),NA())</f>
        <v>1.7602709501866265E-2</v>
      </c>
      <c r="K1475" s="44">
        <f>IFERROR(_xll.qlIndexFixing(Index3M,H1475,TRUE,_xll.ohTrigger(RecalcTrigger,Trigger3M)),NA())</f>
        <v>1.7827178782638758E-2</v>
      </c>
      <c r="L1475" s="44">
        <f>IFERROR(_xll.qlIndexFixing(Index6M,$H1475,TRUE,_xll.ohTrigger(RecalcTrigger,Trigger6M)),NA())</f>
        <v>1.7862823816143174E-2</v>
      </c>
      <c r="M1475" s="183">
        <f>IFERROR(_xll.qlIndexFixing(Index1Y,$H1475,TRUE,_xll.ohTrigger(RecalcTrigger,Trigger1Y)),NA())</f>
        <v>1.7778219423112612E-2</v>
      </c>
      <c r="N1475" s="182">
        <f>IFERROR(_xll.qlIndexFixing(ONIndex1M,I1475,TRUE,_xll.ohTrigger(RecalcTrigger,Trigger1M)),NA())</f>
        <v>1.7619366576857587E-2</v>
      </c>
      <c r="O1475" s="44">
        <f>IFERROR(_xll.qlIndexFixing(ONIndex3M,I1475,TRUE,_xll.ohTrigger(RecalcTrigger,Trigger3M)),NA())</f>
        <v>1.7886480101356739E-2</v>
      </c>
      <c r="P1475" s="44">
        <f>IFERROR(_xll.qlIndexFixing(ONIndex6M,I1475,TRUE,_xll.ohTrigger(RecalcTrigger,Trigger6M)),NA())</f>
        <v>1.7996755365716766E-2</v>
      </c>
      <c r="Q1475" s="183">
        <f>IFERROR(_xll.qlIndexFixing(ONIndex1Y,I1475,TRUE,_xll.ohTrigger(RecalcTrigger,Trigger1Y)),NA())</f>
        <v>1.7955690138458102E-2</v>
      </c>
    </row>
    <row r="1476" spans="2:17" x14ac:dyDescent="0.2">
      <c r="B1476" s="39" t="s">
        <v>42</v>
      </c>
      <c r="D1476" s="42">
        <f>_xll.qlCalendarAdvance(Calendar,$D1475,B1476,"f",FALSE)</f>
        <v>49797</v>
      </c>
      <c r="E1476" s="177">
        <f>_xll.qlInterestRateIndexValueDate(IndexON,D1476)</f>
        <v>49797</v>
      </c>
      <c r="F1476" s="193">
        <f>IFERROR(_xll.qlIndexFixing(IndexON,D1476,TRUE,_xll.ohTrigger(RecalcTrigger,TriggerON)),NA())</f>
        <v>1.7516222829687678E-2</v>
      </c>
      <c r="H1476" s="42">
        <f>_xll.qlCalendarAdvance(Calendar,$H1475,B1476,"f",FALSE)</f>
        <v>49797</v>
      </c>
      <c r="I1476" s="177">
        <f>_xll.qlInterestRateIndexValueDate(Index1M,$H1476)</f>
        <v>49801</v>
      </c>
      <c r="J1476" s="182">
        <f>IFERROR(_xll.qlIndexFixing(Index1M,$H1476,TRUE,_xll.ohTrigger(RecalcTrigger,Trigger1M)),NA())</f>
        <v>1.7582805249668595E-2</v>
      </c>
      <c r="K1476" s="44">
        <f>IFERROR(_xll.qlIndexFixing(Index3M,H1476,TRUE,_xll.ohTrigger(RecalcTrigger,Trigger3M)),NA())</f>
        <v>1.7807889085423374E-2</v>
      </c>
      <c r="L1476" s="44">
        <f>IFERROR(_xll.qlIndexFixing(Index6M,$H1476,TRUE,_xll.ohTrigger(RecalcTrigger,Trigger6M)),NA())</f>
        <v>1.7842742018896126E-2</v>
      </c>
      <c r="M1476" s="183">
        <f>IFERROR(_xll.qlIndexFixing(Index1Y,$H1476,TRUE,_xll.ohTrigger(RecalcTrigger,Trigger1Y)),NA())</f>
        <v>1.776333730437045E-2</v>
      </c>
      <c r="N1476" s="182">
        <f>IFERROR(_xll.qlIndexFixing(ONIndex1M,I1476,TRUE,_xll.ohTrigger(RecalcTrigger,Trigger1M)),NA())</f>
        <v>1.7600988722898947E-2</v>
      </c>
      <c r="O1476" s="44">
        <f>IFERROR(_xll.qlIndexFixing(ONIndex3M,I1476,TRUE,_xll.ohTrigger(RecalcTrigger,Trigger3M)),NA())</f>
        <v>1.7868600071819785E-2</v>
      </c>
      <c r="P1476" s="44">
        <f>IFERROR(_xll.qlIndexFixing(ONIndex6M,I1476,TRUE,_xll.ohTrigger(RecalcTrigger,Trigger6M)),NA())</f>
        <v>1.7977956556487484E-2</v>
      </c>
      <c r="Q1476" s="183">
        <f>IFERROR(_xll.qlIndexFixing(ONIndex1Y,I1476,TRUE,_xll.ohTrigger(RecalcTrigger,Trigger1Y)),NA())</f>
        <v>1.7940774342060095E-2</v>
      </c>
    </row>
    <row r="1477" spans="2:17" x14ac:dyDescent="0.2">
      <c r="B1477" s="39" t="s">
        <v>42</v>
      </c>
      <c r="D1477" s="42">
        <f>_xll.qlCalendarAdvance(Calendar,$D1476,B1477,"f",FALSE)</f>
        <v>49804</v>
      </c>
      <c r="E1477" s="177">
        <f>_xll.qlInterestRateIndexValueDate(IndexON,D1477)</f>
        <v>49804</v>
      </c>
      <c r="F1477" s="193">
        <f>IFERROR(_xll.qlIndexFixing(IndexON,D1477,TRUE,_xll.ohTrigger(RecalcTrigger,TriggerON)),NA())</f>
        <v>1.7499640113181059E-2</v>
      </c>
      <c r="H1477" s="42">
        <f>_xll.qlCalendarAdvance(Calendar,$H1476,B1477,"f",FALSE)</f>
        <v>49804</v>
      </c>
      <c r="I1477" s="177">
        <f>_xll.qlInterestRateIndexValueDate(Index1M,$H1477)</f>
        <v>49808</v>
      </c>
      <c r="J1477" s="182">
        <f>IFERROR(_xll.qlIndexFixing(Index1M,$H1477,TRUE,_xll.ohTrigger(RecalcTrigger,Trigger1M)),NA())</f>
        <v>1.7566076400637402E-2</v>
      </c>
      <c r="K1477" s="44">
        <f>IFERROR(_xll.qlIndexFixing(Index3M,H1477,TRUE,_xll.ohTrigger(RecalcTrigger,Trigger3M)),NA())</f>
        <v>1.7791656592491822E-2</v>
      </c>
      <c r="L1477" s="44">
        <f>IFERROR(_xll.qlIndexFixing(Index6M,$H1477,TRUE,_xll.ohTrigger(RecalcTrigger,Trigger6M)),NA())</f>
        <v>1.7825866630395187E-2</v>
      </c>
      <c r="M1477" s="183">
        <f>IFERROR(_xll.qlIndexFixing(Index1Y,$H1477,TRUE,_xll.ohTrigger(RecalcTrigger,Trigger1Y)),NA())</f>
        <v>1.7750348505079967E-2</v>
      </c>
      <c r="N1477" s="182">
        <f>IFERROR(_xll.qlIndexFixing(ONIndex1M,I1477,TRUE,_xll.ohTrigger(RecalcTrigger,Trigger1M)),NA())</f>
        <v>1.7584254516798126E-2</v>
      </c>
      <c r="O1477" s="44">
        <f>IFERROR(_xll.qlIndexFixing(ONIndex3M,I1477,TRUE,_xll.ohTrigger(RecalcTrigger,Trigger3M)),NA())</f>
        <v>1.7852341746253941E-2</v>
      </c>
      <c r="P1477" s="44">
        <f>IFERROR(_xll.qlIndexFixing(ONIndex6M,I1477,TRUE,_xll.ohTrigger(RecalcTrigger,Trigger6M)),NA())</f>
        <v>1.7960858054273388E-2</v>
      </c>
      <c r="Q1477" s="183">
        <f>IFERROR(_xll.qlIndexFixing(ONIndex1Y,I1477,TRUE,_xll.ohTrigger(RecalcTrigger,Trigger1Y)),NA())</f>
        <v>1.7927294876436406E-2</v>
      </c>
    </row>
    <row r="1478" spans="2:17" x14ac:dyDescent="0.2">
      <c r="B1478" s="39" t="s">
        <v>42</v>
      </c>
      <c r="D1478" s="42">
        <f>_xll.qlCalendarAdvance(Calendar,$D1477,B1478,"f",FALSE)</f>
        <v>49811</v>
      </c>
      <c r="E1478" s="177">
        <f>_xll.qlInterestRateIndexValueDate(IndexON,D1478)</f>
        <v>49811</v>
      </c>
      <c r="F1478" s="193">
        <f>IFERROR(_xll.qlIndexFixing(IndexON,D1478,TRUE,_xll.ohTrigger(RecalcTrigger,TriggerON)),NA())</f>
        <v>1.7483072382020737E-2</v>
      </c>
      <c r="H1478" s="42">
        <f>_xll.qlCalendarAdvance(Calendar,$H1477,B1478,"f",FALSE)</f>
        <v>49811</v>
      </c>
      <c r="I1478" s="177">
        <f>_xll.qlInterestRateIndexValueDate(Index1M,$H1478)</f>
        <v>49815</v>
      </c>
      <c r="J1478" s="182">
        <f>IFERROR(_xll.qlIndexFixing(Index1M,$H1478,TRUE,_xll.ohTrigger(RecalcTrigger,Trigger1M)),NA())</f>
        <v>1.7549363966150769E-2</v>
      </c>
      <c r="K1478" s="44">
        <f>IFERROR(_xll.qlIndexFixing(Index3M,H1478,TRUE,_xll.ohTrigger(RecalcTrigger,Trigger3M)),NA())</f>
        <v>1.7775440815063166E-2</v>
      </c>
      <c r="L1478" s="44">
        <f>IFERROR(_xll.qlIndexFixing(Index6M,$H1478,TRUE,_xll.ohTrigger(RecalcTrigger,Trigger6M)),NA())</f>
        <v>1.7809022532386618E-2</v>
      </c>
      <c r="M1478" s="183">
        <f>IFERROR(_xll.qlIndexFixing(Index1Y,$H1478,TRUE,_xll.ohTrigger(RecalcTrigger,Trigger1Y)),NA())</f>
        <v>1.7737390845766875E-2</v>
      </c>
      <c r="N1478" s="182">
        <f>IFERROR(_xll.qlIndexFixing(ONIndex1M,I1478,TRUE,_xll.ohTrigger(RecalcTrigger,Trigger1M)),NA())</f>
        <v>1.7567536095830505E-2</v>
      </c>
      <c r="O1478" s="44">
        <f>IFERROR(_xll.qlIndexFixing(ONIndex3M,I1478,TRUE,_xll.ohTrigger(RecalcTrigger,Trigger3M)),NA())</f>
        <v>1.7836098174166537E-2</v>
      </c>
      <c r="P1478" s="44">
        <f>IFERROR(_xll.qlIndexFixing(ONIndex6M,I1478,TRUE,_xll.ohTrigger(RecalcTrigger,Trigger6M)),NA())</f>
        <v>1.7943786123364447E-2</v>
      </c>
      <c r="Q1478" s="183">
        <f>IFERROR(_xll.qlIndexFixing(ONIndex1Y,I1478,TRUE,_xll.ohTrigger(RecalcTrigger,Trigger1Y)),NA())</f>
        <v>1.7913838838712337E-2</v>
      </c>
    </row>
    <row r="1479" spans="2:17" x14ac:dyDescent="0.2">
      <c r="B1479" s="39" t="s">
        <v>42</v>
      </c>
      <c r="D1479" s="42">
        <f>_xll.qlCalendarAdvance(Calendar,$D1478,B1479,"f",FALSE)</f>
        <v>49818</v>
      </c>
      <c r="E1479" s="177">
        <f>_xll.qlInterestRateIndexValueDate(IndexON,D1479)</f>
        <v>49818</v>
      </c>
      <c r="F1479" s="193">
        <f>IFERROR(_xll.qlIndexFixing(IndexON,D1479,TRUE,_xll.ohTrigger(RecalcTrigger,TriggerON)),NA())</f>
        <v>1.7466519944306924E-2</v>
      </c>
      <c r="H1479" s="42">
        <f>_xll.qlCalendarAdvance(Calendar,$H1478,B1479,"f",FALSE)</f>
        <v>49818</v>
      </c>
      <c r="I1479" s="177">
        <f>_xll.qlInterestRateIndexValueDate(Index1M,$H1479)</f>
        <v>49822</v>
      </c>
      <c r="J1479" s="182">
        <f>IFERROR(_xll.qlIndexFixing(Index1M,$H1479,TRUE,_xll.ohTrigger(RecalcTrigger,Trigger1M)),NA())</f>
        <v>1.7532668260117595E-2</v>
      </c>
      <c r="K1479" s="44">
        <f>IFERROR(_xll.qlIndexFixing(Index3M,H1479,TRUE,_xll.ohTrigger(RecalcTrigger,Trigger3M)),NA())</f>
        <v>1.7759242047303836E-2</v>
      </c>
      <c r="L1479" s="44">
        <f>IFERROR(_xll.qlIndexFixing(Index6M,$H1479,TRUE,_xll.ohTrigger(RecalcTrigger,Trigger6M)),NA())</f>
        <v>1.779221006314461E-2</v>
      </c>
      <c r="M1479" s="183">
        <f>IFERROR(_xll.qlIndexFixing(Index1Y,$H1479,TRUE,_xll.ohTrigger(RecalcTrigger,Trigger1Y)),NA())</f>
        <v>1.7724464602291171E-2</v>
      </c>
      <c r="N1479" s="182">
        <f>IFERROR(_xll.qlIndexFixing(ONIndex1M,I1479,TRUE,_xll.ohTrigger(RecalcTrigger,Trigger1M)),NA())</f>
        <v>1.7550833773505303E-2</v>
      </c>
      <c r="O1479" s="44">
        <f>IFERROR(_xll.qlIndexFixing(ONIndex3M,I1479,TRUE,_xll.ohTrigger(RecalcTrigger,Trigger3M)),NA())</f>
        <v>1.7819869648922904E-2</v>
      </c>
      <c r="P1479" s="44">
        <f>IFERROR(_xll.qlIndexFixing(ONIndex6M,I1479,TRUE,_xll.ohTrigger(RecalcTrigger,Trigger6M)),NA())</f>
        <v>1.7926741099651977E-2</v>
      </c>
      <c r="Q1479" s="183">
        <f>IFERROR(_xll.qlIndexFixing(ONIndex1Y,I1479,TRUE,_xll.ohTrigger(RecalcTrigger,Trigger1Y)),NA())</f>
        <v>1.7900406500750421E-2</v>
      </c>
    </row>
    <row r="1480" spans="2:17" x14ac:dyDescent="0.2">
      <c r="B1480" s="39" t="s">
        <v>42</v>
      </c>
      <c r="D1480" s="42">
        <f>_xll.qlCalendarAdvance(Calendar,$D1479,B1480,"f",FALSE)</f>
        <v>49825</v>
      </c>
      <c r="E1480" s="177">
        <f>_xll.qlInterestRateIndexValueDate(IndexON,D1480)</f>
        <v>49825</v>
      </c>
      <c r="F1480" s="193">
        <f>IFERROR(_xll.qlIndexFixing(IndexON,D1480,TRUE,_xll.ohTrigger(RecalcTrigger,TriggerON)),NA())</f>
        <v>1.7449983108033251E-2</v>
      </c>
      <c r="H1480" s="42">
        <f>_xll.qlCalendarAdvance(Calendar,$H1479,B1480,"f",FALSE)</f>
        <v>49825</v>
      </c>
      <c r="I1480" s="177">
        <f>_xll.qlInterestRateIndexValueDate(Index1M,$H1480)</f>
        <v>49829</v>
      </c>
      <c r="J1480" s="182">
        <f>IFERROR(_xll.qlIndexFixing(Index1M,$H1480,TRUE,_xll.ohTrigger(RecalcTrigger,Trigger1M)),NA())</f>
        <v>1.7516753498090232E-2</v>
      </c>
      <c r="K1480" s="44">
        <f>IFERROR(_xll.qlIndexFixing(Index3M,H1480,TRUE,_xll.ohTrigger(RecalcTrigger,Trigger3M)),NA())</f>
        <v>1.7743060583377657E-2</v>
      </c>
      <c r="L1480" s="44">
        <f>IFERROR(_xll.qlIndexFixing(Index6M,$H1480,TRUE,_xll.ohTrigger(RecalcTrigger,Trigger6M)),NA())</f>
        <v>1.7776179501468502E-2</v>
      </c>
      <c r="M1480" s="183">
        <f>IFERROR(_xll.qlIndexFixing(Index1Y,$H1480,TRUE,_xll.ohTrigger(RecalcTrigger,Trigger1Y)),NA())</f>
        <v>1.7711570050502765E-2</v>
      </c>
      <c r="N1480" s="182">
        <f>IFERROR(_xll.qlIndexFixing(ONIndex1M,I1480,TRUE,_xll.ohTrigger(RecalcTrigger,Trigger1M)),NA())</f>
        <v>1.7534147863171867E-2</v>
      </c>
      <c r="O1480" s="44">
        <f>IFERROR(_xll.qlIndexFixing(ONIndex3M,I1480,TRUE,_xll.ohTrigger(RecalcTrigger,Trigger3M)),NA())</f>
        <v>1.7803656463248885E-2</v>
      </c>
      <c r="P1480" s="44">
        <f>IFERROR(_xll.qlIndexFixing(ONIndex6M,I1480,TRUE,_xll.ohTrigger(RecalcTrigger,Trigger6M)),NA())</f>
        <v>1.7909723319347037E-2</v>
      </c>
      <c r="Q1480" s="183">
        <f>IFERROR(_xll.qlIndexFixing(ONIndex1Y,I1480,TRUE,_xll.ohTrigger(RecalcTrigger,Trigger1Y)),NA())</f>
        <v>1.7886998135052679E-2</v>
      </c>
    </row>
    <row r="1481" spans="2:17" x14ac:dyDescent="0.2">
      <c r="B1481" s="39" t="s">
        <v>42</v>
      </c>
      <c r="D1481" s="42">
        <f>_xll.qlCalendarAdvance(Calendar,$D1480,B1481,"f",FALSE)</f>
        <v>49832</v>
      </c>
      <c r="E1481" s="177">
        <f>_xll.qlInterestRateIndexValueDate(IndexON,D1481)</f>
        <v>49832</v>
      </c>
      <c r="F1481" s="193">
        <f>IFERROR(_xll.qlIndexFixing(IndexON,D1481,TRUE,_xll.ohTrigger(RecalcTrigger,TriggerON)),NA())</f>
        <v>1.7433462181193349E-2</v>
      </c>
      <c r="H1481" s="42">
        <f>_xll.qlCalendarAdvance(Calendar,$H1480,B1481,"f",FALSE)</f>
        <v>49832</v>
      </c>
      <c r="I1481" s="177">
        <f>_xll.qlInterestRateIndexValueDate(Index1M,$H1481)</f>
        <v>49836</v>
      </c>
      <c r="J1481" s="182">
        <f>IFERROR(_xll.qlIndexFixing(Index1M,$H1481,TRUE,_xll.ohTrigger(RecalcTrigger,Trigger1M)),NA())</f>
        <v>1.7500091734007128E-2</v>
      </c>
      <c r="K1481" s="44">
        <f>IFERROR(_xll.qlIndexFixing(Index3M,H1481,TRUE,_xll.ohTrigger(RecalcTrigger,Trigger3M)),NA())</f>
        <v>1.7726896717438888E-2</v>
      </c>
      <c r="L1481" s="44">
        <f>IFERROR(_xll.qlIndexFixing(Index6M,$H1481,TRUE,_xll.ohTrigger(RecalcTrigger,Trigger6M)),NA())</f>
        <v>1.7759429703067771E-2</v>
      </c>
      <c r="M1481" s="183">
        <f>IFERROR(_xll.qlIndexFixing(Index1Y,$H1481,TRUE,_xll.ohTrigger(RecalcTrigger,Trigger1Y)),NA())</f>
        <v>1.7698707466239097E-2</v>
      </c>
      <c r="N1481" s="182">
        <f>IFERROR(_xll.qlIndexFixing(ONIndex1M,I1481,TRUE,_xll.ohTrigger(RecalcTrigger,Trigger1M)),NA())</f>
        <v>1.7517478678579224E-2</v>
      </c>
      <c r="O1481" s="44">
        <f>IFERROR(_xll.qlIndexFixing(ONIndex3M,I1481,TRUE,_xll.ohTrigger(RecalcTrigger,Trigger3M)),NA())</f>
        <v>1.778745891034994E-2</v>
      </c>
      <c r="P1481" s="44">
        <f>IFERROR(_xll.qlIndexFixing(ONIndex6M,I1481,TRUE,_xll.ohTrigger(RecalcTrigger,Trigger6M)),NA())</f>
        <v>1.789273311818107E-2</v>
      </c>
      <c r="Q1481" s="183">
        <f>IFERROR(_xll.qlIndexFixing(ONIndex1Y,I1481,TRUE,_xll.ohTrigger(RecalcTrigger,Trigger1Y)),NA())</f>
        <v>1.7873614013721451E-2</v>
      </c>
    </row>
    <row r="1482" spans="2:17" x14ac:dyDescent="0.2">
      <c r="B1482" s="39" t="s">
        <v>42</v>
      </c>
      <c r="D1482" s="42">
        <f>_xll.qlCalendarAdvance(Calendar,$D1481,B1482,"f",FALSE)</f>
        <v>49839</v>
      </c>
      <c r="E1482" s="177">
        <f>_xll.qlInterestRateIndexValueDate(IndexON,D1482)</f>
        <v>49839</v>
      </c>
      <c r="F1482" s="193">
        <f>IFERROR(_xll.qlIndexFixing(IndexON,D1482,TRUE,_xll.ohTrigger(RecalcTrigger,TriggerON)),NA())</f>
        <v>1.7416957471860783E-2</v>
      </c>
      <c r="H1482" s="42">
        <f>_xll.qlCalendarAdvance(Calendar,$H1481,B1482,"f",FALSE)</f>
        <v>49839</v>
      </c>
      <c r="I1482" s="177">
        <f>_xll.qlInterestRateIndexValueDate(Index1M,$H1482)</f>
        <v>49843</v>
      </c>
      <c r="J1482" s="182">
        <f>IFERROR(_xll.qlIndexFixing(Index1M,$H1482,TRUE,_xll.ohTrigger(RecalcTrigger,Trigger1M)),NA())</f>
        <v>1.7483447616029935E-2</v>
      </c>
      <c r="K1482" s="44">
        <f>IFERROR(_xll.qlIndexFixing(Index3M,H1482,TRUE,_xll.ohTrigger(RecalcTrigger,Trigger3M)),NA())</f>
        <v>1.7710750743642673E-2</v>
      </c>
      <c r="L1482" s="44">
        <f>IFERROR(_xll.qlIndexFixing(Index6M,$H1482,TRUE,_xll.ohTrigger(RecalcTrigger,Trigger6M)),NA())</f>
        <v>1.7742712521662918E-2</v>
      </c>
      <c r="M1482" s="183">
        <f>IFERROR(_xll.qlIndexFixing(Index1Y,$H1482,TRUE,_xll.ohTrigger(RecalcTrigger,Trigger1Y)),NA())</f>
        <v>1.7685877125327307E-2</v>
      </c>
      <c r="N1482" s="182">
        <f>IFERROR(_xll.qlIndexFixing(ONIndex1M,I1482,TRUE,_xll.ohTrigger(RecalcTrigger,Trigger1M)),NA())</f>
        <v>1.7500826533076719E-2</v>
      </c>
      <c r="O1482" s="44">
        <f>IFERROR(_xll.qlIndexFixing(ONIndex3M,I1482,TRUE,_xll.ohTrigger(RecalcTrigger,Trigger3M)),NA())</f>
        <v>1.777127728343153E-2</v>
      </c>
      <c r="P1482" s="44">
        <f>IFERROR(_xll.qlIndexFixing(ONIndex6M,I1482,TRUE,_xll.ohTrigger(RecalcTrigger,Trigger6M)),NA())</f>
        <v>1.7875770832525006E-2</v>
      </c>
      <c r="Q1482" s="183">
        <f>IFERROR(_xll.qlIndexFixing(ONIndex1Y,I1482,TRUE,_xll.ohTrigger(RecalcTrigger,Trigger1Y)),NA())</f>
        <v>1.7860254408859078E-2</v>
      </c>
    </row>
    <row r="1483" spans="2:17" x14ac:dyDescent="0.2">
      <c r="B1483" s="39" t="s">
        <v>42</v>
      </c>
      <c r="D1483" s="42">
        <f>_xll.qlCalendarAdvance(Calendar,$D1482,B1483,"f",FALSE)</f>
        <v>49846</v>
      </c>
      <c r="E1483" s="177">
        <f>_xll.qlInterestRateIndexValueDate(IndexON,D1483)</f>
        <v>49846</v>
      </c>
      <c r="F1483" s="193">
        <f>IFERROR(_xll.qlIndexFixing(IndexON,D1483,TRUE,_xll.ohTrigger(RecalcTrigger,TriggerON)),NA())</f>
        <v>1.7400469288055831E-2</v>
      </c>
      <c r="H1483" s="42">
        <f>_xll.qlCalendarAdvance(Calendar,$H1482,B1483,"f",FALSE)</f>
        <v>49846</v>
      </c>
      <c r="I1483" s="177">
        <f>_xll.qlInterestRateIndexValueDate(Index1M,$H1483)</f>
        <v>49850</v>
      </c>
      <c r="J1483" s="182">
        <f>IFERROR(_xll.qlIndexFixing(Index1M,$H1483,TRUE,_xll.ohTrigger(RecalcTrigger,Trigger1M)),NA())</f>
        <v>1.7466821458048898E-2</v>
      </c>
      <c r="K1483" s="44">
        <f>IFERROR(_xll.qlIndexFixing(Index3M,H1483,TRUE,_xll.ohTrigger(RecalcTrigger,Trigger3M)),NA())</f>
        <v>1.7694622956135452E-2</v>
      </c>
      <c r="L1483" s="44">
        <f>IFERROR(_xll.qlIndexFixing(Index6M,$H1483,TRUE,_xll.ohTrigger(RecalcTrigger,Trigger6M)),NA())</f>
        <v>1.7726028295475201E-2</v>
      </c>
      <c r="M1483" s="183">
        <f>IFERROR(_xll.qlIndexFixing(Index1Y,$H1483,TRUE,_xll.ohTrigger(RecalcTrigger,Trigger1Y)),NA())</f>
        <v>1.7673079303582931E-2</v>
      </c>
      <c r="N1483" s="182">
        <f>IFERROR(_xll.qlIndexFixing(ONIndex1M,I1483,TRUE,_xll.ohTrigger(RecalcTrigger,Trigger1M)),NA())</f>
        <v>1.7484191740253507E-2</v>
      </c>
      <c r="O1483" s="44">
        <f>IFERROR(_xll.qlIndexFixing(ONIndex3M,I1483,TRUE,_xll.ohTrigger(RecalcTrigger,Trigger3M)),NA())</f>
        <v>1.7755111875219498E-2</v>
      </c>
      <c r="P1483" s="44">
        <f>IFERROR(_xll.qlIndexFixing(ONIndex6M,I1483,TRUE,_xll.ohTrigger(RecalcTrigger,Trigger6M)),NA())</f>
        <v>1.7858836798190225E-2</v>
      </c>
      <c r="Q1483" s="183">
        <f>IFERROR(_xll.qlIndexFixing(ONIndex1Y,I1483,TRUE,_xll.ohTrigger(RecalcTrigger,Trigger1Y)),NA())</f>
        <v>1.7846919592727772E-2</v>
      </c>
    </row>
    <row r="1484" spans="2:17" x14ac:dyDescent="0.2">
      <c r="B1484" s="39" t="s">
        <v>42</v>
      </c>
      <c r="D1484" s="42">
        <f>_xll.qlCalendarAdvance(Calendar,$D1483,B1484,"f",FALSE)</f>
        <v>49853</v>
      </c>
      <c r="E1484" s="177">
        <f>_xll.qlInterestRateIndexValueDate(IndexON,D1484)</f>
        <v>49853</v>
      </c>
      <c r="F1484" s="193">
        <f>IFERROR(_xll.qlIndexFixing(IndexON,D1484,TRUE,_xll.ohTrigger(RecalcTrigger,TriggerON)),NA())</f>
        <v>1.7383997937772122E-2</v>
      </c>
      <c r="H1484" s="42">
        <f>_xll.qlCalendarAdvance(Calendar,$H1483,B1484,"f",FALSE)</f>
        <v>49853</v>
      </c>
      <c r="I1484" s="177">
        <f>_xll.qlInterestRateIndexValueDate(Index1M,$H1484)</f>
        <v>49857</v>
      </c>
      <c r="J1484" s="182">
        <f>IFERROR(_xll.qlIndexFixing(Index1M,$H1484,TRUE,_xll.ohTrigger(RecalcTrigger,Trigger1M)),NA())</f>
        <v>1.744945164327116E-2</v>
      </c>
      <c r="K1484" s="44">
        <f>IFERROR(_xll.qlIndexFixing(Index3M,H1484,TRUE,_xll.ohTrigger(RecalcTrigger,Trigger3M)),NA())</f>
        <v>1.7678513649061069E-2</v>
      </c>
      <c r="L1484" s="44">
        <f>IFERROR(_xll.qlIndexFixing(Index6M,$H1484,TRUE,_xll.ohTrigger(RecalcTrigger,Trigger6M)),NA())</f>
        <v>1.7707890754608366E-2</v>
      </c>
      <c r="M1484" s="183">
        <f>IFERROR(_xll.qlIndexFixing(Index1Y,$H1484,TRUE,_xll.ohTrigger(RecalcTrigger,Trigger1Y)),NA())</f>
        <v>1.7660314276810554E-2</v>
      </c>
      <c r="N1484" s="182">
        <f>IFERROR(_xll.qlIndexFixing(ONIndex1M,I1484,TRUE,_xll.ohTrigger(RecalcTrigger,Trigger1M)),NA())</f>
        <v>1.7467574613538872E-2</v>
      </c>
      <c r="O1484" s="44">
        <f>IFERROR(_xll.qlIndexFixing(ONIndex3M,I1484,TRUE,_xll.ohTrigger(RecalcTrigger,Trigger3M)),NA())</f>
        <v>1.773896297899924E-2</v>
      </c>
      <c r="P1484" s="44">
        <f>IFERROR(_xll.qlIndexFixing(ONIndex6M,I1484,TRUE,_xll.ohTrigger(RecalcTrigger,Trigger6M)),NA())</f>
        <v>1.7841931351307849E-2</v>
      </c>
      <c r="Q1484" s="183">
        <f>IFERROR(_xll.qlIndexFixing(ONIndex1Y,I1484,TRUE,_xll.ohTrigger(RecalcTrigger,Trigger1Y)),NA())</f>
        <v>1.7833609837509812E-2</v>
      </c>
    </row>
    <row r="1485" spans="2:17" x14ac:dyDescent="0.2">
      <c r="B1485" s="39" t="s">
        <v>42</v>
      </c>
      <c r="D1485" s="42">
        <f>_xll.qlCalendarAdvance(Calendar,$D1484,B1485,"f",FALSE)</f>
        <v>49860</v>
      </c>
      <c r="E1485" s="177">
        <f>_xll.qlInterestRateIndexValueDate(IndexON,D1485)</f>
        <v>49860</v>
      </c>
      <c r="F1485" s="193">
        <f>IFERROR(_xll.qlIndexFixing(IndexON,D1485,TRUE,_xll.ohTrigger(RecalcTrigger,TriggerON)),NA())</f>
        <v>1.7367543729029933E-2</v>
      </c>
      <c r="H1485" s="42">
        <f>_xll.qlCalendarAdvance(Calendar,$H1484,B1485,"f",FALSE)</f>
        <v>49860</v>
      </c>
      <c r="I1485" s="177">
        <f>_xll.qlInterestRateIndexValueDate(Index1M,$H1485)</f>
        <v>49864</v>
      </c>
      <c r="J1485" s="182">
        <f>IFERROR(_xll.qlIndexFixing(Index1M,$H1485,TRUE,_xll.ohTrigger(RecalcTrigger,Trigger1M)),NA())</f>
        <v>1.7432862899854816E-2</v>
      </c>
      <c r="K1485" s="44">
        <f>IFERROR(_xll.qlIndexFixing(Index3M,H1485,TRUE,_xll.ohTrigger(RecalcTrigger,Trigger3M)),NA())</f>
        <v>1.7662423116557278E-2</v>
      </c>
      <c r="L1485" s="44">
        <f>IFERROR(_xll.qlIndexFixing(Index6M,$H1485,TRUE,_xll.ohTrigger(RecalcTrigger,Trigger6M)),NA())</f>
        <v>1.7692018393834403E-2</v>
      </c>
      <c r="M1485" s="183">
        <f>IFERROR(_xll.qlIndexFixing(Index1Y,$H1485,TRUE,_xll.ohTrigger(RecalcTrigger,Trigger1Y)),NA())</f>
        <v>1.764758232080425E-2</v>
      </c>
      <c r="N1485" s="182">
        <f>IFERROR(_xll.qlIndexFixing(ONIndex1M,I1485,TRUE,_xll.ohTrigger(RecalcTrigger,Trigger1M)),NA())</f>
        <v>1.7450975466521967E-2</v>
      </c>
      <c r="O1485" s="44">
        <f>IFERROR(_xll.qlIndexFixing(ONIndex3M,I1485,TRUE,_xll.ohTrigger(RecalcTrigger,Trigger3M)),NA())</f>
        <v>1.7722830887816343E-2</v>
      </c>
      <c r="P1485" s="44">
        <f>IFERROR(_xll.qlIndexFixing(ONIndex6M,I1485,TRUE,_xll.ohTrigger(RecalcTrigger,Trigger6M)),NA())</f>
        <v>1.7825054827769193E-2</v>
      </c>
      <c r="Q1485" s="183">
        <f>IFERROR(_xll.qlIndexFixing(ONIndex1Y,I1485,TRUE,_xll.ohTrigger(RecalcTrigger,Trigger1Y)),NA())</f>
        <v>1.78203254152276E-2</v>
      </c>
    </row>
    <row r="1486" spans="2:17" x14ac:dyDescent="0.2">
      <c r="B1486" s="39" t="s">
        <v>42</v>
      </c>
      <c r="D1486" s="42">
        <f>_xll.qlCalendarAdvance(Calendar,$D1485,B1486,"f",FALSE)</f>
        <v>49867</v>
      </c>
      <c r="E1486" s="177">
        <f>_xll.qlInterestRateIndexValueDate(IndexON,D1486)</f>
        <v>49867</v>
      </c>
      <c r="F1486" s="193">
        <f>IFERROR(_xll.qlIndexFixing(IndexON,D1486,TRUE,_xll.ohTrigger(RecalcTrigger,TriggerON)),NA())</f>
        <v>1.735110696990283E-2</v>
      </c>
      <c r="H1486" s="42">
        <f>_xll.qlCalendarAdvance(Calendar,$H1485,B1486,"f",FALSE)</f>
        <v>49867</v>
      </c>
      <c r="I1486" s="177">
        <f>_xll.qlInterestRateIndexValueDate(Index1M,$H1486)</f>
        <v>49871</v>
      </c>
      <c r="J1486" s="182">
        <f>IFERROR(_xll.qlIndexFixing(Index1M,$H1486,TRUE,_xll.ohTrigger(RecalcTrigger,Trigger1M)),NA())</f>
        <v>1.7416293082179447E-2</v>
      </c>
      <c r="K1486" s="44">
        <f>IFERROR(_xll.qlIndexFixing(Index3M,H1486,TRUE,_xll.ohTrigger(RecalcTrigger,Trigger3M)),NA())</f>
        <v>1.7646351652760971E-2</v>
      </c>
      <c r="L1486" s="44">
        <f>IFERROR(_xll.qlIndexFixing(Index6M,$H1486,TRUE,_xll.ohTrigger(RecalcTrigger,Trigger6M)),NA())</f>
        <v>1.7675436796775506E-2</v>
      </c>
      <c r="M1486" s="183">
        <f>IFERROR(_xll.qlIndexFixing(Index1Y,$H1486,TRUE,_xll.ohTrigger(RecalcTrigger,Trigger1Y)),NA())</f>
        <v>1.7634883711347134E-2</v>
      </c>
      <c r="N1486" s="182">
        <f>IFERROR(_xll.qlIndexFixing(ONIndex1M,I1486,TRUE,_xll.ohTrigger(RecalcTrigger,Trigger1M)),NA())</f>
        <v>1.7434394612871884E-2</v>
      </c>
      <c r="O1486" s="44">
        <f>IFERROR(_xll.qlIndexFixing(ONIndex3M,I1486,TRUE,_xll.ohTrigger(RecalcTrigger,Trigger3M)),NA())</f>
        <v>1.770671589463646E-2</v>
      </c>
      <c r="P1486" s="44">
        <f>IFERROR(_xll.qlIndexFixing(ONIndex6M,I1486,TRUE,_xll.ohTrigger(RecalcTrigger,Trigger6M)),NA())</f>
        <v>1.7808207563785317E-2</v>
      </c>
      <c r="Q1486" s="183">
        <f>IFERROR(_xll.qlIndexFixing(ONIndex1Y,I1486,TRUE,_xll.ohTrigger(RecalcTrigger,Trigger1Y)),NA())</f>
        <v>1.7807066598303223E-2</v>
      </c>
    </row>
    <row r="1487" spans="2:17" x14ac:dyDescent="0.2">
      <c r="B1487" s="39" t="s">
        <v>42</v>
      </c>
      <c r="D1487" s="42">
        <f>_xll.qlCalendarAdvance(Calendar,$D1486,B1487,"f",FALSE)</f>
        <v>49874</v>
      </c>
      <c r="E1487" s="177">
        <f>_xll.qlInterestRateIndexValueDate(IndexON,D1487)</f>
        <v>49874</v>
      </c>
      <c r="F1487" s="193">
        <f>IFERROR(_xll.qlIndexFixing(IndexON,D1487,TRUE,_xll.ohTrigger(RecalcTrigger,TriggerON)),NA())</f>
        <v>1.7334687968331153E-2</v>
      </c>
      <c r="H1487" s="42">
        <f>_xll.qlCalendarAdvance(Calendar,$H1486,B1487,"f",FALSE)</f>
        <v>49874</v>
      </c>
      <c r="I1487" s="177">
        <f>_xll.qlInterestRateIndexValueDate(Index1M,$H1487)</f>
        <v>49878</v>
      </c>
      <c r="J1487" s="182">
        <f>IFERROR(_xll.qlIndexFixing(Index1M,$H1487,TRUE,_xll.ohTrigger(RecalcTrigger,Trigger1M)),NA())</f>
        <v>1.7399742504130747E-2</v>
      </c>
      <c r="K1487" s="44">
        <f>IFERROR(_xll.qlIndexFixing(Index3M,H1487,TRUE,_xll.ohTrigger(RecalcTrigger,Trigger3M)),NA())</f>
        <v>1.7630299551798609E-2</v>
      </c>
      <c r="L1487" s="44">
        <f>IFERROR(_xll.qlIndexFixing(Index6M,$H1487,TRUE,_xll.ohTrigger(RecalcTrigger,Trigger6M)),NA())</f>
        <v>1.7658889534312647E-2</v>
      </c>
      <c r="M1487" s="183">
        <f>IFERROR(_xll.qlIndexFixing(Index1Y,$H1487,TRUE,_xll.ohTrigger(RecalcTrigger,Trigger1Y)),NA())</f>
        <v>1.7622218724211387E-2</v>
      </c>
      <c r="N1487" s="182">
        <f>IFERROR(_xll.qlIndexFixing(ONIndex1M,I1487,TRUE,_xll.ohTrigger(RecalcTrigger,Trigger1M)),NA())</f>
        <v>1.7417832365778096E-2</v>
      </c>
      <c r="O1487" s="44">
        <f>IFERROR(_xll.qlIndexFixing(ONIndex3M,I1487,TRUE,_xll.ohTrigger(RecalcTrigger,Trigger3M)),NA())</f>
        <v>1.7690618292425242E-2</v>
      </c>
      <c r="P1487" s="44">
        <f>IFERROR(_xll.qlIndexFixing(ONIndex6M,I1487,TRUE,_xll.ohTrigger(RecalcTrigger,Trigger6M)),NA())</f>
        <v>1.7791389895247534E-2</v>
      </c>
      <c r="Q1487" s="183">
        <f>IFERROR(_xll.qlIndexFixing(ONIndex1Y,I1487,TRUE,_xll.ohTrigger(RecalcTrigger,Trigger1Y)),NA())</f>
        <v>1.779383365883902E-2</v>
      </c>
    </row>
    <row r="1488" spans="2:17" x14ac:dyDescent="0.2">
      <c r="B1488" s="39" t="s">
        <v>42</v>
      </c>
      <c r="D1488" s="42">
        <f>_xll.qlCalendarAdvance(Calendar,$D1487,B1488,"f",FALSE)</f>
        <v>49881</v>
      </c>
      <c r="E1488" s="177">
        <f>_xll.qlInterestRateIndexValueDate(IndexON,D1488)</f>
        <v>49881</v>
      </c>
      <c r="F1488" s="193">
        <f>IFERROR(_xll.qlIndexFixing(IndexON,D1488,TRUE,_xll.ohTrigger(RecalcTrigger,TriggerON)),NA())</f>
        <v>1.7318287032441759E-2</v>
      </c>
      <c r="H1488" s="42">
        <f>_xll.qlCalendarAdvance(Calendar,$H1487,B1488,"f",FALSE)</f>
        <v>49881</v>
      </c>
      <c r="I1488" s="177">
        <f>_xll.qlInterestRateIndexValueDate(Index1M,$H1488)</f>
        <v>49885</v>
      </c>
      <c r="J1488" s="182">
        <f>IFERROR(_xll.qlIndexFixing(Index1M,$H1488,TRUE,_xll.ohTrigger(RecalcTrigger,Trigger1M)),NA())</f>
        <v>1.7383211479604716E-2</v>
      </c>
      <c r="K1488" s="44">
        <f>IFERROR(_xll.qlIndexFixing(Index3M,H1488,TRUE,_xll.ohTrigger(RecalcTrigger,Trigger3M)),NA())</f>
        <v>1.7614267107797524E-2</v>
      </c>
      <c r="L1488" s="44">
        <f>IFERROR(_xll.qlIndexFixing(Index6M,$H1488,TRUE,_xll.ohTrigger(RecalcTrigger,Trigger6M)),NA())</f>
        <v>1.7642376944632256E-2</v>
      </c>
      <c r="M1488" s="183">
        <f>IFERROR(_xll.qlIndexFixing(Index1Y,$H1488,TRUE,_xll.ohTrigger(RecalcTrigger,Trigger1Y)),NA())</f>
        <v>1.7609587635158446E-2</v>
      </c>
      <c r="N1488" s="182">
        <f>IFERROR(_xll.qlIndexFixing(ONIndex1M,I1488,TRUE,_xll.ohTrigger(RecalcTrigger,Trigger1M)),NA())</f>
        <v>1.7401289038909695E-2</v>
      </c>
      <c r="O1488" s="44">
        <f>IFERROR(_xll.qlIndexFixing(ONIndex3M,I1488,TRUE,_xll.ohTrigger(RecalcTrigger,Trigger3M)),NA())</f>
        <v>1.7674538374468085E-2</v>
      </c>
      <c r="P1488" s="44">
        <f>IFERROR(_xll.qlIndexFixing(ONIndex6M,I1488,TRUE,_xll.ohTrigger(RecalcTrigger,Trigger6M)),NA())</f>
        <v>1.7774602158286967E-2</v>
      </c>
      <c r="Q1488" s="183">
        <f>IFERROR(_xll.qlIndexFixing(ONIndex1Y,I1488,TRUE,_xll.ohTrigger(RecalcTrigger,Trigger1Y)),NA())</f>
        <v>1.7780626868857397E-2</v>
      </c>
    </row>
    <row r="1489" spans="2:17" x14ac:dyDescent="0.2">
      <c r="B1489" s="39" t="s">
        <v>42</v>
      </c>
      <c r="D1489" s="42">
        <f>_xll.qlCalendarAdvance(Calendar,$D1488,B1489,"f",FALSE)</f>
        <v>49888</v>
      </c>
      <c r="E1489" s="177">
        <f>_xll.qlInterestRateIndexValueDate(IndexON,D1489)</f>
        <v>49888</v>
      </c>
      <c r="F1489" s="193">
        <f>IFERROR(_xll.qlIndexFixing(IndexON,D1489,TRUE,_xll.ohTrigger(RecalcTrigger,TriggerON)),NA())</f>
        <v>1.7301904470174989E-2</v>
      </c>
      <c r="H1489" s="42">
        <f>_xll.qlCalendarAdvance(Calendar,$H1488,B1489,"f",FALSE)</f>
        <v>49888</v>
      </c>
      <c r="I1489" s="177">
        <f>_xll.qlInterestRateIndexValueDate(Index1M,$H1489)</f>
        <v>49892</v>
      </c>
      <c r="J1489" s="182">
        <f>IFERROR(_xll.qlIndexFixing(Index1M,$H1489,TRUE,_xll.ohTrigger(RecalcTrigger,Trigger1M)),NA())</f>
        <v>1.7366700322484468E-2</v>
      </c>
      <c r="K1489" s="44">
        <f>IFERROR(_xll.qlIndexFixing(Index3M,H1489,TRUE,_xll.ohTrigger(RecalcTrigger,Trigger3M)),NA())</f>
        <v>1.7598254614878961E-2</v>
      </c>
      <c r="L1489" s="44">
        <f>IFERROR(_xll.qlIndexFixing(Index6M,$H1489,TRUE,_xll.ohTrigger(RecalcTrigger,Trigger6M)),NA())</f>
        <v>1.7625899365909043E-2</v>
      </c>
      <c r="M1489" s="183">
        <f>IFERROR(_xll.qlIndexFixing(Index1Y,$H1489,TRUE,_xll.ohTrigger(RecalcTrigger,Trigger1Y)),NA())</f>
        <v>1.7596990719939681E-2</v>
      </c>
      <c r="N1489" s="182">
        <f>IFERROR(_xll.qlIndexFixing(ONIndex1M,I1489,TRUE,_xll.ohTrigger(RecalcTrigger,Trigger1M)),NA())</f>
        <v>1.7384764945855835E-2</v>
      </c>
      <c r="O1489" s="44">
        <f>IFERROR(_xll.qlIndexFixing(ONIndex3M,I1489,TRUE,_xll.ohTrigger(RecalcTrigger,Trigger3M)),NA())</f>
        <v>1.7658476433810577E-2</v>
      </c>
      <c r="P1489" s="44">
        <f>IFERROR(_xll.qlIndexFixing(ONIndex6M,I1489,TRUE,_xll.ohTrigger(RecalcTrigger,Trigger6M)),NA())</f>
        <v>1.7757844688874869E-2</v>
      </c>
      <c r="Q1489" s="183">
        <f>IFERROR(_xll.qlIndexFixing(ONIndex1Y,I1489,TRUE,_xll.ohTrigger(RecalcTrigger,Trigger1Y)),NA())</f>
        <v>1.7767446500700501E-2</v>
      </c>
    </row>
    <row r="1490" spans="2:17" x14ac:dyDescent="0.2">
      <c r="B1490" s="39" t="s">
        <v>42</v>
      </c>
      <c r="D1490" s="42">
        <f>_xll.qlCalendarAdvance(Calendar,$D1489,B1490,"f",FALSE)</f>
        <v>49895</v>
      </c>
      <c r="E1490" s="177">
        <f>_xll.qlInterestRateIndexValueDate(IndexON,D1490)</f>
        <v>49895</v>
      </c>
      <c r="F1490" s="193">
        <f>IFERROR(_xll.qlIndexFixing(IndexON,D1490,TRUE,_xll.ohTrigger(RecalcTrigger,TriggerON)),NA())</f>
        <v>1.7285540589604409E-2</v>
      </c>
      <c r="H1490" s="42">
        <f>_xll.qlCalendarAdvance(Calendar,$H1489,B1490,"f",FALSE)</f>
        <v>49895</v>
      </c>
      <c r="I1490" s="177">
        <f>_xll.qlInterestRateIndexValueDate(Index1M,$H1490)</f>
        <v>49899</v>
      </c>
      <c r="J1490" s="182">
        <f>IFERROR(_xll.qlIndexFixing(Index1M,$H1490,TRUE,_xll.ohTrigger(RecalcTrigger,Trigger1M)),NA())</f>
        <v>1.735020934665828E-2</v>
      </c>
      <c r="K1490" s="44">
        <f>IFERROR(_xll.qlIndexFixing(Index3M,H1490,TRUE,_xll.ohTrigger(RecalcTrigger,Trigger3M)),NA())</f>
        <v>1.7582262367157226E-2</v>
      </c>
      <c r="L1490" s="44">
        <f>IFERROR(_xll.qlIndexFixing(Index6M,$H1490,TRUE,_xll.ohTrigger(RecalcTrigger,Trigger6M)),NA())</f>
        <v>1.7609457136309896E-2</v>
      </c>
      <c r="M1490" s="183">
        <f>IFERROR(_xll.qlIndexFixing(Index1Y,$H1490,TRUE,_xll.ohTrigger(RecalcTrigger,Trigger1Y)),NA())</f>
        <v>1.7584428254295941E-2</v>
      </c>
      <c r="N1490" s="182">
        <f>IFERROR(_xll.qlIndexFixing(ONIndex1M,I1490,TRUE,_xll.ohTrigger(RecalcTrigger,Trigger1M)),NA())</f>
        <v>1.7368260400125735E-2</v>
      </c>
      <c r="O1490" s="44">
        <f>IFERROR(_xll.qlIndexFixing(ONIndex3M,I1490,TRUE,_xll.ohTrigger(RecalcTrigger,Trigger3M)),NA())</f>
        <v>1.7642432763258498E-2</v>
      </c>
      <c r="P1490" s="44">
        <f>IFERROR(_xll.qlIndexFixing(ONIndex6M,I1490,TRUE,_xll.ohTrigger(RecalcTrigger,Trigger6M)),NA())</f>
        <v>1.7741117822982488E-2</v>
      </c>
      <c r="Q1490" s="183">
        <f>IFERROR(_xll.qlIndexFixing(ONIndex1Y,I1490,TRUE,_xll.ohTrigger(RecalcTrigger,Trigger1Y)),NA())</f>
        <v>1.7754292826630547E-2</v>
      </c>
    </row>
    <row r="1491" spans="2:17" x14ac:dyDescent="0.2">
      <c r="B1491" s="39" t="s">
        <v>42</v>
      </c>
      <c r="D1491" s="42">
        <f>_xll.qlCalendarAdvance(Calendar,$D1490,B1491,"f",FALSE)</f>
        <v>49902</v>
      </c>
      <c r="E1491" s="177">
        <f>_xll.qlInterestRateIndexValueDate(IndexON,D1491)</f>
        <v>49902</v>
      </c>
      <c r="F1491" s="193">
        <f>IFERROR(_xll.qlIndexFixing(IndexON,D1491,TRUE,_xll.ohTrigger(RecalcTrigger,TriggerON)),NA())</f>
        <v>1.7269195698723649E-2</v>
      </c>
      <c r="H1491" s="42">
        <f>_xll.qlCalendarAdvance(Calendar,$H1490,B1491,"f",FALSE)</f>
        <v>49902</v>
      </c>
      <c r="I1491" s="177">
        <f>_xll.qlInterestRateIndexValueDate(Index1M,$H1491)</f>
        <v>49906</v>
      </c>
      <c r="J1491" s="182">
        <f>IFERROR(_xll.qlIndexFixing(Index1M,$H1491,TRUE,_xll.ohTrigger(RecalcTrigger,Trigger1M)),NA())</f>
        <v>1.7333738866011836E-2</v>
      </c>
      <c r="K1491" s="44">
        <f>IFERROR(_xll.qlIndexFixing(Index3M,H1491,TRUE,_xll.ohTrigger(RecalcTrigger,Trigger3M)),NA())</f>
        <v>1.7566290658744869E-2</v>
      </c>
      <c r="L1491" s="44">
        <f>IFERROR(_xll.qlIndexFixing(Index6M,$H1491,TRUE,_xll.ohTrigger(RecalcTrigger,Trigger6M)),NA())</f>
        <v>1.7593050593990831E-2</v>
      </c>
      <c r="M1491" s="183">
        <f>IFERROR(_xll.qlIndexFixing(Index1Y,$H1491,TRUE,_xll.ohTrigger(RecalcTrigger,Trigger1Y)),NA())</f>
        <v>1.757190051395735E-2</v>
      </c>
      <c r="N1491" s="182">
        <f>IFERROR(_xll.qlIndexFixing(ONIndex1M,I1491,TRUE,_xll.ohTrigger(RecalcTrigger,Trigger1M)),NA())</f>
        <v>1.7351775714988804E-2</v>
      </c>
      <c r="O1491" s="44">
        <f>IFERROR(_xll.qlIndexFixing(ONIndex3M,I1491,TRUE,_xll.ohTrigger(RecalcTrigger,Trigger3M)),NA())</f>
        <v>1.7626407656097243E-2</v>
      </c>
      <c r="P1491" s="44">
        <f>IFERROR(_xll.qlIndexFixing(ONIndex6M,I1491,TRUE,_xll.ohTrigger(RecalcTrigger,Trigger6M)),NA())</f>
        <v>1.7724421896740949E-2</v>
      </c>
      <c r="Q1491" s="183">
        <f>IFERROR(_xll.qlIndexFixing(ONIndex1Y,I1491,TRUE,_xll.ohTrigger(RecalcTrigger,Trigger1Y)),NA())</f>
        <v>1.7741166118590002E-2</v>
      </c>
    </row>
    <row r="1492" spans="2:17" x14ac:dyDescent="0.2">
      <c r="B1492" s="39" t="s">
        <v>42</v>
      </c>
      <c r="D1492" s="42">
        <f>_xll.qlCalendarAdvance(Calendar,$D1491,B1492,"f",FALSE)</f>
        <v>49909</v>
      </c>
      <c r="E1492" s="177">
        <f>_xll.qlInterestRateIndexValueDate(IndexON,D1492)</f>
        <v>49909</v>
      </c>
      <c r="F1492" s="193">
        <f>IFERROR(_xll.qlIndexFixing(IndexON,D1492,TRUE,_xll.ohTrigger(RecalcTrigger,TriggerON)),NA())</f>
        <v>1.7252870105579632E-2</v>
      </c>
      <c r="H1492" s="42">
        <f>_xll.qlCalendarAdvance(Calendar,$H1491,B1492,"f",FALSE)</f>
        <v>49909</v>
      </c>
      <c r="I1492" s="177">
        <f>_xll.qlInterestRateIndexValueDate(Index1M,$H1492)</f>
        <v>49913</v>
      </c>
      <c r="J1492" s="182">
        <f>IFERROR(_xll.qlIndexFixing(Index1M,$H1492,TRUE,_xll.ohTrigger(RecalcTrigger,Trigger1M)),NA())</f>
        <v>1.7317289194425673E-2</v>
      </c>
      <c r="K1492" s="44">
        <f>IFERROR(_xll.qlIndexFixing(Index3M,H1492,TRUE,_xll.ohTrigger(RecalcTrigger,Trigger3M)),NA())</f>
        <v>1.7550339783749248E-2</v>
      </c>
      <c r="L1492" s="44">
        <f>IFERROR(_xll.qlIndexFixing(Index6M,$H1492,TRUE,_xll.ohTrigger(RecalcTrigger,Trigger6M)),NA())</f>
        <v>1.7576680077099196E-2</v>
      </c>
      <c r="M1492" s="183">
        <f>IFERROR(_xll.qlIndexFixing(Index1Y,$H1492,TRUE,_xll.ohTrigger(RecalcTrigger,Trigger1Y)),NA())</f>
        <v>1.7559407774644622E-2</v>
      </c>
      <c r="N1492" s="182">
        <f>IFERROR(_xll.qlIndexFixing(ONIndex1M,I1492,TRUE,_xll.ohTrigger(RecalcTrigger,Trigger1M)),NA())</f>
        <v>1.7335311204353943E-2</v>
      </c>
      <c r="O1492" s="44">
        <f>IFERROR(_xll.qlIndexFixing(ONIndex3M,I1492,TRUE,_xll.ohTrigger(RecalcTrigger,Trigger3M)),NA())</f>
        <v>1.7610401405212528E-2</v>
      </c>
      <c r="P1492" s="44">
        <f>IFERROR(_xll.qlIndexFixing(ONIndex6M,I1492,TRUE,_xll.ohTrigger(RecalcTrigger,Trigger6M)),NA())</f>
        <v>1.7707757246121503E-2</v>
      </c>
      <c r="Q1492" s="183">
        <f>IFERROR(_xll.qlIndexFixing(ONIndex1Y,I1492,TRUE,_xll.ohTrigger(RecalcTrigger,Trigger1Y)),NA())</f>
        <v>1.7728066648921015E-2</v>
      </c>
    </row>
    <row r="1493" spans="2:17" x14ac:dyDescent="0.2">
      <c r="B1493" s="39" t="s">
        <v>42</v>
      </c>
      <c r="D1493" s="42">
        <f>_xll.qlCalendarAdvance(Calendar,$D1492,B1493,"f",FALSE)</f>
        <v>49916</v>
      </c>
      <c r="E1493" s="177">
        <f>_xll.qlInterestRateIndexValueDate(IndexON,D1493)</f>
        <v>49916</v>
      </c>
      <c r="F1493" s="193">
        <f>IFERROR(_xll.qlIndexFixing(IndexON,D1493,TRUE,_xll.ohTrigger(RecalcTrigger,TriggerON)),NA())</f>
        <v>1.7236564118165987E-2</v>
      </c>
      <c r="H1493" s="42">
        <f>_xll.qlCalendarAdvance(Calendar,$H1492,B1493,"f",FALSE)</f>
        <v>49916</v>
      </c>
      <c r="I1493" s="177">
        <f>_xll.qlInterestRateIndexValueDate(Index1M,$H1493)</f>
        <v>49920</v>
      </c>
      <c r="J1493" s="182">
        <f>IFERROR(_xll.qlIndexFixing(Index1M,$H1493,TRUE,_xll.ohTrigger(RecalcTrigger,Trigger1M)),NA())</f>
        <v>1.7301616731531411E-2</v>
      </c>
      <c r="K1493" s="44">
        <f>IFERROR(_xll.qlIndexFixing(Index3M,H1493,TRUE,_xll.ohTrigger(RecalcTrigger,Trigger3M)),NA())</f>
        <v>1.7535117414925035E-2</v>
      </c>
      <c r="L1493" s="44">
        <f>IFERROR(_xll.qlIndexFixing(Index6M,$H1493,TRUE,_xll.ohTrigger(RecalcTrigger,Trigger6M)),NA())</f>
        <v>1.7562527567963143E-2</v>
      </c>
      <c r="M1493" s="183">
        <f>IFERROR(_xll.qlIndexFixing(Index1Y,$H1493,TRUE,_xll.ohTrigger(RecalcTrigger,Trigger1Y)),NA())</f>
        <v>1.754695031206685E-2</v>
      </c>
      <c r="N1493" s="182">
        <f>IFERROR(_xll.qlIndexFixing(ONIndex1M,I1493,TRUE,_xll.ohTrigger(RecalcTrigger,Trigger1M)),NA())</f>
        <v>1.7318867181410624E-2</v>
      </c>
      <c r="O1493" s="44">
        <f>IFERROR(_xll.qlIndexFixing(ONIndex3M,I1493,TRUE,_xll.ohTrigger(RecalcTrigger,Trigger3M)),NA())</f>
        <v>1.7594414303889749E-2</v>
      </c>
      <c r="P1493" s="44">
        <f>IFERROR(_xll.qlIndexFixing(ONIndex6M,I1493,TRUE,_xll.ohTrigger(RecalcTrigger,Trigger6M)),NA())</f>
        <v>1.7691124207255271E-2</v>
      </c>
      <c r="Q1493" s="183">
        <f>IFERROR(_xll.qlIndexFixing(ONIndex1Y,I1493,TRUE,_xll.ohTrigger(RecalcTrigger,Trigger1Y)),NA())</f>
        <v>1.7714994689805863E-2</v>
      </c>
    </row>
    <row r="1494" spans="2:17" x14ac:dyDescent="0.2">
      <c r="B1494" s="39" t="s">
        <v>42</v>
      </c>
      <c r="D1494" s="42">
        <f>_xll.qlCalendarAdvance(Calendar,$D1493,B1494,"f",FALSE)</f>
        <v>49923</v>
      </c>
      <c r="E1494" s="177">
        <f>_xll.qlInterestRateIndexValueDate(IndexON,D1494)</f>
        <v>49923</v>
      </c>
      <c r="F1494" s="193">
        <f>IFERROR(_xll.qlIndexFixing(IndexON,D1494,TRUE,_xll.ohTrigger(RecalcTrigger,TriggerON)),NA())</f>
        <v>1.7220278044529636E-2</v>
      </c>
      <c r="H1494" s="42">
        <f>_xll.qlCalendarAdvance(Calendar,$H1493,B1494,"f",FALSE)</f>
        <v>49923</v>
      </c>
      <c r="I1494" s="177">
        <f>_xll.qlInterestRateIndexValueDate(Index1M,$H1494)</f>
        <v>49927</v>
      </c>
      <c r="J1494" s="182">
        <f>IFERROR(_xll.qlIndexFixing(Index1M,$H1494,TRUE,_xll.ohTrigger(RecalcTrigger,Trigger1M)),NA())</f>
        <v>1.7285208849457057E-2</v>
      </c>
      <c r="K1494" s="44">
        <f>IFERROR(_xll.qlIndexFixing(Index3M,H1494,TRUE,_xll.ohTrigger(RecalcTrigger,Trigger3M)),NA())</f>
        <v>1.751920827627506E-2</v>
      </c>
      <c r="L1494" s="44">
        <f>IFERROR(_xll.qlIndexFixing(Index6M,$H1494,TRUE,_xll.ohTrigger(RecalcTrigger,Trigger6M)),NA())</f>
        <v>1.7546224282480847E-2</v>
      </c>
      <c r="M1494" s="183">
        <f>IFERROR(_xll.qlIndexFixing(Index1Y,$H1494,TRUE,_xll.ohTrigger(RecalcTrigger,Trigger1Y)),NA())</f>
        <v>1.7534528401924813E-2</v>
      </c>
      <c r="N1494" s="182">
        <f>IFERROR(_xll.qlIndexFixing(ONIndex1M,I1494,TRUE,_xll.ohTrigger(RecalcTrigger,Trigger1M)),NA())</f>
        <v>1.7302443959748004E-2</v>
      </c>
      <c r="O1494" s="44">
        <f>IFERROR(_xll.qlIndexFixing(ONIndex3M,I1494,TRUE,_xll.ohTrigger(RecalcTrigger,Trigger3M)),NA())</f>
        <v>1.7578446645014623E-2</v>
      </c>
      <c r="P1494" s="44">
        <f>IFERROR(_xll.qlIndexFixing(ONIndex6M,I1494,TRUE,_xll.ohTrigger(RecalcTrigger,Trigger6M)),NA())</f>
        <v>1.7674523116033569E-2</v>
      </c>
      <c r="Q1494" s="183">
        <f>IFERROR(_xll.qlIndexFixing(ONIndex1Y,I1494,TRUE,_xll.ohTrigger(RecalcTrigger,Trigger1Y)),NA())</f>
        <v>1.7701950513266951E-2</v>
      </c>
    </row>
    <row r="1495" spans="2:17" x14ac:dyDescent="0.2">
      <c r="B1495" s="39" t="s">
        <v>42</v>
      </c>
      <c r="D1495" s="42">
        <f>_xll.qlCalendarAdvance(Calendar,$D1494,B1495,"f",FALSE)</f>
        <v>49930</v>
      </c>
      <c r="E1495" s="177">
        <f>_xll.qlInterestRateIndexValueDate(IndexON,D1495)</f>
        <v>49930</v>
      </c>
      <c r="F1495" s="193">
        <f>IFERROR(_xll.qlIndexFixing(IndexON,D1495,TRUE,_xll.ohTrigger(RecalcTrigger,TriggerON)),NA())</f>
        <v>1.7204012192664209E-2</v>
      </c>
      <c r="H1495" s="42">
        <f>_xll.qlCalendarAdvance(Calendar,$H1494,B1495,"f",FALSE)</f>
        <v>49930</v>
      </c>
      <c r="I1495" s="177">
        <f>_xll.qlInterestRateIndexValueDate(Index1M,$H1495)</f>
        <v>49934</v>
      </c>
      <c r="J1495" s="182">
        <f>IFERROR(_xll.qlIndexFixing(Index1M,$H1495,TRUE,_xll.ohTrigger(RecalcTrigger,Trigger1M)),NA())</f>
        <v>1.7268822693875308E-2</v>
      </c>
      <c r="K1495" s="44">
        <f>IFERROR(_xll.qlIndexFixing(Index3M,H1495,TRUE,_xll.ohTrigger(RecalcTrigger,Trigger3M)),NA())</f>
        <v>1.7503320830578449E-2</v>
      </c>
      <c r="L1495" s="44">
        <f>IFERROR(_xll.qlIndexFixing(Index6M,$H1495,TRUE,_xll.ohTrigger(RecalcTrigger,Trigger6M)),NA())</f>
        <v>1.7529957956791568E-2</v>
      </c>
      <c r="M1495" s="183">
        <f>IFERROR(_xll.qlIndexFixing(Index1Y,$H1495,TRUE,_xll.ohTrigger(RecalcTrigger,Trigger1Y)),NA())</f>
        <v>1.7522142319907903E-2</v>
      </c>
      <c r="N1495" s="182">
        <f>IFERROR(_xll.qlIndexFixing(ONIndex1M,I1495,TRUE,_xll.ohTrigger(RecalcTrigger,Trigger1M)),NA())</f>
        <v>1.7286041853115108E-2</v>
      </c>
      <c r="O1495" s="44">
        <f>IFERROR(_xll.qlIndexFixing(ONIndex3M,I1495,TRUE,_xll.ohTrigger(RecalcTrigger,Trigger3M)),NA())</f>
        <v>1.7562498721552799E-2</v>
      </c>
      <c r="P1495" s="44">
        <f>IFERROR(_xll.qlIndexFixing(ONIndex6M,I1495,TRUE,_xll.ohTrigger(RecalcTrigger,Trigger6M)),NA())</f>
        <v>1.7657954308507584E-2</v>
      </c>
      <c r="Q1495" s="183">
        <f>IFERROR(_xll.qlIndexFixing(ONIndex1Y,I1495,TRUE,_xll.ohTrigger(RecalcTrigger,Trigger1Y)),NA())</f>
        <v>1.7688934391806299E-2</v>
      </c>
    </row>
    <row r="1496" spans="2:17" x14ac:dyDescent="0.2">
      <c r="B1496" s="39" t="s">
        <v>42</v>
      </c>
      <c r="D1496" s="42">
        <f>_xll.qlCalendarAdvance(Calendar,$D1495,B1496,"f",FALSE)</f>
        <v>49937</v>
      </c>
      <c r="E1496" s="177">
        <f>_xll.qlInterestRateIndexValueDate(IndexON,D1496)</f>
        <v>49937</v>
      </c>
      <c r="F1496" s="193">
        <f>IFERROR(_xll.qlIndexFixing(IndexON,D1496,TRUE,_xll.ohTrigger(RecalcTrigger,TriggerON)),NA())</f>
        <v>1.7187766870616628E-2</v>
      </c>
      <c r="H1496" s="42">
        <f>_xll.qlCalendarAdvance(Calendar,$H1495,B1496,"f",FALSE)</f>
        <v>49937</v>
      </c>
      <c r="I1496" s="177">
        <f>_xll.qlInterestRateIndexValueDate(Index1M,$H1496)</f>
        <v>49941</v>
      </c>
      <c r="J1496" s="182">
        <f>IFERROR(_xll.qlIndexFixing(Index1M,$H1496,TRUE,_xll.ohTrigger(RecalcTrigger,Trigger1M)),NA())</f>
        <v>1.7252458578647101E-2</v>
      </c>
      <c r="K1496" s="44">
        <f>IFERROR(_xll.qlIndexFixing(Index3M,H1496,TRUE,_xll.ohTrigger(RecalcTrigger,Trigger3M)),NA())</f>
        <v>1.7487455371912937E-2</v>
      </c>
      <c r="L1496" s="44">
        <f>IFERROR(_xll.qlIndexFixing(Index6M,$H1496,TRUE,_xll.ohTrigger(RecalcTrigger,Trigger6M)),NA())</f>
        <v>1.7513728928974924E-2</v>
      </c>
      <c r="M1496" s="183">
        <f>IFERROR(_xll.qlIndexFixing(Index1Y,$H1496,TRUE,_xll.ohTrigger(RecalcTrigger,Trigger1Y)),NA())</f>
        <v>1.7509792341696962E-2</v>
      </c>
      <c r="N1496" s="182">
        <f>IFERROR(_xll.qlIndexFixing(ONIndex1M,I1496,TRUE,_xll.ohTrigger(RecalcTrigger,Trigger1M)),NA())</f>
        <v>1.7269661174621476E-2</v>
      </c>
      <c r="O1496" s="44">
        <f>IFERROR(_xll.qlIndexFixing(ONIndex3M,I1496,TRUE,_xll.ohTrigger(RecalcTrigger,Trigger3M)),NA())</f>
        <v>1.7546570826789676E-2</v>
      </c>
      <c r="P1496" s="44">
        <f>IFERROR(_xll.qlIndexFixing(ONIndex6M,I1496,TRUE,_xll.ohTrigger(RecalcTrigger,Trigger6M)),NA())</f>
        <v>1.7641418120648567E-2</v>
      </c>
      <c r="Q1496" s="183">
        <f>IFERROR(_xll.qlIndexFixing(ONIndex1Y,I1496,TRUE,_xll.ohTrigger(RecalcTrigger,Trigger1Y)),NA())</f>
        <v>1.7675946597206504E-2</v>
      </c>
    </row>
    <row r="1497" spans="2:17" x14ac:dyDescent="0.2">
      <c r="B1497" s="39" t="s">
        <v>42</v>
      </c>
      <c r="D1497" s="42">
        <f>_xll.qlCalendarAdvance(Calendar,$D1496,B1497,"f",FALSE)</f>
        <v>49944</v>
      </c>
      <c r="E1497" s="177">
        <f>_xll.qlInterestRateIndexValueDate(IndexON,D1497)</f>
        <v>49944</v>
      </c>
      <c r="F1497" s="193">
        <f>IFERROR(_xll.qlIndexFixing(IndexON,D1497,TRUE,_xll.ohTrigger(RecalcTrigger,TriggerON)),NA())</f>
        <v>1.7171542386407168E-2</v>
      </c>
      <c r="H1497" s="42">
        <f>_xll.qlCalendarAdvance(Calendar,$H1496,B1497,"f",FALSE)</f>
        <v>49944</v>
      </c>
      <c r="I1497" s="177">
        <f>_xll.qlInterestRateIndexValueDate(Index1M,$H1497)</f>
        <v>49948</v>
      </c>
      <c r="J1497" s="182">
        <f>IFERROR(_xll.qlIndexFixing(Index1M,$H1497,TRUE,_xll.ohTrigger(RecalcTrigger,Trigger1M)),NA())</f>
        <v>1.7235363958207475E-2</v>
      </c>
      <c r="K1497" s="44">
        <f>IFERROR(_xll.qlIndexFixing(Index3M,H1497,TRUE,_xll.ohTrigger(RecalcTrigger,Trigger3M)),NA())</f>
        <v>1.7470908203462109E-2</v>
      </c>
      <c r="L1497" s="44">
        <f>IFERROR(_xll.qlIndexFixing(Index6M,$H1497,TRUE,_xll.ohTrigger(RecalcTrigger,Trigger6M)),NA())</f>
        <v>1.7496818084523417E-2</v>
      </c>
      <c r="M1497" s="183">
        <f>IFERROR(_xll.qlIndexFixing(Index1Y,$H1497,TRUE,_xll.ohTrigger(RecalcTrigger,Trigger1Y)),NA())</f>
        <v>1.7497478742961675E-2</v>
      </c>
      <c r="N1497" s="182">
        <f>IFERROR(_xll.qlIndexFixing(ONIndex1M,I1497,TRUE,_xll.ohTrigger(RecalcTrigger,Trigger1M)),NA())</f>
        <v>1.7253302238096069E-2</v>
      </c>
      <c r="O1497" s="44">
        <f>IFERROR(_xll.qlIndexFixing(ONIndex3M,I1497,TRUE,_xll.ohTrigger(RecalcTrigger,Trigger3M)),NA())</f>
        <v>1.7530663253610967E-2</v>
      </c>
      <c r="P1497" s="44">
        <f>IFERROR(_xll.qlIndexFixing(ONIndex6M,I1497,TRUE,_xll.ohTrigger(RecalcTrigger,Trigger6M)),NA())</f>
        <v>1.7624914888667575E-2</v>
      </c>
      <c r="Q1497" s="183">
        <f>IFERROR(_xll.qlIndexFixing(ONIndex1Y,I1497,TRUE,_xll.ohTrigger(RecalcTrigger,Trigger1Y)),NA())</f>
        <v>1.7662987401969588E-2</v>
      </c>
    </row>
    <row r="1498" spans="2:17" x14ac:dyDescent="0.2">
      <c r="B1498" s="39" t="s">
        <v>42</v>
      </c>
      <c r="D1498" s="42">
        <f>_xll.qlCalendarAdvance(Calendar,$D1497,B1498,"f",FALSE)</f>
        <v>49951</v>
      </c>
      <c r="E1498" s="177">
        <f>_xll.qlInterestRateIndexValueDate(IndexON,D1498)</f>
        <v>49951</v>
      </c>
      <c r="F1498" s="193">
        <f>IFERROR(_xll.qlIndexFixing(IndexON,D1498,TRUE,_xll.ohTrigger(RecalcTrigger,TriggerON)),NA())</f>
        <v>1.7155339048082752E-2</v>
      </c>
      <c r="H1498" s="42">
        <f>_xll.qlCalendarAdvance(Calendar,$H1497,B1498,"f",FALSE)</f>
        <v>49951</v>
      </c>
      <c r="I1498" s="177">
        <f>_xll.qlInterestRateIndexValueDate(Index1M,$H1498)</f>
        <v>49955</v>
      </c>
      <c r="J1498" s="182">
        <f>IFERROR(_xll.qlIndexFixing(Index1M,$H1498,TRUE,_xll.ohTrigger(RecalcTrigger,Trigger1M)),NA())</f>
        <v>1.7219045732438126E-2</v>
      </c>
      <c r="K1498" s="44">
        <f>IFERROR(_xll.qlIndexFixing(Index3M,H1498,TRUE,_xll.ohTrigger(RecalcTrigger,Trigger3M)),NA())</f>
        <v>1.7455088504969189E-2</v>
      </c>
      <c r="L1498" s="44">
        <f>IFERROR(_xll.qlIndexFixing(Index6M,$H1498,TRUE,_xll.ohTrigger(RecalcTrigger,Trigger6M)),NA())</f>
        <v>1.7480666715385465E-2</v>
      </c>
      <c r="M1498" s="183">
        <f>IFERROR(_xll.qlIndexFixing(Index1Y,$H1498,TRUE,_xll.ohTrigger(RecalcTrigger,Trigger1Y)),NA())</f>
        <v>1.7485201799362957E-2</v>
      </c>
      <c r="N1498" s="182">
        <f>IFERROR(_xll.qlIndexFixing(ONIndex1M,I1498,TRUE,_xll.ohTrigger(RecalcTrigger,Trigger1M)),NA())</f>
        <v>1.723696535696817E-2</v>
      </c>
      <c r="O1498" s="44">
        <f>IFERROR(_xll.qlIndexFixing(ONIndex3M,I1498,TRUE,_xll.ohTrigger(RecalcTrigger,Trigger3M)),NA())</f>
        <v>1.7514776295222134E-2</v>
      </c>
      <c r="P1498" s="44">
        <f>IFERROR(_xll.qlIndexFixing(ONIndex6M,I1498,TRUE,_xll.ohTrigger(RecalcTrigger,Trigger6M)),NA())</f>
        <v>1.7608444948455926E-2</v>
      </c>
      <c r="Q1498" s="183">
        <f>IFERROR(_xll.qlIndexFixing(ONIndex1Y,I1498,TRUE,_xll.ohTrigger(RecalcTrigger,Trigger1Y)),NA())</f>
        <v>1.7650057078117953E-2</v>
      </c>
    </row>
    <row r="1499" spans="2:17" x14ac:dyDescent="0.2">
      <c r="B1499" s="39" t="s">
        <v>42</v>
      </c>
      <c r="D1499" s="42">
        <f>_xll.qlCalendarAdvance(Calendar,$D1498,B1499,"f",FALSE)</f>
        <v>49958</v>
      </c>
      <c r="E1499" s="177">
        <f>_xll.qlInterestRateIndexValueDate(IndexON,D1499)</f>
        <v>49958</v>
      </c>
      <c r="F1499" s="193">
        <f>IFERROR(_xll.qlIndexFixing(IndexON,D1499,TRUE,_xll.ohTrigger(RecalcTrigger,TriggerON)),NA())</f>
        <v>1.7139157163610363E-2</v>
      </c>
      <c r="H1499" s="42">
        <f>_xll.qlCalendarAdvance(Calendar,$H1498,B1499,"f",FALSE)</f>
        <v>49958</v>
      </c>
      <c r="I1499" s="177">
        <f>_xll.qlInterestRateIndexValueDate(Index1M,$H1499)</f>
        <v>49962</v>
      </c>
      <c r="J1499" s="182">
        <f>IFERROR(_xll.qlIndexFixing(Index1M,$H1499,TRUE,_xll.ohTrigger(RecalcTrigger,Trigger1M)),NA())</f>
        <v>1.720275051286959E-2</v>
      </c>
      <c r="K1499" s="44">
        <f>IFERROR(_xll.qlIndexFixing(Index3M,H1499,TRUE,_xll.ohTrigger(RecalcTrigger,Trigger3M)),NA())</f>
        <v>1.7439291698521049E-2</v>
      </c>
      <c r="L1499" s="44">
        <f>IFERROR(_xll.qlIndexFixing(Index6M,$H1499,TRUE,_xll.ohTrigger(RecalcTrigger,Trigger6M)),NA())</f>
        <v>1.7464553685016593E-2</v>
      </c>
      <c r="M1499" s="183">
        <f>IFERROR(_xll.qlIndexFixing(Index1Y,$H1499,TRUE,_xll.ohTrigger(RecalcTrigger,Trigger1Y)),NA())</f>
        <v>1.7472961786552527E-2</v>
      </c>
      <c r="N1499" s="182">
        <f>IFERROR(_xll.qlIndexFixing(ONIndex1M,I1499,TRUE,_xll.ohTrigger(RecalcTrigger,Trigger1M)),NA())</f>
        <v>1.7220650844746999E-2</v>
      </c>
      <c r="O1499" s="44">
        <f>IFERROR(_xll.qlIndexFixing(ONIndex3M,I1499,TRUE,_xll.ohTrigger(RecalcTrigger,Trigger3M)),NA())</f>
        <v>1.7498910244428956E-2</v>
      </c>
      <c r="P1499" s="44">
        <f>IFERROR(_xll.qlIndexFixing(ONIndex6M,I1499,TRUE,_xll.ohTrigger(RecalcTrigger,Trigger6M)),NA())</f>
        <v>1.759200863614474E-2</v>
      </c>
      <c r="Q1499" s="183">
        <f>IFERROR(_xll.qlIndexFixing(ONIndex1Y,I1499,TRUE,_xll.ohTrigger(RecalcTrigger,Trigger1Y)),NA())</f>
        <v>1.7637155897833878E-2</v>
      </c>
    </row>
    <row r="1500" spans="2:17" x14ac:dyDescent="0.2">
      <c r="B1500" s="39" t="s">
        <v>42</v>
      </c>
      <c r="D1500" s="42">
        <f>_xll.qlCalendarAdvance(Calendar,$D1499,B1500,"f",FALSE)</f>
        <v>49965</v>
      </c>
      <c r="E1500" s="177">
        <f>_xll.qlInterestRateIndexValueDate(IndexON,D1500)</f>
        <v>49965</v>
      </c>
      <c r="F1500" s="193">
        <f>IFERROR(_xll.qlIndexFixing(IndexON,D1500,TRUE,_xll.ohTrigger(RecalcTrigger,TriggerON)),NA())</f>
        <v>1.7122997041036925E-2</v>
      </c>
      <c r="H1500" s="42">
        <f>_xll.qlCalendarAdvance(Calendar,$H1499,B1500,"f",FALSE)</f>
        <v>49965</v>
      </c>
      <c r="I1500" s="177">
        <f>_xll.qlInterestRateIndexValueDate(Index1M,$H1500)</f>
        <v>49969</v>
      </c>
      <c r="J1500" s="182">
        <f>IFERROR(_xll.qlIndexFixing(Index1M,$H1500,TRUE,_xll.ohTrigger(RecalcTrigger,Trigger1M)),NA())</f>
        <v>1.7186478613364354E-2</v>
      </c>
      <c r="K1500" s="44">
        <f>IFERROR(_xll.qlIndexFixing(Index3M,H1500,TRUE,_xll.ohTrigger(RecalcTrigger,Trigger3M)),NA())</f>
        <v>1.7423518078187681E-2</v>
      </c>
      <c r="L1500" s="44">
        <f>IFERROR(_xll.qlIndexFixing(Index6M,$H1500,TRUE,_xll.ohTrigger(RecalcTrigger,Trigger6M)),NA())</f>
        <v>1.7448479331468588E-2</v>
      </c>
      <c r="M1500" s="183">
        <f>IFERROR(_xll.qlIndexFixing(Index1Y,$H1500,TRUE,_xll.ohTrigger(RecalcTrigger,Trigger1Y)),NA())</f>
        <v>1.7460758980171378E-2</v>
      </c>
      <c r="N1500" s="182">
        <f>IFERROR(_xll.qlIndexFixing(ONIndex1M,I1500,TRUE,_xll.ohTrigger(RecalcTrigger,Trigger1M)),NA())</f>
        <v>1.7204359014861836E-2</v>
      </c>
      <c r="O1500" s="44">
        <f>IFERROR(_xll.qlIndexFixing(ONIndex3M,I1500,TRUE,_xll.ohTrigger(RecalcTrigger,Trigger3M)),NA())</f>
        <v>1.7483065394596764E-2</v>
      </c>
      <c r="P1500" s="44">
        <f>IFERROR(_xll.qlIndexFixing(ONIndex6M,I1500,TRUE,_xll.ohTrigger(RecalcTrigger,Trigger6M)),NA())</f>
        <v>1.7575606287625334E-2</v>
      </c>
      <c r="Q1500" s="183">
        <f>IFERROR(_xll.qlIndexFixing(ONIndex1Y,I1500,TRUE,_xll.ohTrigger(RecalcTrigger,Trigger1Y)),NA())</f>
        <v>1.7624284133379575E-2</v>
      </c>
    </row>
    <row r="1501" spans="2:17" x14ac:dyDescent="0.2">
      <c r="B1501" s="39" t="s">
        <v>42</v>
      </c>
      <c r="D1501" s="42">
        <f>_xll.qlCalendarAdvance(Calendar,$D1500,B1501,"f",FALSE)</f>
        <v>49972</v>
      </c>
      <c r="E1501" s="177">
        <f>_xll.qlInterestRateIndexValueDate(IndexON,D1501)</f>
        <v>49972</v>
      </c>
      <c r="F1501" s="193">
        <f>IFERROR(_xll.qlIndexFixing(IndexON,D1501,TRUE,_xll.ohTrigger(RecalcTrigger,TriggerON)),NA())</f>
        <v>1.7106858988382712E-2</v>
      </c>
      <c r="H1501" s="42">
        <f>_xll.qlCalendarAdvance(Calendar,$H1500,B1501,"f",FALSE)</f>
        <v>49972</v>
      </c>
      <c r="I1501" s="177">
        <f>_xll.qlInterestRateIndexValueDate(Index1M,$H1501)</f>
        <v>49976</v>
      </c>
      <c r="J1501" s="182">
        <f>IFERROR(_xll.qlIndexFixing(Index1M,$H1501,TRUE,_xll.ohTrigger(RecalcTrigger,Trigger1M)),NA())</f>
        <v>1.717023034779264E-2</v>
      </c>
      <c r="K1501" s="44">
        <f>IFERROR(_xll.qlIndexFixing(Index3M,H1501,TRUE,_xll.ohTrigger(RecalcTrigger,Trigger3M)),NA())</f>
        <v>1.7407767938038193E-2</v>
      </c>
      <c r="L1501" s="44">
        <f>IFERROR(_xll.qlIndexFixing(Index6M,$H1501,TRUE,_xll.ohTrigger(RecalcTrigger,Trigger6M)),NA())</f>
        <v>1.7432443992787965E-2</v>
      </c>
      <c r="M1501" s="183">
        <f>IFERROR(_xll.qlIndexFixing(Index1Y,$H1501,TRUE,_xll.ohTrigger(RecalcTrigger,Trigger1Y)),NA())</f>
        <v>1.744859365585218E-2</v>
      </c>
      <c r="N1501" s="182">
        <f>IFERROR(_xll.qlIndexFixing(ONIndex1M,I1501,TRUE,_xll.ohTrigger(RecalcTrigger,Trigger1M)),NA())</f>
        <v>1.7188090180901838E-2</v>
      </c>
      <c r="O1501" s="44">
        <f>IFERROR(_xll.qlIndexFixing(ONIndex3M,I1501,TRUE,_xll.ohTrigger(RecalcTrigger,Trigger3M)),NA())</f>
        <v>1.7467242038531339E-2</v>
      </c>
      <c r="P1501" s="44">
        <f>IFERROR(_xll.qlIndexFixing(ONIndex6M,I1501,TRUE,_xll.ohTrigger(RecalcTrigger,Trigger6M)),NA())</f>
        <v>1.7559238239108765E-2</v>
      </c>
      <c r="Q1501" s="183">
        <f>IFERROR(_xll.qlIndexFixing(ONIndex1Y,I1501,TRUE,_xll.ohTrigger(RecalcTrigger,Trigger1Y)),NA())</f>
        <v>1.7611442056857385E-2</v>
      </c>
    </row>
    <row r="1502" spans="2:17" x14ac:dyDescent="0.2">
      <c r="B1502" s="39" t="s">
        <v>42</v>
      </c>
      <c r="D1502" s="42">
        <f>_xll.qlCalendarAdvance(Calendar,$D1501,B1502,"f",FALSE)</f>
        <v>49979</v>
      </c>
      <c r="E1502" s="177">
        <f>_xll.qlInterestRateIndexValueDate(IndexON,D1502)</f>
        <v>49979</v>
      </c>
      <c r="F1502" s="193">
        <f>IFERROR(_xll.qlIndexFixing(IndexON,D1502,TRUE,_xll.ohTrigger(RecalcTrigger,TriggerON)),NA())</f>
        <v>1.7090743313668E-2</v>
      </c>
      <c r="H1502" s="42">
        <f>_xll.qlCalendarAdvance(Calendar,$H1501,B1502,"f",FALSE)</f>
        <v>49979</v>
      </c>
      <c r="I1502" s="177">
        <f>_xll.qlInterestRateIndexValueDate(Index1M,$H1502)</f>
        <v>49983</v>
      </c>
      <c r="J1502" s="182">
        <f>IFERROR(_xll.qlIndexFixing(Index1M,$H1502,TRUE,_xll.ohTrigger(RecalcTrigger,Trigger1M)),NA())</f>
        <v>1.7154754310999998E-2</v>
      </c>
      <c r="K1502" s="44">
        <f>IFERROR(_xll.qlIndexFixing(Index3M,H1502,TRUE,_xll.ohTrigger(RecalcTrigger,Trigger3M)),NA())</f>
        <v>1.7392041572134757E-2</v>
      </c>
      <c r="L1502" s="44">
        <f>IFERROR(_xll.qlIndexFixing(Index6M,$H1502,TRUE,_xll.ohTrigger(RecalcTrigger,Trigger6M)),NA())</f>
        <v>1.7417156948643722E-2</v>
      </c>
      <c r="M1502" s="183">
        <f>IFERROR(_xll.qlIndexFixing(Index1Y,$H1502,TRUE,_xll.ohTrigger(RecalcTrigger,Trigger1Y)),NA())</f>
        <v>1.7436466089217957E-2</v>
      </c>
      <c r="N1502" s="182">
        <f>IFERROR(_xll.qlIndexFixing(ONIndex1M,I1502,TRUE,_xll.ohTrigger(RecalcTrigger,Trigger1M)),NA())</f>
        <v>1.7171844656376223E-2</v>
      </c>
      <c r="O1502" s="44">
        <f>IFERROR(_xll.qlIndexFixing(ONIndex3M,I1502,TRUE,_xll.ohTrigger(RecalcTrigger,Trigger3M)),NA())</f>
        <v>1.745144046943814E-2</v>
      </c>
      <c r="P1502" s="44">
        <f>IFERROR(_xll.qlIndexFixing(ONIndex6M,I1502,TRUE,_xll.ohTrigger(RecalcTrigger,Trigger6M)),NA())</f>
        <v>1.7542904826406414E-2</v>
      </c>
      <c r="Q1502" s="183">
        <f>IFERROR(_xll.qlIndexFixing(ONIndex1Y,I1502,TRUE,_xll.ohTrigger(RecalcTrigger,Trigger1Y)),NA())</f>
        <v>1.759862994052952E-2</v>
      </c>
    </row>
    <row r="1503" spans="2:17" x14ac:dyDescent="0.2">
      <c r="B1503" s="39" t="s">
        <v>42</v>
      </c>
      <c r="D1503" s="42">
        <f>_xll.qlCalendarAdvance(Calendar,$D1502,B1503,"f",FALSE)</f>
        <v>49986</v>
      </c>
      <c r="E1503" s="177">
        <f>_xll.qlInterestRateIndexValueDate(IndexON,D1503)</f>
        <v>49986</v>
      </c>
      <c r="F1503" s="193">
        <f>IFERROR(_xll.qlIndexFixing(IndexON,D1503,TRUE,_xll.ohTrigger(RecalcTrigger,TriggerON)),NA())</f>
        <v>1.7074650324913065E-2</v>
      </c>
      <c r="H1503" s="42">
        <f>_xll.qlCalendarAdvance(Calendar,$H1502,B1503,"f",FALSE)</f>
        <v>49986</v>
      </c>
      <c r="I1503" s="177">
        <f>_xll.qlInterestRateIndexValueDate(Index1M,$H1503)</f>
        <v>49990</v>
      </c>
      <c r="J1503" s="182">
        <f>IFERROR(_xll.qlIndexFixing(Index1M,$H1503,TRUE,_xll.ohTrigger(RecalcTrigger,Trigger1M)),NA())</f>
        <v>1.7138553266339507E-2</v>
      </c>
      <c r="K1503" s="44">
        <f>IFERROR(_xll.qlIndexFixing(Index3M,H1503,TRUE,_xll.ohTrigger(RecalcTrigger,Trigger3M)),NA())</f>
        <v>1.7376339274538667E-2</v>
      </c>
      <c r="L1503" s="44">
        <f>IFERROR(_xll.qlIndexFixing(Index6M,$H1503,TRUE,_xll.ohTrigger(RecalcTrigger,Trigger6M)),NA())</f>
        <v>1.7401198471380087E-2</v>
      </c>
      <c r="M1503" s="183">
        <f>IFERROR(_xll.qlIndexFixing(Index1Y,$H1503,TRUE,_xll.ohTrigger(RecalcTrigger,Trigger1Y)),NA())</f>
        <v>1.7424376555882984E-2</v>
      </c>
      <c r="N1503" s="182">
        <f>IFERROR(_xll.qlIndexFixing(ONIndex1M,I1503,TRUE,_xll.ohTrigger(RecalcTrigger,Trigger1M)),NA())</f>
        <v>1.7155622754874145E-2</v>
      </c>
      <c r="O1503" s="44">
        <f>IFERROR(_xll.qlIndexFixing(ONIndex3M,I1503,TRUE,_xll.ohTrigger(RecalcTrigger,Trigger3M)),NA())</f>
        <v>1.7435660980282819E-2</v>
      </c>
      <c r="P1503" s="44">
        <f>IFERROR(_xll.qlIndexFixing(ONIndex6M,I1503,TRUE,_xll.ohTrigger(RecalcTrigger,Trigger6M)),NA())</f>
        <v>1.7526606385649401E-2</v>
      </c>
      <c r="Q1503" s="183">
        <f>IFERROR(_xll.qlIndexFixing(ONIndex1Y,I1503,TRUE,_xll.ohTrigger(RecalcTrigger,Trigger1Y)),NA())</f>
        <v>1.7585848056418385E-2</v>
      </c>
    </row>
    <row r="1504" spans="2:17" x14ac:dyDescent="0.2">
      <c r="B1504" s="39" t="s">
        <v>42</v>
      </c>
      <c r="D1504" s="42">
        <f>_xll.qlCalendarAdvance(Calendar,$D1503,B1504,"f",FALSE)</f>
        <v>49993</v>
      </c>
      <c r="E1504" s="177">
        <f>_xll.qlInterestRateIndexValueDate(IndexON,D1504)</f>
        <v>49993</v>
      </c>
      <c r="F1504" s="193">
        <f>IFERROR(_xll.qlIndexFixing(IndexON,D1504,TRUE,_xll.ohTrigger(RecalcTrigger,TriggerON)),NA())</f>
        <v>1.7058580330138184E-2</v>
      </c>
      <c r="H1504" s="42">
        <f>_xll.qlCalendarAdvance(Calendar,$H1503,B1504,"f",FALSE)</f>
        <v>49993</v>
      </c>
      <c r="I1504" s="177">
        <f>_xll.qlInterestRateIndexValueDate(Index1M,$H1504)</f>
        <v>49997</v>
      </c>
      <c r="J1504" s="182">
        <f>IFERROR(_xll.qlIndexFixing(Index1M,$H1504,TRUE,_xll.ohTrigger(RecalcTrigger,Trigger1M)),NA())</f>
        <v>1.712237677289874E-2</v>
      </c>
      <c r="K1504" s="44">
        <f>IFERROR(_xll.qlIndexFixing(Index3M,H1504,TRUE,_xll.ohTrigger(RecalcTrigger,Trigger3M)),NA())</f>
        <v>1.7360661339302533E-2</v>
      </c>
      <c r="L1504" s="44">
        <f>IFERROR(_xll.qlIndexFixing(Index6M,$H1504,TRUE,_xll.ohTrigger(RecalcTrigger,Trigger6M)),NA())</f>
        <v>1.7385279996298353E-2</v>
      </c>
      <c r="M1504" s="183">
        <f>IFERROR(_xll.qlIndexFixing(Index1Y,$H1504,TRUE,_xll.ohTrigger(RecalcTrigger,Trigger1Y)),NA())</f>
        <v>1.7412325331451897E-2</v>
      </c>
      <c r="N1504" s="182">
        <f>IFERROR(_xll.qlIndexFixing(ONIndex1M,I1504,TRUE,_xll.ohTrigger(RecalcTrigger,Trigger1M)),NA())</f>
        <v>1.7139424789824886E-2</v>
      </c>
      <c r="O1504" s="44">
        <f>IFERROR(_xll.qlIndexFixing(ONIndex3M,I1504,TRUE,_xll.ohTrigger(RecalcTrigger,Trigger3M)),NA())</f>
        <v>1.7419903864110964E-2</v>
      </c>
      <c r="P1504" s="44">
        <f>IFERROR(_xll.qlIndexFixing(ONIndex6M,I1504,TRUE,_xll.ohTrigger(RecalcTrigger,Trigger6M)),NA())</f>
        <v>1.7510343253048788E-2</v>
      </c>
      <c r="Q1504" s="183">
        <f>IFERROR(_xll.qlIndexFixing(ONIndex1Y,I1504,TRUE,_xll.ohTrigger(RecalcTrigger,Trigger1Y)),NA())</f>
        <v>1.7573096676946065E-2</v>
      </c>
    </row>
    <row r="1505" spans="2:17" x14ac:dyDescent="0.2">
      <c r="B1505" s="39" t="s">
        <v>42</v>
      </c>
      <c r="D1505" s="42">
        <f>_xll.qlCalendarAdvance(Calendar,$D1504,B1505,"f",FALSE)</f>
        <v>50000</v>
      </c>
      <c r="E1505" s="177">
        <f>_xll.qlInterestRateIndexValueDate(IndexON,D1505)</f>
        <v>50000</v>
      </c>
      <c r="F1505" s="193">
        <f>IFERROR(_xll.qlIndexFixing(IndexON,D1505,TRUE,_xll.ohTrigger(RecalcTrigger,TriggerON)),NA())</f>
        <v>1.7042533637390278E-2</v>
      </c>
      <c r="H1505" s="42">
        <f>_xll.qlCalendarAdvance(Calendar,$H1504,B1505,"f",FALSE)</f>
        <v>50000</v>
      </c>
      <c r="I1505" s="177">
        <f>_xll.qlInterestRateIndexValueDate(Index1M,$H1505)</f>
        <v>50004</v>
      </c>
      <c r="J1505" s="182">
        <f>IFERROR(_xll.qlIndexFixing(Index1M,$H1505,TRUE,_xll.ohTrigger(RecalcTrigger,Trigger1M)),NA())</f>
        <v>1.7103244639868898E-2</v>
      </c>
      <c r="K1505" s="44">
        <f>IFERROR(_xll.qlIndexFixing(Index3M,H1505,TRUE,_xll.ohTrigger(RecalcTrigger,Trigger3M)),NA())</f>
        <v>1.7345008060478964E-2</v>
      </c>
      <c r="L1505" s="44">
        <f>IFERROR(_xll.qlIndexFixing(Index6M,$H1505,TRUE,_xll.ohTrigger(RecalcTrigger,Trigger6M)),NA())</f>
        <v>1.7369401861399965E-2</v>
      </c>
      <c r="M1505" s="183">
        <f>IFERROR(_xll.qlIndexFixing(Index1Y,$H1505,TRUE,_xll.ohTrigger(RecalcTrigger,Trigger1Y)),NA())</f>
        <v>1.7400312691520568E-2</v>
      </c>
      <c r="N1505" s="182">
        <f>IFERROR(_xll.qlIndexFixing(ONIndex1M,I1505,TRUE,_xll.ohTrigger(RecalcTrigger,Trigger1M)),NA())</f>
        <v>1.7123251074737666E-2</v>
      </c>
      <c r="O1505" s="44">
        <f>IFERROR(_xll.qlIndexFixing(ONIndex3M,I1505,TRUE,_xll.ohTrigger(RecalcTrigger,Trigger3M)),NA())</f>
        <v>1.7404169414128035E-2</v>
      </c>
      <c r="P1505" s="44">
        <f>IFERROR(_xll.qlIndexFixing(ONIndex6M,I1505,TRUE,_xll.ohTrigger(RecalcTrigger,Trigger6M)),NA())</f>
        <v>1.7494115764176144E-2</v>
      </c>
      <c r="Q1505" s="183">
        <f>IFERROR(_xll.qlIndexFixing(ONIndex1Y,I1505,TRUE,_xll.ohTrigger(RecalcTrigger,Trigger1Y)),NA())</f>
        <v>1.7560376074055029E-2</v>
      </c>
    </row>
    <row r="1506" spans="2:17" x14ac:dyDescent="0.2">
      <c r="B1506" s="39" t="s">
        <v>42</v>
      </c>
      <c r="D1506" s="42">
        <f>_xll.qlCalendarAdvance(Calendar,$D1505,B1506,"f",FALSE)</f>
        <v>50007</v>
      </c>
      <c r="E1506" s="177">
        <f>_xll.qlInterestRateIndexValueDate(IndexON,D1506)</f>
        <v>50007</v>
      </c>
      <c r="F1506" s="193">
        <f>IFERROR(_xll.qlIndexFixing(IndexON,D1506,TRUE,_xll.ohTrigger(RecalcTrigger,TriggerON)),NA())</f>
        <v>1.7026510554662977E-2</v>
      </c>
      <c r="H1506" s="42">
        <f>_xll.qlCalendarAdvance(Calendar,$H1505,B1506,"f",FALSE)</f>
        <v>50007</v>
      </c>
      <c r="I1506" s="177">
        <f>_xll.qlInterestRateIndexValueDate(Index1M,$H1506)</f>
        <v>50011</v>
      </c>
      <c r="J1506" s="182">
        <f>IFERROR(_xll.qlIndexFixing(Index1M,$H1506,TRUE,_xll.ohTrigger(RecalcTrigger,Trigger1M)),NA())</f>
        <v>1.7089354514214068E-2</v>
      </c>
      <c r="K1506" s="44">
        <f>IFERROR(_xll.qlIndexFixing(Index3M,H1506,TRUE,_xll.ohTrigger(RecalcTrigger,Trigger3M)),NA())</f>
        <v>1.7330769884757125E-2</v>
      </c>
      <c r="L1506" s="44">
        <f>IFERROR(_xll.qlIndexFixing(Index6M,$H1506,TRUE,_xll.ohTrigger(RecalcTrigger,Trigger6M)),NA())</f>
        <v>1.7352864353354192E-2</v>
      </c>
      <c r="M1506" s="183">
        <f>IFERROR(_xll.qlIndexFixing(Index1Y,$H1506,TRUE,_xll.ohTrigger(RecalcTrigger,Trigger1Y)),NA())</f>
        <v>1.7388338911676553E-2</v>
      </c>
      <c r="N1506" s="182">
        <f>IFERROR(_xll.qlIndexFixing(ONIndex1M,I1506,TRUE,_xll.ohTrigger(RecalcTrigger,Trigger1M)),NA())</f>
        <v>1.710710192320164E-2</v>
      </c>
      <c r="O1506" s="44">
        <f>IFERROR(_xll.qlIndexFixing(ONIndex3M,I1506,TRUE,_xll.ohTrigger(RecalcTrigger,Trigger3M)),NA())</f>
        <v>1.7388457923059875E-2</v>
      </c>
      <c r="P1506" s="44">
        <f>IFERROR(_xll.qlIndexFixing(ONIndex6M,I1506,TRUE,_xll.ohTrigger(RecalcTrigger,Trigger6M)),NA())</f>
        <v>1.7477924255482336E-2</v>
      </c>
      <c r="Q1506" s="183">
        <f>IFERROR(_xll.qlIndexFixing(ONIndex1Y,I1506,TRUE,_xll.ohTrigger(RecalcTrigger,Trigger1Y)),NA())</f>
        <v>1.7547686520087424E-2</v>
      </c>
    </row>
    <row r="1507" spans="2:17" x14ac:dyDescent="0.2">
      <c r="B1507" s="39" t="s">
        <v>42</v>
      </c>
      <c r="D1507" s="42">
        <f>_xll.qlCalendarAdvance(Calendar,$D1506,B1507,"f",FALSE)</f>
        <v>50014</v>
      </c>
      <c r="E1507" s="177">
        <f>_xll.qlInterestRateIndexValueDate(IndexON,D1507)</f>
        <v>50014</v>
      </c>
      <c r="F1507" s="193">
        <f>IFERROR(_xll.qlIndexFixing(IndexON,D1507,TRUE,_xll.ohTrigger(RecalcTrigger,TriggerON)),NA())</f>
        <v>1.7010511389976557E-2</v>
      </c>
      <c r="H1507" s="42">
        <f>_xll.qlCalendarAdvance(Calendar,$H1506,B1507,"f",FALSE)</f>
        <v>50014</v>
      </c>
      <c r="I1507" s="177">
        <f>_xll.qlInterestRateIndexValueDate(Index1M,$H1507)</f>
        <v>50018</v>
      </c>
      <c r="J1507" s="182">
        <f>IFERROR(_xll.qlIndexFixing(Index1M,$H1507,TRUE,_xll.ohTrigger(RecalcTrigger,Trigger1M)),NA())</f>
        <v>1.7073254643389164E-2</v>
      </c>
      <c r="K1507" s="44">
        <f>IFERROR(_xll.qlIndexFixing(Index3M,H1507,TRUE,_xll.ohTrigger(RecalcTrigger,Trigger3M)),NA())</f>
        <v>1.7315164584121412E-2</v>
      </c>
      <c r="L1507" s="44">
        <f>IFERROR(_xll.qlIndexFixing(Index6M,$H1507,TRUE,_xll.ohTrigger(RecalcTrigger,Trigger6M)),NA())</f>
        <v>1.7337070202338576E-2</v>
      </c>
      <c r="M1507" s="183">
        <f>IFERROR(_xll.qlIndexFixing(Index1Y,$H1507,TRUE,_xll.ohTrigger(RecalcTrigger,Trigger1Y)),NA())</f>
        <v>1.7376404267497984E-2</v>
      </c>
      <c r="N1507" s="182">
        <f>IFERROR(_xll.qlIndexFixing(ONIndex1M,I1507,TRUE,_xll.ohTrigger(RecalcTrigger,Trigger1M)),NA())</f>
        <v>1.7090977648566152E-2</v>
      </c>
      <c r="O1507" s="44">
        <f>IFERROR(_xll.qlIndexFixing(ONIndex3M,I1507,TRUE,_xll.ohTrigger(RecalcTrigger,Trigger3M)),NA())</f>
        <v>1.7372769684271816E-2</v>
      </c>
      <c r="P1507" s="44">
        <f>IFERROR(_xll.qlIndexFixing(ONIndex6M,I1507,TRUE,_xll.ohTrigger(RecalcTrigger,Trigger6M)),NA())</f>
        <v>1.7461769062858679E-2</v>
      </c>
      <c r="Q1507" s="183">
        <f>IFERROR(_xll.qlIndexFixing(ONIndex1Y,I1507,TRUE,_xll.ohTrigger(RecalcTrigger,Trigger1Y)),NA())</f>
        <v>1.7535028287225529E-2</v>
      </c>
    </row>
    <row r="1508" spans="2:17" x14ac:dyDescent="0.2">
      <c r="B1508" s="39" t="s">
        <v>42</v>
      </c>
      <c r="D1508" s="42">
        <f>_xll.qlCalendarAdvance(Calendar,$D1507,B1508,"f",FALSE)</f>
        <v>50021</v>
      </c>
      <c r="E1508" s="177">
        <f>_xll.qlInterestRateIndexValueDate(IndexON,D1508)</f>
        <v>50021</v>
      </c>
      <c r="F1508" s="193">
        <f>IFERROR(_xll.qlIndexFixing(IndexON,D1508,TRUE,_xll.ohTrigger(RecalcTrigger,TriggerON)),NA())</f>
        <v>1.6994536451351294E-2</v>
      </c>
      <c r="H1508" s="42">
        <f>_xll.qlCalendarAdvance(Calendar,$H1507,B1508,"f",FALSE)</f>
        <v>50021</v>
      </c>
      <c r="I1508" s="177">
        <f>_xll.qlInterestRateIndexValueDate(Index1M,$H1508)</f>
        <v>50025</v>
      </c>
      <c r="J1508" s="182">
        <f>IFERROR(_xll.qlIndexFixing(Index1M,$H1508,TRUE,_xll.ohTrigger(RecalcTrigger,Trigger1M)),NA())</f>
        <v>1.7057180603527438E-2</v>
      </c>
      <c r="K1508" s="44">
        <f>IFERROR(_xll.qlIndexFixing(Index3M,H1508,TRUE,_xll.ohTrigger(RecalcTrigger,Trigger3M)),NA())</f>
        <v>1.7299584776226951E-2</v>
      </c>
      <c r="L1508" s="44">
        <f>IFERROR(_xll.qlIndexFixing(Index6M,$H1508,TRUE,_xll.ohTrigger(RecalcTrigger,Trigger6M)),NA())</f>
        <v>1.7321317432266465E-2</v>
      </c>
      <c r="M1508" s="183">
        <f>IFERROR(_xll.qlIndexFixing(Index1Y,$H1508,TRUE,_xll.ohTrigger(RecalcTrigger,Trigger1Y)),NA())</f>
        <v>1.736450903455446E-2</v>
      </c>
      <c r="N1508" s="182">
        <f>IFERROR(_xll.qlIndexFixing(ONIndex1M,I1508,TRUE,_xll.ohTrigger(RecalcTrigger,Trigger1M)),NA())</f>
        <v>1.7074878564500295E-2</v>
      </c>
      <c r="O1508" s="44">
        <f>IFERROR(_xll.qlIndexFixing(ONIndex3M,I1508,TRUE,_xll.ohTrigger(RecalcTrigger,Trigger3M)),NA())</f>
        <v>1.7357104990809447E-2</v>
      </c>
      <c r="P1508" s="44">
        <f>IFERROR(_xll.qlIndexFixing(ONIndex6M,I1508,TRUE,_xll.ohTrigger(RecalcTrigger,Trigger6M)),NA())</f>
        <v>1.7445650522276424E-2</v>
      </c>
      <c r="Q1508" s="183">
        <f>IFERROR(_xll.qlIndexFixing(ONIndex1Y,I1508,TRUE,_xll.ohTrigger(RecalcTrigger,Trigger1Y)),NA())</f>
        <v>1.7522401647411812E-2</v>
      </c>
    </row>
    <row r="1509" spans="2:17" x14ac:dyDescent="0.2">
      <c r="B1509" s="39" t="s">
        <v>42</v>
      </c>
      <c r="D1509" s="42">
        <f>_xll.qlCalendarAdvance(Calendar,$D1508,B1509,"f",FALSE)</f>
        <v>50028</v>
      </c>
      <c r="E1509" s="177">
        <f>_xll.qlInterestRateIndexValueDate(IndexON,D1509)</f>
        <v>50028</v>
      </c>
      <c r="F1509" s="193">
        <f>IFERROR(_xll.qlIndexFixing(IndexON,D1509,TRUE,_xll.ohTrigger(RecalcTrigger,TriggerON)),NA())</f>
        <v>1.697858604683411E-2</v>
      </c>
      <c r="H1509" s="42">
        <f>_xll.qlCalendarAdvance(Calendar,$H1508,B1509,"f",FALSE)</f>
        <v>50028</v>
      </c>
      <c r="I1509" s="177">
        <f>_xll.qlInterestRateIndexValueDate(Index1M,$H1509)</f>
        <v>50032</v>
      </c>
      <c r="J1509" s="182">
        <f>IFERROR(_xll.qlIndexFixing(Index1M,$H1509,TRUE,_xll.ohTrigger(RecalcTrigger,Trigger1M)),NA())</f>
        <v>1.7041132708488792E-2</v>
      </c>
      <c r="K1509" s="44">
        <f>IFERROR(_xll.qlIndexFixing(Index3M,H1509,TRUE,_xll.ohTrigger(RecalcTrigger,Trigger3M)),NA())</f>
        <v>1.7284030755087443E-2</v>
      </c>
      <c r="L1509" s="44">
        <f>IFERROR(_xll.qlIndexFixing(Index6M,$H1509,TRUE,_xll.ohTrigger(RecalcTrigger,Trigger6M)),NA())</f>
        <v>1.7305606381114978E-2</v>
      </c>
      <c r="M1509" s="183">
        <f>IFERROR(_xll.qlIndexFixing(Index1Y,$H1509,TRUE,_xll.ohTrigger(RecalcTrigger,Trigger1Y)),NA())</f>
        <v>1.7352653488408126E-2</v>
      </c>
      <c r="N1509" s="182">
        <f>IFERROR(_xll.qlIndexFixing(ONIndex1M,I1509,TRUE,_xll.ohTrigger(RecalcTrigger,Trigger1M)),NA())</f>
        <v>1.7049631653138775E-2</v>
      </c>
      <c r="O1509" s="44">
        <f>IFERROR(_xll.qlIndexFixing(ONIndex3M,I1509,TRUE,_xll.ohTrigger(RecalcTrigger,Trigger3M)),NA())</f>
        <v>1.733253731971196E-2</v>
      </c>
      <c r="P1509" s="44">
        <f>IFERROR(_xll.qlIndexFixing(ONIndex6M,I1509,TRUE,_xll.ohTrigger(RecalcTrigger,Trigger6M)),NA())</f>
        <v>1.7420396247525005E-2</v>
      </c>
      <c r="Q1509" s="183">
        <f>IFERROR(_xll.qlIndexFixing(ONIndex1Y,I1509,TRUE,_xll.ohTrigger(RecalcTrigger,Trigger1Y)),NA())</f>
        <v>1.7502624270875344E-2</v>
      </c>
    </row>
    <row r="1510" spans="2:17" x14ac:dyDescent="0.2">
      <c r="B1510" s="39" t="s">
        <v>42</v>
      </c>
      <c r="D1510" s="42">
        <f>_xll.qlCalendarAdvance(Calendar,$D1509,B1510,"f",FALSE)</f>
        <v>50038</v>
      </c>
      <c r="E1510" s="177">
        <f>_xll.qlInterestRateIndexValueDate(IndexON,D1510)</f>
        <v>50038</v>
      </c>
      <c r="F1510" s="193">
        <f>IFERROR(_xll.qlIndexFixing(IndexON,D1510,TRUE,_xll.ohTrigger(RecalcTrigger,TriggerON)),NA())</f>
        <v>1.6957315993941791E-2</v>
      </c>
      <c r="H1510" s="42">
        <f>_xll.qlCalendarAdvance(Calendar,$H1509,B1510,"f",FALSE)</f>
        <v>50038</v>
      </c>
      <c r="I1510" s="177">
        <f>_xll.qlInterestRateIndexValueDate(Index1M,$H1510)</f>
        <v>50040</v>
      </c>
      <c r="J1510" s="182">
        <f>IFERROR(_xll.qlIndexFixing(Index1M,$H1510,TRUE,_xll.ohTrigger(RecalcTrigger,Trigger1M)),NA())</f>
        <v>1.7023564197272911E-2</v>
      </c>
      <c r="K1510" s="44">
        <f>IFERROR(_xll.qlIndexFixing(Index3M,H1510,TRUE,_xll.ohTrigger(RecalcTrigger,Trigger3M)),NA())</f>
        <v>1.7266286683700116E-2</v>
      </c>
      <c r="L1510" s="44">
        <f>IFERROR(_xll.qlIndexFixing(Index6M,$H1510,TRUE,_xll.ohTrigger(RecalcTrigger,Trigger6M)),NA())</f>
        <v>1.7288392803501078E-2</v>
      </c>
      <c r="M1510" s="183">
        <f>IFERROR(_xll.qlIndexFixing(Index1Y,$H1510,TRUE,_xll.ohTrigger(RecalcTrigger,Trigger1Y)),NA())</f>
        <v>1.7339153242367924E-2</v>
      </c>
      <c r="N1510" s="182">
        <f>IFERROR(_xll.qlIndexFixing(ONIndex1M,I1510,TRUE,_xll.ohTrigger(RecalcTrigger,Trigger1M)),NA())</f>
        <v>1.7033598784346182E-2</v>
      </c>
      <c r="O1510" s="44">
        <f>IFERROR(_xll.qlIndexFixing(ONIndex3M,I1510,TRUE,_xll.ohTrigger(RecalcTrigger,Trigger3M)),NA())</f>
        <v>1.7316934516742322E-2</v>
      </c>
      <c r="P1510" s="44">
        <f>IFERROR(_xll.qlIndexFixing(ONIndex6M,I1510,TRUE,_xll.ohTrigger(RecalcTrigger,Trigger6M)),NA())</f>
        <v>1.7404373498237646E-2</v>
      </c>
      <c r="Q1510" s="183">
        <f>IFERROR(_xll.qlIndexFixing(ONIndex1Y,I1510,TRUE,_xll.ohTrigger(RecalcTrigger,Trigger1Y)),NA())</f>
        <v>1.7490080120756701E-2</v>
      </c>
    </row>
    <row r="1511" spans="2:17" x14ac:dyDescent="0.2">
      <c r="B1511" s="39" t="s">
        <v>42</v>
      </c>
      <c r="D1511" s="42">
        <f>_xll.qlCalendarAdvance(Calendar,$D1510,B1511,"f",FALSE)</f>
        <v>50045</v>
      </c>
      <c r="E1511" s="177">
        <f>_xll.qlInterestRateIndexValueDate(IndexON,D1511)</f>
        <v>50045</v>
      </c>
      <c r="F1511" s="193">
        <f>IFERROR(_xll.qlIndexFixing(IndexON,D1511,TRUE,_xll.ohTrigger(RecalcTrigger,TriggerON)),NA())</f>
        <v>1.694142431828638E-2</v>
      </c>
      <c r="H1511" s="42">
        <f>_xll.qlCalendarAdvance(Calendar,$H1510,B1511,"f",FALSE)</f>
        <v>50045</v>
      </c>
      <c r="I1511" s="177">
        <f>_xll.qlInterestRateIndexValueDate(Index1M,$H1511)</f>
        <v>50047</v>
      </c>
      <c r="J1511" s="182">
        <f>IFERROR(_xll.qlIndexFixing(Index1M,$H1511,TRUE,_xll.ohTrigger(RecalcTrigger,Trigger1M)),NA())</f>
        <v>1.7005357462718251E-2</v>
      </c>
      <c r="K1511" s="44">
        <f>IFERROR(_xll.qlIndexFixing(Index3M,H1511,TRUE,_xll.ohTrigger(RecalcTrigger,Trigger3M)),NA())</f>
        <v>1.7250788909916714E-2</v>
      </c>
      <c r="L1511" s="44">
        <f>IFERROR(_xll.qlIndexFixing(Index6M,$H1511,TRUE,_xll.ohTrigger(RecalcTrigger,Trigger6M)),NA())</f>
        <v>1.7272769887410985E-2</v>
      </c>
      <c r="M1511" s="183">
        <f>IFERROR(_xll.qlIndexFixing(Index1Y,$H1511,TRUE,_xll.ohTrigger(RecalcTrigger,Trigger1Y)),NA())</f>
        <v>1.7327383667229E-2</v>
      </c>
      <c r="N1511" s="182">
        <f>IFERROR(_xll.qlIndexFixing(ONIndex1M,I1511,TRUE,_xll.ohTrigger(RecalcTrigger,Trigger1M)),NA())</f>
        <v>1.7022967890660823E-2</v>
      </c>
      <c r="O1511" s="44">
        <f>IFERROR(_xll.qlIndexFixing(ONIndex3M,I1511,TRUE,_xll.ohTrigger(RecalcTrigger,Trigger3M)),NA())</f>
        <v>1.7306636797771446E-2</v>
      </c>
      <c r="P1511" s="44">
        <f>IFERROR(_xll.qlIndexFixing(ONIndex6M,I1511,TRUE,_xll.ohTrigger(RecalcTrigger,Trigger6M)),NA())</f>
        <v>1.7393792423954224E-2</v>
      </c>
      <c r="Q1511" s="183">
        <f>IFERROR(_xll.qlIndexFixing(ONIndex1Y,I1511,TRUE,_xll.ohTrigger(RecalcTrigger,Trigger1Y)),NA())</f>
        <v>1.7481989033996115E-2</v>
      </c>
    </row>
    <row r="1512" spans="2:17" x14ac:dyDescent="0.2">
      <c r="B1512" s="39" t="s">
        <v>42</v>
      </c>
      <c r="D1512" s="42">
        <f>_xll.qlCalendarAdvance(Calendar,$D1511,B1512,"f",FALSE)</f>
        <v>50052</v>
      </c>
      <c r="E1512" s="177">
        <f>_xll.qlInterestRateIndexValueDate(IndexON,D1512)</f>
        <v>50052</v>
      </c>
      <c r="F1512" s="193">
        <f>IFERROR(_xll.qlIndexFixing(IndexON,D1512,TRUE,_xll.ohTrigger(RecalcTrigger,TriggerON)),NA())</f>
        <v>1.692555818499919E-2</v>
      </c>
      <c r="H1512" s="42">
        <f>_xll.qlCalendarAdvance(Calendar,$H1511,B1512,"f",FALSE)</f>
        <v>50052</v>
      </c>
      <c r="I1512" s="177">
        <f>_xll.qlInterestRateIndexValueDate(Index1M,$H1512)</f>
        <v>50054</v>
      </c>
      <c r="J1512" s="182">
        <f>IFERROR(_xll.qlIndexFixing(Index1M,$H1512,TRUE,_xll.ohTrigger(RecalcTrigger,Trigger1M)),NA())</f>
        <v>1.6989396210066555E-2</v>
      </c>
      <c r="K1512" s="44">
        <f>IFERROR(_xll.qlIndexFixing(Index3M,H1512,TRUE,_xll.ohTrigger(RecalcTrigger,Trigger3M)),NA())</f>
        <v>1.7235317846902909E-2</v>
      </c>
      <c r="L1512" s="44">
        <f>IFERROR(_xll.qlIndexFixing(Index6M,$H1512,TRUE,_xll.ohTrigger(RecalcTrigger,Trigger6M)),NA())</f>
        <v>1.7257189725556409E-2</v>
      </c>
      <c r="M1512" s="183">
        <f>IFERROR(_xll.qlIndexFixing(Index1Y,$H1512,TRUE,_xll.ohTrigger(RecalcTrigger,Trigger1Y)),NA())</f>
        <v>1.7315654644881884E-2</v>
      </c>
      <c r="N1512" s="182">
        <f>IFERROR(_xll.qlIndexFixing(ONIndex1M,I1512,TRUE,_xll.ohTrigger(RecalcTrigger,Trigger1M)),NA())</f>
        <v>1.7006978807936335E-2</v>
      </c>
      <c r="O1512" s="44">
        <f>IFERROR(_xll.qlIndexFixing(ONIndex3M,I1512,TRUE,_xll.ohTrigger(RecalcTrigger,Trigger3M)),NA())</f>
        <v>1.7291074838263754E-2</v>
      </c>
      <c r="P1512" s="44">
        <f>IFERROR(_xll.qlIndexFixing(ONIndex6M,I1512,TRUE,_xll.ohTrigger(RecalcTrigger,Trigger6M)),NA())</f>
        <v>1.7377833230787232E-2</v>
      </c>
      <c r="Q1512" s="183">
        <f>IFERROR(_xll.qlIndexFixing(ONIndex1Y,I1512,TRUE,_xll.ohTrigger(RecalcTrigger,Trigger1Y)),NA())</f>
        <v>1.7469499666162847E-2</v>
      </c>
    </row>
    <row r="1513" spans="2:17" x14ac:dyDescent="0.2">
      <c r="B1513" s="39" t="s">
        <v>42</v>
      </c>
      <c r="D1513" s="42">
        <f>_xll.qlCalendarAdvance(Calendar,$D1512,B1513,"f",FALSE)</f>
        <v>50059</v>
      </c>
      <c r="E1513" s="177">
        <f>_xll.qlInterestRateIndexValueDate(IndexON,D1513)</f>
        <v>50059</v>
      </c>
      <c r="F1513" s="193">
        <f>IFERROR(_xll.qlIndexFixing(IndexON,D1513,TRUE,_xll.ohTrigger(RecalcTrigger,TriggerON)),NA())</f>
        <v>1.6909717902073851E-2</v>
      </c>
      <c r="H1513" s="42">
        <f>_xll.qlCalendarAdvance(Calendar,$H1512,B1513,"f",FALSE)</f>
        <v>50059</v>
      </c>
      <c r="I1513" s="177">
        <f>_xll.qlInterestRateIndexValueDate(Index1M,$H1513)</f>
        <v>50061</v>
      </c>
      <c r="J1513" s="182">
        <f>IFERROR(_xll.qlIndexFixing(Index1M,$H1513,TRUE,_xll.ohTrigger(RecalcTrigger,Trigger1M)),NA())</f>
        <v>1.6973462451315351E-2</v>
      </c>
      <c r="K1513" s="44">
        <f>IFERROR(_xll.qlIndexFixing(Index3M,H1513,TRUE,_xll.ohTrigger(RecalcTrigger,Trigger3M)),NA())</f>
        <v>1.7219873788652862E-2</v>
      </c>
      <c r="L1513" s="44">
        <f>IFERROR(_xll.qlIndexFixing(Index6M,$H1513,TRUE,_xll.ohTrigger(RecalcTrigger,Trigger6M)),NA())</f>
        <v>1.7241652655871222E-2</v>
      </c>
      <c r="M1513" s="183">
        <f>IFERROR(_xll.qlIndexFixing(Index1Y,$H1513,TRUE,_xll.ohTrigger(RecalcTrigger,Trigger1Y)),NA())</f>
        <v>1.7303966450854563E-2</v>
      </c>
      <c r="N1513" s="182">
        <f>IFERROR(_xll.qlIndexFixing(ONIndex1M,I1513,TRUE,_xll.ohTrigger(RecalcTrigger,Trigger1M)),NA())</f>
        <v>1.6991016576826112E-2</v>
      </c>
      <c r="O1513" s="44">
        <f>IFERROR(_xll.qlIndexFixing(ONIndex3M,I1513,TRUE,_xll.ohTrigger(RecalcTrigger,Trigger3M)),NA())</f>
        <v>1.7275537976786381E-2</v>
      </c>
      <c r="P1513" s="44">
        <f>IFERROR(_xll.qlIndexFixing(ONIndex6M,I1513,TRUE,_xll.ohTrigger(RecalcTrigger,Trigger6M)),NA())</f>
        <v>1.7361912470956753E-2</v>
      </c>
      <c r="Q1513" s="183">
        <f>IFERROR(_xll.qlIndexFixing(ONIndex1Y,I1513,TRUE,_xll.ohTrigger(RecalcTrigger,Trigger1Y)),NA())</f>
        <v>1.7457043334276889E-2</v>
      </c>
    </row>
    <row r="1514" spans="2:17" x14ac:dyDescent="0.2">
      <c r="B1514" s="39" t="s">
        <v>42</v>
      </c>
      <c r="D1514" s="42">
        <f>_xll.qlCalendarAdvance(Calendar,$D1513,B1514,"f",FALSE)</f>
        <v>50066</v>
      </c>
      <c r="E1514" s="177">
        <f>_xll.qlInterestRateIndexValueDate(IndexON,D1514)</f>
        <v>50066</v>
      </c>
      <c r="F1514" s="193">
        <f>IFERROR(_xll.qlIndexFixing(IndexON,D1514,TRUE,_xll.ohTrigger(RecalcTrigger,TriggerON)),NA())</f>
        <v>1.6893903777424057E-2</v>
      </c>
      <c r="H1514" s="42">
        <f>_xll.qlCalendarAdvance(Calendar,$H1513,B1514,"f",FALSE)</f>
        <v>50066</v>
      </c>
      <c r="I1514" s="177">
        <f>_xll.qlInterestRateIndexValueDate(Index1M,$H1514)</f>
        <v>50068</v>
      </c>
      <c r="J1514" s="182">
        <f>IFERROR(_xll.qlIndexFixing(Index1M,$H1514,TRUE,_xll.ohTrigger(RecalcTrigger,Trigger1M)),NA())</f>
        <v>1.6959760091740606E-2</v>
      </c>
      <c r="K1514" s="44">
        <f>IFERROR(_xll.qlIndexFixing(Index3M,H1514,TRUE,_xll.ohTrigger(RecalcTrigger,Trigger3M)),NA())</f>
        <v>1.7204457029161624E-2</v>
      </c>
      <c r="L1514" s="44">
        <f>IFERROR(_xll.qlIndexFixing(Index6M,$H1514,TRUE,_xll.ohTrigger(RecalcTrigger,Trigger6M)),NA())</f>
        <v>1.7226159016282237E-2</v>
      </c>
      <c r="M1514" s="183">
        <f>IFERROR(_xll.qlIndexFixing(Index1Y,$H1514,TRUE,_xll.ohTrigger(RecalcTrigger,Trigger1Y)),NA())</f>
        <v>1.7292319360665821E-2</v>
      </c>
      <c r="N1514" s="182">
        <f>IFERROR(_xll.qlIndexFixing(ONIndex1M,I1514,TRUE,_xll.ohTrigger(RecalcTrigger,Trigger1M)),NA())</f>
        <v>1.6975081510866019E-2</v>
      </c>
      <c r="O1514" s="44">
        <f>IFERROR(_xll.qlIndexFixing(ONIndex3M,I1514,TRUE,_xll.ohTrigger(RecalcTrigger,Trigger3M)),NA())</f>
        <v>1.7260026506331627E-2</v>
      </c>
      <c r="P1514" s="44">
        <f>IFERROR(_xll.qlIndexFixing(ONIndex6M,I1514,TRUE,_xll.ohTrigger(RecalcTrigger,Trigger6M)),NA())</f>
        <v>1.734603048054062E-2</v>
      </c>
      <c r="Q1514" s="183">
        <f>IFERROR(_xll.qlIndexFixing(ONIndex1Y,I1514,TRUE,_xll.ohTrigger(RecalcTrigger,Trigger1Y)),NA())</f>
        <v>1.7444620310573811E-2</v>
      </c>
    </row>
    <row r="1515" spans="2:17" x14ac:dyDescent="0.2">
      <c r="B1515" s="39" t="s">
        <v>42</v>
      </c>
      <c r="D1515" s="42">
        <f>_xll.qlCalendarAdvance(Calendar,$D1514,B1515,"f",FALSE)</f>
        <v>50073</v>
      </c>
      <c r="E1515" s="177">
        <f>_xll.qlInterestRateIndexValueDate(IndexON,D1515)</f>
        <v>50073</v>
      </c>
      <c r="F1515" s="193">
        <f>IFERROR(_xll.qlIndexFixing(IndexON,D1515,TRUE,_xll.ohTrigger(RecalcTrigger,TriggerON)),NA())</f>
        <v>1.6878116119203312E-2</v>
      </c>
      <c r="H1515" s="42">
        <f>_xll.qlCalendarAdvance(Calendar,$H1514,B1515,"f",FALSE)</f>
        <v>50073</v>
      </c>
      <c r="I1515" s="177">
        <f>_xll.qlInterestRateIndexValueDate(Index1M,$H1515)</f>
        <v>50075</v>
      </c>
      <c r="J1515" s="182">
        <f>IFERROR(_xll.qlIndexFixing(Index1M,$H1515,TRUE,_xll.ohTrigger(RecalcTrigger,Trigger1M)),NA())</f>
        <v>1.6945345395095339E-2</v>
      </c>
      <c r="K1515" s="44">
        <f>IFERROR(_xll.qlIndexFixing(Index3M,H1515,TRUE,_xll.ohTrigger(RecalcTrigger,Trigger3M)),NA())</f>
        <v>1.718975210896936E-2</v>
      </c>
      <c r="L1515" s="44">
        <f>IFERROR(_xll.qlIndexFixing(Index6M,$H1515,TRUE,_xll.ohTrigger(RecalcTrigger,Trigger6M)),NA())</f>
        <v>1.7210709144709204E-2</v>
      </c>
      <c r="M1515" s="183">
        <f>IFERROR(_xll.qlIndexFixing(Index1Y,$H1515,TRUE,_xll.ohTrigger(RecalcTrigger,Trigger1Y)),NA())</f>
        <v>1.7280713649827653E-2</v>
      </c>
      <c r="N1515" s="182">
        <f>IFERROR(_xll.qlIndexFixing(ONIndex1M,I1515,TRUE,_xll.ohTrigger(RecalcTrigger,Trigger1M)),NA())</f>
        <v>1.6959173923591919E-2</v>
      </c>
      <c r="O1515" s="44">
        <f>IFERROR(_xll.qlIndexFixing(ONIndex3M,I1515,TRUE,_xll.ohTrigger(RecalcTrigger,Trigger3M)),NA())</f>
        <v>1.7244540720025014E-2</v>
      </c>
      <c r="P1515" s="44">
        <f>IFERROR(_xll.qlIndexFixing(ONIndex6M,I1515,TRUE,_xll.ohTrigger(RecalcTrigger,Trigger6M)),NA())</f>
        <v>1.7330187595590019E-2</v>
      </c>
      <c r="Q1515" s="183">
        <f>IFERROR(_xll.qlIndexFixing(ONIndex1Y,I1515,TRUE,_xll.ohTrigger(RecalcTrigger,Trigger1Y)),NA())</f>
        <v>1.7432230867209242E-2</v>
      </c>
    </row>
    <row r="1516" spans="2:17" x14ac:dyDescent="0.2">
      <c r="B1516" s="39" t="s">
        <v>42</v>
      </c>
      <c r="D1516" s="42">
        <f>_xll.qlCalendarAdvance(Calendar,$D1515,B1516,"f",FALSE)</f>
        <v>50080</v>
      </c>
      <c r="E1516" s="177">
        <f>_xll.qlInterestRateIndexValueDate(IndexON,D1516)</f>
        <v>50080</v>
      </c>
      <c r="F1516" s="193">
        <f>IFERROR(_xll.qlIndexFixing(IndexON,D1516,TRUE,_xll.ohTrigger(RecalcTrigger,TriggerON)),NA())</f>
        <v>1.686235523532531E-2</v>
      </c>
      <c r="H1516" s="42">
        <f>_xll.qlCalendarAdvance(Calendar,$H1515,B1516,"f",FALSE)</f>
        <v>50080</v>
      </c>
      <c r="I1516" s="177">
        <f>_xll.qlInterestRateIndexValueDate(Index1M,$H1516)</f>
        <v>50082</v>
      </c>
      <c r="J1516" s="182">
        <f>IFERROR(_xll.qlIndexFixing(Index1M,$H1516,TRUE,_xll.ohTrigger(RecalcTrigger,Trigger1M)),NA())</f>
        <v>1.6929489456236305E-2</v>
      </c>
      <c r="K1516" s="44">
        <f>IFERROR(_xll.qlIndexFixing(Index3M,H1516,TRUE,_xll.ohTrigger(RecalcTrigger,Trigger3M)),NA())</f>
        <v>1.7174389514203612E-2</v>
      </c>
      <c r="L1516" s="44">
        <f>IFERROR(_xll.qlIndexFixing(Index6M,$H1516,TRUE,_xll.ohTrigger(RecalcTrigger,Trigger6M)),NA())</f>
        <v>1.7195303379063925E-2</v>
      </c>
      <c r="M1516" s="183">
        <f>IFERROR(_xll.qlIndexFixing(Index1Y,$H1516,TRUE,_xll.ohTrigger(RecalcTrigger,Trigger1Y)),NA())</f>
        <v>1.7269149593843298E-2</v>
      </c>
      <c r="N1516" s="182">
        <f>IFERROR(_xll.qlIndexFixing(ONIndex1M,I1516,TRUE,_xll.ohTrigger(RecalcTrigger,Trigger1M)),NA())</f>
        <v>1.6943294128566322E-2</v>
      </c>
      <c r="O1516" s="44">
        <f>IFERROR(_xll.qlIndexFixing(ONIndex3M,I1516,TRUE,_xll.ohTrigger(RecalcTrigger,Trigger3M)),NA())</f>
        <v>1.7229080910938777E-2</v>
      </c>
      <c r="P1516" s="44">
        <f>IFERROR(_xll.qlIndexFixing(ONIndex6M,I1516,TRUE,_xll.ohTrigger(RecalcTrigger,Trigger6M)),NA())</f>
        <v>1.7314384152156137E-2</v>
      </c>
      <c r="Q1516" s="183">
        <f>IFERROR(_xll.qlIndexFixing(ONIndex1Y,I1516,TRUE,_xll.ohTrigger(RecalcTrigger,Trigger1Y)),NA())</f>
        <v>1.741987527641875E-2</v>
      </c>
    </row>
    <row r="1517" spans="2:17" x14ac:dyDescent="0.2">
      <c r="B1517" s="39" t="s">
        <v>42</v>
      </c>
      <c r="D1517" s="42">
        <f>_xll.qlCalendarAdvance(Calendar,$D1516,B1517,"f",FALSE)</f>
        <v>50087</v>
      </c>
      <c r="E1517" s="177">
        <f>_xll.qlInterestRateIndexValueDate(IndexON,D1517)</f>
        <v>50087</v>
      </c>
      <c r="F1517" s="193">
        <f>IFERROR(_xll.qlIndexFixing(IndexON,D1517,TRUE,_xll.ohTrigger(RecalcTrigger,TriggerON)),NA())</f>
        <v>1.6846621433703746E-2</v>
      </c>
      <c r="H1517" s="42">
        <f>_xll.qlCalendarAdvance(Calendar,$H1516,B1517,"f",FALSE)</f>
        <v>50087</v>
      </c>
      <c r="I1517" s="177">
        <f>_xll.qlInterestRateIndexValueDate(Index1M,$H1517)</f>
        <v>50089</v>
      </c>
      <c r="J1517" s="182">
        <f>IFERROR(_xll.qlIndexFixing(Index1M,$H1517,TRUE,_xll.ohTrigger(RecalcTrigger,Trigger1M)),NA())</f>
        <v>1.6913662144446562E-2</v>
      </c>
      <c r="K1517" s="44">
        <f>IFERROR(_xll.qlIndexFixing(Index3M,H1517,TRUE,_xll.ohTrigger(RecalcTrigger,Trigger3M)),NA())</f>
        <v>1.7159055077157613E-2</v>
      </c>
      <c r="L1517" s="44">
        <f>IFERROR(_xll.qlIndexFixing(Index6M,$H1517,TRUE,_xll.ohTrigger(RecalcTrigger,Trigger6M)),NA())</f>
        <v>1.7179942057251124E-2</v>
      </c>
      <c r="M1517" s="183">
        <f>IFERROR(_xll.qlIndexFixing(Index1Y,$H1517,TRUE,_xll.ohTrigger(RecalcTrigger,Trigger1Y)),NA())</f>
        <v>1.7257627468209205E-2</v>
      </c>
      <c r="N1517" s="182">
        <f>IFERROR(_xll.qlIndexFixing(ONIndex1M,I1517,TRUE,_xll.ohTrigger(RecalcTrigger,Trigger1M)),NA())</f>
        <v>1.6927442439298446E-2</v>
      </c>
      <c r="O1517" s="44">
        <f>IFERROR(_xll.qlIndexFixing(ONIndex3M,I1517,TRUE,_xll.ohTrigger(RecalcTrigger,Trigger3M)),NA())</f>
        <v>1.7213647372145147E-2</v>
      </c>
      <c r="P1517" s="44">
        <f>IFERROR(_xll.qlIndexFixing(ONIndex6M,I1517,TRUE,_xll.ohTrigger(RecalcTrigger,Trigger6M)),NA())</f>
        <v>1.7298620486236871E-2</v>
      </c>
      <c r="Q1517" s="183">
        <f>IFERROR(_xll.qlIndexFixing(ONIndex1Y,I1517,TRUE,_xll.ohTrigger(RecalcTrigger,Trigger1Y)),NA())</f>
        <v>1.7407553810411258E-2</v>
      </c>
    </row>
    <row r="1518" spans="2:17" x14ac:dyDescent="0.2">
      <c r="B1518" s="39" t="s">
        <v>42</v>
      </c>
      <c r="D1518" s="42">
        <f>_xll.qlCalendarAdvance(Calendar,$D1517,B1518,"f",FALSE)</f>
        <v>50094</v>
      </c>
      <c r="E1518" s="177">
        <f>_xll.qlInterestRateIndexValueDate(IndexON,D1518)</f>
        <v>50094</v>
      </c>
      <c r="F1518" s="193">
        <f>IFERROR(_xll.qlIndexFixing(IndexON,D1518,TRUE,_xll.ohTrigger(RecalcTrigger,TriggerON)),NA())</f>
        <v>1.6830915022492121E-2</v>
      </c>
      <c r="H1518" s="42">
        <f>_xll.qlCalendarAdvance(Calendar,$H1517,B1518,"f",FALSE)</f>
        <v>50094</v>
      </c>
      <c r="I1518" s="177">
        <f>_xll.qlInterestRateIndexValueDate(Index1M,$H1518)</f>
        <v>50096</v>
      </c>
      <c r="J1518" s="182">
        <f>IFERROR(_xll.qlIndexFixing(Index1M,$H1518,TRUE,_xll.ohTrigger(RecalcTrigger,Trigger1M)),NA())</f>
        <v>1.6897863773529372E-2</v>
      </c>
      <c r="K1518" s="44">
        <f>IFERROR(_xll.qlIndexFixing(Index3M,H1518,TRUE,_xll.ohTrigger(RecalcTrigger,Trigger3M)),NA())</f>
        <v>1.7143749091797569E-2</v>
      </c>
      <c r="L1518" s="44">
        <f>IFERROR(_xll.qlIndexFixing(Index6M,$H1518,TRUE,_xll.ohTrigger(RecalcTrigger,Trigger6M)),NA())</f>
        <v>1.7164625517166705E-2</v>
      </c>
      <c r="M1518" s="183">
        <f>IFERROR(_xll.qlIndexFixing(Index1Y,$H1518,TRUE,_xll.ohTrigger(RecalcTrigger,Trigger1Y)),NA())</f>
        <v>1.7246147548413936E-2</v>
      </c>
      <c r="N1518" s="182">
        <f>IFERROR(_xll.qlIndexFixing(ONIndex1M,I1518,TRUE,_xll.ohTrigger(RecalcTrigger,Trigger1M)),NA())</f>
        <v>1.6911619169324155E-2</v>
      </c>
      <c r="O1518" s="44">
        <f>IFERROR(_xll.qlIndexFixing(ONIndex3M,I1518,TRUE,_xll.ohTrigger(RecalcTrigger,Trigger3M)),NA())</f>
        <v>1.7198240396716358E-2</v>
      </c>
      <c r="P1518" s="44">
        <f>IFERROR(_xll.qlIndexFixing(ONIndex6M,I1518,TRUE,_xll.ohTrigger(RecalcTrigger,Trigger6M)),NA())</f>
        <v>1.7282896933936698E-2</v>
      </c>
      <c r="Q1518" s="183">
        <f>IFERROR(_xll.qlIndexFixing(ONIndex1Y,I1518,TRUE,_xll.ohTrigger(RecalcTrigger,Trigger1Y)),NA())</f>
        <v>1.7395266741369042E-2</v>
      </c>
    </row>
    <row r="1519" spans="2:17" x14ac:dyDescent="0.2">
      <c r="B1519" s="39" t="s">
        <v>42</v>
      </c>
      <c r="D1519" s="42">
        <f>_xll.qlCalendarAdvance(Calendar,$D1518,B1519,"f",FALSE)</f>
        <v>50101</v>
      </c>
      <c r="E1519" s="177">
        <f>_xll.qlInterestRateIndexValueDate(IndexON,D1519)</f>
        <v>50101</v>
      </c>
      <c r="F1519" s="193">
        <f>IFERROR(_xll.qlIndexFixing(IndexON,D1519,TRUE,_xll.ohTrigger(RecalcTrigger,TriggerON)),NA())</f>
        <v>1.6815236309604131E-2</v>
      </c>
      <c r="H1519" s="42">
        <f>_xll.qlCalendarAdvance(Calendar,$H1518,B1519,"f",FALSE)</f>
        <v>50101</v>
      </c>
      <c r="I1519" s="177">
        <f>_xll.qlInterestRateIndexValueDate(Index1M,$H1519)</f>
        <v>50103</v>
      </c>
      <c r="J1519" s="182">
        <f>IFERROR(_xll.qlIndexFixing(Index1M,$H1519,TRUE,_xll.ohTrigger(RecalcTrigger,Trigger1M)),NA())</f>
        <v>1.6877727219041828E-2</v>
      </c>
      <c r="K1519" s="44">
        <f>IFERROR(_xll.qlIndexFixing(Index3M,H1519,TRUE,_xll.ohTrigger(RecalcTrigger,Trigger3M)),NA())</f>
        <v>1.7126435645103341E-2</v>
      </c>
      <c r="L1519" s="44">
        <f>IFERROR(_xll.qlIndexFixing(Index6M,$H1519,TRUE,_xll.ohTrigger(RecalcTrigger,Trigger6M)),NA())</f>
        <v>1.714735134862639E-2</v>
      </c>
      <c r="M1519" s="183">
        <f>IFERROR(_xll.qlIndexFixing(Index1Y,$H1519,TRUE,_xll.ohTrigger(RecalcTrigger,Trigger1Y)),NA())</f>
        <v>1.7234710109938607E-2</v>
      </c>
      <c r="N1519" s="182">
        <f>IFERROR(_xll.qlIndexFixing(ONIndex1M,I1519,TRUE,_xll.ohTrigger(RecalcTrigger,Trigger1M)),NA())</f>
        <v>1.6895824632232603E-2</v>
      </c>
      <c r="O1519" s="44">
        <f>IFERROR(_xll.qlIndexFixing(ONIndex3M,I1519,TRUE,_xll.ohTrigger(RecalcTrigger,Trigger3M)),NA())</f>
        <v>1.7182860277697998E-2</v>
      </c>
      <c r="P1519" s="44">
        <f>IFERROR(_xll.qlIndexFixing(ONIndex6M,I1519,TRUE,_xll.ohTrigger(RecalcTrigger,Trigger6M)),NA())</f>
        <v>1.7267213831280159E-2</v>
      </c>
      <c r="Q1519" s="183">
        <f>IFERROR(_xll.qlIndexFixing(ONIndex1Y,I1519,TRUE,_xll.ohTrigger(RecalcTrigger,Trigger1Y)),NA())</f>
        <v>1.7383014341474379E-2</v>
      </c>
    </row>
    <row r="1520" spans="2:17" x14ac:dyDescent="0.2">
      <c r="B1520" s="39" t="s">
        <v>42</v>
      </c>
      <c r="D1520" s="42">
        <f>_xll.qlCalendarAdvance(Calendar,$D1519,B1520,"f",FALSE)</f>
        <v>50108</v>
      </c>
      <c r="E1520" s="177">
        <f>_xll.qlInterestRateIndexValueDate(IndexON,D1520)</f>
        <v>50108</v>
      </c>
      <c r="F1520" s="193">
        <f>IFERROR(_xll.qlIndexFixing(IndexON,D1520,TRUE,_xll.ohTrigger(RecalcTrigger,TriggerON)),NA())</f>
        <v>1.6799585602953471E-2</v>
      </c>
      <c r="H1520" s="42">
        <f>_xll.qlCalendarAdvance(Calendar,$H1519,B1520,"f",FALSE)</f>
        <v>50108</v>
      </c>
      <c r="I1520" s="177">
        <f>_xll.qlInterestRateIndexValueDate(Index1M,$H1520)</f>
        <v>50110</v>
      </c>
      <c r="J1520" s="182">
        <f>IFERROR(_xll.qlIndexFixing(Index1M,$H1520,TRUE,_xll.ohTrigger(RecalcTrigger,Trigger1M)),NA())</f>
        <v>1.6862722334173602E-2</v>
      </c>
      <c r="K1520" s="44">
        <f>IFERROR(_xll.qlIndexFixing(Index3M,H1520,TRUE,_xll.ohTrigger(RecalcTrigger,Trigger3M)),NA())</f>
        <v>1.7111191672088147E-2</v>
      </c>
      <c r="L1520" s="44">
        <f>IFERROR(_xll.qlIndexFixing(Index6M,$H1520,TRUE,_xll.ohTrigger(RecalcTrigger,Trigger6M)),NA())</f>
        <v>1.71321333217699E-2</v>
      </c>
      <c r="M1520" s="183">
        <f>IFERROR(_xll.qlIndexFixing(Index1Y,$H1520,TRUE,_xll.ohTrigger(RecalcTrigger,Trigger1Y)),NA())</f>
        <v>1.7223315428257547E-2</v>
      </c>
      <c r="N1520" s="182">
        <f>IFERROR(_xll.qlIndexFixing(ONIndex1M,I1520,TRUE,_xll.ohTrigger(RecalcTrigger,Trigger1M)),NA())</f>
        <v>1.6880059141453074E-2</v>
      </c>
      <c r="O1520" s="44">
        <f>IFERROR(_xll.qlIndexFixing(ONIndex3M,I1520,TRUE,_xll.ohTrigger(RecalcTrigger,Trigger3M)),NA())</f>
        <v>1.716750730821559E-2</v>
      </c>
      <c r="P1520" s="44">
        <f>IFERROR(_xll.qlIndexFixing(ONIndex6M,I1520,TRUE,_xll.ohTrigger(RecalcTrigger,Trigger6M)),NA())</f>
        <v>1.7251571514291797E-2</v>
      </c>
      <c r="Q1520" s="183">
        <f>IFERROR(_xll.qlIndexFixing(ONIndex1Y,I1520,TRUE,_xll.ohTrigger(RecalcTrigger,Trigger1Y)),NA())</f>
        <v>1.7370796882962836E-2</v>
      </c>
    </row>
    <row r="1521" spans="2:17" x14ac:dyDescent="0.2">
      <c r="B1521" s="39" t="s">
        <v>42</v>
      </c>
      <c r="D1521" s="42">
        <f>_xll.qlCalendarAdvance(Calendar,$D1520,B1521,"f",FALSE)</f>
        <v>50115</v>
      </c>
      <c r="E1521" s="177">
        <f>_xll.qlInterestRateIndexValueDate(IndexON,D1521)</f>
        <v>50115</v>
      </c>
      <c r="F1521" s="193">
        <f>IFERROR(_xll.qlIndexFixing(IndexON,D1521,TRUE,_xll.ohTrigger(RecalcTrigger,TriggerON)),NA())</f>
        <v>1.6783963210693642E-2</v>
      </c>
      <c r="H1521" s="42">
        <f>_xll.qlCalendarAdvance(Calendar,$H1520,B1521,"f",FALSE)</f>
        <v>50115</v>
      </c>
      <c r="I1521" s="177">
        <f>_xll.qlInterestRateIndexValueDate(Index1M,$H1521)</f>
        <v>50117</v>
      </c>
      <c r="J1521" s="182">
        <f>IFERROR(_xll.qlIndexFixing(Index1M,$H1521,TRUE,_xll.ohTrigger(RecalcTrigger,Trigger1M)),NA())</f>
        <v>1.6847019825813353E-2</v>
      </c>
      <c r="K1521" s="44">
        <f>IFERROR(_xll.qlIndexFixing(Index3M,H1521,TRUE,_xll.ohTrigger(RecalcTrigger,Trigger3M)),NA())</f>
        <v>1.7095977101730653E-2</v>
      </c>
      <c r="L1521" s="44">
        <f>IFERROR(_xll.qlIndexFixing(Index6M,$H1521,TRUE,_xll.ohTrigger(RecalcTrigger,Trigger6M)),NA())</f>
        <v>1.7116961171114504E-2</v>
      </c>
      <c r="M1521" s="183">
        <f>IFERROR(_xll.qlIndexFixing(Index1Y,$H1521,TRUE,_xll.ohTrigger(RecalcTrigger,Trigger1Y)),NA())</f>
        <v>1.721196377883764E-2</v>
      </c>
      <c r="N1521" s="182">
        <f>IFERROR(_xll.qlIndexFixing(ONIndex1M,I1521,TRUE,_xll.ohTrigger(RecalcTrigger,Trigger1M)),NA())</f>
        <v>1.6864323010628013E-2</v>
      </c>
      <c r="O1521" s="44">
        <f>IFERROR(_xll.qlIndexFixing(ONIndex3M,I1521,TRUE,_xll.ohTrigger(RecalcTrigger,Trigger3M)),NA())</f>
        <v>1.7152181781314724E-2</v>
      </c>
      <c r="P1521" s="44">
        <f>IFERROR(_xll.qlIndexFixing(ONIndex6M,I1521,TRUE,_xll.ohTrigger(RecalcTrigger,Trigger6M)),NA())</f>
        <v>1.7235970319129379E-2</v>
      </c>
      <c r="Q1521" s="183">
        <f>IFERROR(_xll.qlIndexFixing(ONIndex1Y,I1521,TRUE,_xll.ohTrigger(RecalcTrigger,Trigger1Y)),NA())</f>
        <v>1.7358614638016689E-2</v>
      </c>
    </row>
    <row r="1522" spans="2:17" x14ac:dyDescent="0.2">
      <c r="B1522" s="39" t="s">
        <v>42</v>
      </c>
      <c r="D1522" s="42">
        <f>_xll.qlCalendarAdvance(Calendar,$D1521,B1522,"f",FALSE)</f>
        <v>50122</v>
      </c>
      <c r="E1522" s="177">
        <f>_xll.qlInterestRateIndexValueDate(IndexON,D1522)</f>
        <v>50122</v>
      </c>
      <c r="F1522" s="193">
        <f>IFERROR(_xll.qlIndexFixing(IndexON,D1522,TRUE,_xll.ohTrigger(RecalcTrigger,TriggerON)),NA())</f>
        <v>1.676836944073834E-2</v>
      </c>
      <c r="H1522" s="42">
        <f>_xll.qlCalendarAdvance(Calendar,$H1521,B1522,"f",FALSE)</f>
        <v>50122</v>
      </c>
      <c r="I1522" s="177">
        <f>_xll.qlInterestRateIndexValueDate(Index1M,$H1522)</f>
        <v>50124</v>
      </c>
      <c r="J1522" s="182">
        <f>IFERROR(_xll.qlIndexFixing(Index1M,$H1522,TRUE,_xll.ohTrigger(RecalcTrigger,Trigger1M)),NA())</f>
        <v>1.6831347636121891E-2</v>
      </c>
      <c r="K1522" s="44">
        <f>IFERROR(_xll.qlIndexFixing(Index3M,H1522,TRUE,_xll.ohTrigger(RecalcTrigger,Trigger3M)),NA())</f>
        <v>1.7080792228012221E-2</v>
      </c>
      <c r="L1522" s="44">
        <f>IFERROR(_xll.qlIndexFixing(Index6M,$H1522,TRUE,_xll.ohTrigger(RecalcTrigger,Trigger6M)),NA())</f>
        <v>1.710183523455644E-2</v>
      </c>
      <c r="M1522" s="183">
        <f>IFERROR(_xll.qlIndexFixing(Index1Y,$H1522,TRUE,_xll.ohTrigger(RecalcTrigger,Trigger1Y)),NA())</f>
        <v>1.7200655437138539E-2</v>
      </c>
      <c r="N1522" s="182">
        <f>IFERROR(_xll.qlIndexFixing(ONIndex1M,I1522,TRUE,_xll.ohTrigger(RecalcTrigger,Trigger1M)),NA())</f>
        <v>1.6848616553213347E-2</v>
      </c>
      <c r="O1522" s="44">
        <f>IFERROR(_xll.qlIndexFixing(ONIndex3M,I1522,TRUE,_xll.ohTrigger(RecalcTrigger,Trigger3M)),NA())</f>
        <v>1.7136883990067631E-2</v>
      </c>
      <c r="P1522" s="44">
        <f>IFERROR(_xll.qlIndexFixing(ONIndex6M,I1522,TRUE,_xll.ohTrigger(RecalcTrigger,Trigger6M)),NA())</f>
        <v>1.7220410581657575E-2</v>
      </c>
      <c r="Q1522" s="183">
        <f>IFERROR(_xll.qlIndexFixing(ONIndex1Y,I1522,TRUE,_xll.ohTrigger(RecalcTrigger,Trigger1Y)),NA())</f>
        <v>1.7346467878818217E-2</v>
      </c>
    </row>
    <row r="1523" spans="2:17" x14ac:dyDescent="0.2">
      <c r="B1523" s="39" t="s">
        <v>42</v>
      </c>
      <c r="D1523" s="42">
        <f>_xll.qlCalendarAdvance(Calendar,$D1522,B1523,"f",FALSE)</f>
        <v>50129</v>
      </c>
      <c r="E1523" s="177">
        <f>_xll.qlInterestRateIndexValueDate(IndexON,D1523)</f>
        <v>50129</v>
      </c>
      <c r="F1523" s="193">
        <f>IFERROR(_xll.qlIndexFixing(IndexON,D1523,TRUE,_xll.ohTrigger(RecalcTrigger,TriggerON)),NA())</f>
        <v>1.6752804601081195E-2</v>
      </c>
      <c r="H1523" s="42">
        <f>_xll.qlCalendarAdvance(Calendar,$H1522,B1523,"f",FALSE)</f>
        <v>50129</v>
      </c>
      <c r="I1523" s="177">
        <f>_xll.qlInterestRateIndexValueDate(Index1M,$H1523)</f>
        <v>50131</v>
      </c>
      <c r="J1523" s="182">
        <f>IFERROR(_xll.qlIndexFixing(Index1M,$H1523,TRUE,_xll.ohTrigger(RecalcTrigger,Trigger1M)),NA())</f>
        <v>1.6815706078957247E-2</v>
      </c>
      <c r="K1523" s="44">
        <f>IFERROR(_xll.qlIndexFixing(Index3M,H1523,TRUE,_xll.ohTrigger(RecalcTrigger,Trigger3M)),NA())</f>
        <v>1.7066310183171885E-2</v>
      </c>
      <c r="L1523" s="44">
        <f>IFERROR(_xll.qlIndexFixing(Index6M,$H1523,TRUE,_xll.ohTrigger(RecalcTrigger,Trigger6M)),NA())</f>
        <v>1.7087412443498155E-2</v>
      </c>
      <c r="M1523" s="183">
        <f>IFERROR(_xll.qlIndexFixing(Index1Y,$H1523,TRUE,_xll.ohTrigger(RecalcTrigger,Trigger1Y)),NA())</f>
        <v>1.7189390678613331E-2</v>
      </c>
      <c r="N1523" s="182">
        <f>IFERROR(_xll.qlIndexFixing(ONIndex1M,I1523,TRUE,_xll.ohTrigger(RecalcTrigger,Trigger1M)),NA())</f>
        <v>1.6825444256971522E-2</v>
      </c>
      <c r="O1523" s="44">
        <f>IFERROR(_xll.qlIndexFixing(ONIndex3M,I1523,TRUE,_xll.ohTrigger(RecalcTrigger,Trigger3M)),NA())</f>
        <v>1.7114264884385832E-2</v>
      </c>
      <c r="P1523" s="44">
        <f>IFERROR(_xll.qlIndexFixing(ONIndex6M,I1523,TRUE,_xll.ohTrigger(RecalcTrigger,Trigger6M)),NA())</f>
        <v>1.7197433134992224E-2</v>
      </c>
      <c r="Q1523" s="183">
        <f>IFERROR(_xll.qlIndexFixing(ONIndex1Y,I1523,TRUE,_xll.ohTrigger(RecalcTrigger,Trigger1Y)),NA())</f>
        <v>1.7328343115528E-2</v>
      </c>
    </row>
    <row r="1524" spans="2:17" x14ac:dyDescent="0.2">
      <c r="B1524" s="39" t="s">
        <v>42</v>
      </c>
      <c r="D1524" s="42">
        <f>_xll.qlCalendarAdvance(Calendar,$D1523,B1524,"f",FALSE)</f>
        <v>50137</v>
      </c>
      <c r="E1524" s="177">
        <f>_xll.qlInterestRateIndexValueDate(IndexON,D1524)</f>
        <v>50137</v>
      </c>
      <c r="F1524" s="193">
        <f>IFERROR(_xll.qlIndexFixing(IndexON,D1524,TRUE,_xll.ohTrigger(RecalcTrigger,TriggerON)),NA())</f>
        <v>1.6735052032945674E-2</v>
      </c>
      <c r="H1524" s="42">
        <f>_xll.qlCalendarAdvance(Calendar,$H1523,B1524,"f",FALSE)</f>
        <v>50137</v>
      </c>
      <c r="I1524" s="177">
        <f>_xll.qlInterestRateIndexValueDate(Index1M,$H1524)</f>
        <v>50139</v>
      </c>
      <c r="J1524" s="182">
        <f>IFERROR(_xll.qlIndexFixing(Index1M,$H1524,TRUE,_xll.ohTrigger(RecalcTrigger,Trigger1M)),NA())</f>
        <v>1.6798588143908111E-2</v>
      </c>
      <c r="K1524" s="44">
        <f>IFERROR(_xll.qlIndexFixing(Index3M,H1524,TRUE,_xll.ohTrigger(RecalcTrigger,Trigger3M)),NA())</f>
        <v>1.7049025696931366E-2</v>
      </c>
      <c r="L1524" s="44">
        <f>IFERROR(_xll.qlIndexFixing(Index6M,$H1524,TRUE,_xll.ohTrigger(RecalcTrigger,Trigger6M)),NA())</f>
        <v>1.7070233145227001E-2</v>
      </c>
      <c r="M1524" s="183">
        <f>IFERROR(_xll.qlIndexFixing(Index1Y,$H1524,TRUE,_xll.ohTrigger(RecalcTrigger,Trigger1Y)),NA())</f>
        <v>1.717657038936362E-2</v>
      </c>
      <c r="N1524" s="182">
        <f>IFERROR(_xll.qlIndexFixing(ONIndex1M,I1524,TRUE,_xll.ohTrigger(RecalcTrigger,Trigger1M)),NA())</f>
        <v>1.6812043842353575E-2</v>
      </c>
      <c r="O1524" s="44">
        <f>IFERROR(_xll.qlIndexFixing(ONIndex3M,I1524,TRUE,_xll.ohTrigger(RecalcTrigger,Trigger3M)),NA())</f>
        <v>1.710121075940485E-2</v>
      </c>
      <c r="P1524" s="44">
        <f>IFERROR(_xll.qlIndexFixing(ONIndex6M,I1524,TRUE,_xll.ohTrigger(RecalcTrigger,Trigger6M)),NA())</f>
        <v>1.7184182378899848E-2</v>
      </c>
      <c r="Q1524" s="183">
        <f>IFERROR(_xll.qlIndexFixing(ONIndex1Y,I1524,TRUE,_xll.ohTrigger(RecalcTrigger,Trigger1Y)),NA())</f>
        <v>1.7318005217390464E-2</v>
      </c>
    </row>
    <row r="1525" spans="2:17" x14ac:dyDescent="0.2">
      <c r="B1525" s="39" t="s">
        <v>42</v>
      </c>
      <c r="D1525" s="42">
        <f>_xll.qlCalendarAdvance(Calendar,$D1524,B1525,"f",FALSE)</f>
        <v>50144</v>
      </c>
      <c r="E1525" s="177">
        <f>_xll.qlInterestRateIndexValueDate(IndexON,D1525)</f>
        <v>50144</v>
      </c>
      <c r="F1525" s="193">
        <f>IFERROR(_xll.qlIndexFixing(IndexON,D1525,TRUE,_xll.ohTrigger(RecalcTrigger,TriggerON)),NA())</f>
        <v>1.6719550223909252E-2</v>
      </c>
      <c r="H1525" s="42">
        <f>_xll.qlCalendarAdvance(Calendar,$H1524,B1525,"f",FALSE)</f>
        <v>50144</v>
      </c>
      <c r="I1525" s="177">
        <f>_xll.qlInterestRateIndexValueDate(Index1M,$H1525)</f>
        <v>50146</v>
      </c>
      <c r="J1525" s="182">
        <f>IFERROR(_xll.qlIndexFixing(Index1M,$H1525,TRUE,_xll.ohTrigger(RecalcTrigger,Trigger1M)),NA())</f>
        <v>1.6783011746865917E-2</v>
      </c>
      <c r="K1525" s="44">
        <f>IFERROR(_xll.qlIndexFixing(Index3M,H1525,TRUE,_xll.ohTrigger(RecalcTrigger,Trigger3M)),NA())</f>
        <v>1.7033934539487674E-2</v>
      </c>
      <c r="L1525" s="44">
        <f>IFERROR(_xll.qlIndexFixing(Index6M,$H1525,TRUE,_xll.ohTrigger(RecalcTrigger,Trigger6M)),NA())</f>
        <v>1.7055251865962431E-2</v>
      </c>
      <c r="M1525" s="183">
        <f>IFERROR(_xll.qlIndexFixing(Index1Y,$H1525,TRUE,_xll.ohTrigger(RecalcTrigger,Trigger1Y)),NA())</f>
        <v>1.7165399950868337E-2</v>
      </c>
      <c r="N1525" s="182">
        <f>IFERROR(_xll.qlIndexFixing(ONIndex1M,I1525,TRUE,_xll.ohTrigger(RecalcTrigger,Trigger1M)),NA())</f>
        <v>1.6796438545698678E-2</v>
      </c>
      <c r="O1525" s="44">
        <f>IFERROR(_xll.qlIndexFixing(ONIndex3M,I1525,TRUE,_xll.ohTrigger(RecalcTrigger,Trigger3M)),NA())</f>
        <v>1.7086007604829589E-2</v>
      </c>
      <c r="P1525" s="44">
        <f>IFERROR(_xll.qlIndexFixing(ONIndex6M,I1525,TRUE,_xll.ohTrigger(RecalcTrigger,Trigger6M)),NA())</f>
        <v>1.7168762695130013E-2</v>
      </c>
      <c r="Q1525" s="183">
        <f>IFERROR(_xll.qlIndexFixing(ONIndex1Y,I1525,TRUE,_xll.ohTrigger(RecalcTrigger,Trigger1Y)),NA())</f>
        <v>1.7305978125587984E-2</v>
      </c>
    </row>
    <row r="1526" spans="2:17" x14ac:dyDescent="0.2">
      <c r="B1526" s="39" t="s">
        <v>42</v>
      </c>
      <c r="D1526" s="42">
        <f>_xll.qlCalendarAdvance(Calendar,$D1525,B1526,"f",FALSE)</f>
        <v>50151</v>
      </c>
      <c r="E1526" s="177">
        <f>_xll.qlInterestRateIndexValueDate(IndexON,D1526)</f>
        <v>50151</v>
      </c>
      <c r="F1526" s="193">
        <f>IFERROR(_xll.qlIndexFixing(IndexON,D1526,TRUE,_xll.ohTrigger(RecalcTrigger,TriggerON)),NA())</f>
        <v>1.6704078313276582E-2</v>
      </c>
      <c r="H1526" s="42">
        <f>_xll.qlCalendarAdvance(Calendar,$H1525,B1526,"f",FALSE)</f>
        <v>50151</v>
      </c>
      <c r="I1526" s="177">
        <f>_xll.qlInterestRateIndexValueDate(Index1M,$H1526)</f>
        <v>50153</v>
      </c>
      <c r="J1526" s="182">
        <f>IFERROR(_xll.qlIndexFixing(Index1M,$H1526,TRUE,_xll.ohTrigger(RecalcTrigger,Trigger1M)),NA())</f>
        <v>1.6767466944175857E-2</v>
      </c>
      <c r="K1526" s="44">
        <f>IFERROR(_xll.qlIndexFixing(Index3M,H1526,TRUE,_xll.ohTrigger(RecalcTrigger,Trigger3M)),NA())</f>
        <v>1.7018874273478448E-2</v>
      </c>
      <c r="L1526" s="44">
        <f>IFERROR(_xll.qlIndexFixing(Index6M,$H1526,TRUE,_xll.ohTrigger(RecalcTrigger,Trigger6M)),NA())</f>
        <v>1.7040318173587046E-2</v>
      </c>
      <c r="M1526" s="183">
        <f>IFERROR(_xll.qlIndexFixing(Index1Y,$H1526,TRUE,_xll.ohTrigger(RecalcTrigger,Trigger1Y)),NA())</f>
        <v>1.7152839815133381E-2</v>
      </c>
      <c r="N1526" s="182">
        <f>IFERROR(_xll.qlIndexFixing(ONIndex1M,I1526,TRUE,_xll.ohTrigger(RecalcTrigger,Trigger1M)),NA())</f>
        <v>1.6780864261995987E-2</v>
      </c>
      <c r="O1526" s="44">
        <f>IFERROR(_xll.qlIndexFixing(ONIndex3M,I1526,TRUE,_xll.ohTrigger(RecalcTrigger,Trigger3M)),NA())</f>
        <v>1.7070833438026511E-2</v>
      </c>
      <c r="P1526" s="44">
        <f>IFERROR(_xll.qlIndexFixing(ONIndex6M,I1526,TRUE,_xll.ohTrigger(RecalcTrigger,Trigger6M)),NA())</f>
        <v>1.7153385904089546E-2</v>
      </c>
      <c r="Q1526" s="183">
        <f>IFERROR(_xll.qlIndexFixing(ONIndex1Y,I1526,TRUE,_xll.ohTrigger(RecalcTrigger,Trigger1Y)),NA())</f>
        <v>1.7293987681989975E-2</v>
      </c>
    </row>
    <row r="1527" spans="2:17" x14ac:dyDescent="0.2">
      <c r="B1527" s="39" t="s">
        <v>42</v>
      </c>
      <c r="D1527" s="42">
        <f>_xll.qlCalendarAdvance(Calendar,$D1526,B1527,"f",FALSE)</f>
        <v>50158</v>
      </c>
      <c r="E1527" s="177">
        <f>_xll.qlInterestRateIndexValueDate(IndexON,D1527)</f>
        <v>50158</v>
      </c>
      <c r="F1527" s="193">
        <f>IFERROR(_xll.qlIndexFixing(IndexON,D1527,TRUE,_xll.ohTrigger(RecalcTrigger,TriggerON)),NA())</f>
        <v>1.6688636609041296E-2</v>
      </c>
      <c r="H1527" s="42">
        <f>_xll.qlCalendarAdvance(Calendar,$H1526,B1527,"f",FALSE)</f>
        <v>50158</v>
      </c>
      <c r="I1527" s="177">
        <f>_xll.qlInterestRateIndexValueDate(Index1M,$H1527)</f>
        <v>50160</v>
      </c>
      <c r="J1527" s="182">
        <f>IFERROR(_xll.qlIndexFixing(Index1M,$H1527,TRUE,_xll.ohTrigger(RecalcTrigger,Trigger1M)),NA())</f>
        <v>1.6754101427586685E-2</v>
      </c>
      <c r="K1527" s="44">
        <f>IFERROR(_xll.qlIndexFixing(Index3M,H1527,TRUE,_xll.ohTrigger(RecalcTrigger,Trigger3M)),NA())</f>
        <v>1.700317873356522E-2</v>
      </c>
      <c r="L1527" s="44">
        <f>IFERROR(_xll.qlIndexFixing(Index6M,$H1527,TRUE,_xll.ohTrigger(RecalcTrigger,Trigger6M)),NA())</f>
        <v>1.7025432405952123E-2</v>
      </c>
      <c r="M1527" s="183">
        <f>IFERROR(_xll.qlIndexFixing(Index1Y,$H1527,TRUE,_xll.ohTrigger(RecalcTrigger,Trigger1Y)),NA())</f>
        <v>1.7143192695822179E-2</v>
      </c>
      <c r="N1527" s="182">
        <f>IFERROR(_xll.qlIndexFixing(ONIndex1M,I1527,TRUE,_xll.ohTrigger(RecalcTrigger,Trigger1M)),NA())</f>
        <v>1.676310345772869E-2</v>
      </c>
      <c r="O1527" s="44">
        <f>IFERROR(_xll.qlIndexFixing(ONIndex3M,I1527,TRUE,_xll.ohTrigger(RecalcTrigger,Trigger3M)),NA())</f>
        <v>1.7053527404060631E-2</v>
      </c>
      <c r="P1527" s="44">
        <f>IFERROR(_xll.qlIndexFixing(ONIndex6M,I1527,TRUE,_xll.ohTrigger(RecalcTrigger,Trigger6M)),NA())</f>
        <v>1.7135865381057158E-2</v>
      </c>
      <c r="Q1527" s="183">
        <f>IFERROR(_xll.qlIndexFixing(ONIndex1Y,I1527,TRUE,_xll.ohTrigger(RecalcTrigger,Trigger1Y)),NA())</f>
        <v>1.7280329542010975E-2</v>
      </c>
    </row>
    <row r="1528" spans="2:17" x14ac:dyDescent="0.2">
      <c r="B1528" s="39" t="s">
        <v>42</v>
      </c>
      <c r="D1528" s="42">
        <f>_xll.qlCalendarAdvance(Calendar,$D1527,B1528,"f",FALSE)</f>
        <v>50165</v>
      </c>
      <c r="E1528" s="177">
        <f>_xll.qlInterestRateIndexValueDate(IndexON,D1528)</f>
        <v>50165</v>
      </c>
      <c r="F1528" s="193">
        <f>IFERROR(_xll.qlIndexFixing(IndexON,D1528,TRUE,_xll.ohTrigger(RecalcTrigger,TriggerON)),NA())</f>
        <v>1.667322541887728E-2</v>
      </c>
      <c r="H1528" s="42">
        <f>_xll.qlCalendarAdvance(Calendar,$H1527,B1528,"f",FALSE)</f>
        <v>50165</v>
      </c>
      <c r="I1528" s="177">
        <f>_xll.qlInterestRateIndexValueDate(Index1M,$H1528)</f>
        <v>50167</v>
      </c>
      <c r="J1528" s="182">
        <f>IFERROR(_xll.qlIndexFixing(Index1M,$H1528,TRUE,_xll.ohTrigger(RecalcTrigger,Trigger1M)),NA())</f>
        <v>1.6736473377225447E-2</v>
      </c>
      <c r="K1528" s="44">
        <f>IFERROR(_xll.qlIndexFixing(Index3M,H1528,TRUE,_xll.ohTrigger(RecalcTrigger,Trigger3M)),NA())</f>
        <v>1.6988182731410395E-2</v>
      </c>
      <c r="L1528" s="44">
        <f>IFERROR(_xll.qlIndexFixing(Index6M,$H1528,TRUE,_xll.ohTrigger(RecalcTrigger,Trigger6M)),NA())</f>
        <v>1.7008669283153775E-2</v>
      </c>
      <c r="M1528" s="183">
        <f>IFERROR(_xll.qlIndexFixing(Index1Y,$H1528,TRUE,_xll.ohTrigger(RecalcTrigger,Trigger1Y)),NA())</f>
        <v>1.7132156430116813E-2</v>
      </c>
      <c r="N1528" s="182">
        <f>IFERROR(_xll.qlIndexFixing(ONIndex1M,I1528,TRUE,_xll.ohTrigger(RecalcTrigger,Trigger1M)),NA())</f>
        <v>1.6749809987324227E-2</v>
      </c>
      <c r="O1528" s="44">
        <f>IFERROR(_xll.qlIndexFixing(ONIndex3M,I1528,TRUE,_xll.ohTrigger(RecalcTrigger,Trigger3M)),NA())</f>
        <v>1.7040573239519574E-2</v>
      </c>
      <c r="P1528" s="44">
        <f>IFERROR(_xll.qlIndexFixing(ONIndex6M,I1528,TRUE,_xll.ohTrigger(RecalcTrigger,Trigger6M)),NA())</f>
        <v>1.7122762343602105E-2</v>
      </c>
      <c r="Q1528" s="183">
        <f>IFERROR(_xll.qlIndexFixing(ONIndex1Y,I1528,TRUE,_xll.ohTrigger(RecalcTrigger,Trigger1Y)),NA())</f>
        <v>1.7270117827337117E-2</v>
      </c>
    </row>
    <row r="1529" spans="2:17" x14ac:dyDescent="0.2">
      <c r="B1529" s="39" t="s">
        <v>42</v>
      </c>
      <c r="D1529" s="42">
        <f>_xll.qlCalendarAdvance(Calendar,$D1528,B1529,"f",FALSE)</f>
        <v>50172</v>
      </c>
      <c r="E1529" s="177">
        <f>_xll.qlInterestRateIndexValueDate(IndexON,D1529)</f>
        <v>50172</v>
      </c>
      <c r="F1529" s="193">
        <f>IFERROR(_xll.qlIndexFixing(IndexON,D1529,TRUE,_xll.ohTrigger(RecalcTrigger,TriggerON)),NA())</f>
        <v>1.6657845051177844E-2</v>
      </c>
      <c r="H1529" s="42">
        <f>_xll.qlCalendarAdvance(Calendar,$H1528,B1529,"f",FALSE)</f>
        <v>50172</v>
      </c>
      <c r="I1529" s="177">
        <f>_xll.qlInterestRateIndexValueDate(Index1M,$H1529)</f>
        <v>50174</v>
      </c>
      <c r="J1529" s="182">
        <f>IFERROR(_xll.qlIndexFixing(Index1M,$H1529,TRUE,_xll.ohTrigger(RecalcTrigger,Trigger1M)),NA())</f>
        <v>1.6721025240633014E-2</v>
      </c>
      <c r="K1529" s="44">
        <f>IFERROR(_xll.qlIndexFixing(Index3M,H1529,TRUE,_xll.ohTrigger(RecalcTrigger,Trigger3M)),NA())</f>
        <v>1.6973218525648044E-2</v>
      </c>
      <c r="L1529" s="44">
        <f>IFERROR(_xll.qlIndexFixing(Index6M,$H1529,TRUE,_xll.ohTrigger(RecalcTrigger,Trigger6M)),NA())</f>
        <v>1.6993889070818457E-2</v>
      </c>
      <c r="M1529" s="183">
        <f>IFERROR(_xll.qlIndexFixing(Index1Y,$H1529,TRUE,_xll.ohTrigger(RecalcTrigger,Trigger1Y)),NA())</f>
        <v>1.712116543950909E-2</v>
      </c>
      <c r="N1529" s="182">
        <f>IFERROR(_xll.qlIndexFixing(ONIndex1M,I1529,TRUE,_xll.ohTrigger(RecalcTrigger,Trigger1M)),NA())</f>
        <v>1.6734330623453531E-2</v>
      </c>
      <c r="O1529" s="44">
        <f>IFERROR(_xll.qlIndexFixing(ONIndex3M,I1529,TRUE,_xll.ohTrigger(RecalcTrigger,Trigger3M)),NA())</f>
        <v>1.702548779390689E-2</v>
      </c>
      <c r="P1529" s="44">
        <f>IFERROR(_xll.qlIndexFixing(ONIndex6M,I1529,TRUE,_xll.ohTrigger(RecalcTrigger,Trigger6M)),NA())</f>
        <v>1.7107516246417376E-2</v>
      </c>
      <c r="Q1529" s="183">
        <f>IFERROR(_xll.qlIndexFixing(ONIndex1Y,I1529,TRUE,_xll.ohTrigger(RecalcTrigger,Trigger1Y)),NA())</f>
        <v>1.7258238960806693E-2</v>
      </c>
    </row>
    <row r="1530" spans="2:17" x14ac:dyDescent="0.2">
      <c r="B1530" s="39" t="s">
        <v>42</v>
      </c>
      <c r="D1530" s="42">
        <f>_xll.qlCalendarAdvance(Calendar,$D1529,B1530,"f",FALSE)</f>
        <v>50179</v>
      </c>
      <c r="E1530" s="177">
        <f>_xll.qlInterestRateIndexValueDate(IndexON,D1530)</f>
        <v>50179</v>
      </c>
      <c r="F1530" s="193">
        <f>IFERROR(_xll.qlIndexFixing(IndexON,D1530,TRUE,_xll.ohTrigger(RecalcTrigger,TriggerON)),NA())</f>
        <v>1.6642495813776748E-2</v>
      </c>
      <c r="H1530" s="42">
        <f>_xll.qlCalendarAdvance(Calendar,$H1529,B1530,"f",FALSE)</f>
        <v>50179</v>
      </c>
      <c r="I1530" s="177">
        <f>_xll.qlInterestRateIndexValueDate(Index1M,$H1530)</f>
        <v>50181</v>
      </c>
      <c r="J1530" s="182">
        <f>IFERROR(_xll.qlIndexFixing(Index1M,$H1530,TRUE,_xll.ohTrigger(RecalcTrigger,Trigger1M)),NA())</f>
        <v>1.6705609953743539E-2</v>
      </c>
      <c r="K1530" s="44">
        <f>IFERROR(_xll.qlIndexFixing(Index3M,H1530,TRUE,_xll.ohTrigger(RecalcTrigger,Trigger3M)),NA())</f>
        <v>1.6958286410225645E-2</v>
      </c>
      <c r="L1530" s="44">
        <f>IFERROR(_xll.qlIndexFixing(Index6M,$H1530,TRUE,_xll.ohTrigger(RecalcTrigger,Trigger6M)),NA())</f>
        <v>1.6979157877835584E-2</v>
      </c>
      <c r="M1530" s="183">
        <f>IFERROR(_xll.qlIndexFixing(Index1Y,$H1530,TRUE,_xll.ohTrigger(RecalcTrigger,Trigger1Y)),NA())</f>
        <v>1.7110219999406765E-2</v>
      </c>
      <c r="N1530" s="182">
        <f>IFERROR(_xll.qlIndexFixing(ONIndex1M,I1530,TRUE,_xll.ohTrigger(RecalcTrigger,Trigger1M)),NA())</f>
        <v>1.6718883526491979E-2</v>
      </c>
      <c r="O1530" s="44">
        <f>IFERROR(_xll.qlIndexFixing(ONIndex3M,I1530,TRUE,_xll.ohTrigger(RecalcTrigger,Trigger3M)),NA())</f>
        <v>1.7010432508248741E-2</v>
      </c>
      <c r="P1530" s="44">
        <f>IFERROR(_xll.qlIndexFixing(ONIndex6M,I1530,TRUE,_xll.ohTrigger(RecalcTrigger,Trigger6M)),NA())</f>
        <v>1.7092314385847018E-2</v>
      </c>
      <c r="Q1530" s="183">
        <f>IFERROR(_xll.qlIndexFixing(ONIndex1Y,I1530,TRUE,_xll.ohTrigger(RecalcTrigger,Trigger1Y)),NA())</f>
        <v>1.7246397830970039E-2</v>
      </c>
    </row>
    <row r="1531" spans="2:17" x14ac:dyDescent="0.2">
      <c r="B1531" s="39" t="s">
        <v>42</v>
      </c>
      <c r="D1531" s="42">
        <f>_xll.qlCalendarAdvance(Calendar,$D1530,B1531,"f",FALSE)</f>
        <v>50186</v>
      </c>
      <c r="E1531" s="177">
        <f>_xll.qlInterestRateIndexValueDate(IndexON,D1531)</f>
        <v>50186</v>
      </c>
      <c r="F1531" s="193">
        <f>IFERROR(_xll.qlIndexFixing(IndexON,D1531,TRUE,_xll.ohTrigger(RecalcTrigger,TriggerON)),NA())</f>
        <v>1.6627178014587685E-2</v>
      </c>
      <c r="H1531" s="42">
        <f>_xll.qlCalendarAdvance(Calendar,$H1530,B1531,"f",FALSE)</f>
        <v>50186</v>
      </c>
      <c r="I1531" s="177">
        <f>_xll.qlInterestRateIndexValueDate(Index1M,$H1531)</f>
        <v>50188</v>
      </c>
      <c r="J1531" s="182">
        <f>IFERROR(_xll.qlIndexFixing(Index1M,$H1531,TRUE,_xll.ohTrigger(RecalcTrigger,Trigger1M)),NA())</f>
        <v>1.669022783039098E-2</v>
      </c>
      <c r="K1531" s="44">
        <f>IFERROR(_xll.qlIndexFixing(Index3M,H1531,TRUE,_xll.ohTrigger(RecalcTrigger,Trigger3M)),NA())</f>
        <v>1.6943386679091538E-2</v>
      </c>
      <c r="L1531" s="44">
        <f>IFERROR(_xll.qlIndexFixing(Index6M,$H1531,TRUE,_xll.ohTrigger(RecalcTrigger,Trigger6M)),NA())</f>
        <v>1.6964476042058346E-2</v>
      </c>
      <c r="M1531" s="183">
        <f>IFERROR(_xll.qlIndexFixing(Index1Y,$H1531,TRUE,_xll.ohTrigger(RecalcTrigger,Trigger1Y)),NA())</f>
        <v>1.7099320385211232E-2</v>
      </c>
      <c r="N1531" s="182">
        <f>IFERROR(_xll.qlIndexFixing(ONIndex1M,I1531,TRUE,_xll.ohTrigger(RecalcTrigger,Trigger1M)),NA())</f>
        <v>1.6703469010028726E-2</v>
      </c>
      <c r="O1531" s="44">
        <f>IFERROR(_xll.qlIndexFixing(ONIndex3M,I1531,TRUE,_xll.ohTrigger(RecalcTrigger,Trigger3M)),NA())</f>
        <v>1.6995407675510776E-2</v>
      </c>
      <c r="P1531" s="44">
        <f>IFERROR(_xll.qlIndexFixing(ONIndex6M,I1531,TRUE,_xll.ohTrigger(RecalcTrigger,Trigger6M)),NA())</f>
        <v>1.7077157098102091E-2</v>
      </c>
      <c r="Q1531" s="183">
        <f>IFERROR(_xll.qlIndexFixing(ONIndex1Y,I1531,TRUE,_xll.ohTrigger(RecalcTrigger,Trigger1Y)),NA())</f>
        <v>1.7234594710009432E-2</v>
      </c>
    </row>
    <row r="1532" spans="2:17" x14ac:dyDescent="0.2">
      <c r="B1532" s="39" t="s">
        <v>42</v>
      </c>
      <c r="D1532" s="42">
        <f>_xll.qlCalendarAdvance(Calendar,$D1531,B1532,"f",FALSE)</f>
        <v>50193</v>
      </c>
      <c r="E1532" s="177">
        <f>_xll.qlInterestRateIndexValueDate(IndexON,D1532)</f>
        <v>50193</v>
      </c>
      <c r="F1532" s="193">
        <f>IFERROR(_xll.qlIndexFixing(IndexON,D1532,TRUE,_xll.ohTrigger(RecalcTrigger,TriggerON)),NA())</f>
        <v>1.6611891961604286E-2</v>
      </c>
      <c r="H1532" s="42">
        <f>_xll.qlCalendarAdvance(Calendar,$H1531,B1532,"f",FALSE)</f>
        <v>50193</v>
      </c>
      <c r="I1532" s="177">
        <f>_xll.qlInterestRateIndexValueDate(Index1M,$H1532)</f>
        <v>50195</v>
      </c>
      <c r="J1532" s="182">
        <f>IFERROR(_xll.qlIndexFixing(Index1M,$H1532,TRUE,_xll.ohTrigger(RecalcTrigger,Trigger1M)),NA())</f>
        <v>1.6674879184404301E-2</v>
      </c>
      <c r="K1532" s="44">
        <f>IFERROR(_xll.qlIndexFixing(Index3M,H1532,TRUE,_xll.ohTrigger(RecalcTrigger,Trigger3M)),NA())</f>
        <v>1.6928519626186252E-2</v>
      </c>
      <c r="L1532" s="44">
        <f>IFERROR(_xll.qlIndexFixing(Index6M,$H1532,TRUE,_xll.ohTrigger(RecalcTrigger,Trigger6M)),NA())</f>
        <v>1.6951734263217392E-2</v>
      </c>
      <c r="M1532" s="183">
        <f>IFERROR(_xll.qlIndexFixing(Index1Y,$H1532,TRUE,_xll.ohTrigger(RecalcTrigger,Trigger1Y)),NA())</f>
        <v>1.7088466872317326E-2</v>
      </c>
      <c r="N1532" s="182">
        <f>IFERROR(_xll.qlIndexFixing(ONIndex1M,I1532,TRUE,_xll.ohTrigger(RecalcTrigger,Trigger1M)),NA())</f>
        <v>1.6688087387572992E-2</v>
      </c>
      <c r="O1532" s="44">
        <f>IFERROR(_xll.qlIndexFixing(ONIndex3M,I1532,TRUE,_xll.ohTrigger(RecalcTrigger,Trigger3M)),NA())</f>
        <v>1.6980413588658649E-2</v>
      </c>
      <c r="P1532" s="44">
        <f>IFERROR(_xll.qlIndexFixing(ONIndex6M,I1532,TRUE,_xll.ohTrigger(RecalcTrigger,Trigger6M)),NA())</f>
        <v>1.7062044718993974E-2</v>
      </c>
      <c r="Q1532" s="183">
        <f>IFERROR(_xll.qlIndexFixing(ONIndex1Y,I1532,TRUE,_xll.ohTrigger(RecalcTrigger,Trigger1Y)),NA())</f>
        <v>1.7222829870187084E-2</v>
      </c>
    </row>
    <row r="1533" spans="2:17" x14ac:dyDescent="0.2">
      <c r="B1533" s="39" t="s">
        <v>42</v>
      </c>
      <c r="D1533" s="42">
        <f>_xll.qlCalendarAdvance(Calendar,$D1532,B1533,"f",FALSE)</f>
        <v>50200</v>
      </c>
      <c r="E1533" s="177">
        <f>_xll.qlInterestRateIndexValueDate(IndexON,D1533)</f>
        <v>50200</v>
      </c>
      <c r="F1533" s="193">
        <f>IFERROR(_xll.qlIndexFixing(IndexON,D1533,TRUE,_xll.ohTrigger(RecalcTrigger,TriggerON)),NA())</f>
        <v>1.659663796305999E-2</v>
      </c>
      <c r="H1533" s="42">
        <f>_xll.qlCalendarAdvance(Calendar,$H1532,B1533,"f",FALSE)</f>
        <v>50200</v>
      </c>
      <c r="I1533" s="177">
        <f>_xll.qlInterestRateIndexValueDate(Index1M,$H1533)</f>
        <v>50202</v>
      </c>
      <c r="J1533" s="182">
        <f>IFERROR(_xll.qlIndexFixing(Index1M,$H1533,TRUE,_xll.ohTrigger(RecalcTrigger,Trigger1M)),NA())</f>
        <v>1.665956432961746E-2</v>
      </c>
      <c r="K1533" s="44">
        <f>IFERROR(_xll.qlIndexFixing(Index3M,H1533,TRUE,_xll.ohTrigger(RecalcTrigger,Trigger3M)),NA())</f>
        <v>1.6913685545452913E-2</v>
      </c>
      <c r="L1533" s="44">
        <f>IFERROR(_xll.qlIndexFixing(Index6M,$H1533,TRUE,_xll.ohTrigger(RecalcTrigger,Trigger6M)),NA())</f>
        <v>1.6937143138535126E-2</v>
      </c>
      <c r="M1533" s="183">
        <f>IFERROR(_xll.qlIndexFixing(Index1Y,$H1533,TRUE,_xll.ohTrigger(RecalcTrigger,Trigger1Y)),NA())</f>
        <v>1.7077659736115715E-2</v>
      </c>
      <c r="N1533" s="182">
        <f>IFERROR(_xll.qlIndexFixing(ONIndex1M,I1533,TRUE,_xll.ohTrigger(RecalcTrigger,Trigger1M)),NA())</f>
        <v>1.6672738972633994E-2</v>
      </c>
      <c r="O1533" s="44">
        <f>IFERROR(_xll.qlIndexFixing(ONIndex3M,I1533,TRUE,_xll.ohTrigger(RecalcTrigger,Trigger3M)),NA())</f>
        <v>1.696545054089782E-2</v>
      </c>
      <c r="P1533" s="44">
        <f>IFERROR(_xll.qlIndexFixing(ONIndex6M,I1533,TRUE,_xll.ohTrigger(RecalcTrigger,Trigger6M)),NA())</f>
        <v>1.7046977584733725E-2</v>
      </c>
      <c r="Q1533" s="183">
        <f>IFERROR(_xll.qlIndexFixing(ONIndex1Y,I1533,TRUE,_xll.ohTrigger(RecalcTrigger,Trigger1Y)),NA())</f>
        <v>1.7211103583605336E-2</v>
      </c>
    </row>
    <row r="1534" spans="2:17" x14ac:dyDescent="0.2">
      <c r="B1534" s="39" t="s">
        <v>42</v>
      </c>
      <c r="D1534" s="42">
        <f>_xll.qlCalendarAdvance(Calendar,$D1533,B1534,"f",FALSE)</f>
        <v>50207</v>
      </c>
      <c r="E1534" s="177">
        <f>_xll.qlInterestRateIndexValueDate(IndexON,D1534)</f>
        <v>50207</v>
      </c>
      <c r="F1534" s="193">
        <f>IFERROR(_xll.qlIndexFixing(IndexON,D1534,TRUE,_xll.ohTrigger(RecalcTrigger,TriggerON)),NA())</f>
        <v>1.658141632670862E-2</v>
      </c>
      <c r="H1534" s="42">
        <f>_xll.qlCalendarAdvance(Calendar,$H1533,B1534,"f",FALSE)</f>
        <v>50207</v>
      </c>
      <c r="I1534" s="177">
        <f>_xll.qlInterestRateIndexValueDate(Index1M,$H1534)</f>
        <v>50209</v>
      </c>
      <c r="J1534" s="182">
        <f>IFERROR(_xll.qlIndexFixing(Index1M,$H1534,TRUE,_xll.ohTrigger(RecalcTrigger,Trigger1M)),NA())</f>
        <v>1.6644283579851926E-2</v>
      </c>
      <c r="K1534" s="44">
        <f>IFERROR(_xll.qlIndexFixing(Index3M,H1534,TRUE,_xll.ohTrigger(RecalcTrigger,Trigger3M)),NA())</f>
        <v>1.6898884730822492E-2</v>
      </c>
      <c r="L1534" s="44">
        <f>IFERROR(_xll.qlIndexFixing(Index6M,$H1534,TRUE,_xll.ohTrigger(RecalcTrigger,Trigger6M)),NA())</f>
        <v>1.6922602303371857E-2</v>
      </c>
      <c r="M1534" s="183">
        <f>IFERROR(_xll.qlIndexFixing(Index1Y,$H1534,TRUE,_xll.ohTrigger(RecalcTrigger,Trigger1Y)),NA())</f>
        <v>1.7066899251990498E-2</v>
      </c>
      <c r="N1534" s="182">
        <f>IFERROR(_xll.qlIndexFixing(ONIndex1M,I1534,TRUE,_xll.ohTrigger(RecalcTrigger,Trigger1M)),NA())</f>
        <v>1.665742407872095E-2</v>
      </c>
      <c r="O1534" s="44">
        <f>IFERROR(_xll.qlIndexFixing(ONIndex3M,I1534,TRUE,_xll.ohTrigger(RecalcTrigger,Trigger3M)),NA())</f>
        <v>1.6950518825114003E-2</v>
      </c>
      <c r="P1534" s="44">
        <f>IFERROR(_xll.qlIndexFixing(ONIndex6M,I1534,TRUE,_xll.ohTrigger(RecalcTrigger,Trigger6M)),NA())</f>
        <v>1.7031956031212658E-2</v>
      </c>
      <c r="Q1534" s="183">
        <f>IFERROR(_xll.qlIndexFixing(ONIndex1Y,I1534,TRUE,_xll.ohTrigger(RecalcTrigger,Trigger1Y)),NA())</f>
        <v>1.7199416122446465E-2</v>
      </c>
    </row>
    <row r="1535" spans="2:17" x14ac:dyDescent="0.2">
      <c r="B1535" s="39" t="s">
        <v>42</v>
      </c>
      <c r="D1535" s="42">
        <f>_xll.qlCalendarAdvance(Calendar,$D1534,B1535,"f",FALSE)</f>
        <v>50214</v>
      </c>
      <c r="E1535" s="177">
        <f>_xll.qlInterestRateIndexValueDate(IndexON,D1535)</f>
        <v>50214</v>
      </c>
      <c r="F1535" s="193">
        <f>IFERROR(_xll.qlIndexFixing(IndexON,D1535,TRUE,_xll.ohTrigger(RecalcTrigger,TriggerON)),NA())</f>
        <v>1.6566227360543806E-2</v>
      </c>
      <c r="H1535" s="42">
        <f>_xll.qlCalendarAdvance(Calendar,$H1534,B1535,"f",FALSE)</f>
        <v>50214</v>
      </c>
      <c r="I1535" s="177">
        <f>_xll.qlInterestRateIndexValueDate(Index1M,$H1535)</f>
        <v>50216</v>
      </c>
      <c r="J1535" s="182">
        <f>IFERROR(_xll.qlIndexFixing(Index1M,$H1535,TRUE,_xll.ohTrigger(RecalcTrigger,Trigger1M)),NA())</f>
        <v>1.6629037248941658E-2</v>
      </c>
      <c r="K1535" s="44">
        <f>IFERROR(_xll.qlIndexFixing(Index3M,H1535,TRUE,_xll.ohTrigger(RecalcTrigger,Trigger3M)),NA())</f>
        <v>1.6884117476228557E-2</v>
      </c>
      <c r="L1535" s="44">
        <f>IFERROR(_xll.qlIndexFixing(Index6M,$H1535,TRUE,_xll.ohTrigger(RecalcTrigger,Trigger6M)),NA())</f>
        <v>1.6906249027855012E-2</v>
      </c>
      <c r="M1535" s="183">
        <f>IFERROR(_xll.qlIndexFixing(Index1Y,$H1535,TRUE,_xll.ohTrigger(RecalcTrigger,Trigger1Y)),NA())</f>
        <v>1.7056185695320514E-2</v>
      </c>
      <c r="N1535" s="182">
        <f>IFERROR(_xll.qlIndexFixing(ONIndex1M,I1535,TRUE,_xll.ohTrigger(RecalcTrigger,Trigger1M)),NA())</f>
        <v>1.6642143019423017E-2</v>
      </c>
      <c r="O1535" s="44">
        <f>IFERROR(_xll.qlIndexFixing(ONIndex3M,I1535,TRUE,_xll.ohTrigger(RecalcTrigger,Trigger3M)),NA())</f>
        <v>1.6935618734672531E-2</v>
      </c>
      <c r="P1535" s="44">
        <f>IFERROR(_xll.qlIndexFixing(ONIndex6M,I1535,TRUE,_xll.ohTrigger(RecalcTrigger,Trigger6M)),NA())</f>
        <v>1.701698039472177E-2</v>
      </c>
      <c r="Q1535" s="183">
        <f>IFERROR(_xll.qlIndexFixing(ONIndex1Y,I1535,TRUE,_xll.ohTrigger(RecalcTrigger,Trigger1Y)),NA())</f>
        <v>1.7187767758972683E-2</v>
      </c>
    </row>
    <row r="1536" spans="2:17" x14ac:dyDescent="0.2">
      <c r="B1536" s="39" t="s">
        <v>42</v>
      </c>
      <c r="D1536" s="42">
        <f>_xll.qlCalendarAdvance(Calendar,$D1535,B1536,"f",FALSE)</f>
        <v>50221</v>
      </c>
      <c r="E1536" s="177">
        <f>_xll.qlInterestRateIndexValueDate(IndexON,D1536)</f>
        <v>50221</v>
      </c>
      <c r="F1536" s="193">
        <f>IFERROR(_xll.qlIndexFixing(IndexON,D1536,TRUE,_xll.ohTrigger(RecalcTrigger,TriggerON)),NA())</f>
        <v>1.6551071372798987E-2</v>
      </c>
      <c r="H1536" s="42">
        <f>_xll.qlCalendarAdvance(Calendar,$H1535,B1536,"f",FALSE)</f>
        <v>50221</v>
      </c>
      <c r="I1536" s="177">
        <f>_xll.qlInterestRateIndexValueDate(Index1M,$H1536)</f>
        <v>50223</v>
      </c>
      <c r="J1536" s="182">
        <f>IFERROR(_xll.qlIndexFixing(Index1M,$H1536,TRUE,_xll.ohTrigger(RecalcTrigger,Trigger1M)),NA())</f>
        <v>1.6613825650708125E-2</v>
      </c>
      <c r="K1536" s="44">
        <f>IFERROR(_xll.qlIndexFixing(Index3M,H1536,TRUE,_xll.ohTrigger(RecalcTrigger,Trigger3M)),NA())</f>
        <v>1.6869384075598605E-2</v>
      </c>
      <c r="L1536" s="44">
        <f>IFERROR(_xll.qlIndexFixing(Index6M,$H1536,TRUE,_xll.ohTrigger(RecalcTrigger,Trigger6M)),NA())</f>
        <v>1.6891819045687137E-2</v>
      </c>
      <c r="M1536" s="183">
        <f>IFERROR(_xll.qlIndexFixing(Index1Y,$H1536,TRUE,_xll.ohTrigger(RecalcTrigger,Trigger1Y)),NA())</f>
        <v>1.7045519341479357E-2</v>
      </c>
      <c r="N1536" s="182">
        <f>IFERROR(_xll.qlIndexFixing(ONIndex1M,I1536,TRUE,_xll.ohTrigger(RecalcTrigger,Trigger1M)),NA())</f>
        <v>1.6626896108009603E-2</v>
      </c>
      <c r="O1536" s="44">
        <f>IFERROR(_xll.qlIndexFixing(ONIndex3M,I1536,TRUE,_xll.ohTrigger(RecalcTrigger,Trigger3M)),NA())</f>
        <v>1.6920750562139375E-2</v>
      </c>
      <c r="P1536" s="44">
        <f>IFERROR(_xll.qlIndexFixing(ONIndex6M,I1536,TRUE,_xll.ohTrigger(RecalcTrigger,Trigger6M)),NA())</f>
        <v>1.7002051010752695E-2</v>
      </c>
      <c r="Q1536" s="183">
        <f>IFERROR(_xll.qlIndexFixing(ONIndex1Y,I1536,TRUE,_xll.ohTrigger(RecalcTrigger,Trigger1Y)),NA())</f>
        <v>1.7176158765206395E-2</v>
      </c>
    </row>
    <row r="1537" spans="2:17" x14ac:dyDescent="0.2">
      <c r="B1537" s="39" t="s">
        <v>42</v>
      </c>
      <c r="D1537" s="42">
        <f>_xll.qlCalendarAdvance(Calendar,$D1536,B1537,"f",FALSE)</f>
        <v>50228</v>
      </c>
      <c r="E1537" s="177">
        <f>_xll.qlInterestRateIndexValueDate(IndexON,D1537)</f>
        <v>50228</v>
      </c>
      <c r="F1537" s="193">
        <f>IFERROR(_xll.qlIndexFixing(IndexON,D1537,TRUE,_xll.ohTrigger(RecalcTrigger,TriggerON)),NA())</f>
        <v>1.6535948671307921E-2</v>
      </c>
      <c r="H1537" s="42">
        <f>_xll.qlCalendarAdvance(Calendar,$H1536,B1537,"f",FALSE)</f>
        <v>50228</v>
      </c>
      <c r="I1537" s="177">
        <f>_xll.qlInterestRateIndexValueDate(Index1M,$H1537)</f>
        <v>50230</v>
      </c>
      <c r="J1537" s="182">
        <f>IFERROR(_xll.qlIndexFixing(Index1M,$H1537,TRUE,_xll.ohTrigger(RecalcTrigger,Trigger1M)),NA())</f>
        <v>1.6598649098977791E-2</v>
      </c>
      <c r="K1537" s="44">
        <f>IFERROR(_xll.qlIndexFixing(Index3M,H1537,TRUE,_xll.ohTrigger(RecalcTrigger,Trigger3M)),NA())</f>
        <v>1.6854684822859255E-2</v>
      </c>
      <c r="L1537" s="44">
        <f>IFERROR(_xll.qlIndexFixing(Index6M,$H1537,TRUE,_xll.ohTrigger(RecalcTrigger,Trigger6M)),NA())</f>
        <v>1.687744044771337E-2</v>
      </c>
      <c r="M1537" s="183">
        <f>IFERROR(_xll.qlIndexFixing(Index1Y,$H1537,TRUE,_xll.ohTrigger(RecalcTrigger,Trigger1Y)),NA())</f>
        <v>1.7034900465836011E-2</v>
      </c>
      <c r="N1537" s="182">
        <f>IFERROR(_xll.qlIndexFixing(ONIndex1M,I1537,TRUE,_xll.ohTrigger(RecalcTrigger,Trigger1M)),NA())</f>
        <v>1.6611683658229737E-2</v>
      </c>
      <c r="O1537" s="44">
        <f>IFERROR(_xll.qlIndexFixing(ONIndex3M,I1537,TRUE,_xll.ohTrigger(RecalcTrigger,Trigger3M)),NA())</f>
        <v>1.6905914601119676E-2</v>
      </c>
      <c r="P1537" s="44">
        <f>IFERROR(_xll.qlIndexFixing(ONIndex6M,I1537,TRUE,_xll.ohTrigger(RecalcTrigger,Trigger6M)),NA())</f>
        <v>1.6987168215916171E-2</v>
      </c>
      <c r="Q1537" s="183">
        <f>IFERROR(_xll.qlIndexFixing(ONIndex1Y,I1537,TRUE,_xll.ohTrigger(RecalcTrigger,Trigger1Y)),NA())</f>
        <v>1.716458941348975E-2</v>
      </c>
    </row>
    <row r="1538" spans="2:17" x14ac:dyDescent="0.2">
      <c r="B1538" s="39" t="s">
        <v>42</v>
      </c>
      <c r="D1538" s="42">
        <f>_xll.qlCalendarAdvance(Calendar,$D1537,B1538,"f",FALSE)</f>
        <v>50235</v>
      </c>
      <c r="E1538" s="177">
        <f>_xll.qlInterestRateIndexValueDate(IndexON,D1538)</f>
        <v>50235</v>
      </c>
      <c r="F1538" s="193">
        <f>IFERROR(_xll.qlIndexFixing(IndexON,D1538,TRUE,_xll.ohTrigger(RecalcTrigger,TriggerON)),NA())</f>
        <v>1.6520859564064239E-2</v>
      </c>
      <c r="H1538" s="42">
        <f>_xll.qlCalendarAdvance(Calendar,$H1537,B1538,"f",FALSE)</f>
        <v>50235</v>
      </c>
      <c r="I1538" s="177">
        <f>_xll.qlInterestRateIndexValueDate(Index1M,$H1538)</f>
        <v>50237</v>
      </c>
      <c r="J1538" s="182">
        <f>IFERROR(_xll.qlIndexFixing(Index1M,$H1538,TRUE,_xll.ohTrigger(RecalcTrigger,Trigger1M)),NA())</f>
        <v>1.6583507907572126E-2</v>
      </c>
      <c r="K1538" s="44">
        <f>IFERROR(_xll.qlIndexFixing(Index3M,H1538,TRUE,_xll.ohTrigger(RecalcTrigger,Trigger3M)),NA())</f>
        <v>1.6840020011929309E-2</v>
      </c>
      <c r="L1538" s="44">
        <f>IFERROR(_xll.qlIndexFixing(Index6M,$H1538,TRUE,_xll.ohTrigger(RecalcTrigger,Trigger6M)),NA())</f>
        <v>1.6863113571743915E-2</v>
      </c>
      <c r="M1538" s="183">
        <f>IFERROR(_xll.qlIndexFixing(Index1Y,$H1538,TRUE,_xll.ohTrigger(RecalcTrigger,Trigger1Y)),NA())</f>
        <v>1.7024329343753992E-2</v>
      </c>
      <c r="N1538" s="182">
        <f>IFERROR(_xll.qlIndexFixing(ONIndex1M,I1538,TRUE,_xll.ohTrigger(RecalcTrigger,Trigger1M)),NA())</f>
        <v>1.6596505983512699E-2</v>
      </c>
      <c r="O1538" s="44">
        <f>IFERROR(_xll.qlIndexFixing(ONIndex3M,I1538,TRUE,_xll.ohTrigger(RecalcTrigger,Trigger3M)),NA())</f>
        <v>1.6891111144179405E-2</v>
      </c>
      <c r="P1538" s="44">
        <f>IFERROR(_xll.qlIndexFixing(ONIndex6M,I1538,TRUE,_xll.ohTrigger(RecalcTrigger,Trigger6M)),NA())</f>
        <v>1.6972332345863705E-2</v>
      </c>
      <c r="Q1538" s="183">
        <f>IFERROR(_xll.qlIndexFixing(ONIndex1Y,I1538,TRUE,_xll.ohTrigger(RecalcTrigger,Trigger1Y)),NA())</f>
        <v>1.7153059976005025E-2</v>
      </c>
    </row>
    <row r="1539" spans="2:17" x14ac:dyDescent="0.2">
      <c r="B1539" s="39" t="s">
        <v>42</v>
      </c>
      <c r="D1539" s="42">
        <f>_xll.qlCalendarAdvance(Calendar,$D1538,B1539,"f",FALSE)</f>
        <v>50242</v>
      </c>
      <c r="E1539" s="177">
        <f>_xll.qlInterestRateIndexValueDate(IndexON,D1539)</f>
        <v>50242</v>
      </c>
      <c r="F1539" s="193">
        <f>IFERROR(_xll.qlIndexFixing(IndexON,D1539,TRUE,_xll.ohTrigger(RecalcTrigger,TriggerON)),NA())</f>
        <v>1.6505804359061571E-2</v>
      </c>
      <c r="H1539" s="42">
        <f>_xll.qlCalendarAdvance(Calendar,$H1538,B1539,"f",FALSE)</f>
        <v>50242</v>
      </c>
      <c r="I1539" s="177">
        <f>_xll.qlInterestRateIndexValueDate(Index1M,$H1539)</f>
        <v>50244</v>
      </c>
      <c r="J1539" s="182">
        <f>IFERROR(_xll.qlIndexFixing(Index1M,$H1539,TRUE,_xll.ohTrigger(RecalcTrigger,Trigger1M)),NA())</f>
        <v>1.6568402390315096E-2</v>
      </c>
      <c r="K1539" s="44">
        <f>IFERROR(_xll.qlIndexFixing(Index3M,H1539,TRUE,_xll.ohTrigger(RecalcTrigger,Trigger3M)),NA())</f>
        <v>1.6825389936725832E-2</v>
      </c>
      <c r="L1539" s="44">
        <f>IFERROR(_xll.qlIndexFixing(Index6M,$H1539,TRUE,_xll.ohTrigger(RecalcTrigger,Trigger6M)),NA())</f>
        <v>1.6848838755582109E-2</v>
      </c>
      <c r="M1539" s="183">
        <f>IFERROR(_xll.qlIndexFixing(Index1Y,$H1539,TRUE,_xll.ohTrigger(RecalcTrigger,Trigger1Y)),NA())</f>
        <v>1.701380625059155E-2</v>
      </c>
      <c r="N1539" s="182">
        <f>IFERROR(_xll.qlIndexFixing(ONIndex1M,I1539,TRUE,_xll.ohTrigger(RecalcTrigger,Trigger1M)),NA())</f>
        <v>1.658136339736771E-2</v>
      </c>
      <c r="O1539" s="44">
        <f>IFERROR(_xll.qlIndexFixing(ONIndex3M,I1539,TRUE,_xll.ohTrigger(RecalcTrigger,Trigger3M)),NA())</f>
        <v>1.6876340484683894E-2</v>
      </c>
      <c r="P1539" s="44">
        <f>IFERROR(_xll.qlIndexFixing(ONIndex6M,I1539,TRUE,_xll.ohTrigger(RecalcTrigger,Trigger6M)),NA())</f>
        <v>1.6957543736806358E-2</v>
      </c>
      <c r="Q1539" s="183">
        <f>IFERROR(_xll.qlIndexFixing(ONIndex1Y,I1539,TRUE,_xll.ohTrigger(RecalcTrigger,Trigger1Y)),NA())</f>
        <v>1.7141570724774624E-2</v>
      </c>
    </row>
    <row r="1540" spans="2:17" x14ac:dyDescent="0.2">
      <c r="B1540" s="39" t="s">
        <v>42</v>
      </c>
      <c r="D1540" s="42">
        <f>_xll.qlCalendarAdvance(Calendar,$D1539,B1540,"f",FALSE)</f>
        <v>50249</v>
      </c>
      <c r="E1540" s="177">
        <f>_xll.qlInterestRateIndexValueDate(IndexON,D1540)</f>
        <v>50249</v>
      </c>
      <c r="F1540" s="193">
        <f>IFERROR(_xll.qlIndexFixing(IndexON,D1540,TRUE,_xll.ohTrigger(RecalcTrigger,TriggerON)),NA())</f>
        <v>1.6490783364293549E-2</v>
      </c>
      <c r="H1540" s="42">
        <f>_xll.qlCalendarAdvance(Calendar,$H1539,B1540,"f",FALSE)</f>
        <v>50249</v>
      </c>
      <c r="I1540" s="177">
        <f>_xll.qlInterestRateIndexValueDate(Index1M,$H1540)</f>
        <v>50251</v>
      </c>
      <c r="J1540" s="182">
        <f>IFERROR(_xll.qlIndexFixing(Index1M,$H1540,TRUE,_xll.ohTrigger(RecalcTrigger,Trigger1M)),NA())</f>
        <v>1.6553332861025671E-2</v>
      </c>
      <c r="K1540" s="44">
        <f>IFERROR(_xll.qlIndexFixing(Index3M,H1540,TRUE,_xll.ohTrigger(RecalcTrigger,Trigger3M)),NA())</f>
        <v>1.6810794891165888E-2</v>
      </c>
      <c r="L1540" s="44">
        <f>IFERROR(_xll.qlIndexFixing(Index6M,$H1540,TRUE,_xll.ohTrigger(RecalcTrigger,Trigger6M)),NA())</f>
        <v>1.683643228865038E-2</v>
      </c>
      <c r="M1540" s="183">
        <f>IFERROR(_xll.qlIndexFixing(Index1Y,$H1540,TRUE,_xll.ohTrigger(RecalcTrigger,Trigger1Y)),NA())</f>
        <v>1.7003331461702569E-2</v>
      </c>
      <c r="N1540" s="182">
        <f>IFERROR(_xll.qlIndexFixing(ONIndex1M,I1540,TRUE,_xll.ohTrigger(RecalcTrigger,Trigger1M)),NA())</f>
        <v>1.6566256213303987E-2</v>
      </c>
      <c r="O1540" s="44">
        <f>IFERROR(_xll.qlIndexFixing(ONIndex3M,I1540,TRUE,_xll.ohTrigger(RecalcTrigger,Trigger3M)),NA())</f>
        <v>1.6861602915518858E-2</v>
      </c>
      <c r="P1540" s="44">
        <f>IFERROR(_xll.qlIndexFixing(ONIndex6M,I1540,TRUE,_xll.ohTrigger(RecalcTrigger,Trigger6M)),NA())</f>
        <v>1.6942802724715378E-2</v>
      </c>
      <c r="Q1540" s="183">
        <f>IFERROR(_xll.qlIndexFixing(ONIndex1Y,I1540,TRUE,_xll.ohTrigger(RecalcTrigger,Trigger1Y)),NA())</f>
        <v>1.7130121932140696E-2</v>
      </c>
    </row>
    <row r="1541" spans="2:17" x14ac:dyDescent="0.2">
      <c r="B1541" s="39" t="s">
        <v>42</v>
      </c>
      <c r="D1541" s="42">
        <f>_xll.qlCalendarAdvance(Calendar,$D1540,B1541,"f",FALSE)</f>
        <v>50256</v>
      </c>
      <c r="E1541" s="177">
        <f>_xll.qlInterestRateIndexValueDate(IndexON,D1541)</f>
        <v>50256</v>
      </c>
      <c r="F1541" s="193">
        <f>IFERROR(_xll.qlIndexFixing(IndexON,D1541,TRUE,_xll.ohTrigger(RecalcTrigger,TriggerON)),NA())</f>
        <v>1.6475796887833738E-2</v>
      </c>
      <c r="H1541" s="42">
        <f>_xll.qlCalendarAdvance(Calendar,$H1540,B1541,"f",FALSE)</f>
        <v>50256</v>
      </c>
      <c r="I1541" s="177">
        <f>_xll.qlInterestRateIndexValueDate(Index1M,$H1541)</f>
        <v>50258</v>
      </c>
      <c r="J1541" s="182">
        <f>IFERROR(_xll.qlIndexFixing(Index1M,$H1541,TRUE,_xll.ohTrigger(RecalcTrigger,Trigger1M)),NA())</f>
        <v>1.6538299633522824E-2</v>
      </c>
      <c r="K1541" s="44">
        <f>IFERROR(_xll.qlIndexFixing(Index3M,H1541,TRUE,_xll.ohTrigger(RecalcTrigger,Trigger3M)),NA())</f>
        <v>1.6796235169158721E-2</v>
      </c>
      <c r="L1541" s="44">
        <f>IFERROR(_xll.qlIndexFixing(Index6M,$H1541,TRUE,_xll.ohTrigger(RecalcTrigger,Trigger6M)),NA())</f>
        <v>1.6820446653873711E-2</v>
      </c>
      <c r="M1541" s="183">
        <f>IFERROR(_xll.qlIndexFixing(Index1Y,$H1541,TRUE,_xll.ohTrigger(RecalcTrigger,Trigger1Y)),NA())</f>
        <v>1.6992905252437417E-2</v>
      </c>
      <c r="N1541" s="182">
        <f>IFERROR(_xll.qlIndexFixing(ONIndex1M,I1541,TRUE,_xll.ohTrigger(RecalcTrigger,Trigger1M)),NA())</f>
        <v>1.6551184744910685E-2</v>
      </c>
      <c r="O1541" s="44">
        <f>IFERROR(_xll.qlIndexFixing(ONIndex3M,I1541,TRUE,_xll.ohTrigger(RecalcTrigger,Trigger3M)),NA())</f>
        <v>1.6846898729889759E-2</v>
      </c>
      <c r="P1541" s="44">
        <f>IFERROR(_xll.qlIndexFixing(ONIndex6M,I1541,TRUE,_xll.ohTrigger(RecalcTrigger,Trigger6M)),NA())</f>
        <v>1.6928109645562017E-2</v>
      </c>
      <c r="Q1541" s="183">
        <f>IFERROR(_xll.qlIndexFixing(ONIndex1Y,I1541,TRUE,_xll.ohTrigger(RecalcTrigger,Trigger1Y)),NA())</f>
        <v>1.7118713870125646E-2</v>
      </c>
    </row>
    <row r="1542" spans="2:17" x14ac:dyDescent="0.2">
      <c r="B1542" s="39" t="s">
        <v>42</v>
      </c>
      <c r="D1542" s="42">
        <f>_xll.qlCalendarAdvance(Calendar,$D1541,B1542,"f",FALSE)</f>
        <v>50263</v>
      </c>
      <c r="E1542" s="177">
        <f>_xll.qlInterestRateIndexValueDate(IndexON,D1542)</f>
        <v>50263</v>
      </c>
      <c r="F1542" s="193">
        <f>IFERROR(_xll.qlIndexFixing(IndexON,D1542,TRUE,_xll.ohTrigger(RecalcTrigger,TriggerON)),NA())</f>
        <v>1.6460845237595834E-2</v>
      </c>
      <c r="H1542" s="42">
        <f>_xll.qlCalendarAdvance(Calendar,$H1541,B1542,"f",FALSE)</f>
        <v>50263</v>
      </c>
      <c r="I1542" s="177">
        <f>_xll.qlInterestRateIndexValueDate(Index1M,$H1542)</f>
        <v>50265</v>
      </c>
      <c r="J1542" s="182">
        <f>IFERROR(_xll.qlIndexFixing(Index1M,$H1542,TRUE,_xll.ohTrigger(RecalcTrigger,Trigger1M)),NA())</f>
        <v>1.6523303021625524E-2</v>
      </c>
      <c r="K1542" s="44">
        <f>IFERROR(_xll.qlIndexFixing(Index3M,H1542,TRUE,_xll.ohTrigger(RecalcTrigger,Trigger3M)),NA())</f>
        <v>1.6781711064612712E-2</v>
      </c>
      <c r="L1542" s="44">
        <f>IFERROR(_xll.qlIndexFixing(Index6M,$H1542,TRUE,_xll.ohTrigger(RecalcTrigger,Trigger6M)),NA())</f>
        <v>1.6806330043905859E-2</v>
      </c>
      <c r="M1542" s="183">
        <f>IFERROR(_xll.qlIndexFixing(Index1Y,$H1542,TRUE,_xll.ohTrigger(RecalcTrigger,Trigger1Y)),NA())</f>
        <v>1.6982527898139678E-2</v>
      </c>
      <c r="N1542" s="182">
        <f>IFERROR(_xll.qlIndexFixing(ONIndex1M,I1542,TRUE,_xll.ohTrigger(RecalcTrigger,Trigger1M)),NA())</f>
        <v>1.6536149305617087E-2</v>
      </c>
      <c r="O1542" s="44">
        <f>IFERROR(_xll.qlIndexFixing(ONIndex3M,I1542,TRUE,_xll.ohTrigger(RecalcTrigger,Trigger3M)),NA())</f>
        <v>1.6832228220762246E-2</v>
      </c>
      <c r="P1542" s="44">
        <f>IFERROR(_xll.qlIndexFixing(ONIndex6M,I1542,TRUE,_xll.ohTrigger(RecalcTrigger,Trigger6M)),NA())</f>
        <v>1.6913464835477399E-2</v>
      </c>
      <c r="Q1542" s="183">
        <f>IFERROR(_xll.qlIndexFixing(ONIndex1Y,I1542,TRUE,_xll.ohTrigger(RecalcTrigger,Trigger1Y)),NA())</f>
        <v>1.7107346811151558E-2</v>
      </c>
    </row>
    <row r="1543" spans="2:17" x14ac:dyDescent="0.2">
      <c r="B1543" s="39" t="s">
        <v>42</v>
      </c>
      <c r="D1543" s="42">
        <f>_xll.qlCalendarAdvance(Calendar,$D1542,B1543,"f",FALSE)</f>
        <v>50270</v>
      </c>
      <c r="E1543" s="177">
        <f>_xll.qlInterestRateIndexValueDate(IndexON,D1543)</f>
        <v>50270</v>
      </c>
      <c r="F1543" s="193">
        <f>IFERROR(_xll.qlIndexFixing(IndexON,D1543,TRUE,_xll.ohTrigger(RecalcTrigger,TriggerON)),NA())</f>
        <v>1.6445928721573466E-2</v>
      </c>
      <c r="H1543" s="42">
        <f>_xll.qlCalendarAdvance(Calendar,$H1542,B1543,"f",FALSE)</f>
        <v>50270</v>
      </c>
      <c r="I1543" s="177">
        <f>_xll.qlInterestRateIndexValueDate(Index1M,$H1543)</f>
        <v>50272</v>
      </c>
      <c r="J1543" s="182">
        <f>IFERROR(_xll.qlIndexFixing(Index1M,$H1543,TRUE,_xll.ohTrigger(RecalcTrigger,Trigger1M)),NA())</f>
        <v>1.6508343339145248E-2</v>
      </c>
      <c r="K1543" s="44">
        <f>IFERROR(_xll.qlIndexFixing(Index3M,H1543,TRUE,_xll.ohTrigger(RecalcTrigger,Trigger3M)),NA())</f>
        <v>1.6767222871429281E-2</v>
      </c>
      <c r="L1543" s="44">
        <f>IFERROR(_xll.qlIndexFixing(Index6M,$H1543,TRUE,_xll.ohTrigger(RecalcTrigger,Trigger6M)),NA())</f>
        <v>1.6792266844906555E-2</v>
      </c>
      <c r="M1543" s="183">
        <f>IFERROR(_xll.qlIndexFixing(Index1Y,$H1543,TRUE,_xll.ohTrigger(RecalcTrigger,Trigger1Y)),NA())</f>
        <v>1.6972199674150527E-2</v>
      </c>
      <c r="N1543" s="182">
        <f>IFERROR(_xll.qlIndexFixing(ONIndex1M,I1543,TRUE,_xll.ohTrigger(RecalcTrigger,Trigger1M)),NA())</f>
        <v>1.6521150208932411E-2</v>
      </c>
      <c r="O1543" s="44">
        <f>IFERROR(_xll.qlIndexFixing(ONIndex3M,I1543,TRUE,_xll.ohTrigger(RecalcTrigger,Trigger3M)),NA())</f>
        <v>1.6817591681022037E-2</v>
      </c>
      <c r="P1543" s="44">
        <f>IFERROR(_xll.qlIndexFixing(ONIndex6M,I1543,TRUE,_xll.ohTrigger(RecalcTrigger,Trigger6M)),NA())</f>
        <v>1.6898868630432773E-2</v>
      </c>
      <c r="Q1543" s="183">
        <f>IFERROR(_xll.qlIndexFixing(ONIndex1Y,I1543,TRUE,_xll.ohTrigger(RecalcTrigger,Trigger1Y)),NA())</f>
        <v>1.7096021027160901E-2</v>
      </c>
    </row>
    <row r="1544" spans="2:17" x14ac:dyDescent="0.2">
      <c r="B1544" s="39" t="s">
        <v>42</v>
      </c>
      <c r="D1544" s="42">
        <f>_xll.qlCalendarAdvance(Calendar,$D1543,B1544,"f",FALSE)</f>
        <v>50277</v>
      </c>
      <c r="E1544" s="177">
        <f>_xll.qlInterestRateIndexValueDate(IndexON,D1544)</f>
        <v>50277</v>
      </c>
      <c r="F1544" s="193">
        <f>IFERROR(_xll.qlIndexFixing(IndexON,D1544,TRUE,_xll.ohTrigger(RecalcTrigger,TriggerON)),NA())</f>
        <v>1.6431047647840202E-2</v>
      </c>
      <c r="H1544" s="42">
        <f>_xll.qlCalendarAdvance(Calendar,$H1543,B1544,"f",FALSE)</f>
        <v>50277</v>
      </c>
      <c r="I1544" s="177">
        <f>_xll.qlInterestRateIndexValueDate(Index1M,$H1544)</f>
        <v>50279</v>
      </c>
      <c r="J1544" s="182">
        <f>IFERROR(_xll.qlIndexFixing(Index1M,$H1544,TRUE,_xll.ohTrigger(RecalcTrigger,Trigger1M)),NA())</f>
        <v>1.6493420899903466E-2</v>
      </c>
      <c r="K1544" s="44">
        <f>IFERROR(_xll.qlIndexFixing(Index3M,H1544,TRUE,_xll.ohTrigger(RecalcTrigger,Trigger3M)),NA())</f>
        <v>1.6752770883510723E-2</v>
      </c>
      <c r="L1544" s="44">
        <f>IFERROR(_xll.qlIndexFixing(Index6M,$H1544,TRUE,_xll.ohTrigger(RecalcTrigger,Trigger6M)),NA())</f>
        <v>1.6780034188317999E-2</v>
      </c>
      <c r="M1544" s="183">
        <f>IFERROR(_xll.qlIndexFixing(Index1Y,$H1544,TRUE,_xll.ohTrigger(RecalcTrigger,Trigger1Y)),NA())</f>
        <v>1.6961920855806323E-2</v>
      </c>
      <c r="N1544" s="182">
        <f>IFERROR(_xll.qlIndexFixing(ONIndex1M,I1544,TRUE,_xll.ohTrigger(RecalcTrigger,Trigger1M)),NA())</f>
        <v>1.6506187768365876E-2</v>
      </c>
      <c r="O1544" s="44">
        <f>IFERROR(_xll.qlIndexFixing(ONIndex3M,I1544,TRUE,_xll.ohTrigger(RecalcTrigger,Trigger3M)),NA())</f>
        <v>1.6802989404114399E-2</v>
      </c>
      <c r="P1544" s="44">
        <f>IFERROR(_xll.qlIndexFixing(ONIndex6M,I1544,TRUE,_xll.ohTrigger(RecalcTrigger,Trigger6M)),NA())</f>
        <v>1.6884321366479327E-2</v>
      </c>
      <c r="Q1544" s="183">
        <f>IFERROR(_xll.qlIndexFixing(ONIndex1Y,I1544,TRUE,_xll.ohTrigger(RecalcTrigger,Trigger1Y)),NA())</f>
        <v>1.7084736790415889E-2</v>
      </c>
    </row>
    <row r="1545" spans="2:17" x14ac:dyDescent="0.2">
      <c r="B1545" s="39" t="s">
        <v>42</v>
      </c>
      <c r="D1545" s="42">
        <f>_xll.qlCalendarAdvance(Calendar,$D1544,B1545,"f",FALSE)</f>
        <v>50284</v>
      </c>
      <c r="E1545" s="177">
        <f>_xll.qlInterestRateIndexValueDate(IndexON,D1545)</f>
        <v>50284</v>
      </c>
      <c r="F1545" s="193">
        <f>IFERROR(_xll.qlIndexFixing(IndexON,D1545,TRUE,_xll.ohTrigger(RecalcTrigger,TriggerON)),NA())</f>
        <v>1.6416202324309737E-2</v>
      </c>
      <c r="H1545" s="42">
        <f>_xll.qlCalendarAdvance(Calendar,$H1544,B1545,"f",FALSE)</f>
        <v>50284</v>
      </c>
      <c r="I1545" s="177">
        <f>_xll.qlInterestRateIndexValueDate(Index1M,$H1545)</f>
        <v>50286</v>
      </c>
      <c r="J1545" s="182">
        <f>IFERROR(_xll.qlIndexFixing(Index1M,$H1545,TRUE,_xll.ohTrigger(RecalcTrigger,Trigger1M)),NA())</f>
        <v>1.6478536017711654E-2</v>
      </c>
      <c r="K1545" s="44">
        <f>IFERROR(_xll.qlIndexFixing(Index3M,H1545,TRUE,_xll.ohTrigger(RecalcTrigger,Trigger3M)),NA())</f>
        <v>1.6738989525542262E-2</v>
      </c>
      <c r="L1545" s="44">
        <f>IFERROR(_xll.qlIndexFixing(Index6M,$H1545,TRUE,_xll.ohTrigger(RecalcTrigger,Trigger6M)),NA())</f>
        <v>1.6767248228008607E-2</v>
      </c>
      <c r="M1545" s="183">
        <f>IFERROR(_xll.qlIndexFixing(Index1Y,$H1545,TRUE,_xll.ohTrigger(RecalcTrigger,Trigger1Y)),NA())</f>
        <v>1.6951691718438824E-2</v>
      </c>
      <c r="N1545" s="182">
        <f>IFERROR(_xll.qlIndexFixing(ONIndex1M,I1545,TRUE,_xll.ohTrigger(RecalcTrigger,Trigger1M)),NA())</f>
        <v>1.6491262297586573E-2</v>
      </c>
      <c r="O1545" s="44">
        <f>IFERROR(_xll.qlIndexFixing(ONIndex3M,I1545,TRUE,_xll.ohTrigger(RecalcTrigger,Trigger3M)),NA())</f>
        <v>1.6788421682765176E-2</v>
      </c>
      <c r="P1545" s="44">
        <f>IFERROR(_xll.qlIndexFixing(ONIndex6M,I1545,TRUE,_xll.ohTrigger(RecalcTrigger,Trigger6M)),NA())</f>
        <v>1.6869823379508375E-2</v>
      </c>
      <c r="Q1545" s="183">
        <f>IFERROR(_xll.qlIndexFixing(ONIndex1Y,I1545,TRUE,_xll.ohTrigger(RecalcTrigger,Trigger1Y)),NA())</f>
        <v>1.707349437301886E-2</v>
      </c>
    </row>
    <row r="1546" spans="2:17" x14ac:dyDescent="0.2">
      <c r="B1546" s="39" t="s">
        <v>42</v>
      </c>
      <c r="D1546" s="42">
        <f>_xll.qlCalendarAdvance(Calendar,$D1545,B1546,"f",FALSE)</f>
        <v>50291</v>
      </c>
      <c r="E1546" s="177">
        <f>_xll.qlInterestRateIndexValueDate(IndexON,D1546)</f>
        <v>50291</v>
      </c>
      <c r="F1546" s="193">
        <f>IFERROR(_xll.qlIndexFixing(IndexON,D1546,TRUE,_xll.ohTrigger(RecalcTrigger,TriggerON)),NA())</f>
        <v>1.6401393059055636E-2</v>
      </c>
      <c r="H1546" s="42">
        <f>_xll.qlCalendarAdvance(Calendar,$H1545,B1546,"f",FALSE)</f>
        <v>50291</v>
      </c>
      <c r="I1546" s="177">
        <f>_xll.qlInterestRateIndexValueDate(Index1M,$H1546)</f>
        <v>50293</v>
      </c>
      <c r="J1546" s="182">
        <f>IFERROR(_xll.qlIndexFixing(Index1M,$H1546,TRUE,_xll.ohTrigger(RecalcTrigger,Trigger1M)),NA())</f>
        <v>1.6463689006381288E-2</v>
      </c>
      <c r="K1546" s="44">
        <f>IFERROR(_xll.qlIndexFixing(Index3M,H1546,TRUE,_xll.ohTrigger(RecalcTrigger,Trigger3M)),NA())</f>
        <v>1.6724608813225475E-2</v>
      </c>
      <c r="L1546" s="44">
        <f>IFERROR(_xll.qlIndexFixing(Index6M,$H1546,TRUE,_xll.ohTrigger(RecalcTrigger,Trigger6M)),NA())</f>
        <v>1.6753330510878232E-2</v>
      </c>
      <c r="M1546" s="183">
        <f>IFERROR(_xll.qlIndexFixing(Index1Y,$H1546,TRUE,_xll.ohTrigger(RecalcTrigger,Trigger1Y)),NA())</f>
        <v>1.6941512537376715E-2</v>
      </c>
      <c r="N1546" s="182">
        <f>IFERROR(_xll.qlIndexFixing(ONIndex1M,I1546,TRUE,_xll.ohTrigger(RecalcTrigger,Trigger1M)),NA())</f>
        <v>1.6476374109863912E-2</v>
      </c>
      <c r="O1546" s="44">
        <f>IFERROR(_xll.qlIndexFixing(ONIndex3M,I1546,TRUE,_xll.ohTrigger(RecalcTrigger,Trigger3M)),NA())</f>
        <v>1.6773888810099891E-2</v>
      </c>
      <c r="P1546" s="44">
        <f>IFERROR(_xll.qlIndexFixing(ONIndex6M,I1546,TRUE,_xll.ohTrigger(RecalcTrigger,Trigger6M)),NA())</f>
        <v>1.6855375005651041E-2</v>
      </c>
      <c r="Q1546" s="183">
        <f>IFERROR(_xll.qlIndexFixing(ONIndex1Y,I1546,TRUE,_xll.ohTrigger(RecalcTrigger,Trigger1Y)),NA())</f>
        <v>1.7062294047311966E-2</v>
      </c>
    </row>
    <row r="1547" spans="2:17" x14ac:dyDescent="0.2">
      <c r="B1547" s="39" t="s">
        <v>42</v>
      </c>
      <c r="D1547" s="42">
        <f>_xll.qlCalendarAdvance(Calendar,$D1546,B1547,"f",FALSE)</f>
        <v>50298</v>
      </c>
      <c r="E1547" s="177">
        <f>_xll.qlInterestRateIndexValueDate(IndexON,D1547)</f>
        <v>50298</v>
      </c>
      <c r="F1547" s="193">
        <f>IFERROR(_xll.qlIndexFixing(IndexON,D1547,TRUE,_xll.ohTrigger(RecalcTrigger,TriggerON)),NA())</f>
        <v>1.6386620159991594E-2</v>
      </c>
      <c r="H1547" s="42">
        <f>_xll.qlCalendarAdvance(Calendar,$H1546,B1547,"f",FALSE)</f>
        <v>50298</v>
      </c>
      <c r="I1547" s="177">
        <f>_xll.qlInterestRateIndexValueDate(Index1M,$H1547)</f>
        <v>50300</v>
      </c>
      <c r="J1547" s="182">
        <f>IFERROR(_xll.qlIndexFixing(Index1M,$H1547,TRUE,_xll.ohTrigger(RecalcTrigger,Trigger1M)),NA())</f>
        <v>1.6448880179721348E-2</v>
      </c>
      <c r="K1547" s="44">
        <f>IFERROR(_xll.qlIndexFixing(Index3M,H1547,TRUE,_xll.ohTrigger(RecalcTrigger,Trigger3M)),NA())</f>
        <v>1.6710265164575987E-2</v>
      </c>
      <c r="L1547" s="44">
        <f>IFERROR(_xll.qlIndexFixing(Index6M,$H1547,TRUE,_xll.ohTrigger(RecalcTrigger,Trigger6M)),NA())</f>
        <v>1.673946741984951E-2</v>
      </c>
      <c r="M1547" s="183">
        <f>IFERROR(_xll.qlIndexFixing(Index1Y,$H1547,TRUE,_xll.ohTrigger(RecalcTrigger,Trigger1Y)),NA())</f>
        <v>1.6931383587944094E-2</v>
      </c>
      <c r="N1547" s="182">
        <f>IFERROR(_xll.qlIndexFixing(ONIndex1M,I1547,TRUE,_xll.ohTrigger(RecalcTrigger,Trigger1M)),NA())</f>
        <v>1.6461523518866983E-2</v>
      </c>
      <c r="O1547" s="44">
        <f>IFERROR(_xll.qlIndexFixing(ONIndex3M,I1547,TRUE,_xll.ohTrigger(RecalcTrigger,Trigger3M)),NA())</f>
        <v>1.6759391079164132E-2</v>
      </c>
      <c r="P1547" s="44">
        <f>IFERROR(_xll.qlIndexFixing(ONIndex6M,I1547,TRUE,_xll.ohTrigger(RecalcTrigger,Trigger6M)),NA())</f>
        <v>1.6840976580958511E-2</v>
      </c>
      <c r="Q1547" s="183">
        <f>IFERROR(_xll.qlIndexFixing(ONIndex1Y,I1547,TRUE,_xll.ohTrigger(RecalcTrigger,Trigger1Y)),NA())</f>
        <v>1.7051136085317609E-2</v>
      </c>
    </row>
    <row r="1548" spans="2:17" x14ac:dyDescent="0.2">
      <c r="B1548" s="39" t="s">
        <v>42</v>
      </c>
      <c r="D1548" s="42">
        <f>_xll.qlCalendarAdvance(Calendar,$D1547,B1548,"f",FALSE)</f>
        <v>50305</v>
      </c>
      <c r="E1548" s="177">
        <f>_xll.qlInterestRateIndexValueDate(IndexON,D1548)</f>
        <v>50305</v>
      </c>
      <c r="F1548" s="193">
        <f>IFERROR(_xll.qlIndexFixing(IndexON,D1548,TRUE,_xll.ohTrigger(RecalcTrigger,TriggerON)),NA())</f>
        <v>1.6371883935191178E-2</v>
      </c>
      <c r="H1548" s="42">
        <f>_xll.qlCalendarAdvance(Calendar,$H1547,B1548,"f",FALSE)</f>
        <v>50305</v>
      </c>
      <c r="I1548" s="177">
        <f>_xll.qlInterestRateIndexValueDate(Index1M,$H1548)</f>
        <v>50307</v>
      </c>
      <c r="J1548" s="182">
        <f>IFERROR(_xll.qlIndexFixing(Index1M,$H1548,TRUE,_xll.ohTrigger(RecalcTrigger,Trigger1M)),NA())</f>
        <v>1.6434109851545808E-2</v>
      </c>
      <c r="K1548" s="44">
        <f>IFERROR(_xll.qlIndexFixing(Index3M,H1548,TRUE,_xll.ohTrigger(RecalcTrigger,Trigger3M)),NA())</f>
        <v>1.6695958873470369E-2</v>
      </c>
      <c r="L1548" s="44">
        <f>IFERROR(_xll.qlIndexFixing(Index6M,$H1548,TRUE,_xll.ohTrigger(RecalcTrigger,Trigger6M)),NA())</f>
        <v>1.6725659292633734E-2</v>
      </c>
      <c r="M1548" s="183">
        <f>IFERROR(_xll.qlIndexFixing(Index1Y,$H1548,TRUE,_xll.ohTrigger(RecalcTrigger,Trigger1Y)),NA())</f>
        <v>1.6921305145462202E-2</v>
      </c>
      <c r="N1548" s="182">
        <f>IFERROR(_xll.qlIndexFixing(ONIndex1M,I1548,TRUE,_xll.ohTrigger(RecalcTrigger,Trigger1M)),NA())</f>
        <v>1.6446710838025069E-2</v>
      </c>
      <c r="O1548" s="44">
        <f>IFERROR(_xll.qlIndexFixing(ONIndex3M,I1548,TRUE,_xll.ohTrigger(RecalcTrigger,Trigger3M)),NA())</f>
        <v>1.6744928783083424E-2</v>
      </c>
      <c r="P1548" s="44">
        <f>IFERROR(_xll.qlIndexFixing(ONIndex6M,I1548,TRUE,_xll.ohTrigger(RecalcTrigger,Trigger6M)),NA())</f>
        <v>1.6826628441481972E-2</v>
      </c>
      <c r="Q1548" s="183">
        <f>IFERROR(_xll.qlIndexFixing(ONIndex1Y,I1548,TRUE,_xll.ohTrigger(RecalcTrigger,Trigger1Y)),NA())</f>
        <v>1.7040020759298002E-2</v>
      </c>
    </row>
    <row r="1549" spans="2:17" x14ac:dyDescent="0.2">
      <c r="B1549" s="39" t="s">
        <v>42</v>
      </c>
      <c r="D1549" s="42">
        <f>_xll.qlCalendarAdvance(Calendar,$D1548,B1549,"f",FALSE)</f>
        <v>50312</v>
      </c>
      <c r="E1549" s="177">
        <f>_xll.qlInterestRateIndexValueDate(IndexON,D1549)</f>
        <v>50312</v>
      </c>
      <c r="F1549" s="193">
        <f>IFERROR(_xll.qlIndexFixing(IndexON,D1549,TRUE,_xll.ohTrigger(RecalcTrigger,TriggerON)),NA())</f>
        <v>1.6357184692568083E-2</v>
      </c>
      <c r="H1549" s="42">
        <f>_xll.qlCalendarAdvance(Calendar,$H1548,B1549,"f",FALSE)</f>
        <v>50312</v>
      </c>
      <c r="I1549" s="177">
        <f>_xll.qlInterestRateIndexValueDate(Index1M,$H1549)</f>
        <v>50314</v>
      </c>
      <c r="J1549" s="182">
        <f>IFERROR(_xll.qlIndexFixing(Index1M,$H1549,TRUE,_xll.ohTrigger(RecalcTrigger,Trigger1M)),NA())</f>
        <v>1.641937833566115E-2</v>
      </c>
      <c r="K1549" s="44">
        <f>IFERROR(_xll.qlIndexFixing(Index3M,H1549,TRUE,_xll.ohTrigger(RecalcTrigger,Trigger3M)),NA())</f>
        <v>1.6679187635059097E-2</v>
      </c>
      <c r="L1549" s="44">
        <f>IFERROR(_xll.qlIndexFixing(Index6M,$H1549,TRUE,_xll.ohTrigger(RecalcTrigger,Trigger6M)),NA())</f>
        <v>1.6711330179423729E-2</v>
      </c>
      <c r="M1549" s="183">
        <f>IFERROR(_xll.qlIndexFixing(Index1Y,$H1549,TRUE,_xll.ohTrigger(RecalcTrigger,Trigger1Y)),NA())</f>
        <v>1.6911277485248129E-2</v>
      </c>
      <c r="N1549" s="182">
        <f>IFERROR(_xll.qlIndexFixing(ONIndex1M,I1549,TRUE,_xll.ohTrigger(RecalcTrigger,Trigger1M)),NA())</f>
        <v>1.643193638084739E-2</v>
      </c>
      <c r="O1549" s="44">
        <f>IFERROR(_xll.qlIndexFixing(ONIndex3M,I1549,TRUE,_xll.ohTrigger(RecalcTrigger,Trigger3M)),NA())</f>
        <v>1.6730502214903353E-2</v>
      </c>
      <c r="P1549" s="44">
        <f>IFERROR(_xll.qlIndexFixing(ONIndex6M,I1549,TRUE,_xll.ohTrigger(RecalcTrigger,Trigger6M)),NA())</f>
        <v>1.6812330923272611E-2</v>
      </c>
      <c r="Q1549" s="183">
        <f>IFERROR(_xll.qlIndexFixing(ONIndex1Y,I1549,TRUE,_xll.ohTrigger(RecalcTrigger,Trigger1Y)),NA())</f>
        <v>1.7028948341595296E-2</v>
      </c>
    </row>
    <row r="1550" spans="2:17" x14ac:dyDescent="0.2">
      <c r="B1550" s="39" t="s">
        <v>42</v>
      </c>
      <c r="D1550" s="42">
        <f>_xll.qlCalendarAdvance(Calendar,$D1549,B1550,"f",FALSE)</f>
        <v>50319</v>
      </c>
      <c r="E1550" s="177">
        <f>_xll.qlInterestRateIndexValueDate(IndexON,D1550)</f>
        <v>50319</v>
      </c>
      <c r="F1550" s="193">
        <f>IFERROR(_xll.qlIndexFixing(IndexON,D1550,TRUE,_xll.ohTrigger(RecalcTrigger,TriggerON)),NA())</f>
        <v>1.6342522740195875E-2</v>
      </c>
      <c r="H1550" s="42">
        <f>_xll.qlCalendarAdvance(Calendar,$H1549,B1550,"f",FALSE)</f>
        <v>50319</v>
      </c>
      <c r="I1550" s="177">
        <f>_xll.qlInterestRateIndexValueDate(Index1M,$H1550)</f>
        <v>50321</v>
      </c>
      <c r="J1550" s="182">
        <f>IFERROR(_xll.qlIndexFixing(Index1M,$H1550,TRUE,_xll.ohTrigger(RecalcTrigger,Trigger1M)),NA())</f>
        <v>1.640468594587885E-2</v>
      </c>
      <c r="K1550" s="44">
        <f>IFERROR(_xll.qlIndexFixing(Index3M,H1550,TRUE,_xll.ohTrigger(RecalcTrigger,Trigger3M)),NA())</f>
        <v>1.6666835724574051E-2</v>
      </c>
      <c r="L1550" s="44">
        <f>IFERROR(_xll.qlIndexFixing(Index6M,$H1550,TRUE,_xll.ohTrigger(RecalcTrigger,Trigger6M)),NA())</f>
        <v>1.6697636451845486E-2</v>
      </c>
      <c r="M1550" s="183">
        <f>IFERROR(_xll.qlIndexFixing(Index1Y,$H1550,TRUE,_xll.ohTrigger(RecalcTrigger,Trigger1Y)),NA())</f>
        <v>1.6901300882615666E-2</v>
      </c>
      <c r="N1550" s="182">
        <f>IFERROR(_xll.qlIndexFixing(ONIndex1M,I1550,TRUE,_xll.ohTrigger(RecalcTrigger,Trigger1M)),NA())</f>
        <v>1.6417200460923098E-2</v>
      </c>
      <c r="O1550" s="44">
        <f>IFERROR(_xll.qlIndexFixing(ONIndex3M,I1550,TRUE,_xll.ohTrigger(RecalcTrigger,Trigger3M)),NA())</f>
        <v>1.6716111667589573E-2</v>
      </c>
      <c r="P1550" s="44">
        <f>IFERROR(_xll.qlIndexFixing(ONIndex6M,I1550,TRUE,_xll.ohTrigger(RecalcTrigger,Trigger6M)),NA())</f>
        <v>1.6798084362141807E-2</v>
      </c>
      <c r="Q1550" s="183">
        <f>IFERROR(_xll.qlIndexFixing(ONIndex1Y,I1550,TRUE,_xll.ohTrigger(RecalcTrigger,Trigger1Y)),NA())</f>
        <v>1.7017919103992085E-2</v>
      </c>
    </row>
    <row r="1551" spans="2:17" x14ac:dyDescent="0.2">
      <c r="B1551" s="39" t="s">
        <v>42</v>
      </c>
      <c r="D1551" s="42">
        <f>_xll.qlCalendarAdvance(Calendar,$D1550,B1551,"f",FALSE)</f>
        <v>50326</v>
      </c>
      <c r="E1551" s="177">
        <f>_xll.qlInterestRateIndexValueDate(IndexON,D1551)</f>
        <v>50326</v>
      </c>
      <c r="F1551" s="193">
        <f>IFERROR(_xll.qlIndexFixing(IndexON,D1551,TRUE,_xll.ohTrigger(RecalcTrigger,TriggerON)),NA())</f>
        <v>1.6327898385988249E-2</v>
      </c>
      <c r="H1551" s="42">
        <f>_xll.qlCalendarAdvance(Calendar,$H1550,B1551,"f",FALSE)</f>
        <v>50326</v>
      </c>
      <c r="I1551" s="177">
        <f>_xll.qlInterestRateIndexValueDate(Index1M,$H1551)</f>
        <v>50328</v>
      </c>
      <c r="J1551" s="182">
        <f>IFERROR(_xll.qlIndexFixing(Index1M,$H1551,TRUE,_xll.ohTrigger(RecalcTrigger,Trigger1M)),NA())</f>
        <v>1.6390032995997894E-2</v>
      </c>
      <c r="K1551" s="44">
        <f>IFERROR(_xll.qlIndexFixing(Index3M,H1551,TRUE,_xll.ohTrigger(RecalcTrigger,Trigger3M)),NA())</f>
        <v>1.6652645402447135E-2</v>
      </c>
      <c r="L1551" s="44">
        <f>IFERROR(_xll.qlIndexFixing(Index6M,$H1551,TRUE,_xll.ohTrigger(RecalcTrigger,Trigger6M)),NA())</f>
        <v>1.668399872840352E-2</v>
      </c>
      <c r="M1551" s="183">
        <f>IFERROR(_xll.qlIndexFixing(Index1Y,$H1551,TRUE,_xll.ohTrigger(RecalcTrigger,Trigger1Y)),NA())</f>
        <v>1.6891375612875775E-2</v>
      </c>
      <c r="N1551" s="182">
        <f>IFERROR(_xll.qlIndexFixing(ONIndex1M,I1551,TRUE,_xll.ohTrigger(RecalcTrigger,Trigger1M)),NA())</f>
        <v>1.640250339184135E-2</v>
      </c>
      <c r="O1551" s="44">
        <f>IFERROR(_xll.qlIndexFixing(ONIndex3M,I1551,TRUE,_xll.ohTrigger(RecalcTrigger,Trigger3M)),NA())</f>
        <v>1.6701757434267606E-2</v>
      </c>
      <c r="P1551" s="44">
        <f>IFERROR(_xll.qlIndexFixing(ONIndex6M,I1551,TRUE,_xll.ohTrigger(RecalcTrigger,Trigger6M)),NA())</f>
        <v>1.6783889094380555E-2</v>
      </c>
      <c r="Q1551" s="183">
        <f>IFERROR(_xll.qlIndexFixing(ONIndex1Y,I1551,TRUE,_xll.ohTrigger(RecalcTrigger,Trigger1Y)),NA())</f>
        <v>1.7006933319070328E-2</v>
      </c>
    </row>
    <row r="1552" spans="2:17" x14ac:dyDescent="0.2">
      <c r="B1552" s="39" t="s">
        <v>42</v>
      </c>
      <c r="D1552" s="42">
        <f>_xll.qlCalendarAdvance(Calendar,$D1551,B1552,"f",FALSE)</f>
        <v>50333</v>
      </c>
      <c r="E1552" s="177">
        <f>_xll.qlInterestRateIndexValueDate(IndexON,D1552)</f>
        <v>50333</v>
      </c>
      <c r="F1552" s="193">
        <f>IFERROR(_xll.qlIndexFixing(IndexON,D1552,TRUE,_xll.ohTrigger(RecalcTrigger,TriggerON)),NA())</f>
        <v>1.6313311938018771E-2</v>
      </c>
      <c r="H1552" s="42">
        <f>_xll.qlCalendarAdvance(Calendar,$H1551,B1552,"f",FALSE)</f>
        <v>50333</v>
      </c>
      <c r="I1552" s="177">
        <f>_xll.qlInterestRateIndexValueDate(Index1M,$H1552)</f>
        <v>50335</v>
      </c>
      <c r="J1552" s="182">
        <f>IFERROR(_xll.qlIndexFixing(Index1M,$H1552,TRUE,_xll.ohTrigger(RecalcTrigger,Trigger1M)),NA())</f>
        <v>1.637541979982976E-2</v>
      </c>
      <c r="K1552" s="44">
        <f>IFERROR(_xll.qlIndexFixing(Index3M,H1552,TRUE,_xll.ohTrigger(RecalcTrigger,Trigger3M)),NA())</f>
        <v>1.6638493636673111E-2</v>
      </c>
      <c r="L1552" s="44">
        <f>IFERROR(_xll.qlIndexFixing(Index6M,$H1552,TRUE,_xll.ohTrigger(RecalcTrigger,Trigger6M)),NA())</f>
        <v>1.667041734679868E-2</v>
      </c>
      <c r="M1552" s="183">
        <f>IFERROR(_xll.qlIndexFixing(Index1Y,$H1552,TRUE,_xll.ohTrigger(RecalcTrigger,Trigger1Y)),NA())</f>
        <v>1.6881501951335674E-2</v>
      </c>
      <c r="N1552" s="182">
        <f>IFERROR(_xll.qlIndexFixing(ONIndex1M,I1552,TRUE,_xll.ohTrigger(RecalcTrigger,Trigger1M)),NA())</f>
        <v>1.6387845486871555E-2</v>
      </c>
      <c r="O1552" s="44">
        <f>IFERROR(_xll.qlIndexFixing(ONIndex3M,I1552,TRUE,_xll.ohTrigger(RecalcTrigger,Trigger3M)),NA())</f>
        <v>1.668743980798304E-2</v>
      </c>
      <c r="P1552" s="44">
        <f>IFERROR(_xll.qlIndexFixing(ONIndex6M,I1552,TRUE,_xll.ohTrigger(RecalcTrigger,Trigger6M)),NA())</f>
        <v>1.6769745455800233E-2</v>
      </c>
      <c r="Q1552" s="183">
        <f>IFERROR(_xll.qlIndexFixing(ONIndex1Y,I1552,TRUE,_xll.ohTrigger(RecalcTrigger,Trigger1Y)),NA())</f>
        <v>1.6995991258692555E-2</v>
      </c>
    </row>
    <row r="1553" spans="2:17" x14ac:dyDescent="0.2">
      <c r="B1553" s="39" t="s">
        <v>42</v>
      </c>
      <c r="D1553" s="42">
        <f>_xll.qlCalendarAdvance(Calendar,$D1552,B1553,"f",FALSE)</f>
        <v>50340</v>
      </c>
      <c r="E1553" s="177">
        <f>_xll.qlInterestRateIndexValueDate(IndexON,D1553)</f>
        <v>50340</v>
      </c>
      <c r="F1553" s="193">
        <f>IFERROR(_xll.qlIndexFixing(IndexON,D1553,TRUE,_xll.ohTrigger(RecalcTrigger,TriggerON)),NA())</f>
        <v>1.6298763704201136E-2</v>
      </c>
      <c r="H1553" s="42">
        <f>_xll.qlCalendarAdvance(Calendar,$H1552,B1553,"f",FALSE)</f>
        <v>50340</v>
      </c>
      <c r="I1553" s="177">
        <f>_xll.qlInterestRateIndexValueDate(Index1M,$H1553)</f>
        <v>50342</v>
      </c>
      <c r="J1553" s="182">
        <f>IFERROR(_xll.qlIndexFixing(Index1M,$H1553,TRUE,_xll.ohTrigger(RecalcTrigger,Trigger1M)),NA())</f>
        <v>1.6360846671173435E-2</v>
      </c>
      <c r="K1553" s="44">
        <f>IFERROR(_xll.qlIndexFixing(Index3M,H1553,TRUE,_xll.ohTrigger(RecalcTrigger,Trigger3M)),NA())</f>
        <v>1.6624380721121261E-2</v>
      </c>
      <c r="L1553" s="44">
        <f>IFERROR(_xll.qlIndexFixing(Index6M,$H1553,TRUE,_xll.ohTrigger(RecalcTrigger,Trigger6M)),NA())</f>
        <v>1.6656892644726997E-2</v>
      </c>
      <c r="M1553" s="183">
        <f>IFERROR(_xll.qlIndexFixing(Index1Y,$H1553,TRUE,_xll.ohTrigger(RecalcTrigger,Trigger1Y)),NA())</f>
        <v>1.6871680173300412E-2</v>
      </c>
      <c r="N1553" s="182">
        <f>IFERROR(_xll.qlIndexFixing(ONIndex1M,I1553,TRUE,_xll.ohTrigger(RecalcTrigger,Trigger1M)),NA())</f>
        <v>1.6373227059762741E-2</v>
      </c>
      <c r="O1553" s="44">
        <f>IFERROR(_xll.qlIndexFixing(ONIndex3M,I1553,TRUE,_xll.ohTrigger(RecalcTrigger,Trigger3M)),NA())</f>
        <v>1.6673159081781463E-2</v>
      </c>
      <c r="P1553" s="44">
        <f>IFERROR(_xll.qlIndexFixing(ONIndex6M,I1553,TRUE,_xll.ohTrigger(RecalcTrigger,Trigger6M)),NA())</f>
        <v>1.6755653782531965E-2</v>
      </c>
      <c r="Q1553" s="183">
        <f>IFERROR(_xll.qlIndexFixing(ONIndex1Y,I1553,TRUE,_xll.ohTrigger(RecalcTrigger,Trigger1Y)),NA())</f>
        <v>1.6985093195200918E-2</v>
      </c>
    </row>
    <row r="1554" spans="2:17" x14ac:dyDescent="0.2">
      <c r="B1554" s="39" t="s">
        <v>42</v>
      </c>
      <c r="D1554" s="42">
        <f>_xll.qlCalendarAdvance(Calendar,$D1553,B1554,"f",FALSE)</f>
        <v>50347</v>
      </c>
      <c r="E1554" s="177">
        <f>_xll.qlInterestRateIndexValueDate(IndexON,D1554)</f>
        <v>50347</v>
      </c>
      <c r="F1554" s="193">
        <f>IFERROR(_xll.qlIndexFixing(IndexON,D1554,TRUE,_xll.ohTrigger(RecalcTrigger,TriggerON)),NA())</f>
        <v>1.6284253992768782E-2</v>
      </c>
      <c r="H1554" s="42">
        <f>_xll.qlCalendarAdvance(Calendar,$H1553,B1554,"f",FALSE)</f>
        <v>50347</v>
      </c>
      <c r="I1554" s="177">
        <f>_xll.qlInterestRateIndexValueDate(Index1M,$H1554)</f>
        <v>50349</v>
      </c>
      <c r="J1554" s="182">
        <f>IFERROR(_xll.qlIndexFixing(Index1M,$H1554,TRUE,_xll.ohTrigger(RecalcTrigger,Trigger1M)),NA())</f>
        <v>1.63463139238329E-2</v>
      </c>
      <c r="K1554" s="44">
        <f>IFERROR(_xll.qlIndexFixing(Index3M,H1554,TRUE,_xll.ohTrigger(RecalcTrigger,Trigger3M)),NA())</f>
        <v>1.6610306949661723E-2</v>
      </c>
      <c r="L1554" s="44">
        <f>IFERROR(_xll.qlIndexFixing(Index6M,$H1554,TRUE,_xll.ohTrigger(RecalcTrigger,Trigger6M)),NA())</f>
        <v>1.6643983680591695E-2</v>
      </c>
      <c r="M1554" s="183">
        <f>IFERROR(_xll.qlIndexFixing(Index1Y,$H1554,TRUE,_xll.ohTrigger(RecalcTrigger,Trigger1Y)),NA())</f>
        <v>1.68619105540713E-2</v>
      </c>
      <c r="N1554" s="182">
        <f>IFERROR(_xll.qlIndexFixing(ONIndex1M,I1554,TRUE,_xll.ohTrigger(RecalcTrigger,Trigger1M)),NA())</f>
        <v>1.6358648423784317E-2</v>
      </c>
      <c r="O1554" s="44">
        <f>IFERROR(_xll.qlIndexFixing(ONIndex3M,I1554,TRUE,_xll.ohTrigger(RecalcTrigger,Trigger3M)),NA())</f>
        <v>1.6658915548548592E-2</v>
      </c>
      <c r="P1554" s="44">
        <f>IFERROR(_xll.qlIndexFixing(ONIndex6M,I1554,TRUE,_xll.ohTrigger(RecalcTrigger,Trigger6M)),NA())</f>
        <v>1.6741614410626937E-2</v>
      </c>
      <c r="Q1554" s="183">
        <f>IFERROR(_xll.qlIndexFixing(ONIndex1Y,I1554,TRUE,_xll.ohTrigger(RecalcTrigger,Trigger1Y)),NA())</f>
        <v>1.6974239400857627E-2</v>
      </c>
    </row>
    <row r="1555" spans="2:17" x14ac:dyDescent="0.2">
      <c r="B1555" s="39" t="s">
        <v>42</v>
      </c>
      <c r="D1555" s="42">
        <f>_xll.qlCalendarAdvance(Calendar,$D1554,B1555,"f",FALSE)</f>
        <v>50354</v>
      </c>
      <c r="E1555" s="177">
        <f>_xll.qlInterestRateIndexValueDate(IndexON,D1555)</f>
        <v>50354</v>
      </c>
      <c r="F1555" s="193">
        <f>IFERROR(_xll.qlIndexFixing(IndexON,D1555,TRUE,_xll.ohTrigger(RecalcTrigger,TriggerON)),NA())</f>
        <v>1.6269783111315661E-2</v>
      </c>
      <c r="H1555" s="42">
        <f>_xll.qlCalendarAdvance(Calendar,$H1554,B1555,"f",FALSE)</f>
        <v>50354</v>
      </c>
      <c r="I1555" s="177">
        <f>_xll.qlInterestRateIndexValueDate(Index1M,$H1555)</f>
        <v>50356</v>
      </c>
      <c r="J1555" s="182">
        <f>IFERROR(_xll.qlIndexFixing(Index1M,$H1555,TRUE,_xll.ohTrigger(RecalcTrigger,Trigger1M)),NA())</f>
        <v>1.6331821871609642E-2</v>
      </c>
      <c r="K1555" s="44">
        <f>IFERROR(_xll.qlIndexFixing(Index3M,H1555,TRUE,_xll.ohTrigger(RecalcTrigger,Trigger3M)),NA())</f>
        <v>1.6596272616157697E-2</v>
      </c>
      <c r="L1555" s="44">
        <f>IFERROR(_xll.qlIndexFixing(Index6M,$H1555,TRUE,_xll.ohTrigger(RecalcTrigger,Trigger6M)),NA())</f>
        <v>1.6630569755562836E-2</v>
      </c>
      <c r="M1555" s="183">
        <f>IFERROR(_xll.qlIndexFixing(Index1Y,$H1555,TRUE,_xll.ohTrigger(RecalcTrigger,Trigger1Y)),NA())</f>
        <v>1.6852193368947464E-2</v>
      </c>
      <c r="N1555" s="182">
        <f>IFERROR(_xll.qlIndexFixing(ONIndex1M,I1555,TRUE,_xll.ohTrigger(RecalcTrigger,Trigger1M)),NA())</f>
        <v>1.634410989268531E-2</v>
      </c>
      <c r="O1555" s="44">
        <f>IFERROR(_xll.qlIndexFixing(ONIndex3M,I1555,TRUE,_xll.ohTrigger(RecalcTrigger,Trigger3M)),NA())</f>
        <v>1.6644709501729693E-2</v>
      </c>
      <c r="P1555" s="44">
        <f>IFERROR(_xll.qlIndexFixing(ONIndex6M,I1555,TRUE,_xll.ohTrigger(RecalcTrigger,Trigger6M)),NA())</f>
        <v>1.6727627675976464E-2</v>
      </c>
      <c r="Q1555" s="183">
        <f>IFERROR(_xll.qlIndexFixing(ONIndex1Y,I1555,TRUE,_xll.ohTrigger(RecalcTrigger,Trigger1Y)),NA())</f>
        <v>1.6963430147685088E-2</v>
      </c>
    </row>
    <row r="1556" spans="2:17" x14ac:dyDescent="0.2">
      <c r="B1556" s="39" t="s">
        <v>42</v>
      </c>
      <c r="D1556" s="42">
        <f>_xll.qlCalendarAdvance(Calendar,$D1555,B1556,"f",FALSE)</f>
        <v>50361</v>
      </c>
      <c r="E1556" s="177">
        <f>_xll.qlInterestRateIndexValueDate(IndexON,D1556)</f>
        <v>50361</v>
      </c>
      <c r="F1556" s="193">
        <f>IFERROR(_xll.qlIndexFixing(IndexON,D1556,TRUE,_xll.ohTrigger(RecalcTrigger,TriggerON)),NA())</f>
        <v>1.6255351368155146E-2</v>
      </c>
      <c r="H1556" s="42">
        <f>_xll.qlCalendarAdvance(Calendar,$H1555,B1556,"f",FALSE)</f>
        <v>50361</v>
      </c>
      <c r="I1556" s="177">
        <f>_xll.qlInterestRateIndexValueDate(Index1M,$H1556)</f>
        <v>50363</v>
      </c>
      <c r="J1556" s="182">
        <f>IFERROR(_xll.qlIndexFixing(Index1M,$H1556,TRUE,_xll.ohTrigger(RecalcTrigger,Trigger1M)),NA())</f>
        <v>1.6317370828307642E-2</v>
      </c>
      <c r="K1556" s="44">
        <f>IFERROR(_xll.qlIndexFixing(Index3M,H1556,TRUE,_xll.ohTrigger(RecalcTrigger,Trigger3M)),NA())</f>
        <v>1.6582278014474979E-2</v>
      </c>
      <c r="L1556" s="44">
        <f>IFERROR(_xll.qlIndexFixing(Index6M,$H1556,TRUE,_xll.ohTrigger(RecalcTrigger,Trigger6M)),NA())</f>
        <v>1.6617213495864609E-2</v>
      </c>
      <c r="M1556" s="183">
        <f>IFERROR(_xll.qlIndexFixing(Index1Y,$H1556,TRUE,_xll.ohTrigger(RecalcTrigger,Trigger1Y)),NA())</f>
        <v>1.6842528893225843E-2</v>
      </c>
      <c r="N1556" s="182">
        <f>IFERROR(_xll.qlIndexFixing(ONIndex1M,I1556,TRUE,_xll.ohTrigger(RecalcTrigger,Trigger1M)),NA())</f>
        <v>1.6329611779895004E-2</v>
      </c>
      <c r="O1556" s="44">
        <f>IFERROR(_xll.qlIndexFixing(ONIndex3M,I1556,TRUE,_xll.ohTrigger(RecalcTrigger,Trigger3M)),NA())</f>
        <v>1.6630541233970675E-2</v>
      </c>
      <c r="P1556" s="44">
        <f>IFERROR(_xll.qlIndexFixing(ONIndex6M,I1556,TRUE,_xll.ohTrigger(RecalcTrigger,Trigger6M)),NA())</f>
        <v>1.6713693914711669E-2</v>
      </c>
      <c r="Q1556" s="183">
        <f>IFERROR(_xll.qlIndexFixing(ONIndex1Y,I1556,TRUE,_xll.ohTrigger(RecalcTrigger,Trigger1Y)),NA())</f>
        <v>1.6952665707865577E-2</v>
      </c>
    </row>
    <row r="1557" spans="2:17" x14ac:dyDescent="0.2">
      <c r="B1557" s="39" t="s">
        <v>42</v>
      </c>
      <c r="D1557" s="42">
        <f>_xll.qlCalendarAdvance(Calendar,$D1556,B1557,"f",FALSE)</f>
        <v>50368</v>
      </c>
      <c r="E1557" s="177">
        <f>_xll.qlInterestRateIndexValueDate(IndexON,D1557)</f>
        <v>50368</v>
      </c>
      <c r="F1557" s="193">
        <f>IFERROR(_xll.qlIndexFixing(IndexON,D1557,TRUE,_xll.ohTrigger(RecalcTrigger,TriggerON)),NA())</f>
        <v>1.6240959071120997E-2</v>
      </c>
      <c r="H1557" s="42">
        <f>_xll.qlCalendarAdvance(Calendar,$H1556,B1557,"f",FALSE)</f>
        <v>50368</v>
      </c>
      <c r="I1557" s="177">
        <f>_xll.qlInterestRateIndexValueDate(Index1M,$H1557)</f>
        <v>50370</v>
      </c>
      <c r="J1557" s="182">
        <f>IFERROR(_xll.qlIndexFixing(Index1M,$H1557,TRUE,_xll.ohTrigger(RecalcTrigger,Trigger1M)),NA())</f>
        <v>1.6302961107718394E-2</v>
      </c>
      <c r="K1557" s="44">
        <f>IFERROR(_xll.qlIndexFixing(Index3M,H1557,TRUE,_xll.ohTrigger(RecalcTrigger,Trigger3M)),NA())</f>
        <v>1.6568323438469819E-2</v>
      </c>
      <c r="L1557" s="44">
        <f>IFERROR(_xll.qlIndexFixing(Index6M,$H1557,TRUE,_xll.ohTrigger(RecalcTrigger,Trigger6M)),NA())</f>
        <v>1.6603915239166794E-2</v>
      </c>
      <c r="M1557" s="183">
        <f>IFERROR(_xll.qlIndexFixing(Index1Y,$H1557,TRUE,_xll.ohTrigger(RecalcTrigger,Trigger1Y)),NA())</f>
        <v>1.6832917402200522E-2</v>
      </c>
      <c r="N1557" s="182">
        <f>IFERROR(_xll.qlIndexFixing(ONIndex1M,I1557,TRUE,_xll.ohTrigger(RecalcTrigger,Trigger1M)),NA())</f>
        <v>1.6315154398842679E-2</v>
      </c>
      <c r="O1557" s="44">
        <f>IFERROR(_xll.qlIndexFixing(ONIndex3M,I1557,TRUE,_xll.ohTrigger(RecalcTrigger,Trigger3M)),NA())</f>
        <v>1.6616411038556933E-2</v>
      </c>
      <c r="P1557" s="44">
        <f>IFERROR(_xll.qlIndexFixing(ONIndex6M,I1557,TRUE,_xll.ohTrigger(RecalcTrigger,Trigger6M)),NA())</f>
        <v>1.6699813462883739E-2</v>
      </c>
      <c r="Q1557" s="183">
        <f>IFERROR(_xll.qlIndexFixing(ONIndex1Y,I1557,TRUE,_xll.ohTrigger(RecalcTrigger,Trigger1Y)),NA())</f>
        <v>1.6941946353661308E-2</v>
      </c>
    </row>
    <row r="1558" spans="2:17" x14ac:dyDescent="0.2">
      <c r="B1558" s="39" t="s">
        <v>42</v>
      </c>
      <c r="D1558" s="42">
        <f>_xll.qlCalendarAdvance(Calendar,$D1557,B1558,"f",FALSE)</f>
        <v>50375</v>
      </c>
      <c r="E1558" s="177">
        <f>_xll.qlInterestRateIndexValueDate(IndexON,D1558)</f>
        <v>50375</v>
      </c>
      <c r="F1558" s="193">
        <f>IFERROR(_xll.qlIndexFixing(IndexON,D1558,TRUE,_xll.ohTrigger(RecalcTrigger,TriggerON)),NA())</f>
        <v>1.6226606528366716E-2</v>
      </c>
      <c r="H1558" s="42">
        <f>_xll.qlCalendarAdvance(Calendar,$H1557,B1558,"f",FALSE)</f>
        <v>50375</v>
      </c>
      <c r="I1558" s="177">
        <f>_xll.qlInterestRateIndexValueDate(Index1M,$H1558)</f>
        <v>50377</v>
      </c>
      <c r="J1558" s="182">
        <f>IFERROR(_xll.qlIndexFixing(Index1M,$H1558,TRUE,_xll.ohTrigger(RecalcTrigger,Trigger1M)),NA())</f>
        <v>1.6288593023648379E-2</v>
      </c>
      <c r="K1558" s="44">
        <f>IFERROR(_xll.qlIndexFixing(Index3M,H1558,TRUE,_xll.ohTrigger(RecalcTrigger,Trigger3M)),NA())</f>
        <v>1.6555621578362434E-2</v>
      </c>
      <c r="L1558" s="44">
        <f>IFERROR(_xll.qlIndexFixing(Index6M,$H1558,TRUE,_xll.ohTrigger(RecalcTrigger,Trigger6M)),NA())</f>
        <v>1.6590131146434265E-2</v>
      </c>
      <c r="M1558" s="183">
        <f>IFERROR(_xll.qlIndexFixing(Index1Y,$H1558,TRUE,_xll.ohTrigger(RecalcTrigger,Trigger1Y)),NA())</f>
        <v>1.6823359171163184E-2</v>
      </c>
      <c r="N1558" s="182">
        <f>IFERROR(_xll.qlIndexFixing(ONIndex1M,I1558,TRUE,_xll.ohTrigger(RecalcTrigger,Trigger1M)),NA())</f>
        <v>1.6300738063117493E-2</v>
      </c>
      <c r="O1558" s="44">
        <f>IFERROR(_xll.qlIndexFixing(ONIndex3M,I1558,TRUE,_xll.ohTrigger(RecalcTrigger,Trigger3M)),NA())</f>
        <v>1.6602319208454119E-2</v>
      </c>
      <c r="P1558" s="44">
        <f>IFERROR(_xll.qlIndexFixing(ONIndex6M,I1558,TRUE,_xll.ohTrigger(RecalcTrigger,Trigger6M)),NA())</f>
        <v>1.6685986656623797E-2</v>
      </c>
      <c r="Q1558" s="183">
        <f>IFERROR(_xll.qlIndexFixing(ONIndex1Y,I1558,TRUE,_xll.ohTrigger(RecalcTrigger,Trigger1Y)),NA())</f>
        <v>1.6931272357254556E-2</v>
      </c>
    </row>
    <row r="1559" spans="2:17" x14ac:dyDescent="0.2">
      <c r="B1559" s="39" t="s">
        <v>42</v>
      </c>
      <c r="D1559" s="42">
        <f>_xll.qlCalendarAdvance(Calendar,$D1558,B1559,"f",FALSE)</f>
        <v>50382</v>
      </c>
      <c r="E1559" s="177">
        <f>_xll.qlInterestRateIndexValueDate(IndexON,D1559)</f>
        <v>50382</v>
      </c>
      <c r="F1559" s="193">
        <f>IFERROR(_xll.qlIndexFixing(IndexON,D1559,TRUE,_xll.ohTrigger(RecalcTrigger,TriggerON)),NA())</f>
        <v>1.6212294047726061E-2</v>
      </c>
      <c r="H1559" s="42">
        <f>_xll.qlCalendarAdvance(Calendar,$H1558,B1559,"f",FALSE)</f>
        <v>50382</v>
      </c>
      <c r="I1559" s="177">
        <f>_xll.qlInterestRateIndexValueDate(Index1M,$H1559)</f>
        <v>50384</v>
      </c>
      <c r="J1559" s="182">
        <f>IFERROR(_xll.qlIndexFixing(Index1M,$H1559,TRUE,_xll.ohTrigger(RecalcTrigger,Trigger1M)),NA())</f>
        <v>1.6274266889889089E-2</v>
      </c>
      <c r="K1559" s="44">
        <f>IFERROR(_xll.qlIndexFixing(Index3M,H1559,TRUE,_xll.ohTrigger(RecalcTrigger,Trigger3M)),NA())</f>
        <v>1.6541743297691092E-2</v>
      </c>
      <c r="L1559" s="44">
        <f>IFERROR(_xll.qlIndexFixing(Index6M,$H1559,TRUE,_xll.ohTrigger(RecalcTrigger,Trigger6M)),NA())</f>
        <v>1.6576953612943937E-2</v>
      </c>
      <c r="M1559" s="183">
        <f>IFERROR(_xll.qlIndexFixing(Index1Y,$H1559,TRUE,_xll.ohTrigger(RecalcTrigger,Trigger1Y)),NA())</f>
        <v>1.6813854475403532E-2</v>
      </c>
      <c r="N1559" s="182">
        <f>IFERROR(_xll.qlIndexFixing(ONIndex1M,I1559,TRUE,_xll.ohTrigger(RecalcTrigger,Trigger1M)),NA())</f>
        <v>1.6286363086228661E-2</v>
      </c>
      <c r="O1559" s="44">
        <f>IFERROR(_xll.qlIndexFixing(ONIndex3M,I1559,TRUE,_xll.ohTrigger(RecalcTrigger,Trigger3M)),NA())</f>
        <v>1.6588266036787758E-2</v>
      </c>
      <c r="P1559" s="44">
        <f>IFERROR(_xll.qlIndexFixing(ONIndex6M,I1559,TRUE,_xll.ohTrigger(RecalcTrigger,Trigger6M)),NA())</f>
        <v>1.6672213831583349E-2</v>
      </c>
      <c r="Q1559" s="183">
        <f>IFERROR(_xll.qlIndexFixing(ONIndex1Y,I1559,TRUE,_xll.ohTrigger(RecalcTrigger,Trigger1Y)),NA())</f>
        <v>1.6920643990747664E-2</v>
      </c>
    </row>
    <row r="1560" spans="2:17" x14ac:dyDescent="0.2">
      <c r="B1560" s="39" t="s">
        <v>42</v>
      </c>
      <c r="D1560" s="42">
        <f>_xll.qlCalendarAdvance(Calendar,$D1559,B1560,"f",FALSE)</f>
        <v>50389</v>
      </c>
      <c r="E1560" s="177">
        <f>_xll.qlInterestRateIndexValueDate(IndexON,D1560)</f>
        <v>50389</v>
      </c>
      <c r="F1560" s="193">
        <f>IFERROR(_xll.qlIndexFixing(IndexON,D1560,TRUE,_xll.ohTrigger(RecalcTrigger,TriggerON)),NA())</f>
        <v>1.6198021937192664E-2</v>
      </c>
      <c r="H1560" s="42">
        <f>_xll.qlCalendarAdvance(Calendar,$H1559,B1560,"f",FALSE)</f>
        <v>50389</v>
      </c>
      <c r="I1560" s="177">
        <f>_xll.qlInterestRateIndexValueDate(Index1M,$H1560)</f>
        <v>50391</v>
      </c>
      <c r="J1560" s="182">
        <f>IFERROR(_xll.qlIndexFixing(Index1M,$H1560,TRUE,_xll.ohTrigger(RecalcTrigger,Trigger1M)),NA())</f>
        <v>1.6259983020234514E-2</v>
      </c>
      <c r="K1560" s="44">
        <f>IFERROR(_xll.qlIndexFixing(Index3M,H1560,TRUE,_xll.ohTrigger(RecalcTrigger,Trigger3M)),NA())</f>
        <v>1.6527905877469884E-2</v>
      </c>
      <c r="L1560" s="44">
        <f>IFERROR(_xll.qlIndexFixing(Index6M,$H1560,TRUE,_xll.ohTrigger(RecalcTrigger,Trigger6M)),NA())</f>
        <v>1.6563835122743426E-2</v>
      </c>
      <c r="M1560" s="183">
        <f>IFERROR(_xll.qlIndexFixing(Index1Y,$H1560,TRUE,_xll.ohTrigger(RecalcTrigger,Trigger1Y)),NA())</f>
        <v>1.680440359020997E-2</v>
      </c>
      <c r="N1560" s="182">
        <f>IFERROR(_xll.qlIndexFixing(ONIndex1M,I1560,TRUE,_xll.ohTrigger(RecalcTrigger,Trigger1M)),NA())</f>
        <v>1.6272029781605468E-2</v>
      </c>
      <c r="O1560" s="44">
        <f>IFERROR(_xll.qlIndexFixing(ONIndex3M,I1560,TRUE,_xll.ohTrigger(RecalcTrigger,Trigger3M)),NA())</f>
        <v>1.6574251816603436E-2</v>
      </c>
      <c r="P1560" s="44">
        <f>IFERROR(_xll.qlIndexFixing(ONIndex6M,I1560,TRUE,_xll.ohTrigger(RecalcTrigger,Trigger6M)),NA())</f>
        <v>1.6658495324053391E-2</v>
      </c>
      <c r="Q1560" s="183">
        <f>IFERROR(_xll.qlIndexFixing(ONIndex1Y,I1560,TRUE,_xll.ohTrigger(RecalcTrigger,Trigger1Y)),NA())</f>
        <v>1.6910061526322906E-2</v>
      </c>
    </row>
    <row r="1561" spans="2:17" x14ac:dyDescent="0.2">
      <c r="B1561" s="39" t="s">
        <v>42</v>
      </c>
      <c r="D1561" s="42">
        <f>_xll.qlCalendarAdvance(Calendar,$D1560,B1561,"f",FALSE)</f>
        <v>50396</v>
      </c>
      <c r="E1561" s="177">
        <f>_xll.qlInterestRateIndexValueDate(IndexON,D1561)</f>
        <v>50396</v>
      </c>
      <c r="F1561" s="193">
        <f>IFERROR(_xll.qlIndexFixing(IndexON,D1561,TRUE,_xll.ohTrigger(RecalcTrigger,TriggerON)),NA())</f>
        <v>1.618379050484009E-2</v>
      </c>
      <c r="H1561" s="42">
        <f>_xll.qlCalendarAdvance(Calendar,$H1560,B1561,"f",FALSE)</f>
        <v>50396</v>
      </c>
      <c r="I1561" s="177">
        <f>_xll.qlInterestRateIndexValueDate(Index1M,$H1561)</f>
        <v>50398</v>
      </c>
      <c r="J1561" s="182">
        <f>IFERROR(_xll.qlIndexFixing(Index1M,$H1561,TRUE,_xll.ohTrigger(RecalcTrigger,Trigger1M)),NA())</f>
        <v>1.6245741728481145E-2</v>
      </c>
      <c r="K1561" s="44">
        <f>IFERROR(_xll.qlIndexFixing(Index3M,H1561,TRUE,_xll.ohTrigger(RecalcTrigger,Trigger3M)),NA())</f>
        <v>1.6514109611532213E-2</v>
      </c>
      <c r="L1561" s="44">
        <f>IFERROR(_xll.qlIndexFixing(Index6M,$H1561,TRUE,_xll.ohTrigger(RecalcTrigger,Trigger6M)),NA())</f>
        <v>1.6550776013496696E-2</v>
      </c>
      <c r="M1561" s="183">
        <f>IFERROR(_xll.qlIndexFixing(Index1Y,$H1561,TRUE,_xll.ohTrigger(RecalcTrigger,Trigger1Y)),NA())</f>
        <v>1.6795006790868695E-2</v>
      </c>
      <c r="N1561" s="182">
        <f>IFERROR(_xll.qlIndexFixing(ONIndex1M,I1561,TRUE,_xll.ohTrigger(RecalcTrigger,Trigger1M)),NA())</f>
        <v>1.625570029160528E-2</v>
      </c>
      <c r="O1561" s="44">
        <f>IFERROR(_xll.qlIndexFixing(ONIndex3M,I1561,TRUE,_xll.ohTrigger(RecalcTrigger,Trigger3M)),NA())</f>
        <v>1.6558283636305404E-2</v>
      </c>
      <c r="P1561" s="44">
        <f>IFERROR(_xll.qlIndexFixing(ONIndex6M,I1561,TRUE,_xll.ohTrigger(RecalcTrigger,Trigger6M)),NA())</f>
        <v>1.6642883972162181E-2</v>
      </c>
      <c r="Q1561" s="183">
        <f>IFERROR(_xll.qlIndexFixing(ONIndex1Y,I1561,TRUE,_xll.ohTrigger(RecalcTrigger,Trigger1Y)),NA())</f>
        <v>1.6898023837237375E-2</v>
      </c>
    </row>
    <row r="1562" spans="2:17" x14ac:dyDescent="0.2">
      <c r="B1562" s="39" t="s">
        <v>42</v>
      </c>
      <c r="D1562" s="42">
        <f>_xll.qlCalendarAdvance(Calendar,$D1561,B1562,"f",FALSE)</f>
        <v>50403</v>
      </c>
      <c r="E1562" s="177">
        <f>_xll.qlInterestRateIndexValueDate(IndexON,D1562)</f>
        <v>50403</v>
      </c>
      <c r="F1562" s="193">
        <f>IFERROR(_xll.qlIndexFixing(IndexON,D1562,TRUE,_xll.ohTrigger(RecalcTrigger,TriggerON)),NA())</f>
        <v>1.616960005866197E-2</v>
      </c>
      <c r="H1562" s="42">
        <f>_xll.qlCalendarAdvance(Calendar,$H1561,B1562,"f",FALSE)</f>
        <v>50403</v>
      </c>
      <c r="I1562" s="177">
        <f>_xll.qlInterestRateIndexValueDate(Index1M,$H1562)</f>
        <v>50405</v>
      </c>
      <c r="J1562" s="182">
        <f>IFERROR(_xll.qlIndexFixing(Index1M,$H1562,TRUE,_xll.ohTrigger(RecalcTrigger,Trigger1M)),NA())</f>
        <v>1.6233477910817338E-2</v>
      </c>
      <c r="K1562" s="44">
        <f>IFERROR(_xll.qlIndexFixing(Index3M,H1562,TRUE,_xll.ohTrigger(RecalcTrigger,Trigger3M)),NA())</f>
        <v>1.6500354793703487E-2</v>
      </c>
      <c r="L1562" s="44">
        <f>IFERROR(_xll.qlIndexFixing(Index6M,$H1562,TRUE,_xll.ohTrigger(RecalcTrigger,Trigger6M)),NA())</f>
        <v>1.6538305818879856E-2</v>
      </c>
      <c r="M1562" s="183">
        <f>IFERROR(_xll.qlIndexFixing(Index1Y,$H1562,TRUE,_xll.ohTrigger(RecalcTrigger,Trigger1Y)),NA())</f>
        <v>1.678566435266329E-2</v>
      </c>
      <c r="N1562" s="182">
        <f>IFERROR(_xll.qlIndexFixing(ONIndex1M,I1562,TRUE,_xll.ohTrigger(RecalcTrigger,Trigger1M)),NA())</f>
        <v>1.6241457340626653E-2</v>
      </c>
      <c r="O1562" s="44">
        <f>IFERROR(_xll.qlIndexFixing(ONIndex3M,I1562,TRUE,_xll.ohTrigger(RecalcTrigger,Trigger3M)),NA())</f>
        <v>1.6544353870244777E-2</v>
      </c>
      <c r="P1562" s="44">
        <f>IFERROR(_xll.qlIndexFixing(ONIndex6M,I1562,TRUE,_xll.ohTrigger(RecalcTrigger,Trigger6M)),NA())</f>
        <v>1.6629282990781036E-2</v>
      </c>
      <c r="Q1562" s="183">
        <f>IFERROR(_xll.qlIndexFixing(ONIndex1Y,I1562,TRUE,_xll.ohTrigger(RecalcTrigger,Trigger1Y)),NA())</f>
        <v>1.6887540650998289E-2</v>
      </c>
    </row>
    <row r="1563" spans="2:17" x14ac:dyDescent="0.2">
      <c r="B1563" s="39" t="s">
        <v>42</v>
      </c>
      <c r="D1563" s="42">
        <f>_xll.qlCalendarAdvance(Calendar,$D1562,B1563,"f",FALSE)</f>
        <v>50410</v>
      </c>
      <c r="E1563" s="177">
        <f>_xll.qlInterestRateIndexValueDate(IndexON,D1563)</f>
        <v>50410</v>
      </c>
      <c r="F1563" s="193">
        <f>IFERROR(_xll.qlIndexFixing(IndexON,D1563,TRUE,_xll.ohTrigger(RecalcTrigger,TriggerON)),NA())</f>
        <v>1.6155450906731872E-2</v>
      </c>
      <c r="H1563" s="42">
        <f>_xll.qlCalendarAdvance(Calendar,$H1562,B1563,"f",FALSE)</f>
        <v>50410</v>
      </c>
      <c r="I1563" s="177">
        <f>_xll.qlInterestRateIndexValueDate(Index1M,$H1563)</f>
        <v>50412</v>
      </c>
      <c r="J1563" s="182">
        <f>IFERROR(_xll.qlIndexFixing(Index1M,$H1563,TRUE,_xll.ohTrigger(RecalcTrigger,Trigger1M)),NA())</f>
        <v>1.6217388133853983E-2</v>
      </c>
      <c r="K1563" s="44">
        <f>IFERROR(_xll.qlIndexFixing(Index3M,H1563,TRUE,_xll.ohTrigger(RecalcTrigger,Trigger3M)),NA())</f>
        <v>1.6486641717810002E-2</v>
      </c>
      <c r="L1563" s="44">
        <f>IFERROR(_xll.qlIndexFixing(Index6M,$H1563,TRUE,_xll.ohTrigger(RecalcTrigger,Trigger6M)),NA())</f>
        <v>1.6525362671048996E-2</v>
      </c>
      <c r="M1563" s="183">
        <f>IFERROR(_xll.qlIndexFixing(Index1Y,$H1563,TRUE,_xll.ohTrigger(RecalcTrigger,Trigger1Y)),NA())</f>
        <v>1.6776376550877544E-2</v>
      </c>
      <c r="N1563" s="182">
        <f>IFERROR(_xll.qlIndexFixing(ONIndex1M,I1563,TRUE,_xll.ohTrigger(RecalcTrigger,Trigger1M)),NA())</f>
        <v>1.6229283037061393E-2</v>
      </c>
      <c r="O1563" s="44">
        <f>IFERROR(_xll.qlIndexFixing(ONIndex3M,I1563,TRUE,_xll.ohTrigger(RecalcTrigger,Trigger3M)),NA())</f>
        <v>1.6532445794918971E-2</v>
      </c>
      <c r="P1563" s="44">
        <f>IFERROR(_xll.qlIndexFixing(ONIndex6M,I1563,TRUE,_xll.ohTrigger(RecalcTrigger,Trigger6M)),NA())</f>
        <v>1.6617669066798513E-2</v>
      </c>
      <c r="Q1563" s="183">
        <f>IFERROR(_xll.qlIndexFixing(ONIndex1Y,I1563,TRUE,_xll.ohTrigger(RecalcTrigger,Trigger1Y)),NA())</f>
        <v>1.6878592267763892E-2</v>
      </c>
    </row>
    <row r="1564" spans="2:17" x14ac:dyDescent="0.2">
      <c r="B1564" s="39" t="s">
        <v>42</v>
      </c>
      <c r="D1564" s="42">
        <f>_xll.qlCalendarAdvance(Calendar,$D1563,B1564,"f",FALSE)</f>
        <v>50417</v>
      </c>
      <c r="E1564" s="177">
        <f>_xll.qlInterestRateIndexValueDate(IndexON,D1564)</f>
        <v>50417</v>
      </c>
      <c r="F1564" s="193">
        <f>IFERROR(_xll.qlIndexFixing(IndexON,D1564,TRUE,_xll.ohTrigger(RecalcTrigger,TriggerON)),NA())</f>
        <v>1.6141343356883553E-2</v>
      </c>
      <c r="H1564" s="42">
        <f>_xll.qlCalendarAdvance(Calendar,$H1563,B1564,"f",FALSE)</f>
        <v>50417</v>
      </c>
      <c r="I1564" s="177">
        <f>_xll.qlInterestRateIndexValueDate(Index1M,$H1564)</f>
        <v>50419</v>
      </c>
      <c r="J1564" s="182">
        <f>IFERROR(_xll.qlIndexFixing(Index1M,$H1564,TRUE,_xll.ohTrigger(RecalcTrigger,Trigger1M)),NA())</f>
        <v>1.6203276458560678E-2</v>
      </c>
      <c r="K1564" s="44">
        <f>IFERROR(_xll.qlIndexFixing(Index3M,H1564,TRUE,_xll.ohTrigger(RecalcTrigger,Trigger3M)),NA())</f>
        <v>1.6472970677673615E-2</v>
      </c>
      <c r="L1564" s="44">
        <f>IFERROR(_xll.qlIndexFixing(Index6M,$H1564,TRUE,_xll.ohTrigger(RecalcTrigger,Trigger6M)),NA())</f>
        <v>1.6512479889805445E-2</v>
      </c>
      <c r="M1564" s="183">
        <f>IFERROR(_xll.qlIndexFixing(Index1Y,$H1564,TRUE,_xll.ohTrigger(RecalcTrigger,Trigger1Y)),NA())</f>
        <v>1.6767143660792412E-2</v>
      </c>
      <c r="N1564" s="182">
        <f>IFERROR(_xll.qlIndexFixing(ONIndex1M,I1564,TRUE,_xll.ohTrigger(RecalcTrigger,Trigger1M)),NA())</f>
        <v>1.6215119556992619E-2</v>
      </c>
      <c r="O1564" s="44">
        <f>IFERROR(_xll.qlIndexFixing(ONIndex3M,I1564,TRUE,_xll.ohTrigger(RecalcTrigger,Trigger3M)),NA())</f>
        <v>1.6518590310878878E-2</v>
      </c>
      <c r="P1564" s="44">
        <f>IFERROR(_xll.qlIndexFixing(ONIndex6M,I1564,TRUE,_xll.ohTrigger(RecalcTrigger,Trigger6M)),NA())</f>
        <v>1.6604171189502637E-2</v>
      </c>
      <c r="Q1564" s="183">
        <f>IFERROR(_xll.qlIndexFixing(ONIndex1Y,I1564,TRUE,_xll.ohTrigger(RecalcTrigger,Trigger1Y)),NA())</f>
        <v>1.6868196133650315E-2</v>
      </c>
    </row>
    <row r="1565" spans="2:17" x14ac:dyDescent="0.2">
      <c r="B1565" s="39" t="s">
        <v>42</v>
      </c>
      <c r="D1565" s="42">
        <f>_xll.qlCalendarAdvance(Calendar,$D1564,B1565,"f",FALSE)</f>
        <v>50424</v>
      </c>
      <c r="E1565" s="177">
        <f>_xll.qlInterestRateIndexValueDate(IndexON,D1565)</f>
        <v>50424</v>
      </c>
      <c r="F1565" s="193">
        <f>IFERROR(_xll.qlIndexFixing(IndexON,D1565,TRUE,_xll.ohTrigger(RecalcTrigger,TriggerON)),NA())</f>
        <v>1.6127277717270516E-2</v>
      </c>
      <c r="H1565" s="42">
        <f>_xll.qlCalendarAdvance(Calendar,$H1564,B1565,"f",FALSE)</f>
        <v>50424</v>
      </c>
      <c r="I1565" s="177">
        <f>_xll.qlInterestRateIndexValueDate(Index1M,$H1565)</f>
        <v>50426</v>
      </c>
      <c r="J1565" s="182">
        <f>IFERROR(_xll.qlIndexFixing(Index1M,$H1565,TRUE,_xll.ohTrigger(RecalcTrigger,Trigger1M)),NA())</f>
        <v>1.6189208616339545E-2</v>
      </c>
      <c r="K1565" s="44">
        <f>IFERROR(_xll.qlIndexFixing(Index3M,H1565,TRUE,_xll.ohTrigger(RecalcTrigger,Trigger3M)),NA())</f>
        <v>1.6459341967115293E-2</v>
      </c>
      <c r="L1565" s="44">
        <f>IFERROR(_xll.qlIndexFixing(Index6M,$H1565,TRUE,_xll.ohTrigger(RecalcTrigger,Trigger6M)),NA())</f>
        <v>1.6499657812791162E-2</v>
      </c>
      <c r="M1565" s="183">
        <f>IFERROR(_xll.qlIndexFixing(Index1Y,$H1565,TRUE,_xll.ohTrigger(RecalcTrigger,Trigger1Y)),NA())</f>
        <v>1.6757965957688838E-2</v>
      </c>
      <c r="N1565" s="182">
        <f>IFERROR(_xll.qlIndexFixing(ONIndex1M,I1565,TRUE,_xll.ohTrigger(RecalcTrigger,Trigger1M)),NA())</f>
        <v>1.6200999316815512E-2</v>
      </c>
      <c r="O1565" s="44">
        <f>IFERROR(_xll.qlIndexFixing(ONIndex3M,I1565,TRUE,_xll.ohTrigger(RecalcTrigger,Trigger3M)),NA())</f>
        <v>1.6504775243548764E-2</v>
      </c>
      <c r="P1565" s="44">
        <f>IFERROR(_xll.qlIndexFixing(ONIndex6M,I1565,TRUE,_xll.ohTrigger(RecalcTrigger,Trigger6M)),NA())</f>
        <v>1.6590729309813312E-2</v>
      </c>
      <c r="Q1565" s="183">
        <f>IFERROR(_xll.qlIndexFixing(ONIndex1Y,I1565,TRUE,_xll.ohTrigger(RecalcTrigger,Trigger1Y)),NA())</f>
        <v>1.6857847262530257E-2</v>
      </c>
    </row>
    <row r="1566" spans="2:17" x14ac:dyDescent="0.2">
      <c r="B1566" s="39" t="s">
        <v>42</v>
      </c>
      <c r="D1566" s="42">
        <f>_xll.qlCalendarAdvance(Calendar,$D1565,B1566,"f",FALSE)</f>
        <v>50431</v>
      </c>
      <c r="E1566" s="177">
        <f>_xll.qlInterestRateIndexValueDate(IndexON,D1566)</f>
        <v>50431</v>
      </c>
      <c r="F1566" s="193">
        <f>IFERROR(_xll.qlIndexFixing(IndexON,D1566,TRUE,_xll.ohTrigger(RecalcTrigger,TriggerON)),NA())</f>
        <v>1.6113254295646584E-2</v>
      </c>
      <c r="H1566" s="42">
        <f>_xll.qlCalendarAdvance(Calendar,$H1565,B1566,"f",FALSE)</f>
        <v>50431</v>
      </c>
      <c r="I1566" s="177">
        <f>_xll.qlInterestRateIndexValueDate(Index1M,$H1566)</f>
        <v>50433</v>
      </c>
      <c r="J1566" s="182">
        <f>IFERROR(_xll.qlIndexFixing(Index1M,$H1566,TRUE,_xll.ohTrigger(RecalcTrigger,Trigger1M)),NA())</f>
        <v>1.6177089376079236E-2</v>
      </c>
      <c r="K1566" s="44">
        <f>IFERROR(_xll.qlIndexFixing(Index3M,H1566,TRUE,_xll.ohTrigger(RecalcTrigger,Trigger3M)),NA())</f>
        <v>1.6445755879949786E-2</v>
      </c>
      <c r="L1566" s="44">
        <f>IFERROR(_xll.qlIndexFixing(Index6M,$H1566,TRUE,_xll.ohTrigger(RecalcTrigger,Trigger6M)),NA())</f>
        <v>1.6486896777644568E-2</v>
      </c>
      <c r="M1566" s="183">
        <f>IFERROR(_xll.qlIndexFixing(Index1Y,$H1566,TRUE,_xll.ohTrigger(RecalcTrigger,Trigger1Y)),NA())</f>
        <v>1.6748843716845582E-2</v>
      </c>
      <c r="N1566" s="182">
        <f>IFERROR(_xll.qlIndexFixing(ONIndex1M,I1566,TRUE,_xll.ohTrigger(RecalcTrigger,Trigger1M)),NA())</f>
        <v>1.6186922630039291E-2</v>
      </c>
      <c r="O1566" s="44">
        <f>IFERROR(_xll.qlIndexFixing(ONIndex3M,I1566,TRUE,_xll.ohTrigger(RecalcTrigger,Trigger3M)),NA())</f>
        <v>1.6491000886054152E-2</v>
      </c>
      <c r="P1566" s="44">
        <f>IFERROR(_xll.qlIndexFixing(ONIndex6M,I1566,TRUE,_xll.ohTrigger(RecalcTrigger,Trigger6M)),NA())</f>
        <v>1.6577343763781727E-2</v>
      </c>
      <c r="Q1566" s="183">
        <f>IFERROR(_xll.qlIndexFixing(ONIndex1Y,I1566,TRUE,_xll.ohTrigger(RecalcTrigger,Trigger1Y)),NA())</f>
        <v>1.684754592666593E-2</v>
      </c>
    </row>
    <row r="1567" spans="2:17" x14ac:dyDescent="0.2">
      <c r="B1567" s="39" t="s">
        <v>42</v>
      </c>
      <c r="D1567" s="42">
        <f>_xll.qlCalendarAdvance(Calendar,$D1566,B1567,"f",FALSE)</f>
        <v>50438</v>
      </c>
      <c r="E1567" s="177">
        <f>_xll.qlInterestRateIndexValueDate(IndexON,D1567)</f>
        <v>50438</v>
      </c>
      <c r="F1567" s="193">
        <f>IFERROR(_xll.qlIndexFixing(IndexON,D1567,TRUE,_xll.ohTrigger(RecalcTrigger,TriggerON)),NA())</f>
        <v>1.6099273400245195E-2</v>
      </c>
      <c r="H1567" s="42">
        <f>_xll.qlCalendarAdvance(Calendar,$H1566,B1567,"f",FALSE)</f>
        <v>50438</v>
      </c>
      <c r="I1567" s="177">
        <f>_xll.qlInterestRateIndexValueDate(Index1M,$H1567)</f>
        <v>50440</v>
      </c>
      <c r="J1567" s="182">
        <f>IFERROR(_xll.qlIndexFixing(Index1M,$H1567,TRUE,_xll.ohTrigger(RecalcTrigger,Trigger1M)),NA())</f>
        <v>1.6163735123841314E-2</v>
      </c>
      <c r="K1567" s="44">
        <f>IFERROR(_xll.qlIndexFixing(Index3M,H1567,TRUE,_xll.ohTrigger(RecalcTrigger,Trigger3M)),NA())</f>
        <v>1.6432797532687563E-2</v>
      </c>
      <c r="L1567" s="44">
        <f>IFERROR(_xll.qlIndexFixing(Index6M,$H1567,TRUE,_xll.ohTrigger(RecalcTrigger,Trigger6M)),NA())</f>
        <v>1.6474197122000121E-2</v>
      </c>
      <c r="M1567" s="183">
        <f>IFERROR(_xll.qlIndexFixing(Index1Y,$H1567,TRUE,_xll.ohTrigger(RecalcTrigger,Trigger1Y)),NA())</f>
        <v>1.6739777213541408E-2</v>
      </c>
      <c r="N1567" s="182">
        <f>IFERROR(_xll.qlIndexFixing(ONIndex1M,I1567,TRUE,_xll.ohTrigger(RecalcTrigger,Trigger1M)),NA())</f>
        <v>1.6172889810093238E-2</v>
      </c>
      <c r="O1567" s="44">
        <f>IFERROR(_xll.qlIndexFixing(ONIndex3M,I1567,TRUE,_xll.ohTrigger(RecalcTrigger,Trigger3M)),NA())</f>
        <v>1.6477267531280759E-2</v>
      </c>
      <c r="P1567" s="44">
        <f>IFERROR(_xll.qlIndexFixing(ONIndex6M,I1567,TRUE,_xll.ohTrigger(RecalcTrigger,Trigger6M)),NA())</f>
        <v>1.656401488737913E-2</v>
      </c>
      <c r="Q1567" s="183">
        <f>IFERROR(_xll.qlIndexFixing(ONIndex1Y,I1567,TRUE,_xll.ohTrigger(RecalcTrigger,Trigger1Y)),NA())</f>
        <v>1.683729239807974E-2</v>
      </c>
    </row>
    <row r="1568" spans="2:17" x14ac:dyDescent="0.2">
      <c r="B1568" s="39" t="s">
        <v>42</v>
      </c>
      <c r="D1568" s="42">
        <f>_xll.qlCalendarAdvance(Calendar,$D1567,B1568,"f",FALSE)</f>
        <v>50445</v>
      </c>
      <c r="E1568" s="177">
        <f>_xll.qlInterestRateIndexValueDate(IndexON,D1568)</f>
        <v>50445</v>
      </c>
      <c r="F1568" s="193">
        <f>IFERROR(_xll.qlIndexFixing(IndexON,D1568,TRUE,_xll.ohTrigger(RecalcTrigger,TriggerON)),NA())</f>
        <v>1.6085335339059981E-2</v>
      </c>
      <c r="H1568" s="42">
        <f>_xll.qlCalendarAdvance(Calendar,$H1567,B1568,"f",FALSE)</f>
        <v>50445</v>
      </c>
      <c r="I1568" s="177">
        <f>_xll.qlInterestRateIndexValueDate(Index1M,$H1568)</f>
        <v>50447</v>
      </c>
      <c r="J1568" s="182">
        <f>IFERROR(_xll.qlIndexFixing(Index1M,$H1568,TRUE,_xll.ohTrigger(RecalcTrigger,Trigger1M)),NA())</f>
        <v>1.6149790276801364E-2</v>
      </c>
      <c r="K1568" s="44">
        <f>IFERROR(_xll.qlIndexFixing(Index3M,H1568,TRUE,_xll.ohTrigger(RecalcTrigger,Trigger3M)),NA())</f>
        <v>1.6419295047596195E-2</v>
      </c>
      <c r="L1568" s="44">
        <f>IFERROR(_xll.qlIndexFixing(Index6M,$H1568,TRUE,_xll.ohTrigger(RecalcTrigger,Trigger6M)),NA())</f>
        <v>1.6461559183490061E-2</v>
      </c>
      <c r="M1568" s="183">
        <f>IFERROR(_xll.qlIndexFixing(Index1Y,$H1568,TRUE,_xll.ohTrigger(RecalcTrigger,Trigger1Y)),NA())</f>
        <v>1.6730766723054187E-2</v>
      </c>
      <c r="N1568" s="182">
        <f>IFERROR(_xll.qlIndexFixing(ONIndex1M,I1568,TRUE,_xll.ohTrigger(RecalcTrigger,Trigger1M)),NA())</f>
        <v>1.6158901170646445E-2</v>
      </c>
      <c r="O1568" s="44">
        <f>IFERROR(_xll.qlIndexFixing(ONIndex3M,I1568,TRUE,_xll.ohTrigger(RecalcTrigger,Trigger3M)),NA())</f>
        <v>1.6463575472274172E-2</v>
      </c>
      <c r="P1568" s="44">
        <f>IFERROR(_xll.qlIndexFixing(ONIndex6M,I1568,TRUE,_xll.ohTrigger(RecalcTrigger,Trigger6M)),NA())</f>
        <v>1.6550743016576774E-2</v>
      </c>
      <c r="Q1568" s="183">
        <f>IFERROR(_xll.qlIndexFixing(ONIndex1Y,I1568,TRUE,_xll.ohTrigger(RecalcTrigger,Trigger1Y)),NA())</f>
        <v>1.6827086949113834E-2</v>
      </c>
    </row>
    <row r="1569" spans="2:17" x14ac:dyDescent="0.2">
      <c r="B1569" s="39" t="s">
        <v>42</v>
      </c>
      <c r="D1569" s="42">
        <f>_xll.qlCalendarAdvance(Calendar,$D1568,B1569,"f",FALSE)</f>
        <v>50452</v>
      </c>
      <c r="E1569" s="177">
        <f>_xll.qlInterestRateIndexValueDate(IndexON,D1569)</f>
        <v>50452</v>
      </c>
      <c r="F1569" s="193">
        <f>IFERROR(_xll.qlIndexFixing(IndexON,D1569,TRUE,_xll.ohTrigger(RecalcTrigger,TriggerON)),NA())</f>
        <v>1.6071440419924699E-2</v>
      </c>
      <c r="H1569" s="42">
        <f>_xll.qlCalendarAdvance(Calendar,$H1568,B1569,"f",FALSE)</f>
        <v>50452</v>
      </c>
      <c r="I1569" s="177">
        <f>_xll.qlInterestRateIndexValueDate(Index1M,$H1569)</f>
        <v>50454</v>
      </c>
      <c r="J1569" s="182">
        <f>IFERROR(_xll.qlIndexFixing(Index1M,$H1569,TRUE,_xll.ohTrigger(RecalcTrigger,Trigger1M)),NA())</f>
        <v>1.6135890418114456E-2</v>
      </c>
      <c r="K1569" s="44">
        <f>IFERROR(_xll.qlIndexFixing(Index3M,H1569,TRUE,_xll.ohTrigger(RecalcTrigger,Trigger3M)),NA())</f>
        <v>1.6405836043868052E-2</v>
      </c>
      <c r="L1569" s="44">
        <f>IFERROR(_xll.qlIndexFixing(Index6M,$H1569,TRUE,_xll.ohTrigger(RecalcTrigger,Trigger6M)),NA())</f>
        <v>1.6448983299744865E-2</v>
      </c>
      <c r="M1569" s="183">
        <f>IFERROR(_xll.qlIndexFixing(Index1Y,$H1569,TRUE,_xll.ohTrigger(RecalcTrigger,Trigger1Y)),NA())</f>
        <v>1.6721812520660281E-2</v>
      </c>
      <c r="N1569" s="182">
        <f>IFERROR(_xll.qlIndexFixing(ONIndex1M,I1569,TRUE,_xll.ohTrigger(RecalcTrigger,Trigger1M)),NA())</f>
        <v>1.6144957025208129E-2</v>
      </c>
      <c r="O1569" s="44">
        <f>IFERROR(_xll.qlIndexFixing(ONIndex3M,I1569,TRUE,_xll.ohTrigger(RecalcTrigger,Trigger3M)),NA())</f>
        <v>1.6449925002319787E-2</v>
      </c>
      <c r="P1569" s="44">
        <f>IFERROR(_xll.qlIndexFixing(ONIndex6M,I1569,TRUE,_xll.ohTrigger(RecalcTrigger,Trigger6M)),NA())</f>
        <v>1.6537528487585718E-2</v>
      </c>
      <c r="Q1569" s="183">
        <f>IFERROR(_xll.qlIndexFixing(ONIndex1Y,I1569,TRUE,_xll.ohTrigger(RecalcTrigger,Trigger1Y)),NA())</f>
        <v>1.6816929851950491E-2</v>
      </c>
    </row>
    <row r="1570" spans="2:17" x14ac:dyDescent="0.2">
      <c r="B1570" s="39" t="s">
        <v>42</v>
      </c>
      <c r="D1570" s="42">
        <f>_xll.qlCalendarAdvance(Calendar,$D1569,B1570,"f",FALSE)</f>
        <v>50459</v>
      </c>
      <c r="E1570" s="177">
        <f>_xll.qlInterestRateIndexValueDate(IndexON,D1570)</f>
        <v>50459</v>
      </c>
      <c r="F1570" s="193">
        <f>IFERROR(_xll.qlIndexFixing(IndexON,D1570,TRUE,_xll.ohTrigger(RecalcTrigger,TriggerON)),NA())</f>
        <v>1.6057588950912915E-2</v>
      </c>
      <c r="H1570" s="42">
        <f>_xll.qlCalendarAdvance(Calendar,$H1569,B1570,"f",FALSE)</f>
        <v>50459</v>
      </c>
      <c r="I1570" s="177">
        <f>_xll.qlInterestRateIndexValueDate(Index1M,$H1570)</f>
        <v>50461</v>
      </c>
      <c r="J1570" s="182">
        <f>IFERROR(_xll.qlIndexFixing(Index1M,$H1570,TRUE,_xll.ohTrigger(RecalcTrigger,Trigger1M)),NA())</f>
        <v>1.61220358615182E-2</v>
      </c>
      <c r="K1570" s="44">
        <f>IFERROR(_xll.qlIndexFixing(Index3M,H1570,TRUE,_xll.ohTrigger(RecalcTrigger,Trigger3M)),NA())</f>
        <v>1.6392420815298691E-2</v>
      </c>
      <c r="L1570" s="44">
        <f>IFERROR(_xll.qlIndexFixing(Index6M,$H1570,TRUE,_xll.ohTrigger(RecalcTrigger,Trigger6M)),NA())</f>
        <v>1.6436469808389705E-2</v>
      </c>
      <c r="M1570" s="183">
        <f>IFERROR(_xll.qlIndexFixing(Index1Y,$H1570,TRUE,_xll.ohTrigger(RecalcTrigger,Trigger1Y)),NA())</f>
        <v>1.6712914881637127E-2</v>
      </c>
      <c r="N1570" s="182">
        <f>IFERROR(_xll.qlIndexFixing(ONIndex1M,I1570,TRUE,_xll.ohTrigger(RecalcTrigger,Trigger1M)),NA())</f>
        <v>1.6131057687047701E-2</v>
      </c>
      <c r="O1570" s="44">
        <f>IFERROR(_xll.qlIndexFixing(ONIndex3M,I1570,TRUE,_xll.ohTrigger(RecalcTrigger,Trigger3M)),NA())</f>
        <v>1.6436316414223384E-2</v>
      </c>
      <c r="P1570" s="44">
        <f>IFERROR(_xll.qlIndexFixing(ONIndex6M,I1570,TRUE,_xll.ohTrigger(RecalcTrigger,Trigger6M)),NA())</f>
        <v>1.6524371636297275E-2</v>
      </c>
      <c r="Q1570" s="183">
        <f>IFERROR(_xll.qlIndexFixing(ONIndex1Y,I1570,TRUE,_xll.ohTrigger(RecalcTrigger,Trigger1Y)),NA())</f>
        <v>1.6806821378612113E-2</v>
      </c>
    </row>
    <row r="1571" spans="2:17" x14ac:dyDescent="0.2">
      <c r="B1571" s="39" t="s">
        <v>42</v>
      </c>
      <c r="D1571" s="42">
        <f>_xll.qlCalendarAdvance(Calendar,$D1570,B1571,"f",FALSE)</f>
        <v>50466</v>
      </c>
      <c r="E1571" s="177">
        <f>_xll.qlInterestRateIndexValueDate(IndexON,D1571)</f>
        <v>50466</v>
      </c>
      <c r="F1571" s="193">
        <f>IFERROR(_xll.qlIndexFixing(IndexON,D1571,TRUE,_xll.ohTrigger(RecalcTrigger,TriggerON)),NA())</f>
        <v>1.6043781239938326E-2</v>
      </c>
      <c r="H1571" s="42">
        <f>_xll.qlCalendarAdvance(Calendar,$H1570,B1571,"f",FALSE)</f>
        <v>50466</v>
      </c>
      <c r="I1571" s="177">
        <f>_xll.qlInterestRateIndexValueDate(Index1M,$H1571)</f>
        <v>50468</v>
      </c>
      <c r="J1571" s="182">
        <f>IFERROR(_xll.qlIndexFixing(Index1M,$H1571,TRUE,_xll.ohTrigger(RecalcTrigger,Trigger1M)),NA())</f>
        <v>1.6105739629549698E-2</v>
      </c>
      <c r="K1571" s="44">
        <f>IFERROR(_xll.qlIndexFixing(Index3M,H1571,TRUE,_xll.ohTrigger(RecalcTrigger,Trigger3M)),NA())</f>
        <v>1.6377326625087344E-2</v>
      </c>
      <c r="L1571" s="44">
        <f>IFERROR(_xll.qlIndexFixing(Index6M,$H1571,TRUE,_xll.ohTrigger(RecalcTrigger,Trigger6M)),NA())</f>
        <v>1.6421553365976706E-2</v>
      </c>
      <c r="M1571" s="183">
        <f>IFERROR(_xll.qlIndexFixing(Index1Y,$H1571,TRUE,_xll.ohTrigger(RecalcTrigger,Trigger1Y)),NA())</f>
        <v>1.670407408126064E-2</v>
      </c>
      <c r="N1571" s="182">
        <f>IFERROR(_xll.qlIndexFixing(ONIndex1M,I1571,TRUE,_xll.ohTrigger(RecalcTrigger,Trigger1M)),NA())</f>
        <v>1.6117203469994124E-2</v>
      </c>
      <c r="O1571" s="44">
        <f>IFERROR(_xll.qlIndexFixing(ONIndex3M,I1571,TRUE,_xll.ohTrigger(RecalcTrigger,Trigger3M)),NA())</f>
        <v>1.6422750001110487E-2</v>
      </c>
      <c r="P1571" s="44">
        <f>IFERROR(_xll.qlIndexFixing(ONIndex6M,I1571,TRUE,_xll.ohTrigger(RecalcTrigger,Trigger6M)),NA())</f>
        <v>1.6511272798682697E-2</v>
      </c>
      <c r="Q1571" s="183">
        <f>IFERROR(_xll.qlIndexFixing(ONIndex1Y,I1571,TRUE,_xll.ohTrigger(RecalcTrigger,Trigger1Y)),NA())</f>
        <v>1.6796761801360915E-2</v>
      </c>
    </row>
    <row r="1572" spans="2:17" x14ac:dyDescent="0.2">
      <c r="B1572" s="39" t="s">
        <v>42</v>
      </c>
      <c r="D1572" s="42">
        <f>_xll.qlCalendarAdvance(Calendar,$D1571,B1572,"f",FALSE)</f>
        <v>50473</v>
      </c>
      <c r="E1572" s="177">
        <f>_xll.qlInterestRateIndexValueDate(IndexON,D1572)</f>
        <v>50473</v>
      </c>
      <c r="F1572" s="193">
        <f>IFERROR(_xll.qlIndexFixing(IndexON,D1572,TRUE,_xll.ohTrigger(RecalcTrigger,TriggerON)),NA())</f>
        <v>1.6030017595234369E-2</v>
      </c>
      <c r="H1572" s="42">
        <f>_xll.qlCalendarAdvance(Calendar,$H1571,B1572,"f",FALSE)</f>
        <v>50473</v>
      </c>
      <c r="I1572" s="177">
        <f>_xll.qlInterestRateIndexValueDate(Index1M,$H1572)</f>
        <v>50475</v>
      </c>
      <c r="J1572" s="182">
        <f>IFERROR(_xll.qlIndexFixing(Index1M,$H1572,TRUE,_xll.ohTrigger(RecalcTrigger,Trigger1M)),NA())</f>
        <v>1.6091987404840691E-2</v>
      </c>
      <c r="K1572" s="44">
        <f>IFERROR(_xll.qlIndexFixing(Index3M,H1572,TRUE,_xll.ohTrigger(RecalcTrigger,Trigger3M)),NA())</f>
        <v>1.6364007695454243E-2</v>
      </c>
      <c r="L1572" s="44">
        <f>IFERROR(_xll.qlIndexFixing(Index6M,$H1572,TRUE,_xll.ohTrigger(RecalcTrigger,Trigger6M)),NA())</f>
        <v>1.6409185998833418E-2</v>
      </c>
      <c r="M1572" s="183">
        <f>IFERROR(_xll.qlIndexFixing(Index1Y,$H1572,TRUE,_xll.ohTrigger(RecalcTrigger,Trigger1Y)),NA())</f>
        <v>1.6695290394807386E-2</v>
      </c>
      <c r="N1572" s="182">
        <f>IFERROR(_xll.qlIndexFixing(ONIndex1M,I1572,TRUE,_xll.ohTrigger(RecalcTrigger,Trigger1M)),NA())</f>
        <v>1.6103394687396744E-2</v>
      </c>
      <c r="O1572" s="44">
        <f>IFERROR(_xll.qlIndexFixing(ONIndex3M,I1572,TRUE,_xll.ohTrigger(RecalcTrigger,Trigger3M)),NA())</f>
        <v>1.6409226056186554E-2</v>
      </c>
      <c r="P1572" s="44">
        <f>IFERROR(_xll.qlIndexFixing(ONIndex6M,I1572,TRUE,_xll.ohTrigger(RecalcTrigger,Trigger6M)),NA())</f>
        <v>1.6498232310953043E-2</v>
      </c>
      <c r="Q1572" s="183">
        <f>IFERROR(_xll.qlIndexFixing(ONIndex1Y,I1572,TRUE,_xll.ohTrigger(RecalcTrigger,Trigger1Y)),NA())</f>
        <v>1.6786751392459109E-2</v>
      </c>
    </row>
    <row r="1573" spans="2:17" x14ac:dyDescent="0.2">
      <c r="B1573" s="39" t="s">
        <v>42</v>
      </c>
      <c r="D1573" s="42">
        <f>_xll.qlCalendarAdvance(Calendar,$D1572,B1573,"f",FALSE)</f>
        <v>50480</v>
      </c>
      <c r="E1573" s="177">
        <f>_xll.qlInterestRateIndexValueDate(IndexON,D1573)</f>
        <v>50480</v>
      </c>
      <c r="F1573" s="193">
        <f>IFERROR(_xll.qlIndexFixing(IndexON,D1573,TRUE,_xll.ohTrigger(RecalcTrigger,TriggerON)),NA())</f>
        <v>1.6016298324474931E-2</v>
      </c>
      <c r="H1573" s="42">
        <f>_xll.qlCalendarAdvance(Calendar,$H1572,B1573,"f",FALSE)</f>
        <v>50480</v>
      </c>
      <c r="I1573" s="177">
        <f>_xll.qlInterestRateIndexValueDate(Index1M,$H1573)</f>
        <v>50482</v>
      </c>
      <c r="J1573" s="182">
        <f>IFERROR(_xll.qlIndexFixing(Index1M,$H1573,TRUE,_xll.ohTrigger(RecalcTrigger,Trigger1M)),NA())</f>
        <v>1.607828152348334E-2</v>
      </c>
      <c r="K1573" s="44">
        <f>IFERROR(_xll.qlIndexFixing(Index3M,H1573,TRUE,_xll.ohTrigger(RecalcTrigger,Trigger3M)),NA())</f>
        <v>1.6350733492865817E-2</v>
      </c>
      <c r="L1573" s="44">
        <f>IFERROR(_xll.qlIndexFixing(Index6M,$H1573,TRUE,_xll.ohTrigger(RecalcTrigger,Trigger6M)),NA())</f>
        <v>1.6396882174034851E-2</v>
      </c>
      <c r="M1573" s="183">
        <f>IFERROR(_xll.qlIndexFixing(Index1Y,$H1573,TRUE,_xll.ohTrigger(RecalcTrigger,Trigger1Y)),NA())</f>
        <v>1.6686564097553282E-2</v>
      </c>
      <c r="N1573" s="182">
        <f>IFERROR(_xll.qlIndexFixing(ONIndex1M,I1573,TRUE,_xll.ohTrigger(RecalcTrigger,Trigger1M)),NA())</f>
        <v>1.6089631652684844E-2</v>
      </c>
      <c r="O1573" s="44">
        <f>IFERROR(_xll.qlIndexFixing(ONIndex3M,I1573,TRUE,_xll.ohTrigger(RecalcTrigger,Trigger3M)),NA())</f>
        <v>1.6395744872257367E-2</v>
      </c>
      <c r="P1573" s="44">
        <f>IFERROR(_xll.qlIndexFixing(ONIndex6M,I1573,TRUE,_xll.ohTrigger(RecalcTrigger,Trigger6M)),NA())</f>
        <v>1.6485250508999627E-2</v>
      </c>
      <c r="Q1573" s="183">
        <f>IFERROR(_xll.qlIndexFixing(ONIndex1Y,I1573,TRUE,_xll.ohTrigger(RecalcTrigger,Trigger1Y)),NA())</f>
        <v>1.67767904239291E-2</v>
      </c>
    </row>
    <row r="1574" spans="2:17" x14ac:dyDescent="0.2">
      <c r="B1574" s="39" t="s">
        <v>42</v>
      </c>
      <c r="D1574" s="42">
        <f>_xll.qlCalendarAdvance(Calendar,$D1573,B1574,"f",FALSE)</f>
        <v>50487</v>
      </c>
      <c r="E1574" s="177">
        <f>_xll.qlInterestRateIndexValueDate(IndexON,D1574)</f>
        <v>50487</v>
      </c>
      <c r="F1574" s="193">
        <f>IFERROR(_xll.qlIndexFixing(IndexON,D1574,TRUE,_xll.ohTrigger(RecalcTrigger,TriggerON)),NA())</f>
        <v>1.6002623735813515E-2</v>
      </c>
      <c r="H1574" s="42">
        <f>_xll.qlCalendarAdvance(Calendar,$H1573,B1574,"f",FALSE)</f>
        <v>50487</v>
      </c>
      <c r="I1574" s="177">
        <f>_xll.qlInterestRateIndexValueDate(Index1M,$H1574)</f>
        <v>50489</v>
      </c>
      <c r="J1574" s="182">
        <f>IFERROR(_xll.qlIndexFixing(Index1M,$H1574,TRUE,_xll.ohTrigger(RecalcTrigger,Trigger1M)),NA())</f>
        <v>1.6064009255520872E-2</v>
      </c>
      <c r="K1574" s="44">
        <f>IFERROR(_xll.qlIndexFixing(Index3M,H1574,TRUE,_xll.ohTrigger(RecalcTrigger,Trigger3M)),NA())</f>
        <v>1.6337504311140953E-2</v>
      </c>
      <c r="L1574" s="44">
        <f>IFERROR(_xll.qlIndexFixing(Index6M,$H1574,TRUE,_xll.ohTrigger(RecalcTrigger,Trigger6M)),NA())</f>
        <v>1.6384642229238647E-2</v>
      </c>
      <c r="M1574" s="183">
        <f>IFERROR(_xll.qlIndexFixing(Index1Y,$H1574,TRUE,_xll.ohTrigger(RecalcTrigger,Trigger1Y)),NA())</f>
        <v>1.667789546477489E-2</v>
      </c>
      <c r="N1574" s="182">
        <f>IFERROR(_xll.qlIndexFixing(ONIndex1M,I1574,TRUE,_xll.ohTrigger(RecalcTrigger,Trigger1M)),NA())</f>
        <v>1.607591467960745E-2</v>
      </c>
      <c r="O1574" s="44">
        <f>IFERROR(_xll.qlIndexFixing(ONIndex3M,I1574,TRUE,_xll.ohTrigger(RecalcTrigger,Trigger3M)),NA())</f>
        <v>1.6382306742448449E-2</v>
      </c>
      <c r="P1574" s="44">
        <f>IFERROR(_xll.qlIndexFixing(ONIndex6M,I1574,TRUE,_xll.ohTrigger(RecalcTrigger,Trigger6M)),NA())</f>
        <v>1.6472327728793701E-2</v>
      </c>
      <c r="Q1574" s="183">
        <f>IFERROR(_xll.qlIndexFixing(ONIndex1Y,I1574,TRUE,_xll.ohTrigger(RecalcTrigger,Trigger1Y)),NA())</f>
        <v>1.6766879168113036E-2</v>
      </c>
    </row>
    <row r="1575" spans="2:17" x14ac:dyDescent="0.2">
      <c r="B1575" s="39" t="s">
        <v>42</v>
      </c>
      <c r="D1575" s="42">
        <f>_xll.qlCalendarAdvance(Calendar,$D1574,B1575,"f",FALSE)</f>
        <v>50494</v>
      </c>
      <c r="E1575" s="177">
        <f>_xll.qlInterestRateIndexValueDate(IndexON,D1575)</f>
        <v>50494</v>
      </c>
      <c r="F1575" s="193">
        <f>IFERROR(_xll.qlIndexFixing(IndexON,D1575,TRUE,_xll.ohTrigger(RecalcTrigger,TriggerON)),NA())</f>
        <v>1.5988994137403623E-2</v>
      </c>
      <c r="H1575" s="42">
        <f>_xll.qlCalendarAdvance(Calendar,$H1574,B1575,"f",FALSE)</f>
        <v>50494</v>
      </c>
      <c r="I1575" s="177">
        <f>_xll.qlInterestRateIndexValueDate(Index1M,$H1575)</f>
        <v>50496</v>
      </c>
      <c r="J1575" s="182">
        <f>IFERROR(_xll.qlIndexFixing(Index1M,$H1575,TRUE,_xll.ohTrigger(RecalcTrigger,Trigger1M)),NA())</f>
        <v>1.605101004594961E-2</v>
      </c>
      <c r="K1575" s="44">
        <f>IFERROR(_xll.qlIndexFixing(Index3M,H1575,TRUE,_xll.ohTrigger(RecalcTrigger,Trigger3M)),NA())</f>
        <v>1.6324883913795506E-2</v>
      </c>
      <c r="L1575" s="44">
        <f>IFERROR(_xll.qlIndexFixing(Index6M,$H1575,TRUE,_xll.ohTrigger(RecalcTrigger,Trigger6M)),NA())</f>
        <v>1.6373895469392462E-2</v>
      </c>
      <c r="M1575" s="183">
        <f>IFERROR(_xll.qlIndexFixing(Index1Y,$H1575,TRUE,_xll.ohTrigger(RecalcTrigger,Trigger1Y)),NA())</f>
        <v>1.6669284771748782E-2</v>
      </c>
      <c r="N1575" s="182">
        <f>IFERROR(_xll.qlIndexFixing(ONIndex1M,I1575,TRUE,_xll.ohTrigger(RecalcTrigger,Trigger1M)),NA())</f>
        <v>1.6062244081433974E-2</v>
      </c>
      <c r="O1575" s="44">
        <f>IFERROR(_xll.qlIndexFixing(ONIndex3M,I1575,TRUE,_xll.ohTrigger(RecalcTrigger,Trigger3M)),NA())</f>
        <v>1.636891195996526E-2</v>
      </c>
      <c r="P1575" s="44">
        <f>IFERROR(_xll.qlIndexFixing(ONIndex6M,I1575,TRUE,_xll.ohTrigger(RecalcTrigger,Trigger6M)),NA())</f>
        <v>1.6459464306626259E-2</v>
      </c>
      <c r="Q1575" s="183">
        <f>IFERROR(_xll.qlIndexFixing(ONIndex1Y,I1575,TRUE,_xll.ohTrigger(RecalcTrigger,Trigger1Y)),NA())</f>
        <v>1.6757017897033322E-2</v>
      </c>
    </row>
    <row r="1576" spans="2:17" x14ac:dyDescent="0.2">
      <c r="B1576" s="39" t="s">
        <v>42</v>
      </c>
      <c r="D1576" s="42">
        <f>_xll.qlCalendarAdvance(Calendar,$D1575,B1576,"f",FALSE)</f>
        <v>50501</v>
      </c>
      <c r="E1576" s="177">
        <f>_xll.qlInterestRateIndexValueDate(IndexON,D1576)</f>
        <v>50501</v>
      </c>
      <c r="F1576" s="193">
        <f>IFERROR(_xll.qlIndexFixing(IndexON,D1576,TRUE,_xll.ohTrigger(RecalcTrigger,TriggerON)),NA())</f>
        <v>1.5975409836999077E-2</v>
      </c>
      <c r="H1576" s="42">
        <f>_xll.qlCalendarAdvance(Calendar,$H1575,B1576,"f",FALSE)</f>
        <v>50501</v>
      </c>
      <c r="I1576" s="177">
        <f>_xll.qlInterestRateIndexValueDate(Index1M,$H1576)</f>
        <v>50503</v>
      </c>
      <c r="J1576" s="182">
        <f>IFERROR(_xll.qlIndexFixing(Index1M,$H1576,TRUE,_xll.ohTrigger(RecalcTrigger,Trigger1M)),NA())</f>
        <v>1.6037445077333734E-2</v>
      </c>
      <c r="K1576" s="44">
        <f>IFERROR(_xll.qlIndexFixing(Index3M,H1576,TRUE,_xll.ohTrigger(RecalcTrigger,Trigger3M)),NA())</f>
        <v>1.6311742936411452E-2</v>
      </c>
      <c r="L1576" s="44">
        <f>IFERROR(_xll.qlIndexFixing(Index6M,$H1576,TRUE,_xll.ohTrigger(RecalcTrigger,Trigger6M)),NA())</f>
        <v>1.6361771764194667E-2</v>
      </c>
      <c r="M1576" s="183">
        <f>IFERROR(_xll.qlIndexFixing(Index1Y,$H1576,TRUE,_xll.ohTrigger(RecalcTrigger,Trigger1Y)),NA())</f>
        <v>1.6659978677464445E-2</v>
      </c>
      <c r="N1576" s="182">
        <f>IFERROR(_xll.qlIndexFixing(ONIndex1M,I1576,TRUE,_xll.ohTrigger(RecalcTrigger,Trigger1M)),NA())</f>
        <v>1.6048620171833505E-2</v>
      </c>
      <c r="O1576" s="44">
        <f>IFERROR(_xll.qlIndexFixing(ONIndex3M,I1576,TRUE,_xll.ohTrigger(RecalcTrigger,Trigger3M)),NA())</f>
        <v>1.6355560817693515E-2</v>
      </c>
      <c r="P1576" s="44">
        <f>IFERROR(_xll.qlIndexFixing(ONIndex6M,I1576,TRUE,_xll.ohTrigger(RecalcTrigger,Trigger6M)),NA())</f>
        <v>1.6446660578148808E-2</v>
      </c>
      <c r="Q1576" s="183">
        <f>IFERROR(_xll.qlIndexFixing(ONIndex1Y,I1576,TRUE,_xll.ohTrigger(RecalcTrigger,Trigger1Y)),NA())</f>
        <v>1.674720688295217E-2</v>
      </c>
    </row>
    <row r="1577" spans="2:17" x14ac:dyDescent="0.2">
      <c r="B1577" s="39" t="s">
        <v>42</v>
      </c>
      <c r="D1577" s="42">
        <f>_xll.qlCalendarAdvance(Calendar,$D1576,B1577,"f",FALSE)</f>
        <v>50508</v>
      </c>
      <c r="E1577" s="177">
        <f>_xll.qlInterestRateIndexValueDate(IndexON,D1577)</f>
        <v>50508</v>
      </c>
      <c r="F1577" s="193">
        <f>IFERROR(_xll.qlIndexFixing(IndexON,D1577,TRUE,_xll.ohTrigger(RecalcTrigger,TriggerON)),NA())</f>
        <v>1.5961871142753381E-2</v>
      </c>
      <c r="H1577" s="42">
        <f>_xll.qlCalendarAdvance(Calendar,$H1576,B1577,"f",FALSE)</f>
        <v>50508</v>
      </c>
      <c r="I1577" s="177">
        <f>_xll.qlInterestRateIndexValueDate(Index1M,$H1577)</f>
        <v>50510</v>
      </c>
      <c r="J1577" s="182">
        <f>IFERROR(_xll.qlIndexFixing(Index1M,$H1577,TRUE,_xll.ohTrigger(RecalcTrigger,Trigger1M)),NA())</f>
        <v>1.6023927707188024E-2</v>
      </c>
      <c r="K1577" s="44">
        <f>IFERROR(_xll.qlIndexFixing(Index3M,H1577,TRUE,_xll.ohTrigger(RecalcTrigger,Trigger3M)),NA())</f>
        <v>1.6298647837778745E-2</v>
      </c>
      <c r="L1577" s="44">
        <f>IFERROR(_xll.qlIndexFixing(Index6M,$H1577,TRUE,_xll.ohTrigger(RecalcTrigger,Trigger6M)),NA())</f>
        <v>1.6349712869606209E-2</v>
      </c>
      <c r="M1577" s="183">
        <f>IFERROR(_xll.qlIndexFixing(Index1Y,$H1577,TRUE,_xll.ohTrigger(RecalcTrigger,Trigger1Y)),NA())</f>
        <v>1.6652238306064729E-2</v>
      </c>
      <c r="N1577" s="182">
        <f>IFERROR(_xll.qlIndexFixing(ONIndex1M,I1577,TRUE,_xll.ohTrigger(RecalcTrigger,Trigger1M)),NA())</f>
        <v>1.6035043264235327E-2</v>
      </c>
      <c r="O1577" s="44">
        <f>IFERROR(_xll.qlIndexFixing(ONIndex3M,I1577,TRUE,_xll.ohTrigger(RecalcTrigger,Trigger3M)),NA())</f>
        <v>1.6342253608678803E-2</v>
      </c>
      <c r="P1577" s="44">
        <f>IFERROR(_xll.qlIndexFixing(ONIndex6M,I1577,TRUE,_xll.ohTrigger(RecalcTrigger,Trigger6M)),NA())</f>
        <v>1.6433916879652344E-2</v>
      </c>
      <c r="Q1577" s="183">
        <f>IFERROR(_xll.qlIndexFixing(ONIndex1Y,I1577,TRUE,_xll.ohTrigger(RecalcTrigger,Trigger1Y)),NA())</f>
        <v>1.6737446398051858E-2</v>
      </c>
    </row>
    <row r="1578" spans="2:17" x14ac:dyDescent="0.2">
      <c r="B1578" s="39" t="s">
        <v>42</v>
      </c>
      <c r="D1578" s="42">
        <f>_xll.qlCalendarAdvance(Calendar,$D1577,B1578,"f",FALSE)</f>
        <v>50515</v>
      </c>
      <c r="E1578" s="177">
        <f>_xll.qlInterestRateIndexValueDate(IndexON,D1578)</f>
        <v>50515</v>
      </c>
      <c r="F1578" s="193">
        <f>IFERROR(_xll.qlIndexFixing(IndexON,D1578,TRUE,_xll.ohTrigger(RecalcTrigger,TriggerON)),NA())</f>
        <v>1.5948378362500293E-2</v>
      </c>
      <c r="H1578" s="42">
        <f>_xll.qlCalendarAdvance(Calendar,$H1577,B1578,"f",FALSE)</f>
        <v>50515</v>
      </c>
      <c r="I1578" s="177">
        <f>_xll.qlInterestRateIndexValueDate(Index1M,$H1578)</f>
        <v>50517</v>
      </c>
      <c r="J1578" s="182">
        <f>IFERROR(_xll.qlIndexFixing(Index1M,$H1578,TRUE,_xll.ohTrigger(RecalcTrigger,Trigger1M)),NA())</f>
        <v>1.6010458249288984E-2</v>
      </c>
      <c r="K1578" s="44">
        <f>IFERROR(_xll.qlIndexFixing(Index3M,H1578,TRUE,_xll.ohTrigger(RecalcTrigger,Trigger3M)),NA())</f>
        <v>1.628559891169051E-2</v>
      </c>
      <c r="L1578" s="44">
        <f>IFERROR(_xll.qlIndexFixing(Index6M,$H1578,TRUE,_xll.ohTrigger(RecalcTrigger,Trigger6M)),NA())</f>
        <v>1.6337719123251659E-2</v>
      </c>
      <c r="M1578" s="183">
        <f>IFERROR(_xll.qlIndexFixing(Index1Y,$H1578,TRUE,_xll.ohTrigger(RecalcTrigger,Trigger1Y)),NA())</f>
        <v>1.6643803083962988E-2</v>
      </c>
      <c r="N1578" s="182">
        <f>IFERROR(_xll.qlIndexFixing(ONIndex1M,I1578,TRUE,_xll.ohTrigger(RecalcTrigger,Trigger1M)),NA())</f>
        <v>1.6017656808999803E-2</v>
      </c>
      <c r="O1578" s="44">
        <f>IFERROR(_xll.qlIndexFixing(ONIndex3M,I1578,TRUE,_xll.ohTrigger(RecalcTrigger,Trigger3M)),NA())</f>
        <v>1.6325209366740978E-2</v>
      </c>
      <c r="P1578" s="44">
        <f>IFERROR(_xll.qlIndexFixing(ONIndex6M,I1578,TRUE,_xll.ohTrigger(RecalcTrigger,Trigger6M)),NA())</f>
        <v>1.6417620872468675E-2</v>
      </c>
      <c r="Q1578" s="183">
        <f>IFERROR(_xll.qlIndexFixing(ONIndex1Y,I1578,TRUE,_xll.ohTrigger(RecalcTrigger,Trigger1Y)),NA())</f>
        <v>1.6724971888226747E-2</v>
      </c>
    </row>
    <row r="1579" spans="2:17" x14ac:dyDescent="0.2">
      <c r="B1579" s="39" t="s">
        <v>42</v>
      </c>
      <c r="D1579" s="42">
        <f>_xll.qlCalendarAdvance(Calendar,$D1578,B1579,"f",FALSE)</f>
        <v>50522</v>
      </c>
      <c r="E1579" s="177">
        <f>_xll.qlInterestRateIndexValueDate(IndexON,D1579)</f>
        <v>50522</v>
      </c>
      <c r="F1579" s="193">
        <f>IFERROR(_xll.qlIndexFixing(IndexON,D1579,TRUE,_xll.ohTrigger(RecalcTrigger,TriggerON)),NA())</f>
        <v>1.5934931804393315E-2</v>
      </c>
      <c r="H1579" s="42">
        <f>_xll.qlCalendarAdvance(Calendar,$H1578,B1579,"f",FALSE)</f>
        <v>50522</v>
      </c>
      <c r="I1579" s="177">
        <f>_xll.qlInterestRateIndexValueDate(Index1M,$H1579)</f>
        <v>50524</v>
      </c>
      <c r="J1579" s="182">
        <f>IFERROR(_xll.qlIndexFixing(Index1M,$H1579,TRUE,_xll.ohTrigger(RecalcTrigger,Trigger1M)),NA())</f>
        <v>1.5997037017415616E-2</v>
      </c>
      <c r="K1579" s="44">
        <f>IFERROR(_xll.qlIndexFixing(Index3M,H1579,TRUE,_xll.ohTrigger(RecalcTrigger,Trigger3M)),NA())</f>
        <v>1.627259645194162E-2</v>
      </c>
      <c r="L1579" s="44">
        <f>IFERROR(_xll.qlIndexFixing(Index6M,$H1579,TRUE,_xll.ohTrigger(RecalcTrigger,Trigger6M)),NA())</f>
        <v>1.6325790862755162E-2</v>
      </c>
      <c r="M1579" s="183">
        <f>IFERROR(_xll.qlIndexFixing(Index1Y,$H1579,TRUE,_xll.ohTrigger(RecalcTrigger,Trigger1Y)),NA())</f>
        <v>1.6635426902727686E-2</v>
      </c>
      <c r="N1579" s="182">
        <f>IFERROR(_xll.qlIndexFixing(ONIndex1M,I1579,TRUE,_xll.ohTrigger(RecalcTrigger,Trigger1M)),NA())</f>
        <v>1.6008031709242587E-2</v>
      </c>
      <c r="O1579" s="44">
        <f>IFERROR(_xll.qlIndexFixing(ONIndex3M,I1579,TRUE,_xll.ohTrigger(RecalcTrigger,Trigger3M)),NA())</f>
        <v>1.6315772163002507E-2</v>
      </c>
      <c r="P1579" s="44">
        <f>IFERROR(_xll.qlIndexFixing(ONIndex6M,I1579,TRUE,_xll.ohTrigger(RecalcTrigger,Trigger6M)),NA())</f>
        <v>1.6408610916487376E-2</v>
      </c>
      <c r="Q1579" s="183">
        <f>IFERROR(_xll.qlIndexFixing(ONIndex1Y,I1579,TRUE,_xll.ohTrigger(RecalcTrigger,Trigger1Y)),NA())</f>
        <v>1.671807810452286E-2</v>
      </c>
    </row>
    <row r="1580" spans="2:17" x14ac:dyDescent="0.2">
      <c r="B1580" s="39" t="s">
        <v>42</v>
      </c>
      <c r="D1580" s="42">
        <f>_xll.qlCalendarAdvance(Calendar,$D1579,B1580,"f",FALSE)</f>
        <v>50529</v>
      </c>
      <c r="E1580" s="177">
        <f>_xll.qlInterestRateIndexValueDate(IndexON,D1580)</f>
        <v>50529</v>
      </c>
      <c r="F1580" s="193">
        <f>IFERROR(_xll.qlIndexFixing(IndexON,D1580,TRUE,_xll.ohTrigger(RecalcTrigger,TriggerON)),NA())</f>
        <v>1.5921531776346143E-2</v>
      </c>
      <c r="H1580" s="42">
        <f>_xll.qlCalendarAdvance(Calendar,$H1579,B1580,"f",FALSE)</f>
        <v>50529</v>
      </c>
      <c r="I1580" s="177">
        <f>_xll.qlInterestRateIndexValueDate(Index1M,$H1580)</f>
        <v>50531</v>
      </c>
      <c r="J1580" s="182">
        <f>IFERROR(_xll.qlIndexFixing(Index1M,$H1580,TRUE,_xll.ohTrigger(RecalcTrigger,Trigger1M)),NA())</f>
        <v>1.5983664325341929E-2</v>
      </c>
      <c r="K1580" s="44">
        <f>IFERROR(_xll.qlIndexFixing(Index3M,H1580,TRUE,_xll.ohTrigger(RecalcTrigger,Trigger3M)),NA())</f>
        <v>1.6259091112101838E-2</v>
      </c>
      <c r="L1580" s="44">
        <f>IFERROR(_xll.qlIndexFixing(Index6M,$H1580,TRUE,_xll.ohTrigger(RecalcTrigger,Trigger6M)),NA())</f>
        <v>1.6312562949218755E-2</v>
      </c>
      <c r="M1580" s="183">
        <f>IFERROR(_xll.qlIndexFixing(Index1Y,$H1580,TRUE,_xll.ohTrigger(RecalcTrigger,Trigger1Y)),NA())</f>
        <v>1.6627110037639781E-2</v>
      </c>
      <c r="N1580" s="182">
        <f>IFERROR(_xll.qlIndexFixing(ONIndex1M,I1580,TRUE,_xll.ohTrigger(RecalcTrigger,Trigger1M)),NA())</f>
        <v>1.5994597688786527E-2</v>
      </c>
      <c r="O1580" s="44">
        <f>IFERROR(_xll.qlIndexFixing(ONIndex3M,I1580,TRUE,_xll.ohTrigger(RecalcTrigger,Trigger3M)),NA())</f>
        <v>1.630259851219229E-2</v>
      </c>
      <c r="P1580" s="44">
        <f>IFERROR(_xll.qlIndexFixing(ONIndex6M,I1580,TRUE,_xll.ohTrigger(RecalcTrigger,Trigger6M)),NA())</f>
        <v>1.6396049323921247E-2</v>
      </c>
      <c r="Q1580" s="183">
        <f>IFERROR(_xll.qlIndexFixing(ONIndex1Y,I1580,TRUE,_xll.ohTrigger(RecalcTrigger,Trigger1Y)),NA())</f>
        <v>1.6708470840258727E-2</v>
      </c>
    </row>
    <row r="1581" spans="2:17" x14ac:dyDescent="0.2">
      <c r="B1581" s="39" t="s">
        <v>42</v>
      </c>
      <c r="D1581" s="42">
        <f>_xll.qlCalendarAdvance(Calendar,$D1580,B1581,"f",FALSE)</f>
        <v>50536</v>
      </c>
      <c r="E1581" s="177">
        <f>_xll.qlInterestRateIndexValueDate(IndexON,D1581)</f>
        <v>50536</v>
      </c>
      <c r="F1581" s="193">
        <f>IFERROR(_xll.qlIndexFixing(IndexON,D1581,TRUE,_xll.ohTrigger(RecalcTrigger,TriggerON)),NA())</f>
        <v>1.5908178586352406E-2</v>
      </c>
      <c r="H1581" s="42">
        <f>_xll.qlCalendarAdvance(Calendar,$H1580,B1581,"f",FALSE)</f>
        <v>50536</v>
      </c>
      <c r="I1581" s="177">
        <f>_xll.qlInterestRateIndexValueDate(Index1M,$H1581)</f>
        <v>50538</v>
      </c>
      <c r="J1581" s="182">
        <f>IFERROR(_xll.qlIndexFixing(Index1M,$H1581,TRUE,_xll.ohTrigger(RecalcTrigger,Trigger1M)),NA())</f>
        <v>1.5970340486841927E-2</v>
      </c>
      <c r="K1581" s="44">
        <f>IFERROR(_xll.qlIndexFixing(Index3M,H1581,TRUE,_xll.ohTrigger(RecalcTrigger,Trigger3M)),NA())</f>
        <v>1.6246185302972633E-2</v>
      </c>
      <c r="L1581" s="44">
        <f>IFERROR(_xll.qlIndexFixing(Index6M,$H1581,TRUE,_xll.ohTrigger(RecalcTrigger,Trigger6M)),NA())</f>
        <v>1.6300779618750403E-2</v>
      </c>
      <c r="M1581" s="183">
        <f>IFERROR(_xll.qlIndexFixing(Index1Y,$H1581,TRUE,_xll.ohTrigger(RecalcTrigger,Trigger1Y)),NA())</f>
        <v>1.6618852763981305E-2</v>
      </c>
      <c r="N1581" s="182">
        <f>IFERROR(_xll.qlIndexFixing(ONIndex1M,I1581,TRUE,_xll.ohTrigger(RecalcTrigger,Trigger1M)),NA())</f>
        <v>1.5981211924369632E-2</v>
      </c>
      <c r="O1581" s="44">
        <f>IFERROR(_xll.qlIndexFixing(ONIndex3M,I1581,TRUE,_xll.ohTrigger(RecalcTrigger,Trigger3M)),NA())</f>
        <v>1.6289469966981329E-2</v>
      </c>
      <c r="P1581" s="44">
        <f>IFERROR(_xll.qlIndexFixing(ONIndex6M,I1581,TRUE,_xll.ohTrigger(RecalcTrigger,Trigger6M)),NA())</f>
        <v>1.6383549105301043E-2</v>
      </c>
      <c r="Q1581" s="183">
        <f>IFERROR(_xll.qlIndexFixing(ONIndex1Y,I1581,TRUE,_xll.ohTrigger(RecalcTrigger,Trigger1Y)),NA())</f>
        <v>1.6698915193744668E-2</v>
      </c>
    </row>
    <row r="1582" spans="2:17" x14ac:dyDescent="0.2">
      <c r="B1582" s="39" t="s">
        <v>42</v>
      </c>
      <c r="D1582" s="42">
        <f>_xll.qlCalendarAdvance(Calendar,$D1581,B1582,"f",FALSE)</f>
        <v>50543</v>
      </c>
      <c r="E1582" s="177">
        <f>_xll.qlInterestRateIndexValueDate(IndexON,D1582)</f>
        <v>50543</v>
      </c>
      <c r="F1582" s="193">
        <f>IFERROR(_xll.qlIndexFixing(IndexON,D1582,TRUE,_xll.ohTrigger(RecalcTrigger,TriggerON)),NA())</f>
        <v>1.5894872542405736E-2</v>
      </c>
      <c r="H1582" s="42">
        <f>_xll.qlCalendarAdvance(Calendar,$H1581,B1582,"f",FALSE)</f>
        <v>50543</v>
      </c>
      <c r="I1582" s="177">
        <f>_xll.qlInterestRateIndexValueDate(Index1M,$H1582)</f>
        <v>50545</v>
      </c>
      <c r="J1582" s="182">
        <f>IFERROR(_xll.qlIndexFixing(Index1M,$H1582,TRUE,_xll.ohTrigger(RecalcTrigger,Trigger1M)),NA())</f>
        <v>1.5957065815694615E-2</v>
      </c>
      <c r="K1582" s="44">
        <f>IFERROR(_xll.qlIndexFixing(Index3M,H1582,TRUE,_xll.ohTrigger(RecalcTrigger,Trigger3M)),NA())</f>
        <v>1.6233326865127708E-2</v>
      </c>
      <c r="L1582" s="44">
        <f>IFERROR(_xll.qlIndexFixing(Index6M,$H1582,TRUE,_xll.ohTrigger(RecalcTrigger,Trigger6M)),NA())</f>
        <v>1.6289062869494855E-2</v>
      </c>
      <c r="M1582" s="183">
        <f>IFERROR(_xll.qlIndexFixing(Index1Y,$H1582,TRUE,_xll.ohTrigger(RecalcTrigger,Trigger1Y)),NA())</f>
        <v>1.6610655357036062E-2</v>
      </c>
      <c r="N1582" s="182">
        <f>IFERROR(_xll.qlIndexFixing(ONIndex1M,I1582,TRUE,_xll.ohTrigger(RecalcTrigger,Trigger1M)),NA())</f>
        <v>1.5967874729660991E-2</v>
      </c>
      <c r="O1582" s="44">
        <f>IFERROR(_xll.qlIndexFixing(ONIndex3M,I1582,TRUE,_xll.ohTrigger(RecalcTrigger,Trigger3M)),NA())</f>
        <v>1.6276386820415212E-2</v>
      </c>
      <c r="P1582" s="44">
        <f>IFERROR(_xll.qlIndexFixing(ONIndex6M,I1582,TRUE,_xll.ohTrigger(RecalcTrigger,Trigger6M)),NA())</f>
        <v>1.6371110596677951E-2</v>
      </c>
      <c r="Q1582" s="183">
        <f>IFERROR(_xll.qlIndexFixing(ONIndex1Y,I1582,TRUE,_xll.ohTrigger(RecalcTrigger,Trigger1Y)),NA())</f>
        <v>1.6689411437402768E-2</v>
      </c>
    </row>
    <row r="1583" spans="2:17" x14ac:dyDescent="0.2">
      <c r="B1583" s="39" t="s">
        <v>42</v>
      </c>
      <c r="D1583" s="42">
        <f>_xll.qlCalendarAdvance(Calendar,$D1582,B1583,"f",FALSE)</f>
        <v>50550</v>
      </c>
      <c r="E1583" s="177">
        <f>_xll.qlInterestRateIndexValueDate(IndexON,D1583)</f>
        <v>50550</v>
      </c>
      <c r="F1583" s="193">
        <f>IFERROR(_xll.qlIndexFixing(IndexON,D1583,TRUE,_xll.ohTrigger(RecalcTrigger,TriggerON)),NA())</f>
        <v>1.5881613952499762E-2</v>
      </c>
      <c r="H1583" s="42">
        <f>_xll.qlCalendarAdvance(Calendar,$H1582,B1583,"f",FALSE)</f>
        <v>50550</v>
      </c>
      <c r="I1583" s="177">
        <f>_xll.qlInterestRateIndexValueDate(Index1M,$H1583)</f>
        <v>50552</v>
      </c>
      <c r="J1583" s="182">
        <f>IFERROR(_xll.qlIndexFixing(Index1M,$H1583,TRUE,_xll.ohTrigger(RecalcTrigger,Trigger1M)),NA())</f>
        <v>1.5943840625664008E-2</v>
      </c>
      <c r="K1583" s="44">
        <f>IFERROR(_xll.qlIndexFixing(Index3M,H1583,TRUE,_xll.ohTrigger(RecalcTrigger,Trigger3M)),NA())</f>
        <v>1.6220516092359021E-2</v>
      </c>
      <c r="L1583" s="44">
        <f>IFERROR(_xll.qlIndexFixing(Index6M,$H1583,TRUE,_xll.ohTrigger(RecalcTrigger,Trigger6M)),NA())</f>
        <v>1.6277413039094708E-2</v>
      </c>
      <c r="M1583" s="183">
        <f>IFERROR(_xll.qlIndexFixing(Index1Y,$H1583,TRUE,_xll.ohTrigger(RecalcTrigger,Trigger1Y)),NA())</f>
        <v>1.6602518092089378E-2</v>
      </c>
      <c r="N1583" s="182">
        <f>IFERROR(_xll.qlIndexFixing(ONIndex1M,I1583,TRUE,_xll.ohTrigger(RecalcTrigger,Trigger1M)),NA())</f>
        <v>1.5954586418009953E-2</v>
      </c>
      <c r="O1583" s="44">
        <f>IFERROR(_xll.qlIndexFixing(ONIndex3M,I1583,TRUE,_xll.ohTrigger(RecalcTrigger,Trigger3M)),NA())</f>
        <v>1.6263349365299717E-2</v>
      </c>
      <c r="P1583" s="44">
        <f>IFERROR(_xll.qlIndexFixing(ONIndex6M,I1583,TRUE,_xll.ohTrigger(RecalcTrigger,Trigger6M)),NA())</f>
        <v>1.6358734134183095E-2</v>
      </c>
      <c r="Q1583" s="183">
        <f>IFERROR(_xll.qlIndexFixing(ONIndex1Y,I1583,TRUE,_xll.ohTrigger(RecalcTrigger,Trigger1Y)),NA())</f>
        <v>1.6679959843335368E-2</v>
      </c>
    </row>
    <row r="1584" spans="2:17" x14ac:dyDescent="0.2">
      <c r="B1584" s="39" t="s">
        <v>42</v>
      </c>
      <c r="D1584" s="42">
        <f>_xll.qlCalendarAdvance(Calendar,$D1583,B1584,"f",FALSE)</f>
        <v>50557</v>
      </c>
      <c r="E1584" s="177">
        <f>_xll.qlInterestRateIndexValueDate(IndexON,D1584)</f>
        <v>50557</v>
      </c>
      <c r="F1584" s="193">
        <f>IFERROR(_xll.qlIndexFixing(IndexON,D1584,TRUE,_xll.ohTrigger(RecalcTrigger,TriggerON)),NA())</f>
        <v>1.5868403124708053E-2</v>
      </c>
      <c r="H1584" s="42">
        <f>_xll.qlCalendarAdvance(Calendar,$H1583,B1584,"f",FALSE)</f>
        <v>50557</v>
      </c>
      <c r="I1584" s="177">
        <f>_xll.qlInterestRateIndexValueDate(Index1M,$H1584)</f>
        <v>50559</v>
      </c>
      <c r="J1584" s="182">
        <f>IFERROR(_xll.qlIndexFixing(Index1M,$H1584,TRUE,_xll.ohTrigger(RecalcTrigger,Trigger1M)),NA())</f>
        <v>1.5930665230529106E-2</v>
      </c>
      <c r="K1584" s="44">
        <f>IFERROR(_xll.qlIndexFixing(Index3M,H1584,TRUE,_xll.ohTrigger(RecalcTrigger,Trigger3M)),NA())</f>
        <v>1.6207753278454171E-2</v>
      </c>
      <c r="L1584" s="44">
        <f>IFERROR(_xll.qlIndexFixing(Index6M,$H1584,TRUE,_xll.ohTrigger(RecalcTrigger,Trigger6M)),NA())</f>
        <v>1.6267143664870649E-2</v>
      </c>
      <c r="M1584" s="183">
        <f>IFERROR(_xll.qlIndexFixing(Index1Y,$H1584,TRUE,_xll.ohTrigger(RecalcTrigger,Trigger1Y)),NA())</f>
        <v>1.6594441244428555E-2</v>
      </c>
      <c r="N1584" s="182">
        <f>IFERROR(_xll.qlIndexFixing(ONIndex1M,I1584,TRUE,_xll.ohTrigger(RecalcTrigger,Trigger1M)),NA())</f>
        <v>1.5941347302925735E-2</v>
      </c>
      <c r="O1584" s="44">
        <f>IFERROR(_xll.qlIndexFixing(ONIndex3M,I1584,TRUE,_xll.ohTrigger(RecalcTrigger,Trigger3M)),NA())</f>
        <v>1.6250357895000178E-2</v>
      </c>
      <c r="P1584" s="44">
        <f>IFERROR(_xll.qlIndexFixing(ONIndex6M,I1584,TRUE,_xll.ohTrigger(RecalcTrigger,Trigger6M)),NA())</f>
        <v>1.6346420053787725E-2</v>
      </c>
      <c r="Q1584" s="183">
        <f>IFERROR(_xll.qlIndexFixing(ONIndex1Y,I1584,TRUE,_xll.ohTrigger(RecalcTrigger,Trigger1Y)),NA())</f>
        <v>1.6670560683644808E-2</v>
      </c>
    </row>
    <row r="1585" spans="2:17" x14ac:dyDescent="0.2">
      <c r="B1585" s="39" t="s">
        <v>42</v>
      </c>
      <c r="D1585" s="42">
        <f>_xll.qlCalendarAdvance(Calendar,$D1584,B1585,"f",FALSE)</f>
        <v>50564</v>
      </c>
      <c r="E1585" s="177">
        <f>_xll.qlInterestRateIndexValueDate(IndexON,D1585)</f>
        <v>50564</v>
      </c>
      <c r="F1585" s="193">
        <f>IFERROR(_xll.qlIndexFixing(IndexON,D1585,TRUE,_xll.ohTrigger(RecalcTrigger,TriggerON)),NA())</f>
        <v>1.5855240366944301E-2</v>
      </c>
      <c r="H1585" s="42">
        <f>_xll.qlCalendarAdvance(Calendar,$H1584,B1585,"f",FALSE)</f>
        <v>50564</v>
      </c>
      <c r="I1585" s="177">
        <f>_xll.qlInterestRateIndexValueDate(Index1M,$H1585)</f>
        <v>50566</v>
      </c>
      <c r="J1585" s="182">
        <f>IFERROR(_xll.qlIndexFixing(Index1M,$H1585,TRUE,_xll.ohTrigger(RecalcTrigger,Trigger1M)),NA())</f>
        <v>1.5917539944058923E-2</v>
      </c>
      <c r="K1585" s="44">
        <f>IFERROR(_xll.qlIndexFixing(Index3M,H1585,TRUE,_xll.ohTrigger(RecalcTrigger,Trigger3M)),NA())</f>
        <v>1.6195038717205103E-2</v>
      </c>
      <c r="L1585" s="44">
        <f>IFERROR(_xll.qlIndexFixing(Index6M,$H1585,TRUE,_xll.ohTrigger(RecalcTrigger,Trigger6M)),NA())</f>
        <v>1.6255615409538442E-2</v>
      </c>
      <c r="M1585" s="183">
        <f>IFERROR(_xll.qlIndexFixing(Index1Y,$H1585,TRUE,_xll.ohTrigger(RecalcTrigger,Trigger1Y)),NA())</f>
        <v>1.6586425089342643E-2</v>
      </c>
      <c r="N1585" s="182">
        <f>IFERROR(_xll.qlIndexFixing(ONIndex1M,I1585,TRUE,_xll.ohTrigger(RecalcTrigger,Trigger1M)),NA())</f>
        <v>1.5928157697997491E-2</v>
      </c>
      <c r="O1585" s="44">
        <f>IFERROR(_xll.qlIndexFixing(ONIndex3M,I1585,TRUE,_xll.ohTrigger(RecalcTrigger,Trigger3M)),NA())</f>
        <v>1.6237412702322374E-2</v>
      </c>
      <c r="P1585" s="44">
        <f>IFERROR(_xll.qlIndexFixing(ONIndex6M,I1585,TRUE,_xll.ohTrigger(RecalcTrigger,Trigger6M)),NA())</f>
        <v>1.6334168691463091E-2</v>
      </c>
      <c r="Q1585" s="183">
        <f>IFERROR(_xll.qlIndexFixing(ONIndex1Y,I1585,TRUE,_xll.ohTrigger(RecalcTrigger,Trigger1Y)),NA())</f>
        <v>1.6661214230593302E-2</v>
      </c>
    </row>
    <row r="1586" spans="2:17" x14ac:dyDescent="0.2">
      <c r="B1586" s="39" t="s">
        <v>42</v>
      </c>
      <c r="D1586" s="42">
        <f>_xll.qlCalendarAdvance(Calendar,$D1585,B1586,"f",FALSE)</f>
        <v>50571</v>
      </c>
      <c r="E1586" s="177">
        <f>_xll.qlInterestRateIndexValueDate(IndexON,D1586)</f>
        <v>50571</v>
      </c>
      <c r="F1586" s="193">
        <f>IFERROR(_xll.qlIndexFixing(IndexON,D1586,TRUE,_xll.ohTrigger(RecalcTrigger,TriggerON)),NA())</f>
        <v>1.5842125987202138E-2</v>
      </c>
      <c r="H1586" s="42">
        <f>_xll.qlCalendarAdvance(Calendar,$H1585,B1586,"f",FALSE)</f>
        <v>50571</v>
      </c>
      <c r="I1586" s="177">
        <f>_xll.qlInterestRateIndexValueDate(Index1M,$H1586)</f>
        <v>50573</v>
      </c>
      <c r="J1586" s="182">
        <f>IFERROR(_xll.qlIndexFixing(Index1M,$H1586,TRUE,_xll.ohTrigger(RecalcTrigger,Trigger1M)),NA())</f>
        <v>1.5904465080022467E-2</v>
      </c>
      <c r="K1586" s="44">
        <f>IFERROR(_xll.qlIndexFixing(Index3M,H1586,TRUE,_xll.ohTrigger(RecalcTrigger,Trigger3M)),NA())</f>
        <v>1.6182372702395947E-2</v>
      </c>
      <c r="L1586" s="44">
        <f>IFERROR(_xll.qlIndexFixing(Index6M,$H1586,TRUE,_xll.ohTrigger(RecalcTrigger,Trigger6M)),NA())</f>
        <v>1.6244155003390864E-2</v>
      </c>
      <c r="M1586" s="183">
        <f>IFERROR(_xll.qlIndexFixing(Index1Y,$H1586,TRUE,_xll.ohTrigger(RecalcTrigger,Trigger1Y)),NA())</f>
        <v>1.6578469902122882E-2</v>
      </c>
      <c r="N1586" s="182">
        <f>IFERROR(_xll.qlIndexFixing(ONIndex1M,I1586,TRUE,_xll.ohTrigger(RecalcTrigger,Trigger1M)),NA())</f>
        <v>1.591501791657457E-2</v>
      </c>
      <c r="O1586" s="44">
        <f>IFERROR(_xll.qlIndexFixing(ONIndex3M,I1586,TRUE,_xll.ohTrigger(RecalcTrigger,Trigger3M)),NA())</f>
        <v>1.6224514080391828E-2</v>
      </c>
      <c r="P1586" s="44">
        <f>IFERROR(_xll.qlIndexFixing(ONIndex6M,I1586,TRUE,_xll.ohTrigger(RecalcTrigger,Trigger6M)),NA())</f>
        <v>1.6321980383260382E-2</v>
      </c>
      <c r="Q1586" s="183">
        <f>IFERROR(_xll.qlIndexFixing(ONIndex1Y,I1586,TRUE,_xll.ohTrigger(RecalcTrigger,Trigger1Y)),NA())</f>
        <v>1.6651920756203253E-2</v>
      </c>
    </row>
    <row r="1587" spans="2:17" x14ac:dyDescent="0.2">
      <c r="B1587" s="39" t="s">
        <v>42</v>
      </c>
      <c r="D1587" s="42">
        <f>_xll.qlCalendarAdvance(Calendar,$D1586,B1587,"f",FALSE)</f>
        <v>50578</v>
      </c>
      <c r="E1587" s="177">
        <f>_xll.qlInterestRateIndexValueDate(IndexON,D1587)</f>
        <v>50578</v>
      </c>
      <c r="F1587" s="193">
        <f>IFERROR(_xll.qlIndexFixing(IndexON,D1587,TRUE,_xll.ohTrigger(RecalcTrigger,TriggerON)),NA())</f>
        <v>1.5829060293475194E-2</v>
      </c>
      <c r="H1587" s="42">
        <f>_xll.qlCalendarAdvance(Calendar,$H1586,B1587,"f",FALSE)</f>
        <v>50578</v>
      </c>
      <c r="I1587" s="177">
        <f>_xll.qlInterestRateIndexValueDate(Index1M,$H1587)</f>
        <v>50580</v>
      </c>
      <c r="J1587" s="182">
        <f>IFERROR(_xll.qlIndexFixing(Index1M,$H1587,TRUE,_xll.ohTrigger(RecalcTrigger,Trigger1M)),NA())</f>
        <v>1.5891440952193747E-2</v>
      </c>
      <c r="K1587" s="44">
        <f>IFERROR(_xll.qlIndexFixing(Index3M,H1587,TRUE,_xll.ohTrigger(RecalcTrigger,Trigger3M)),NA())</f>
        <v>1.6169755527813436E-2</v>
      </c>
      <c r="L1587" s="44">
        <f>IFERROR(_xll.qlIndexFixing(Index6M,$H1587,TRUE,_xll.ohTrigger(RecalcTrigger,Trigger6M)),NA())</f>
        <v>1.6232762784040698E-2</v>
      </c>
      <c r="M1587" s="183">
        <f>IFERROR(_xll.qlIndexFixing(Index1Y,$H1587,TRUE,_xll.ohTrigger(RecalcTrigger,Trigger1Y)),NA())</f>
        <v>1.6570575958062925E-2</v>
      </c>
      <c r="N1587" s="182">
        <f>IFERROR(_xll.qlIndexFixing(ONIndex1M,I1587,TRUE,_xll.ohTrigger(RecalcTrigger,Trigger1M)),NA())</f>
        <v>1.5901928272485932E-2</v>
      </c>
      <c r="O1587" s="44">
        <f>IFERROR(_xll.qlIndexFixing(ONIndex3M,I1587,TRUE,_xll.ohTrigger(RecalcTrigger,Trigger3M)),NA())</f>
        <v>1.6211662322334064E-2</v>
      </c>
      <c r="P1587" s="44">
        <f>IFERROR(_xll.qlIndexFixing(ONIndex6M,I1587,TRUE,_xll.ohTrigger(RecalcTrigger,Trigger6M)),NA())</f>
        <v>1.6309855465230783E-2</v>
      </c>
      <c r="Q1587" s="183">
        <f>IFERROR(_xll.qlIndexFixing(ONIndex1Y,I1587,TRUE,_xll.ohTrigger(RecalcTrigger,Trigger1Y)),NA())</f>
        <v>1.6642680532896748E-2</v>
      </c>
    </row>
    <row r="1588" spans="2:17" x14ac:dyDescent="0.2">
      <c r="B1588" s="39" t="s">
        <v>42</v>
      </c>
      <c r="D1588" s="42">
        <f>_xll.qlCalendarAdvance(Calendar,$D1587,B1588,"f",FALSE)</f>
        <v>50585</v>
      </c>
      <c r="E1588" s="177">
        <f>_xll.qlInterestRateIndexValueDate(IndexON,D1588)</f>
        <v>50585</v>
      </c>
      <c r="F1588" s="193">
        <f>IFERROR(_xll.qlIndexFixing(IndexON,D1588,TRUE,_xll.ohTrigger(RecalcTrigger,TriggerON)),NA())</f>
        <v>1.5816043593837037E-2</v>
      </c>
      <c r="H1588" s="42">
        <f>_xll.qlCalendarAdvance(Calendar,$H1587,B1588,"f",FALSE)</f>
        <v>50585</v>
      </c>
      <c r="I1588" s="177">
        <f>_xll.qlInterestRateIndexValueDate(Index1M,$H1588)</f>
        <v>50587</v>
      </c>
      <c r="J1588" s="182">
        <f>IFERROR(_xll.qlIndexFixing(Index1M,$H1588,TRUE,_xll.ohTrigger(RecalcTrigger,Trigger1M)),NA())</f>
        <v>1.5878467874341773E-2</v>
      </c>
      <c r="K1588" s="44">
        <f>IFERROR(_xll.qlIndexFixing(Index3M,H1588,TRUE,_xll.ohTrigger(RecalcTrigger,Trigger3M)),NA())</f>
        <v>1.6157187487238225E-2</v>
      </c>
      <c r="L1588" s="44">
        <f>IFERROR(_xll.qlIndexFixing(Index6M,$H1588,TRUE,_xll.ohTrigger(RecalcTrigger,Trigger6M)),NA())</f>
        <v>1.6220179487384717E-2</v>
      </c>
      <c r="M1588" s="183">
        <f>IFERROR(_xll.qlIndexFixing(Index1Y,$H1588,TRUE,_xll.ohTrigger(RecalcTrigger,Trigger1Y)),NA())</f>
        <v>1.6562743532458613E-2</v>
      </c>
      <c r="N1588" s="182">
        <f>IFERROR(_xll.qlIndexFixing(ONIndex1M,I1588,TRUE,_xll.ohTrigger(RecalcTrigger,Trigger1M)),NA())</f>
        <v>1.5888889078921054E-2</v>
      </c>
      <c r="O1588" s="44">
        <f>IFERROR(_xll.qlIndexFixing(ONIndex3M,I1588,TRUE,_xll.ohTrigger(RecalcTrigger,Trigger3M)),NA())</f>
        <v>1.619885772119467E-2</v>
      </c>
      <c r="P1588" s="44">
        <f>IFERROR(_xll.qlIndexFixing(ONIndex6M,I1588,TRUE,_xll.ohTrigger(RecalcTrigger,Trigger6M)),NA())</f>
        <v>1.6297794273345545E-2</v>
      </c>
      <c r="Q1588" s="183">
        <f>IFERROR(_xll.qlIndexFixing(ONIndex1Y,I1588,TRUE,_xll.ohTrigger(RecalcTrigger,Trigger1Y)),NA())</f>
        <v>1.6633493832696189E-2</v>
      </c>
    </row>
    <row r="1589" spans="2:17" x14ac:dyDescent="0.2">
      <c r="B1589" s="39" t="s">
        <v>42</v>
      </c>
      <c r="D1589" s="42">
        <f>_xll.qlCalendarAdvance(Calendar,$D1588,B1589,"f",FALSE)</f>
        <v>50592</v>
      </c>
      <c r="E1589" s="177">
        <f>_xll.qlInterestRateIndexValueDate(IndexON,D1589)</f>
        <v>50592</v>
      </c>
      <c r="F1589" s="193">
        <f>IFERROR(_xll.qlIndexFixing(IndexON,D1589,TRUE,_xll.ohTrigger(RecalcTrigger,TriggerON)),NA())</f>
        <v>1.580307619620136E-2</v>
      </c>
      <c r="H1589" s="42">
        <f>_xll.qlCalendarAdvance(Calendar,$H1588,B1589,"f",FALSE)</f>
        <v>50592</v>
      </c>
      <c r="I1589" s="177">
        <f>_xll.qlInterestRateIndexValueDate(Index1M,$H1589)</f>
        <v>50594</v>
      </c>
      <c r="J1589" s="182">
        <f>IFERROR(_xll.qlIndexFixing(Index1M,$H1589,TRUE,_xll.ohTrigger(RecalcTrigger,Trigger1M)),NA())</f>
        <v>1.5865546160228061E-2</v>
      </c>
      <c r="K1589" s="44">
        <f>IFERROR(_xll.qlIndexFixing(Index3M,H1589,TRUE,_xll.ohTrigger(RecalcTrigger,Trigger3M)),NA())</f>
        <v>1.6144668874452699E-2</v>
      </c>
      <c r="L1589" s="44">
        <f>IFERROR(_xll.qlIndexFixing(Index6M,$H1589,TRUE,_xll.ohTrigger(RecalcTrigger,Trigger6M)),NA())</f>
        <v>1.6208938260579831E-2</v>
      </c>
      <c r="M1589" s="183">
        <f>IFERROR(_xll.qlIndexFixing(Index1Y,$H1589,TRUE,_xll.ohTrigger(RecalcTrigger,Trigger1Y)),NA())</f>
        <v>1.6554972900608634E-2</v>
      </c>
      <c r="N1589" s="182">
        <f>IFERROR(_xll.qlIndexFixing(ONIndex1M,I1589,TRUE,_xll.ohTrigger(RecalcTrigger,Trigger1M)),NA())</f>
        <v>1.587590064962896E-2</v>
      </c>
      <c r="O1589" s="44">
        <f>IFERROR(_xll.qlIndexFixing(ONIndex3M,I1589,TRUE,_xll.ohTrigger(RecalcTrigger,Trigger3M)),NA())</f>
        <v>1.6186100569939299E-2</v>
      </c>
      <c r="P1589" s="44">
        <f>IFERROR(_xll.qlIndexFixing(ONIndex6M,I1589,TRUE,_xll.ohTrigger(RecalcTrigger,Trigger6M)),NA())</f>
        <v>1.6285797143735792E-2</v>
      </c>
      <c r="Q1589" s="183">
        <f>IFERROR(_xll.qlIndexFixing(ONIndex1Y,I1589,TRUE,_xll.ohTrigger(RecalcTrigger,Trigger1Y)),NA())</f>
        <v>1.662436092786379E-2</v>
      </c>
    </row>
    <row r="1590" spans="2:17" x14ac:dyDescent="0.2">
      <c r="B1590" s="39" t="s">
        <v>42</v>
      </c>
      <c r="D1590" s="42">
        <f>_xll.qlCalendarAdvance(Calendar,$D1589,B1590,"f",FALSE)</f>
        <v>50599</v>
      </c>
      <c r="E1590" s="177">
        <f>_xll.qlInterestRateIndexValueDate(IndexON,D1590)</f>
        <v>50599</v>
      </c>
      <c r="F1590" s="193">
        <f>IFERROR(_xll.qlIndexFixing(IndexON,D1590,TRUE,_xll.ohTrigger(RecalcTrigger,TriggerON)),NA())</f>
        <v>1.5790158408561794E-2</v>
      </c>
      <c r="H1590" s="42">
        <f>_xll.qlCalendarAdvance(Calendar,$H1589,B1590,"f",FALSE)</f>
        <v>50599</v>
      </c>
      <c r="I1590" s="177">
        <f>_xll.qlInterestRateIndexValueDate(Index1M,$H1590)</f>
        <v>50601</v>
      </c>
      <c r="J1590" s="182">
        <f>IFERROR(_xll.qlIndexFixing(Index1M,$H1590,TRUE,_xll.ohTrigger(RecalcTrigger,Trigger1M)),NA())</f>
        <v>1.5852676123626619E-2</v>
      </c>
      <c r="K1590" s="44">
        <f>IFERROR(_xll.qlIndexFixing(Index3M,H1590,TRUE,_xll.ohTrigger(RecalcTrigger,Trigger3M)),NA())</f>
        <v>1.6132199983232301E-2</v>
      </c>
      <c r="L1590" s="44">
        <f>IFERROR(_xll.qlIndexFixing(Index6M,$H1590,TRUE,_xll.ohTrigger(RecalcTrigger,Trigger6M)),NA())</f>
        <v>1.6197766316109221E-2</v>
      </c>
      <c r="M1590" s="183">
        <f>IFERROR(_xll.qlIndexFixing(Index1Y,$H1590,TRUE,_xll.ohTrigger(RecalcTrigger,Trigger1Y)),NA())</f>
        <v>1.654726433781474E-2</v>
      </c>
      <c r="N1590" s="182">
        <f>IFERROR(_xll.qlIndexFixing(ONIndex1M,I1590,TRUE,_xll.ohTrigger(RecalcTrigger,Trigger1M)),NA())</f>
        <v>1.5862963297879062E-2</v>
      </c>
      <c r="O1590" s="44">
        <f>IFERROR(_xll.qlIndexFixing(ONIndex3M,I1590,TRUE,_xll.ohTrigger(RecalcTrigger,Trigger3M)),NA())</f>
        <v>1.6173391161693473E-2</v>
      </c>
      <c r="P1590" s="44">
        <f>IFERROR(_xll.qlIndexFixing(ONIndex6M,I1590,TRUE,_xll.ohTrigger(RecalcTrigger,Trigger6M)),NA())</f>
        <v>1.6273864412212902E-2</v>
      </c>
      <c r="Q1590" s="183">
        <f>IFERROR(_xll.qlIndexFixing(ONIndex1Y,I1590,TRUE,_xll.ohTrigger(RecalcTrigger,Trigger1Y)),NA())</f>
        <v>1.6615282090501893E-2</v>
      </c>
    </row>
    <row r="1591" spans="2:17" x14ac:dyDescent="0.2">
      <c r="B1591" s="39" t="s">
        <v>42</v>
      </c>
      <c r="D1591" s="42">
        <f>_xll.qlCalendarAdvance(Calendar,$D1590,B1591,"f",FALSE)</f>
        <v>50606</v>
      </c>
      <c r="E1591" s="177">
        <f>_xll.qlInterestRateIndexValueDate(IndexON,D1591)</f>
        <v>50606</v>
      </c>
      <c r="F1591" s="193">
        <f>IFERROR(_xll.qlIndexFixing(IndexON,D1591,TRUE,_xll.ohTrigger(RecalcTrigger,TriggerON)),NA())</f>
        <v>1.5777290538991906E-2</v>
      </c>
      <c r="H1591" s="42">
        <f>_xll.qlCalendarAdvance(Calendar,$H1590,B1591,"f",FALSE)</f>
        <v>50606</v>
      </c>
      <c r="I1591" s="177">
        <f>_xll.qlInterestRateIndexValueDate(Index1M,$H1591)</f>
        <v>50608</v>
      </c>
      <c r="J1591" s="182">
        <f>IFERROR(_xll.qlIndexFixing(Index1M,$H1591,TRUE,_xll.ohTrigger(RecalcTrigger,Trigger1M)),NA())</f>
        <v>1.5839858078303959E-2</v>
      </c>
      <c r="K1591" s="44">
        <f>IFERROR(_xll.qlIndexFixing(Index3M,H1591,TRUE,_xll.ohTrigger(RecalcTrigger,Trigger3M)),NA())</f>
        <v>1.6119781107357678E-2</v>
      </c>
      <c r="L1591" s="44">
        <f>IFERROR(_xll.qlIndexFixing(Index6M,$H1591,TRUE,_xll.ohTrigger(RecalcTrigger,Trigger6M)),NA())</f>
        <v>1.6186663991610336E-2</v>
      </c>
      <c r="M1591" s="183">
        <f>IFERROR(_xll.qlIndexFixing(Index1Y,$H1591,TRUE,_xll.ohTrigger(RecalcTrigger,Trigger1Y)),NA())</f>
        <v>1.6539618119381535E-2</v>
      </c>
      <c r="N1591" s="182">
        <f>IFERROR(_xll.qlIndexFixing(ONIndex1M,I1591,TRUE,_xll.ohTrigger(RecalcTrigger,Trigger1M)),NA())</f>
        <v>1.5850077337340451E-2</v>
      </c>
      <c r="O1591" s="44">
        <f>IFERROR(_xll.qlIndexFixing(ONIndex3M,I1591,TRUE,_xll.ohTrigger(RecalcTrigger,Trigger3M)),NA())</f>
        <v>1.6160729789502781E-2</v>
      </c>
      <c r="P1591" s="44">
        <f>IFERROR(_xll.qlIndexFixing(ONIndex6M,I1591,TRUE,_xll.ohTrigger(RecalcTrigger,Trigger6M)),NA())</f>
        <v>1.626199641506787E-2</v>
      </c>
      <c r="Q1591" s="183">
        <f>IFERROR(_xll.qlIndexFixing(ONIndex1Y,I1591,TRUE,_xll.ohTrigger(RecalcTrigger,Trigger1Y)),NA())</f>
        <v>1.6606257592872709E-2</v>
      </c>
    </row>
    <row r="1592" spans="2:17" x14ac:dyDescent="0.2">
      <c r="B1592" s="39" t="s">
        <v>42</v>
      </c>
      <c r="D1592" s="42">
        <f>_xll.qlCalendarAdvance(Calendar,$D1591,B1592,"f",FALSE)</f>
        <v>50613</v>
      </c>
      <c r="E1592" s="177">
        <f>_xll.qlInterestRateIndexValueDate(IndexON,D1592)</f>
        <v>50613</v>
      </c>
      <c r="F1592" s="193">
        <f>IFERROR(_xll.qlIndexFixing(IndexON,D1592,TRUE,_xll.ohTrigger(RecalcTrigger,TriggerON)),NA())</f>
        <v>1.5764472895325454E-2</v>
      </c>
      <c r="H1592" s="42">
        <f>_xll.qlCalendarAdvance(Calendar,$H1591,B1592,"f",FALSE)</f>
        <v>50613</v>
      </c>
      <c r="I1592" s="177">
        <f>_xll.qlInterestRateIndexValueDate(Index1M,$H1592)</f>
        <v>50615</v>
      </c>
      <c r="J1592" s="182">
        <f>IFERROR(_xll.qlIndexFixing(Index1M,$H1592,TRUE,_xll.ohTrigger(RecalcTrigger,Trigger1M)),NA())</f>
        <v>1.5827092338021598E-2</v>
      </c>
      <c r="K1592" s="44">
        <f>IFERROR(_xll.qlIndexFixing(Index3M,H1592,TRUE,_xll.ohTrigger(RecalcTrigger,Trigger3M)),NA())</f>
        <v>1.6107412540603407E-2</v>
      </c>
      <c r="L1592" s="44">
        <f>IFERROR(_xll.qlIndexFixing(Index6M,$H1592,TRUE,_xll.ohTrigger(RecalcTrigger,Trigger6M)),NA())</f>
        <v>1.6175631624721479E-2</v>
      </c>
      <c r="M1592" s="183">
        <f>IFERROR(_xll.qlIndexFixing(Index1Y,$H1592,TRUE,_xll.ohTrigger(RecalcTrigger,Trigger1Y)),NA())</f>
        <v>1.653203452061603E-2</v>
      </c>
      <c r="N1592" s="182">
        <f>IFERROR(_xll.qlIndexFixing(ONIndex1M,I1592,TRUE,_xll.ohTrigger(RecalcTrigger,Trigger1M)),NA())</f>
        <v>1.5837243081522345E-2</v>
      </c>
      <c r="O1592" s="44">
        <f>IFERROR(_xll.qlIndexFixing(ONIndex3M,I1592,TRUE,_xll.ohTrigger(RecalcTrigger,Trigger3M)),NA())</f>
        <v>1.6148116746252938E-2</v>
      </c>
      <c r="P1592" s="44">
        <f>IFERROR(_xll.qlIndexFixing(ONIndex6M,I1592,TRUE,_xll.ohTrigger(RecalcTrigger,Trigger6M)),NA())</f>
        <v>1.6250193488271947E-2</v>
      </c>
      <c r="Q1592" s="183">
        <f>IFERROR(_xll.qlIndexFixing(ONIndex1Y,I1592,TRUE,_xll.ohTrigger(RecalcTrigger,Trigger1Y)),NA())</f>
        <v>1.6597287706918706E-2</v>
      </c>
    </row>
    <row r="1593" spans="2:17" x14ac:dyDescent="0.2">
      <c r="B1593" s="39" t="s">
        <v>42</v>
      </c>
      <c r="D1593" s="42">
        <f>_xll.qlCalendarAdvance(Calendar,$D1592,B1593,"f",FALSE)</f>
        <v>50620</v>
      </c>
      <c r="E1593" s="177">
        <f>_xll.qlInterestRateIndexValueDate(IndexON,D1593)</f>
        <v>50620</v>
      </c>
      <c r="F1593" s="193">
        <f>IFERROR(_xll.qlIndexFixing(IndexON,D1593,TRUE,_xll.ohTrigger(RecalcTrigger,TriggerON)),NA())</f>
        <v>1.5751705785715941E-2</v>
      </c>
      <c r="H1593" s="42">
        <f>_xll.qlCalendarAdvance(Calendar,$H1592,B1593,"f",FALSE)</f>
        <v>50620</v>
      </c>
      <c r="I1593" s="177">
        <f>_xll.qlInterestRateIndexValueDate(Index1M,$H1593)</f>
        <v>50622</v>
      </c>
      <c r="J1593" s="182">
        <f>IFERROR(_xll.qlIndexFixing(Index1M,$H1593,TRUE,_xll.ohTrigger(RecalcTrigger,Trigger1M)),NA())</f>
        <v>1.5814379216548546E-2</v>
      </c>
      <c r="K1593" s="44">
        <f>IFERROR(_xll.qlIndexFixing(Index3M,H1593,TRUE,_xll.ohTrigger(RecalcTrigger,Trigger3M)),NA())</f>
        <v>1.6095094576740576E-2</v>
      </c>
      <c r="L1593" s="44">
        <f>IFERROR(_xll.qlIndexFixing(Index6M,$H1593,TRUE,_xll.ohTrigger(RecalcTrigger,Trigger6M)),NA())</f>
        <v>1.6164669553077944E-2</v>
      </c>
      <c r="M1593" s="183">
        <f>IFERROR(_xll.qlIndexFixing(Index1Y,$H1593,TRUE,_xll.ohTrigger(RecalcTrigger,Trigger1Y)),NA())</f>
        <v>1.652451381682939E-2</v>
      </c>
      <c r="N1593" s="182">
        <f>IFERROR(_xll.qlIndexFixing(ONIndex1M,I1593,TRUE,_xll.ohTrigger(RecalcTrigger,Trigger1M)),NA())</f>
        <v>1.5824460843933963E-2</v>
      </c>
      <c r="O1593" s="44">
        <f>IFERROR(_xll.qlIndexFixing(ONIndex3M,I1593,TRUE,_xll.ohTrigger(RecalcTrigger,Trigger3M)),NA())</f>
        <v>1.6135552325149405E-2</v>
      </c>
      <c r="P1593" s="44">
        <f>IFERROR(_xll.qlIndexFixing(ONIndex6M,I1593,TRUE,_xll.ohTrigger(RecalcTrigger,Trigger6M)),NA())</f>
        <v>1.6238455967636511E-2</v>
      </c>
      <c r="Q1593" s="183">
        <f>IFERROR(_xll.qlIndexFixing(ONIndex1Y,I1593,TRUE,_xll.ohTrigger(RecalcTrigger,Trigger1Y)),NA())</f>
        <v>1.6588372705141907E-2</v>
      </c>
    </row>
    <row r="1594" spans="2:17" x14ac:dyDescent="0.2">
      <c r="B1594" s="39" t="s">
        <v>42</v>
      </c>
      <c r="D1594" s="42">
        <f>_xll.qlCalendarAdvance(Calendar,$D1593,B1594,"f",FALSE)</f>
        <v>50627</v>
      </c>
      <c r="E1594" s="177">
        <f>_xll.qlInterestRateIndexValueDate(IndexON,D1594)</f>
        <v>50627</v>
      </c>
      <c r="F1594" s="193">
        <f>IFERROR(_xll.qlIndexFixing(IndexON,D1594,TRUE,_xll.ohTrigger(RecalcTrigger,TriggerON)),NA())</f>
        <v>1.5738989518077062E-2</v>
      </c>
      <c r="H1594" s="42">
        <f>_xll.qlCalendarAdvance(Calendar,$H1593,B1594,"f",FALSE)</f>
        <v>50627</v>
      </c>
      <c r="I1594" s="177">
        <f>_xll.qlInterestRateIndexValueDate(Index1M,$H1594)</f>
        <v>50629</v>
      </c>
      <c r="J1594" s="182">
        <f>IFERROR(_xll.qlIndexFixing(Index1M,$H1594,TRUE,_xll.ohTrigger(RecalcTrigger,Trigger1M)),NA())</f>
        <v>1.580171902764882E-2</v>
      </c>
      <c r="K1594" s="44">
        <f>IFERROR(_xll.qlIndexFixing(Index3M,H1594,TRUE,_xll.ohTrigger(RecalcTrigger,Trigger3M)),NA())</f>
        <v>1.608282750954115E-2</v>
      </c>
      <c r="L1594" s="44">
        <f>IFERROR(_xll.qlIndexFixing(Index6M,$H1594,TRUE,_xll.ohTrigger(RecalcTrigger,Trigger6M)),NA())</f>
        <v>1.6153778114318035E-2</v>
      </c>
      <c r="M1594" s="183">
        <f>IFERROR(_xll.qlIndexFixing(Index1Y,$H1594,TRUE,_xll.ohTrigger(RecalcTrigger,Trigger1Y)),NA())</f>
        <v>1.6517056283336516E-2</v>
      </c>
      <c r="N1594" s="182">
        <f>IFERROR(_xll.qlIndexFixing(ONIndex1M,I1594,TRUE,_xll.ohTrigger(RecalcTrigger,Trigger1M)),NA())</f>
        <v>1.5811730938004587E-2</v>
      </c>
      <c r="O1594" s="44">
        <f>IFERROR(_xll.qlIndexFixing(ONIndex3M,I1594,TRUE,_xll.ohTrigger(RecalcTrigger,Trigger3M)),NA())</f>
        <v>1.6123036819317704E-2</v>
      </c>
      <c r="P1594" s="44">
        <f>IFERROR(_xll.qlIndexFixing(ONIndex6M,I1594,TRUE,_xll.ohTrigger(RecalcTrigger,Trigger6M)),NA())</f>
        <v>1.6226784189452559E-2</v>
      </c>
      <c r="Q1594" s="183">
        <f>IFERROR(_xll.qlIndexFixing(ONIndex1Y,I1594,TRUE,_xll.ohTrigger(RecalcTrigger,Trigger1Y)),NA())</f>
        <v>1.6579512859564716E-2</v>
      </c>
    </row>
    <row r="1595" spans="2:17" x14ac:dyDescent="0.2">
      <c r="B1595" s="39" t="s">
        <v>42</v>
      </c>
      <c r="D1595" s="42">
        <f>_xll.qlCalendarAdvance(Calendar,$D1594,B1595,"f",FALSE)</f>
        <v>50634</v>
      </c>
      <c r="E1595" s="177">
        <f>_xll.qlInterestRateIndexValueDate(IndexON,D1595)</f>
        <v>50634</v>
      </c>
      <c r="F1595" s="193">
        <f>IFERROR(_xll.qlIndexFixing(IndexON,D1595,TRUE,_xll.ohTrigger(RecalcTrigger,TriggerON)),NA())</f>
        <v>1.5726324400482383E-2</v>
      </c>
      <c r="H1595" s="42">
        <f>_xll.qlCalendarAdvance(Calendar,$H1594,B1595,"f",FALSE)</f>
        <v>50634</v>
      </c>
      <c r="I1595" s="177">
        <f>_xll.qlInterestRateIndexValueDate(Index1M,$H1595)</f>
        <v>50636</v>
      </c>
      <c r="J1595" s="182">
        <f>IFERROR(_xll.qlIndexFixing(Index1M,$H1595,TRUE,_xll.ohTrigger(RecalcTrigger,Trigger1M)),NA())</f>
        <v>1.5789112085086432E-2</v>
      </c>
      <c r="K1595" s="44">
        <f>IFERROR(_xll.qlIndexFixing(Index3M,H1595,TRUE,_xll.ohTrigger(RecalcTrigger,Trigger3M)),NA())</f>
        <v>1.6070611632776226E-2</v>
      </c>
      <c r="L1595" s="44">
        <f>IFERROR(_xll.qlIndexFixing(Index6M,$H1595,TRUE,_xll.ohTrigger(RecalcTrigger,Trigger6M)),NA())</f>
        <v>1.6142957646076622E-2</v>
      </c>
      <c r="M1595" s="183">
        <f>IFERROR(_xll.qlIndexFixing(Index1Y,$H1595,TRUE,_xll.ohTrigger(RecalcTrigger,Trigger1Y)),NA())</f>
        <v>1.6509662195455362E-2</v>
      </c>
      <c r="N1595" s="182">
        <f>IFERROR(_xll.qlIndexFixing(ONIndex1M,I1595,TRUE,_xll.ohTrigger(RecalcTrigger,Trigger1M)),NA())</f>
        <v>1.5799053677323371E-2</v>
      </c>
      <c r="O1595" s="44">
        <f>IFERROR(_xll.qlIndexFixing(ONIndex3M,I1595,TRUE,_xll.ohTrigger(RecalcTrigger,Trigger3M)),NA())</f>
        <v>1.6110570521723488E-2</v>
      </c>
      <c r="P1595" s="44">
        <f>IFERROR(_xll.qlIndexFixing(ONIndex6M,I1595,TRUE,_xll.ohTrigger(RecalcTrigger,Trigger6M)),NA())</f>
        <v>1.6215178489451532E-2</v>
      </c>
      <c r="Q1595" s="183">
        <f>IFERROR(_xll.qlIndexFixing(ONIndex1Y,I1595,TRUE,_xll.ohTrigger(RecalcTrigger,Trigger1Y)),NA())</f>
        <v>1.6570708442369408E-2</v>
      </c>
    </row>
    <row r="1596" spans="2:17" x14ac:dyDescent="0.2">
      <c r="B1596" s="39" t="s">
        <v>42</v>
      </c>
      <c r="D1596" s="42">
        <f>_xll.qlCalendarAdvance(Calendar,$D1595,B1596,"f",FALSE)</f>
        <v>50641</v>
      </c>
      <c r="E1596" s="177">
        <f>_xll.qlInterestRateIndexValueDate(IndexON,D1596)</f>
        <v>50641</v>
      </c>
      <c r="F1596" s="193">
        <f>IFERROR(_xll.qlIndexFixing(IndexON,D1596,TRUE,_xll.ohTrigger(RecalcTrigger,TriggerON)),NA())</f>
        <v>1.5713710740765663E-2</v>
      </c>
      <c r="H1596" s="42">
        <f>_xll.qlCalendarAdvance(Calendar,$H1595,B1596,"f",FALSE)</f>
        <v>50641</v>
      </c>
      <c r="I1596" s="177">
        <f>_xll.qlInterestRateIndexValueDate(Index1M,$H1596)</f>
        <v>50643</v>
      </c>
      <c r="J1596" s="182">
        <f>IFERROR(_xll.qlIndexFixing(Index1M,$H1596,TRUE,_xll.ohTrigger(RecalcTrigger,Trigger1M)),NA())</f>
        <v>1.5776558702625398E-2</v>
      </c>
      <c r="K1596" s="44">
        <f>IFERROR(_xll.qlIndexFixing(Index3M,H1596,TRUE,_xll.ohTrigger(RecalcTrigger,Trigger3M)),NA())</f>
        <v>1.6058447240213419E-2</v>
      </c>
      <c r="L1596" s="44">
        <f>IFERROR(_xll.qlIndexFixing(Index6M,$H1596,TRUE,_xll.ohTrigger(RecalcTrigger,Trigger6M)),NA())</f>
        <v>1.61322084859933E-2</v>
      </c>
      <c r="M1596" s="183">
        <f>IFERROR(_xll.qlIndexFixing(Index1Y,$H1596,TRUE,_xll.ohTrigger(RecalcTrigger,Trigger1Y)),NA())</f>
        <v>1.65023318285074E-2</v>
      </c>
      <c r="N1596" s="182">
        <f>IFERROR(_xll.qlIndexFixing(ONIndex1M,I1596,TRUE,_xll.ohTrigger(RecalcTrigger,Trigger1M)),NA())</f>
        <v>1.5786429375399536E-2</v>
      </c>
      <c r="O1596" s="44">
        <f>IFERROR(_xll.qlIndexFixing(ONIndex3M,I1596,TRUE,_xll.ohTrigger(RecalcTrigger,Trigger3M)),NA())</f>
        <v>1.6098153725252473E-2</v>
      </c>
      <c r="P1596" s="44">
        <f>IFERROR(_xll.qlIndexFixing(ONIndex6M,I1596,TRUE,_xll.ohTrigger(RecalcTrigger,Trigger6M)),NA())</f>
        <v>1.6203639204084297E-2</v>
      </c>
      <c r="Q1596" s="183">
        <f>IFERROR(_xll.qlIndexFixing(ONIndex1Y,I1596,TRUE,_xll.ohTrigger(RecalcTrigger,Trigger1Y)),NA())</f>
        <v>1.6561959725738262E-2</v>
      </c>
    </row>
    <row r="1597" spans="2:17" x14ac:dyDescent="0.2">
      <c r="B1597" s="39" t="s">
        <v>42</v>
      </c>
      <c r="D1597" s="42">
        <f>_xll.qlCalendarAdvance(Calendar,$D1596,B1597,"f",FALSE)</f>
        <v>50648</v>
      </c>
      <c r="E1597" s="177">
        <f>_xll.qlInterestRateIndexValueDate(IndexON,D1597)</f>
        <v>50648</v>
      </c>
      <c r="F1597" s="193">
        <f>IFERROR(_xll.qlIndexFixing(IndexON,D1597,TRUE,_xll.ohTrigger(RecalcTrigger,TriggerON)),NA())</f>
        <v>1.570114884716034E-2</v>
      </c>
      <c r="H1597" s="42">
        <f>_xll.qlCalendarAdvance(Calendar,$H1596,B1597,"f",FALSE)</f>
        <v>50648</v>
      </c>
      <c r="I1597" s="177">
        <f>_xll.qlInterestRateIndexValueDate(Index1M,$H1597)</f>
        <v>50650</v>
      </c>
      <c r="J1597" s="182">
        <f>IFERROR(_xll.qlIndexFixing(Index1M,$H1597,TRUE,_xll.ohTrigger(RecalcTrigger,Trigger1M)),NA())</f>
        <v>1.5764059194024738E-2</v>
      </c>
      <c r="K1597" s="44">
        <f>IFERROR(_xll.qlIndexFixing(Index3M,H1597,TRUE,_xll.ohTrigger(RecalcTrigger,Trigger3M)),NA())</f>
        <v>1.6046832832266607E-2</v>
      </c>
      <c r="L1597" s="44">
        <f>IFERROR(_xll.qlIndexFixing(Index6M,$H1597,TRUE,_xll.ohTrigger(RecalcTrigger,Trigger6M)),NA())</f>
        <v>1.6123423495461184E-2</v>
      </c>
      <c r="M1597" s="183">
        <f>IFERROR(_xll.qlIndexFixing(Index1Y,$H1597,TRUE,_xll.ohTrigger(RecalcTrigger,Trigger1Y)),NA())</f>
        <v>1.6495065457819341E-2</v>
      </c>
      <c r="N1597" s="182">
        <f>IFERROR(_xll.qlIndexFixing(ONIndex1M,I1597,TRUE,_xll.ohTrigger(RecalcTrigger,Trigger1M)),NA())</f>
        <v>1.5773858345662362E-2</v>
      </c>
      <c r="O1597" s="44">
        <f>IFERROR(_xll.qlIndexFixing(ONIndex3M,I1597,TRUE,_xll.ohTrigger(RecalcTrigger,Trigger3M)),NA())</f>
        <v>1.608578672326999E-2</v>
      </c>
      <c r="P1597" s="44">
        <f>IFERROR(_xll.qlIndexFixing(ONIndex6M,I1597,TRUE,_xll.ohTrigger(RecalcTrigger,Trigger6M)),NA())</f>
        <v>1.6192166668922425E-2</v>
      </c>
      <c r="Q1597" s="183">
        <f>IFERROR(_xll.qlIndexFixing(ONIndex1Y,I1597,TRUE,_xll.ohTrigger(RecalcTrigger,Trigger1Y)),NA())</f>
        <v>1.6553266981853554E-2</v>
      </c>
    </row>
    <row r="1598" spans="2:17" x14ac:dyDescent="0.2">
      <c r="B1598" s="39" t="s">
        <v>42</v>
      </c>
      <c r="D1598" s="42">
        <f>_xll.qlCalendarAdvance(Calendar,$D1597,B1598,"f",FALSE)</f>
        <v>50655</v>
      </c>
      <c r="E1598" s="177">
        <f>_xll.qlInterestRateIndexValueDate(IndexON,D1598)</f>
        <v>50655</v>
      </c>
      <c r="F1598" s="193">
        <f>IFERROR(_xll.qlIndexFixing(IndexON,D1598,TRUE,_xll.ohTrigger(RecalcTrigger,TriggerON)),NA())</f>
        <v>1.5688639027500173E-2</v>
      </c>
      <c r="H1598" s="42">
        <f>_xll.qlCalendarAdvance(Calendar,$H1597,B1598,"f",FALSE)</f>
        <v>50655</v>
      </c>
      <c r="I1598" s="177">
        <f>_xll.qlInterestRateIndexValueDate(Index1M,$H1598)</f>
        <v>50657</v>
      </c>
      <c r="J1598" s="182">
        <f>IFERROR(_xll.qlIndexFixing(Index1M,$H1598,TRUE,_xll.ohTrigger(RecalcTrigger,Trigger1M)),NA())</f>
        <v>1.5751613873053461E-2</v>
      </c>
      <c r="K1598" s="44">
        <f>IFERROR(_xll.qlIndexFixing(Index3M,H1598,TRUE,_xll.ohTrigger(RecalcTrigger,Trigger3M)),NA())</f>
        <v>1.6034769050951161E-2</v>
      </c>
      <c r="L1598" s="44">
        <f>IFERROR(_xll.qlIndexFixing(Index6M,$H1598,TRUE,_xll.ohTrigger(RecalcTrigger,Trigger6M)),NA())</f>
        <v>1.6112794059617849E-2</v>
      </c>
      <c r="M1598" s="183">
        <f>IFERROR(_xll.qlIndexFixing(Index1Y,$H1598,TRUE,_xll.ohTrigger(RecalcTrigger,Trigger1Y)),NA())</f>
        <v>1.648786335872076E-2</v>
      </c>
      <c r="N1598" s="182">
        <f>IFERROR(_xll.qlIndexFixing(ONIndex1M,I1598,TRUE,_xll.ohTrigger(RecalcTrigger,Trigger1M)),NA())</f>
        <v>1.576134090178094E-2</v>
      </c>
      <c r="O1598" s="44">
        <f>IFERROR(_xll.qlIndexFixing(ONIndex3M,I1598,TRUE,_xll.ohTrigger(RecalcTrigger,Trigger3M)),NA())</f>
        <v>1.6073469808661756E-2</v>
      </c>
      <c r="P1598" s="44">
        <f>IFERROR(_xll.qlIndexFixing(ONIndex6M,I1598,TRUE,_xll.ohTrigger(RecalcTrigger,Trigger6M)),NA())</f>
        <v>1.6180761220336848E-2</v>
      </c>
      <c r="Q1598" s="183">
        <f>IFERROR(_xll.qlIndexFixing(ONIndex1Y,I1598,TRUE,_xll.ohTrigger(RecalcTrigger,Trigger1Y)),NA())</f>
        <v>1.654463048289756E-2</v>
      </c>
    </row>
    <row r="1599" spans="2:17" x14ac:dyDescent="0.2">
      <c r="B1599" s="39" t="s">
        <v>42</v>
      </c>
      <c r="D1599" s="42">
        <f>_xll.qlCalendarAdvance(Calendar,$D1598,B1599,"f",FALSE)</f>
        <v>50662</v>
      </c>
      <c r="E1599" s="177">
        <f>_xll.qlInterestRateIndexValueDate(IndexON,D1599)</f>
        <v>50662</v>
      </c>
      <c r="F1599" s="193">
        <f>IFERROR(_xll.qlIndexFixing(IndexON,D1599,TRUE,_xll.ohTrigger(RecalcTrigger,TriggerON)),NA())</f>
        <v>1.5676181589778793E-2</v>
      </c>
      <c r="H1599" s="42">
        <f>_xll.qlCalendarAdvance(Calendar,$H1598,B1599,"f",FALSE)</f>
        <v>50662</v>
      </c>
      <c r="I1599" s="177">
        <f>_xll.qlInterestRateIndexValueDate(Index1M,$H1599)</f>
        <v>50664</v>
      </c>
      <c r="J1599" s="182">
        <f>IFERROR(_xll.qlIndexFixing(Index1M,$H1599,TRUE,_xll.ohTrigger(RecalcTrigger,Trigger1M)),NA())</f>
        <v>1.5739223053468088E-2</v>
      </c>
      <c r="K1599" s="44">
        <f>IFERROR(_xll.qlIndexFixing(Index3M,H1599,TRUE,_xll.ohTrigger(RecalcTrigger,Trigger3M)),NA())</f>
        <v>1.6022757611422005E-2</v>
      </c>
      <c r="L1599" s="44">
        <f>IFERROR(_xll.qlIndexFixing(Index6M,$H1599,TRUE,_xll.ohTrigger(RecalcTrigger,Trigger6M)),NA())</f>
        <v>1.6102236806623826E-2</v>
      </c>
      <c r="M1599" s="183">
        <f>IFERROR(_xll.qlIndexFixing(Index1Y,$H1599,TRUE,_xll.ohTrigger(RecalcTrigger,Trigger1Y)),NA())</f>
        <v>1.6480725806546477E-2</v>
      </c>
      <c r="N1599" s="182">
        <f>IFERROR(_xll.qlIndexFixing(ONIndex1M,I1599,TRUE,_xll.ohTrigger(RecalcTrigger,Trigger1M)),NA())</f>
        <v>1.5748877357104618E-2</v>
      </c>
      <c r="O1599" s="44">
        <f>IFERROR(_xll.qlIndexFixing(ONIndex3M,I1599,TRUE,_xll.ohTrigger(RecalcTrigger,Trigger3M)),NA())</f>
        <v>1.6061203274393421E-2</v>
      </c>
      <c r="P1599" s="44">
        <f>IFERROR(_xll.qlIndexFixing(ONIndex6M,I1599,TRUE,_xll.ohTrigger(RecalcTrigger,Trigger6M)),NA())</f>
        <v>1.6169423194059007E-2</v>
      </c>
      <c r="Q1599" s="183">
        <f>IFERROR(_xll.qlIndexFixing(ONIndex1Y,I1599,TRUE,_xll.ohTrigger(RecalcTrigger,Trigger1Y)),NA())</f>
        <v>1.6536050501132493E-2</v>
      </c>
    </row>
    <row r="1600" spans="2:17" x14ac:dyDescent="0.2">
      <c r="B1600" s="39" t="s">
        <v>42</v>
      </c>
      <c r="D1600" s="42">
        <f>_xll.qlCalendarAdvance(Calendar,$D1599,B1600,"f",FALSE)</f>
        <v>50669</v>
      </c>
      <c r="E1600" s="177">
        <f>_xll.qlInterestRateIndexValueDate(IndexON,D1600)</f>
        <v>50669</v>
      </c>
      <c r="F1600" s="193">
        <f>IFERROR(_xll.qlIndexFixing(IndexON,D1600,TRUE,_xll.ohTrigger(RecalcTrigger,TriggerON)),NA())</f>
        <v>1.5663776842069765E-2</v>
      </c>
      <c r="H1600" s="42">
        <f>_xll.qlCalendarAdvance(Calendar,$H1599,B1600,"f",FALSE)</f>
        <v>50669</v>
      </c>
      <c r="I1600" s="177">
        <f>_xll.qlInterestRateIndexValueDate(Index1M,$H1600)</f>
        <v>50671</v>
      </c>
      <c r="J1600" s="182">
        <f>IFERROR(_xll.qlIndexFixing(Index1M,$H1600,TRUE,_xll.ohTrigger(RecalcTrigger,Trigger1M)),NA())</f>
        <v>1.5726887049027638E-2</v>
      </c>
      <c r="K1600" s="44">
        <f>IFERROR(_xll.qlIndexFixing(Index3M,H1600,TRUE,_xll.ohTrigger(RecalcTrigger,Trigger3M)),NA())</f>
        <v>1.6010798807433609E-2</v>
      </c>
      <c r="L1600" s="44">
        <f>IFERROR(_xll.qlIndexFixing(Index6M,$H1600,TRUE,_xll.ohTrigger(RecalcTrigger,Trigger6M)),NA())</f>
        <v>1.6091752074075139E-2</v>
      </c>
      <c r="M1600" s="183">
        <f>IFERROR(_xll.qlIndexFixing(Index1Y,$H1600,TRUE,_xll.ohTrigger(RecalcTrigger,Trigger1Y)),NA())</f>
        <v>1.6473653076635914E-2</v>
      </c>
      <c r="N1600" s="182">
        <f>IFERROR(_xll.qlIndexFixing(ONIndex1M,I1600,TRUE,_xll.ohTrigger(RecalcTrigger,Trigger1M)),NA())</f>
        <v>1.573646802522255E-2</v>
      </c>
      <c r="O1600" s="44">
        <f>IFERROR(_xll.qlIndexFixing(ONIndex3M,I1600,TRUE,_xll.ohTrigger(RecalcTrigger,Trigger3M)),NA())</f>
        <v>1.604898741359051E-2</v>
      </c>
      <c r="P1600" s="44">
        <f>IFERROR(_xll.qlIndexFixing(ONIndex6M,I1600,TRUE,_xll.ohTrigger(RecalcTrigger,Trigger6M)),NA())</f>
        <v>1.6158152926459834E-2</v>
      </c>
      <c r="Q1600" s="183">
        <f>IFERROR(_xll.qlIndexFixing(ONIndex1Y,I1600,TRUE,_xll.ohTrigger(RecalcTrigger,Trigger1Y)),NA())</f>
        <v>1.6527527308580758E-2</v>
      </c>
    </row>
    <row r="1601" spans="2:17" x14ac:dyDescent="0.2">
      <c r="B1601" s="39" t="s">
        <v>42</v>
      </c>
      <c r="D1601" s="42">
        <f>_xll.qlCalendarAdvance(Calendar,$D1600,B1601,"f",FALSE)</f>
        <v>50676</v>
      </c>
      <c r="E1601" s="177">
        <f>_xll.qlInterestRateIndexValueDate(IndexON,D1601)</f>
        <v>50676</v>
      </c>
      <c r="F1601" s="193">
        <f>IFERROR(_xll.qlIndexFixing(IndexON,D1601,TRUE,_xll.ohTrigger(RecalcTrigger,TriggerON)),NA())</f>
        <v>1.5651425092286786E-2</v>
      </c>
      <c r="H1601" s="42">
        <f>_xll.qlCalendarAdvance(Calendar,$H1600,B1601,"f",FALSE)</f>
        <v>50676</v>
      </c>
      <c r="I1601" s="177">
        <f>_xll.qlInterestRateIndexValueDate(Index1M,$H1601)</f>
        <v>50678</v>
      </c>
      <c r="J1601" s="182">
        <f>IFERROR(_xll.qlIndexFixing(Index1M,$H1601,TRUE,_xll.ohTrigger(RecalcTrigger,Trigger1M)),NA())</f>
        <v>1.5716195745439421E-2</v>
      </c>
      <c r="K1601" s="44">
        <f>IFERROR(_xll.qlIndexFixing(Index3M,H1601,TRUE,_xll.ohTrigger(RecalcTrigger,Trigger3M)),NA())</f>
        <v>1.5998407822201386E-2</v>
      </c>
      <c r="L1601" s="44">
        <f>IFERROR(_xll.qlIndexFixing(Index6M,$H1601,TRUE,_xll.ohTrigger(RecalcTrigger,Trigger6M)),NA())</f>
        <v>1.6080980064626136E-2</v>
      </c>
      <c r="M1601" s="183">
        <f>IFERROR(_xll.qlIndexFixing(Index1Y,$H1601,TRUE,_xll.ohTrigger(RecalcTrigger,Trigger1Y)),NA())</f>
        <v>1.6466645444332437E-2</v>
      </c>
      <c r="N1601" s="182">
        <f>IFERROR(_xll.qlIndexFixing(ONIndex1M,I1601,TRUE,_xll.ohTrigger(RecalcTrigger,Trigger1M)),NA())</f>
        <v>1.5724113219643954E-2</v>
      </c>
      <c r="O1601" s="44">
        <f>IFERROR(_xll.qlIndexFixing(ONIndex3M,I1601,TRUE,_xll.ohTrigger(RecalcTrigger,Trigger3M)),NA())</f>
        <v>1.6036822519378546E-2</v>
      </c>
      <c r="P1601" s="44">
        <f>IFERROR(_xll.qlIndexFixing(ONIndex6M,I1601,TRUE,_xll.ohTrigger(RecalcTrigger,Trigger6M)),NA())</f>
        <v>1.6146950753190836E-2</v>
      </c>
      <c r="Q1601" s="183">
        <f>IFERROR(_xll.qlIndexFixing(ONIndex1Y,I1601,TRUE,_xll.ohTrigger(RecalcTrigger,Trigger1Y)),NA())</f>
        <v>1.6519061177504568E-2</v>
      </c>
    </row>
    <row r="1602" spans="2:17" x14ac:dyDescent="0.2">
      <c r="B1602" s="39" t="s">
        <v>42</v>
      </c>
      <c r="D1602" s="42">
        <f>_xll.qlCalendarAdvance(Calendar,$D1601,B1602,"f",FALSE)</f>
        <v>50683</v>
      </c>
      <c r="E1602" s="177">
        <f>_xll.qlInterestRateIndexValueDate(IndexON,D1602)</f>
        <v>50683</v>
      </c>
      <c r="F1602" s="193">
        <f>IFERROR(_xll.qlIndexFixing(IndexON,D1602,TRUE,_xll.ohTrigger(RecalcTrigger,TriggerON)),NA())</f>
        <v>1.5639126648343549E-2</v>
      </c>
      <c r="H1602" s="42">
        <f>_xll.qlCalendarAdvance(Calendar,$H1601,B1602,"f",FALSE)</f>
        <v>50683</v>
      </c>
      <c r="I1602" s="177">
        <f>_xll.qlInterestRateIndexValueDate(Index1M,$H1602)</f>
        <v>50685</v>
      </c>
      <c r="J1602" s="182">
        <f>IFERROR(_xll.qlIndexFixing(Index1M,$H1602,TRUE,_xll.ohTrigger(RecalcTrigger,Trigger1M)),NA())</f>
        <v>1.5702380740637567E-2</v>
      </c>
      <c r="K1602" s="44">
        <f>IFERROR(_xll.qlIndexFixing(Index3M,H1602,TRUE,_xll.ohTrigger(RecalcTrigger,Trigger3M)),NA())</f>
        <v>1.5986558503891357E-2</v>
      </c>
      <c r="L1602" s="44">
        <f>IFERROR(_xll.qlIndexFixing(Index6M,$H1602,TRUE,_xll.ohTrigger(RecalcTrigger,Trigger6M)),NA())</f>
        <v>1.6070646271795025E-2</v>
      </c>
      <c r="M1602" s="183">
        <f>IFERROR(_xll.qlIndexFixing(Index1Y,$H1602,TRUE,_xll.ohTrigger(RecalcTrigger,Trigger1Y)),NA())</f>
        <v>1.6459703184985106E-2</v>
      </c>
      <c r="N1602" s="182">
        <f>IFERROR(_xll.qlIndexFixing(ONIndex1M,I1602,TRUE,_xll.ohTrigger(RecalcTrigger,Trigger1M)),NA())</f>
        <v>1.5711813253878049E-2</v>
      </c>
      <c r="O1602" s="44">
        <f>IFERROR(_xll.qlIndexFixing(ONIndex3M,I1602,TRUE,_xll.ohTrigger(RecalcTrigger,Trigger3M)),NA())</f>
        <v>1.6024708884723182E-2</v>
      </c>
      <c r="P1602" s="44">
        <f>IFERROR(_xll.qlIndexFixing(ONIndex6M,I1602,TRUE,_xll.ohTrigger(RecalcTrigger,Trigger6M)),NA())</f>
        <v>1.6135817010543008E-2</v>
      </c>
      <c r="Q1602" s="183">
        <f>IFERROR(_xll.qlIndexFixing(ONIndex1Y,I1602,TRUE,_xll.ohTrigger(RecalcTrigger,Trigger1Y)),NA())</f>
        <v>1.6510652380086199E-2</v>
      </c>
    </row>
    <row r="1603" spans="2:17" x14ac:dyDescent="0.2">
      <c r="B1603" s="39" t="s">
        <v>42</v>
      </c>
      <c r="D1603" s="42">
        <f>_xll.qlCalendarAdvance(Calendar,$D1602,B1603,"f",FALSE)</f>
        <v>50690</v>
      </c>
      <c r="E1603" s="177">
        <f>_xll.qlInterestRateIndexValueDate(IndexON,D1603)</f>
        <v>50690</v>
      </c>
      <c r="F1603" s="193">
        <f>IFERROR(_xll.qlIndexFixing(IndexON,D1603,TRUE,_xll.ohTrigger(RecalcTrigger,TriggerON)),NA())</f>
        <v>1.5626881818473493E-2</v>
      </c>
      <c r="H1603" s="42">
        <f>_xll.qlCalendarAdvance(Calendar,$H1602,B1603,"f",FALSE)</f>
        <v>50690</v>
      </c>
      <c r="I1603" s="177">
        <f>_xll.qlInterestRateIndexValueDate(Index1M,$H1603)</f>
        <v>50692</v>
      </c>
      <c r="J1603" s="182">
        <f>IFERROR(_xll.qlIndexFixing(Index1M,$H1603,TRUE,_xll.ohTrigger(RecalcTrigger,Trigger1M)),NA())</f>
        <v>1.5690211064203485E-2</v>
      </c>
      <c r="K1603" s="44">
        <f>IFERROR(_xll.qlIndexFixing(Index3M,H1603,TRUE,_xll.ohTrigger(RecalcTrigger,Trigger3M)),NA())</f>
        <v>1.5974762726118547E-2</v>
      </c>
      <c r="L1603" s="44">
        <f>IFERROR(_xll.qlIndexFixing(Index6M,$H1603,TRUE,_xll.ohTrigger(RecalcTrigger,Trigger6M)),NA())</f>
        <v>1.6060386039876438E-2</v>
      </c>
      <c r="M1603" s="183">
        <f>IFERROR(_xll.qlIndexFixing(Index1Y,$H1603,TRUE,_xll.ohTrigger(RecalcTrigger,Trigger1Y)),NA())</f>
        <v>1.6452826573947359E-2</v>
      </c>
      <c r="N1603" s="182">
        <f>IFERROR(_xll.qlIndexFixing(ONIndex1M,I1603,TRUE,_xll.ohTrigger(RecalcTrigger,Trigger1M)),NA())</f>
        <v>1.5699568441354117E-2</v>
      </c>
      <c r="O1603" s="44">
        <f>IFERROR(_xll.qlIndexFixing(ONIndex3M,I1603,TRUE,_xll.ohTrigger(RecalcTrigger,Trigger3M)),NA())</f>
        <v>1.6012646802829877E-2</v>
      </c>
      <c r="P1603" s="44">
        <f>IFERROR(_xll.qlIndexFixing(ONIndex6M,I1603,TRUE,_xll.ohTrigger(RecalcTrigger,Trigger6M)),NA())</f>
        <v>1.6124752034407663E-2</v>
      </c>
      <c r="Q1603" s="183">
        <f>IFERROR(_xll.qlIndexFixing(ONIndex1Y,I1603,TRUE,_xll.ohTrigger(RecalcTrigger,Trigger1Y)),NA())</f>
        <v>1.6502301188587865E-2</v>
      </c>
    </row>
    <row r="1604" spans="2:17" x14ac:dyDescent="0.2">
      <c r="B1604" s="39" t="s">
        <v>42</v>
      </c>
      <c r="D1604" s="42">
        <f>_xll.qlCalendarAdvance(Calendar,$D1603,B1604,"f",FALSE)</f>
        <v>50697</v>
      </c>
      <c r="E1604" s="177">
        <f>_xll.qlInterestRateIndexValueDate(IndexON,D1604)</f>
        <v>50697</v>
      </c>
      <c r="F1604" s="193">
        <f>IFERROR(_xll.qlIndexFixing(IndexON,D1604,TRUE,_xll.ohTrigger(RecalcTrigger,TriggerON)),NA())</f>
        <v>1.5614690910590312E-2</v>
      </c>
      <c r="H1604" s="42">
        <f>_xll.qlCalendarAdvance(Calendar,$H1603,B1604,"f",FALSE)</f>
        <v>50697</v>
      </c>
      <c r="I1604" s="177">
        <f>_xll.qlInterestRateIndexValueDate(Index1M,$H1604)</f>
        <v>50699</v>
      </c>
      <c r="J1604" s="182">
        <f>IFERROR(_xll.qlIndexFixing(Index1M,$H1604,TRUE,_xll.ohTrigger(RecalcTrigger,Trigger1M)),NA())</f>
        <v>1.56780974579529E-2</v>
      </c>
      <c r="K1604" s="44">
        <f>IFERROR(_xll.qlIndexFixing(Index3M,H1604,TRUE,_xll.ohTrigger(RecalcTrigger,Trigger3M)),NA())</f>
        <v>1.5963020782637543E-2</v>
      </c>
      <c r="L1604" s="44">
        <f>IFERROR(_xll.qlIndexFixing(Index6M,$H1604,TRUE,_xll.ohTrigger(RecalcTrigger,Trigger6M)),NA())</f>
        <v>1.6050199706476805E-2</v>
      </c>
      <c r="M1604" s="183">
        <f>IFERROR(_xll.qlIndexFixing(Index1Y,$H1604,TRUE,_xll.ohTrigger(RecalcTrigger,Trigger1Y)),NA())</f>
        <v>1.6446015886578545E-2</v>
      </c>
      <c r="N1604" s="182">
        <f>IFERROR(_xll.qlIndexFixing(ONIndex1M,I1604,TRUE,_xll.ohTrigger(RecalcTrigger,Trigger1M)),NA())</f>
        <v>1.5687379095661313E-2</v>
      </c>
      <c r="O1604" s="44">
        <f>IFERROR(_xll.qlIndexFixing(ONIndex3M,I1604,TRUE,_xll.ohTrigger(RecalcTrigger,Trigger3M)),NA())</f>
        <v>1.6000636566424475E-2</v>
      </c>
      <c r="P1604" s="44">
        <f>IFERROR(_xll.qlIndexFixing(ONIndex6M,I1604,TRUE,_xll.ohTrigger(RecalcTrigger,Trigger6M)),NA())</f>
        <v>1.6113756160756054E-2</v>
      </c>
      <c r="Q1604" s="183">
        <f>IFERROR(_xll.qlIndexFixing(ONIndex1Y,I1604,TRUE,_xll.ohTrigger(RecalcTrigger,Trigger1Y)),NA())</f>
        <v>1.6494007874952032E-2</v>
      </c>
    </row>
    <row r="1605" spans="2:17" x14ac:dyDescent="0.2">
      <c r="B1605" s="39" t="s">
        <v>42</v>
      </c>
      <c r="D1605" s="42">
        <f>_xll.qlCalendarAdvance(Calendar,$D1604,B1605,"f",FALSE)</f>
        <v>50704</v>
      </c>
      <c r="E1605" s="177">
        <f>_xll.qlInterestRateIndexValueDate(IndexON,D1605)</f>
        <v>50704</v>
      </c>
      <c r="F1605" s="193">
        <f>IFERROR(_xll.qlIndexFixing(IndexON,D1605,TRUE,_xll.ohTrigger(RecalcTrigger,TriggerON)),NA())</f>
        <v>1.5602554232447829E-2</v>
      </c>
      <c r="H1605" s="42">
        <f>_xll.qlCalendarAdvance(Calendar,$H1604,B1605,"f",FALSE)</f>
        <v>50704</v>
      </c>
      <c r="I1605" s="177">
        <f>_xll.qlInterestRateIndexValueDate(Index1M,$H1605)</f>
        <v>50706</v>
      </c>
      <c r="J1605" s="182">
        <f>IFERROR(_xll.qlIndexFixing(Index1M,$H1605,TRUE,_xll.ohTrigger(RecalcTrigger,Trigger1M)),NA())</f>
        <v>1.5666040235647327E-2</v>
      </c>
      <c r="K1605" s="44">
        <f>IFERROR(_xll.qlIndexFixing(Index3M,H1605,TRUE,_xll.ohTrigger(RecalcTrigger,Trigger3M)),NA())</f>
        <v>1.5951332967203802E-2</v>
      </c>
      <c r="L1605" s="44">
        <f>IFERROR(_xll.qlIndexFixing(Index6M,$H1605,TRUE,_xll.ohTrigger(RecalcTrigger,Trigger6M)),NA())</f>
        <v>1.6040087609207384E-2</v>
      </c>
      <c r="M1605" s="183">
        <f>IFERROR(_xll.qlIndexFixing(Index1Y,$H1605,TRUE,_xll.ohTrigger(RecalcTrigger,Trigger1Y)),NA())</f>
        <v>1.6439271398243274E-2</v>
      </c>
      <c r="N1605" s="182">
        <f>IFERROR(_xll.qlIndexFixing(ONIndex1M,I1605,TRUE,_xll.ohTrigger(RecalcTrigger,Trigger1M)),NA())</f>
        <v>1.5675245530308857E-2</v>
      </c>
      <c r="O1605" s="44">
        <f>IFERROR(_xll.qlIndexFixing(ONIndex3M,I1605,TRUE,_xll.ohTrigger(RecalcTrigger,Trigger3M)),NA())</f>
        <v>1.5988678468952244E-2</v>
      </c>
      <c r="P1605" s="44">
        <f>IFERROR(_xll.qlIndexFixing(ONIndex6M,I1605,TRUE,_xll.ohTrigger(RecalcTrigger,Trigger6M)),NA())</f>
        <v>1.6102829725879175E-2</v>
      </c>
      <c r="Q1605" s="183">
        <f>IFERROR(_xll.qlIndexFixing(ONIndex1Y,I1605,TRUE,_xll.ohTrigger(RecalcTrigger,Trigger1Y)),NA())</f>
        <v>1.6485772711600788E-2</v>
      </c>
    </row>
    <row r="1606" spans="2:17" x14ac:dyDescent="0.2">
      <c r="B1606" s="39" t="s">
        <v>42</v>
      </c>
      <c r="D1606" s="42">
        <f>_xll.qlCalendarAdvance(Calendar,$D1605,B1606,"f",FALSE)</f>
        <v>50711</v>
      </c>
      <c r="E1606" s="177">
        <f>_xll.qlInterestRateIndexValueDate(IndexON,D1606)</f>
        <v>50711</v>
      </c>
      <c r="F1606" s="193">
        <f>IFERROR(_xll.qlIndexFixing(IndexON,D1606,TRUE,_xll.ohTrigger(RecalcTrigger,TriggerON)),NA())</f>
        <v>1.5590472092439356E-2</v>
      </c>
      <c r="H1606" s="42">
        <f>_xll.qlCalendarAdvance(Calendar,$H1605,B1606,"f",FALSE)</f>
        <v>50711</v>
      </c>
      <c r="I1606" s="177">
        <f>_xll.qlInterestRateIndexValueDate(Index1M,$H1606)</f>
        <v>50713</v>
      </c>
      <c r="J1606" s="182">
        <f>IFERROR(_xll.qlIndexFixing(Index1M,$H1606,TRUE,_xll.ohTrigger(RecalcTrigger,Trigger1M)),NA())</f>
        <v>1.5654039711043288E-2</v>
      </c>
      <c r="K1606" s="44">
        <f>IFERROR(_xll.qlIndexFixing(Index3M,H1606,TRUE,_xll.ohTrigger(RecalcTrigger,Trigger3M)),NA())</f>
        <v>1.5939699573569301E-2</v>
      </c>
      <c r="L1606" s="44">
        <f>IFERROR(_xll.qlIndexFixing(Index6M,$H1606,TRUE,_xll.ohTrigger(RecalcTrigger,Trigger6M)),NA())</f>
        <v>1.6030385513572377E-2</v>
      </c>
      <c r="M1606" s="183">
        <f>IFERROR(_xll.qlIndexFixing(Index1Y,$H1606,TRUE,_xll.ohTrigger(RecalcTrigger,Trigger1Y)),NA())</f>
        <v>1.6432593384311626E-2</v>
      </c>
      <c r="N1606" s="182">
        <f>IFERROR(_xll.qlIndexFixing(ONIndex1M,I1606,TRUE,_xll.ohTrigger(RecalcTrigger,Trigger1M)),NA())</f>
        <v>1.5663168058805965E-2</v>
      </c>
      <c r="O1606" s="44">
        <f>IFERROR(_xll.qlIndexFixing(ONIndex3M,I1606,TRUE,_xll.ohTrigger(RecalcTrigger,Trigger3M)),NA())</f>
        <v>1.5976772803139028E-2</v>
      </c>
      <c r="P1606" s="44">
        <f>IFERROR(_xll.qlIndexFixing(ONIndex6M,I1606,TRUE,_xll.ohTrigger(RecalcTrigger,Trigger6M)),NA())</f>
        <v>1.6091973065508469E-2</v>
      </c>
      <c r="Q1606" s="183">
        <f>IFERROR(_xll.qlIndexFixing(ONIndex1Y,I1606,TRUE,_xll.ohTrigger(RecalcTrigger,Trigger1Y)),NA())</f>
        <v>1.6477595970556536E-2</v>
      </c>
    </row>
    <row r="1607" spans="2:17" x14ac:dyDescent="0.2">
      <c r="B1607" s="39" t="s">
        <v>42</v>
      </c>
      <c r="D1607" s="42">
        <f>_xll.qlCalendarAdvance(Calendar,$D1606,B1607,"f",FALSE)</f>
        <v>50718</v>
      </c>
      <c r="E1607" s="177">
        <f>_xll.qlInterestRateIndexValueDate(IndexON,D1607)</f>
        <v>50718</v>
      </c>
      <c r="F1607" s="193">
        <f>IFERROR(_xll.qlIndexFixing(IndexON,D1607,TRUE,_xll.ohTrigger(RecalcTrigger,TriggerON)),NA())</f>
        <v>1.5578444798238777E-2</v>
      </c>
      <c r="H1607" s="42">
        <f>_xll.qlCalendarAdvance(Calendar,$H1606,B1607,"f",FALSE)</f>
        <v>50718</v>
      </c>
      <c r="I1607" s="177">
        <f>_xll.qlInterestRateIndexValueDate(Index1M,$H1607)</f>
        <v>50720</v>
      </c>
      <c r="J1607" s="182">
        <f>IFERROR(_xll.qlIndexFixing(Index1M,$H1607,TRUE,_xll.ohTrigger(RecalcTrigger,Trigger1M)),NA())</f>
        <v>1.56420961979023E-2</v>
      </c>
      <c r="K1607" s="44">
        <f>IFERROR(_xll.qlIndexFixing(Index3M,H1607,TRUE,_xll.ohTrigger(RecalcTrigger,Trigger3M)),NA())</f>
        <v>1.592812089548689E-2</v>
      </c>
      <c r="L1607" s="44">
        <f>IFERROR(_xll.qlIndexFixing(Index6M,$H1607,TRUE,_xll.ohTrigger(RecalcTrigger,Trigger6M)),NA())</f>
        <v>1.6020417876883745E-2</v>
      </c>
      <c r="M1607" s="183">
        <f>IFERROR(_xll.qlIndexFixing(Index1Y,$H1607,TRUE,_xll.ohTrigger(RecalcTrigger,Trigger1Y)),NA())</f>
        <v>1.64259821201596E-2</v>
      </c>
      <c r="N1607" s="182">
        <f>IFERROR(_xll.qlIndexFixing(ONIndex1M,I1607,TRUE,_xll.ohTrigger(RecalcTrigger,Trigger1M)),NA())</f>
        <v>1.5651146994741794E-2</v>
      </c>
      <c r="O1607" s="44">
        <f>IFERROR(_xll.qlIndexFixing(ONIndex3M,I1607,TRUE,_xll.ohTrigger(RecalcTrigger,Trigger3M)),NA())</f>
        <v>1.5964919862190285E-2</v>
      </c>
      <c r="P1607" s="44">
        <f>IFERROR(_xll.qlIndexFixing(ONIndex6M,I1607,TRUE,_xll.ohTrigger(RecalcTrigger,Trigger6M)),NA())</f>
        <v>1.6081186515934931E-2</v>
      </c>
      <c r="Q1607" s="183">
        <f>IFERROR(_xll.qlIndexFixing(ONIndex1Y,I1607,TRUE,_xll.ohTrigger(RecalcTrigger,Trigger1Y)),NA())</f>
        <v>1.6469477924081488E-2</v>
      </c>
    </row>
    <row r="1608" spans="2:17" x14ac:dyDescent="0.2">
      <c r="B1608" s="39" t="s">
        <v>42</v>
      </c>
      <c r="D1608" s="42">
        <f>_xll.qlCalendarAdvance(Calendar,$D1607,B1608,"f",FALSE)</f>
        <v>50725</v>
      </c>
      <c r="E1608" s="177">
        <f>_xll.qlInterestRateIndexValueDate(IndexON,D1608)</f>
        <v>50725</v>
      </c>
      <c r="F1608" s="193">
        <f>IFERROR(_xll.qlIndexFixing(IndexON,D1608,TRUE,_xll.ohTrigger(RecalcTrigger,TriggerON)),NA())</f>
        <v>1.5566472657999597E-2</v>
      </c>
      <c r="H1608" s="42">
        <f>_xll.qlCalendarAdvance(Calendar,$H1607,B1608,"f",FALSE)</f>
        <v>50725</v>
      </c>
      <c r="I1608" s="177">
        <f>_xll.qlInterestRateIndexValueDate(Index1M,$H1608)</f>
        <v>50727</v>
      </c>
      <c r="J1608" s="182">
        <f>IFERROR(_xll.qlIndexFixing(Index1M,$H1608,TRUE,_xll.ohTrigger(RecalcTrigger,Trigger1M)),NA())</f>
        <v>1.5630210009970891E-2</v>
      </c>
      <c r="K1608" s="44">
        <f>IFERROR(_xll.qlIndexFixing(Index3M,H1608,TRUE,_xll.ohTrigger(RecalcTrigger,Trigger3M)),NA())</f>
        <v>1.5916597226708545E-2</v>
      </c>
      <c r="L1608" s="44">
        <f>IFERROR(_xll.qlIndexFixing(Index6M,$H1608,TRUE,_xll.ohTrigger(RecalcTrigger,Trigger6M)),NA())</f>
        <v>1.6010525461438711E-2</v>
      </c>
      <c r="M1608" s="183">
        <f>IFERROR(_xll.qlIndexFixing(Index1Y,$H1608,TRUE,_xll.ohTrigger(RecalcTrigger,Trigger1Y)),NA())</f>
        <v>1.6419437881169108E-2</v>
      </c>
      <c r="N1608" s="182">
        <f>IFERROR(_xll.qlIndexFixing(ONIndex1M,I1608,TRUE,_xll.ohTrigger(RecalcTrigger,Trigger1M)),NA())</f>
        <v>1.5639182651305816E-2</v>
      </c>
      <c r="O1608" s="44">
        <f>IFERROR(_xll.qlIndexFixing(ONIndex3M,I1608,TRUE,_xll.ohTrigger(RecalcTrigger,Trigger3M)),NA())</f>
        <v>1.5953119939071669E-2</v>
      </c>
      <c r="P1608" s="44">
        <f>IFERROR(_xll.qlIndexFixing(ONIndex6M,I1608,TRUE,_xll.ohTrigger(RecalcTrigger,Trigger6M)),NA())</f>
        <v>1.6070470412969939E-2</v>
      </c>
      <c r="Q1608" s="183">
        <f>IFERROR(_xll.qlIndexFixing(ONIndex1Y,I1608,TRUE,_xll.ohTrigger(RecalcTrigger,Trigger1Y)),NA())</f>
        <v>1.6461418844357922E-2</v>
      </c>
    </row>
    <row r="1609" spans="2:17" x14ac:dyDescent="0.2">
      <c r="B1609" s="39" t="s">
        <v>42</v>
      </c>
      <c r="D1609" s="42">
        <f>_xll.qlCalendarAdvance(Calendar,$D1608,B1609,"f",FALSE)</f>
        <v>50732</v>
      </c>
      <c r="E1609" s="177">
        <f>_xll.qlInterestRateIndexValueDate(IndexON,D1609)</f>
        <v>50732</v>
      </c>
      <c r="F1609" s="193">
        <f>IFERROR(_xll.qlIndexFixing(IndexON,D1609,TRUE,_xll.ohTrigger(RecalcTrigger,TriggerON)),NA())</f>
        <v>1.5554555979555573E-2</v>
      </c>
      <c r="H1609" s="42">
        <f>_xll.qlCalendarAdvance(Calendar,$H1608,B1609,"f",FALSE)</f>
        <v>50732</v>
      </c>
      <c r="I1609" s="177">
        <f>_xll.qlInterestRateIndexValueDate(Index1M,$H1609)</f>
        <v>50734</v>
      </c>
      <c r="J1609" s="182">
        <f>IFERROR(_xll.qlIndexFixing(Index1M,$H1609,TRUE,_xll.ohTrigger(RecalcTrigger,Trigger1M)),NA())</f>
        <v>1.5618381461015574E-2</v>
      </c>
      <c r="K1609" s="44">
        <f>IFERROR(_xll.qlIndexFixing(Index3M,H1609,TRUE,_xll.ohTrigger(RecalcTrigger,Trigger3M)),NA())</f>
        <v>1.5905128860986249E-2</v>
      </c>
      <c r="L1609" s="44">
        <f>IFERROR(_xll.qlIndexFixing(Index6M,$H1609,TRUE,_xll.ohTrigger(RecalcTrigger,Trigger6M)),NA())</f>
        <v>1.6000708604844347E-2</v>
      </c>
      <c r="M1609" s="183">
        <f>IFERROR(_xll.qlIndexFixing(Index1Y,$H1609,TRUE,_xll.ohTrigger(RecalcTrigger,Trigger1Y)),NA())</f>
        <v>1.6412960942728622E-2</v>
      </c>
      <c r="N1609" s="182">
        <f>IFERROR(_xll.qlIndexFixing(ONIndex1M,I1609,TRUE,_xll.ohTrigger(RecalcTrigger,Trigger1M)),NA())</f>
        <v>1.5627275342486868E-2</v>
      </c>
      <c r="O1609" s="44">
        <f>IFERROR(_xll.qlIndexFixing(ONIndex3M,I1609,TRUE,_xll.ohTrigger(RecalcTrigger,Trigger3M)),NA())</f>
        <v>1.5941373327068575E-2</v>
      </c>
      <c r="P1609" s="44">
        <f>IFERROR(_xll.qlIndexFixing(ONIndex6M,I1609,TRUE,_xll.ohTrigger(RecalcTrigger,Trigger6M)),NA())</f>
        <v>1.6059825092744617E-2</v>
      </c>
      <c r="Q1609" s="183">
        <f>IFERROR(_xll.qlIndexFixing(ONIndex1Y,I1609,TRUE,_xll.ohTrigger(RecalcTrigger,Trigger1Y)),NA())</f>
        <v>1.6453419003568115E-2</v>
      </c>
    </row>
    <row r="1610" spans="2:17" x14ac:dyDescent="0.2">
      <c r="B1610" s="39" t="s">
        <v>42</v>
      </c>
      <c r="D1610" s="42">
        <f>_xll.qlCalendarAdvance(Calendar,$D1609,B1610,"f",FALSE)</f>
        <v>50739</v>
      </c>
      <c r="E1610" s="177">
        <f>_xll.qlInterestRateIndexValueDate(IndexON,D1610)</f>
        <v>50739</v>
      </c>
      <c r="F1610" s="193">
        <f>IFERROR(_xll.qlIndexFixing(IndexON,D1610,TRUE,_xll.ohTrigger(RecalcTrigger,TriggerON)),NA())</f>
        <v>1.5542695071140145E-2</v>
      </c>
      <c r="H1610" s="42">
        <f>_xll.qlCalendarAdvance(Calendar,$H1609,B1610,"f",FALSE)</f>
        <v>50739</v>
      </c>
      <c r="I1610" s="177">
        <f>_xll.qlInterestRateIndexValueDate(Index1M,$H1610)</f>
        <v>50741</v>
      </c>
      <c r="J1610" s="182">
        <f>IFERROR(_xll.qlIndexFixing(Index1M,$H1610,TRUE,_xll.ohTrigger(RecalcTrigger,Trigger1M)),NA())</f>
        <v>1.5606610864785375E-2</v>
      </c>
      <c r="K1610" s="44">
        <f>IFERROR(_xll.qlIndexFixing(Index3M,H1610,TRUE,_xll.ohTrigger(RecalcTrigger,Trigger3M)),NA())</f>
        <v>1.58946249281815E-2</v>
      </c>
      <c r="L1610" s="44">
        <f>IFERROR(_xll.qlIndexFixing(Index6M,$H1610,TRUE,_xll.ohTrigger(RecalcTrigger,Trigger6M)),NA())</f>
        <v>1.5990652481215346E-2</v>
      </c>
      <c r="M1610" s="183">
        <f>IFERROR(_xll.qlIndexFixing(Index1Y,$H1610,TRUE,_xll.ohTrigger(RecalcTrigger,Trigger1Y)),NA())</f>
        <v>1.6406551580232537E-2</v>
      </c>
      <c r="N1610" s="182">
        <f>IFERROR(_xll.qlIndexFixing(ONIndex1M,I1610,TRUE,_xll.ohTrigger(RecalcTrigger,Trigger1M)),NA())</f>
        <v>1.5615425381474424E-2</v>
      </c>
      <c r="O1610" s="44">
        <f>IFERROR(_xll.qlIndexFixing(ONIndex3M,I1610,TRUE,_xll.ohTrigger(RecalcTrigger,Trigger3M)),NA())</f>
        <v>1.5929680318826911E-2</v>
      </c>
      <c r="P1610" s="44">
        <f>IFERROR(_xll.qlIndexFixing(ONIndex6M,I1610,TRUE,_xll.ohTrigger(RecalcTrigger,Trigger6M)),NA())</f>
        <v>1.604925089115028E-2</v>
      </c>
      <c r="Q1610" s="183">
        <f>IFERROR(_xll.qlIndexFixing(ONIndex1Y,I1610,TRUE,_xll.ohTrigger(RecalcTrigger,Trigger1Y)),NA())</f>
        <v>1.644547867373447E-2</v>
      </c>
    </row>
    <row r="1611" spans="2:17" x14ac:dyDescent="0.2">
      <c r="B1611" s="39" t="s">
        <v>42</v>
      </c>
      <c r="D1611" s="42">
        <f>_xll.qlCalendarAdvance(Calendar,$D1610,B1611,"f",FALSE)</f>
        <v>50746</v>
      </c>
      <c r="E1611" s="177">
        <f>_xll.qlInterestRateIndexValueDate(IndexON,D1611)</f>
        <v>50746</v>
      </c>
      <c r="F1611" s="193">
        <f>IFERROR(_xll.qlIndexFixing(IndexON,D1611,TRUE,_xll.ohTrigger(RecalcTrigger,TriggerON)),NA())</f>
        <v>1.5530890240507134E-2</v>
      </c>
      <c r="H1611" s="42">
        <f>_xll.qlCalendarAdvance(Calendar,$H1610,B1611,"f",FALSE)</f>
        <v>50746</v>
      </c>
      <c r="I1611" s="177">
        <f>_xll.qlInterestRateIndexValueDate(Index1M,$H1611)</f>
        <v>50748</v>
      </c>
      <c r="J1611" s="182">
        <f>IFERROR(_xll.qlIndexFixing(Index1M,$H1611,TRUE,_xll.ohTrigger(RecalcTrigger,Trigger1M)),NA())</f>
        <v>1.5594898535041812E-2</v>
      </c>
      <c r="K1611" s="44">
        <f>IFERROR(_xll.qlIndexFixing(Index3M,H1611,TRUE,_xll.ohTrigger(RecalcTrigger,Trigger3M)),NA())</f>
        <v>1.5883260957616052E-2</v>
      </c>
      <c r="L1611" s="44">
        <f>IFERROR(_xll.qlIndexFixing(Index6M,$H1611,TRUE,_xll.ohTrigger(RecalcTrigger,Trigger6M)),NA())</f>
        <v>1.5980992890596096E-2</v>
      </c>
      <c r="M1611" s="183">
        <f>IFERROR(_xll.qlIndexFixing(Index1Y,$H1611,TRUE,_xll.ohTrigger(RecalcTrigger,Trigger1Y)),NA())</f>
        <v>1.64002100690816E-2</v>
      </c>
      <c r="N1611" s="182">
        <f>IFERROR(_xll.qlIndexFixing(ONIndex1M,I1611,TRUE,_xll.ohTrigger(RecalcTrigger,Trigger1M)),NA())</f>
        <v>1.5603633081777701E-2</v>
      </c>
      <c r="O1611" s="44">
        <f>IFERROR(_xll.qlIndexFixing(ONIndex3M,I1611,TRUE,_xll.ohTrigger(RecalcTrigger,Trigger3M)),NA())</f>
        <v>1.5918041207791944E-2</v>
      </c>
      <c r="P1611" s="44">
        <f>IFERROR(_xll.qlIndexFixing(ONIndex6M,I1611,TRUE,_xll.ohTrigger(RecalcTrigger,Trigger6M)),NA())</f>
        <v>1.6038748144318049E-2</v>
      </c>
      <c r="Q1611" s="183">
        <f>IFERROR(_xll.qlIndexFixing(ONIndex1Y,I1611,TRUE,_xll.ohTrigger(RecalcTrigger,Trigger1Y)),NA())</f>
        <v>1.6437598127199138E-2</v>
      </c>
    </row>
    <row r="1612" spans="2:17" x14ac:dyDescent="0.2">
      <c r="B1612" s="39" t="s">
        <v>42</v>
      </c>
      <c r="D1612" s="42">
        <f>_xll.qlCalendarAdvance(Calendar,$D1611,B1612,"f",FALSE)</f>
        <v>50753</v>
      </c>
      <c r="E1612" s="177">
        <f>_xll.qlInterestRateIndexValueDate(IndexON,D1612)</f>
        <v>50753</v>
      </c>
      <c r="F1612" s="193">
        <f>IFERROR(_xll.qlIndexFixing(IndexON,D1612,TRUE,_xll.ohTrigger(RecalcTrigger,TriggerON)),NA())</f>
        <v>1.5519141795889979E-2</v>
      </c>
      <c r="H1612" s="42">
        <f>_xll.qlCalendarAdvance(Calendar,$H1611,B1612,"f",FALSE)</f>
        <v>50753</v>
      </c>
      <c r="I1612" s="177">
        <f>_xll.qlInterestRateIndexValueDate(Index1M,$H1612)</f>
        <v>50755</v>
      </c>
      <c r="J1612" s="182">
        <f>IFERROR(_xll.qlIndexFixing(Index1M,$H1612,TRUE,_xll.ohTrigger(RecalcTrigger,Trigger1M)),NA())</f>
        <v>1.5583244785533912E-2</v>
      </c>
      <c r="K1612" s="44">
        <f>IFERROR(_xll.qlIndexFixing(Index3M,H1612,TRUE,_xll.ohTrigger(RecalcTrigger,Trigger3M)),NA())</f>
        <v>1.5871953123731686E-2</v>
      </c>
      <c r="L1612" s="44">
        <f>IFERROR(_xll.qlIndexFixing(Index6M,$H1612,TRUE,_xll.ohTrigger(RecalcTrigger,Trigger6M)),NA())</f>
        <v>1.5971409899416165E-2</v>
      </c>
      <c r="M1612" s="183">
        <f>IFERROR(_xll.qlIndexFixing(Index1Y,$H1612,TRUE,_xll.ohTrigger(RecalcTrigger,Trigger1Y)),NA())</f>
        <v>1.6393936684684217E-2</v>
      </c>
      <c r="N1612" s="182">
        <f>IFERROR(_xll.qlIndexFixing(ONIndex1M,I1612,TRUE,_xll.ohTrigger(RecalcTrigger,Trigger1M)),NA())</f>
        <v>1.5591898757065792E-2</v>
      </c>
      <c r="O1612" s="44">
        <f>IFERROR(_xll.qlIndexFixing(ONIndex3M,I1612,TRUE,_xll.ohTrigger(RecalcTrigger,Trigger3M)),NA())</f>
        <v>1.5906456286769455E-2</v>
      </c>
      <c r="P1612" s="44">
        <f>IFERROR(_xll.qlIndexFixing(ONIndex6M,I1612,TRUE,_xll.ohTrigger(RecalcTrigger,Trigger6M)),NA())</f>
        <v>1.6028317188379049E-2</v>
      </c>
      <c r="Q1612" s="183">
        <f>IFERROR(_xll.qlIndexFixing(ONIndex1Y,I1612,TRUE,_xll.ohTrigger(RecalcTrigger,Trigger1Y)),NA())</f>
        <v>1.6429777636144394E-2</v>
      </c>
    </row>
    <row r="1613" spans="2:17" x14ac:dyDescent="0.2">
      <c r="B1613" s="39" t="s">
        <v>42</v>
      </c>
      <c r="D1613" s="42">
        <f>_xll.qlCalendarAdvance(Calendar,$D1612,B1613,"f",FALSE)</f>
        <v>50760</v>
      </c>
      <c r="E1613" s="177">
        <f>_xll.qlInterestRateIndexValueDate(IndexON,D1613)</f>
        <v>50760</v>
      </c>
      <c r="F1613" s="193">
        <f>IFERROR(_xll.qlIndexFixing(IndexON,D1613,TRUE,_xll.ohTrigger(RecalcTrigger,TriggerON)),NA())</f>
        <v>1.5507450045202376E-2</v>
      </c>
      <c r="H1613" s="42">
        <f>_xll.qlCalendarAdvance(Calendar,$H1612,B1613,"f",FALSE)</f>
        <v>50760</v>
      </c>
      <c r="I1613" s="177">
        <f>_xll.qlInterestRateIndexValueDate(Index1M,$H1613)</f>
        <v>50762</v>
      </c>
      <c r="J1613" s="182">
        <f>IFERROR(_xll.qlIndexFixing(Index1M,$H1613,TRUE,_xll.ohTrigger(RecalcTrigger,Trigger1M)),NA())</f>
        <v>1.5571649930018194E-2</v>
      </c>
      <c r="K1613" s="44">
        <f>IFERROR(_xll.qlIndexFixing(Index3M,H1613,TRUE,_xll.ohTrigger(RecalcTrigger,Trigger3M)),NA())</f>
        <v>1.5860701720255221E-2</v>
      </c>
      <c r="L1613" s="44">
        <f>IFERROR(_xll.qlIndexFixing(Index6M,$H1613,TRUE,_xll.ohTrigger(RecalcTrigger,Trigger6M)),NA())</f>
        <v>1.5961903845298667E-2</v>
      </c>
      <c r="M1613" s="183">
        <f>IFERROR(_xll.qlIndexFixing(Index1Y,$H1613,TRUE,_xll.ohTrigger(RecalcTrigger,Trigger1Y)),NA())</f>
        <v>1.6387731702454271E-2</v>
      </c>
      <c r="N1613" s="182">
        <f>IFERROR(_xll.qlIndexFixing(ONIndex1M,I1613,TRUE,_xll.ohTrigger(RecalcTrigger,Trigger1M)),NA())</f>
        <v>1.5580222720767978E-2</v>
      </c>
      <c r="O1613" s="44">
        <f>IFERROR(_xll.qlIndexFixing(ONIndex3M,I1613,TRUE,_xll.ohTrigger(RecalcTrigger,Trigger3M)),NA())</f>
        <v>1.5894925848884967E-2</v>
      </c>
      <c r="P1613" s="44">
        <f>IFERROR(_xll.qlIndexFixing(ONIndex6M,I1613,TRUE,_xll.ohTrigger(RecalcTrigger,Trigger6M)),NA())</f>
        <v>1.6017958359144657E-2</v>
      </c>
      <c r="Q1613" s="183">
        <f>IFERROR(_xll.qlIndexFixing(ONIndex1Y,I1613,TRUE,_xll.ohTrigger(RecalcTrigger,Trigger1Y)),NA())</f>
        <v>1.6422017472752515E-2</v>
      </c>
    </row>
    <row r="1614" spans="2:17" x14ac:dyDescent="0.2">
      <c r="B1614" s="39" t="s">
        <v>42</v>
      </c>
      <c r="D1614" s="42">
        <f>_xll.qlCalendarAdvance(Calendar,$D1613,B1614,"f",FALSE)</f>
        <v>50767</v>
      </c>
      <c r="E1614" s="177">
        <f>_xll.qlInterestRateIndexValueDate(IndexON,D1614)</f>
        <v>50767</v>
      </c>
      <c r="F1614" s="193">
        <f>IFERROR(_xll.qlIndexFixing(IndexON,D1614,TRUE,_xll.ohTrigger(RecalcTrigger,TriggerON)),NA())</f>
        <v>1.5495815296198145E-2</v>
      </c>
      <c r="H1614" s="42">
        <f>_xll.qlCalendarAdvance(Calendar,$H1613,B1614,"f",FALSE)</f>
        <v>50767</v>
      </c>
      <c r="I1614" s="177">
        <f>_xll.qlInterestRateIndexValueDate(Index1M,$H1614)</f>
        <v>50769</v>
      </c>
      <c r="J1614" s="182">
        <f>IFERROR(_xll.qlIndexFixing(Index1M,$H1614,TRUE,_xll.ohTrigger(RecalcTrigger,Trigger1M)),NA())</f>
        <v>1.5560114282251181E-2</v>
      </c>
      <c r="K1614" s="44">
        <f>IFERROR(_xll.qlIndexFixing(Index3M,H1614,TRUE,_xll.ohTrigger(RecalcTrigger,Trigger3M)),NA())</f>
        <v>1.5849507040919697E-2</v>
      </c>
      <c r="L1614" s="44">
        <f>IFERROR(_xll.qlIndexFixing(Index6M,$H1614,TRUE,_xll.ohTrigger(RecalcTrigger,Trigger6M)),NA())</f>
        <v>1.5952475065868919E-2</v>
      </c>
      <c r="M1614" s="183">
        <f>IFERROR(_xll.qlIndexFixing(Index1Y,$H1614,TRUE,_xll.ohTrigger(RecalcTrigger,Trigger1Y)),NA())</f>
        <v>1.6381595397814624E-2</v>
      </c>
      <c r="N1614" s="182">
        <f>IFERROR(_xll.qlIndexFixing(ONIndex1M,I1614,TRUE,_xll.ohTrigger(RecalcTrigger,Trigger1M)),NA())</f>
        <v>1.5568605286393478E-2</v>
      </c>
      <c r="O1614" s="44">
        <f>IFERROR(_xll.qlIndexFixing(ONIndex3M,I1614,TRUE,_xll.ohTrigger(RecalcTrigger,Trigger3M)),NA())</f>
        <v>1.5883450187264003E-2</v>
      </c>
      <c r="P1614" s="44">
        <f>IFERROR(_xll.qlIndexFixing(ONIndex6M,I1614,TRUE,_xll.ohTrigger(RecalcTrigger,Trigger6M)),NA())</f>
        <v>1.6007671992825934E-2</v>
      </c>
      <c r="Q1614" s="183">
        <f>IFERROR(_xll.qlIndexFixing(ONIndex1Y,I1614,TRUE,_xll.ohTrigger(RecalcTrigger,Trigger1Y)),NA())</f>
        <v>1.6414317909125842E-2</v>
      </c>
    </row>
    <row r="1615" spans="2:17" x14ac:dyDescent="0.2">
      <c r="B1615" s="39" t="s">
        <v>42</v>
      </c>
      <c r="D1615" s="42">
        <f>_xll.qlCalendarAdvance(Calendar,$D1614,B1615,"f",FALSE)</f>
        <v>50774</v>
      </c>
      <c r="E1615" s="177">
        <f>_xll.qlInterestRateIndexValueDate(IndexON,D1615)</f>
        <v>50774</v>
      </c>
      <c r="F1615" s="193">
        <f>IFERROR(_xll.qlIndexFixing(IndexON,D1615,TRUE,_xll.ohTrigger(RecalcTrigger,TriggerON)),NA())</f>
        <v>1.54842378572706E-2</v>
      </c>
      <c r="H1615" s="42">
        <f>_xll.qlCalendarAdvance(Calendar,$H1614,B1615,"f",FALSE)</f>
        <v>50774</v>
      </c>
      <c r="I1615" s="177">
        <f>_xll.qlInterestRateIndexValueDate(Index1M,$H1615)</f>
        <v>50776</v>
      </c>
      <c r="J1615" s="182">
        <f>IFERROR(_xll.qlIndexFixing(Index1M,$H1615,TRUE,_xll.ohTrigger(RecalcTrigger,Trigger1M)),NA())</f>
        <v>1.5548638155984396E-2</v>
      </c>
      <c r="K1615" s="44">
        <f>IFERROR(_xll.qlIndexFixing(Index3M,H1615,TRUE,_xll.ohTrigger(RecalcTrigger,Trigger3M)),NA())</f>
        <v>1.5838369379452821E-2</v>
      </c>
      <c r="L1615" s="44">
        <f>IFERROR(_xll.qlIndexFixing(Index6M,$H1615,TRUE,_xll.ohTrigger(RecalcTrigger,Trigger6M)),NA())</f>
        <v>1.5943413107354469E-2</v>
      </c>
      <c r="M1615" s="183">
        <f>IFERROR(_xll.qlIndexFixing(Index1Y,$H1615,TRUE,_xll.ohTrigger(RecalcTrigger,Trigger1Y)),NA())</f>
        <v>1.6375528046193612E-2</v>
      </c>
      <c r="N1615" s="182">
        <f>IFERROR(_xll.qlIndexFixing(ONIndex1M,I1615,TRUE,_xll.ohTrigger(RecalcTrigger,Trigger1M)),NA())</f>
        <v>1.5557046767371574E-2</v>
      </c>
      <c r="O1615" s="44">
        <f>IFERROR(_xll.qlIndexFixing(ONIndex3M,I1615,TRUE,_xll.ohTrigger(RecalcTrigger,Trigger3M)),NA())</f>
        <v>1.5872029594872217E-2</v>
      </c>
      <c r="P1615" s="44">
        <f>IFERROR(_xll.qlIndexFixing(ONIndex6M,I1615,TRUE,_xll.ohTrigger(RecalcTrigger,Trigger6M)),NA())</f>
        <v>1.5997458425314193E-2</v>
      </c>
      <c r="Q1615" s="183">
        <f>IFERROR(_xll.qlIndexFixing(ONIndex1Y,I1615,TRUE,_xll.ohTrigger(RecalcTrigger,Trigger1Y)),NA())</f>
        <v>1.6406679217526587E-2</v>
      </c>
    </row>
    <row r="1616" spans="2:17" x14ac:dyDescent="0.2">
      <c r="B1616" s="39" t="s">
        <v>42</v>
      </c>
      <c r="D1616" s="42">
        <f>_xll.qlCalendarAdvance(Calendar,$D1615,B1616,"f",FALSE)</f>
        <v>50781</v>
      </c>
      <c r="E1616" s="177">
        <f>_xll.qlInterestRateIndexValueDate(IndexON,D1616)</f>
        <v>50781</v>
      </c>
      <c r="F1616" s="193">
        <f>IFERROR(_xll.qlIndexFixing(IndexON,D1616,TRUE,_xll.ohTrigger(RecalcTrigger,TriggerON)),NA())</f>
        <v>1.5472718036013688E-2</v>
      </c>
      <c r="H1616" s="42">
        <f>_xll.qlCalendarAdvance(Calendar,$H1615,B1616,"f",FALSE)</f>
        <v>50781</v>
      </c>
      <c r="I1616" s="177">
        <f>_xll.qlInterestRateIndexValueDate(Index1M,$H1616)</f>
        <v>50783</v>
      </c>
      <c r="J1616" s="182">
        <f>IFERROR(_xll.qlIndexFixing(Index1M,$H1616,TRUE,_xll.ohTrigger(RecalcTrigger,Trigger1M)),NA())</f>
        <v>1.553722186497436E-2</v>
      </c>
      <c r="K1616" s="44">
        <f>IFERROR(_xll.qlIndexFixing(Index3M,H1616,TRUE,_xll.ohTrigger(RecalcTrigger,Trigger3M)),NA())</f>
        <v>1.5827289029581415E-2</v>
      </c>
      <c r="L1616" s="44">
        <f>IFERROR(_xll.qlIndexFixing(Index6M,$H1616,TRUE,_xll.ohTrigger(RecalcTrigger,Trigger6M)),NA())</f>
        <v>1.5934134615869504E-2</v>
      </c>
      <c r="M1616" s="183">
        <f>IFERROR(_xll.qlIndexFixing(Index1Y,$H1616,TRUE,_xll.ohTrigger(RecalcTrigger,Trigger1Y)),NA())</f>
        <v>1.6369529923028339E-2</v>
      </c>
      <c r="N1616" s="182">
        <f>IFERROR(_xll.qlIndexFixing(ONIndex1M,I1616,TRUE,_xll.ohTrigger(RecalcTrigger,Trigger1M)),NA())</f>
        <v>1.5545547477451294E-2</v>
      </c>
      <c r="O1616" s="44">
        <f>IFERROR(_xll.qlIndexFixing(ONIndex3M,I1616,TRUE,_xll.ohTrigger(RecalcTrigger,Trigger3M)),NA())</f>
        <v>1.5860664364595323E-2</v>
      </c>
      <c r="P1616" s="44">
        <f>IFERROR(_xll.qlIndexFixing(ONIndex6M,I1616,TRUE,_xll.ohTrigger(RecalcTrigger,Trigger6M)),NA())</f>
        <v>1.5987317992660621E-2</v>
      </c>
      <c r="Q1616" s="183">
        <f>IFERROR(_xll.qlIndexFixing(ONIndex1Y,I1616,TRUE,_xll.ohTrigger(RecalcTrigger,Trigger1Y)),NA())</f>
        <v>1.6399101669977156E-2</v>
      </c>
    </row>
    <row r="1617" spans="2:17" x14ac:dyDescent="0.2">
      <c r="B1617" s="39" t="s">
        <v>42</v>
      </c>
      <c r="D1617" s="42">
        <f>_xll.qlCalendarAdvance(Calendar,$D1616,B1617,"f",FALSE)</f>
        <v>50788</v>
      </c>
      <c r="E1617" s="177">
        <f>_xll.qlInterestRateIndexValueDate(IndexON,D1617)</f>
        <v>50788</v>
      </c>
      <c r="F1617" s="193">
        <f>IFERROR(_xll.qlIndexFixing(IndexON,D1617,TRUE,_xll.ohTrigger(RecalcTrigger,TriggerON)),NA())</f>
        <v>1.5461256140820723E-2</v>
      </c>
      <c r="H1617" s="42">
        <f>_xll.qlCalendarAdvance(Calendar,$H1616,B1617,"f",FALSE)</f>
        <v>50788</v>
      </c>
      <c r="I1617" s="177">
        <f>_xll.qlInterestRateIndexValueDate(Index1M,$H1617)</f>
        <v>50790</v>
      </c>
      <c r="J1617" s="182">
        <f>IFERROR(_xll.qlIndexFixing(Index1M,$H1617,TRUE,_xll.ohTrigger(RecalcTrigger,Trigger1M)),NA())</f>
        <v>1.5525865722967602E-2</v>
      </c>
      <c r="K1617" s="44">
        <f>IFERROR(_xll.qlIndexFixing(Index3M,H1617,TRUE,_xll.ohTrigger(RecalcTrigger,Trigger3M)),NA())</f>
        <v>1.5816266285034963E-2</v>
      </c>
      <c r="L1617" s="44">
        <f>IFERROR(_xll.qlIndexFixing(Index6M,$H1617,TRUE,_xll.ohTrigger(RecalcTrigger,Trigger6M)),NA())</f>
        <v>1.5924934384164188E-2</v>
      </c>
      <c r="M1617" s="183">
        <f>IFERROR(_xll.qlIndexFixing(Index1Y,$H1617,TRUE,_xll.ohTrigger(RecalcTrigger,Trigger1Y)),NA())</f>
        <v>1.6363601303762902E-2</v>
      </c>
      <c r="N1617" s="182">
        <f>IFERROR(_xll.qlIndexFixing(ONIndex1M,I1617,TRUE,_xll.ohTrigger(RecalcTrigger,Trigger1M)),NA())</f>
        <v>1.5534107729902047E-2</v>
      </c>
      <c r="O1617" s="44">
        <f>IFERROR(_xll.qlIndexFixing(ONIndex3M,I1617,TRUE,_xll.ohTrigger(RecalcTrigger,Trigger3M)),NA())</f>
        <v>1.5849354789718717E-2</v>
      </c>
      <c r="P1617" s="44">
        <f>IFERROR(_xll.qlIndexFixing(ONIndex6M,I1617,TRUE,_xll.ohTrigger(RecalcTrigger,Trigger6M)),NA())</f>
        <v>1.5977251030916406E-2</v>
      </c>
      <c r="Q1617" s="183">
        <f>IFERROR(_xll.qlIndexFixing(ONIndex1Y,I1617,TRUE,_xll.ohTrigger(RecalcTrigger,Trigger1Y)),NA())</f>
        <v>1.6391585538819697E-2</v>
      </c>
    </row>
    <row r="1618" spans="2:17" x14ac:dyDescent="0.2">
      <c r="B1618" s="39" t="s">
        <v>42</v>
      </c>
      <c r="D1618" s="42">
        <f>_xll.qlCalendarAdvance(Calendar,$D1617,B1618,"f",FALSE)</f>
        <v>50795</v>
      </c>
      <c r="E1618" s="177">
        <f>_xll.qlInterestRateIndexValueDate(IndexON,D1618)</f>
        <v>50795</v>
      </c>
      <c r="F1618" s="193">
        <f>IFERROR(_xll.qlIndexFixing(IndexON,D1618,TRUE,_xll.ohTrigger(RecalcTrigger,TriggerON)),NA())</f>
        <v>1.5449852479365589E-2</v>
      </c>
      <c r="H1618" s="42">
        <f>_xll.qlCalendarAdvance(Calendar,$H1617,B1618,"f",FALSE)</f>
        <v>50795</v>
      </c>
      <c r="I1618" s="177">
        <f>_xll.qlInterestRateIndexValueDate(Index1M,$H1618)</f>
        <v>50797</v>
      </c>
      <c r="J1618" s="182">
        <f>IFERROR(_xll.qlIndexFixing(Index1M,$H1618,TRUE,_xll.ohTrigger(RecalcTrigger,Trigger1M)),NA())</f>
        <v>1.5514570043720644E-2</v>
      </c>
      <c r="K1618" s="44">
        <f>IFERROR(_xll.qlIndexFixing(Index3M,H1618,TRUE,_xll.ohTrigger(RecalcTrigger,Trigger3M)),NA())</f>
        <v>1.5805301439537622E-2</v>
      </c>
      <c r="L1618" s="44">
        <f>IFERROR(_xll.qlIndexFixing(Index6M,$H1618,TRUE,_xll.ohTrigger(RecalcTrigger,Trigger6M)),NA())</f>
        <v>1.5915812749867236E-2</v>
      </c>
      <c r="M1618" s="183">
        <f>IFERROR(_xll.qlIndexFixing(Index1Y,$H1618,TRUE,_xll.ohTrigger(RecalcTrigger,Trigger1Y)),NA())</f>
        <v>1.6357742463849956E-2</v>
      </c>
      <c r="N1618" s="182">
        <f>IFERROR(_xll.qlIndexFixing(ONIndex1M,I1618,TRUE,_xll.ohTrigger(RecalcTrigger,Trigger1M)),NA())</f>
        <v>1.5522727838312989E-2</v>
      </c>
      <c r="O1618" s="44">
        <f>IFERROR(_xll.qlIndexFixing(ONIndex3M,I1618,TRUE,_xll.ohTrigger(RecalcTrigger,Trigger3M)),NA())</f>
        <v>1.583810116344786E-2</v>
      </c>
      <c r="P1618" s="44">
        <f>IFERROR(_xll.qlIndexFixing(ONIndex6M,I1618,TRUE,_xll.ohTrigger(RecalcTrigger,Trigger6M)),NA())</f>
        <v>1.5967257876132734E-2</v>
      </c>
      <c r="Q1618" s="183">
        <f>IFERROR(_xll.qlIndexFixing(ONIndex1Y,I1618,TRUE,_xll.ohTrigger(RecalcTrigger,Trigger1Y)),NA())</f>
        <v>1.6384131096156551E-2</v>
      </c>
    </row>
    <row r="1619" spans="2:17" x14ac:dyDescent="0.2">
      <c r="B1619" s="39" t="s">
        <v>42</v>
      </c>
      <c r="D1619" s="42">
        <f>_xll.qlCalendarAdvance(Calendar,$D1618,B1619,"f",FALSE)</f>
        <v>50802</v>
      </c>
      <c r="E1619" s="177">
        <f>_xll.qlInterestRateIndexValueDate(IndexON,D1619)</f>
        <v>50802</v>
      </c>
      <c r="F1619" s="193">
        <f>IFERROR(_xll.qlIndexFixing(IndexON,D1619,TRUE,_xll.ohTrigger(RecalcTrigger,TriggerON)),NA())</f>
        <v>1.543850735980179E-2</v>
      </c>
      <c r="H1619" s="42">
        <f>_xll.qlCalendarAdvance(Calendar,$H1618,B1619,"f",FALSE)</f>
        <v>50802</v>
      </c>
      <c r="I1619" s="177">
        <f>_xll.qlInterestRateIndexValueDate(Index1M,$H1619)</f>
        <v>50804</v>
      </c>
      <c r="J1619" s="182">
        <f>IFERROR(_xll.qlIndexFixing(Index1M,$H1619,TRUE,_xll.ohTrigger(RecalcTrigger,Trigger1M)),NA())</f>
        <v>1.5505191289910998E-2</v>
      </c>
      <c r="K1619" s="44">
        <f>IFERROR(_xll.qlIndexFixing(Index3M,H1619,TRUE,_xll.ohTrigger(RecalcTrigger,Trigger3M)),NA())</f>
        <v>1.5794816953002784E-2</v>
      </c>
      <c r="L1619" s="44">
        <f>IFERROR(_xll.qlIndexFixing(Index6M,$H1619,TRUE,_xll.ohTrigger(RecalcTrigger,Trigger6M)),NA())</f>
        <v>1.5906770050610884E-2</v>
      </c>
      <c r="M1619" s="183">
        <f>IFERROR(_xll.qlIndexFixing(Index1Y,$H1619,TRUE,_xll.ohTrigger(RecalcTrigger,Trigger1Y)),NA())</f>
        <v>1.6351953678749157E-2</v>
      </c>
      <c r="N1619" s="182">
        <f>IFERROR(_xll.qlIndexFixing(ONIndex1M,I1619,TRUE,_xll.ohTrigger(RecalcTrigger,Trigger1M)),NA())</f>
        <v>1.5511408116113401E-2</v>
      </c>
      <c r="O1619" s="44">
        <f>IFERROR(_xll.qlIndexFixing(ONIndex3M,I1619,TRUE,_xll.ohTrigger(RecalcTrigger,Trigger3M)),NA())</f>
        <v>1.5826903778428658E-2</v>
      </c>
      <c r="P1619" s="44">
        <f>IFERROR(_xll.qlIndexFixing(ONIndex6M,I1619,TRUE,_xll.ohTrigger(RecalcTrigger,Trigger6M)),NA())</f>
        <v>1.5957338864280857E-2</v>
      </c>
      <c r="Q1619" s="183">
        <f>IFERROR(_xll.qlIndexFixing(ONIndex1Y,I1619,TRUE,_xll.ohTrigger(RecalcTrigger,Trigger1Y)),NA())</f>
        <v>1.637673861424993E-2</v>
      </c>
    </row>
    <row r="1620" spans="2:17" x14ac:dyDescent="0.2">
      <c r="B1620" s="39" t="s">
        <v>42</v>
      </c>
      <c r="D1620" s="42">
        <f>_xll.qlCalendarAdvance(Calendar,$D1619,B1620,"f",FALSE)</f>
        <v>50809</v>
      </c>
      <c r="E1620" s="177">
        <f>_xll.qlInterestRateIndexValueDate(IndexON,D1620)</f>
        <v>50809</v>
      </c>
      <c r="F1620" s="193">
        <f>IFERROR(_xll.qlIndexFixing(IndexON,D1620,TRUE,_xll.ohTrigger(RecalcTrigger,TriggerON)),NA())</f>
        <v>1.542722109004302E-2</v>
      </c>
      <c r="H1620" s="42">
        <f>_xll.qlCalendarAdvance(Calendar,$H1619,B1620,"f",FALSE)</f>
        <v>50809</v>
      </c>
      <c r="I1620" s="177">
        <f>_xll.qlInterestRateIndexValueDate(Index1M,$H1620)</f>
        <v>50811</v>
      </c>
      <c r="J1620" s="182">
        <f>IFERROR(_xll.qlIndexFixing(Index1M,$H1620,TRUE,_xll.ohTrigger(RecalcTrigger,Trigger1M)),NA())</f>
        <v>1.5494001853036794E-2</v>
      </c>
      <c r="K1620" s="44">
        <f>IFERROR(_xll.qlIndexFixing(Index3M,H1620,TRUE,_xll.ohTrigger(RecalcTrigger,Trigger3M)),NA())</f>
        <v>1.5783965029721899E-2</v>
      </c>
      <c r="L1620" s="44">
        <f>IFERROR(_xll.qlIndexFixing(Index6M,$H1620,TRUE,_xll.ohTrigger(RecalcTrigger,Trigger6M)),NA())</f>
        <v>1.5897806624027819E-2</v>
      </c>
      <c r="M1620" s="183">
        <f>IFERROR(_xll.qlIndexFixing(Index1Y,$H1620,TRUE,_xll.ohTrigger(RecalcTrigger,Trigger1Y)),NA())</f>
        <v>1.6346235223929129E-2</v>
      </c>
      <c r="N1620" s="182">
        <f>IFERROR(_xll.qlIndexFixing(ONIndex1M,I1620,TRUE,_xll.ohTrigger(RecalcTrigger,Trigger1M)),NA())</f>
        <v>1.5500148877052311E-2</v>
      </c>
      <c r="O1620" s="44">
        <f>IFERROR(_xll.qlIndexFixing(ONIndex3M,I1620,TRUE,_xll.ohTrigger(RecalcTrigger,Trigger3M)),NA())</f>
        <v>1.5815762927946508E-2</v>
      </c>
      <c r="P1620" s="44">
        <f>IFERROR(_xll.qlIndexFixing(ONIndex6M,I1620,TRUE,_xll.ohTrigger(RecalcTrigger,Trigger6M)),NA())</f>
        <v>1.5947494331491896E-2</v>
      </c>
      <c r="Q1620" s="183">
        <f>IFERROR(_xll.qlIndexFixing(ONIndex1Y,I1620,TRUE,_xll.ohTrigger(RecalcTrigger,Trigger1Y)),NA())</f>
        <v>1.6369408365202176E-2</v>
      </c>
    </row>
    <row r="1621" spans="2:17" x14ac:dyDescent="0.2">
      <c r="B1621" s="39" t="s">
        <v>42</v>
      </c>
      <c r="D1621" s="42">
        <f>_xll.qlCalendarAdvance(Calendar,$D1620,B1621,"f",FALSE)</f>
        <v>50816</v>
      </c>
      <c r="E1621" s="177">
        <f>_xll.qlInterestRateIndexValueDate(IndexON,D1621)</f>
        <v>50816</v>
      </c>
      <c r="F1621" s="193">
        <f>IFERROR(_xll.qlIndexFixing(IndexON,D1621,TRUE,_xll.ohTrigger(RecalcTrigger,TriggerON)),NA())</f>
        <v>1.5415993978162845E-2</v>
      </c>
      <c r="H1621" s="42">
        <f>_xll.qlCalendarAdvance(Calendar,$H1620,B1621,"f",FALSE)</f>
        <v>50816</v>
      </c>
      <c r="I1621" s="177">
        <f>_xll.qlInterestRateIndexValueDate(Index1M,$H1621)</f>
        <v>50818</v>
      </c>
      <c r="J1621" s="182">
        <f>IFERROR(_xll.qlIndexFixing(Index1M,$H1621,TRUE,_xll.ohTrigger(RecalcTrigger,Trigger1M)),NA())</f>
        <v>1.548287371860857E-2</v>
      </c>
      <c r="K1621" s="44">
        <f>IFERROR(_xll.qlIndexFixing(Index3M,H1621,TRUE,_xll.ohTrigger(RecalcTrigger,Trigger3M)),NA())</f>
        <v>1.5773171862790016E-2</v>
      </c>
      <c r="L1621" s="44">
        <f>IFERROR(_xll.qlIndexFixing(Index6M,$H1621,TRUE,_xll.ohTrigger(RecalcTrigger,Trigger6M)),NA())</f>
        <v>1.5888922807757354E-2</v>
      </c>
      <c r="M1621" s="183">
        <f>IFERROR(_xll.qlIndexFixing(Index1Y,$H1621,TRUE,_xll.ohTrigger(RecalcTrigger,Trigger1Y)),NA())</f>
        <v>1.6340587374867276E-2</v>
      </c>
      <c r="N1621" s="182">
        <f>IFERROR(_xll.qlIndexFixing(ONIndex1M,I1621,TRUE,_xll.ohTrigger(RecalcTrigger,Trigger1M)),NA())</f>
        <v>1.5488950434479065E-2</v>
      </c>
      <c r="O1621" s="44">
        <f>IFERROR(_xll.qlIndexFixing(ONIndex3M,I1621,TRUE,_xll.ohTrigger(RecalcTrigger,Trigger3M)),NA())</f>
        <v>1.5804678905046998E-2</v>
      </c>
      <c r="P1621" s="44">
        <f>IFERROR(_xll.qlIndexFixing(ONIndex6M,I1621,TRUE,_xll.ohTrigger(RecalcTrigger,Trigger6M)),NA())</f>
        <v>1.5937724613577231E-2</v>
      </c>
      <c r="Q1621" s="183">
        <f>IFERROR(_xll.qlIndexFixing(ONIndex1Y,I1621,TRUE,_xll.ohTrigger(RecalcTrigger,Trigger1Y)),NA())</f>
        <v>1.6362140621195564E-2</v>
      </c>
    </row>
    <row r="1622" spans="2:17" x14ac:dyDescent="0.2">
      <c r="B1622" s="39" t="s">
        <v>42</v>
      </c>
      <c r="D1622" s="42">
        <f>_xll.qlCalendarAdvance(Calendar,$D1621,B1622,"f",FALSE)</f>
        <v>50823</v>
      </c>
      <c r="E1622" s="177">
        <f>_xll.qlInterestRateIndexValueDate(IndexON,D1622)</f>
        <v>50823</v>
      </c>
      <c r="F1622" s="193">
        <f>IFERROR(_xll.qlIndexFixing(IndexON,D1622,TRUE,_xll.ohTrigger(RecalcTrigger,TriggerON)),NA())</f>
        <v>1.5404826332074961E-2</v>
      </c>
      <c r="H1622" s="42">
        <f>_xll.qlCalendarAdvance(Calendar,$H1621,B1622,"f",FALSE)</f>
        <v>50823</v>
      </c>
      <c r="I1622" s="177">
        <f>_xll.qlInterestRateIndexValueDate(Index1M,$H1622)</f>
        <v>50825</v>
      </c>
      <c r="J1622" s="182">
        <f>IFERROR(_xll.qlIndexFixing(Index1M,$H1622,TRUE,_xll.ohTrigger(RecalcTrigger,Trigger1M)),NA())</f>
        <v>1.5471807200343943E-2</v>
      </c>
      <c r="K1622" s="44">
        <f>IFERROR(_xll.qlIndexFixing(Index3M,H1622,TRUE,_xll.ohTrigger(RecalcTrigger,Trigger3M)),NA())</f>
        <v>1.5762437745926335E-2</v>
      </c>
      <c r="L1622" s="44">
        <f>IFERROR(_xll.qlIndexFixing(Index6M,$H1622,TRUE,_xll.ohTrigger(RecalcTrigger,Trigger6M)),NA())</f>
        <v>1.5880118939439233E-2</v>
      </c>
      <c r="M1622" s="183">
        <f>IFERROR(_xll.qlIndexFixing(Index1Y,$H1622,TRUE,_xll.ohTrigger(RecalcTrigger,Trigger1Y)),NA())</f>
        <v>1.6335010407048652E-2</v>
      </c>
      <c r="N1622" s="182">
        <f>IFERROR(_xll.qlIndexFixing(ONIndex1M,I1622,TRUE,_xll.ohTrigger(RecalcTrigger,Trigger1M)),NA())</f>
        <v>1.5477813101822946E-2</v>
      </c>
      <c r="O1622" s="44">
        <f>IFERROR(_xll.qlIndexFixing(ONIndex3M,I1622,TRUE,_xll.ohTrigger(RecalcTrigger,Trigger3M)),NA())</f>
        <v>1.5793652002615843E-2</v>
      </c>
      <c r="P1622" s="44">
        <f>IFERROR(_xll.qlIndexFixing(ONIndex6M,I1622,TRUE,_xll.ohTrigger(RecalcTrigger,Trigger6M)),NA())</f>
        <v>1.5928030046747921E-2</v>
      </c>
      <c r="Q1622" s="183">
        <f>IFERROR(_xll.qlIndexFixing(ONIndex1Y,I1622,TRUE,_xll.ohTrigger(RecalcTrigger,Trigger1Y)),NA())</f>
        <v>1.6354935654412373E-2</v>
      </c>
    </row>
    <row r="1623" spans="2:17" x14ac:dyDescent="0.2">
      <c r="B1623" s="39" t="s">
        <v>42</v>
      </c>
      <c r="D1623" s="42">
        <f>_xll.qlCalendarAdvance(Calendar,$D1622,B1623,"f",FALSE)</f>
        <v>50830</v>
      </c>
      <c r="E1623" s="177">
        <f>_xll.qlInterestRateIndexValueDate(IndexON,D1623)</f>
        <v>50830</v>
      </c>
      <c r="F1623" s="193">
        <f>IFERROR(_xll.qlIndexFixing(IndexON,D1623,TRUE,_xll.ohTrigger(RecalcTrigger,TriggerON)),NA())</f>
        <v>1.5393718459852934E-2</v>
      </c>
      <c r="H1623" s="42">
        <f>_xll.qlCalendarAdvance(Calendar,$H1622,B1623,"f",FALSE)</f>
        <v>50830</v>
      </c>
      <c r="I1623" s="177">
        <f>_xll.qlInterestRateIndexValueDate(Index1M,$H1623)</f>
        <v>50832</v>
      </c>
      <c r="J1623" s="182">
        <f>IFERROR(_xll.qlIndexFixing(Index1M,$H1623,TRUE,_xll.ohTrigger(RecalcTrigger,Trigger1M)),NA())</f>
        <v>1.5459009570246152E-2</v>
      </c>
      <c r="K1623" s="44">
        <f>IFERROR(_xll.qlIndexFixing(Index3M,H1623,TRUE,_xll.ohTrigger(RecalcTrigger,Trigger3M)),NA())</f>
        <v>1.5750543059173068E-2</v>
      </c>
      <c r="L1623" s="44">
        <f>IFERROR(_xll.qlIndexFixing(Index6M,$H1623,TRUE,_xll.ohTrigger(RecalcTrigger,Trigger6M)),NA())</f>
        <v>1.587016939992188E-2</v>
      </c>
      <c r="M1623" s="183">
        <f>IFERROR(_xll.qlIndexFixing(Index1Y,$H1623,TRUE,_xll.ohTrigger(RecalcTrigger,Trigger1Y)),NA())</f>
        <v>1.6329572570759066E-2</v>
      </c>
      <c r="N1623" s="182">
        <f>IFERROR(_xll.qlIndexFixing(ONIndex1M,I1623,TRUE,_xll.ohTrigger(RecalcTrigger,Trigger1M)),NA())</f>
        <v>1.5466737192593172E-2</v>
      </c>
      <c r="O1623" s="44">
        <f>IFERROR(_xll.qlIndexFixing(ONIndex3M,I1623,TRUE,_xll.ohTrigger(RecalcTrigger,Trigger3M)),NA())</f>
        <v>1.578268251393844E-2</v>
      </c>
      <c r="P1623" s="44">
        <f>IFERROR(_xll.qlIndexFixing(ONIndex6M,I1623,TRUE,_xll.ohTrigger(RecalcTrigger,Trigger6M)),NA())</f>
        <v>1.5918410966975216E-2</v>
      </c>
      <c r="Q1623" s="183">
        <f>IFERROR(_xll.qlIndexFixing(ONIndex1Y,I1623,TRUE,_xll.ohTrigger(RecalcTrigger,Trigger1Y)),NA())</f>
        <v>1.6347793737034877E-2</v>
      </c>
    </row>
    <row r="1624" spans="2:17" x14ac:dyDescent="0.2">
      <c r="B1624" s="39" t="s">
        <v>42</v>
      </c>
      <c r="D1624" s="42">
        <f>_xll.qlCalendarAdvance(Calendar,$D1623,B1624,"f",FALSE)</f>
        <v>50837</v>
      </c>
      <c r="E1624" s="177">
        <f>_xll.qlInterestRateIndexValueDate(IndexON,D1624)</f>
        <v>50837</v>
      </c>
      <c r="F1624" s="193">
        <f>IFERROR(_xll.qlIndexFixing(IndexON,D1624,TRUE,_xll.ohTrigger(RecalcTrigger,TriggerON)),NA())</f>
        <v>1.5382670669490395E-2</v>
      </c>
      <c r="H1624" s="42">
        <f>_xll.qlCalendarAdvance(Calendar,$H1623,B1624,"f",FALSE)</f>
        <v>50837</v>
      </c>
      <c r="I1624" s="177">
        <f>_xll.qlInterestRateIndexValueDate(Index1M,$H1624)</f>
        <v>50839</v>
      </c>
      <c r="J1624" s="182">
        <f>IFERROR(_xll.qlIndexFixing(Index1M,$H1624,TRUE,_xll.ohTrigger(RecalcTrigger,Trigger1M)),NA())</f>
        <v>1.5447639932182547E-2</v>
      </c>
      <c r="K1624" s="44">
        <f>IFERROR(_xll.qlIndexFixing(Index3M,H1624,TRUE,_xll.ohTrigger(RecalcTrigger,Trigger3M)),NA())</f>
        <v>1.5739939488611472E-2</v>
      </c>
      <c r="L1624" s="44">
        <f>IFERROR(_xll.qlIndexFixing(Index6M,$H1624,TRUE,_xll.ohTrigger(RecalcTrigger,Trigger6M)),NA())</f>
        <v>1.5861553953696199E-2</v>
      </c>
      <c r="M1624" s="183">
        <f>IFERROR(_xll.qlIndexFixing(Index1Y,$H1624,TRUE,_xll.ohTrigger(RecalcTrigger,Trigger1Y)),NA())</f>
        <v>1.6324153320111705E-2</v>
      </c>
      <c r="N1624" s="182">
        <f>IFERROR(_xll.qlIndexFixing(ONIndex1M,I1624,TRUE,_xll.ohTrigger(RecalcTrigger,Trigger1M)),NA())</f>
        <v>1.5455723020618706E-2</v>
      </c>
      <c r="O1624" s="44">
        <f>IFERROR(_xll.qlIndexFixing(ONIndex3M,I1624,TRUE,_xll.ohTrigger(RecalcTrigger,Trigger3M)),NA())</f>
        <v>1.5771770731980439E-2</v>
      </c>
      <c r="P1624" s="44">
        <f>IFERROR(_xll.qlIndexFixing(ONIndex6M,I1624,TRUE,_xll.ohTrigger(RecalcTrigger,Trigger6M)),NA())</f>
        <v>1.5908867710310304E-2</v>
      </c>
      <c r="Q1624" s="183">
        <f>IFERROR(_xll.qlIndexFixing(ONIndex1Y,I1624,TRUE,_xll.ohTrigger(RecalcTrigger,Trigger1Y)),NA())</f>
        <v>1.6340715141245354E-2</v>
      </c>
    </row>
    <row r="1625" spans="2:17" x14ac:dyDescent="0.2">
      <c r="B1625" s="39" t="s">
        <v>42</v>
      </c>
      <c r="D1625" s="42">
        <f>_xll.qlCalendarAdvance(Calendar,$D1624,B1625,"f",FALSE)</f>
        <v>50844</v>
      </c>
      <c r="E1625" s="177">
        <f>_xll.qlInterestRateIndexValueDate(IndexON,D1625)</f>
        <v>50844</v>
      </c>
      <c r="F1625" s="193">
        <f>IFERROR(_xll.qlIndexFixing(IndexON,D1625,TRUE,_xll.ohTrigger(RecalcTrigger,TriggerON)),NA())</f>
        <v>1.5371683268821101E-2</v>
      </c>
      <c r="H1625" s="42">
        <f>_xll.qlCalendarAdvance(Calendar,$H1624,B1625,"f",FALSE)</f>
        <v>50844</v>
      </c>
      <c r="I1625" s="177">
        <f>_xll.qlInterestRateIndexValueDate(Index1M,$H1625)</f>
        <v>50846</v>
      </c>
      <c r="J1625" s="182">
        <f>IFERROR(_xll.qlIndexFixing(Index1M,$H1625,TRUE,_xll.ohTrigger(RecalcTrigger,Trigger1M)),NA())</f>
        <v>1.5437219601501795E-2</v>
      </c>
      <c r="K1625" s="44">
        <f>IFERROR(_xll.qlIndexFixing(Index3M,H1625,TRUE,_xll.ohTrigger(RecalcTrigger,Trigger3M)),NA())</f>
        <v>1.5729395920984674E-2</v>
      </c>
      <c r="L1625" s="44">
        <f>IFERROR(_xll.qlIndexFixing(Index6M,$H1625,TRUE,_xll.ohTrigger(RecalcTrigger,Trigger6M)),NA())</f>
        <v>1.5853019607764311E-2</v>
      </c>
      <c r="M1625" s="183">
        <f>IFERROR(_xll.qlIndexFixing(Index1Y,$H1625,TRUE,_xll.ohTrigger(RecalcTrigger,Trigger1Y)),NA())</f>
        <v>1.6318805846182609E-2</v>
      </c>
      <c r="N1625" s="182">
        <f>IFERROR(_xll.qlIndexFixing(ONIndex1M,I1625,TRUE,_xll.ohTrigger(RecalcTrigger,Trigger1M)),NA())</f>
        <v>1.5444770899089022E-2</v>
      </c>
      <c r="O1625" s="44">
        <f>IFERROR(_xll.qlIndexFixing(ONIndex3M,I1625,TRUE,_xll.ohTrigger(RecalcTrigger,Trigger3M)),NA())</f>
        <v>1.5760916949707493E-2</v>
      </c>
      <c r="P1625" s="44">
        <f>IFERROR(_xll.qlIndexFixing(ONIndex6M,I1625,TRUE,_xll.ohTrigger(RecalcTrigger,Trigger6M)),NA())</f>
        <v>1.5899400612804371E-2</v>
      </c>
      <c r="Q1625" s="183">
        <f>IFERROR(_xll.qlIndexFixing(ONIndex1Y,I1625,TRUE,_xll.ohTrigger(RecalcTrigger,Trigger1Y)),NA())</f>
        <v>1.6333700139306018E-2</v>
      </c>
    </row>
    <row r="1626" spans="2:17" x14ac:dyDescent="0.2">
      <c r="B1626" s="39" t="s">
        <v>42</v>
      </c>
      <c r="D1626" s="42">
        <f>_xll.qlCalendarAdvance(Calendar,$D1625,B1626,"f",FALSE)</f>
        <v>50851</v>
      </c>
      <c r="E1626" s="177">
        <f>_xll.qlInterestRateIndexValueDate(IndexON,D1626)</f>
        <v>50851</v>
      </c>
      <c r="F1626" s="193">
        <f>IFERROR(_xll.qlIndexFixing(IndexON,D1626,TRUE,_xll.ohTrigger(RecalcTrigger,TriggerON)),NA())</f>
        <v>1.5360756566078493E-2</v>
      </c>
      <c r="H1626" s="42">
        <f>_xll.qlCalendarAdvance(Calendar,$H1625,B1626,"f",FALSE)</f>
        <v>50851</v>
      </c>
      <c r="I1626" s="177">
        <f>_xll.qlInterestRateIndexValueDate(Index1M,$H1626)</f>
        <v>50853</v>
      </c>
      <c r="J1626" s="182">
        <f>IFERROR(_xll.qlIndexFixing(Index1M,$H1626,TRUE,_xll.ohTrigger(RecalcTrigger,Trigger1M)),NA())</f>
        <v>1.5426418919418095E-2</v>
      </c>
      <c r="K1626" s="44">
        <f>IFERROR(_xll.qlIndexFixing(Index3M,H1626,TRUE,_xll.ohTrigger(RecalcTrigger,Trigger3M)),NA())</f>
        <v>1.5718912650026399E-2</v>
      </c>
      <c r="L1626" s="44">
        <f>IFERROR(_xll.qlIndexFixing(Index6M,$H1626,TRUE,_xll.ohTrigger(RecalcTrigger,Trigger6M)),NA())</f>
        <v>1.584456669982898E-2</v>
      </c>
      <c r="M1626" s="183">
        <f>IFERROR(_xll.qlIndexFixing(Index1Y,$H1626,TRUE,_xll.ohTrigger(RecalcTrigger,Trigger1Y)),NA())</f>
        <v>1.6313530424523746E-2</v>
      </c>
      <c r="N1626" s="182">
        <f>IFERROR(_xll.qlIndexFixing(ONIndex1M,I1626,TRUE,_xll.ohTrigger(RecalcTrigger,Trigger1M)),NA())</f>
        <v>1.5433881141513339E-2</v>
      </c>
      <c r="O1626" s="44">
        <f>IFERROR(_xll.qlIndexFixing(ONIndex3M,I1626,TRUE,_xll.ohTrigger(RecalcTrigger,Trigger3M)),NA())</f>
        <v>1.575012146016519E-2</v>
      </c>
      <c r="P1626" s="44">
        <f>IFERROR(_xll.qlIndexFixing(ONIndex6M,I1626,TRUE,_xll.ohTrigger(RecalcTrigger,Trigger6M)),NA())</f>
        <v>1.5890010010268796E-2</v>
      </c>
      <c r="Q1626" s="183">
        <f>IFERROR(_xll.qlIndexFixing(ONIndex1Y,I1626,TRUE,_xll.ohTrigger(RecalcTrigger,Trigger1Y)),NA())</f>
        <v>1.6326749003239271E-2</v>
      </c>
    </row>
    <row r="1627" spans="2:17" x14ac:dyDescent="0.2">
      <c r="B1627" s="39" t="s">
        <v>42</v>
      </c>
      <c r="D1627" s="42">
        <f>_xll.qlCalendarAdvance(Calendar,$D1626,B1627,"f",FALSE)</f>
        <v>50858</v>
      </c>
      <c r="E1627" s="177">
        <f>_xll.qlInterestRateIndexValueDate(IndexON,D1627)</f>
        <v>50858</v>
      </c>
      <c r="F1627" s="193">
        <f>IFERROR(_xll.qlIndexFixing(IndexON,D1627,TRUE,_xll.ohTrigger(RecalcTrigger,TriggerON)),NA())</f>
        <v>1.5349890869016392E-2</v>
      </c>
      <c r="H1627" s="42">
        <f>_xll.qlCalendarAdvance(Calendar,$H1626,B1627,"f",FALSE)</f>
        <v>50858</v>
      </c>
      <c r="I1627" s="177">
        <f>_xll.qlInterestRateIndexValueDate(Index1M,$H1627)</f>
        <v>50860</v>
      </c>
      <c r="J1627" s="182">
        <f>IFERROR(_xll.qlIndexFixing(Index1M,$H1627,TRUE,_xll.ohTrigger(RecalcTrigger,Trigger1M)),NA())</f>
        <v>1.5416977186733955E-2</v>
      </c>
      <c r="K1627" s="44">
        <f>IFERROR(_xll.qlIndexFixing(Index3M,H1627,TRUE,_xll.ohTrigger(RecalcTrigger,Trigger3M)),NA())</f>
        <v>1.570888067740013E-2</v>
      </c>
      <c r="L1627" s="44">
        <f>IFERROR(_xll.qlIndexFixing(Index6M,$H1627,TRUE,_xll.ohTrigger(RecalcTrigger,Trigger6M)),NA())</f>
        <v>1.5836863008153283E-2</v>
      </c>
      <c r="M1627" s="183">
        <f>IFERROR(_xll.qlIndexFixing(Index1Y,$H1627,TRUE,_xll.ohTrigger(RecalcTrigger,Trigger1Y)),NA())</f>
        <v>1.6308156461820076E-2</v>
      </c>
      <c r="N1627" s="182">
        <f>IFERROR(_xll.qlIndexFixing(ONIndex1M,I1627,TRUE,_xll.ohTrigger(RecalcTrigger,Trigger1M)),NA())</f>
        <v>1.5423054061640684E-2</v>
      </c>
      <c r="O1627" s="44">
        <f>IFERROR(_xll.qlIndexFixing(ONIndex3M,I1627,TRUE,_xll.ohTrigger(RecalcTrigger,Trigger3M)),NA())</f>
        <v>1.5739384556558988E-2</v>
      </c>
      <c r="P1627" s="44">
        <f>IFERROR(_xll.qlIndexFixing(ONIndex6M,I1627,TRUE,_xll.ohTrigger(RecalcTrigger,Trigger6M)),NA())</f>
        <v>1.5880696238914638E-2</v>
      </c>
      <c r="Q1627" s="183">
        <f>IFERROR(_xll.qlIndexFixing(ONIndex1Y,I1627,TRUE,_xll.ohTrigger(RecalcTrigger,Trigger1Y)),NA())</f>
        <v>1.6319862005307328E-2</v>
      </c>
    </row>
    <row r="1628" spans="2:17" x14ac:dyDescent="0.2">
      <c r="B1628" s="39" t="s">
        <v>42</v>
      </c>
      <c r="D1628" s="42">
        <f>_xll.qlCalendarAdvance(Calendar,$D1627,B1628,"f",FALSE)</f>
        <v>50865</v>
      </c>
      <c r="E1628" s="177">
        <f>_xll.qlInterestRateIndexValueDate(IndexON,D1628)</f>
        <v>50865</v>
      </c>
      <c r="F1628" s="193">
        <f>IFERROR(_xll.qlIndexFixing(IndexON,D1628,TRUE,_xll.ohTrigger(RecalcTrigger,TriggerON)),NA())</f>
        <v>1.5339086485868236E-2</v>
      </c>
      <c r="H1628" s="42">
        <f>_xll.qlCalendarAdvance(Calendar,$H1627,B1628,"f",FALSE)</f>
        <v>50865</v>
      </c>
      <c r="I1628" s="177">
        <f>_xll.qlInterestRateIndexValueDate(Index1M,$H1628)</f>
        <v>50867</v>
      </c>
      <c r="J1628" s="182">
        <f>IFERROR(_xll.qlIndexFixing(Index1M,$H1628,TRUE,_xll.ohTrigger(RecalcTrigger,Trigger1M)),NA())</f>
        <v>1.540500772857778E-2</v>
      </c>
      <c r="K1628" s="44">
        <f>IFERROR(_xll.qlIndexFixing(Index3M,H1628,TRUE,_xll.ohTrigger(RecalcTrigger,Trigger3M)),NA())</f>
        <v>1.5698514927907088E-2</v>
      </c>
      <c r="L1628" s="44">
        <f>IFERROR(_xll.qlIndexFixing(Index6M,$H1628,TRUE,_xll.ohTrigger(RecalcTrigger,Trigger6M)),NA())</f>
        <v>1.5828557138174167E-2</v>
      </c>
      <c r="M1628" s="183">
        <f>IFERROR(_xll.qlIndexFixing(Index1Y,$H1628,TRUE,_xll.ohTrigger(RecalcTrigger,Trigger1Y)),NA())</f>
        <v>1.6303196840274155E-2</v>
      </c>
      <c r="N1628" s="182">
        <f>IFERROR(_xll.qlIndexFixing(ONIndex1M,I1628,TRUE,_xll.ohTrigger(RecalcTrigger,Trigger1M)),NA())</f>
        <v>1.5409226132518938E-2</v>
      </c>
      <c r="O1628" s="44">
        <f>IFERROR(_xll.qlIndexFixing(ONIndex3M,I1628,TRUE,_xll.ohTrigger(RecalcTrigger,Trigger3M)),NA())</f>
        <v>1.5725666523049853E-2</v>
      </c>
      <c r="P1628" s="44">
        <f>IFERROR(_xll.qlIndexFixing(ONIndex6M,I1628,TRUE,_xll.ohTrigger(RecalcTrigger,Trigger6M)),NA())</f>
        <v>1.5868834825703004E-2</v>
      </c>
      <c r="Q1628" s="183">
        <f>IFERROR(_xll.qlIndexFixing(ONIndex1Y,I1628,TRUE,_xll.ohTrigger(RecalcTrigger,Trigger1Y)),NA())</f>
        <v>1.6311101975565734E-2</v>
      </c>
    </row>
    <row r="1629" spans="2:17" x14ac:dyDescent="0.2">
      <c r="B1629" s="39" t="s">
        <v>42</v>
      </c>
      <c r="D1629" s="42">
        <f>_xll.qlCalendarAdvance(Calendar,$D1628,B1629,"f",FALSE)</f>
        <v>50872</v>
      </c>
      <c r="E1629" s="177">
        <f>_xll.qlInterestRateIndexValueDate(IndexON,D1629)</f>
        <v>50872</v>
      </c>
      <c r="F1629" s="193">
        <f>IFERROR(_xll.qlIndexFixing(IndexON,D1629,TRUE,_xll.ohTrigger(RecalcTrigger,TriggerON)),NA())</f>
        <v>1.532834372438785E-2</v>
      </c>
      <c r="H1629" s="42">
        <f>_xll.qlCalendarAdvance(Calendar,$H1628,B1629,"f",FALSE)</f>
        <v>50872</v>
      </c>
      <c r="I1629" s="177">
        <f>_xll.qlInterestRateIndexValueDate(Index1M,$H1629)</f>
        <v>50874</v>
      </c>
      <c r="J1629" s="182">
        <f>IFERROR(_xll.qlIndexFixing(Index1M,$H1629,TRUE,_xll.ohTrigger(RecalcTrigger,Trigger1M)),NA())</f>
        <v>1.5394397847321717E-2</v>
      </c>
      <c r="K1629" s="44">
        <f>IFERROR(_xll.qlIndexFixing(Index3M,H1629,TRUE,_xll.ohTrigger(RecalcTrigger,Trigger3M)),NA())</f>
        <v>1.5688210332354856E-2</v>
      </c>
      <c r="L1629" s="44">
        <f>IFERROR(_xll.qlIndexFixing(Index6M,$H1629,TRUE,_xll.ohTrigger(RecalcTrigger,Trigger6M)),NA())</f>
        <v>1.5820333635571351E-2</v>
      </c>
      <c r="M1629" s="183">
        <f>IFERROR(_xll.qlIndexFixing(Index1Y,$H1629,TRUE,_xll.ohTrigger(RecalcTrigger,Trigger1Y)),NA())</f>
        <v>1.629813922883689E-2</v>
      </c>
      <c r="N1629" s="182">
        <f>IFERROR(_xll.qlIndexFixing(ONIndex1M,I1629,TRUE,_xll.ohTrigger(RecalcTrigger,Trigger1M)),NA())</f>
        <v>1.5401589188481779E-2</v>
      </c>
      <c r="O1629" s="44">
        <f>IFERROR(_xll.qlIndexFixing(ONIndex3M,I1629,TRUE,_xll.ohTrigger(RecalcTrigger,Trigger3M)),NA())</f>
        <v>1.5718087679017501E-2</v>
      </c>
      <c r="P1629" s="44">
        <f>IFERROR(_xll.qlIndexFixing(ONIndex6M,I1629,TRUE,_xll.ohTrigger(RecalcTrigger,Trigger6M)),NA())</f>
        <v>1.5862300533875384E-2</v>
      </c>
      <c r="Q1629" s="183">
        <f>IFERROR(_xll.qlIndexFixing(ONIndex1Y,I1629,TRUE,_xll.ohTrigger(RecalcTrigger,Trigger1Y)),NA())</f>
        <v>1.6306281512576959E-2</v>
      </c>
    </row>
    <row r="1630" spans="2:17" x14ac:dyDescent="0.2">
      <c r="B1630" s="39" t="s">
        <v>42</v>
      </c>
      <c r="D1630" s="42">
        <f>_xll.qlCalendarAdvance(Calendar,$D1629,B1630,"f",FALSE)</f>
        <v>50879</v>
      </c>
      <c r="E1630" s="177">
        <f>_xll.qlInterestRateIndexValueDate(IndexON,D1630)</f>
        <v>50879</v>
      </c>
      <c r="F1630" s="193">
        <f>IFERROR(_xll.qlIndexFixing(IndexON,D1630,TRUE,_xll.ohTrigger(RecalcTrigger,TriggerON)),NA())</f>
        <v>1.531766289280867E-2</v>
      </c>
      <c r="H1630" s="42">
        <f>_xll.qlCalendarAdvance(Calendar,$H1629,B1630,"f",FALSE)</f>
        <v>50879</v>
      </c>
      <c r="I1630" s="177">
        <f>_xll.qlInterestRateIndexValueDate(Index1M,$H1630)</f>
        <v>50881</v>
      </c>
      <c r="J1630" s="182">
        <f>IFERROR(_xll.qlIndexFixing(Index1M,$H1630,TRUE,_xll.ohTrigger(RecalcTrigger,Trigger1M)),NA())</f>
        <v>1.5383852193846248E-2</v>
      </c>
      <c r="K1630" s="44">
        <f>IFERROR(_xll.qlIndexFixing(Index3M,H1630,TRUE,_xll.ohTrigger(RecalcTrigger,Trigger3M)),NA())</f>
        <v>1.5677967184471557E-2</v>
      </c>
      <c r="L1630" s="44">
        <f>IFERROR(_xll.qlIndexFixing(Index6M,$H1630,TRUE,_xll.ohTrigger(RecalcTrigger,Trigger6M)),NA())</f>
        <v>1.5812192838039748E-2</v>
      </c>
      <c r="M1630" s="183">
        <f>IFERROR(_xll.qlIndexFixing(Index1Y,$H1630,TRUE,_xll.ohTrigger(RecalcTrigger,Trigger1Y)),NA())</f>
        <v>1.6293154771977677E-2</v>
      </c>
      <c r="N1630" s="182">
        <f>IFERROR(_xll.qlIndexFixing(ONIndex1M,I1630,TRUE,_xll.ohTrigger(RecalcTrigger,Trigger1M)),NA())</f>
        <v>1.5390952022293902E-2</v>
      </c>
      <c r="O1630" s="44">
        <f>IFERROR(_xll.qlIndexFixing(ONIndex3M,I1630,TRUE,_xll.ohTrigger(RecalcTrigger,Trigger3M)),NA())</f>
        <v>1.5707528291333261E-2</v>
      </c>
      <c r="P1630" s="44">
        <f>IFERROR(_xll.qlIndexFixing(ONIndex6M,I1630,TRUE,_xll.ohTrigger(RecalcTrigger,Trigger6M)),NA())</f>
        <v>1.585321927213279E-2</v>
      </c>
      <c r="Q1630" s="183">
        <f>IFERROR(_xll.qlIndexFixing(ONIndex1Y,I1630,TRUE,_xll.ohTrigger(RecalcTrigger,Trigger1Y)),NA())</f>
        <v>1.6299588562143086E-2</v>
      </c>
    </row>
    <row r="1631" spans="2:17" x14ac:dyDescent="0.2">
      <c r="B1631" s="39" t="s">
        <v>42</v>
      </c>
      <c r="D1631" s="42">
        <f>_xll.qlCalendarAdvance(Calendar,$D1630,B1631,"f",FALSE)</f>
        <v>50886</v>
      </c>
      <c r="E1631" s="177">
        <f>_xll.qlInterestRateIndexValueDate(IndexON,D1631)</f>
        <v>50886</v>
      </c>
      <c r="F1631" s="193">
        <f>IFERROR(_xll.qlIndexFixing(IndexON,D1631,TRUE,_xll.ohTrigger(RecalcTrigger,TriggerON)),NA())</f>
        <v>1.530704429888452E-2</v>
      </c>
      <c r="H1631" s="42">
        <f>_xll.qlCalendarAdvance(Calendar,$H1630,B1631,"f",FALSE)</f>
        <v>50886</v>
      </c>
      <c r="I1631" s="177">
        <f>_xll.qlInterestRateIndexValueDate(Index1M,$H1631)</f>
        <v>50888</v>
      </c>
      <c r="J1631" s="182">
        <f>IFERROR(_xll.qlIndexFixing(Index1M,$H1631,TRUE,_xll.ohTrigger(RecalcTrigger,Trigger1M)),NA())</f>
        <v>1.5373371081897902E-2</v>
      </c>
      <c r="K1631" s="44">
        <f>IFERROR(_xll.qlIndexFixing(Index3M,H1631,TRUE,_xll.ohTrigger(RecalcTrigger,Trigger3M)),NA())</f>
        <v>1.566778577798443E-2</v>
      </c>
      <c r="L1631" s="44">
        <f>IFERROR(_xll.qlIndexFixing(Index6M,$H1631,TRUE,_xll.ohTrigger(RecalcTrigger,Trigger6M)),NA())</f>
        <v>1.5804135083275123E-2</v>
      </c>
      <c r="M1631" s="183">
        <f>IFERROR(_xll.qlIndexFixing(Index1Y,$H1631,TRUE,_xll.ohTrigger(RecalcTrigger,Trigger1Y)),NA())</f>
        <v>1.6288243745299309E-2</v>
      </c>
      <c r="N1631" s="182">
        <f>IFERROR(_xll.qlIndexFixing(ONIndex1M,I1631,TRUE,_xll.ohTrigger(RecalcTrigger,Trigger1M)),NA())</f>
        <v>1.5380378787686055E-2</v>
      </c>
      <c r="O1631" s="44">
        <f>IFERROR(_xll.qlIndexFixing(ONIndex3M,I1631,TRUE,_xll.ohTrigger(RecalcTrigger,Trigger3M)),NA())</f>
        <v>1.5697028661527668E-2</v>
      </c>
      <c r="P1631" s="44">
        <f>IFERROR(_xll.qlIndexFixing(ONIndex6M,I1631,TRUE,_xll.ohTrigger(RecalcTrigger,Trigger6M)),NA())</f>
        <v>1.5844216185696425E-2</v>
      </c>
      <c r="Q1631" s="183">
        <f>IFERROR(_xll.qlIndexFixing(ONIndex1Y,I1631,TRUE,_xll.ohTrigger(RecalcTrigger,Trigger1Y)),NA())</f>
        <v>1.6292960838493187E-2</v>
      </c>
    </row>
    <row r="1632" spans="2:17" x14ac:dyDescent="0.2">
      <c r="B1632" s="39" t="s">
        <v>42</v>
      </c>
      <c r="D1632" s="42">
        <f>_xll.qlCalendarAdvance(Calendar,$D1631,B1632,"f",FALSE)</f>
        <v>50893</v>
      </c>
      <c r="E1632" s="177">
        <f>_xll.qlInterestRateIndexValueDate(IndexON,D1632)</f>
        <v>50893</v>
      </c>
      <c r="F1632" s="193">
        <f>IFERROR(_xll.qlIndexFixing(IndexON,D1632,TRUE,_xll.ohTrigger(RecalcTrigger,TriggerON)),NA())</f>
        <v>1.5296488250928775E-2</v>
      </c>
      <c r="H1632" s="42">
        <f>_xll.qlCalendarAdvance(Calendar,$H1631,B1632,"f",FALSE)</f>
        <v>50893</v>
      </c>
      <c r="I1632" s="177">
        <f>_xll.qlInterestRateIndexValueDate(Index1M,$H1632)</f>
        <v>50895</v>
      </c>
      <c r="J1632" s="182">
        <f>IFERROR(_xll.qlIndexFixing(Index1M,$H1632,TRUE,_xll.ohTrigger(RecalcTrigger,Trigger1M)),NA())</f>
        <v>1.5362954825230701E-2</v>
      </c>
      <c r="K1632" s="44">
        <f>IFERROR(_xll.qlIndexFixing(Index3M,H1632,TRUE,_xll.ohTrigger(RecalcTrigger,Trigger3M)),NA())</f>
        <v>1.5657295703576924E-2</v>
      </c>
      <c r="L1632" s="44">
        <f>IFERROR(_xll.qlIndexFixing(Index6M,$H1632,TRUE,_xll.ohTrigger(RecalcTrigger,Trigger6M)),NA())</f>
        <v>1.5795578362095514E-2</v>
      </c>
      <c r="M1632" s="183">
        <f>IFERROR(_xll.qlIndexFixing(Index1Y,$H1632,TRUE,_xll.ohTrigger(RecalcTrigger,Trigger1Y)),NA())</f>
        <v>1.6283406424415021E-2</v>
      </c>
      <c r="N1632" s="182">
        <f>IFERROR(_xll.qlIndexFixing(ONIndex1M,I1632,TRUE,_xll.ohTrigger(RecalcTrigger,Trigger1M)),NA())</f>
        <v>1.5369869798167457E-2</v>
      </c>
      <c r="O1632" s="44">
        <f>IFERROR(_xll.qlIndexFixing(ONIndex3M,I1632,TRUE,_xll.ohTrigger(RecalcTrigger,Trigger3M)),NA())</f>
        <v>1.5686589082886115E-2</v>
      </c>
      <c r="P1632" s="44">
        <f>IFERROR(_xll.qlIndexFixing(ONIndex6M,I1632,TRUE,_xll.ohTrigger(RecalcTrigger,Trigger6M)),NA())</f>
        <v>1.5835291610537539E-2</v>
      </c>
      <c r="Q1632" s="183">
        <f>IFERROR(_xll.qlIndexFixing(ONIndex1Y,I1632,TRUE,_xll.ohTrigger(RecalcTrigger,Trigger1Y)),NA())</f>
        <v>1.6286398613969411E-2</v>
      </c>
    </row>
    <row r="1633" spans="2:17" x14ac:dyDescent="0.2">
      <c r="B1633" s="39" t="s">
        <v>42</v>
      </c>
      <c r="D1633" s="42">
        <f>_xll.qlCalendarAdvance(Calendar,$D1632,B1633,"f",FALSE)</f>
        <v>50900</v>
      </c>
      <c r="E1633" s="177">
        <f>_xll.qlInterestRateIndexValueDate(IndexON,D1633)</f>
        <v>50900</v>
      </c>
      <c r="F1633" s="193">
        <f>IFERROR(_xll.qlIndexFixing(IndexON,D1633,TRUE,_xll.ohTrigger(RecalcTrigger,TriggerON)),NA())</f>
        <v>1.5285995056535384E-2</v>
      </c>
      <c r="H1633" s="42">
        <f>_xll.qlCalendarAdvance(Calendar,$H1632,B1633,"f",FALSE)</f>
        <v>50900</v>
      </c>
      <c r="I1633" s="177">
        <f>_xll.qlInterestRateIndexValueDate(Index1M,$H1633)</f>
        <v>50902</v>
      </c>
      <c r="J1633" s="182">
        <f>IFERROR(_xll.qlIndexFixing(Index1M,$H1633,TRUE,_xll.ohTrigger(RecalcTrigger,Trigger1M)),NA())</f>
        <v>1.5352603737588677E-2</v>
      </c>
      <c r="K1633" s="44">
        <f>IFERROR(_xll.qlIndexFixing(Index3M,H1633,TRUE,_xll.ohTrigger(RecalcTrigger,Trigger3M)),NA())</f>
        <v>1.5647242733917592E-2</v>
      </c>
      <c r="L1633" s="44">
        <f>IFERROR(_xll.qlIndexFixing(Index6M,$H1633,TRUE,_xll.ohTrigger(RecalcTrigger,Trigger6M)),NA())</f>
        <v>1.5787704976207313E-2</v>
      </c>
      <c r="M1633" s="183">
        <f>IFERROR(_xll.qlIndexFixing(Index1Y,$H1633,TRUE,_xll.ohTrigger(RecalcTrigger,Trigger1Y)),NA())</f>
        <v>1.627864308494955E-2</v>
      </c>
      <c r="N1633" s="182">
        <f>IFERROR(_xll.qlIndexFixing(ONIndex1M,I1633,TRUE,_xll.ohTrigger(RecalcTrigger,Trigger1M)),NA())</f>
        <v>1.5359425367327262E-2</v>
      </c>
      <c r="O1633" s="44">
        <f>IFERROR(_xll.qlIndexFixing(ONIndex3M,I1633,TRUE,_xll.ohTrigger(RecalcTrigger,Trigger3M)),NA())</f>
        <v>1.567620984829432E-2</v>
      </c>
      <c r="P1633" s="44">
        <f>IFERROR(_xll.qlIndexFixing(ONIndex6M,I1633,TRUE,_xll.ohTrigger(RecalcTrigger,Trigger6M)),NA())</f>
        <v>1.5826445882867191E-2</v>
      </c>
      <c r="Q1633" s="183">
        <f>IFERROR(_xll.qlIndexFixing(ONIndex1Y,I1633,TRUE,_xll.ohTrigger(RecalcTrigger,Trigger1Y)),NA())</f>
        <v>1.6279902160594162E-2</v>
      </c>
    </row>
    <row r="1634" spans="2:17" x14ac:dyDescent="0.2">
      <c r="B1634" s="39" t="s">
        <v>42</v>
      </c>
      <c r="D1634" s="42">
        <f>_xll.qlCalendarAdvance(Calendar,$D1633,B1634,"f",FALSE)</f>
        <v>50907</v>
      </c>
      <c r="E1634" s="177">
        <f>_xll.qlInterestRateIndexValueDate(IndexON,D1634)</f>
        <v>50907</v>
      </c>
      <c r="F1634" s="193">
        <f>IFERROR(_xll.qlIndexFixing(IndexON,D1634,TRUE,_xll.ohTrigger(RecalcTrigger,TriggerON)),NA())</f>
        <v>1.5275565024017723E-2</v>
      </c>
      <c r="H1634" s="42">
        <f>_xll.qlCalendarAdvance(Calendar,$H1633,B1634,"f",FALSE)</f>
        <v>50907</v>
      </c>
      <c r="I1634" s="177">
        <f>_xll.qlInterestRateIndexValueDate(Index1M,$H1634)</f>
        <v>50909</v>
      </c>
      <c r="J1634" s="182">
        <f>IFERROR(_xll.qlIndexFixing(Index1M,$H1634,TRUE,_xll.ohTrigger(RecalcTrigger,Trigger1M)),NA())</f>
        <v>1.5342318132730848E-2</v>
      </c>
      <c r="K1634" s="44">
        <f>IFERROR(_xll.qlIndexFixing(Index3M,H1634,TRUE,_xll.ohTrigger(RecalcTrigger,Trigger3M)),NA())</f>
        <v>1.5637252410816632E-2</v>
      </c>
      <c r="L1634" s="44">
        <f>IFERROR(_xll.qlIndexFixing(Index6M,$H1634,TRUE,_xll.ohTrigger(RecalcTrigger,Trigger6M)),NA())</f>
        <v>1.5779915730108868E-2</v>
      </c>
      <c r="M1634" s="183">
        <f>IFERROR(_xll.qlIndexFixing(Index1Y,$H1634,TRUE,_xll.ohTrigger(RecalcTrigger,Trigger1Y)),NA())</f>
        <v>1.6273954002538712E-2</v>
      </c>
      <c r="N1634" s="182">
        <f>IFERROR(_xll.qlIndexFixing(ONIndex1M,I1634,TRUE,_xll.ohTrigger(RecalcTrigger,Trigger1M)),NA())</f>
        <v>1.5349045808514816E-2</v>
      </c>
      <c r="O1634" s="44">
        <f>IFERROR(_xll.qlIndexFixing(ONIndex3M,I1634,TRUE,_xll.ohTrigger(RecalcTrigger,Trigger3M)),NA())</f>
        <v>1.5665891251037678E-2</v>
      </c>
      <c r="P1634" s="44">
        <f>IFERROR(_xll.qlIndexFixing(ONIndex6M,I1634,TRUE,_xll.ohTrigger(RecalcTrigger,Trigger6M)),NA())</f>
        <v>1.5817679338256951E-2</v>
      </c>
      <c r="Q1634" s="183">
        <f>IFERROR(_xll.qlIndexFixing(ONIndex1Y,I1634,TRUE,_xll.ohTrigger(RecalcTrigger,Trigger1Y)),NA())</f>
        <v>1.6273471750629653E-2</v>
      </c>
    </row>
    <row r="1635" spans="2:17" x14ac:dyDescent="0.2">
      <c r="B1635" s="39" t="s">
        <v>42</v>
      </c>
      <c r="D1635" s="42">
        <f>_xll.qlCalendarAdvance(Calendar,$D1634,B1635,"f",FALSE)</f>
        <v>50914</v>
      </c>
      <c r="E1635" s="177">
        <f>_xll.qlInterestRateIndexValueDate(IndexON,D1635)</f>
        <v>50914</v>
      </c>
      <c r="F1635" s="193">
        <f>IFERROR(_xll.qlIndexFixing(IndexON,D1635,TRUE,_xll.ohTrigger(RecalcTrigger,TriggerON)),NA())</f>
        <v>1.526519846120955E-2</v>
      </c>
      <c r="H1635" s="42">
        <f>_xll.qlCalendarAdvance(Calendar,$H1634,B1635,"f",FALSE)</f>
        <v>50914</v>
      </c>
      <c r="I1635" s="177">
        <f>_xll.qlInterestRateIndexValueDate(Index1M,$H1635)</f>
        <v>50916</v>
      </c>
      <c r="J1635" s="182">
        <f>IFERROR(_xll.qlIndexFixing(Index1M,$H1635,TRUE,_xll.ohTrigger(RecalcTrigger,Trigger1M)),NA())</f>
        <v>1.5332098324401244E-2</v>
      </c>
      <c r="K1635" s="44">
        <f>IFERROR(_xll.qlIndexFixing(Index3M,H1635,TRUE,_xll.ohTrigger(RecalcTrigger,Trigger3M)),NA())</f>
        <v>1.5627325028005179E-2</v>
      </c>
      <c r="L1635" s="44">
        <f>IFERROR(_xll.qlIndexFixing(Index6M,$H1635,TRUE,_xll.ohTrigger(RecalcTrigger,Trigger6M)),NA())</f>
        <v>1.5772210961546358E-2</v>
      </c>
      <c r="M1635" s="183">
        <f>IFERROR(_xll.qlIndexFixing(Index1Y,$H1635,TRUE,_xll.ohTrigger(RecalcTrigger,Trigger1Y)),NA())</f>
        <v>1.6269339452829192E-2</v>
      </c>
      <c r="N1635" s="182">
        <f>IFERROR(_xll.qlIndexFixing(ONIndex1M,I1635,TRUE,_xll.ohTrigger(RecalcTrigger,Trigger1M)),NA())</f>
        <v>1.5338731435479147E-2</v>
      </c>
      <c r="O1635" s="44">
        <f>IFERROR(_xll.qlIndexFixing(ONIndex3M,I1635,TRUE,_xll.ohTrigger(RecalcTrigger,Trigger3M)),NA())</f>
        <v>1.5655633584001905E-2</v>
      </c>
      <c r="P1635" s="44">
        <f>IFERROR(_xll.qlIndexFixing(ONIndex6M,I1635,TRUE,_xll.ohTrigger(RecalcTrigger,Trigger6M)),NA())</f>
        <v>1.5808992313077752E-2</v>
      </c>
      <c r="Q1635" s="183">
        <f>IFERROR(_xll.qlIndexFixing(ONIndex1Y,I1635,TRUE,_xll.ohTrigger(RecalcTrigger,Trigger1Y)),NA())</f>
        <v>1.6267107656258162E-2</v>
      </c>
    </row>
    <row r="1636" spans="2:17" x14ac:dyDescent="0.2">
      <c r="B1636" s="39" t="s">
        <v>42</v>
      </c>
      <c r="D1636" s="42">
        <f>_xll.qlCalendarAdvance(Calendar,$D1635,B1636,"f",FALSE)</f>
        <v>50921</v>
      </c>
      <c r="E1636" s="177">
        <f>_xll.qlInterestRateIndexValueDate(IndexON,D1636)</f>
        <v>50921</v>
      </c>
      <c r="F1636" s="193">
        <f>IFERROR(_xll.qlIndexFixing(IndexON,D1636,TRUE,_xll.ohTrigger(RecalcTrigger,TriggerON)),NA())</f>
        <v>1.5254895676184432E-2</v>
      </c>
      <c r="H1636" s="42">
        <f>_xll.qlCalendarAdvance(Calendar,$H1635,B1636,"f",FALSE)</f>
        <v>50921</v>
      </c>
      <c r="I1636" s="177">
        <f>_xll.qlInterestRateIndexValueDate(Index1M,$H1636)</f>
        <v>50923</v>
      </c>
      <c r="J1636" s="182">
        <f>IFERROR(_xll.qlIndexFixing(Index1M,$H1636,TRUE,_xll.ohTrigger(RecalcTrigger,Trigger1M)),NA())</f>
        <v>1.5321944626353889E-2</v>
      </c>
      <c r="K1636" s="44">
        <f>IFERROR(_xll.qlIndexFixing(Index3M,H1636,TRUE,_xll.ohTrigger(RecalcTrigger,Trigger3M)),NA())</f>
        <v>1.561746087922217E-2</v>
      </c>
      <c r="L1636" s="44">
        <f>IFERROR(_xll.qlIndexFixing(Index6M,$H1636,TRUE,_xll.ohTrigger(RecalcTrigger,Trigger6M)),NA())</f>
        <v>1.5765103770722405E-2</v>
      </c>
      <c r="M1636" s="183">
        <f>IFERROR(_xll.qlIndexFixing(Index1Y,$H1636,TRUE,_xll.ohTrigger(RecalcTrigger,Trigger1Y)),NA())</f>
        <v>1.6264799711480045E-2</v>
      </c>
      <c r="N1636" s="182">
        <f>IFERROR(_xll.qlIndexFixing(ONIndex1M,I1636,TRUE,_xll.ohTrigger(RecalcTrigger,Trigger1M)),NA())</f>
        <v>1.5328482561569601E-2</v>
      </c>
      <c r="O1636" s="44">
        <f>IFERROR(_xll.qlIndexFixing(ONIndex3M,I1636,TRUE,_xll.ohTrigger(RecalcTrigger,Trigger3M)),NA())</f>
        <v>1.5645437140152652E-2</v>
      </c>
      <c r="P1636" s="44">
        <f>IFERROR(_xll.qlIndexFixing(ONIndex6M,I1636,TRUE,_xll.ohTrigger(RecalcTrigger,Trigger6M)),NA())</f>
        <v>1.5800385143300844E-2</v>
      </c>
      <c r="Q1636" s="183">
        <f>IFERROR(_xll.qlIndexFixing(ONIndex1Y,I1636,TRUE,_xll.ohTrigger(RecalcTrigger,Trigger1Y)),NA())</f>
        <v>1.6260810149661964E-2</v>
      </c>
    </row>
    <row r="1637" spans="2:17" x14ac:dyDescent="0.2">
      <c r="B1637" s="39" t="s">
        <v>42</v>
      </c>
      <c r="D1637" s="42">
        <f>_xll.qlCalendarAdvance(Calendar,$D1636,B1637,"f",FALSE)</f>
        <v>50928</v>
      </c>
      <c r="E1637" s="177">
        <f>_xll.qlInterestRateIndexValueDate(IndexON,D1637)</f>
        <v>50928</v>
      </c>
      <c r="F1637" s="193">
        <f>IFERROR(_xll.qlIndexFixing(IndexON,D1637,TRUE,_xll.ohTrigger(RecalcTrigger,TriggerON)),NA())</f>
        <v>1.5244656976856064E-2</v>
      </c>
      <c r="H1637" s="42">
        <f>_xll.qlCalendarAdvance(Calendar,$H1636,B1637,"f",FALSE)</f>
        <v>50928</v>
      </c>
      <c r="I1637" s="177">
        <f>_xll.qlInterestRateIndexValueDate(Index1M,$H1637)</f>
        <v>50930</v>
      </c>
      <c r="J1637" s="182">
        <f>IFERROR(_xll.qlIndexFixing(Index1M,$H1637,TRUE,_xll.ohTrigger(RecalcTrigger,Trigger1M)),NA())</f>
        <v>1.5311857352335312E-2</v>
      </c>
      <c r="K1637" s="44">
        <f>IFERROR(_xll.qlIndexFixing(Index3M,H1637,TRUE,_xll.ohTrigger(RecalcTrigger,Trigger3M)),NA())</f>
        <v>1.5607660258202214E-2</v>
      </c>
      <c r="L1637" s="44">
        <f>IFERROR(_xll.qlIndexFixing(Index6M,$H1637,TRUE,_xll.ohTrigger(RecalcTrigger,Trigger6M)),NA())</f>
        <v>1.5757551364492382E-2</v>
      </c>
      <c r="M1637" s="183">
        <f>IFERROR(_xll.qlIndexFixing(Index1Y,$H1637,TRUE,_xll.ohTrigger(RecalcTrigger,Trigger1Y)),NA())</f>
        <v>1.6260335054161634E-2</v>
      </c>
      <c r="N1637" s="182">
        <f>IFERROR(_xll.qlIndexFixing(ONIndex1M,I1637,TRUE,_xll.ohTrigger(RecalcTrigger,Trigger1M)),NA())</f>
        <v>1.5318299500295396E-2</v>
      </c>
      <c r="O1637" s="44">
        <f>IFERROR(_xll.qlIndexFixing(ONIndex3M,I1637,TRUE,_xll.ohTrigger(RecalcTrigger,Trigger3M)),NA())</f>
        <v>1.5635302212775315E-2</v>
      </c>
      <c r="P1637" s="44">
        <f>IFERROR(_xll.qlIndexFixing(ONIndex6M,I1637,TRUE,_xll.ohTrigger(RecalcTrigger,Trigger6M)),NA())</f>
        <v>1.5791858164897477E-2</v>
      </c>
      <c r="Q1637" s="183">
        <f>IFERROR(_xll.qlIndexFixing(ONIndex1Y,I1637,TRUE,_xll.ohTrigger(RecalcTrigger,Trigger1Y)),NA())</f>
        <v>1.6254579502783528E-2</v>
      </c>
    </row>
    <row r="1638" spans="2:17" x14ac:dyDescent="0.2">
      <c r="B1638" s="39" t="s">
        <v>42</v>
      </c>
      <c r="D1638" s="42">
        <f>_xll.qlCalendarAdvance(Calendar,$D1637,B1638,"f",FALSE)</f>
        <v>50935</v>
      </c>
      <c r="E1638" s="177">
        <f>_xll.qlInterestRateIndexValueDate(IndexON,D1638)</f>
        <v>50935</v>
      </c>
      <c r="F1638" s="193">
        <f>IFERROR(_xll.qlIndexFixing(IndexON,D1638,TRUE,_xll.ohTrigger(RecalcTrigger,TriggerON)),NA())</f>
        <v>1.5234482671298011E-2</v>
      </c>
      <c r="H1638" s="42">
        <f>_xll.qlCalendarAdvance(Calendar,$H1637,B1638,"f",FALSE)</f>
        <v>50935</v>
      </c>
      <c r="I1638" s="177">
        <f>_xll.qlInterestRateIndexValueDate(Index1M,$H1638)</f>
        <v>50937</v>
      </c>
      <c r="J1638" s="182">
        <f>IFERROR(_xll.qlIndexFixing(Index1M,$H1638,TRUE,_xll.ohTrigger(RecalcTrigger,Trigger1M)),NA())</f>
        <v>1.5301836816097036E-2</v>
      </c>
      <c r="K1638" s="44">
        <f>IFERROR(_xll.qlIndexFixing(Index3M,H1638,TRUE,_xll.ohTrigger(RecalcTrigger,Trigger3M)),NA())</f>
        <v>1.5597923458679039E-2</v>
      </c>
      <c r="L1638" s="44">
        <f>IFERROR(_xll.qlIndexFixing(Index6M,$H1638,TRUE,_xll.ohTrigger(RecalcTrigger,Trigger6M)),NA())</f>
        <v>1.5750084365055692E-2</v>
      </c>
      <c r="M1638" s="183">
        <f>IFERROR(_xll.qlIndexFixing(Index1Y,$H1638,TRUE,_xll.ohTrigger(RecalcTrigger,Trigger1Y)),NA())</f>
        <v>1.6255945756556256E-2</v>
      </c>
      <c r="N1638" s="182">
        <f>IFERROR(_xll.qlIndexFixing(ONIndex1M,I1638,TRUE,_xll.ohTrigger(RecalcTrigger,Trigger1M)),NA())</f>
        <v>1.5308182565165751E-2</v>
      </c>
      <c r="O1638" s="44">
        <f>IFERROR(_xll.qlIndexFixing(ONIndex3M,I1638,TRUE,_xll.ohTrigger(RecalcTrigger,Trigger3M)),NA())</f>
        <v>1.5625229094835547E-2</v>
      </c>
      <c r="P1638" s="44">
        <f>IFERROR(_xll.qlIndexFixing(ONIndex6M,I1638,TRUE,_xll.ohTrigger(RecalcTrigger,Trigger6M)),NA())</f>
        <v>1.5783411713998774E-2</v>
      </c>
      <c r="Q1638" s="183">
        <f>IFERROR(_xll.qlIndexFixing(ONIndex1Y,I1638,TRUE,_xll.ohTrigger(RecalcTrigger,Trigger1Y)),NA())</f>
        <v>1.6248415988204812E-2</v>
      </c>
    </row>
    <row r="1639" spans="2:17" x14ac:dyDescent="0.2">
      <c r="B1639" s="39" t="s">
        <v>42</v>
      </c>
      <c r="D1639" s="42">
        <f>_xll.qlCalendarAdvance(Calendar,$D1638,B1639,"f",FALSE)</f>
        <v>50942</v>
      </c>
      <c r="E1639" s="177">
        <f>_xll.qlInterestRateIndexValueDate(IndexON,D1639)</f>
        <v>50942</v>
      </c>
      <c r="F1639" s="193">
        <f>IFERROR(_xll.qlIndexFixing(IndexON,D1639,TRUE,_xll.ohTrigger(RecalcTrigger,TriggerON)),NA())</f>
        <v>1.5224373067423969E-2</v>
      </c>
      <c r="H1639" s="42">
        <f>_xll.qlCalendarAdvance(Calendar,$H1638,B1639,"f",FALSE)</f>
        <v>50942</v>
      </c>
      <c r="I1639" s="177">
        <f>_xll.qlInterestRateIndexValueDate(Index1M,$H1639)</f>
        <v>50944</v>
      </c>
      <c r="J1639" s="182">
        <f>IFERROR(_xll.qlIndexFixing(Index1M,$H1639,TRUE,_xll.ohTrigger(RecalcTrigger,Trigger1M)),NA())</f>
        <v>1.5291883331395584E-2</v>
      </c>
      <c r="K1639" s="44">
        <f>IFERROR(_xll.qlIndexFixing(Index3M,H1639,TRUE,_xll.ohTrigger(RecalcTrigger,Trigger3M)),NA())</f>
        <v>1.5588250774389857E-2</v>
      </c>
      <c r="L1639" s="44">
        <f>IFERROR(_xll.qlIndexFixing(Index6M,$H1639,TRUE,_xll.ohTrigger(RecalcTrigger,Trigger6M)),NA())</f>
        <v>1.5742703110153973E-2</v>
      </c>
      <c r="M1639" s="183">
        <f>IFERROR(_xll.qlIndexFixing(Index1Y,$H1639,TRUE,_xll.ohTrigger(RecalcTrigger,Trigger1Y)),NA())</f>
        <v>1.6251632094358377E-2</v>
      </c>
      <c r="N1639" s="182">
        <f>IFERROR(_xll.qlIndexFixing(ONIndex1M,I1639,TRUE,_xll.ohTrigger(RecalcTrigger,Trigger1M)),NA())</f>
        <v>1.5298132069689885E-2</v>
      </c>
      <c r="O1639" s="44">
        <f>IFERROR(_xll.qlIndexFixing(ONIndex3M,I1639,TRUE,_xll.ohTrigger(RecalcTrigger,Trigger3M)),NA())</f>
        <v>1.5615218079219062E-2</v>
      </c>
      <c r="P1639" s="44">
        <f>IFERROR(_xll.qlIndexFixing(ONIndex6M,I1639,TRUE,_xll.ohTrigger(RecalcTrigger,Trigger6M)),NA())</f>
        <v>1.5775046126416115E-2</v>
      </c>
      <c r="Q1639" s="183">
        <f>IFERROR(_xll.qlIndexFixing(ONIndex1Y,I1639,TRUE,_xll.ohTrigger(RecalcTrigger,Trigger1Y)),NA())</f>
        <v>1.6242319877868283E-2</v>
      </c>
    </row>
    <row r="1640" spans="2:17" x14ac:dyDescent="0.2">
      <c r="B1640" s="39" t="s">
        <v>42</v>
      </c>
      <c r="D1640" s="42">
        <f>_xll.qlCalendarAdvance(Calendar,$D1639,B1640,"f",FALSE)</f>
        <v>50949</v>
      </c>
      <c r="E1640" s="177">
        <f>_xll.qlInterestRateIndexValueDate(IndexON,D1640)</f>
        <v>50949</v>
      </c>
      <c r="F1640" s="193">
        <f>IFERROR(_xll.qlIndexFixing(IndexON,D1640,TRUE,_xll.ohTrigger(RecalcTrigger,TriggerON)),NA())</f>
        <v>1.5214328473307503E-2</v>
      </c>
      <c r="H1640" s="42">
        <f>_xll.qlCalendarAdvance(Calendar,$H1639,B1640,"f",FALSE)</f>
        <v>50949</v>
      </c>
      <c r="I1640" s="177">
        <f>_xll.qlInterestRateIndexValueDate(Index1M,$H1640)</f>
        <v>50951</v>
      </c>
      <c r="J1640" s="182">
        <f>IFERROR(_xll.qlIndexFixing(Index1M,$H1640,TRUE,_xll.ohTrigger(RecalcTrigger,Trigger1M)),NA())</f>
        <v>1.5283126592514589E-2</v>
      </c>
      <c r="K1640" s="44">
        <f>IFERROR(_xll.qlIndexFixing(Index3M,H1640,TRUE,_xll.ohTrigger(RecalcTrigger,Trigger3M)),NA())</f>
        <v>1.5578642499069267E-2</v>
      </c>
      <c r="L1640" s="44">
        <f>IFERROR(_xll.qlIndexFixing(Index6M,$H1640,TRUE,_xll.ohTrigger(RecalcTrigger,Trigger6M)),NA())</f>
        <v>1.5735407937533225E-2</v>
      </c>
      <c r="M1640" s="183">
        <f>IFERROR(_xll.qlIndexFixing(Index1Y,$H1640,TRUE,_xll.ohTrigger(RecalcTrigger,Trigger1Y)),NA())</f>
        <v>1.6247059789459617E-2</v>
      </c>
      <c r="N1640" s="182">
        <f>IFERROR(_xll.qlIndexFixing(ONIndex1M,I1640,TRUE,_xll.ohTrigger(RecalcTrigger,Trigger1M)),NA())</f>
        <v>1.5288148327456952E-2</v>
      </c>
      <c r="O1640" s="44">
        <f>IFERROR(_xll.qlIndexFixing(ONIndex3M,I1640,TRUE,_xll.ohTrigger(RecalcTrigger,Trigger3M)),NA())</f>
        <v>1.5605269459211257E-2</v>
      </c>
      <c r="P1640" s="44">
        <f>IFERROR(_xll.qlIndexFixing(ONIndex6M,I1640,TRUE,_xll.ohTrigger(RecalcTrigger,Trigger6M)),NA())</f>
        <v>1.5766761738440493E-2</v>
      </c>
      <c r="Q1640" s="183">
        <f>IFERROR(_xll.qlIndexFixing(ONIndex1Y,I1640,TRUE,_xll.ohTrigger(RecalcTrigger,Trigger1Y)),NA())</f>
        <v>1.6236291444036155E-2</v>
      </c>
    </row>
    <row r="1641" spans="2:17" x14ac:dyDescent="0.2">
      <c r="B1641" s="39" t="s">
        <v>42</v>
      </c>
      <c r="D1641" s="42">
        <f>_xll.qlCalendarAdvance(Calendar,$D1640,B1641,"f",FALSE)</f>
        <v>50956</v>
      </c>
      <c r="E1641" s="177">
        <f>_xll.qlInterestRateIndexValueDate(IndexON,D1641)</f>
        <v>50956</v>
      </c>
      <c r="F1641" s="193">
        <f>IFERROR(_xll.qlIndexFixing(IndexON,D1641,TRUE,_xll.ohTrigger(RecalcTrigger,TriggerON)),NA())</f>
        <v>1.520434919686231E-2</v>
      </c>
      <c r="H1641" s="42">
        <f>_xll.qlCalendarAdvance(Calendar,$H1640,B1641,"f",FALSE)</f>
        <v>50956</v>
      </c>
      <c r="I1641" s="177">
        <f>_xll.qlInterestRateIndexValueDate(Index1M,$H1641)</f>
        <v>50958</v>
      </c>
      <c r="J1641" s="182">
        <f>IFERROR(_xll.qlIndexFixing(Index1M,$H1641,TRUE,_xll.ohTrigger(RecalcTrigger,Trigger1M)),NA())</f>
        <v>1.5272178771584266E-2</v>
      </c>
      <c r="K1641" s="44">
        <f>IFERROR(_xll.qlIndexFixing(Index3M,H1641,TRUE,_xll.ohTrigger(RecalcTrigger,Trigger3M)),NA())</f>
        <v>1.5569098926456219E-2</v>
      </c>
      <c r="L1641" s="44">
        <f>IFERROR(_xll.qlIndexFixing(Index6M,$H1641,TRUE,_xll.ohTrigger(RecalcTrigger,Trigger6M)),NA())</f>
        <v>1.5727775292983148E-2</v>
      </c>
      <c r="M1641" s="183">
        <f>IFERROR(_xll.qlIndexFixing(Index1Y,$H1641,TRUE,_xll.ohTrigger(RecalcTrigger,Trigger1Y)),NA())</f>
        <v>1.6243232779026649E-2</v>
      </c>
      <c r="N1641" s="182">
        <f>IFERROR(_xll.qlIndexFixing(ONIndex1M,I1641,TRUE,_xll.ohTrigger(RecalcTrigger,Trigger1M)),NA())</f>
        <v>1.5278231651896235E-2</v>
      </c>
      <c r="O1641" s="44">
        <f>IFERROR(_xll.qlIndexFixing(ONIndex3M,I1641,TRUE,_xll.ohTrigger(RecalcTrigger,Trigger3M)),NA())</f>
        <v>1.5595383527697848E-2</v>
      </c>
      <c r="P1641" s="44">
        <f>IFERROR(_xll.qlIndexFixing(ONIndex6M,I1641,TRUE,_xll.ohTrigger(RecalcTrigger,Trigger6M)),NA())</f>
        <v>1.5758558885883289E-2</v>
      </c>
      <c r="Q1641" s="183">
        <f>IFERROR(_xll.qlIndexFixing(ONIndex1Y,I1641,TRUE,_xll.ohTrigger(RecalcTrigger,Trigger1Y)),NA())</f>
        <v>1.6230330958730832E-2</v>
      </c>
    </row>
    <row r="1642" spans="2:17" x14ac:dyDescent="0.2">
      <c r="B1642" s="39" t="s">
        <v>42</v>
      </c>
      <c r="D1642" s="42">
        <f>_xll.qlCalendarAdvance(Calendar,$D1641,B1642,"f",FALSE)</f>
        <v>50963</v>
      </c>
      <c r="E1642" s="177">
        <f>_xll.qlInterestRateIndexValueDate(IndexON,D1642)</f>
        <v>50963</v>
      </c>
      <c r="F1642" s="193">
        <f>IFERROR(_xll.qlIndexFixing(IndexON,D1642,TRUE,_xll.ohTrigger(RecalcTrigger,TriggerON)),NA())</f>
        <v>1.5194435546241891E-2</v>
      </c>
      <c r="H1642" s="42">
        <f>_xll.qlCalendarAdvance(Calendar,$H1641,B1642,"f",FALSE)</f>
        <v>50963</v>
      </c>
      <c r="I1642" s="177">
        <f>_xll.qlInterestRateIndexValueDate(Index1M,$H1642)</f>
        <v>50965</v>
      </c>
      <c r="J1642" s="182">
        <f>IFERROR(_xll.qlIndexFixing(Index1M,$H1642,TRUE,_xll.ohTrigger(RecalcTrigger,Trigger1M)),NA())</f>
        <v>1.5262428323979949E-2</v>
      </c>
      <c r="K1642" s="44">
        <f>IFERROR(_xll.qlIndexFixing(Index3M,H1642,TRUE,_xll.ohTrigger(RecalcTrigger,Trigger3M)),NA())</f>
        <v>1.5559620350285311E-2</v>
      </c>
      <c r="L1642" s="44">
        <f>IFERROR(_xll.qlIndexFixing(Index6M,$H1642,TRUE,_xll.ohTrigger(RecalcTrigger,Trigger6M)),NA())</f>
        <v>1.572067132457736E-2</v>
      </c>
      <c r="M1642" s="183">
        <f>IFERROR(_xll.qlIndexFixing(Index1Y,$H1642,TRUE,_xll.ohTrigger(RecalcTrigger,Trigger1Y)),NA())</f>
        <v>1.6239147677344721E-2</v>
      </c>
      <c r="N1642" s="182">
        <f>IFERROR(_xll.qlIndexFixing(ONIndex1M,I1642,TRUE,_xll.ohTrigger(RecalcTrigger,Trigger1M)),NA())</f>
        <v>1.5268382356596888E-2</v>
      </c>
      <c r="O1642" s="44">
        <f>IFERROR(_xll.qlIndexFixing(ONIndex3M,I1642,TRUE,_xll.ohTrigger(RecalcTrigger,Trigger3M)),NA())</f>
        <v>1.5585560577724422E-2</v>
      </c>
      <c r="P1642" s="44">
        <f>IFERROR(_xll.qlIndexFixing(ONIndex6M,I1642,TRUE,_xll.ohTrigger(RecalcTrigger,Trigger6M)),NA())</f>
        <v>1.5750437905035497E-2</v>
      </c>
      <c r="Q1642" s="183">
        <f>IFERROR(_xll.qlIndexFixing(ONIndex1Y,I1642,TRUE,_xll.ohTrigger(RecalcTrigger,Trigger1Y)),NA())</f>
        <v>1.6224438694294463E-2</v>
      </c>
    </row>
    <row r="1643" spans="2:17" x14ac:dyDescent="0.2">
      <c r="B1643" s="39" t="s">
        <v>42</v>
      </c>
      <c r="D1643" s="42">
        <f>_xll.qlCalendarAdvance(Calendar,$D1642,B1643,"f",FALSE)</f>
        <v>50970</v>
      </c>
      <c r="E1643" s="177">
        <f>_xll.qlInterestRateIndexValueDate(IndexON,D1643)</f>
        <v>50970</v>
      </c>
      <c r="F1643" s="193">
        <f>IFERROR(_xll.qlIndexFixing(IndexON,D1643,TRUE,_xll.ohTrigger(RecalcTrigger,TriggerON)),NA())</f>
        <v>1.5184587829200069E-2</v>
      </c>
      <c r="H1643" s="42">
        <f>_xll.qlCalendarAdvance(Calendar,$H1642,B1643,"f",FALSE)</f>
        <v>50970</v>
      </c>
      <c r="I1643" s="177">
        <f>_xll.qlInterestRateIndexValueDate(Index1M,$H1643)</f>
        <v>50972</v>
      </c>
      <c r="J1643" s="182">
        <f>IFERROR(_xll.qlIndexFixing(Index1M,$H1643,TRUE,_xll.ohTrigger(RecalcTrigger,Trigger1M)),NA())</f>
        <v>1.5252746182911059E-2</v>
      </c>
      <c r="K1643" s="44">
        <f>IFERROR(_xll.qlIndexFixing(Index3M,H1643,TRUE,_xll.ohTrigger(RecalcTrigger,Trigger3M)),NA())</f>
        <v>1.5550207064293753E-2</v>
      </c>
      <c r="L1643" s="44">
        <f>IFERROR(_xll.qlIndexFixing(Index6M,$H1643,TRUE,_xll.ohTrigger(RecalcTrigger,Trigger6M)),NA())</f>
        <v>1.5713654535897376E-2</v>
      </c>
      <c r="M1643" s="183">
        <f>IFERROR(_xll.qlIndexFixing(Index1Y,$H1643,TRUE,_xll.ohTrigger(RecalcTrigger,Trigger1Y)),NA())</f>
        <v>1.6235139313975452E-2</v>
      </c>
      <c r="N1643" s="182">
        <f>IFERROR(_xll.qlIndexFixing(ONIndex1M,I1643,TRUE,_xll.ohTrigger(RecalcTrigger,Trigger1M)),NA())</f>
        <v>1.5258600754908258E-2</v>
      </c>
      <c r="O1643" s="44">
        <f>IFERROR(_xll.qlIndexFixing(ONIndex3M,I1643,TRUE,_xll.ohTrigger(RecalcTrigger,Trigger3M)),NA())</f>
        <v>1.5575800902496439E-2</v>
      </c>
      <c r="P1643" s="44">
        <f>IFERROR(_xll.qlIndexFixing(ONIndex6M,I1643,TRUE,_xll.ohTrigger(RecalcTrigger,Trigger6M)),NA())</f>
        <v>1.5742399131548623E-2</v>
      </c>
      <c r="Q1643" s="183">
        <f>IFERROR(_xll.qlIndexFixing(ONIndex1Y,I1643,TRUE,_xll.ohTrigger(RecalcTrigger,Trigger1Y)),NA())</f>
        <v>1.6218614922909325E-2</v>
      </c>
    </row>
    <row r="1644" spans="2:17" x14ac:dyDescent="0.2">
      <c r="B1644" s="39" t="s">
        <v>42</v>
      </c>
      <c r="D1644" s="42">
        <f>_xll.qlCalendarAdvance(Calendar,$D1643,B1644,"f",FALSE)</f>
        <v>50977</v>
      </c>
      <c r="E1644" s="177">
        <f>_xll.qlInterestRateIndexValueDate(IndexON,D1644)</f>
        <v>50977</v>
      </c>
      <c r="F1644" s="193">
        <f>IFERROR(_xll.qlIndexFixing(IndexON,D1644,TRUE,_xll.ohTrigger(RecalcTrigger,TriggerON)),NA())</f>
        <v>1.5174806353970283E-2</v>
      </c>
      <c r="H1644" s="42">
        <f>_xll.qlCalendarAdvance(Calendar,$H1643,B1644,"f",FALSE)</f>
        <v>50977</v>
      </c>
      <c r="I1644" s="177">
        <f>_xll.qlInterestRateIndexValueDate(Index1M,$H1644)</f>
        <v>50979</v>
      </c>
      <c r="J1644" s="182">
        <f>IFERROR(_xll.qlIndexFixing(Index1M,$H1644,TRUE,_xll.ohTrigger(RecalcTrigger,Trigger1M)),NA())</f>
        <v>1.5243132662126624E-2</v>
      </c>
      <c r="K1644" s="44">
        <f>IFERROR(_xll.qlIndexFixing(Index3M,H1644,TRUE,_xll.ohTrigger(RecalcTrigger,Trigger3M)),NA())</f>
        <v>1.5540859362218752E-2</v>
      </c>
      <c r="L1644" s="44">
        <f>IFERROR(_xll.qlIndexFixing(Index6M,$H1644,TRUE,_xll.ohTrigger(RecalcTrigger,Trigger6M)),NA())</f>
        <v>1.5706725264745668E-2</v>
      </c>
      <c r="M1644" s="183">
        <f>IFERROR(_xll.qlIndexFixing(Index1Y,$H1644,TRUE,_xll.ohTrigger(RecalcTrigger,Trigger1Y)),NA())</f>
        <v>1.6231207964677394E-2</v>
      </c>
      <c r="N1644" s="182">
        <f>IFERROR(_xll.qlIndexFixing(ONIndex1M,I1644,TRUE,_xll.ohTrigger(RecalcTrigger,Trigger1M)),NA())</f>
        <v>1.5248887160579372E-2</v>
      </c>
      <c r="O1644" s="44">
        <f>IFERROR(_xll.qlIndexFixing(ONIndex3M,I1644,TRUE,_xll.ohTrigger(RecalcTrigger,Trigger3M)),NA())</f>
        <v>1.5566104794979552E-2</v>
      </c>
      <c r="P1644" s="44">
        <f>IFERROR(_xll.qlIndexFixing(ONIndex6M,I1644,TRUE,_xll.ohTrigger(RecalcTrigger,Trigger6M)),NA())</f>
        <v>1.5734442901713663E-2</v>
      </c>
      <c r="Q1644" s="183">
        <f>IFERROR(_xll.qlIndexFixing(ONIndex1Y,I1644,TRUE,_xll.ohTrigger(RecalcTrigger,Trigger1Y)),NA())</f>
        <v>1.6212859916677758E-2</v>
      </c>
    </row>
    <row r="1645" spans="2:17" x14ac:dyDescent="0.2">
      <c r="B1645" s="39" t="s">
        <v>42</v>
      </c>
      <c r="D1645" s="42">
        <f>_xll.qlCalendarAdvance(Calendar,$D1644,B1645,"f",FALSE)</f>
        <v>50984</v>
      </c>
      <c r="E1645" s="177">
        <f>_xll.qlInterestRateIndexValueDate(IndexON,D1645)</f>
        <v>50984</v>
      </c>
      <c r="F1645" s="193">
        <f>IFERROR(_xll.qlIndexFixing(IndexON,D1645,TRUE,_xll.ohTrigger(RecalcTrigger,TriggerON)),NA())</f>
        <v>1.5165091428306354E-2</v>
      </c>
      <c r="H1645" s="42">
        <f>_xll.qlCalendarAdvance(Calendar,$H1644,B1645,"f",FALSE)</f>
        <v>50984</v>
      </c>
      <c r="I1645" s="177">
        <f>_xll.qlInterestRateIndexValueDate(Index1M,$H1645)</f>
        <v>50986</v>
      </c>
      <c r="J1645" s="182">
        <f>IFERROR(_xll.qlIndexFixing(Index1M,$H1645,TRUE,_xll.ohTrigger(RecalcTrigger,Trigger1M)),NA())</f>
        <v>1.5233588075380666E-2</v>
      </c>
      <c r="K1645" s="44">
        <f>IFERROR(_xll.qlIndexFixing(Index3M,H1645,TRUE,_xll.ohTrigger(RecalcTrigger,Trigger3M)),NA())</f>
        <v>1.5531577537799258E-2</v>
      </c>
      <c r="L1645" s="44">
        <f>IFERROR(_xll.qlIndexFixing(Index6M,$H1645,TRUE,_xll.ohTrigger(RecalcTrigger,Trigger6M)),NA())</f>
        <v>1.569988384893202E-2</v>
      </c>
      <c r="M1645" s="183">
        <f>IFERROR(_xll.qlIndexFixing(Index1Y,$H1645,TRUE,_xll.ohTrigger(RecalcTrigger,Trigger1Y)),NA())</f>
        <v>1.6227353905222772E-2</v>
      </c>
      <c r="N1645" s="182">
        <f>IFERROR(_xll.qlIndexFixing(ONIndex1M,I1645,TRUE,_xll.ohTrigger(RecalcTrigger,Trigger1M)),NA())</f>
        <v>1.523924188687964E-2</v>
      </c>
      <c r="O1645" s="44">
        <f>IFERROR(_xll.qlIndexFixing(ONIndex3M,I1645,TRUE,_xll.ohTrigger(RecalcTrigger,Trigger3M)),NA())</f>
        <v>1.5556472548139411E-2</v>
      </c>
      <c r="P1645" s="44">
        <f>IFERROR(_xll.qlIndexFixing(ONIndex6M,I1645,TRUE,_xll.ohTrigger(RecalcTrigger,Trigger6M)),NA())</f>
        <v>1.5726569551501868E-2</v>
      </c>
      <c r="Q1645" s="183">
        <f>IFERROR(_xll.qlIndexFixing(ONIndex1Y,I1645,TRUE,_xll.ohTrigger(RecalcTrigger,Trigger1Y)),NA())</f>
        <v>1.6207173947782039E-2</v>
      </c>
    </row>
    <row r="1646" spans="2:17" x14ac:dyDescent="0.2">
      <c r="B1646" s="39" t="s">
        <v>42</v>
      </c>
      <c r="D1646" s="42">
        <f>_xll.qlCalendarAdvance(Calendar,$D1645,B1646,"f",FALSE)</f>
        <v>50991</v>
      </c>
      <c r="E1646" s="177">
        <f>_xll.qlInterestRateIndexValueDate(IndexON,D1646)</f>
        <v>50991</v>
      </c>
      <c r="F1646" s="193">
        <f>IFERROR(_xll.qlIndexFixing(IndexON,D1646,TRUE,_xll.ohTrigger(RecalcTrigger,TriggerON)),NA())</f>
        <v>1.5155443360361787E-2</v>
      </c>
      <c r="H1646" s="42">
        <f>_xll.qlCalendarAdvance(Calendar,$H1645,B1646,"f",FALSE)</f>
        <v>50991</v>
      </c>
      <c r="I1646" s="177">
        <f>_xll.qlInterestRateIndexValueDate(Index1M,$H1646)</f>
        <v>50993</v>
      </c>
      <c r="J1646" s="182">
        <f>IFERROR(_xll.qlIndexFixing(Index1M,$H1646,TRUE,_xll.ohTrigger(RecalcTrigger,Trigger1M)),NA())</f>
        <v>1.5224112736422213E-2</v>
      </c>
      <c r="K1646" s="44">
        <f>IFERROR(_xll.qlIndexFixing(Index3M,H1646,TRUE,_xll.ohTrigger(RecalcTrigger,Trigger3M)),NA())</f>
        <v>1.5522361884771607E-2</v>
      </c>
      <c r="L1646" s="44">
        <f>IFERROR(_xll.qlIndexFixing(Index6M,$H1646,TRUE,_xll.ohTrigger(RecalcTrigger,Trigger6M)),NA())</f>
        <v>1.5693130626273089E-2</v>
      </c>
      <c r="M1646" s="183">
        <f>IFERROR(_xll.qlIndexFixing(Index1Y,$H1646,TRUE,_xll.ohTrigger(RecalcTrigger,Trigger1Y)),NA())</f>
        <v>1.6223577411397506E-2</v>
      </c>
      <c r="N1646" s="182">
        <f>IFERROR(_xll.qlIndexFixing(ONIndex1M,I1646,TRUE,_xll.ohTrigger(RecalcTrigger,Trigger1M)),NA())</f>
        <v>1.5229665247558088E-2</v>
      </c>
      <c r="O1646" s="44">
        <f>IFERROR(_xll.qlIndexFixing(ONIndex3M,I1646,TRUE,_xll.ohTrigger(RecalcTrigger,Trigger3M)),NA())</f>
        <v>1.5546904455021604E-2</v>
      </c>
      <c r="P1646" s="44">
        <f>IFERROR(_xll.qlIndexFixing(ONIndex6M,I1646,TRUE,_xll.ohTrigger(RecalcTrigger,Trigger6M)),NA())</f>
        <v>1.5718779416884487E-2</v>
      </c>
      <c r="Q1646" s="183">
        <f>IFERROR(_xll.qlIndexFixing(ONIndex1Y,I1646,TRUE,_xll.ohTrigger(RecalcTrigger,Trigger1Y)),NA())</f>
        <v>1.6201557288564317E-2</v>
      </c>
    </row>
    <row r="1647" spans="2:17" x14ac:dyDescent="0.2">
      <c r="B1647" s="39" t="s">
        <v>42</v>
      </c>
      <c r="D1647" s="42">
        <f>_xll.qlCalendarAdvance(Calendar,$D1646,B1647,"f",FALSE)</f>
        <v>50998</v>
      </c>
      <c r="E1647" s="177">
        <f>_xll.qlInterestRateIndexValueDate(IndexON,D1647)</f>
        <v>50998</v>
      </c>
      <c r="F1647" s="193">
        <f>IFERROR(_xll.qlIndexFixing(IndexON,D1647,TRUE,_xll.ohTrigger(RecalcTrigger,TriggerON)),NA())</f>
        <v>1.5145862458210146E-2</v>
      </c>
      <c r="H1647" s="42">
        <f>_xll.qlCalendarAdvance(Calendar,$H1646,B1647,"f",FALSE)</f>
        <v>50998</v>
      </c>
      <c r="I1647" s="177">
        <f>_xll.qlInterestRateIndexValueDate(Index1M,$H1647)</f>
        <v>51000</v>
      </c>
      <c r="J1647" s="182">
        <f>IFERROR(_xll.qlIndexFixing(Index1M,$H1647,TRUE,_xll.ohTrigger(RecalcTrigger,Trigger1M)),NA())</f>
        <v>1.5214706959007784E-2</v>
      </c>
      <c r="K1647" s="44">
        <f>IFERROR(_xll.qlIndexFixing(Index3M,H1647,TRUE,_xll.ohTrigger(RecalcTrigger,Trigger3M)),NA())</f>
        <v>1.5513212696877353E-2</v>
      </c>
      <c r="L1647" s="44">
        <f>IFERROR(_xll.qlIndexFixing(Index6M,$H1647,TRUE,_xll.ohTrigger(RecalcTrigger,Trigger6M)),NA())</f>
        <v>1.5686465934593261E-2</v>
      </c>
      <c r="M1647" s="183">
        <f>IFERROR(_xll.qlIndexFixing(Index1Y,$H1647,TRUE,_xll.ohTrigger(RecalcTrigger,Trigger1Y)),NA())</f>
        <v>1.6219878759001844E-2</v>
      </c>
      <c r="N1647" s="182">
        <f>IFERROR(_xll.qlIndexFixing(ONIndex1M,I1647,TRUE,_xll.ohTrigger(RecalcTrigger,Trigger1M)),NA())</f>
        <v>1.5220157555964064E-2</v>
      </c>
      <c r="O1647" s="44">
        <f>IFERROR(_xll.qlIndexFixing(ONIndex3M,I1647,TRUE,_xll.ohTrigger(RecalcTrigger,Trigger3M)),NA())</f>
        <v>1.5537400808911528E-2</v>
      </c>
      <c r="P1647" s="44">
        <f>IFERROR(_xll.qlIndexFixing(ONIndex6M,I1647,TRUE,_xll.ohTrigger(RecalcTrigger,Trigger6M)),NA())</f>
        <v>1.5711072833992645E-2</v>
      </c>
      <c r="Q1647" s="183">
        <f>IFERROR(_xll.qlIndexFixing(ONIndex1Y,I1647,TRUE,_xll.ohTrigger(RecalcTrigger,Trigger1Y)),NA())</f>
        <v>1.619601021096706E-2</v>
      </c>
    </row>
    <row r="1648" spans="2:17" x14ac:dyDescent="0.2">
      <c r="B1648" s="39" t="s">
        <v>42</v>
      </c>
      <c r="D1648" s="42">
        <f>_xll.qlCalendarAdvance(Calendar,$D1647,B1648,"f",FALSE)</f>
        <v>51005</v>
      </c>
      <c r="E1648" s="177">
        <f>_xll.qlInterestRateIndexValueDate(IndexON,D1648)</f>
        <v>51005</v>
      </c>
      <c r="F1648" s="193">
        <f>IFERROR(_xll.qlIndexFixing(IndexON,D1648,TRUE,_xll.ohTrigger(RecalcTrigger,TriggerON)),NA())</f>
        <v>1.5136349029605256E-2</v>
      </c>
      <c r="H1648" s="42">
        <f>_xll.qlCalendarAdvance(Calendar,$H1647,B1648,"f",FALSE)</f>
        <v>51005</v>
      </c>
      <c r="I1648" s="177">
        <f>_xll.qlInterestRateIndexValueDate(Index1M,$H1648)</f>
        <v>51007</v>
      </c>
      <c r="J1648" s="182">
        <f>IFERROR(_xll.qlIndexFixing(Index1M,$H1648,TRUE,_xll.ohTrigger(RecalcTrigger,Trigger1M)),NA())</f>
        <v>1.520537105688391E-2</v>
      </c>
      <c r="K1648" s="44">
        <f>IFERROR(_xll.qlIndexFixing(Index3M,H1648,TRUE,_xll.ohTrigger(RecalcTrigger,Trigger3M)),NA())</f>
        <v>1.5504130267854573E-2</v>
      </c>
      <c r="L1648" s="44">
        <f>IFERROR(_xll.qlIndexFixing(Index6M,$H1648,TRUE,_xll.ohTrigger(RecalcTrigger,Trigger6M)),NA())</f>
        <v>1.5679890111722088E-2</v>
      </c>
      <c r="M1648" s="183">
        <f>IFERROR(_xll.qlIndexFixing(Index1Y,$H1648,TRUE,_xll.ohTrigger(RecalcTrigger,Trigger1Y)),NA())</f>
        <v>1.6216258223849509E-2</v>
      </c>
      <c r="N1648" s="182">
        <f>IFERROR(_xll.qlIndexFixing(ONIndex1M,I1648,TRUE,_xll.ohTrigger(RecalcTrigger,Trigger1M)),NA())</f>
        <v>1.5210719125606786E-2</v>
      </c>
      <c r="O1648" s="44">
        <f>IFERROR(_xll.qlIndexFixing(ONIndex3M,I1648,TRUE,_xll.ohTrigger(RecalcTrigger,Trigger3M)),NA())</f>
        <v>1.5527961902694898E-2</v>
      </c>
      <c r="P1648" s="44">
        <f>IFERROR(_xll.qlIndexFixing(ONIndex6M,I1648,TRUE,_xll.ohTrigger(RecalcTrigger,Trigger6M)),NA())</f>
        <v>1.5703450138717656E-2</v>
      </c>
      <c r="Q1648" s="183">
        <f>IFERROR(_xll.qlIndexFixing(ONIndex1Y,I1648,TRUE,_xll.ohTrigger(RecalcTrigger,Trigger1Y)),NA())</f>
        <v>1.6190532987172546E-2</v>
      </c>
    </row>
    <row r="1649" spans="2:17" x14ac:dyDescent="0.2">
      <c r="B1649" s="39" t="s">
        <v>42</v>
      </c>
      <c r="D1649" s="42">
        <f>_xll.qlCalendarAdvance(Calendar,$D1648,B1649,"f",FALSE)</f>
        <v>51012</v>
      </c>
      <c r="E1649" s="177">
        <f>_xll.qlInterestRateIndexValueDate(IndexON,D1649)</f>
        <v>51012</v>
      </c>
      <c r="F1649" s="193">
        <f>IFERROR(_xll.qlIndexFixing(IndexON,D1649,TRUE,_xll.ohTrigger(RecalcTrigger,TriggerON)),NA())</f>
        <v>1.5126903382700618E-2</v>
      </c>
      <c r="H1649" s="42">
        <f>_xll.qlCalendarAdvance(Calendar,$H1648,B1649,"f",FALSE)</f>
        <v>51012</v>
      </c>
      <c r="I1649" s="177">
        <f>_xll.qlInterestRateIndexValueDate(Index1M,$H1649)</f>
        <v>51014</v>
      </c>
      <c r="J1649" s="182">
        <f>IFERROR(_xll.qlIndexFixing(Index1M,$H1649,TRUE,_xll.ohTrigger(RecalcTrigger,Trigger1M)),NA())</f>
        <v>1.5196105343804611E-2</v>
      </c>
      <c r="K1649" s="44">
        <f>IFERROR(_xll.qlIndexFixing(Index3M,H1649,TRUE,_xll.ohTrigger(RecalcTrigger,Trigger3M)),NA())</f>
        <v>1.549541309019426E-2</v>
      </c>
      <c r="L1649" s="44">
        <f>IFERROR(_xll.qlIndexFixing(Index6M,$H1649,TRUE,_xll.ohTrigger(RecalcTrigger,Trigger6M)),NA())</f>
        <v>1.5673774450893213E-2</v>
      </c>
      <c r="M1649" s="183">
        <f>IFERROR(_xll.qlIndexFixing(Index1Y,$H1649,TRUE,_xll.ohTrigger(RecalcTrigger,Trigger1Y)),NA())</f>
        <v>1.6212716081768774E-2</v>
      </c>
      <c r="N1649" s="182">
        <f>IFERROR(_xll.qlIndexFixing(ONIndex1M,I1649,TRUE,_xll.ohTrigger(RecalcTrigger,Trigger1M)),NA())</f>
        <v>1.5201350269995473E-2</v>
      </c>
      <c r="O1649" s="44">
        <f>IFERROR(_xll.qlIndexFixing(ONIndex3M,I1649,TRUE,_xll.ohTrigger(RecalcTrigger,Trigger3M)),NA())</f>
        <v>1.5518588029337366E-2</v>
      </c>
      <c r="P1649" s="44">
        <f>IFERROR(_xll.qlIndexFixing(ONIndex6M,I1649,TRUE,_xll.ohTrigger(RecalcTrigger,Trigger6M)),NA())</f>
        <v>1.5695911667110707E-2</v>
      </c>
      <c r="Q1649" s="183">
        <f>IFERROR(_xll.qlIndexFixing(ONIndex1Y,I1649,TRUE,_xll.ohTrigger(RecalcTrigger,Trigger1Y)),NA())</f>
        <v>1.6185125889602858E-2</v>
      </c>
    </row>
    <row r="1650" spans="2:17" x14ac:dyDescent="0.2">
      <c r="B1650" s="39" t="s">
        <v>42</v>
      </c>
      <c r="D1650" s="42">
        <f>_xll.qlCalendarAdvance(Calendar,$D1649,B1650,"f",FALSE)</f>
        <v>51019</v>
      </c>
      <c r="E1650" s="177">
        <f>_xll.qlInterestRateIndexValueDate(IndexON,D1650)</f>
        <v>51019</v>
      </c>
      <c r="F1650" s="193">
        <f>IFERROR(_xll.qlIndexFixing(IndexON,D1650,TRUE,_xll.ohTrigger(RecalcTrigger,TriggerON)),NA())</f>
        <v>1.5117525825489864E-2</v>
      </c>
      <c r="H1650" s="42">
        <f>_xll.qlCalendarAdvance(Calendar,$H1649,B1650,"f",FALSE)</f>
        <v>51019</v>
      </c>
      <c r="I1650" s="177">
        <f>_xll.qlInterestRateIndexValueDate(Index1M,$H1650)</f>
        <v>51021</v>
      </c>
      <c r="J1650" s="182">
        <f>IFERROR(_xll.qlIndexFixing(Index1M,$H1650,TRUE,_xll.ohTrigger(RecalcTrigger,Trigger1M)),NA())</f>
        <v>1.5186910133523912E-2</v>
      </c>
      <c r="K1650" s="44">
        <f>IFERROR(_xll.qlIndexFixing(Index3M,H1650,TRUE,_xll.ohTrigger(RecalcTrigger,Trigger3M)),NA())</f>
        <v>1.5486460578669186E-2</v>
      </c>
      <c r="L1650" s="44">
        <f>IFERROR(_xll.qlIndexFixing(Index6M,$H1650,TRUE,_xll.ohTrigger(RecalcTrigger,Trigger6M)),NA())</f>
        <v>1.5667352450795351E-2</v>
      </c>
      <c r="M1650" s="183">
        <f>IFERROR(_xll.qlIndexFixing(Index1Y,$H1650,TRUE,_xll.ohTrigger(RecalcTrigger,Trigger1Y)),NA())</f>
        <v>1.6209252608602901E-2</v>
      </c>
      <c r="N1650" s="182">
        <f>IFERROR(_xll.qlIndexFixing(ONIndex1M,I1650,TRUE,_xll.ohTrigger(RecalcTrigger,Trigger1M)),NA())</f>
        <v>1.5192051302719278E-2</v>
      </c>
      <c r="O1650" s="44">
        <f>IFERROR(_xll.qlIndexFixing(ONIndex3M,I1650,TRUE,_xll.ohTrigger(RecalcTrigger,Trigger3M)),NA())</f>
        <v>1.5509279482044391E-2</v>
      </c>
      <c r="P1650" s="44">
        <f>IFERROR(_xll.qlIndexFixing(ONIndex6M,I1650,TRUE,_xll.ohTrigger(RecalcTrigger,Trigger6M)),NA())</f>
        <v>1.568845775530292E-2</v>
      </c>
      <c r="Q1650" s="183">
        <f>IFERROR(_xll.qlIndexFixing(ONIndex1Y,I1650,TRUE,_xll.ohTrigger(RecalcTrigger,Trigger1Y)),NA())</f>
        <v>1.6179789190200466E-2</v>
      </c>
    </row>
    <row r="1651" spans="2:17" x14ac:dyDescent="0.2">
      <c r="B1651" s="39" t="s">
        <v>42</v>
      </c>
      <c r="D1651" s="42">
        <f>_xll.qlCalendarAdvance(Calendar,$D1650,B1651,"f",FALSE)</f>
        <v>51026</v>
      </c>
      <c r="E1651" s="177">
        <f>_xll.qlInterestRateIndexValueDate(IndexON,D1651)</f>
        <v>51026</v>
      </c>
      <c r="F1651" s="193">
        <f>IFERROR(_xll.qlIndexFixing(IndexON,D1651,TRUE,_xll.ohTrigger(RecalcTrigger,TriggerON)),NA())</f>
        <v>1.5108216665966623E-2</v>
      </c>
      <c r="H1651" s="42">
        <f>_xll.qlCalendarAdvance(Calendar,$H1650,B1651,"f",FALSE)</f>
        <v>51026</v>
      </c>
      <c r="I1651" s="177">
        <f>_xll.qlInterestRateIndexValueDate(Index1M,$H1651)</f>
        <v>51028</v>
      </c>
      <c r="J1651" s="182">
        <f>IFERROR(_xll.qlIndexFixing(Index1M,$H1651,TRUE,_xll.ohTrigger(RecalcTrigger,Trigger1M)),NA())</f>
        <v>1.5177785739793337E-2</v>
      </c>
      <c r="K1651" s="44">
        <f>IFERROR(_xll.qlIndexFixing(Index3M,H1651,TRUE,_xll.ohTrigger(RecalcTrigger,Trigger3M)),NA())</f>
        <v>1.5477575683133403E-2</v>
      </c>
      <c r="L1651" s="44">
        <f>IFERROR(_xll.qlIndexFixing(Index6M,$H1651,TRUE,_xll.ohTrigger(RecalcTrigger,Trigger6M)),NA())</f>
        <v>1.5661020220498319E-2</v>
      </c>
      <c r="M1651" s="183">
        <f>IFERROR(_xll.qlIndexFixing(Index1Y,$H1651,TRUE,_xll.ohTrigger(RecalcTrigger,Trigger1Y)),NA())</f>
        <v>1.6205868080209049E-2</v>
      </c>
      <c r="N1651" s="182">
        <f>IFERROR(_xll.qlIndexFixing(ONIndex1M,I1651,TRUE,_xll.ohTrigger(RecalcTrigger,Trigger1M)),NA())</f>
        <v>1.5182822537207485E-2</v>
      </c>
      <c r="O1651" s="44">
        <f>IFERROR(_xll.qlIndexFixing(ONIndex3M,I1651,TRUE,_xll.ohTrigger(RecalcTrigger,Trigger3M)),NA())</f>
        <v>1.5500036553781626E-2</v>
      </c>
      <c r="P1651" s="44">
        <f>IFERROR(_xll.qlIndexFixing(ONIndex6M,I1651,TRUE,_xll.ohTrigger(RecalcTrigger,Trigger6M)),NA())</f>
        <v>1.5681088739345483E-2</v>
      </c>
      <c r="Q1651" s="183">
        <f>IFERROR(_xll.qlIndexFixing(ONIndex1Y,I1651,TRUE,_xll.ohTrigger(RecalcTrigger,Trigger1Y)),NA())</f>
        <v>1.6174523161387455E-2</v>
      </c>
    </row>
    <row r="1652" spans="2:17" x14ac:dyDescent="0.2">
      <c r="B1652" s="39" t="s">
        <v>42</v>
      </c>
      <c r="D1652" s="42">
        <f>_xll.qlCalendarAdvance(Calendar,$D1651,B1652,"f",FALSE)</f>
        <v>51033</v>
      </c>
      <c r="E1652" s="177">
        <f>_xll.qlInterestRateIndexValueDate(IndexON,D1652)</f>
        <v>51033</v>
      </c>
      <c r="F1652" s="193">
        <f>IFERROR(_xll.qlIndexFixing(IndexON,D1652,TRUE,_xll.ohTrigger(RecalcTrigger,TriggerON)),NA())</f>
        <v>1.509897621204459E-2</v>
      </c>
      <c r="H1652" s="42">
        <f>_xll.qlCalendarAdvance(Calendar,$H1651,B1652,"f",FALSE)</f>
        <v>51033</v>
      </c>
      <c r="I1652" s="177">
        <f>_xll.qlInterestRateIndexValueDate(Index1M,$H1652)</f>
        <v>51035</v>
      </c>
      <c r="J1652" s="182">
        <f>IFERROR(_xll.qlIndexFixing(Index1M,$H1652,TRUE,_xll.ohTrigger(RecalcTrigger,Trigger1M)),NA())</f>
        <v>1.516873247636441E-2</v>
      </c>
      <c r="K1652" s="44">
        <f>IFERROR(_xll.qlIndexFixing(Index3M,H1652,TRUE,_xll.ohTrigger(RecalcTrigger,Trigger3M)),NA())</f>
        <v>1.5468758697323814E-2</v>
      </c>
      <c r="L1652" s="44">
        <f>IFERROR(_xll.qlIndexFixing(Index6M,$H1652,TRUE,_xll.ohTrigger(RecalcTrigger,Trigger6M)),NA())</f>
        <v>1.5654778097823306E-2</v>
      </c>
      <c r="M1652" s="183">
        <f>IFERROR(_xll.qlIndexFixing(Index1Y,$H1652,TRUE,_xll.ohTrigger(RecalcTrigger,Trigger1Y)),NA())</f>
        <v>1.6202562772460245E-2</v>
      </c>
      <c r="N1652" s="182">
        <f>IFERROR(_xll.qlIndexFixing(ONIndex1M,I1652,TRUE,_xll.ohTrigger(RecalcTrigger,Trigger1M)),NA())</f>
        <v>1.5173664287129185E-2</v>
      </c>
      <c r="O1652" s="44">
        <f>IFERROR(_xll.qlIndexFixing(ONIndex3M,I1652,TRUE,_xll.ohTrigger(RecalcTrigger,Trigger3M)),NA())</f>
        <v>1.5490859537594659E-2</v>
      </c>
      <c r="P1652" s="44">
        <f>IFERROR(_xll.qlIndexFixing(ONIndex6M,I1652,TRUE,_xll.ohTrigger(RecalcTrigger,Trigger6M)),NA())</f>
        <v>1.5673804955209647E-2</v>
      </c>
      <c r="Q1652" s="183">
        <f>IFERROR(_xll.qlIndexFixing(ONIndex1Y,I1652,TRUE,_xll.ohTrigger(RecalcTrigger,Trigger1Y)),NA())</f>
        <v>1.6169328075026357E-2</v>
      </c>
    </row>
    <row r="1653" spans="2:17" x14ac:dyDescent="0.2">
      <c r="B1653" s="39" t="s">
        <v>42</v>
      </c>
      <c r="D1653" s="42">
        <f>_xll.qlCalendarAdvance(Calendar,$D1652,B1653,"f",FALSE)</f>
        <v>51040</v>
      </c>
      <c r="E1653" s="177">
        <f>_xll.qlInterestRateIndexValueDate(IndexON,D1653)</f>
        <v>51040</v>
      </c>
      <c r="F1653" s="193">
        <f>IFERROR(_xll.qlIndexFixing(IndexON,D1653,TRUE,_xll.ohTrigger(RecalcTrigger,TriggerON)),NA())</f>
        <v>1.5089804771637461E-2</v>
      </c>
      <c r="H1653" s="42">
        <f>_xll.qlCalendarAdvance(Calendar,$H1652,B1653,"f",FALSE)</f>
        <v>51040</v>
      </c>
      <c r="I1653" s="177">
        <f>_xll.qlInterestRateIndexValueDate(Index1M,$H1653)</f>
        <v>51042</v>
      </c>
      <c r="J1653" s="182">
        <f>IFERROR(_xll.qlIndexFixing(Index1M,$H1653,TRUE,_xll.ohTrigger(RecalcTrigger,Trigger1M)),NA())</f>
        <v>1.5159750656993654E-2</v>
      </c>
      <c r="K1653" s="44">
        <f>IFERROR(_xll.qlIndexFixing(Index3M,H1653,TRUE,_xll.ohTrigger(RecalcTrigger,Trigger3M)),NA())</f>
        <v>1.5460009914973809E-2</v>
      </c>
      <c r="L1653" s="44">
        <f>IFERROR(_xll.qlIndexFixing(Index6M,$H1653,TRUE,_xll.ohTrigger(RecalcTrigger,Trigger6M)),NA())</f>
        <v>1.5648626420597663E-2</v>
      </c>
      <c r="M1653" s="183">
        <f>IFERROR(_xll.qlIndexFixing(Index1Y,$H1653,TRUE,_xll.ohTrigger(RecalcTrigger,Trigger1Y)),NA())</f>
        <v>1.6198785016223204E-2</v>
      </c>
      <c r="N1653" s="182">
        <f>IFERROR(_xll.qlIndexFixing(ONIndex1M,I1653,TRUE,_xll.ohTrigger(RecalcTrigger,Trigger1M)),NA())</f>
        <v>1.5164576865753787E-2</v>
      </c>
      <c r="O1653" s="44">
        <f>IFERROR(_xll.qlIndexFixing(ONIndex3M,I1653,TRUE,_xll.ohTrigger(RecalcTrigger,Trigger3M)),NA())</f>
        <v>1.5481748726529077E-2</v>
      </c>
      <c r="P1653" s="44">
        <f>IFERROR(_xll.qlIndexFixing(ONIndex6M,I1653,TRUE,_xll.ohTrigger(RecalcTrigger,Trigger6M)),NA())</f>
        <v>1.5666606738626854E-2</v>
      </c>
      <c r="Q1653" s="183">
        <f>IFERROR(_xll.qlIndexFixing(ONIndex1Y,I1653,TRUE,_xll.ohTrigger(RecalcTrigger,Trigger1Y)),NA())</f>
        <v>1.6164204203619192E-2</v>
      </c>
    </row>
    <row r="1654" spans="2:17" x14ac:dyDescent="0.2">
      <c r="B1654" s="39" t="s">
        <v>42</v>
      </c>
      <c r="D1654" s="42">
        <f>_xll.qlCalendarAdvance(Calendar,$D1653,B1654,"f",FALSE)</f>
        <v>51047</v>
      </c>
      <c r="E1654" s="177">
        <f>_xll.qlInterestRateIndexValueDate(IndexON,D1654)</f>
        <v>51047</v>
      </c>
      <c r="F1654" s="193">
        <f>IFERROR(_xll.qlIndexFixing(IndexON,D1654,TRUE,_xll.ohTrigger(RecalcTrigger,TriggerON)),NA())</f>
        <v>1.5080702653058609E-2</v>
      </c>
      <c r="H1654" s="42">
        <f>_xll.qlCalendarAdvance(Calendar,$H1653,B1654,"f",FALSE)</f>
        <v>51047</v>
      </c>
      <c r="I1654" s="177">
        <f>_xll.qlInterestRateIndexValueDate(Index1M,$H1654)</f>
        <v>51049</v>
      </c>
      <c r="J1654" s="182">
        <f>IFERROR(_xll.qlIndexFixing(Index1M,$H1654,TRUE,_xll.ohTrigger(RecalcTrigger,Trigger1M)),NA())</f>
        <v>1.5150840595435089E-2</v>
      </c>
      <c r="K1654" s="44">
        <f>IFERROR(_xll.qlIndexFixing(Index3M,H1654,TRUE,_xll.ohTrigger(RecalcTrigger,Trigger3M)),NA())</f>
        <v>1.5451054079529307E-2</v>
      </c>
      <c r="L1654" s="44">
        <f>IFERROR(_xll.qlIndexFixing(Index6M,$H1654,TRUE,_xll.ohTrigger(RecalcTrigger,Trigger6M)),NA())</f>
        <v>1.5642503314172246E-2</v>
      </c>
      <c r="M1654" s="183">
        <f>IFERROR(_xll.qlIndexFixing(Index1Y,$H1654,TRUE,_xll.ohTrigger(RecalcTrigger,Trigger1Y)),NA())</f>
        <v>1.6196190922464132E-2</v>
      </c>
      <c r="N1654" s="182">
        <f>IFERROR(_xll.qlIndexFixing(ONIndex1M,I1654,TRUE,_xll.ohTrigger(RecalcTrigger,Trigger1M)),NA())</f>
        <v>1.5155560586750383E-2</v>
      </c>
      <c r="O1654" s="44">
        <f>IFERROR(_xll.qlIndexFixing(ONIndex3M,I1654,TRUE,_xll.ohTrigger(RecalcTrigger,Trigger3M)),NA())</f>
        <v>1.5472704413870275E-2</v>
      </c>
      <c r="P1654" s="44">
        <f>IFERROR(_xll.qlIndexFixing(ONIndex6M,I1654,TRUE,_xll.ohTrigger(RecalcTrigger,Trigger6M)),NA())</f>
        <v>1.5659494426047971E-2</v>
      </c>
      <c r="Q1654" s="183">
        <f>IFERROR(_xll.qlIndexFixing(ONIndex1Y,I1654,TRUE,_xll.ohTrigger(RecalcTrigger,Trigger1Y)),NA())</f>
        <v>1.615915181910843E-2</v>
      </c>
    </row>
    <row r="1655" spans="2:17" x14ac:dyDescent="0.2">
      <c r="B1655" s="39" t="s">
        <v>42</v>
      </c>
      <c r="D1655" s="42">
        <f>_xll.qlCalendarAdvance(Calendar,$D1654,B1655,"f",FALSE)</f>
        <v>51054</v>
      </c>
      <c r="E1655" s="177">
        <f>_xll.qlInterestRateIndexValueDate(IndexON,D1655)</f>
        <v>51054</v>
      </c>
      <c r="F1655" s="193">
        <f>IFERROR(_xll.qlIndexFixing(IndexON,D1655,TRUE,_xll.ohTrigger(RecalcTrigger,TriggerON)),NA())</f>
        <v>1.5071670164061857E-2</v>
      </c>
      <c r="H1655" s="42">
        <f>_xll.qlCalendarAdvance(Calendar,$H1654,B1655,"f",FALSE)</f>
        <v>51054</v>
      </c>
      <c r="I1655" s="177">
        <f>_xll.qlInterestRateIndexValueDate(Index1M,$H1655)</f>
        <v>51056</v>
      </c>
      <c r="J1655" s="182">
        <f>IFERROR(_xll.qlIndexFixing(Index1M,$H1655,TRUE,_xll.ohTrigger(RecalcTrigger,Trigger1M)),NA())</f>
        <v>1.5142002605437743E-2</v>
      </c>
      <c r="K1655" s="44">
        <f>IFERROR(_xll.qlIndexFixing(Index3M,H1655,TRUE,_xll.ohTrigger(RecalcTrigger,Trigger3M)),NA())</f>
        <v>1.5442447187379017E-2</v>
      </c>
      <c r="L1655" s="44">
        <f>IFERROR(_xll.qlIndexFixing(Index6M,$H1655,TRUE,_xll.ohTrigger(RecalcTrigger,Trigger6M)),NA())</f>
        <v>1.5636539909935816E-2</v>
      </c>
      <c r="M1655" s="183">
        <f>IFERROR(_xll.qlIndexFixing(Index1Y,$H1655,TRUE,_xll.ohTrigger(RecalcTrigger,Trigger1Y)),NA())</f>
        <v>1.6193124932038894E-2</v>
      </c>
      <c r="N1655" s="182">
        <f>IFERROR(_xll.qlIndexFixing(ONIndex1M,I1655,TRUE,_xll.ohTrigger(RecalcTrigger,Trigger1M)),NA())</f>
        <v>1.5146615763628191E-2</v>
      </c>
      <c r="O1655" s="44">
        <f>IFERROR(_xll.qlIndexFixing(ONIndex3M,I1655,TRUE,_xll.ohTrigger(RecalcTrigger,Trigger3M)),NA())</f>
        <v>1.5463726892344098E-2</v>
      </c>
      <c r="P1655" s="44">
        <f>IFERROR(_xll.qlIndexFixing(ONIndex6M,I1655,TRUE,_xll.ohTrigger(RecalcTrigger,Trigger6M)),NA())</f>
        <v>1.5652468353284377E-2</v>
      </c>
      <c r="Q1655" s="183">
        <f>IFERROR(_xll.qlIndexFixing(ONIndex1Y,I1655,TRUE,_xll.ohTrigger(RecalcTrigger,Trigger1Y)),NA())</f>
        <v>1.6154171193756284E-2</v>
      </c>
    </row>
    <row r="1656" spans="2:17" x14ac:dyDescent="0.2">
      <c r="B1656" s="39" t="s">
        <v>42</v>
      </c>
      <c r="D1656" s="42">
        <f>_xll.qlCalendarAdvance(Calendar,$D1655,B1656,"f",FALSE)</f>
        <v>51061</v>
      </c>
      <c r="E1656" s="177">
        <f>_xll.qlInterestRateIndexValueDate(IndexON,D1656)</f>
        <v>51061</v>
      </c>
      <c r="F1656" s="193">
        <f>IFERROR(_xll.qlIndexFixing(IndexON,D1656,TRUE,_xll.ohTrigger(RecalcTrigger,TriggerON)),NA())</f>
        <v>1.5062707612560899E-2</v>
      </c>
      <c r="H1656" s="42">
        <f>_xll.qlCalendarAdvance(Calendar,$H1655,B1656,"f",FALSE)</f>
        <v>51061</v>
      </c>
      <c r="I1656" s="177">
        <f>_xll.qlInterestRateIndexValueDate(Index1M,$H1656)</f>
        <v>51063</v>
      </c>
      <c r="J1656" s="182">
        <f>IFERROR(_xll.qlIndexFixing(Index1M,$H1656,TRUE,_xll.ohTrigger(RecalcTrigger,Trigger1M)),NA())</f>
        <v>1.5133237000760635E-2</v>
      </c>
      <c r="K1656" s="44">
        <f>IFERROR(_xll.qlIndexFixing(Index3M,H1656,TRUE,_xll.ohTrigger(RecalcTrigger,Trigger3M)),NA())</f>
        <v>1.5433909404046525E-2</v>
      </c>
      <c r="L1656" s="44">
        <f>IFERROR(_xll.qlIndexFixing(Index6M,$H1656,TRUE,_xll.ohTrigger(RecalcTrigger,Trigger6M)),NA())</f>
        <v>1.5630667992870446E-2</v>
      </c>
      <c r="M1656" s="183">
        <f>IFERROR(_xll.qlIndexFixing(Index1Y,$H1656,TRUE,_xll.ohTrigger(RecalcTrigger,Trigger1Y)),NA())</f>
        <v>1.6190139265903482E-2</v>
      </c>
      <c r="N1656" s="182">
        <f>IFERROR(_xll.qlIndexFixing(ONIndex1M,I1656,TRUE,_xll.ohTrigger(RecalcTrigger,Trigger1M)),NA())</f>
        <v>1.5137742709816493E-2</v>
      </c>
      <c r="O1656" s="44">
        <f>IFERROR(_xll.qlIndexFixing(ONIndex3M,I1656,TRUE,_xll.ohTrigger(RecalcTrigger,Trigger3M)),NA())</f>
        <v>1.5454816454996134E-2</v>
      </c>
      <c r="P1656" s="44">
        <f>IFERROR(_xll.qlIndexFixing(ONIndex6M,I1656,TRUE,_xll.ohTrigger(RecalcTrigger,Trigger6M)),NA())</f>
        <v>1.5645528856387259E-2</v>
      </c>
      <c r="Q1656" s="183">
        <f>IFERROR(_xll.qlIndexFixing(ONIndex1Y,I1656,TRUE,_xll.ohTrigger(RecalcTrigger,Trigger1Y)),NA())</f>
        <v>1.6149262599745029E-2</v>
      </c>
    </row>
    <row r="1657" spans="2:17" x14ac:dyDescent="0.2">
      <c r="B1657" s="39" t="s">
        <v>42</v>
      </c>
      <c r="D1657" s="42">
        <f>_xll.qlCalendarAdvance(Calendar,$D1656,B1657,"f",FALSE)</f>
        <v>51068</v>
      </c>
      <c r="E1657" s="177">
        <f>_xll.qlInterestRateIndexValueDate(IndexON,D1657)</f>
        <v>51068</v>
      </c>
      <c r="F1657" s="193">
        <f>IFERROR(_xll.qlIndexFixing(IndexON,D1657,TRUE,_xll.ohTrigger(RecalcTrigger,TriggerON)),NA())</f>
        <v>1.5053815306789176E-2</v>
      </c>
      <c r="H1657" s="42">
        <f>_xll.qlCalendarAdvance(Calendar,$H1656,B1657,"f",FALSE)</f>
        <v>51068</v>
      </c>
      <c r="I1657" s="177">
        <f>_xll.qlInterestRateIndexValueDate(Index1M,$H1657)</f>
        <v>51070</v>
      </c>
      <c r="J1657" s="182">
        <f>IFERROR(_xll.qlIndexFixing(Index1M,$H1657,TRUE,_xll.ohTrigger(RecalcTrigger,Trigger1M)),NA())</f>
        <v>1.5124544095157788E-2</v>
      </c>
      <c r="K1657" s="44">
        <f>IFERROR(_xll.qlIndexFixing(Index3M,H1657,TRUE,_xll.ohTrigger(RecalcTrigger,Trigger3M)),NA())</f>
        <v>1.5425441023277727E-2</v>
      </c>
      <c r="L1657" s="44">
        <f>IFERROR(_xll.qlIndexFixing(Index6M,$H1657,TRUE,_xll.ohTrigger(RecalcTrigger,Trigger6M)),NA())</f>
        <v>1.5624887900848823E-2</v>
      </c>
      <c r="M1657" s="183">
        <f>IFERROR(_xll.qlIndexFixing(Index1Y,$H1657,TRUE,_xll.ohTrigger(RecalcTrigger,Trigger1Y)),NA())</f>
        <v>1.6187234200009115E-2</v>
      </c>
      <c r="N1657" s="182">
        <f>IFERROR(_xll.qlIndexFixing(ONIndex1M,I1657,TRUE,_xll.ohTrigger(RecalcTrigger,Trigger1M)),NA())</f>
        <v>1.5128941738744572E-2</v>
      </c>
      <c r="O1657" s="44">
        <f>IFERROR(_xll.qlIndexFixing(ONIndex3M,I1657,TRUE,_xll.ohTrigger(RecalcTrigger,Trigger3M)),NA())</f>
        <v>1.5445973395111778E-2</v>
      </c>
      <c r="P1657" s="44">
        <f>IFERROR(_xll.qlIndexFixing(ONIndex6M,I1657,TRUE,_xll.ohTrigger(RecalcTrigger,Trigger6M)),NA())</f>
        <v>1.5638676271487739E-2</v>
      </c>
      <c r="Q1657" s="183">
        <f>IFERROR(_xll.qlIndexFixing(ONIndex1Y,I1657,TRUE,_xll.ohTrigger(RecalcTrigger,Trigger1Y)),NA())</f>
        <v>1.6144426309177007E-2</v>
      </c>
    </row>
    <row r="1658" spans="2:17" x14ac:dyDescent="0.2">
      <c r="B1658" s="39" t="s">
        <v>42</v>
      </c>
      <c r="D1658" s="42">
        <f>_xll.qlCalendarAdvance(Calendar,$D1657,B1658,"f",FALSE)</f>
        <v>51075</v>
      </c>
      <c r="E1658" s="177">
        <f>_xll.qlInterestRateIndexValueDate(IndexON,D1658)</f>
        <v>51075</v>
      </c>
      <c r="F1658" s="193">
        <f>IFERROR(_xll.qlIndexFixing(IndexON,D1658,TRUE,_xll.ohTrigger(RecalcTrigger,TriggerON)),NA())</f>
        <v>1.504499355466038E-2</v>
      </c>
      <c r="H1658" s="42">
        <f>_xll.qlCalendarAdvance(Calendar,$H1657,B1658,"f",FALSE)</f>
        <v>51075</v>
      </c>
      <c r="I1658" s="177">
        <f>_xll.qlInterestRateIndexValueDate(Index1M,$H1658)</f>
        <v>51077</v>
      </c>
      <c r="J1658" s="182">
        <f>IFERROR(_xll.qlIndexFixing(Index1M,$H1658,TRUE,_xll.ohTrigger(RecalcTrigger,Trigger1M)),NA())</f>
        <v>1.5115924202383224E-2</v>
      </c>
      <c r="K1658" s="44">
        <f>IFERROR(_xll.qlIndexFixing(Index3M,H1658,TRUE,_xll.ohTrigger(RecalcTrigger,Trigger3M)),NA())</f>
        <v>1.5417042338821131E-2</v>
      </c>
      <c r="L1658" s="44">
        <f>IFERROR(_xll.qlIndexFixing(Index6M,$H1658,TRUE,_xll.ohTrigger(RecalcTrigger,Trigger6M)),NA())</f>
        <v>1.5619236540780811E-2</v>
      </c>
      <c r="M1658" s="183">
        <f>IFERROR(_xll.qlIndexFixing(Index1Y,$H1658,TRUE,_xll.ohTrigger(RecalcTrigger,Trigger1Y)),NA())</f>
        <v>1.6184410010322222E-2</v>
      </c>
      <c r="N1658" s="182">
        <f>IFERROR(_xll.qlIndexFixing(ONIndex1M,I1658,TRUE,_xll.ohTrigger(RecalcTrigger,Trigger1M)),NA())</f>
        <v>1.5120213164241392E-2</v>
      </c>
      <c r="O1658" s="44">
        <f>IFERROR(_xll.qlIndexFixing(ONIndex3M,I1658,TRUE,_xll.ohTrigger(RecalcTrigger,Trigger3M)),NA())</f>
        <v>1.5437198005576747E-2</v>
      </c>
      <c r="P1658" s="44">
        <f>IFERROR(_xll.qlIndexFixing(ONIndex6M,I1658,TRUE,_xll.ohTrigger(RecalcTrigger,Trigger6M)),NA())</f>
        <v>1.5631910934477133E-2</v>
      </c>
      <c r="Q1658" s="183">
        <f>IFERROR(_xll.qlIndexFixing(ONIndex1Y,I1658,TRUE,_xll.ohTrigger(RecalcTrigger,Trigger1Y)),NA())</f>
        <v>1.6139662594474302E-2</v>
      </c>
    </row>
    <row r="1659" spans="2:17" x14ac:dyDescent="0.2">
      <c r="B1659" s="39" t="s">
        <v>42</v>
      </c>
      <c r="D1659" s="42">
        <f>_xll.qlCalendarAdvance(Calendar,$D1658,B1659,"f",FALSE)</f>
        <v>51082</v>
      </c>
      <c r="E1659" s="177">
        <f>_xll.qlInterestRateIndexValueDate(IndexON,D1659)</f>
        <v>51082</v>
      </c>
      <c r="F1659" s="193">
        <f>IFERROR(_xll.qlIndexFixing(IndexON,D1659,TRUE,_xll.ohTrigger(RecalcTrigger,TriggerON)),NA())</f>
        <v>1.5036242664168142E-2</v>
      </c>
      <c r="H1659" s="42">
        <f>_xll.qlCalendarAdvance(Calendar,$H1658,B1659,"f",FALSE)</f>
        <v>51082</v>
      </c>
      <c r="I1659" s="177">
        <f>_xll.qlInterestRateIndexValueDate(Index1M,$H1659)</f>
        <v>51084</v>
      </c>
      <c r="J1659" s="182">
        <f>IFERROR(_xll.qlIndexFixing(Index1M,$H1659,TRUE,_xll.ohTrigger(RecalcTrigger,Trigger1M)),NA())</f>
        <v>1.5107377636193464E-2</v>
      </c>
      <c r="K1659" s="44">
        <f>IFERROR(_xll.qlIndexFixing(Index3M,H1659,TRUE,_xll.ohTrigger(RecalcTrigger,Trigger3M)),NA())</f>
        <v>1.5408713644428713E-2</v>
      </c>
      <c r="L1659" s="44">
        <f>IFERROR(_xll.qlIndexFixing(Index6M,$H1659,TRUE,_xll.ohTrigger(RecalcTrigger,Trigger6M)),NA())</f>
        <v>1.5613634631111045E-2</v>
      </c>
      <c r="M1659" s="183">
        <f>IFERROR(_xll.qlIndexFixing(Index1Y,$H1659,TRUE,_xll.ohTrigger(RecalcTrigger,Trigger1Y)),NA())</f>
        <v>1.6181666972827469E-2</v>
      </c>
      <c r="N1659" s="182">
        <f>IFERROR(_xll.qlIndexFixing(ONIndex1M,I1659,TRUE,_xll.ohTrigger(RecalcTrigger,Trigger1M)),NA())</f>
        <v>1.5111557299576361E-2</v>
      </c>
      <c r="O1659" s="44">
        <f>IFERROR(_xll.qlIndexFixing(ONIndex3M,I1659,TRUE,_xll.ohTrigger(RecalcTrigger,Trigger3M)),NA())</f>
        <v>1.5428490579596499E-2</v>
      </c>
      <c r="P1659" s="44">
        <f>IFERROR(_xll.qlIndexFixing(ONIndex6M,I1659,TRUE,_xll.ohTrigger(RecalcTrigger,Trigger6M)),NA())</f>
        <v>1.5625233181406628E-2</v>
      </c>
      <c r="Q1659" s="183">
        <f>IFERROR(_xll.qlIndexFixing(ONIndex1Y,I1659,TRUE,_xll.ohTrigger(RecalcTrigger,Trigger1Y)),NA())</f>
        <v>1.6134971727499448E-2</v>
      </c>
    </row>
    <row r="1660" spans="2:17" x14ac:dyDescent="0.2">
      <c r="B1660" s="39" t="s">
        <v>42</v>
      </c>
      <c r="D1660" s="42">
        <f>_xll.qlCalendarAdvance(Calendar,$D1659,B1660,"f",FALSE)</f>
        <v>51089</v>
      </c>
      <c r="E1660" s="177">
        <f>_xll.qlInterestRateIndexValueDate(IndexON,D1660)</f>
        <v>51089</v>
      </c>
      <c r="F1660" s="193">
        <f>IFERROR(_xll.qlIndexFixing(IndexON,D1660,TRUE,_xll.ohTrigger(RecalcTrigger,TriggerON)),NA())</f>
        <v>1.5027562943146222E-2</v>
      </c>
      <c r="H1660" s="42">
        <f>_xll.qlCalendarAdvance(Calendar,$H1659,B1660,"f",FALSE)</f>
        <v>51089</v>
      </c>
      <c r="I1660" s="177">
        <f>_xll.qlInterestRateIndexValueDate(Index1M,$H1660)</f>
        <v>51091</v>
      </c>
      <c r="J1660" s="182">
        <f>IFERROR(_xll.qlIndexFixing(Index1M,$H1660,TRUE,_xll.ohTrigger(RecalcTrigger,Trigger1M)),NA())</f>
        <v>1.5098904710347527E-2</v>
      </c>
      <c r="K1660" s="44">
        <f>IFERROR(_xll.qlIndexFixing(Index3M,H1660,TRUE,_xll.ohTrigger(RecalcTrigger,Trigger3M)),NA())</f>
        <v>1.5400455233848979E-2</v>
      </c>
      <c r="L1660" s="44">
        <f>IFERROR(_xll.qlIndexFixing(Index6M,$H1660,TRUE,_xll.ohTrigger(RecalcTrigger,Trigger6M)),NA())</f>
        <v>1.5608125531925412E-2</v>
      </c>
      <c r="M1660" s="183">
        <f>IFERROR(_xll.qlIndexFixing(Index1Y,$H1660,TRUE,_xll.ohTrigger(RecalcTrigger,Trigger1Y)),NA())</f>
        <v>1.6179005363524512E-2</v>
      </c>
      <c r="N1660" s="182">
        <f>IFERROR(_xll.qlIndexFixing(ONIndex1M,I1660,TRUE,_xll.ohTrigger(RecalcTrigger,Trigger1M)),NA())</f>
        <v>1.5102974458338636E-2</v>
      </c>
      <c r="O1660" s="44">
        <f>IFERROR(_xll.qlIndexFixing(ONIndex3M,I1660,TRUE,_xll.ohTrigger(RecalcTrigger,Trigger3M)),NA())</f>
        <v>1.5419851410056751E-2</v>
      </c>
      <c r="P1660" s="44">
        <f>IFERROR(_xll.qlIndexFixing(ONIndex6M,I1660,TRUE,_xll.ohTrigger(RecalcTrigger,Trigger6M)),NA())</f>
        <v>1.5618643348407346E-2</v>
      </c>
      <c r="Q1660" s="183">
        <f>IFERROR(_xll.qlIndexFixing(ONIndex1Y,I1660,TRUE,_xll.ohTrigger(RecalcTrigger,Trigger1Y)),NA())</f>
        <v>1.6130353980754464E-2</v>
      </c>
    </row>
    <row r="1661" spans="2:17" x14ac:dyDescent="0.2">
      <c r="B1661" s="39" t="s">
        <v>42</v>
      </c>
      <c r="D1661" s="42">
        <f>_xll.qlCalendarAdvance(Calendar,$D1660,B1661,"f",FALSE)</f>
        <v>51096</v>
      </c>
      <c r="E1661" s="177">
        <f>_xll.qlInterestRateIndexValueDate(IndexON,D1661)</f>
        <v>51096</v>
      </c>
      <c r="F1661" s="193">
        <f>IFERROR(_xll.qlIndexFixing(IndexON,D1661,TRUE,_xll.ohTrigger(RecalcTrigger,TriggerON)),NA())</f>
        <v>1.5018954699748122E-2</v>
      </c>
      <c r="H1661" s="42">
        <f>_xll.qlCalendarAdvance(Calendar,$H1660,B1661,"f",FALSE)</f>
        <v>51096</v>
      </c>
      <c r="I1661" s="177">
        <f>_xll.qlInterestRateIndexValueDate(Index1M,$H1661)</f>
        <v>51098</v>
      </c>
      <c r="J1661" s="182">
        <f>IFERROR(_xll.qlIndexFixing(Index1M,$H1661,TRUE,_xll.ohTrigger(RecalcTrigger,Trigger1M)),NA())</f>
        <v>1.5090228876752125E-2</v>
      </c>
      <c r="K1661" s="44">
        <f>IFERROR(_xll.qlIndexFixing(Index3M,H1661,TRUE,_xll.ohTrigger(RecalcTrigger,Trigger3M)),NA())</f>
        <v>1.5392267400834775E-2</v>
      </c>
      <c r="L1661" s="44">
        <f>IFERROR(_xll.qlIndexFixing(Index6M,$H1661,TRUE,_xll.ohTrigger(RecalcTrigger,Trigger6M)),NA())</f>
        <v>1.5602709581118901E-2</v>
      </c>
      <c r="M1661" s="183">
        <f>IFERROR(_xll.qlIndexFixing(Index1Y,$H1661,TRUE,_xll.ohTrigger(RecalcTrigger,Trigger1Y)),NA())</f>
        <v>1.6176425458431693E-2</v>
      </c>
      <c r="N1661" s="182">
        <f>IFERROR(_xll.qlIndexFixing(ONIndex1M,I1661,TRUE,_xll.ohTrigger(RecalcTrigger,Trigger1M)),NA())</f>
        <v>1.5094464953957498E-2</v>
      </c>
      <c r="O1661" s="44">
        <f>IFERROR(_xll.qlIndexFixing(ONIndex3M,I1661,TRUE,_xll.ohTrigger(RecalcTrigger,Trigger3M)),NA())</f>
        <v>1.5411280790083026E-2</v>
      </c>
      <c r="P1661" s="44">
        <f>IFERROR(_xll.qlIndexFixing(ONIndex6M,I1661,TRUE,_xll.ohTrigger(RecalcTrigger,Trigger6M)),NA())</f>
        <v>1.5612141771450538E-2</v>
      </c>
      <c r="Q1661" s="183">
        <f>IFERROR(_xll.qlIndexFixing(ONIndex1Y,I1661,TRUE,_xll.ohTrigger(RecalcTrigger,Trigger1Y)),NA())</f>
        <v>1.6125809626101884E-2</v>
      </c>
    </row>
    <row r="1662" spans="2:17" x14ac:dyDescent="0.2">
      <c r="B1662" s="39" t="s">
        <v>42</v>
      </c>
      <c r="D1662" s="42">
        <f>_xll.qlCalendarAdvance(Calendar,$D1661,B1662,"f",FALSE)</f>
        <v>51103</v>
      </c>
      <c r="E1662" s="177">
        <f>_xll.qlInterestRateIndexValueDate(IndexON,D1662)</f>
        <v>51103</v>
      </c>
      <c r="F1662" s="193">
        <f>IFERROR(_xll.qlIndexFixing(IndexON,D1662,TRUE,_xll.ohTrigger(RecalcTrigger,TriggerON)),NA())</f>
        <v>1.5010418242047407E-2</v>
      </c>
      <c r="H1662" s="42">
        <f>_xll.qlCalendarAdvance(Calendar,$H1661,B1662,"f",FALSE)</f>
        <v>51103</v>
      </c>
      <c r="I1662" s="177">
        <f>_xll.qlInterestRateIndexValueDate(Index1M,$H1662)</f>
        <v>51105</v>
      </c>
      <c r="J1662" s="182">
        <f>IFERROR(_xll.qlIndexFixing(Index1M,$H1662,TRUE,_xll.ohTrigger(RecalcTrigger,Trigger1M)),NA())</f>
        <v>1.5082181034708209E-2</v>
      </c>
      <c r="K1662" s="44">
        <f>IFERROR(_xll.qlIndexFixing(Index3M,H1662,TRUE,_xll.ohTrigger(RecalcTrigger,Trigger3M)),NA())</f>
        <v>1.5384388496446242E-2</v>
      </c>
      <c r="L1662" s="44">
        <f>IFERROR(_xll.qlIndexFixing(Index6M,$H1662,TRUE,_xll.ohTrigger(RecalcTrigger,Trigger6M)),NA())</f>
        <v>1.5597376642557016E-2</v>
      </c>
      <c r="M1662" s="183">
        <f>IFERROR(_xll.qlIndexFixing(Index1Y,$H1662,TRUE,_xll.ohTrigger(RecalcTrigger,Trigger1Y)),NA())</f>
        <v>1.6173927533583203E-2</v>
      </c>
      <c r="N1662" s="182">
        <f>IFERROR(_xll.qlIndexFixing(ONIndex1M,I1662,TRUE,_xll.ohTrigger(RecalcTrigger,Trigger1M)),NA())</f>
        <v>1.5086029100022103E-2</v>
      </c>
      <c r="O1662" s="44">
        <f>IFERROR(_xll.qlIndexFixing(ONIndex3M,I1662,TRUE,_xll.ohTrigger(RecalcTrigger,Trigger3M)),NA())</f>
        <v>1.5402779012720913E-2</v>
      </c>
      <c r="P1662" s="44">
        <f>IFERROR(_xll.qlIndexFixing(ONIndex6M,I1662,TRUE,_xll.ohTrigger(RecalcTrigger,Trigger6M)),NA())</f>
        <v>1.560572878642752E-2</v>
      </c>
      <c r="Q1662" s="183">
        <f>IFERROR(_xll.qlIndexFixing(ONIndex1Y,I1662,TRUE,_xll.ohTrigger(RecalcTrigger,Trigger1Y)),NA())</f>
        <v>1.6121338935883855E-2</v>
      </c>
    </row>
    <row r="1663" spans="2:17" x14ac:dyDescent="0.2">
      <c r="B1663" s="39" t="s">
        <v>42</v>
      </c>
      <c r="D1663" s="42">
        <f>_xll.qlCalendarAdvance(Calendar,$D1662,B1663,"f",FALSE)</f>
        <v>51110</v>
      </c>
      <c r="E1663" s="177">
        <f>_xll.qlInterestRateIndexValueDate(IndexON,D1663)</f>
        <v>51110</v>
      </c>
      <c r="F1663" s="193">
        <f>IFERROR(_xll.qlIndexFixing(IndexON,D1663,TRUE,_xll.ohTrigger(RecalcTrigger,TriggerON)),NA())</f>
        <v>1.5001953877877838E-2</v>
      </c>
      <c r="H1663" s="42">
        <f>_xll.qlCalendarAdvance(Calendar,$H1662,B1663,"f",FALSE)</f>
        <v>51110</v>
      </c>
      <c r="I1663" s="177">
        <f>_xll.qlInterestRateIndexValueDate(Index1M,$H1663)</f>
        <v>51112</v>
      </c>
      <c r="J1663" s="182">
        <f>IFERROR(_xll.qlIndexFixing(Index1M,$H1663,TRUE,_xll.ohTrigger(RecalcTrigger,Trigger1M)),NA())</f>
        <v>1.5073930912430367E-2</v>
      </c>
      <c r="K1663" s="44">
        <f>IFERROR(_xll.qlIndexFixing(Index3M,H1663,TRUE,_xll.ohTrigger(RecalcTrigger,Trigger3M)),NA())</f>
        <v>1.5376337904395659E-2</v>
      </c>
      <c r="L1663" s="44">
        <f>IFERROR(_xll.qlIndexFixing(Index6M,$H1663,TRUE,_xll.ohTrigger(RecalcTrigger,Trigger6M)),NA())</f>
        <v>1.5592154596621235E-2</v>
      </c>
      <c r="M1663" s="183">
        <f>IFERROR(_xll.qlIndexFixing(Index1Y,$H1663,TRUE,_xll.ohTrigger(RecalcTrigger,Trigger1Y)),NA())</f>
        <v>1.6171511865031709E-2</v>
      </c>
      <c r="N1663" s="182">
        <f>IFERROR(_xll.qlIndexFixing(ONIndex1M,I1663,TRUE,_xll.ohTrigger(RecalcTrigger,Trigger1M)),NA())</f>
        <v>1.5077667209961731E-2</v>
      </c>
      <c r="O1663" s="44">
        <f>IFERROR(_xll.qlIndexFixing(ONIndex3M,I1663,TRUE,_xll.ohTrigger(RecalcTrigger,Trigger3M)),NA())</f>
        <v>1.5394346371095935E-2</v>
      </c>
      <c r="P1663" s="44">
        <f>IFERROR(_xll.qlIndexFixing(ONIndex6M,I1663,TRUE,_xll.ohTrigger(RecalcTrigger,Trigger6M)),NA())</f>
        <v>1.5599404729549349E-2</v>
      </c>
      <c r="Q1663" s="183">
        <f>IFERROR(_xll.qlIndexFixing(ONIndex1Y,I1663,TRUE,_xll.ohTrigger(RecalcTrigger,Trigger1Y)),NA())</f>
        <v>1.6116942182362592E-2</v>
      </c>
    </row>
    <row r="1664" spans="2:17" x14ac:dyDescent="0.2">
      <c r="B1664" s="39" t="s">
        <v>42</v>
      </c>
      <c r="D1664" s="42">
        <f>_xll.qlCalendarAdvance(Calendar,$D1663,B1664,"f",FALSE)</f>
        <v>51117</v>
      </c>
      <c r="E1664" s="177">
        <f>_xll.qlInterestRateIndexValueDate(IndexON,D1664)</f>
        <v>51117</v>
      </c>
      <c r="F1664" s="193">
        <f>IFERROR(_xll.qlIndexFixing(IndexON,D1664,TRUE,_xll.ohTrigger(RecalcTrigger,TriggerON)),NA())</f>
        <v>1.4993561915312981E-2</v>
      </c>
      <c r="H1664" s="42">
        <f>_xll.qlCalendarAdvance(Calendar,$H1663,B1664,"f",FALSE)</f>
        <v>51117</v>
      </c>
      <c r="I1664" s="177">
        <f>_xll.qlInterestRateIndexValueDate(Index1M,$H1664)</f>
        <v>51119</v>
      </c>
      <c r="J1664" s="182">
        <f>IFERROR(_xll.qlIndexFixing(Index1M,$H1664,TRUE,_xll.ohTrigger(RecalcTrigger,Trigger1M)),NA())</f>
        <v>1.5065755685524929E-2</v>
      </c>
      <c r="K1664" s="44">
        <f>IFERROR(_xll.qlIndexFixing(Index3M,H1664,TRUE,_xll.ohTrigger(RecalcTrigger,Trigger3M)),NA())</f>
        <v>1.5368358746970323E-2</v>
      </c>
      <c r="L1664" s="44">
        <f>IFERROR(_xll.qlIndexFixing(Index6M,$H1664,TRUE,_xll.ohTrigger(RecalcTrigger,Trigger6M)),NA())</f>
        <v>1.5587026741090875E-2</v>
      </c>
      <c r="M1664" s="183">
        <f>IFERROR(_xll.qlIndexFixing(Index1Y,$H1664,TRUE,_xll.ohTrigger(RecalcTrigger,Trigger1Y)),NA())</f>
        <v>1.6169178728846587E-2</v>
      </c>
      <c r="N1664" s="182">
        <f>IFERROR(_xll.qlIndexFixing(ONIndex1M,I1664,TRUE,_xll.ohTrigger(RecalcTrigger,Trigger1M)),NA())</f>
        <v>1.506937959736554E-2</v>
      </c>
      <c r="O1664" s="44">
        <f>IFERROR(_xll.qlIndexFixing(ONIndex3M,I1664,TRUE,_xll.ohTrigger(RecalcTrigger,Trigger3M)),NA())</f>
        <v>1.5385983158093808E-2</v>
      </c>
      <c r="P1664" s="44">
        <f>IFERROR(_xll.qlIndexFixing(ONIndex6M,I1664,TRUE,_xll.ohTrigger(RecalcTrigger,Trigger6M)),NA())</f>
        <v>1.5593169936787277E-2</v>
      </c>
      <c r="Q1664" s="183">
        <f>IFERROR(_xll.qlIndexFixing(ONIndex1Y,I1664,TRUE,_xll.ohTrigger(RecalcTrigger,Trigger1Y)),NA())</f>
        <v>1.6112619637480563E-2</v>
      </c>
    </row>
    <row r="1665" spans="2:17" x14ac:dyDescent="0.2">
      <c r="B1665" s="39" t="s">
        <v>42</v>
      </c>
      <c r="D1665" s="42">
        <f>_xll.qlCalendarAdvance(Calendar,$D1664,B1665,"f",FALSE)</f>
        <v>51124</v>
      </c>
      <c r="E1665" s="177">
        <f>_xll.qlInterestRateIndexValueDate(IndexON,D1665)</f>
        <v>51124</v>
      </c>
      <c r="F1665" s="193">
        <f>IFERROR(_xll.qlIndexFixing(IndexON,D1665,TRUE,_xll.ohTrigger(RecalcTrigger,TriggerON)),NA())</f>
        <v>1.4985242662186593E-2</v>
      </c>
      <c r="H1665" s="42">
        <f>_xll.qlCalendarAdvance(Calendar,$H1664,B1665,"f",FALSE)</f>
        <v>51124</v>
      </c>
      <c r="I1665" s="177">
        <f>_xll.qlInterestRateIndexValueDate(Index1M,$H1665)</f>
        <v>51126</v>
      </c>
      <c r="J1665" s="182">
        <f>IFERROR(_xll.qlIndexFixing(Index1M,$H1665,TRUE,_xll.ohTrigger(RecalcTrigger,Trigger1M)),NA())</f>
        <v>1.5057655667748415E-2</v>
      </c>
      <c r="K1665" s="44">
        <f>IFERROR(_xll.qlIndexFixing(Index3M,H1665,TRUE,_xll.ohTrigger(RecalcTrigger,Trigger3M)),NA())</f>
        <v>1.5360451317920314E-2</v>
      </c>
      <c r="L1665" s="44">
        <f>IFERROR(_xll.qlIndexFixing(Index6M,$H1665,TRUE,_xll.ohTrigger(RecalcTrigger,Trigger6M)),NA())</f>
        <v>1.5581993413912001E-2</v>
      </c>
      <c r="M1665" s="183">
        <f>IFERROR(_xll.qlIndexFixing(Index1Y,$H1665,TRUE,_xll.ohTrigger(RecalcTrigger,Trigger1Y)),NA())</f>
        <v>1.6166910249665999E-2</v>
      </c>
      <c r="N1665" s="182">
        <f>IFERROR(_xll.qlIndexFixing(ONIndex1M,I1665,TRUE,_xll.ohTrigger(RecalcTrigger,Trigger1M)),NA())</f>
        <v>1.5059999394271273E-2</v>
      </c>
      <c r="O1665" s="44">
        <f>IFERROR(_xll.qlIndexFixing(ONIndex3M,I1665,TRUE,_xll.ohTrigger(RecalcTrigger,Trigger3M)),NA())</f>
        <v>1.5376510591043058E-2</v>
      </c>
      <c r="P1665" s="44">
        <f>IFERROR(_xll.qlIndexFixing(ONIndex6M,I1665,TRUE,_xll.ohTrigger(RecalcTrigger,Trigger6M)),NA())</f>
        <v>1.5586154193281132E-2</v>
      </c>
      <c r="Q1665" s="183">
        <f>IFERROR(_xll.qlIndexFixing(ONIndex1Y,I1665,TRUE,_xll.ohTrigger(RecalcTrigger,Trigger1Y)),NA())</f>
        <v>1.6107770803426291E-2</v>
      </c>
    </row>
    <row r="1666" spans="2:17" x14ac:dyDescent="0.2">
      <c r="B1666" s="39" t="s">
        <v>42</v>
      </c>
      <c r="D1666" s="42">
        <f>_xll.qlCalendarAdvance(Calendar,$D1665,B1666,"f",FALSE)</f>
        <v>51131</v>
      </c>
      <c r="E1666" s="177">
        <f>_xll.qlInterestRateIndexValueDate(IndexON,D1666)</f>
        <v>51131</v>
      </c>
      <c r="F1666" s="193">
        <f>IFERROR(_xll.qlIndexFixing(IndexON,D1666,TRUE,_xll.ohTrigger(RecalcTrigger,TriggerON)),NA())</f>
        <v>1.4976996426732114E-2</v>
      </c>
      <c r="H1666" s="42">
        <f>_xll.qlCalendarAdvance(Calendar,$H1665,B1666,"f",FALSE)</f>
        <v>51131</v>
      </c>
      <c r="I1666" s="177">
        <f>_xll.qlInterestRateIndexValueDate(Index1M,$H1666)</f>
        <v>51133</v>
      </c>
      <c r="J1666" s="182">
        <f>IFERROR(_xll.qlIndexFixing(Index1M,$H1666,TRUE,_xll.ohTrigger(RecalcTrigger,Trigger1M)),NA())</f>
        <v>1.5049631172864841E-2</v>
      </c>
      <c r="K1666" s="44">
        <f>IFERROR(_xll.qlIndexFixing(Index3M,H1666,TRUE,_xll.ohTrigger(RecalcTrigger,Trigger3M)),NA())</f>
        <v>1.5352615910998348E-2</v>
      </c>
      <c r="L1666" s="44">
        <f>IFERROR(_xll.qlIndexFixing(Index6M,$H1666,TRUE,_xll.ohTrigger(RecalcTrigger,Trigger6M)),NA())</f>
        <v>1.5577054953042907E-2</v>
      </c>
      <c r="M1666" s="183">
        <f>IFERROR(_xll.qlIndexFixing(Index1Y,$H1666,TRUE,_xll.ohTrigger(RecalcTrigger,Trigger1Y)),NA())</f>
        <v>1.6164559156019276E-2</v>
      </c>
      <c r="N1666" s="182">
        <f>IFERROR(_xll.qlIndexFixing(ONIndex1M,I1666,TRUE,_xll.ohTrigger(RecalcTrigger,Trigger1M)),NA())</f>
        <v>1.5053028458522633E-2</v>
      </c>
      <c r="O1666" s="44">
        <f>IFERROR(_xll.qlIndexFixing(ONIndex3M,I1666,TRUE,_xll.ohTrigger(RecalcTrigger,Trigger3M)),NA())</f>
        <v>1.5369466190380265E-2</v>
      </c>
      <c r="P1666" s="44">
        <f>IFERROR(_xll.qlIndexFixing(ONIndex6M,I1666,TRUE,_xll.ohTrigger(RecalcTrigger,Trigger6M)),NA())</f>
        <v>1.5580969487496432E-2</v>
      </c>
      <c r="Q1666" s="183">
        <f>IFERROR(_xll.qlIndexFixing(ONIndex1Y,I1666,TRUE,_xll.ohTrigger(RecalcTrigger,Trigger1Y)),NA())</f>
        <v>1.61041982630028E-2</v>
      </c>
    </row>
    <row r="1667" spans="2:17" x14ac:dyDescent="0.2">
      <c r="B1667" s="39" t="s">
        <v>42</v>
      </c>
      <c r="D1667" s="42">
        <f>_xll.qlCalendarAdvance(Calendar,$D1666,B1667,"f",FALSE)</f>
        <v>51138</v>
      </c>
      <c r="E1667" s="177">
        <f>_xll.qlInterestRateIndexValueDate(IndexON,D1667)</f>
        <v>51138</v>
      </c>
      <c r="F1667" s="193">
        <f>IFERROR(_xll.qlIndexFixing(IndexON,D1667,TRUE,_xll.ohTrigger(RecalcTrigger,TriggerON)),NA())</f>
        <v>1.4968823516783303E-2</v>
      </c>
      <c r="H1667" s="42">
        <f>_xll.qlCalendarAdvance(Calendar,$H1666,B1667,"f",FALSE)</f>
        <v>51138</v>
      </c>
      <c r="I1667" s="177">
        <f>_xll.qlInterestRateIndexValueDate(Index1M,$H1667)</f>
        <v>51140</v>
      </c>
      <c r="J1667" s="182">
        <f>IFERROR(_xll.qlIndexFixing(Index1M,$H1667,TRUE,_xll.ohTrigger(RecalcTrigger,Trigger1M)),NA())</f>
        <v>1.5041682514633226E-2</v>
      </c>
      <c r="K1667" s="44">
        <f>IFERROR(_xll.qlIndexFixing(Index3M,H1667,TRUE,_xll.ohTrigger(RecalcTrigger,Trigger3M)),NA())</f>
        <v>1.534485281995538E-2</v>
      </c>
      <c r="L1667" s="44">
        <f>IFERROR(_xll.qlIndexFixing(Index6M,$H1667,TRUE,_xll.ohTrigger(RecalcTrigger,Trigger6M)),NA())</f>
        <v>1.5572188915720391E-2</v>
      </c>
      <c r="M1667" s="183">
        <f>IFERROR(_xll.qlIndexFixing(Index1Y,$H1667,TRUE,_xll.ohTrigger(RecalcTrigger,Trigger1Y)),NA())</f>
        <v>1.6162092566840282E-2</v>
      </c>
      <c r="N1667" s="182">
        <f>IFERROR(_xll.qlIndexFixing(ONIndex1M,I1667,TRUE,_xll.ohTrigger(RecalcTrigger,Trigger1M)),NA())</f>
        <v>1.5044965559294354E-2</v>
      </c>
      <c r="O1667" s="44">
        <f>IFERROR(_xll.qlIndexFixing(ONIndex3M,I1667,TRUE,_xll.ohTrigger(RecalcTrigger,Trigger3M)),NA())</f>
        <v>1.5361313021760026E-2</v>
      </c>
      <c r="P1667" s="44">
        <f>IFERROR(_xll.qlIndexFixing(ONIndex6M,I1667,TRUE,_xll.ohTrigger(RecalcTrigger,Trigger6M)),NA())</f>
        <v>1.557500450314997E-2</v>
      </c>
      <c r="Q1667" s="183">
        <f>IFERROR(_xll.qlIndexFixing(ONIndex1Y,I1667,TRUE,_xll.ohTrigger(RecalcTrigger,Trigger1Y)),NA())</f>
        <v>1.6100099977691684E-2</v>
      </c>
    </row>
    <row r="1668" spans="2:17" x14ac:dyDescent="0.2">
      <c r="B1668" s="39" t="s">
        <v>42</v>
      </c>
      <c r="D1668" s="42">
        <f>_xll.qlCalendarAdvance(Calendar,$D1667,B1668,"f",FALSE)</f>
        <v>51145</v>
      </c>
      <c r="E1668" s="177">
        <f>_xll.qlInterestRateIndexValueDate(IndexON,D1668)</f>
        <v>51145</v>
      </c>
      <c r="F1668" s="193">
        <f>IFERROR(_xll.qlIndexFixing(IndexON,D1668,TRUE,_xll.ohTrigger(RecalcTrigger,TriggerON)),NA())</f>
        <v>1.4960724240493661E-2</v>
      </c>
      <c r="H1668" s="42">
        <f>_xll.qlCalendarAdvance(Calendar,$H1667,B1668,"f",FALSE)</f>
        <v>51145</v>
      </c>
      <c r="I1668" s="177">
        <f>_xll.qlInterestRateIndexValueDate(Index1M,$H1668)</f>
        <v>51147</v>
      </c>
      <c r="J1668" s="182">
        <f>IFERROR(_xll.qlIndexFixing(Index1M,$H1668,TRUE,_xll.ohTrigger(RecalcTrigger,Trigger1M)),NA())</f>
        <v>1.5033810006810089E-2</v>
      </c>
      <c r="K1668" s="44">
        <f>IFERROR(_xll.qlIndexFixing(Index3M,H1668,TRUE,_xll.ohTrigger(RecalcTrigger,Trigger3M)),NA())</f>
        <v>1.5337162338547641E-2</v>
      </c>
      <c r="L1668" s="44">
        <f>IFERROR(_xll.qlIndexFixing(Index6M,$H1668,TRUE,_xll.ohTrigger(RecalcTrigger,Trigger6M)),NA())</f>
        <v>1.5567434465508399E-2</v>
      </c>
      <c r="M1668" s="183">
        <f>IFERROR(_xll.qlIndexFixing(Index1Y,$H1668,TRUE,_xll.ohTrigger(RecalcTrigger,Trigger1Y)),NA())</f>
        <v>1.615950981784561E-2</v>
      </c>
      <c r="N1668" s="182">
        <f>IFERROR(_xll.qlIndexFixing(ONIndex1M,I1668,TRUE,_xll.ohTrigger(RecalcTrigger,Trigger1M)),NA())</f>
        <v>1.503697819156713E-2</v>
      </c>
      <c r="O1668" s="44">
        <f>IFERROR(_xll.qlIndexFixing(ONIndex3M,I1668,TRUE,_xll.ohTrigger(RecalcTrigger,Trigger3M)),NA())</f>
        <v>1.5353230454184796E-2</v>
      </c>
      <c r="P1668" s="44">
        <f>IFERROR(_xll.qlIndexFixing(ONIndex6M,I1668,TRUE,_xll.ohTrigger(RecalcTrigger,Trigger6M)),NA())</f>
        <v>1.5569130126964481E-2</v>
      </c>
      <c r="Q1668" s="183">
        <f>IFERROR(_xll.qlIndexFixing(ONIndex1Y,I1668,TRUE,_xll.ohTrigger(RecalcTrigger,Trigger1Y)),NA())</f>
        <v>1.6096076989828845E-2</v>
      </c>
    </row>
    <row r="1669" spans="2:17" x14ac:dyDescent="0.2">
      <c r="B1669" s="39" t="s">
        <v>42</v>
      </c>
      <c r="D1669" s="42">
        <f>_xll.qlCalendarAdvance(Calendar,$D1668,B1669,"f",FALSE)</f>
        <v>51152</v>
      </c>
      <c r="E1669" s="177">
        <f>_xll.qlInterestRateIndexValueDate(IndexON,D1669)</f>
        <v>51152</v>
      </c>
      <c r="F1669" s="193">
        <f>IFERROR(_xll.qlIndexFixing(IndexON,D1669,TRUE,_xll.ohTrigger(RecalcTrigger,TriggerON)),NA())</f>
        <v>1.4952698905617012E-2</v>
      </c>
      <c r="H1669" s="42">
        <f>_xll.qlCalendarAdvance(Calendar,$H1668,B1669,"f",FALSE)</f>
        <v>51152</v>
      </c>
      <c r="I1669" s="177">
        <f>_xll.qlInterestRateIndexValueDate(Index1M,$H1669)</f>
        <v>51154</v>
      </c>
      <c r="J1669" s="182">
        <f>IFERROR(_xll.qlIndexFixing(Index1M,$H1669,TRUE,_xll.ohTrigger(RecalcTrigger,Trigger1M)),NA())</f>
        <v>1.5026013963164442E-2</v>
      </c>
      <c r="K1669" s="44">
        <f>IFERROR(_xll.qlIndexFixing(Index3M,H1669,TRUE,_xll.ohTrigger(RecalcTrigger,Trigger3M)),NA())</f>
        <v>1.5329544760532235E-2</v>
      </c>
      <c r="L1669" s="44">
        <f>IFERROR(_xll.qlIndexFixing(Index6M,$H1669,TRUE,_xll.ohTrigger(RecalcTrigger,Trigger6M)),NA())</f>
        <v>1.5562775867205236E-2</v>
      </c>
      <c r="M1669" s="183">
        <f>IFERROR(_xll.qlIndexFixing(Index1Y,$H1669,TRUE,_xll.ohTrigger(RecalcTrigger,Trigger1Y)),NA())</f>
        <v>1.6156810243312343E-2</v>
      </c>
      <c r="N1669" s="182">
        <f>IFERROR(_xll.qlIndexFixing(ONIndex1M,I1669,TRUE,_xll.ohTrigger(RecalcTrigger,Trigger1M)),NA())</f>
        <v>1.5029066668850177E-2</v>
      </c>
      <c r="O1669" s="44">
        <f>IFERROR(_xll.qlIndexFixing(ONIndex3M,I1669,TRUE,_xll.ohTrigger(RecalcTrigger,Trigger3M)),NA())</f>
        <v>1.5345218780540293E-2</v>
      </c>
      <c r="P1669" s="44">
        <f>IFERROR(_xll.qlIndexFixing(ONIndex6M,I1669,TRUE,_xll.ohTrigger(RecalcTrigger,Trigger6M)),NA())</f>
        <v>1.5563346695151026E-2</v>
      </c>
      <c r="Q1669" s="183">
        <f>IFERROR(_xll.qlIndexFixing(ONIndex1Y,I1669,TRUE,_xll.ohTrigger(RecalcTrigger,Trigger1Y)),NA())</f>
        <v>1.6092129571676494E-2</v>
      </c>
    </row>
    <row r="1670" spans="2:17" x14ac:dyDescent="0.2">
      <c r="B1670" s="39" t="s">
        <v>42</v>
      </c>
      <c r="D1670" s="42">
        <f>_xll.qlCalendarAdvance(Calendar,$D1669,B1670,"f",FALSE)</f>
        <v>51159</v>
      </c>
      <c r="E1670" s="177">
        <f>_xll.qlInterestRateIndexValueDate(IndexON,D1670)</f>
        <v>51159</v>
      </c>
      <c r="F1670" s="193">
        <f>IFERROR(_xll.qlIndexFixing(IndexON,D1670,TRUE,_xll.ohTrigger(RecalcTrigger,TriggerON)),NA())</f>
        <v>1.4944747820386795E-2</v>
      </c>
      <c r="H1670" s="42">
        <f>_xll.qlCalendarAdvance(Calendar,$H1669,B1670,"f",FALSE)</f>
        <v>51159</v>
      </c>
      <c r="I1670" s="177">
        <f>_xll.qlInterestRateIndexValueDate(Index1M,$H1670)</f>
        <v>51161</v>
      </c>
      <c r="J1670" s="182">
        <f>IFERROR(_xll.qlIndexFixing(Index1M,$H1670,TRUE,_xll.ohTrigger(RecalcTrigger,Trigger1M)),NA())</f>
        <v>1.5018294697452805E-2</v>
      </c>
      <c r="K1670" s="44">
        <f>IFERROR(_xll.qlIndexFixing(Index3M,H1670,TRUE,_xll.ohTrigger(RecalcTrigger,Trigger3M)),NA())</f>
        <v>1.5322000379666269E-2</v>
      </c>
      <c r="L1670" s="44">
        <f>IFERROR(_xll.qlIndexFixing(Index6M,$H1670,TRUE,_xll.ohTrigger(RecalcTrigger,Trigger6M)),NA())</f>
        <v>1.5558213458798998E-2</v>
      </c>
      <c r="M1670" s="183">
        <f>IFERROR(_xll.qlIndexFixing(Index1Y,$H1670,TRUE,_xll.ohTrigger(RecalcTrigger,Trigger1Y)),NA())</f>
        <v>1.6153993176079164E-2</v>
      </c>
      <c r="N1670" s="182">
        <f>IFERROR(_xll.qlIndexFixing(ONIndex1M,I1670,TRUE,_xll.ohTrigger(RecalcTrigger,Trigger1M)),NA())</f>
        <v>1.5021231304652716E-2</v>
      </c>
      <c r="O1670" s="44">
        <f>IFERROR(_xll.qlIndexFixing(ONIndex3M,I1670,TRUE,_xll.ohTrigger(RecalcTrigger,Trigger3M)),NA())</f>
        <v>1.5337278293792167E-2</v>
      </c>
      <c r="P1670" s="44">
        <f>IFERROR(_xll.qlIndexFixing(ONIndex6M,I1670,TRUE,_xll.ohTrigger(RecalcTrigger,Trigger6M)),NA())</f>
        <v>1.555765454336111E-2</v>
      </c>
      <c r="Q1670" s="183">
        <f>IFERROR(_xll.qlIndexFixing(ONIndex1Y,I1670,TRUE,_xll.ohTrigger(RecalcTrigger,Trigger1Y)),NA())</f>
        <v>1.6088257995257038E-2</v>
      </c>
    </row>
    <row r="1671" spans="2:17" x14ac:dyDescent="0.2">
      <c r="B1671" s="39" t="s">
        <v>42</v>
      </c>
      <c r="D1671" s="42">
        <f>_xll.qlCalendarAdvance(Calendar,$D1670,B1671,"f",FALSE)</f>
        <v>51166</v>
      </c>
      <c r="E1671" s="177">
        <f>_xll.qlInterestRateIndexValueDate(IndexON,D1671)</f>
        <v>51166</v>
      </c>
      <c r="F1671" s="193">
        <f>IFERROR(_xll.qlIndexFixing(IndexON,D1671,TRUE,_xll.ohTrigger(RecalcTrigger,TriggerON)),NA())</f>
        <v>1.4936871292636766E-2</v>
      </c>
      <c r="H1671" s="42">
        <f>_xll.qlCalendarAdvance(Calendar,$H1670,B1671,"f",FALSE)</f>
        <v>51166</v>
      </c>
      <c r="I1671" s="177">
        <f>_xll.qlInterestRateIndexValueDate(Index1M,$H1671)</f>
        <v>51168</v>
      </c>
      <c r="J1671" s="182">
        <f>IFERROR(_xll.qlIndexFixing(Index1M,$H1671,TRUE,_xll.ohTrigger(RecalcTrigger,Trigger1M)),NA())</f>
        <v>1.5011333014553426E-2</v>
      </c>
      <c r="K1671" s="44">
        <f>IFERROR(_xll.qlIndexFixing(Index3M,H1671,TRUE,_xll.ohTrigger(RecalcTrigger,Trigger3M)),NA())</f>
        <v>1.5314723989567902E-2</v>
      </c>
      <c r="L1671" s="44">
        <f>IFERROR(_xll.qlIndexFixing(Index6M,$H1671,TRUE,_xll.ohTrigger(RecalcTrigger,Trigger6M)),NA())</f>
        <v>1.5553747578286571E-2</v>
      </c>
      <c r="M1671" s="183">
        <f>IFERROR(_xll.qlIndexFixing(Index1Y,$H1671,TRUE,_xll.ohTrigger(RecalcTrigger,Trigger1Y)),NA())</f>
        <v>1.6151057947548279E-2</v>
      </c>
      <c r="N1671" s="182">
        <f>IFERROR(_xll.qlIndexFixing(ONIndex1M,I1671,TRUE,_xll.ohTrigger(RecalcTrigger,Trigger1M)),NA())</f>
        <v>1.5013472412324091E-2</v>
      </c>
      <c r="O1671" s="44">
        <f>IFERROR(_xll.qlIndexFixing(ONIndex3M,I1671,TRUE,_xll.ohTrigger(RecalcTrigger,Trigger3M)),NA())</f>
        <v>1.5329409287065943E-2</v>
      </c>
      <c r="P1671" s="44">
        <f>IFERROR(_xll.qlIndexFixing(ONIndex6M,I1671,TRUE,_xll.ohTrigger(RecalcTrigger,Trigger6M)),NA())</f>
        <v>1.5552054007965666E-2</v>
      </c>
      <c r="Q1671" s="183">
        <f>IFERROR(_xll.qlIndexFixing(ONIndex1Y,I1671,TRUE,_xll.ohTrigger(RecalcTrigger,Trigger1Y)),NA())</f>
        <v>1.6084462532992561E-2</v>
      </c>
    </row>
    <row r="1672" spans="2:17" x14ac:dyDescent="0.2">
      <c r="B1672" s="39" t="s">
        <v>42</v>
      </c>
      <c r="D1672" s="42">
        <f>_xll.qlCalendarAdvance(Calendar,$D1671,B1672,"f",FALSE)</f>
        <v>51173</v>
      </c>
      <c r="E1672" s="177">
        <f>_xll.qlInterestRateIndexValueDate(IndexON,D1672)</f>
        <v>51173</v>
      </c>
      <c r="F1672" s="193">
        <f>IFERROR(_xll.qlIndexFixing(IndexON,D1672,TRUE,_xll.ohTrigger(RecalcTrigger,TriggerON)),NA())</f>
        <v>1.4929069630440495E-2</v>
      </c>
      <c r="H1672" s="42">
        <f>_xll.qlCalendarAdvance(Calendar,$H1671,B1672,"f",FALSE)</f>
        <v>51173</v>
      </c>
      <c r="I1672" s="177">
        <f>_xll.qlInterestRateIndexValueDate(Index1M,$H1672)</f>
        <v>51175</v>
      </c>
      <c r="J1672" s="182">
        <f>IFERROR(_xll.qlIndexFixing(Index1M,$H1672,TRUE,_xll.ohTrigger(RecalcTrigger,Trigger1M)),NA())</f>
        <v>1.5003752531385351E-2</v>
      </c>
      <c r="K1672" s="44">
        <f>IFERROR(_xll.qlIndexFixing(Index3M,H1672,TRUE,_xll.ohTrigger(RecalcTrigger,Trigger3M)),NA())</f>
        <v>1.5307321873174295E-2</v>
      </c>
      <c r="L1672" s="44">
        <f>IFERROR(_xll.qlIndexFixing(Index6M,$H1672,TRUE,_xll.ohTrigger(RecalcTrigger,Trigger6M)),NA())</f>
        <v>1.5549378563677574E-2</v>
      </c>
      <c r="M1672" s="183">
        <f>IFERROR(_xll.qlIndexFixing(Index1Y,$H1672,TRUE,_xll.ohTrigger(RecalcTrigger,Trigger1Y)),NA())</f>
        <v>1.6148003887685232E-2</v>
      </c>
      <c r="N1672" s="182">
        <f>IFERROR(_xll.qlIndexFixing(ONIndex1M,I1672,TRUE,_xll.ohTrigger(RecalcTrigger,Trigger1M)),NA())</f>
        <v>1.5005790305693267E-2</v>
      </c>
      <c r="O1672" s="44">
        <f>IFERROR(_xll.qlIndexFixing(ONIndex3M,I1672,TRUE,_xll.ohTrigger(RecalcTrigger,Trigger3M)),NA())</f>
        <v>1.532161205356708E-2</v>
      </c>
      <c r="P1672" s="44">
        <f>IFERROR(_xll.qlIndexFixing(ONIndex6M,I1672,TRUE,_xll.ohTrigger(RecalcTrigger,Trigger6M)),NA())</f>
        <v>1.5546545424856006E-2</v>
      </c>
      <c r="Q1672" s="183">
        <f>IFERROR(_xll.qlIndexFixing(ONIndex1Y,I1672,TRUE,_xll.ohTrigger(RecalcTrigger,Trigger1Y)),NA())</f>
        <v>1.6080743456905466E-2</v>
      </c>
    </row>
    <row r="1673" spans="2:17" x14ac:dyDescent="0.2">
      <c r="B1673" s="39" t="s">
        <v>42</v>
      </c>
      <c r="D1673" s="42">
        <f>_xll.qlCalendarAdvance(Calendar,$D1672,B1673,"f",FALSE)</f>
        <v>51180</v>
      </c>
      <c r="E1673" s="177">
        <f>_xll.qlInterestRateIndexValueDate(IndexON,D1673)</f>
        <v>51180</v>
      </c>
      <c r="F1673" s="193">
        <f>IFERROR(_xll.qlIndexFixing(IndexON,D1673,TRUE,_xll.ohTrigger(RecalcTrigger,TriggerON)),NA())</f>
        <v>1.492134314179161E-2</v>
      </c>
      <c r="H1673" s="42">
        <f>_xll.qlCalendarAdvance(Calendar,$H1672,B1673,"f",FALSE)</f>
        <v>51180</v>
      </c>
      <c r="I1673" s="177">
        <f>_xll.qlInterestRateIndexValueDate(Index1M,$H1673)</f>
        <v>51182</v>
      </c>
      <c r="J1673" s="182">
        <f>IFERROR(_xll.qlIndexFixing(Index1M,$H1673,TRUE,_xll.ohTrigger(RecalcTrigger,Trigger1M)),NA())</f>
        <v>1.499624969003301E-2</v>
      </c>
      <c r="K1673" s="44">
        <f>IFERROR(_xll.qlIndexFixing(Index3M,H1673,TRUE,_xll.ohTrigger(RecalcTrigger,Trigger3M)),NA())</f>
        <v>1.5299993810940826E-2</v>
      </c>
      <c r="L1673" s="44">
        <f>IFERROR(_xll.qlIndexFixing(Index6M,$H1673,TRUE,_xll.ohTrigger(RecalcTrigger,Trigger6M)),NA())</f>
        <v>1.5545106752992609E-2</v>
      </c>
      <c r="M1673" s="183">
        <f>IFERROR(_xll.qlIndexFixing(Index1Y,$H1673,TRUE,_xll.ohTrigger(RecalcTrigger,Trigger1Y)),NA())</f>
        <v>1.6144830325019746E-2</v>
      </c>
      <c r="N1673" s="182">
        <f>IFERROR(_xll.qlIndexFixing(ONIndex1M,I1673,TRUE,_xll.ohTrigger(RecalcTrigger,Trigger1M)),NA())</f>
        <v>1.4998185298029654E-2</v>
      </c>
      <c r="O1673" s="44">
        <f>IFERROR(_xll.qlIndexFixing(ONIndex3M,I1673,TRUE,_xll.ohTrigger(RecalcTrigger,Trigger3M)),NA())</f>
        <v>1.531388688626123E-2</v>
      </c>
      <c r="P1673" s="44">
        <f>IFERROR(_xll.qlIndexFixing(ONIndex6M,I1673,TRUE,_xll.ohTrigger(RecalcTrigger,Trigger6M)),NA())</f>
        <v>1.554112913008332E-2</v>
      </c>
      <c r="Q1673" s="183">
        <f>IFERROR(_xll.qlIndexFixing(ONIndex1Y,I1673,TRUE,_xll.ohTrigger(RecalcTrigger,Trigger1Y)),NA())</f>
        <v>1.6077101039337904E-2</v>
      </c>
    </row>
    <row r="1674" spans="2:17" x14ac:dyDescent="0.2">
      <c r="B1674" s="39" t="s">
        <v>42</v>
      </c>
      <c r="D1674" s="42">
        <f>_xll.qlCalendarAdvance(Calendar,$D1673,B1674,"f",FALSE)</f>
        <v>51187</v>
      </c>
      <c r="E1674" s="177">
        <f>_xll.qlInterestRateIndexValueDate(IndexON,D1674)</f>
        <v>51187</v>
      </c>
      <c r="F1674" s="193">
        <f>IFERROR(_xll.qlIndexFixing(IndexON,D1674,TRUE,_xll.ohTrigger(RecalcTrigger,TriggerON)),NA())</f>
        <v>1.4913692134603806E-2</v>
      </c>
      <c r="H1674" s="42">
        <f>_xll.qlCalendarAdvance(Calendar,$H1673,B1674,"f",FALSE)</f>
        <v>51187</v>
      </c>
      <c r="I1674" s="177">
        <f>_xll.qlInterestRateIndexValueDate(Index1M,$H1674)</f>
        <v>51189</v>
      </c>
      <c r="J1674" s="182">
        <f>IFERROR(_xll.qlIndexFixing(Index1M,$H1674,TRUE,_xll.ohTrigger(RecalcTrigger,Trigger1M)),NA())</f>
        <v>1.4988824804237163E-2</v>
      </c>
      <c r="K1674" s="44">
        <f>IFERROR(_xll.qlIndexFixing(Index3M,H1674,TRUE,_xll.ohTrigger(RecalcTrigger,Trigger3M)),NA())</f>
        <v>1.5292740096625401E-2</v>
      </c>
      <c r="L1674" s="44">
        <f>IFERROR(_xll.qlIndexFixing(Index6M,$H1674,TRUE,_xll.ohTrigger(RecalcTrigger,Trigger6M)),NA())</f>
        <v>1.5540932484261057E-2</v>
      </c>
      <c r="M1674" s="183">
        <f>IFERROR(_xll.qlIndexFixing(Index1Y,$H1674,TRUE,_xll.ohTrigger(RecalcTrigger,Trigger1Y)),NA())</f>
        <v>1.614153658664683E-2</v>
      </c>
      <c r="N1674" s="182">
        <f>IFERROR(_xll.qlIndexFixing(ONIndex1M,I1674,TRUE,_xll.ohTrigger(RecalcTrigger,Trigger1M)),NA())</f>
        <v>1.4990657702842469E-2</v>
      </c>
      <c r="O1674" s="44">
        <f>IFERROR(_xll.qlIndexFixing(ONIndex3M,I1674,TRUE,_xll.ohTrigger(RecalcTrigger,Trigger3M)),NA())</f>
        <v>1.5306234078114045E-2</v>
      </c>
      <c r="P1674" s="44">
        <f>IFERROR(_xll.qlIndexFixing(ONIndex6M,I1674,TRUE,_xll.ohTrigger(RecalcTrigger,Trigger6M)),NA())</f>
        <v>1.5535805459778729E-2</v>
      </c>
      <c r="Q1674" s="183">
        <f>IFERROR(_xll.qlIndexFixing(ONIndex1Y,I1674,TRUE,_xll.ohTrigger(RecalcTrigger,Trigger1Y)),NA())</f>
        <v>1.6073535552232343E-2</v>
      </c>
    </row>
    <row r="1675" spans="2:17" x14ac:dyDescent="0.2">
      <c r="B1675" s="39" t="s">
        <v>42</v>
      </c>
      <c r="D1675" s="42">
        <f>_xll.qlCalendarAdvance(Calendar,$D1674,B1675,"f",FALSE)</f>
        <v>51194</v>
      </c>
      <c r="E1675" s="177">
        <f>_xll.qlInterestRateIndexValueDate(IndexON,D1675)</f>
        <v>51194</v>
      </c>
      <c r="F1675" s="193">
        <f>IFERROR(_xll.qlIndexFixing(IndexON,D1675,TRUE,_xll.ohTrigger(RecalcTrigger,TriggerON)),NA())</f>
        <v>1.4906116916870715E-2</v>
      </c>
      <c r="H1675" s="42">
        <f>_xll.qlCalendarAdvance(Calendar,$H1674,B1675,"f",FALSE)</f>
        <v>51194</v>
      </c>
      <c r="I1675" s="177">
        <f>_xll.qlInterestRateIndexValueDate(Index1M,$H1675)</f>
        <v>51196</v>
      </c>
      <c r="J1675" s="182">
        <f>IFERROR(_xll.qlIndexFixing(Index1M,$H1675,TRUE,_xll.ohTrigger(RecalcTrigger,Trigger1M)),NA())</f>
        <v>1.4980656303003251E-2</v>
      </c>
      <c r="K1675" s="44">
        <f>IFERROR(_xll.qlIndexFixing(Index3M,H1675,TRUE,_xll.ohTrigger(RecalcTrigger,Trigger3M)),NA())</f>
        <v>1.5285212887874241E-2</v>
      </c>
      <c r="L1675" s="44">
        <f>IFERROR(_xll.qlIndexFixing(Index6M,$H1675,TRUE,_xll.ohTrigger(RecalcTrigger,Trigger6M)),NA())</f>
        <v>1.5537169969119944E-2</v>
      </c>
      <c r="M1675" s="183">
        <f>IFERROR(_xll.qlIndexFixing(Index1Y,$H1675,TRUE,_xll.ohTrigger(RecalcTrigger,Trigger1Y)),NA())</f>
        <v>1.6137979815166622E-2</v>
      </c>
      <c r="N1675" s="182">
        <f>IFERROR(_xll.qlIndexFixing(ONIndex1M,I1675,TRUE,_xll.ohTrigger(RecalcTrigger,Trigger1M)),NA())</f>
        <v>1.4983207833720869E-2</v>
      </c>
      <c r="O1675" s="44">
        <f>IFERROR(_xll.qlIndexFixing(ONIndex3M,I1675,TRUE,_xll.ohTrigger(RecalcTrigger,Trigger3M)),NA())</f>
        <v>1.5298653922171113E-2</v>
      </c>
      <c r="P1675" s="44">
        <f>IFERROR(_xll.qlIndexFixing(ONIndex6M,I1675,TRUE,_xll.ohTrigger(RecalcTrigger,Trigger6M)),NA())</f>
        <v>1.5530574749753612E-2</v>
      </c>
      <c r="Q1675" s="183">
        <f>IFERROR(_xll.qlIndexFixing(ONIndex1Y,I1675,TRUE,_xll.ohTrigger(RecalcTrigger,Trigger1Y)),NA())</f>
        <v>1.6070047268010867E-2</v>
      </c>
    </row>
    <row r="1676" spans="2:17" x14ac:dyDescent="0.2">
      <c r="B1676" s="39" t="s">
        <v>42</v>
      </c>
      <c r="D1676" s="42">
        <f>_xll.qlCalendarAdvance(Calendar,$D1675,B1676,"f",FALSE)</f>
        <v>51201</v>
      </c>
      <c r="E1676" s="177">
        <f>_xll.qlInterestRateIndexValueDate(IndexON,D1676)</f>
        <v>51201</v>
      </c>
      <c r="F1676" s="193">
        <f>IFERROR(_xll.qlIndexFixing(IndexON,D1676,TRUE,_xll.ohTrigger(RecalcTrigger,TriggerON)),NA())</f>
        <v>1.4898617796825775E-2</v>
      </c>
      <c r="H1676" s="42">
        <f>_xll.qlCalendarAdvance(Calendar,$H1675,B1676,"f",FALSE)</f>
        <v>51201</v>
      </c>
      <c r="I1676" s="177">
        <f>_xll.qlInterestRateIndexValueDate(Index1M,$H1676)</f>
        <v>51203</v>
      </c>
      <c r="J1676" s="182">
        <f>IFERROR(_xll.qlIndexFixing(Index1M,$H1676,TRUE,_xll.ohTrigger(RecalcTrigger,Trigger1M)),NA())</f>
        <v>1.4973609010609512E-2</v>
      </c>
      <c r="K1676" s="44">
        <f>IFERROR(_xll.qlIndexFixing(Index3M,H1676,TRUE,_xll.ohTrigger(RecalcTrigger,Trigger3M)),NA())</f>
        <v>1.5278118969664864E-2</v>
      </c>
      <c r="L1676" s="44">
        <f>IFERROR(_xll.qlIndexFixing(Index6M,$H1676,TRUE,_xll.ohTrigger(RecalcTrigger,Trigger6M)),NA())</f>
        <v>1.5533219667388626E-2</v>
      </c>
      <c r="M1676" s="183">
        <f>IFERROR(_xll.qlIndexFixing(Index1Y,$H1676,TRUE,_xll.ohTrigger(RecalcTrigger,Trigger1Y)),NA())</f>
        <v>1.6134496747720106E-2</v>
      </c>
      <c r="N1676" s="182">
        <f>IFERROR(_xll.qlIndexFixing(ONIndex1M,I1676,TRUE,_xll.ohTrigger(RecalcTrigger,Trigger1M)),NA())</f>
        <v>1.4975836004254006E-2</v>
      </c>
      <c r="O1676" s="44">
        <f>IFERROR(_xll.qlIndexFixing(ONIndex3M,I1676,TRUE,_xll.ohTrigger(RecalcTrigger,Trigger3M)),NA())</f>
        <v>1.5291146711637893E-2</v>
      </c>
      <c r="P1676" s="44">
        <f>IFERROR(_xll.qlIndexFixing(ONIndex6M,I1676,TRUE,_xll.ohTrigger(RecalcTrigger,Trigger6M)),NA())</f>
        <v>1.5525437336139092E-2</v>
      </c>
      <c r="Q1676" s="183">
        <f>IFERROR(_xll.qlIndexFixing(ONIndex1Y,I1676,TRUE,_xll.ohTrigger(RecalcTrigger,Trigger1Y)),NA())</f>
        <v>1.6066636458615946E-2</v>
      </c>
    </row>
    <row r="1677" spans="2:17" x14ac:dyDescent="0.2">
      <c r="B1677" s="39" t="s">
        <v>42</v>
      </c>
      <c r="D1677" s="42">
        <f>_xll.qlCalendarAdvance(Calendar,$D1676,B1677,"f",FALSE)</f>
        <v>51208</v>
      </c>
      <c r="E1677" s="177">
        <f>_xll.qlInterestRateIndexValueDate(IndexON,D1677)</f>
        <v>51208</v>
      </c>
      <c r="F1677" s="193">
        <f>IFERROR(_xll.qlIndexFixing(IndexON,D1677,TRUE,_xll.ohTrigger(RecalcTrigger,TriggerON)),NA())</f>
        <v>1.4891195082222808E-2</v>
      </c>
      <c r="H1677" s="42">
        <f>_xll.qlCalendarAdvance(Calendar,$H1676,B1677,"f",FALSE)</f>
        <v>51208</v>
      </c>
      <c r="I1677" s="177">
        <f>_xll.qlInterestRateIndexValueDate(Index1M,$H1677)</f>
        <v>51210</v>
      </c>
      <c r="J1677" s="182">
        <f>IFERROR(_xll.qlIndexFixing(Index1M,$H1677,TRUE,_xll.ohTrigger(RecalcTrigger,Trigger1M)),NA())</f>
        <v>1.4966435975853343E-2</v>
      </c>
      <c r="K1677" s="44">
        <f>IFERROR(_xll.qlIndexFixing(Index3M,H1677,TRUE,_xll.ohTrigger(RecalcTrigger,Trigger3M)),NA())</f>
        <v>1.5271100329276855E-2</v>
      </c>
      <c r="L1677" s="44">
        <f>IFERROR(_xll.qlIndexFixing(Index6M,$H1677,TRUE,_xll.ohTrigger(RecalcTrigger,Trigger6M)),NA())</f>
        <v>1.5529368035501217E-2</v>
      </c>
      <c r="M1677" s="183">
        <f>IFERROR(_xll.qlIndexFixing(Index1Y,$H1677,TRUE,_xll.ohTrigger(RecalcTrigger,Trigger1Y)),NA())</f>
        <v>1.6130890134397811E-2</v>
      </c>
      <c r="N1677" s="182">
        <f>IFERROR(_xll.qlIndexFixing(ONIndex1M,I1677,TRUE,_xll.ohTrigger(RecalcTrigger,Trigger1M)),NA())</f>
        <v>1.4968542527871165E-2</v>
      </c>
      <c r="O1677" s="44">
        <f>IFERROR(_xll.qlIndexFixing(ONIndex3M,I1677,TRUE,_xll.ohTrigger(RecalcTrigger,Trigger3M)),NA())</f>
        <v>1.5283712739400102E-2</v>
      </c>
      <c r="P1677" s="44">
        <f>IFERROR(_xll.qlIndexFixing(ONIndex6M,I1677,TRUE,_xll.ohTrigger(RecalcTrigger,Trigger6M)),NA())</f>
        <v>1.5520393554986356E-2</v>
      </c>
      <c r="Q1677" s="183">
        <f>IFERROR(_xll.qlIndexFixing(ONIndex1Y,I1677,TRUE,_xll.ohTrigger(RecalcTrigger,Trigger1Y)),NA())</f>
        <v>1.6063303396389728E-2</v>
      </c>
    </row>
    <row r="1678" spans="2:17" x14ac:dyDescent="0.2">
      <c r="B1678" s="39" t="s">
        <v>42</v>
      </c>
      <c r="D1678" s="42">
        <f>_xll.qlCalendarAdvance(Calendar,$D1677,B1678,"f",FALSE)</f>
        <v>51215</v>
      </c>
      <c r="E1678" s="177">
        <f>_xll.qlInterestRateIndexValueDate(IndexON,D1678)</f>
        <v>51215</v>
      </c>
      <c r="F1678" s="193">
        <f>IFERROR(_xll.qlIndexFixing(IndexON,D1678,TRUE,_xll.ohTrigger(RecalcTrigger,TriggerON)),NA())</f>
        <v>1.4883849080975509E-2</v>
      </c>
      <c r="H1678" s="42">
        <f>_xll.qlCalendarAdvance(Calendar,$H1677,B1678,"f",FALSE)</f>
        <v>51215</v>
      </c>
      <c r="I1678" s="177">
        <f>_xll.qlInterestRateIndexValueDate(Index1M,$H1678)</f>
        <v>51217</v>
      </c>
      <c r="J1678" s="182">
        <f>IFERROR(_xll.qlIndexFixing(Index1M,$H1678,TRUE,_xll.ohTrigger(RecalcTrigger,Trigger1M)),NA())</f>
        <v>1.495934222915829E-2</v>
      </c>
      <c r="K1678" s="44">
        <f>IFERROR(_xll.qlIndexFixing(Index3M,H1678,TRUE,_xll.ohTrigger(RecalcTrigger,Trigger3M)),NA())</f>
        <v>1.5264157260492602E-2</v>
      </c>
      <c r="L1678" s="44">
        <f>IFERROR(_xll.qlIndexFixing(Index6M,$H1678,TRUE,_xll.ohTrigger(RecalcTrigger,Trigger6M)),NA())</f>
        <v>1.5525615411584233E-2</v>
      </c>
      <c r="M1678" s="183">
        <f>IFERROR(_xll.qlIndexFixing(Index1Y,$H1678,TRUE,_xll.ohTrigger(RecalcTrigger,Trigger1Y)),NA())</f>
        <v>1.6127159289418883E-2</v>
      </c>
      <c r="N1678" s="182">
        <f>IFERROR(_xll.qlIndexFixing(ONIndex1M,I1678,TRUE,_xll.ohTrigger(RecalcTrigger,Trigger1M)),NA())</f>
        <v>1.4961327717921691E-2</v>
      </c>
      <c r="O1678" s="44">
        <f>IFERROR(_xll.qlIndexFixing(ONIndex3M,I1678,TRUE,_xll.ohTrigger(RecalcTrigger,Trigger3M)),NA())</f>
        <v>1.5276352298663198E-2</v>
      </c>
      <c r="P1678" s="44">
        <f>IFERROR(_xll.qlIndexFixing(ONIndex6M,I1678,TRUE,_xll.ohTrigger(RecalcTrigger,Trigger6M)),NA())</f>
        <v>1.5515443742266655E-2</v>
      </c>
      <c r="Q1678" s="183">
        <f>IFERROR(_xll.qlIndexFixing(ONIndex1Y,I1678,TRUE,_xll.ohTrigger(RecalcTrigger,Trigger1Y)),NA())</f>
        <v>1.6060048353514489E-2</v>
      </c>
    </row>
    <row r="1679" spans="2:17" x14ac:dyDescent="0.2">
      <c r="B1679" s="39" t="s">
        <v>42</v>
      </c>
      <c r="D1679" s="42">
        <f>_xll.qlCalendarAdvance(Calendar,$D1678,B1679,"f",FALSE)</f>
        <v>51222</v>
      </c>
      <c r="E1679" s="177">
        <f>_xll.qlInterestRateIndexValueDate(IndexON,D1679)</f>
        <v>51222</v>
      </c>
      <c r="F1679" s="193">
        <f>IFERROR(_xll.qlIndexFixing(IndexON,D1679,TRUE,_xll.ohTrigger(RecalcTrigger,TriggerON)),NA())</f>
        <v>1.4876580101397252E-2</v>
      </c>
      <c r="H1679" s="42">
        <f>_xll.qlCalendarAdvance(Calendar,$H1678,B1679,"f",FALSE)</f>
        <v>51222</v>
      </c>
      <c r="I1679" s="177">
        <f>_xll.qlInterestRateIndexValueDate(Index1M,$H1679)</f>
        <v>51224</v>
      </c>
      <c r="J1679" s="182">
        <f>IFERROR(_xll.qlIndexFixing(Index1M,$H1679,TRUE,_xll.ohTrigger(RecalcTrigger,Trigger1M)),NA())</f>
        <v>1.4952328084290867E-2</v>
      </c>
      <c r="K1679" s="44">
        <f>IFERROR(_xll.qlIndexFixing(Index3M,H1679,TRUE,_xll.ohTrigger(RecalcTrigger,Trigger3M)),NA())</f>
        <v>1.5257290057097105E-2</v>
      </c>
      <c r="L1679" s="44">
        <f>IFERROR(_xll.qlIndexFixing(Index6M,$H1679,TRUE,_xll.ohTrigger(RecalcTrigger,Trigger6M)),NA())</f>
        <v>1.5521641585637421E-2</v>
      </c>
      <c r="M1679" s="183">
        <f>IFERROR(_xll.qlIndexFixing(Index1Y,$H1679,TRUE,_xll.ohTrigger(RecalcTrigger,Trigger1Y)),NA())</f>
        <v>1.6123303525560767E-2</v>
      </c>
      <c r="N1679" s="182">
        <f>IFERROR(_xll.qlIndexFixing(ONIndex1M,I1679,TRUE,_xll.ohTrigger(RecalcTrigger,Trigger1M)),NA())</f>
        <v>1.4952167630113422E-2</v>
      </c>
      <c r="O1679" s="44">
        <f>IFERROR(_xll.qlIndexFixing(ONIndex3M,I1679,TRUE,_xll.ohTrigger(RecalcTrigger,Trigger3M)),NA())</f>
        <v>1.5266997392533455E-2</v>
      </c>
      <c r="P1679" s="44">
        <f>IFERROR(_xll.qlIndexFixing(ONIndex6M,I1679,TRUE,_xll.ohTrigger(RecalcTrigger,Trigger6M)),NA())</f>
        <v>1.5509218314173623E-2</v>
      </c>
      <c r="Q1679" s="183">
        <f>IFERROR(_xll.qlIndexFixing(ONIndex1Y,I1679,TRUE,_xll.ohTrigger(RecalcTrigger,Trigger1Y)),NA())</f>
        <v>1.6055978376998681E-2</v>
      </c>
    </row>
    <row r="1680" spans="2:17" x14ac:dyDescent="0.2">
      <c r="B1680" s="39" t="s">
        <v>42</v>
      </c>
      <c r="D1680" s="42">
        <f>_xll.qlCalendarAdvance(Calendar,$D1679,B1680,"f",FALSE)</f>
        <v>51229</v>
      </c>
      <c r="E1680" s="177">
        <f>_xll.qlInterestRateIndexValueDate(IndexON,D1680)</f>
        <v>51229</v>
      </c>
      <c r="F1680" s="193">
        <f>IFERROR(_xll.qlIndexFixing(IndexON,D1680,TRUE,_xll.ohTrigger(RecalcTrigger,TriggerON)),NA())</f>
        <v>1.4869388451241861E-2</v>
      </c>
      <c r="H1680" s="42">
        <f>_xll.qlCalendarAdvance(Calendar,$H1679,B1680,"f",FALSE)</f>
        <v>51229</v>
      </c>
      <c r="I1680" s="177">
        <f>_xll.qlInterestRateIndexValueDate(Index1M,$H1680)</f>
        <v>51231</v>
      </c>
      <c r="J1680" s="182">
        <f>IFERROR(_xll.qlIndexFixing(Index1M,$H1680,TRUE,_xll.ohTrigger(RecalcTrigger,Trigger1M)),NA())</f>
        <v>1.494539385502508E-2</v>
      </c>
      <c r="K1680" s="44">
        <f>IFERROR(_xll.qlIndexFixing(Index3M,H1680,TRUE,_xll.ohTrigger(RecalcTrigger,Trigger3M)),NA())</f>
        <v>1.5250647042439834E-2</v>
      </c>
      <c r="L1680" s="44">
        <f>IFERROR(_xll.qlIndexFixing(Index6M,$H1680,TRUE,_xll.ohTrigger(RecalcTrigger,Trigger6M)),NA())</f>
        <v>1.5518066744603518E-2</v>
      </c>
      <c r="M1680" s="183">
        <f>IFERROR(_xll.qlIndexFixing(Index1Y,$H1680,TRUE,_xll.ohTrigger(RecalcTrigger,Trigger1Y)),NA())</f>
        <v>1.6119322154160096E-2</v>
      </c>
      <c r="N1680" s="182">
        <f>IFERROR(_xll.qlIndexFixing(ONIndex1M,I1680,TRUE,_xll.ohTrigger(RecalcTrigger,Trigger1M)),NA())</f>
        <v>1.4947135352079144E-2</v>
      </c>
      <c r="O1680" s="44">
        <f>IFERROR(_xll.qlIndexFixing(ONIndex3M,I1680,TRUE,_xll.ohTrigger(RecalcTrigger,Trigger3M)),NA())</f>
        <v>1.5261853183474727E-2</v>
      </c>
      <c r="P1680" s="44">
        <f>IFERROR(_xll.qlIndexFixing(ONIndex6M,I1680,TRUE,_xll.ohTrigger(RecalcTrigger,Trigger6M)),NA())</f>
        <v>1.5505827366331104E-2</v>
      </c>
      <c r="Q1680" s="183">
        <f>IFERROR(_xll.qlIndexFixing(ONIndex1Y,I1680,TRUE,_xll.ohTrigger(RecalcTrigger,Trigger1Y)),NA())</f>
        <v>1.6053773414386185E-2</v>
      </c>
    </row>
    <row r="1681" spans="2:17" x14ac:dyDescent="0.2">
      <c r="B1681" s="39" t="s">
        <v>42</v>
      </c>
      <c r="D1681" s="42">
        <f>_xll.qlCalendarAdvance(Calendar,$D1680,B1681,"f",FALSE)</f>
        <v>51236</v>
      </c>
      <c r="E1681" s="177">
        <f>_xll.qlInterestRateIndexValueDate(IndexON,D1681)</f>
        <v>51236</v>
      </c>
      <c r="F1681" s="193">
        <f>IFERROR(_xll.qlIndexFixing(IndexON,D1681,TRUE,_xll.ohTrigger(RecalcTrigger,TriggerON)),NA())</f>
        <v>1.4862274438502965E-2</v>
      </c>
      <c r="H1681" s="42">
        <f>_xll.qlCalendarAdvance(Calendar,$H1680,B1681,"f",FALSE)</f>
        <v>51236</v>
      </c>
      <c r="I1681" s="177">
        <f>_xll.qlInterestRateIndexValueDate(Index1M,$H1681)</f>
        <v>51238</v>
      </c>
      <c r="J1681" s="182">
        <f>IFERROR(_xll.qlIndexFixing(Index1M,$H1681,TRUE,_xll.ohTrigger(RecalcTrigger,Trigger1M)),NA())</f>
        <v>1.4938539855127442E-2</v>
      </c>
      <c r="K1681" s="44">
        <f>IFERROR(_xll.qlIndexFixing(Index3M,H1681,TRUE,_xll.ohTrigger(RecalcTrigger,Trigger3M)),NA())</f>
        <v>1.5243927218825356E-2</v>
      </c>
      <c r="L1681" s="44">
        <f>IFERROR(_xll.qlIndexFixing(Index6M,$H1681,TRUE,_xll.ohTrigger(RecalcTrigger,Trigger6M)),NA())</f>
        <v>1.551459184055202E-2</v>
      </c>
      <c r="M1681" s="183">
        <f>IFERROR(_xll.qlIndexFixing(Index1Y,$H1681,TRUE,_xll.ohTrigger(RecalcTrigger,Trigger1Y)),NA())</f>
        <v>1.6115214485113109E-2</v>
      </c>
      <c r="N1681" s="182">
        <f>IFERROR(_xll.qlIndexFixing(ONIndex1M,I1681,TRUE,_xll.ohTrigger(RecalcTrigger,Trigger1M)),NA())</f>
        <v>1.4940158423044636E-2</v>
      </c>
      <c r="O1681" s="44">
        <f>IFERROR(_xll.qlIndexFixing(ONIndex3M,I1681,TRUE,_xll.ohTrigger(RecalcTrigger,Trigger3M)),NA())</f>
        <v>1.5254715095194271E-2</v>
      </c>
      <c r="P1681" s="44">
        <f>IFERROR(_xll.qlIndexFixing(ONIndex6M,I1681,TRUE,_xll.ohTrigger(RecalcTrigger,Trigger6M)),NA())</f>
        <v>1.5501161475377501E-2</v>
      </c>
      <c r="Q1681" s="183">
        <f>IFERROR(_xll.qlIndexFixing(ONIndex1Y,I1681,TRUE,_xll.ohTrigger(RecalcTrigger,Trigger1Y)),NA())</f>
        <v>1.6050754062417738E-2</v>
      </c>
    </row>
    <row r="1682" spans="2:17" x14ac:dyDescent="0.2">
      <c r="B1682" s="39" t="s">
        <v>42</v>
      </c>
      <c r="D1682" s="42">
        <f>_xll.qlCalendarAdvance(Calendar,$D1681,B1682,"f",FALSE)</f>
        <v>51243</v>
      </c>
      <c r="E1682" s="177">
        <f>_xll.qlInterestRateIndexValueDate(IndexON,D1682)</f>
        <v>51243</v>
      </c>
      <c r="F1682" s="193">
        <f>IFERROR(_xll.qlIndexFixing(IndexON,D1682,TRUE,_xll.ohTrigger(RecalcTrigger,TriggerON)),NA())</f>
        <v>1.4855238371254131E-2</v>
      </c>
      <c r="H1682" s="42">
        <f>_xll.qlCalendarAdvance(Calendar,$H1681,B1682,"f",FALSE)</f>
        <v>51243</v>
      </c>
      <c r="I1682" s="177">
        <f>_xll.qlInterestRateIndexValueDate(Index1M,$H1682)</f>
        <v>51245</v>
      </c>
      <c r="J1682" s="182">
        <f>IFERROR(_xll.qlIndexFixing(Index1M,$H1682,TRUE,_xll.ohTrigger(RecalcTrigger,Trigger1M)),NA())</f>
        <v>1.4931766398376956E-2</v>
      </c>
      <c r="K1682" s="44">
        <f>IFERROR(_xll.qlIndexFixing(Index3M,H1682,TRUE,_xll.ohTrigger(RecalcTrigger,Trigger3M)),NA())</f>
        <v>1.5237284117616013E-2</v>
      </c>
      <c r="L1682" s="44">
        <f>IFERROR(_xll.qlIndexFixing(Index6M,$H1682,TRUE,_xll.ohTrigger(RecalcTrigger,Trigger6M)),NA())</f>
        <v>1.5511217211622498E-2</v>
      </c>
      <c r="M1682" s="183">
        <f>IFERROR(_xll.qlIndexFixing(Index1Y,$H1682,TRUE,_xll.ohTrigger(RecalcTrigger,Trigger1Y)),NA())</f>
        <v>1.6110709324974444E-2</v>
      </c>
      <c r="N1682" s="182">
        <f>IFERROR(_xll.qlIndexFixing(ONIndex1M,I1682,TRUE,_xll.ohTrigger(RecalcTrigger,Trigger1M)),NA())</f>
        <v>1.4933261414560306E-2</v>
      </c>
      <c r="O1682" s="44">
        <f>IFERROR(_xll.qlIndexFixing(ONIndex3M,I1682,TRUE,_xll.ohTrigger(RecalcTrigger,Trigger3M)),NA())</f>
        <v>1.5247651710597054E-2</v>
      </c>
      <c r="P1682" s="44">
        <f>IFERROR(_xll.qlIndexFixing(ONIndex6M,I1682,TRUE,_xll.ohTrigger(RecalcTrigger,Trigger6M)),NA())</f>
        <v>1.5496590896661999E-2</v>
      </c>
      <c r="Q1682" s="183">
        <f>IFERROR(_xll.qlIndexFixing(ONIndex1Y,I1682,TRUE,_xll.ohTrigger(RecalcTrigger,Trigger1Y)),NA())</f>
        <v>1.6047813818529377E-2</v>
      </c>
    </row>
    <row r="1683" spans="2:17" x14ac:dyDescent="0.2">
      <c r="B1683" s="39" t="s">
        <v>42</v>
      </c>
      <c r="D1683" s="42">
        <f>_xll.qlCalendarAdvance(Calendar,$D1682,B1683,"f",FALSE)</f>
        <v>51250</v>
      </c>
      <c r="E1683" s="177">
        <f>_xll.qlInterestRateIndexValueDate(IndexON,D1683)</f>
        <v>51250</v>
      </c>
      <c r="F1683" s="193">
        <f>IFERROR(_xll.qlIndexFixing(IndexON,D1683,TRUE,_xll.ohTrigger(RecalcTrigger,TriggerON)),NA())</f>
        <v>1.4848280557568927E-2</v>
      </c>
      <c r="H1683" s="42">
        <f>_xll.qlCalendarAdvance(Calendar,$H1682,B1683,"f",FALSE)</f>
        <v>51250</v>
      </c>
      <c r="I1683" s="177">
        <f>_xll.qlInterestRateIndexValueDate(Index1M,$H1683)</f>
        <v>51252</v>
      </c>
      <c r="J1683" s="182">
        <f>IFERROR(_xll.qlIndexFixing(Index1M,$H1683,TRUE,_xll.ohTrigger(RecalcTrigger,Trigger1M)),NA())</f>
        <v>1.4925073798542632E-2</v>
      </c>
      <c r="K1683" s="44">
        <f>IFERROR(_xll.qlIndexFixing(Index3M,H1683,TRUE,_xll.ohTrigger(RecalcTrigger,Trigger3M)),NA())</f>
        <v>1.5230718032598772E-2</v>
      </c>
      <c r="L1683" s="44">
        <f>IFERROR(_xll.qlIndexFixing(Index6M,$H1683,TRUE,_xll.ohTrigger(RecalcTrigger,Trigger6M)),NA())</f>
        <v>1.5507943195968064E-2</v>
      </c>
      <c r="M1683" s="183">
        <f>IFERROR(_xll.qlIndexFixing(Index1Y,$H1683,TRUE,_xll.ohTrigger(RecalcTrigger,Trigger1Y)),NA())</f>
        <v>1.6106617486469396E-2</v>
      </c>
      <c r="N1683" s="182">
        <f>IFERROR(_xll.qlIndexFixing(ONIndex1M,I1683,TRUE,_xll.ohTrigger(RecalcTrigger,Trigger1M)),NA())</f>
        <v>1.4926270434565403E-2</v>
      </c>
      <c r="O1683" s="44">
        <f>IFERROR(_xll.qlIndexFixing(ONIndex3M,I1683,TRUE,_xll.ohTrigger(RecalcTrigger,Trigger3M)),NA())</f>
        <v>1.5240489808805435E-2</v>
      </c>
      <c r="P1683" s="44">
        <f>IFERROR(_xll.qlIndexFixing(ONIndex6M,I1683,TRUE,_xll.ohTrigger(RecalcTrigger,Trigger6M)),NA())</f>
        <v>1.5492133570313982E-2</v>
      </c>
      <c r="Q1683" s="183">
        <f>IFERROR(_xll.qlIndexFixing(ONIndex1Y,I1683,TRUE,_xll.ohTrigger(RecalcTrigger,Trigger1Y)),NA())</f>
        <v>1.6045109402758051E-2</v>
      </c>
    </row>
    <row r="1684" spans="2:17" x14ac:dyDescent="0.2">
      <c r="B1684" s="39" t="s">
        <v>42</v>
      </c>
      <c r="D1684" s="42">
        <f>_xll.qlCalendarAdvance(Calendar,$D1683,B1684,"f",FALSE)</f>
        <v>51258</v>
      </c>
      <c r="E1684" s="177">
        <f>_xll.qlInterestRateIndexValueDate(IndexON,D1684)</f>
        <v>51258</v>
      </c>
      <c r="F1684" s="193">
        <f>IFERROR(_xll.qlIndexFixing(IndexON,D1684,TRUE,_xll.ohTrigger(RecalcTrigger,TriggerON)),NA())</f>
        <v>1.4840424986015677E-2</v>
      </c>
      <c r="H1684" s="42">
        <f>_xll.qlCalendarAdvance(Calendar,$H1683,B1684,"f",FALSE)</f>
        <v>51258</v>
      </c>
      <c r="I1684" s="177">
        <f>_xll.qlInterestRateIndexValueDate(Index1M,$H1684)</f>
        <v>51260</v>
      </c>
      <c r="J1684" s="182">
        <f>IFERROR(_xll.qlIndexFixing(Index1M,$H1684,TRUE,_xll.ohTrigger(RecalcTrigger,Trigger1M)),NA())</f>
        <v>1.491767992112287E-2</v>
      </c>
      <c r="K1684" s="44">
        <f>IFERROR(_xll.qlIndexFixing(Index3M,H1684,TRUE,_xll.ohTrigger(RecalcTrigger,Trigger3M)),NA())</f>
        <v>1.5222931554535338E-2</v>
      </c>
      <c r="L1684" s="44">
        <f>IFERROR(_xll.qlIndexFixing(Index6M,$H1684,TRUE,_xll.ohTrigger(RecalcTrigger,Trigger6M)),NA())</f>
        <v>1.550461155376567E-2</v>
      </c>
      <c r="M1684" s="183">
        <f>IFERROR(_xll.qlIndexFixing(Index1Y,$H1684,TRUE,_xll.ohTrigger(RecalcTrigger,Trigger1Y)),NA())</f>
        <v>1.6101281187795365E-2</v>
      </c>
      <c r="N1684" s="182">
        <f>IFERROR(_xll.qlIndexFixing(ONIndex1M,I1684,TRUE,_xll.ohTrigger(RecalcTrigger,Trigger1M)),NA())</f>
        <v>1.4918752689219161E-2</v>
      </c>
      <c r="O1684" s="44">
        <f>IFERROR(_xll.qlIndexFixing(ONIndex3M,I1684,TRUE,_xll.ohTrigger(RecalcTrigger,Trigger3M)),NA())</f>
        <v>1.5232768802091456E-2</v>
      </c>
      <c r="P1684" s="44">
        <f>IFERROR(_xll.qlIndexFixing(ONIndex6M,I1684,TRUE,_xll.ohTrigger(RecalcTrigger,Trigger6M)),NA())</f>
        <v>1.5487119312744824E-2</v>
      </c>
      <c r="Q1684" s="183">
        <f>IFERROR(_xll.qlIndexFixing(ONIndex1Y,I1684,TRUE,_xll.ohTrigger(RecalcTrigger,Trigger1Y)),NA())</f>
        <v>1.6041780945847961E-2</v>
      </c>
    </row>
    <row r="1685" spans="2:17" x14ac:dyDescent="0.2">
      <c r="B1685" s="39" t="s">
        <v>42</v>
      </c>
      <c r="D1685" s="42">
        <f>_xll.qlCalendarAdvance(Calendar,$D1684,B1685,"f",FALSE)</f>
        <v>51265</v>
      </c>
      <c r="E1685" s="177">
        <f>_xll.qlInterestRateIndexValueDate(IndexON,D1685)</f>
        <v>51265</v>
      </c>
      <c r="F1685" s="193">
        <f>IFERROR(_xll.qlIndexFixing(IndexON,D1685,TRUE,_xll.ohTrigger(RecalcTrigger,TriggerON)),NA())</f>
        <v>1.4833635895445951E-2</v>
      </c>
      <c r="H1685" s="42">
        <f>_xll.qlCalendarAdvance(Calendar,$H1684,B1685,"f",FALSE)</f>
        <v>51265</v>
      </c>
      <c r="I1685" s="177">
        <f>_xll.qlInterestRateIndexValueDate(Index1M,$H1685)</f>
        <v>51267</v>
      </c>
      <c r="J1685" s="182">
        <f>IFERROR(_xll.qlIndexFixing(Index1M,$H1685,TRUE,_xll.ohTrigger(RecalcTrigger,Trigger1M)),NA())</f>
        <v>1.4911156062067317E-2</v>
      </c>
      <c r="K1685" s="44">
        <f>IFERROR(_xll.qlIndexFixing(Index3M,H1685,TRUE,_xll.ohTrigger(RecalcTrigger,Trigger3M)),NA())</f>
        <v>1.5216547500831786E-2</v>
      </c>
      <c r="L1685" s="44">
        <f>IFERROR(_xll.qlIndexFixing(Index6M,$H1685,TRUE,_xll.ohTrigger(RecalcTrigger,Trigger6M)),NA())</f>
        <v>1.5501568732014564E-2</v>
      </c>
      <c r="M1685" s="183">
        <f>IFERROR(_xll.qlIndexFixing(Index1Y,$H1685,TRUE,_xll.ohTrigger(RecalcTrigger,Trigger1Y)),NA())</f>
        <v>1.6096615812278173E-2</v>
      </c>
      <c r="N1685" s="182">
        <f>IFERROR(_xll.qlIndexFixing(ONIndex1M,I1685,TRUE,_xll.ohTrigger(RecalcTrigger,Trigger1M)),NA())</f>
        <v>1.491210890105954E-2</v>
      </c>
      <c r="O1685" s="44">
        <f>IFERROR(_xll.qlIndexFixing(ONIndex3M,I1685,TRUE,_xll.ohTrigger(RecalcTrigger,Trigger3M)),NA())</f>
        <v>1.5225942108081369E-2</v>
      </c>
      <c r="P1685" s="44">
        <f>IFERROR(_xll.qlIndexFixing(ONIndex6M,I1685,TRUE,_xll.ohTrigger(RecalcTrigger,Trigger6M)),NA())</f>
        <v>1.5482850475780907E-2</v>
      </c>
      <c r="Q1685" s="183">
        <f>IFERROR(_xll.qlIndexFixing(ONIndex1Y,I1685,TRUE,_xll.ohTrigger(RecalcTrigger,Trigger1Y)),NA())</f>
        <v>1.6039091099182556E-2</v>
      </c>
    </row>
    <row r="1686" spans="2:17" x14ac:dyDescent="0.2">
      <c r="B1686" s="39" t="s">
        <v>42</v>
      </c>
      <c r="D1686" s="42">
        <f>_xll.qlCalendarAdvance(Calendar,$D1685,B1686,"f",FALSE)</f>
        <v>51272</v>
      </c>
      <c r="E1686" s="177">
        <f>_xll.qlInterestRateIndexValueDate(IndexON,D1686)</f>
        <v>51272</v>
      </c>
      <c r="F1686" s="193">
        <f>IFERROR(_xll.qlIndexFixing(IndexON,D1686,TRUE,_xll.ohTrigger(RecalcTrigger,TriggerON)),NA())</f>
        <v>1.4826926026385578E-2</v>
      </c>
      <c r="H1686" s="42">
        <f>_xll.qlCalendarAdvance(Calendar,$H1685,B1686,"f",FALSE)</f>
        <v>51272</v>
      </c>
      <c r="I1686" s="177">
        <f>_xll.qlInterestRateIndexValueDate(Index1M,$H1686)</f>
        <v>51274</v>
      </c>
      <c r="J1686" s="182">
        <f>IFERROR(_xll.qlIndexFixing(Index1M,$H1686,TRUE,_xll.ohTrigger(RecalcTrigger,Trigger1M)),NA())</f>
        <v>1.4904714020160947E-2</v>
      </c>
      <c r="K1686" s="44">
        <f>IFERROR(_xll.qlIndexFixing(Index3M,H1686,TRUE,_xll.ohTrigger(RecalcTrigger,Trigger3M)),NA())</f>
        <v>1.5210241459827514E-2</v>
      </c>
      <c r="L1686" s="44">
        <f>IFERROR(_xll.qlIndexFixing(Index6M,$H1686,TRUE,_xll.ohTrigger(RecalcTrigger,Trigger6M)),NA())</f>
        <v>1.5498627643483793E-2</v>
      </c>
      <c r="M1686" s="183">
        <f>IFERROR(_xll.qlIndexFixing(Index1Y,$H1686,TRUE,_xll.ohTrigger(RecalcTrigger,Trigger1Y)),NA())</f>
        <v>1.6091821508834557E-2</v>
      </c>
      <c r="N1686" s="182">
        <f>IFERROR(_xll.qlIndexFixing(ONIndex1M,I1686,TRUE,_xll.ohTrigger(RecalcTrigger,Trigger1M)),NA())</f>
        <v>1.4905546332171227E-2</v>
      </c>
      <c r="O1686" s="44">
        <f>IFERROR(_xll.qlIndexFixing(ONIndex3M,I1686,TRUE,_xll.ohTrigger(RecalcTrigger,Trigger3M)),NA())</f>
        <v>1.5219191331823367E-2</v>
      </c>
      <c r="P1686" s="44">
        <f>IFERROR(_xll.qlIndexFixing(ONIndex6M,I1686,TRUE,_xll.ohTrigger(RecalcTrigger,Trigger6M)),NA())</f>
        <v>1.5478678343301411E-2</v>
      </c>
      <c r="Q1686" s="183">
        <f>IFERROR(_xll.qlIndexFixing(ONIndex1Y,I1686,TRUE,_xll.ohTrigger(RecalcTrigger,Trigger1Y)),NA())</f>
        <v>1.6036481488175269E-2</v>
      </c>
    </row>
    <row r="1687" spans="2:17" x14ac:dyDescent="0.2">
      <c r="B1687" s="39" t="s">
        <v>42</v>
      </c>
      <c r="D1687" s="42">
        <f>_xll.qlCalendarAdvance(Calendar,$D1686,B1687,"f",FALSE)</f>
        <v>51279</v>
      </c>
      <c r="E1687" s="177">
        <f>_xll.qlInterestRateIndexValueDate(IndexON,D1687)</f>
        <v>51279</v>
      </c>
      <c r="F1687" s="193">
        <f>IFERROR(_xll.qlIndexFixing(IndexON,D1687,TRUE,_xll.ohTrigger(RecalcTrigger,TriggerON)),NA())</f>
        <v>1.4820295686588381E-2</v>
      </c>
      <c r="H1687" s="42">
        <f>_xll.qlCalendarAdvance(Calendar,$H1686,B1687,"f",FALSE)</f>
        <v>51279</v>
      </c>
      <c r="I1687" s="177">
        <f>_xll.qlInterestRateIndexValueDate(Index1M,$H1687)</f>
        <v>51281</v>
      </c>
      <c r="J1687" s="182">
        <f>IFERROR(_xll.qlIndexFixing(Index1M,$H1687,TRUE,_xll.ohTrigger(RecalcTrigger,Trigger1M)),NA())</f>
        <v>1.4898354109173416E-2</v>
      </c>
      <c r="K1687" s="44">
        <f>IFERROR(_xll.qlIndexFixing(Index3M,H1687,TRUE,_xll.ohTrigger(RecalcTrigger,Trigger3M)),NA())</f>
        <v>1.5204013725341959E-2</v>
      </c>
      <c r="L1687" s="44">
        <f>IFERROR(_xll.qlIndexFixing(Index6M,$H1687,TRUE,_xll.ohTrigger(RecalcTrigger,Trigger6M)),NA())</f>
        <v>1.5495788626408743E-2</v>
      </c>
      <c r="M1687" s="183">
        <f>IFERROR(_xll.qlIndexFixing(Index1Y,$H1687,TRUE,_xll.ohTrigger(RecalcTrigger,Trigger1Y)),NA())</f>
        <v>1.6086897583380375E-2</v>
      </c>
      <c r="N1687" s="182">
        <f>IFERROR(_xll.qlIndexFixing(ONIndex1M,I1687,TRUE,_xll.ohTrigger(RecalcTrigger,Trigger1M)),NA())</f>
        <v>1.4899065296383185E-2</v>
      </c>
      <c r="O1687" s="44">
        <f>IFERROR(_xll.qlIndexFixing(ONIndex3M,I1687,TRUE,_xll.ohTrigger(RecalcTrigger,Trigger3M)),NA())</f>
        <v>1.521251676612323E-2</v>
      </c>
      <c r="P1687" s="44">
        <f>IFERROR(_xll.qlIndexFixing(ONIndex6M,I1687,TRUE,_xll.ohTrigger(RecalcTrigger,Trigger6M)),NA())</f>
        <v>1.5474603251517394E-2</v>
      </c>
      <c r="Q1687" s="183">
        <f>IFERROR(_xll.qlIndexFixing(ONIndex1Y,I1687,TRUE,_xll.ohTrigger(RecalcTrigger,Trigger1Y)),NA())</f>
        <v>1.603395238492844E-2</v>
      </c>
    </row>
    <row r="1688" spans="2:17" x14ac:dyDescent="0.2">
      <c r="B1688" s="39" t="s">
        <v>42</v>
      </c>
      <c r="D1688" s="42">
        <f>_xll.qlCalendarAdvance(Calendar,$D1687,B1688,"f",FALSE)</f>
        <v>51286</v>
      </c>
      <c r="E1688" s="177">
        <f>_xll.qlInterestRateIndexValueDate(IndexON,D1688)</f>
        <v>51286</v>
      </c>
      <c r="F1688" s="193">
        <f>IFERROR(_xll.qlIndexFixing(IndexON,D1688,TRUE,_xll.ohTrigger(RecalcTrigger,TriggerON)),NA())</f>
        <v>1.481374518420786E-2</v>
      </c>
      <c r="H1688" s="42">
        <f>_xll.qlCalendarAdvance(Calendar,$H1687,B1688,"f",FALSE)</f>
        <v>51286</v>
      </c>
      <c r="I1688" s="177">
        <f>_xll.qlInterestRateIndexValueDate(Index1M,$H1688)</f>
        <v>51288</v>
      </c>
      <c r="J1688" s="182">
        <f>IFERROR(_xll.qlIndexFixing(Index1M,$H1688,TRUE,_xll.ohTrigger(RecalcTrigger,Trigger1M)),NA())</f>
        <v>1.4892076642876961E-2</v>
      </c>
      <c r="K1688" s="44">
        <f>IFERROR(_xll.qlIndexFixing(Index3M,H1688,TRUE,_xll.ohTrigger(RecalcTrigger,Trigger3M)),NA())</f>
        <v>1.5197864591204761E-2</v>
      </c>
      <c r="L1688" s="44">
        <f>IFERROR(_xll.qlIndexFixing(Index6M,$H1688,TRUE,_xll.ohTrigger(RecalcTrigger,Trigger6M)),NA())</f>
        <v>1.5493052019036896E-2</v>
      </c>
      <c r="M1688" s="183">
        <f>IFERROR(_xll.qlIndexFixing(Index1Y,$H1688,TRUE,_xll.ohTrigger(RecalcTrigger,Trigger1Y)),NA())</f>
        <v>1.6081843340404623E-2</v>
      </c>
      <c r="N1688" s="182">
        <f>IFERROR(_xll.qlIndexFixing(ONIndex1M,I1688,TRUE,_xll.ohTrigger(RecalcTrigger,Trigger1M)),NA())</f>
        <v>1.4892666107044761E-2</v>
      </c>
      <c r="O1688" s="44">
        <f>IFERROR(_xll.qlIndexFixing(ONIndex3M,I1688,TRUE,_xll.ohTrigger(RecalcTrigger,Trigger3M)),NA())</f>
        <v>1.5205918704346288E-2</v>
      </c>
      <c r="P1688" s="44">
        <f>IFERROR(_xll.qlIndexFixing(ONIndex6M,I1688,TRUE,_xll.ohTrigger(RecalcTrigger,Trigger6M)),NA())</f>
        <v>1.5470625536480043E-2</v>
      </c>
      <c r="Q1688" s="183">
        <f>IFERROR(_xll.qlIndexFixing(ONIndex1Y,I1688,TRUE,_xll.ohTrigger(RecalcTrigger,Trigger1Y)),NA())</f>
        <v>1.6031504061784219E-2</v>
      </c>
    </row>
    <row r="1689" spans="2:17" x14ac:dyDescent="0.2">
      <c r="B1689" s="39" t="s">
        <v>42</v>
      </c>
      <c r="D1689" s="42">
        <f>_xll.qlCalendarAdvance(Calendar,$D1688,B1689,"f",FALSE)</f>
        <v>51293</v>
      </c>
      <c r="E1689" s="177">
        <f>_xll.qlInterestRateIndexValueDate(IndexON,D1689)</f>
        <v>51293</v>
      </c>
      <c r="F1689" s="193">
        <f>IFERROR(_xll.qlIndexFixing(IndexON,D1689,TRUE,_xll.ohTrigger(RecalcTrigger,TriggerON)),NA())</f>
        <v>1.4807274827477457E-2</v>
      </c>
      <c r="H1689" s="42">
        <f>_xll.qlCalendarAdvance(Calendar,$H1688,B1689,"f",FALSE)</f>
        <v>51293</v>
      </c>
      <c r="I1689" s="177">
        <f>_xll.qlInterestRateIndexValueDate(Index1M,$H1689)</f>
        <v>51295</v>
      </c>
      <c r="J1689" s="182">
        <f>IFERROR(_xll.qlIndexFixing(Index1M,$H1689,TRUE,_xll.ohTrigger(RecalcTrigger,Trigger1M)),NA())</f>
        <v>1.4885881935038656E-2</v>
      </c>
      <c r="K1689" s="44">
        <f>IFERROR(_xll.qlIndexFixing(Index3M,H1689,TRUE,_xll.ohTrigger(RecalcTrigger,Trigger3M)),NA())</f>
        <v>1.519179435124046E-2</v>
      </c>
      <c r="L1689" s="44">
        <f>IFERROR(_xll.qlIndexFixing(Index6M,$H1689,TRUE,_xll.ohTrigger(RecalcTrigger,Trigger6M)),NA())</f>
        <v>1.5490418159630429E-2</v>
      </c>
      <c r="M1689" s="183">
        <f>IFERROR(_xll.qlIndexFixing(Index1Y,$H1689,TRUE,_xll.ohTrigger(RecalcTrigger,Trigger1Y)),NA())</f>
        <v>1.6076658082971606E-2</v>
      </c>
      <c r="N1689" s="182">
        <f>IFERROR(_xll.qlIndexFixing(ONIndex1M,I1689,TRUE,_xll.ohTrigger(RecalcTrigger,Trigger1M)),NA())</f>
        <v>1.4886349077665173E-2</v>
      </c>
      <c r="O1689" s="44">
        <f>IFERROR(_xll.qlIndexFixing(ONIndex3M,I1689,TRUE,_xll.ohTrigger(RecalcTrigger,Trigger3M)),NA())</f>
        <v>1.5199397439458195E-2</v>
      </c>
      <c r="P1689" s="44">
        <f>IFERROR(_xll.qlIndexFixing(ONIndex6M,I1689,TRUE,_xll.ohTrigger(RecalcTrigger,Trigger6M)),NA())</f>
        <v>1.5466745534240545E-2</v>
      </c>
      <c r="Q1689" s="183">
        <f>IFERROR(_xll.qlIndexFixing(ONIndex1Y,I1689,TRUE,_xll.ohTrigger(RecalcTrigger,Trigger1Y)),NA())</f>
        <v>1.6029136790685072E-2</v>
      </c>
    </row>
    <row r="1690" spans="2:17" x14ac:dyDescent="0.2">
      <c r="B1690" s="39" t="s">
        <v>42</v>
      </c>
      <c r="D1690" s="42">
        <f>_xll.qlCalendarAdvance(Calendar,$D1689,B1690,"f",FALSE)</f>
        <v>51300</v>
      </c>
      <c r="E1690" s="177">
        <f>_xll.qlInterestRateIndexValueDate(IndexON,D1690)</f>
        <v>51300</v>
      </c>
      <c r="F1690" s="193">
        <f>IFERROR(_xll.qlIndexFixing(IndexON,D1690,TRUE,_xll.ohTrigger(RecalcTrigger,TriggerON)),NA())</f>
        <v>1.4800884924071056E-2</v>
      </c>
      <c r="H1690" s="42">
        <f>_xll.qlCalendarAdvance(Calendar,$H1689,B1690,"f",FALSE)</f>
        <v>51300</v>
      </c>
      <c r="I1690" s="177">
        <f>_xll.qlInterestRateIndexValueDate(Index1M,$H1690)</f>
        <v>51302</v>
      </c>
      <c r="J1690" s="182">
        <f>IFERROR(_xll.qlIndexFixing(Index1M,$H1690,TRUE,_xll.ohTrigger(RecalcTrigger,Trigger1M)),NA())</f>
        <v>1.4879770299435893E-2</v>
      </c>
      <c r="K1690" s="44">
        <f>IFERROR(_xll.qlIndexFixing(Index3M,H1690,TRUE,_xll.ohTrigger(RecalcTrigger,Trigger3M)),NA())</f>
        <v>1.5185803299282099E-2</v>
      </c>
      <c r="L1690" s="44">
        <f>IFERROR(_xll.qlIndexFixing(Index6M,$H1690,TRUE,_xll.ohTrigger(RecalcTrigger,Trigger6M)),NA())</f>
        <v>1.5487887386466207E-2</v>
      </c>
      <c r="M1690" s="183">
        <f>IFERROR(_xll.qlIndexFixing(Index1Y,$H1690,TRUE,_xll.ohTrigger(RecalcTrigger,Trigger1Y)),NA())</f>
        <v>1.6071341112721804E-2</v>
      </c>
      <c r="N1690" s="182">
        <f>IFERROR(_xll.qlIndexFixing(ONIndex1M,I1690,TRUE,_xll.ohTrigger(RecalcTrigger,Trigger1M)),NA())</f>
        <v>1.4880114521833576E-2</v>
      </c>
      <c r="O1690" s="44">
        <f>IFERROR(_xll.qlIndexFixing(ONIndex3M,I1690,TRUE,_xll.ohTrigger(RecalcTrigger,Trigger3M)),NA())</f>
        <v>1.5192953264424602E-2</v>
      </c>
      <c r="P1690" s="44">
        <f>IFERROR(_xll.qlIndexFixing(ONIndex6M,I1690,TRUE,_xll.ohTrigger(RecalcTrigger,Trigger6M)),NA())</f>
        <v>1.5462963580850086E-2</v>
      </c>
      <c r="Q1690" s="183">
        <f>IFERROR(_xll.qlIndexFixing(ONIndex1Y,I1690,TRUE,_xll.ohTrigger(RecalcTrigger,Trigger1Y)),NA())</f>
        <v>1.6026850843973151E-2</v>
      </c>
    </row>
    <row r="1691" spans="2:17" x14ac:dyDescent="0.2">
      <c r="B1691" s="39" t="s">
        <v>42</v>
      </c>
      <c r="D1691" s="42">
        <f>_xll.qlCalendarAdvance(Calendar,$D1690,B1691,"f",FALSE)</f>
        <v>51307</v>
      </c>
      <c r="E1691" s="177">
        <f>_xll.qlInterestRateIndexValueDate(IndexON,D1691)</f>
        <v>51307</v>
      </c>
      <c r="F1691" s="193">
        <f>IFERROR(_xll.qlIndexFixing(IndexON,D1691,TRUE,_xll.ohTrigger(RecalcTrigger,TriggerON)),NA())</f>
        <v>1.4794575781982289E-2</v>
      </c>
      <c r="H1691" s="42">
        <f>_xll.qlCalendarAdvance(Calendar,$H1690,B1691,"f",FALSE)</f>
        <v>51307</v>
      </c>
      <c r="I1691" s="177">
        <f>_xll.qlInterestRateIndexValueDate(Index1M,$H1691)</f>
        <v>51309</v>
      </c>
      <c r="J1691" s="182">
        <f>IFERROR(_xll.qlIndexFixing(Index1M,$H1691,TRUE,_xll.ohTrigger(RecalcTrigger,Trigger1M)),NA())</f>
        <v>1.4873742049835751E-2</v>
      </c>
      <c r="K1691" s="44">
        <f>IFERROR(_xll.qlIndexFixing(Index3M,H1691,TRUE,_xll.ohTrigger(RecalcTrigger,Trigger3M)),NA())</f>
        <v>1.5179891729162719E-2</v>
      </c>
      <c r="L1691" s="44">
        <f>IFERROR(_xll.qlIndexFixing(Index6M,$H1691,TRUE,_xll.ohTrigger(RecalcTrigger,Trigger6M)),NA())</f>
        <v>1.5485441040623334E-2</v>
      </c>
      <c r="M1691" s="183">
        <f>IFERROR(_xll.qlIndexFixing(Index1Y,$H1691,TRUE,_xll.ohTrigger(RecalcTrigger,Trigger1Y)),NA())</f>
        <v>1.606589172987188E-2</v>
      </c>
      <c r="N1691" s="182">
        <f>IFERROR(_xll.qlIndexFixing(ONIndex1M,I1691,TRUE,_xll.ohTrigger(RecalcTrigger,Trigger1M)),NA())</f>
        <v>1.4873962752979253E-2</v>
      </c>
      <c r="O1691" s="44">
        <f>IFERROR(_xll.qlIndexFixing(ONIndex3M,I1691,TRUE,_xll.ohTrigger(RecalcTrigger,Trigger3M)),NA())</f>
        <v>1.5186586472211161E-2</v>
      </c>
      <c r="P1691" s="44">
        <f>IFERROR(_xll.qlIndexFixing(ONIndex6M,I1691,TRUE,_xll.ohTrigger(RecalcTrigger,Trigger6M)),NA())</f>
        <v>1.5459280012120047E-2</v>
      </c>
      <c r="Q1691" s="183">
        <f>IFERROR(_xll.qlIndexFixing(ONIndex1Y,I1691,TRUE,_xll.ohTrigger(RecalcTrigger,Trigger1Y)),NA())</f>
        <v>1.6024646493910666E-2</v>
      </c>
    </row>
    <row r="1692" spans="2:17" x14ac:dyDescent="0.2">
      <c r="B1692" s="39" t="s">
        <v>42</v>
      </c>
      <c r="D1692" s="42">
        <f>_xll.qlCalendarAdvance(Calendar,$D1691,B1692,"f",FALSE)</f>
        <v>51314</v>
      </c>
      <c r="E1692" s="177">
        <f>_xll.qlInterestRateIndexValueDate(IndexON,D1692)</f>
        <v>51314</v>
      </c>
      <c r="F1692" s="193">
        <f>IFERROR(_xll.qlIndexFixing(IndexON,D1692,TRUE,_xll.ohTrigger(RecalcTrigger,TriggerON)),NA())</f>
        <v>1.4788347709364658E-2</v>
      </c>
      <c r="H1692" s="42">
        <f>_xll.qlCalendarAdvance(Calendar,$H1691,B1692,"f",FALSE)</f>
        <v>51314</v>
      </c>
      <c r="I1692" s="177">
        <f>_xll.qlInterestRateIndexValueDate(Index1M,$H1692)</f>
        <v>51316</v>
      </c>
      <c r="J1692" s="182">
        <f>IFERROR(_xll.qlIndexFixing(Index1M,$H1692,TRUE,_xll.ohTrigger(RecalcTrigger,Trigger1M)),NA())</f>
        <v>1.4867687474085234E-2</v>
      </c>
      <c r="K1692" s="44">
        <f>IFERROR(_xll.qlIndexFixing(Index3M,H1692,TRUE,_xll.ohTrigger(RecalcTrigger,Trigger3M)),NA())</f>
        <v>1.5174306889427591E-2</v>
      </c>
      <c r="L1692" s="44">
        <f>IFERROR(_xll.qlIndexFixing(Index6M,$H1692,TRUE,_xll.ohTrigger(RecalcTrigger,Trigger6M)),NA())</f>
        <v>1.5482924288983377E-2</v>
      </c>
      <c r="M1692" s="183">
        <f>IFERROR(_xll.qlIndexFixing(Index1Y,$H1692,TRUE,_xll.ohTrigger(RecalcTrigger,Trigger1Y)),NA())</f>
        <v>1.6060883706123991E-2</v>
      </c>
      <c r="N1692" s="182">
        <f>IFERROR(_xll.qlIndexFixing(ONIndex1M,I1692,TRUE,_xll.ohTrigger(RecalcTrigger,Trigger1M)),NA())</f>
        <v>1.4867894084691358E-2</v>
      </c>
      <c r="O1692" s="44">
        <f>IFERROR(_xll.qlIndexFixing(ONIndex3M,I1692,TRUE,_xll.ohTrigger(RecalcTrigger,Trigger3M)),NA())</f>
        <v>1.5180297356023331E-2</v>
      </c>
      <c r="P1692" s="44">
        <f>IFERROR(_xll.qlIndexFixing(ONIndex6M,I1692,TRUE,_xll.ohTrigger(RecalcTrigger,Trigger6M)),NA())</f>
        <v>1.5455695164341421E-2</v>
      </c>
      <c r="Q1692" s="183">
        <f>IFERROR(_xll.qlIndexFixing(ONIndex1Y,I1692,TRUE,_xll.ohTrigger(RecalcTrigger,Trigger1Y)),NA())</f>
        <v>1.6022524012520023E-2</v>
      </c>
    </row>
    <row r="1693" spans="2:17" x14ac:dyDescent="0.2">
      <c r="B1693" s="39" t="s">
        <v>42</v>
      </c>
      <c r="D1693" s="42">
        <f>_xll.qlCalendarAdvance(Calendar,$D1692,B1693,"f",FALSE)</f>
        <v>51321</v>
      </c>
      <c r="E1693" s="177">
        <f>_xll.qlInterestRateIndexValueDate(IndexON,D1693)</f>
        <v>51321</v>
      </c>
      <c r="F1693" s="193">
        <f>IFERROR(_xll.qlIndexFixing(IndexON,D1693,TRUE,_xll.ohTrigger(RecalcTrigger,TriggerON)),NA())</f>
        <v>1.4782201014291729E-2</v>
      </c>
      <c r="H1693" s="42">
        <f>_xll.qlCalendarAdvance(Calendar,$H1692,B1693,"f",FALSE)</f>
        <v>51321</v>
      </c>
      <c r="I1693" s="177">
        <f>_xll.qlInterestRateIndexValueDate(Index1M,$H1693)</f>
        <v>51323</v>
      </c>
      <c r="J1693" s="182">
        <f>IFERROR(_xll.qlIndexFixing(Index1M,$H1693,TRUE,_xll.ohTrigger(RecalcTrigger,Trigger1M)),NA())</f>
        <v>1.4861936963750306E-2</v>
      </c>
      <c r="K1693" s="44">
        <f>IFERROR(_xll.qlIndexFixing(Index3M,H1693,TRUE,_xll.ohTrigger(RecalcTrigger,Trigger3M)),NA())</f>
        <v>1.5168308209793492E-2</v>
      </c>
      <c r="L1693" s="44">
        <f>IFERROR(_xll.qlIndexFixing(Index6M,$H1693,TRUE,_xll.ohTrigger(RecalcTrigger,Trigger6M)),NA())</f>
        <v>1.5480300682455672E-2</v>
      </c>
      <c r="M1693" s="183">
        <f>IFERROR(_xll.qlIndexFixing(Index1Y,$H1693,TRUE,_xll.ohTrigger(RecalcTrigger,Trigger1Y)),NA())</f>
        <v>1.6054592920130322E-2</v>
      </c>
      <c r="N1693" s="182">
        <f>IFERROR(_xll.qlIndexFixing(ONIndex1M,I1693,TRUE,_xll.ohTrigger(RecalcTrigger,Trigger1M)),NA())</f>
        <v>1.4861908830399173E-2</v>
      </c>
      <c r="O1693" s="44">
        <f>IFERROR(_xll.qlIndexFixing(ONIndex3M,I1693,TRUE,_xll.ohTrigger(RecalcTrigger,Trigger3M)),NA())</f>
        <v>1.5174086208986637E-2</v>
      </c>
      <c r="P1693" s="44">
        <f>IFERROR(_xll.qlIndexFixing(ONIndex6M,I1693,TRUE,_xll.ohTrigger(RecalcTrigger,Trigger6M)),NA())</f>
        <v>1.5452209373485459E-2</v>
      </c>
      <c r="Q1693" s="183">
        <f>IFERROR(_xll.qlIndexFixing(ONIndex1Y,I1693,TRUE,_xll.ohTrigger(RecalcTrigger,Trigger1Y)),NA())</f>
        <v>1.6020483671983499E-2</v>
      </c>
    </row>
    <row r="1694" spans="2:17" x14ac:dyDescent="0.2">
      <c r="B1694" s="39" t="s">
        <v>42</v>
      </c>
      <c r="D1694" s="42">
        <f>_xll.qlCalendarAdvance(Calendar,$D1693,B1694,"f",FALSE)</f>
        <v>51328</v>
      </c>
      <c r="E1694" s="177">
        <f>_xll.qlInterestRateIndexValueDate(IndexON,D1694)</f>
        <v>51328</v>
      </c>
      <c r="F1694" s="193">
        <f>IFERROR(_xll.qlIndexFixing(IndexON,D1694,TRUE,_xll.ohTrigger(RecalcTrigger,TriggerON)),NA())</f>
        <v>1.4776136004517326E-2</v>
      </c>
      <c r="H1694" s="42">
        <f>_xll.qlCalendarAdvance(Calendar,$H1693,B1694,"f",FALSE)</f>
        <v>51328</v>
      </c>
      <c r="I1694" s="177">
        <f>_xll.qlInterestRateIndexValueDate(Index1M,$H1694)</f>
        <v>51330</v>
      </c>
      <c r="J1694" s="182">
        <f>IFERROR(_xll.qlIndexFixing(Index1M,$H1694,TRUE,_xll.ohTrigger(RecalcTrigger,Trigger1M)),NA())</f>
        <v>1.4856160754817209E-2</v>
      </c>
      <c r="K1694" s="44">
        <f>IFERROR(_xll.qlIndexFixing(Index3M,H1694,TRUE,_xll.ohTrigger(RecalcTrigger,Trigger3M)),NA())</f>
        <v>1.5162636848229287E-2</v>
      </c>
      <c r="L1694" s="44">
        <f>IFERROR(_xll.qlIndexFixing(Index6M,$H1694,TRUE,_xll.ohTrigger(RecalcTrigger,Trigger6M)),NA())</f>
        <v>1.5477567363465717E-2</v>
      </c>
      <c r="M1694" s="183">
        <f>IFERROR(_xll.qlIndexFixing(Index1Y,$H1694,TRUE,_xll.ohTrigger(RecalcTrigger,Trigger1Y)),NA())</f>
        <v>1.6048742086565333E-2</v>
      </c>
      <c r="N1694" s="182">
        <f>IFERROR(_xll.qlIndexFixing(ONIndex1M,I1694,TRUE,_xll.ohTrigger(RecalcTrigger,Trigger1M)),NA())</f>
        <v>1.4856007303691854E-2</v>
      </c>
      <c r="O1694" s="44">
        <f>IFERROR(_xll.qlIndexFixing(ONIndex3M,I1694,TRUE,_xll.ohTrigger(RecalcTrigger,Trigger3M)),NA())</f>
        <v>1.5167953323906858E-2</v>
      </c>
      <c r="P1694" s="44">
        <f>IFERROR(_xll.qlIndexFixing(ONIndex6M,I1694,TRUE,_xll.ohTrigger(RecalcTrigger,Trigger6M)),NA())</f>
        <v>1.5448822975523413E-2</v>
      </c>
      <c r="Q1694" s="183">
        <f>IFERROR(_xll.qlIndexFixing(ONIndex1Y,I1694,TRUE,_xll.ohTrigger(RecalcTrigger,Trigger1Y)),NA())</f>
        <v>1.6018525744643242E-2</v>
      </c>
    </row>
    <row r="1695" spans="2:17" x14ac:dyDescent="0.2">
      <c r="B1695" s="39" t="s">
        <v>42</v>
      </c>
      <c r="D1695" s="42">
        <f>_xll.qlCalendarAdvance(Calendar,$D1694,B1695,"f",FALSE)</f>
        <v>51335</v>
      </c>
      <c r="E1695" s="177">
        <f>_xll.qlInterestRateIndexValueDate(IndexON,D1695)</f>
        <v>51335</v>
      </c>
      <c r="F1695" s="193">
        <f>IFERROR(_xll.qlIndexFixing(IndexON,D1695,TRUE,_xll.ohTrigger(RecalcTrigger,TriggerON)),NA())</f>
        <v>1.4770152988194951E-2</v>
      </c>
      <c r="H1695" s="42">
        <f>_xll.qlCalendarAdvance(Calendar,$H1694,B1695,"f",FALSE)</f>
        <v>51335</v>
      </c>
      <c r="I1695" s="177">
        <f>_xll.qlInterestRateIndexValueDate(Index1M,$H1695)</f>
        <v>51337</v>
      </c>
      <c r="J1695" s="182">
        <f>IFERROR(_xll.qlIndexFixing(Index1M,$H1695,TRUE,_xll.ohTrigger(RecalcTrigger,Trigger1M)),NA())</f>
        <v>1.4850469186991138E-2</v>
      </c>
      <c r="K1695" s="44">
        <f>IFERROR(_xll.qlIndexFixing(Index3M,H1695,TRUE,_xll.ohTrigger(RecalcTrigger,Trigger3M)),NA())</f>
        <v>1.5157046143871103E-2</v>
      </c>
      <c r="L1695" s="44">
        <f>IFERROR(_xll.qlIndexFixing(Index6M,$H1695,TRUE,_xll.ohTrigger(RecalcTrigger,Trigger6M)),NA())</f>
        <v>1.5474721466174485E-2</v>
      </c>
      <c r="M1695" s="183">
        <f>IFERROR(_xll.qlIndexFixing(Index1Y,$H1695,TRUE,_xll.ohTrigger(RecalcTrigger,Trigger1Y)),NA())</f>
        <v>1.6042756027056761E-2</v>
      </c>
      <c r="N1695" s="182">
        <f>IFERROR(_xll.qlIndexFixing(ONIndex1M,I1695,TRUE,_xll.ohTrigger(RecalcTrigger,Trigger1M)),NA())</f>
        <v>1.4850189817998682E-2</v>
      </c>
      <c r="O1695" s="44">
        <f>IFERROR(_xll.qlIndexFixing(ONIndex3M,I1695,TRUE,_xll.ohTrigger(RecalcTrigger,Trigger3M)),NA())</f>
        <v>1.5161898994149325E-2</v>
      </c>
      <c r="P1695" s="44">
        <f>IFERROR(_xll.qlIndexFixing(ONIndex6M,I1695,TRUE,_xll.ohTrigger(RecalcTrigger,Trigger6M)),NA())</f>
        <v>1.5445536306506469E-2</v>
      </c>
      <c r="Q1695" s="183">
        <f>IFERROR(_xll.qlIndexFixing(ONIndex1Y,I1695,TRUE,_xll.ohTrigger(RecalcTrigger,Trigger1Y)),NA())</f>
        <v>1.6016650502521657E-2</v>
      </c>
    </row>
    <row r="1696" spans="2:17" x14ac:dyDescent="0.2">
      <c r="B1696" s="39" t="s">
        <v>42</v>
      </c>
      <c r="D1696" s="42">
        <f>_xll.qlCalendarAdvance(Calendar,$D1695,B1696,"f",FALSE)</f>
        <v>51342</v>
      </c>
      <c r="E1696" s="177">
        <f>_xll.qlInterestRateIndexValueDate(IndexON,D1696)</f>
        <v>51342</v>
      </c>
      <c r="F1696" s="193">
        <f>IFERROR(_xll.qlIndexFixing(IndexON,D1696,TRUE,_xll.ohTrigger(RecalcTrigger,TriggerON)),NA())</f>
        <v>1.4764252273078426E-2</v>
      </c>
      <c r="H1696" s="42">
        <f>_xll.qlCalendarAdvance(Calendar,$H1695,B1696,"f",FALSE)</f>
        <v>51342</v>
      </c>
      <c r="I1696" s="177">
        <f>_xll.qlInterestRateIndexValueDate(Index1M,$H1696)</f>
        <v>51344</v>
      </c>
      <c r="J1696" s="182">
        <f>IFERROR(_xll.qlIndexFixing(Index1M,$H1696,TRUE,_xll.ohTrigger(RecalcTrigger,Trigger1M)),NA())</f>
        <v>1.4844862574054643E-2</v>
      </c>
      <c r="K1696" s="44">
        <f>IFERROR(_xll.qlIndexFixing(Index3M,H1696,TRUE,_xll.ohTrigger(RecalcTrigger,Trigger3M)),NA())</f>
        <v>1.5151536390573242E-2</v>
      </c>
      <c r="L1696" s="44">
        <f>IFERROR(_xll.qlIndexFixing(Index6M,$H1696,TRUE,_xll.ohTrigger(RecalcTrigger,Trigger6M)),NA())</f>
        <v>1.547176011648275E-2</v>
      </c>
      <c r="M1696" s="183">
        <f>IFERROR(_xll.qlIndexFixing(Index1Y,$H1696,TRUE,_xll.ohTrigger(RecalcTrigger,Trigger1Y)),NA())</f>
        <v>1.6036634034719603E-2</v>
      </c>
      <c r="N1696" s="182">
        <f>IFERROR(_xll.qlIndexFixing(ONIndex1M,I1696,TRUE,_xll.ohTrigger(RecalcTrigger,Trigger1M)),NA())</f>
        <v>1.4844456686908813E-2</v>
      </c>
      <c r="O1696" s="44">
        <f>IFERROR(_xll.qlIndexFixing(ONIndex3M,I1696,TRUE,_xll.ohTrigger(RecalcTrigger,Trigger3M)),NA())</f>
        <v>1.5155923512439884E-2</v>
      </c>
      <c r="P1696" s="44">
        <f>IFERROR(_xll.qlIndexFixing(ONIndex6M,I1696,TRUE,_xll.ohTrigger(RecalcTrigger,Trigger6M)),NA())</f>
        <v>1.5442349702246005E-2</v>
      </c>
      <c r="Q1696" s="183">
        <f>IFERROR(_xll.qlIndexFixing(ONIndex1Y,I1696,TRUE,_xll.ohTrigger(RecalcTrigger,Trigger1Y)),NA())</f>
        <v>1.6014858217880956E-2</v>
      </c>
    </row>
    <row r="1697" spans="2:17" x14ac:dyDescent="0.2">
      <c r="B1697" s="39" t="s">
        <v>42</v>
      </c>
      <c r="D1697" s="42">
        <f>_xll.qlCalendarAdvance(Calendar,$D1696,B1697,"f",FALSE)</f>
        <v>51349</v>
      </c>
      <c r="E1697" s="177">
        <f>_xll.qlInterestRateIndexValueDate(IndexON,D1697)</f>
        <v>51349</v>
      </c>
      <c r="F1697" s="193">
        <f>IFERROR(_xll.qlIndexFixing(IndexON,D1697,TRUE,_xll.ohTrigger(RecalcTrigger,TriggerON)),NA())</f>
        <v>1.4758434167640999E-2</v>
      </c>
      <c r="H1697" s="42">
        <f>_xll.qlCalendarAdvance(Calendar,$H1696,B1697,"f",FALSE)</f>
        <v>51349</v>
      </c>
      <c r="I1697" s="177">
        <f>_xll.qlInterestRateIndexValueDate(Index1M,$H1697)</f>
        <v>51351</v>
      </c>
      <c r="J1697" s="182">
        <f>IFERROR(_xll.qlIndexFixing(Index1M,$H1697,TRUE,_xll.ohTrigger(RecalcTrigger,Trigger1M)),NA())</f>
        <v>1.4839341229787691E-2</v>
      </c>
      <c r="K1697" s="44">
        <f>IFERROR(_xll.qlIndexFixing(Index3M,H1697,TRUE,_xll.ohTrigger(RecalcTrigger,Trigger3M)),NA())</f>
        <v>1.5146107882185756E-2</v>
      </c>
      <c r="L1697" s="44">
        <f>IFERROR(_xll.qlIndexFixing(Index6M,$H1697,TRUE,_xll.ohTrigger(RecalcTrigger,Trigger6M)),NA())</f>
        <v>1.5468680432030644E-2</v>
      </c>
      <c r="M1697" s="183">
        <f>IFERROR(_xll.qlIndexFixing(Index1Y,$H1697,TRUE,_xll.ohTrigger(RecalcTrigger,Trigger1Y)),NA())</f>
        <v>1.6030375401253079E-2</v>
      </c>
      <c r="N1697" s="182">
        <f>IFERROR(_xll.qlIndexFixing(ONIndex1M,I1697,TRUE,_xll.ohTrigger(RecalcTrigger,Trigger1M)),NA())</f>
        <v>1.4838808223931466E-2</v>
      </c>
      <c r="O1697" s="44">
        <f>IFERROR(_xll.qlIndexFixing(ONIndex3M,I1697,TRUE,_xll.ohTrigger(RecalcTrigger,Trigger3M)),NA())</f>
        <v>1.5150027172063929E-2</v>
      </c>
      <c r="P1697" s="44">
        <f>IFERROR(_xll.qlIndexFixing(ONIndex6M,I1697,TRUE,_xll.ohTrigger(RecalcTrigger,Trigger6M)),NA())</f>
        <v>1.5439263499272826E-2</v>
      </c>
      <c r="Q1697" s="183">
        <f>IFERROR(_xll.qlIndexFixing(ONIndex1Y,I1697,TRUE,_xll.ohTrigger(RecalcTrigger,Trigger1Y)),NA())</f>
        <v>1.6013149162743545E-2</v>
      </c>
    </row>
    <row r="1698" spans="2:17" x14ac:dyDescent="0.2">
      <c r="B1698" s="39" t="s">
        <v>42</v>
      </c>
      <c r="D1698" s="42">
        <f>_xll.qlCalendarAdvance(Calendar,$D1697,B1698,"f",FALSE)</f>
        <v>51356</v>
      </c>
      <c r="E1698" s="177">
        <f>_xll.qlInterestRateIndexValueDate(IndexON,D1698)</f>
        <v>51356</v>
      </c>
      <c r="F1698" s="193">
        <f>IFERROR(_xll.qlIndexFixing(IndexON,D1698,TRUE,_xll.ohTrigger(RecalcTrigger,TriggerON)),NA())</f>
        <v>1.4752698979396683E-2</v>
      </c>
      <c r="H1698" s="42">
        <f>_xll.qlCalendarAdvance(Calendar,$H1697,B1698,"f",FALSE)</f>
        <v>51356</v>
      </c>
      <c r="I1698" s="177">
        <f>_xll.qlInterestRateIndexValueDate(Index1M,$H1698)</f>
        <v>51358</v>
      </c>
      <c r="J1698" s="182">
        <f>IFERROR(_xll.qlIndexFixing(Index1M,$H1698,TRUE,_xll.ohTrigger(RecalcTrigger,Trigger1M)),NA())</f>
        <v>1.4833905467967676E-2</v>
      </c>
      <c r="K1698" s="44">
        <f>IFERROR(_xll.qlIndexFixing(Index3M,H1698,TRUE,_xll.ohTrigger(RecalcTrigger,Trigger3M)),NA())</f>
        <v>1.5140760912568047E-2</v>
      </c>
      <c r="L1698" s="44">
        <f>IFERROR(_xll.qlIndexFixing(Index6M,$H1698,TRUE,_xll.ohTrigger(RecalcTrigger,Trigger6M)),NA())</f>
        <v>1.5465479522200695E-2</v>
      </c>
      <c r="M1698" s="183">
        <f>IFERROR(_xll.qlIndexFixing(Index1Y,$H1698,TRUE,_xll.ohTrigger(RecalcTrigger,Trigger1Y)),NA())</f>
        <v>1.6023979416938915E-2</v>
      </c>
      <c r="N1698" s="182">
        <f>IFERROR(_xll.qlIndexFixing(ONIndex1M,I1698,TRUE,_xll.ohTrigger(RecalcTrigger,Trigger1M)),NA())</f>
        <v>1.4833244742495921E-2</v>
      </c>
      <c r="O1698" s="44">
        <f>IFERROR(_xll.qlIndexFixing(ONIndex3M,I1698,TRUE,_xll.ohTrigger(RecalcTrigger,Trigger3M)),NA())</f>
        <v>1.5144210265907176E-2</v>
      </c>
      <c r="P1698" s="44">
        <f>IFERROR(_xll.qlIndexFixing(ONIndex6M,I1698,TRUE,_xll.ohTrigger(RecalcTrigger,Trigger6M)),NA())</f>
        <v>1.5436278033158501E-2</v>
      </c>
      <c r="Q1698" s="183">
        <f>IFERROR(_xll.qlIndexFixing(ONIndex1Y,I1698,TRUE,_xll.ohTrigger(RecalcTrigger,Trigger1Y)),NA())</f>
        <v>1.6011523609531508E-2</v>
      </c>
    </row>
    <row r="1699" spans="2:17" x14ac:dyDescent="0.2">
      <c r="B1699" s="39" t="s">
        <v>42</v>
      </c>
      <c r="D1699" s="42">
        <f>_xll.qlCalendarAdvance(Calendar,$D1698,B1699,"f",FALSE)</f>
        <v>51363</v>
      </c>
      <c r="E1699" s="177">
        <f>_xll.qlInterestRateIndexValueDate(IndexON,D1699)</f>
        <v>51363</v>
      </c>
      <c r="F1699" s="193">
        <f>IFERROR(_xll.qlIndexFixing(IndexON,D1699,TRUE,_xll.ohTrigger(RecalcTrigger,TriggerON)),NA())</f>
        <v>1.4747047016578918E-2</v>
      </c>
      <c r="H1699" s="42">
        <f>_xll.qlCalendarAdvance(Calendar,$H1698,B1699,"f",FALSE)</f>
        <v>51363</v>
      </c>
      <c r="I1699" s="177">
        <f>_xll.qlInterestRateIndexValueDate(Index1M,$H1699)</f>
        <v>51365</v>
      </c>
      <c r="J1699" s="182">
        <f>IFERROR(_xll.qlIndexFixing(Index1M,$H1699,TRUE,_xll.ohTrigger(RecalcTrigger,Trigger1M)),NA())</f>
        <v>1.4828555602379723E-2</v>
      </c>
      <c r="K1699" s="44">
        <f>IFERROR(_xll.qlIndexFixing(Index3M,H1699,TRUE,_xll.ohTrigger(RecalcTrigger,Trigger3M)),NA())</f>
        <v>1.5135495775578673E-2</v>
      </c>
      <c r="L1699" s="44">
        <f>IFERROR(_xll.qlIndexFixing(Index6M,$H1699,TRUE,_xll.ohTrigger(RecalcTrigger,Trigger6M)),NA())</f>
        <v>1.5462154488119545E-2</v>
      </c>
      <c r="M1699" s="183">
        <f>IFERROR(_xll.qlIndexFixing(Index1Y,$H1699,TRUE,_xll.ohTrigger(RecalcTrigger,Trigger1Y)),NA())</f>
        <v>1.6017445370644805E-2</v>
      </c>
      <c r="N1699" s="182">
        <f>IFERROR(_xll.qlIndexFixing(ONIndex1M,I1699,TRUE,_xll.ohTrigger(RecalcTrigger,Trigger1M)),NA())</f>
        <v>1.4827766556191335E-2</v>
      </c>
      <c r="O1699" s="44">
        <f>IFERROR(_xll.qlIndexFixing(ONIndex3M,I1699,TRUE,_xll.ohTrigger(RecalcTrigger,Trigger3M)),NA())</f>
        <v>1.5138473087175086E-2</v>
      </c>
      <c r="P1699" s="44">
        <f>IFERROR(_xll.qlIndexFixing(ONIndex6M,I1699,TRUE,_xll.ohTrigger(RecalcTrigger,Trigger6M)),NA())</f>
        <v>1.5433393640034154E-2</v>
      </c>
      <c r="Q1699" s="183">
        <f>IFERROR(_xll.qlIndexFixing(ONIndex1Y,I1699,TRUE,_xll.ohTrigger(RecalcTrigger,Trigger1Y)),NA())</f>
        <v>1.6009981830347186E-2</v>
      </c>
    </row>
    <row r="1700" spans="2:17" x14ac:dyDescent="0.2">
      <c r="B1700" s="39" t="s">
        <v>42</v>
      </c>
      <c r="D1700" s="42">
        <f>_xll.qlCalendarAdvance(Calendar,$D1699,B1700,"f",FALSE)</f>
        <v>51370</v>
      </c>
      <c r="E1700" s="177">
        <f>_xll.qlInterestRateIndexValueDate(IndexON,D1700)</f>
        <v>51370</v>
      </c>
      <c r="F1700" s="193">
        <f>IFERROR(_xll.qlIndexFixing(IndexON,D1700,TRUE,_xll.ohTrigger(RecalcTrigger,TriggerON)),NA())</f>
        <v>1.474147858726127E-2</v>
      </c>
      <c r="H1700" s="42">
        <f>_xll.qlCalendarAdvance(Calendar,$H1699,B1700,"f",FALSE)</f>
        <v>51370</v>
      </c>
      <c r="I1700" s="177">
        <f>_xll.qlInterestRateIndexValueDate(Index1M,$H1700)</f>
        <v>51372</v>
      </c>
      <c r="J1700" s="182">
        <f>IFERROR(_xll.qlIndexFixing(Index1M,$H1700,TRUE,_xll.ohTrigger(RecalcTrigger,Trigger1M)),NA())</f>
        <v>1.482329194680896E-2</v>
      </c>
      <c r="K1700" s="44">
        <f>IFERROR(_xll.qlIndexFixing(Index3M,H1700,TRUE,_xll.ohTrigger(RecalcTrigger,Trigger3M)),NA())</f>
        <v>1.5130312765084688E-2</v>
      </c>
      <c r="L1700" s="44">
        <f>IFERROR(_xll.qlIndexFixing(Index6M,$H1700,TRUE,_xll.ohTrigger(RecalcTrigger,Trigger6M)),NA())</f>
        <v>1.5458702422660545E-2</v>
      </c>
      <c r="M1700" s="183">
        <f>IFERROR(_xll.qlIndexFixing(Index1Y,$H1700,TRUE,_xll.ohTrigger(RecalcTrigger,Trigger1Y)),NA())</f>
        <v>1.6010772549823787E-2</v>
      </c>
      <c r="N1700" s="182">
        <f>IFERROR(_xll.qlIndexFixing(ONIndex1M,I1700,TRUE,_xll.ohTrigger(RecalcTrigger,Trigger1M)),NA())</f>
        <v>1.482237397844699E-2</v>
      </c>
      <c r="O1700" s="44">
        <f>IFERROR(_xll.qlIndexFixing(ONIndex3M,I1700,TRUE,_xll.ohTrigger(RecalcTrigger,Trigger3M)),NA())</f>
        <v>1.5132815928753374E-2</v>
      </c>
      <c r="P1700" s="44">
        <f>IFERROR(_xll.qlIndexFixing(ONIndex6M,I1700,TRUE,_xll.ohTrigger(RecalcTrigger,Trigger6M)),NA())</f>
        <v>1.5430610656110844E-2</v>
      </c>
      <c r="Q1700" s="183">
        <f>IFERROR(_xll.qlIndexFixing(ONIndex1Y,I1700,TRUE,_xll.ohTrigger(RecalcTrigger,Trigger1Y)),NA())</f>
        <v>1.600852409729292E-2</v>
      </c>
    </row>
    <row r="1701" spans="2:17" x14ac:dyDescent="0.2">
      <c r="B1701" s="39" t="s">
        <v>42</v>
      </c>
      <c r="D1701" s="42">
        <f>_xll.qlCalendarAdvance(Calendar,$D1700,B1701,"f",FALSE)</f>
        <v>51377</v>
      </c>
      <c r="E1701" s="177">
        <f>_xll.qlInterestRateIndexValueDate(IndexON,D1701)</f>
        <v>51377</v>
      </c>
      <c r="F1701" s="193">
        <f>IFERROR(_xll.qlIndexFixing(IndexON,D1701,TRUE,_xll.ohTrigger(RecalcTrigger,TriggerON)),NA())</f>
        <v>1.4735993999197561E-2</v>
      </c>
      <c r="H1701" s="42">
        <f>_xll.qlCalendarAdvance(Calendar,$H1700,B1701,"f",FALSE)</f>
        <v>51377</v>
      </c>
      <c r="I1701" s="177">
        <f>_xll.qlInterestRateIndexValueDate(Index1M,$H1701)</f>
        <v>51379</v>
      </c>
      <c r="J1701" s="182">
        <f>IFERROR(_xll.qlIndexFixing(Index1M,$H1701,TRUE,_xll.ohTrigger(RecalcTrigger,Trigger1M)),NA())</f>
        <v>1.4818289231255071E-2</v>
      </c>
      <c r="K1701" s="44">
        <f>IFERROR(_xll.qlIndexFixing(Index3M,H1701,TRUE,_xll.ohTrigger(RecalcTrigger,Trigger3M)),NA())</f>
        <v>1.5125307145975403E-2</v>
      </c>
      <c r="L1701" s="44">
        <f>IFERROR(_xll.qlIndexFixing(Index6M,$H1701,TRUE,_xll.ohTrigger(RecalcTrigger,Trigger6M)),NA())</f>
        <v>1.545510301864055E-2</v>
      </c>
      <c r="M1701" s="183">
        <f>IFERROR(_xll.qlIndexFixing(Index1Y,$H1701,TRUE,_xll.ohTrigger(RecalcTrigger,Trigger1Y)),NA())</f>
        <v>1.6004744133981771E-2</v>
      </c>
      <c r="N1701" s="182">
        <f>IFERROR(_xll.qlIndexFixing(ONIndex1M,I1701,TRUE,_xll.ohTrigger(RecalcTrigger,Trigger1M)),NA())</f>
        <v>1.481706732285204E-2</v>
      </c>
      <c r="O1701" s="44">
        <f>IFERROR(_xll.qlIndexFixing(ONIndex3M,I1701,TRUE,_xll.ohTrigger(RecalcTrigger,Trigger3M)),NA())</f>
        <v>1.5127239083847499E-2</v>
      </c>
      <c r="P1701" s="44">
        <f>IFERROR(_xll.qlIndexFixing(ONIndex6M,I1701,TRUE,_xll.ohTrigger(RecalcTrigger,Trigger6M)),NA())</f>
        <v>1.5427929417279884E-2</v>
      </c>
      <c r="Q1701" s="183">
        <f>IFERROR(_xll.qlIndexFixing(ONIndex1Y,I1701,TRUE,_xll.ohTrigger(RecalcTrigger,Trigger1Y)),NA())</f>
        <v>1.6007150682550986E-2</v>
      </c>
    </row>
    <row r="1702" spans="2:17" x14ac:dyDescent="0.2">
      <c r="B1702" s="39" t="s">
        <v>42</v>
      </c>
      <c r="D1702" s="42">
        <f>_xll.qlCalendarAdvance(Calendar,$D1701,B1702,"f",FALSE)</f>
        <v>51384</v>
      </c>
      <c r="E1702" s="177">
        <f>_xll.qlInterestRateIndexValueDate(IndexON,D1702)</f>
        <v>51384</v>
      </c>
      <c r="F1702" s="193">
        <f>IFERROR(_xll.qlIndexFixing(IndexON,D1702,TRUE,_xll.ohTrigger(RecalcTrigger,TriggerON)),NA())</f>
        <v>1.4730593560461358E-2</v>
      </c>
      <c r="H1702" s="42">
        <f>_xll.qlCalendarAdvance(Calendar,$H1701,B1702,"f",FALSE)</f>
        <v>51384</v>
      </c>
      <c r="I1702" s="177">
        <f>_xll.qlInterestRateIndexValueDate(Index1M,$H1702)</f>
        <v>51386</v>
      </c>
      <c r="J1702" s="182">
        <f>IFERROR(_xll.qlIndexFixing(Index1M,$H1702,TRUE,_xll.ohTrigger(RecalcTrigger,Trigger1M)),NA())</f>
        <v>1.4813024520859509E-2</v>
      </c>
      <c r="K1702" s="44">
        <f>IFERROR(_xll.qlIndexFixing(Index3M,H1702,TRUE,_xll.ohTrigger(RecalcTrigger,Trigger3M)),NA())</f>
        <v>1.5120272015438715E-2</v>
      </c>
      <c r="L1702" s="44">
        <f>IFERROR(_xll.qlIndexFixing(Index6M,$H1702,TRUE,_xll.ohTrigger(RecalcTrigger,Trigger6M)),NA())</f>
        <v>1.5451444196419884E-2</v>
      </c>
      <c r="M1702" s="183">
        <f>IFERROR(_xll.qlIndexFixing(Index1Y,$H1702,TRUE,_xll.ohTrigger(RecalcTrigger,Trigger1Y)),NA())</f>
        <v>1.5997007727347617E-2</v>
      </c>
      <c r="N1702" s="182">
        <f>IFERROR(_xll.qlIndexFixing(ONIndex1M,I1702,TRUE,_xll.ohTrigger(RecalcTrigger,Trigger1M)),NA())</f>
        <v>1.4811846902915704E-2</v>
      </c>
      <c r="O1702" s="44">
        <f>IFERROR(_xll.qlIndexFixing(ONIndex3M,I1702,TRUE,_xll.ohTrigger(RecalcTrigger,Trigger3M)),NA())</f>
        <v>1.5121742845423114E-2</v>
      </c>
      <c r="P1702" s="44">
        <f>IFERROR(_xll.qlIndexFixing(ONIndex6M,I1702,TRUE,_xll.ohTrigger(RecalcTrigger,Trigger6M)),NA())</f>
        <v>1.5425350259512527E-2</v>
      </c>
      <c r="Q1702" s="183">
        <f>IFERROR(_xll.qlIndexFixing(ONIndex1Y,I1702,TRUE,_xll.ohTrigger(RecalcTrigger,Trigger1Y)),NA())</f>
        <v>1.6005861858383597E-2</v>
      </c>
    </row>
    <row r="1703" spans="2:17" x14ac:dyDescent="0.2">
      <c r="B1703" s="39" t="s">
        <v>42</v>
      </c>
      <c r="D1703" s="42">
        <f>_xll.qlCalendarAdvance(Calendar,$D1702,B1703,"f",FALSE)</f>
        <v>51391</v>
      </c>
      <c r="E1703" s="177">
        <f>_xll.qlInterestRateIndexValueDate(IndexON,D1703)</f>
        <v>51391</v>
      </c>
      <c r="F1703" s="193">
        <f>IFERROR(_xll.qlIndexFixing(IndexON,D1703,TRUE,_xll.ohTrigger(RecalcTrigger,TriggerON)),NA())</f>
        <v>1.4725277579126228E-2</v>
      </c>
      <c r="H1703" s="42">
        <f>_xll.qlCalendarAdvance(Calendar,$H1702,B1703,"f",FALSE)</f>
        <v>51391</v>
      </c>
      <c r="I1703" s="177">
        <f>_xll.qlInterestRateIndexValueDate(Index1M,$H1703)</f>
        <v>51393</v>
      </c>
      <c r="J1703" s="182">
        <f>IFERROR(_xll.qlIndexFixing(Index1M,$H1703,TRUE,_xll.ohTrigger(RecalcTrigger,Trigger1M)),NA())</f>
        <v>1.4808021378056233E-2</v>
      </c>
      <c r="K1703" s="44">
        <f>IFERROR(_xll.qlIndexFixing(Index3M,H1703,TRUE,_xll.ohTrigger(RecalcTrigger,Trigger3M)),NA())</f>
        <v>1.5115319819399098E-2</v>
      </c>
      <c r="L1703" s="44">
        <f>IFERROR(_xll.qlIndexFixing(Index6M,$H1703,TRUE,_xll.ohTrigger(RecalcTrigger,Trigger6M)),NA())</f>
        <v>1.5447646033573107E-2</v>
      </c>
      <c r="M1703" s="183">
        <f>IFERROR(_xll.qlIndexFixing(Index1Y,$H1703,TRUE,_xll.ohTrigger(RecalcTrigger,Trigger1Y)),NA())</f>
        <v>1.598991429353671E-2</v>
      </c>
      <c r="N1703" s="182">
        <f>IFERROR(_xll.qlIndexFixing(ONIndex1M,I1703,TRUE,_xll.ohTrigger(RecalcTrigger,Trigger1M)),NA())</f>
        <v>1.4806713032227137E-2</v>
      </c>
      <c r="O1703" s="44">
        <f>IFERROR(_xll.qlIndexFixing(ONIndex3M,I1703,TRUE,_xll.ohTrigger(RecalcTrigger,Trigger3M)),NA())</f>
        <v>1.5116327506525806E-2</v>
      </c>
      <c r="P1703" s="44">
        <f>IFERROR(_xll.qlIndexFixing(ONIndex6M,I1703,TRUE,_xll.ohTrigger(RecalcTrigger,Trigger6M)),NA())</f>
        <v>1.5422873518939895E-2</v>
      </c>
      <c r="Q1703" s="183">
        <f>IFERROR(_xll.qlIndexFixing(ONIndex1Y,I1703,TRUE,_xll.ohTrigger(RecalcTrigger,Trigger1Y)),NA())</f>
        <v>1.6004657896973029E-2</v>
      </c>
    </row>
    <row r="1704" spans="2:17" x14ac:dyDescent="0.2">
      <c r="B1704" s="39" t="s">
        <v>42</v>
      </c>
      <c r="D1704" s="42">
        <f>_xll.qlCalendarAdvance(Calendar,$D1703,B1704,"f",FALSE)</f>
        <v>51398</v>
      </c>
      <c r="E1704" s="177">
        <f>_xll.qlInterestRateIndexValueDate(IndexON,D1704)</f>
        <v>51398</v>
      </c>
      <c r="F1704" s="193">
        <f>IFERROR(_xll.qlIndexFixing(IndexON,D1704,TRUE,_xll.ohTrigger(RecalcTrigger,TriggerON)),NA())</f>
        <v>1.4720046363105865E-2</v>
      </c>
      <c r="H1704" s="42">
        <f>_xll.qlCalendarAdvance(Calendar,$H1703,B1704,"f",FALSE)</f>
        <v>51398</v>
      </c>
      <c r="I1704" s="177">
        <f>_xll.qlInterestRateIndexValueDate(Index1M,$H1704)</f>
        <v>51400</v>
      </c>
      <c r="J1704" s="182">
        <f>IFERROR(_xll.qlIndexFixing(Index1M,$H1704,TRUE,_xll.ohTrigger(RecalcTrigger,Trigger1M)),NA())</f>
        <v>1.4803105700415811E-2</v>
      </c>
      <c r="K1704" s="44">
        <f>IFERROR(_xll.qlIndexFixing(Index3M,H1704,TRUE,_xll.ohTrigger(RecalcTrigger,Trigger3M)),NA())</f>
        <v>1.5110450851709409E-2</v>
      </c>
      <c r="L1704" s="44">
        <f>IFERROR(_xll.qlIndexFixing(Index6M,$H1704,TRUE,_xll.ohTrigger(RecalcTrigger,Trigger6M)),NA())</f>
        <v>1.5443705522848314E-2</v>
      </c>
      <c r="M1704" s="183">
        <f>IFERROR(_xll.qlIndexFixing(Index1Y,$H1704,TRUE,_xll.ohTrigger(RecalcTrigger,Trigger1Y)),NA())</f>
        <v>1.5982679220890649E-2</v>
      </c>
      <c r="N1704" s="182">
        <f>IFERROR(_xll.qlIndexFixing(ONIndex1M,I1704,TRUE,_xll.ohTrigger(RecalcTrigger,Trigger1M)),NA())</f>
        <v>1.4801666024135685E-2</v>
      </c>
      <c r="O1704" s="44">
        <f>IFERROR(_xll.qlIndexFixing(ONIndex3M,I1704,TRUE,_xll.ohTrigger(RecalcTrigger,Trigger3M)),NA())</f>
        <v>1.51109933602811E-2</v>
      </c>
      <c r="P1704" s="44">
        <f>IFERROR(_xll.qlIndexFixing(ONIndex6M,I1704,TRUE,_xll.ohTrigger(RecalcTrigger,Trigger6M)),NA())</f>
        <v>1.5420499531533238E-2</v>
      </c>
      <c r="Q1704" s="183">
        <f>IFERROR(_xll.qlIndexFixing(ONIndex1Y,I1704,TRUE,_xll.ohTrigger(RecalcTrigger,Trigger1Y)),NA())</f>
        <v>1.6003539070421624E-2</v>
      </c>
    </row>
    <row r="1705" spans="2:17" x14ac:dyDescent="0.2">
      <c r="B1705" s="39" t="s">
        <v>42</v>
      </c>
      <c r="D1705" s="42">
        <f>_xll.qlCalendarAdvance(Calendar,$D1704,B1705,"f",FALSE)</f>
        <v>51405</v>
      </c>
      <c r="E1705" s="177">
        <f>_xll.qlInterestRateIndexValueDate(IndexON,D1705)</f>
        <v>51405</v>
      </c>
      <c r="F1705" s="193">
        <f>IFERROR(_xll.qlIndexFixing(IndexON,D1705,TRUE,_xll.ohTrigger(RecalcTrigger,TriggerON)),NA())</f>
        <v>1.4714900220553773E-2</v>
      </c>
      <c r="H1705" s="42">
        <f>_xll.qlCalendarAdvance(Calendar,$H1704,B1705,"f",FALSE)</f>
        <v>51405</v>
      </c>
      <c r="I1705" s="177">
        <f>_xll.qlInterestRateIndexValueDate(Index1M,$H1705)</f>
        <v>51407</v>
      </c>
      <c r="J1705" s="182">
        <f>IFERROR(_xll.qlIndexFixing(Index1M,$H1705,TRUE,_xll.ohTrigger(RecalcTrigger,Trigger1M)),NA())</f>
        <v>1.4798212884838756E-2</v>
      </c>
      <c r="K1705" s="44">
        <f>IFERROR(_xll.qlIndexFixing(Index3M,H1705,TRUE,_xll.ohTrigger(RecalcTrigger,Trigger3M)),NA())</f>
        <v>1.5105637481976837E-2</v>
      </c>
      <c r="L1705" s="44">
        <f>IFERROR(_xll.qlIndexFixing(Index6M,$H1705,TRUE,_xll.ohTrigger(RecalcTrigger,Trigger6M)),NA())</f>
        <v>1.5439574360927046E-2</v>
      </c>
      <c r="M1705" s="183">
        <f>IFERROR(_xll.qlIndexFixing(Index1Y,$H1705,TRUE,_xll.ohTrigger(RecalcTrigger,Trigger1Y)),NA())</f>
        <v>1.5975301789806086E-2</v>
      </c>
      <c r="N1705" s="182">
        <f>IFERROR(_xll.qlIndexFixing(ONIndex1M,I1705,TRUE,_xll.ohTrigger(RecalcTrigger,Trigger1M)),NA())</f>
        <v>1.479670619207063E-2</v>
      </c>
      <c r="O1705" s="44">
        <f>IFERROR(_xll.qlIndexFixing(ONIndex3M,I1705,TRUE,_xll.ohTrigger(RecalcTrigger,Trigger3M)),NA())</f>
        <v>1.5105740699654646E-2</v>
      </c>
      <c r="P1705" s="44">
        <f>IFERROR(_xll.qlIndexFixing(ONIndex6M,I1705,TRUE,_xll.ohTrigger(RecalcTrigger,Trigger6M)),NA())</f>
        <v>1.5418228633423681E-2</v>
      </c>
      <c r="Q1705" s="183">
        <f>IFERROR(_xll.qlIndexFixing(ONIndex1Y,I1705,TRUE,_xll.ohTrigger(RecalcTrigger,Trigger1Y)),NA())</f>
        <v>1.6002505650991594E-2</v>
      </c>
    </row>
    <row r="1706" spans="2:17" x14ac:dyDescent="0.2">
      <c r="B1706" s="39" t="s">
        <v>42</v>
      </c>
      <c r="D1706" s="42">
        <f>_xll.qlCalendarAdvance(Calendar,$D1705,B1706,"f",FALSE)</f>
        <v>51412</v>
      </c>
      <c r="E1706" s="177">
        <f>_xll.qlInterestRateIndexValueDate(IndexON,D1706)</f>
        <v>51412</v>
      </c>
      <c r="F1706" s="193">
        <f>IFERROR(_xll.qlIndexFixing(IndexON,D1706,TRUE,_xll.ohTrigger(RecalcTrigger,TriggerON)),NA())</f>
        <v>1.4709839459383645E-2</v>
      </c>
      <c r="H1706" s="42">
        <f>_xll.qlCalendarAdvance(Calendar,$H1705,B1706,"f",FALSE)</f>
        <v>51412</v>
      </c>
      <c r="I1706" s="177">
        <f>_xll.qlInterestRateIndexValueDate(Index1M,$H1706)</f>
        <v>51414</v>
      </c>
      <c r="J1706" s="182">
        <f>IFERROR(_xll.qlIndexFixing(Index1M,$H1706,TRUE,_xll.ohTrigger(RecalcTrigger,Trigger1M)),NA())</f>
        <v>1.4793537995807874E-2</v>
      </c>
      <c r="K1706" s="44">
        <f>IFERROR(_xll.qlIndexFixing(Index3M,H1706,TRUE,_xll.ohTrigger(RecalcTrigger,Trigger3M)),NA())</f>
        <v>1.5100943948498367E-2</v>
      </c>
      <c r="L1706" s="44">
        <f>IFERROR(_xll.qlIndexFixing(Index6M,$H1706,TRUE,_xll.ohTrigger(RecalcTrigger,Trigger6M)),NA())</f>
        <v>1.543532952604521E-2</v>
      </c>
      <c r="M1706" s="183">
        <f>IFERROR(_xll.qlIndexFixing(Index1Y,$H1706,TRUE,_xll.ohTrigger(RecalcTrigger,Trigger1Y)),NA())</f>
        <v>1.5967781279273945E-2</v>
      </c>
      <c r="N1706" s="182">
        <f>IFERROR(_xll.qlIndexFixing(ONIndex1M,I1706,TRUE,_xll.ohTrigger(RecalcTrigger,Trigger1M)),NA())</f>
        <v>1.4791833849860936E-2</v>
      </c>
      <c r="O1706" s="44">
        <f>IFERROR(_xll.qlIndexFixing(ONIndex3M,I1706,TRUE,_xll.ohTrigger(RecalcTrigger,Trigger3M)),NA())</f>
        <v>1.5100569817692033E-2</v>
      </c>
      <c r="P1706" s="44">
        <f>IFERROR(_xll.qlIndexFixing(ONIndex6M,I1706,TRUE,_xll.ohTrigger(RecalcTrigger,Trigger6M)),NA())</f>
        <v>1.5416061160422601E-2</v>
      </c>
      <c r="Q1706" s="183">
        <f>IFERROR(_xll.qlIndexFixing(ONIndex1Y,I1706,TRUE,_xll.ohTrigger(RecalcTrigger,Trigger1Y)),NA())</f>
        <v>1.6001557910865216E-2</v>
      </c>
    </row>
    <row r="1707" spans="2:17" x14ac:dyDescent="0.2">
      <c r="B1707" s="39" t="s">
        <v>42</v>
      </c>
      <c r="D1707" s="42">
        <f>_xll.qlCalendarAdvance(Calendar,$D1706,B1707,"f",FALSE)</f>
        <v>51419</v>
      </c>
      <c r="E1707" s="177">
        <f>_xll.qlInterestRateIndexValueDate(IndexON,D1707)</f>
        <v>51419</v>
      </c>
      <c r="F1707" s="193">
        <f>IFERROR(_xll.qlIndexFixing(IndexON,D1707,TRUE,_xll.ohTrigger(RecalcTrigger,TriggerON)),NA())</f>
        <v>1.470486438742924E-2</v>
      </c>
      <c r="H1707" s="42">
        <f>_xll.qlCalendarAdvance(Calendar,$H1706,B1707,"f",FALSE)</f>
        <v>51419</v>
      </c>
      <c r="I1707" s="177">
        <f>_xll.qlInterestRateIndexValueDate(Index1M,$H1707)</f>
        <v>51421</v>
      </c>
      <c r="J1707" s="182">
        <f>IFERROR(_xll.qlIndexFixing(Index1M,$H1707,TRUE,_xll.ohTrigger(RecalcTrigger,Trigger1M)),NA())</f>
        <v>1.4788886596418348E-2</v>
      </c>
      <c r="K1707" s="44">
        <f>IFERROR(_xll.qlIndexFixing(Index3M,H1707,TRUE,_xll.ohTrigger(RecalcTrigger,Trigger3M)),NA())</f>
        <v>1.5096322502833916E-2</v>
      </c>
      <c r="L1707" s="44">
        <f>IFERROR(_xll.qlIndexFixing(Index6M,$H1707,TRUE,_xll.ohTrigger(RecalcTrigger,Trigger6M)),NA())</f>
        <v>1.5430934238507766E-2</v>
      </c>
      <c r="M1707" s="183">
        <f>IFERROR(_xll.qlIndexFixing(Index1Y,$H1707,TRUE,_xll.ohTrigger(RecalcTrigger,Trigger1Y)),NA())</f>
        <v>1.5960116966877217E-2</v>
      </c>
      <c r="N1707" s="182">
        <f>IFERROR(_xll.qlIndexFixing(ONIndex1M,I1707,TRUE,_xll.ohTrigger(RecalcTrigger,Trigger1M)),NA())</f>
        <v>1.4787049310855949E-2</v>
      </c>
      <c r="O1707" s="44">
        <f>IFERROR(_xll.qlIndexFixing(ONIndex3M,I1707,TRUE,_xll.ohTrigger(RecalcTrigger,Trigger3M)),NA())</f>
        <v>1.5095481007678657E-2</v>
      </c>
      <c r="P1707" s="44">
        <f>IFERROR(_xll.qlIndexFixing(ONIndex6M,I1707,TRUE,_xll.ohTrigger(RecalcTrigger,Trigger6M)),NA())</f>
        <v>1.5413997448820993E-2</v>
      </c>
      <c r="Q1707" s="183">
        <f>IFERROR(_xll.qlIndexFixing(ONIndex1Y,I1707,TRUE,_xll.ohTrigger(RecalcTrigger,Trigger1Y)),NA())</f>
        <v>1.6000696122224767E-2</v>
      </c>
    </row>
    <row r="1708" spans="2:17" x14ac:dyDescent="0.2">
      <c r="B1708" s="39" t="s">
        <v>42</v>
      </c>
      <c r="D1708" s="42">
        <f>_xll.qlCalendarAdvance(Calendar,$D1707,B1708,"f",FALSE)</f>
        <v>51426</v>
      </c>
      <c r="E1708" s="177">
        <f>_xll.qlInterestRateIndexValueDate(IndexON,D1708)</f>
        <v>51426</v>
      </c>
      <c r="F1708" s="193">
        <f>IFERROR(_xll.qlIndexFixing(IndexON,D1708,TRUE,_xll.ohTrigger(RecalcTrigger,TriggerON)),NA())</f>
        <v>1.4699975312764124E-2</v>
      </c>
      <c r="H1708" s="42">
        <f>_xll.qlCalendarAdvance(Calendar,$H1707,B1708,"f",FALSE)</f>
        <v>51426</v>
      </c>
      <c r="I1708" s="177">
        <f>_xll.qlInterestRateIndexValueDate(Index1M,$H1708)</f>
        <v>51428</v>
      </c>
      <c r="J1708" s="182">
        <f>IFERROR(_xll.qlIndexFixing(Index1M,$H1708,TRUE,_xll.ohTrigger(RecalcTrigger,Trigger1M)),NA())</f>
        <v>1.4784323917368284E-2</v>
      </c>
      <c r="K1708" s="44">
        <f>IFERROR(_xll.qlIndexFixing(Index3M,H1708,TRUE,_xll.ohTrigger(RecalcTrigger,Trigger3M)),NA())</f>
        <v>1.5091768432721409E-2</v>
      </c>
      <c r="L1708" s="44">
        <f>IFERROR(_xll.qlIndexFixing(Index6M,$H1708,TRUE,_xll.ohTrigger(RecalcTrigger,Trigger6M)),NA())</f>
        <v>1.5426085782726043E-2</v>
      </c>
      <c r="M1708" s="183">
        <f>IFERROR(_xll.qlIndexFixing(Index1Y,$H1708,TRUE,_xll.ohTrigger(RecalcTrigger,Trigger1Y)),NA())</f>
        <v>1.5952308128793596E-2</v>
      </c>
      <c r="N1708" s="182">
        <f>IFERROR(_xll.qlIndexFixing(ONIndex1M,I1708,TRUE,_xll.ohTrigger(RecalcTrigger,Trigger1M)),NA())</f>
        <v>1.4782352888564887E-2</v>
      </c>
      <c r="O1708" s="44">
        <f>IFERROR(_xll.qlIndexFixing(ONIndex3M,I1708,TRUE,_xll.ohTrigger(RecalcTrigger,Trigger3M)),NA())</f>
        <v>1.5090474562340361E-2</v>
      </c>
      <c r="P1708" s="44">
        <f>IFERROR(_xll.qlIndexFixing(ONIndex6M,I1708,TRUE,_xll.ohTrigger(RecalcTrigger,Trigger6M)),NA())</f>
        <v>1.5412037834430237E-2</v>
      </c>
      <c r="Q1708" s="183">
        <f>IFERROR(_xll.qlIndexFixing(ONIndex1Y,I1708,TRUE,_xll.ohTrigger(RecalcTrigger,Trigger1Y)),NA())</f>
        <v>1.5999920557092651E-2</v>
      </c>
    </row>
    <row r="1709" spans="2:17" x14ac:dyDescent="0.2">
      <c r="B1709" s="39" t="s">
        <v>42</v>
      </c>
      <c r="D1709" s="42">
        <f>_xll.qlCalendarAdvance(Calendar,$D1708,B1709,"f",FALSE)</f>
        <v>51433</v>
      </c>
      <c r="E1709" s="177">
        <f>_xll.qlInterestRateIndexValueDate(IndexON,D1709)</f>
        <v>51433</v>
      </c>
      <c r="F1709" s="193">
        <f>IFERROR(_xll.qlIndexFixing(IndexON,D1709,TRUE,_xll.ohTrigger(RecalcTrigger,TriggerON)),NA())</f>
        <v>1.4695172543541801E-2</v>
      </c>
      <c r="H1709" s="42">
        <f>_xll.qlCalendarAdvance(Calendar,$H1708,B1709,"f",FALSE)</f>
        <v>51433</v>
      </c>
      <c r="I1709" s="177">
        <f>_xll.qlInterestRateIndexValueDate(Index1M,$H1709)</f>
        <v>51435</v>
      </c>
      <c r="J1709" s="182">
        <f>IFERROR(_xll.qlIndexFixing(Index1M,$H1709,TRUE,_xll.ohTrigger(RecalcTrigger,Trigger1M)),NA())</f>
        <v>1.4779850272458281E-2</v>
      </c>
      <c r="K1709" s="44">
        <f>IFERROR(_xll.qlIndexFixing(Index3M,H1709,TRUE,_xll.ohTrigger(RecalcTrigger,Trigger3M)),NA())</f>
        <v>1.508727701071348E-2</v>
      </c>
      <c r="L1709" s="44">
        <f>IFERROR(_xll.qlIndexFixing(Index6M,$H1709,TRUE,_xll.ohTrigger(RecalcTrigger,Trigger6M)),NA())</f>
        <v>1.5421680202312405E-2</v>
      </c>
      <c r="M1709" s="183">
        <f>IFERROR(_xll.qlIndexFixing(Index1Y,$H1709,TRUE,_xll.ohTrigger(RecalcTrigger,Trigger1Y)),NA())</f>
        <v>1.5944354039796986E-2</v>
      </c>
      <c r="N1709" s="182">
        <f>IFERROR(_xll.qlIndexFixing(ONIndex1M,I1709,TRUE,_xll.ohTrigger(RecalcTrigger,Trigger1M)),NA())</f>
        <v>1.4777744896417033E-2</v>
      </c>
      <c r="O1709" s="44">
        <f>IFERROR(_xll.qlIndexFixing(ONIndex3M,I1709,TRUE,_xll.ohTrigger(RecalcTrigger,Trigger3M)),NA())</f>
        <v>1.5085550774882606E-2</v>
      </c>
      <c r="P1709" s="44">
        <f>IFERROR(_xll.qlIndexFixing(ONIndex6M,I1709,TRUE,_xll.ohTrigger(RecalcTrigger,Trigger6M)),NA())</f>
        <v>1.5410182653381455E-2</v>
      </c>
      <c r="Q1709" s="183">
        <f>IFERROR(_xll.qlIndexFixing(ONIndex1Y,I1709,TRUE,_xll.ohTrigger(RecalcTrigger,Trigger1Y)),NA())</f>
        <v>1.5999231487890953E-2</v>
      </c>
    </row>
    <row r="1710" spans="2:17" x14ac:dyDescent="0.2">
      <c r="B1710" s="39" t="s">
        <v>42</v>
      </c>
      <c r="D1710" s="42">
        <f>_xll.qlCalendarAdvance(Calendar,$D1709,B1710,"f",FALSE)</f>
        <v>51440</v>
      </c>
      <c r="E1710" s="177">
        <f>_xll.qlInterestRateIndexValueDate(IndexON,D1710)</f>
        <v>51440</v>
      </c>
      <c r="F1710" s="193">
        <f>IFERROR(_xll.qlIndexFixing(IndexON,D1710,TRUE,_xll.ohTrigger(RecalcTrigger,TriggerON)),NA())</f>
        <v>1.4690456387596029E-2</v>
      </c>
      <c r="H1710" s="42">
        <f>_xll.qlCalendarAdvance(Calendar,$H1709,B1710,"f",FALSE)</f>
        <v>51440</v>
      </c>
      <c r="I1710" s="177">
        <f>_xll.qlInterestRateIndexValueDate(Index1M,$H1710)</f>
        <v>51442</v>
      </c>
      <c r="J1710" s="182">
        <f>IFERROR(_xll.qlIndexFixing(Index1M,$H1710,TRUE,_xll.ohTrigger(RecalcTrigger,Trigger1M)),NA())</f>
        <v>1.4775465975481201E-2</v>
      </c>
      <c r="K1710" s="44">
        <f>IFERROR(_xll.qlIndexFixing(Index3M,H1710,TRUE,_xll.ohTrigger(RecalcTrigger,Trigger3M)),NA())</f>
        <v>1.5082843494173204E-2</v>
      </c>
      <c r="L1710" s="44">
        <f>IFERROR(_xll.qlIndexFixing(Index6M,$H1710,TRUE,_xll.ohTrigger(RecalcTrigger,Trigger6M)),NA())</f>
        <v>1.5416903685665543E-2</v>
      </c>
      <c r="M1710" s="183">
        <f>IFERROR(_xll.qlIndexFixing(Index1Y,$H1710,TRUE,_xll.ohTrigger(RecalcTrigger,Trigger1Y)),NA())</f>
        <v>1.5936253973256646E-2</v>
      </c>
      <c r="N1710" s="182">
        <f>IFERROR(_xll.qlIndexFixing(ONIndex1M,I1710,TRUE,_xll.ohTrigger(RecalcTrigger,Trigger1M)),NA())</f>
        <v>1.4773225648001542E-2</v>
      </c>
      <c r="O1710" s="44">
        <f>IFERROR(_xll.qlIndexFixing(ONIndex3M,I1710,TRUE,_xll.ohTrigger(RecalcTrigger,Trigger3M)),NA())</f>
        <v>1.5080709938350978E-2</v>
      </c>
      <c r="P1710" s="44">
        <f>IFERROR(_xll.qlIndexFixing(ONIndex6M,I1710,TRUE,_xll.ohTrigger(RecalcTrigger,Trigger6M)),NA())</f>
        <v>1.5408432241725833E-2</v>
      </c>
      <c r="Q1710" s="183">
        <f>IFERROR(_xll.qlIndexFixing(ONIndex1Y,I1710,TRUE,_xll.ohTrigger(RecalcTrigger,Trigger1Y)),NA())</f>
        <v>1.5998629186562141E-2</v>
      </c>
    </row>
    <row r="1711" spans="2:17" x14ac:dyDescent="0.2">
      <c r="B1711" s="39" t="s">
        <v>42</v>
      </c>
      <c r="D1711" s="42">
        <f>_xll.qlCalendarAdvance(Calendar,$D1710,B1711,"f",FALSE)</f>
        <v>51447</v>
      </c>
      <c r="E1711" s="177">
        <f>_xll.qlInterestRateIndexValueDate(IndexON,D1711)</f>
        <v>51447</v>
      </c>
      <c r="F1711" s="193">
        <f>IFERROR(_xll.qlIndexFixing(IndexON,D1711,TRUE,_xll.ohTrigger(RecalcTrigger,TriggerON)),NA())</f>
        <v>1.4685827153080311E-2</v>
      </c>
      <c r="H1711" s="42">
        <f>_xll.qlCalendarAdvance(Calendar,$H1710,B1711,"f",FALSE)</f>
        <v>51447</v>
      </c>
      <c r="I1711" s="177">
        <f>_xll.qlInterestRateIndexValueDate(Index1M,$H1711)</f>
        <v>51449</v>
      </c>
      <c r="J1711" s="182">
        <f>IFERROR(_xll.qlIndexFixing(Index1M,$H1711,TRUE,_xll.ohTrigger(RecalcTrigger,Trigger1M)),NA())</f>
        <v>1.4771171340240223E-2</v>
      </c>
      <c r="K1711" s="44">
        <f>IFERROR(_xll.qlIndexFixing(Index3M,H1711,TRUE,_xll.ohTrigger(RecalcTrigger,Trigger3M)),NA())</f>
        <v>1.5078463125273261E-2</v>
      </c>
      <c r="L1711" s="44">
        <f>IFERROR(_xll.qlIndexFixing(Index6M,$H1711,TRUE,_xll.ohTrigger(RecalcTrigger,Trigger6M)),NA())</f>
        <v>1.5411881829311138E-2</v>
      </c>
      <c r="M1711" s="183">
        <f>IFERROR(_xll.qlIndexFixing(Index1Y,$H1711,TRUE,_xll.ohTrigger(RecalcTrigger,Trigger1Y)),NA())</f>
        <v>1.5928007201140227E-2</v>
      </c>
      <c r="N1711" s="182">
        <f>IFERROR(_xll.qlIndexFixing(ONIndex1M,I1711,TRUE,_xll.ohTrigger(RecalcTrigger,Trigger1M)),NA())</f>
        <v>1.4768795456907569E-2</v>
      </c>
      <c r="O1711" s="44">
        <f>IFERROR(_xll.qlIndexFixing(ONIndex3M,I1711,TRUE,_xll.ohTrigger(RecalcTrigger,Trigger3M)),NA())</f>
        <v>1.507595234571113E-2</v>
      </c>
      <c r="P1711" s="44">
        <f>IFERROR(_xll.qlIndexFixing(ONIndex6M,I1711,TRUE,_xll.ohTrigger(RecalcTrigger,Trigger6M)),NA())</f>
        <v>1.5406786935434624E-2</v>
      </c>
      <c r="Q1711" s="183">
        <f>IFERROR(_xll.qlIndexFixing(ONIndex1Y,I1711,TRUE,_xll.ohTrigger(RecalcTrigger,Trigger1Y)),NA())</f>
        <v>1.5998113925448365E-2</v>
      </c>
    </row>
    <row r="1712" spans="2:17" x14ac:dyDescent="0.2">
      <c r="B1712" s="39" t="s">
        <v>42</v>
      </c>
      <c r="D1712" s="42">
        <f>_xll.qlCalendarAdvance(Calendar,$D1711,B1712,"f",FALSE)</f>
        <v>51454</v>
      </c>
      <c r="E1712" s="177">
        <f>_xll.qlInterestRateIndexValueDate(IndexON,D1712)</f>
        <v>51454</v>
      </c>
      <c r="F1712" s="193">
        <f>IFERROR(_xll.qlIndexFixing(IndexON,D1712,TRUE,_xll.ohTrigger(RecalcTrigger,TriggerON)),NA())</f>
        <v>1.4681285147748468E-2</v>
      </c>
      <c r="H1712" s="42">
        <f>_xll.qlCalendarAdvance(Calendar,$H1711,B1712,"f",FALSE)</f>
        <v>51454</v>
      </c>
      <c r="I1712" s="177">
        <f>_xll.qlInterestRateIndexValueDate(Index1M,$H1712)</f>
        <v>51456</v>
      </c>
      <c r="J1712" s="182">
        <f>IFERROR(_xll.qlIndexFixing(Index1M,$H1712,TRUE,_xll.ohTrigger(RecalcTrigger,Trigger1M)),NA())</f>
        <v>1.4766966680535941E-2</v>
      </c>
      <c r="K1712" s="44">
        <f>IFERROR(_xll.qlIndexFixing(Index3M,H1712,TRUE,_xll.ohTrigger(RecalcTrigger,Trigger3M)),NA())</f>
        <v>1.5074131131003575E-2</v>
      </c>
      <c r="L1712" s="44">
        <f>IFERROR(_xll.qlIndexFixing(Index6M,$H1712,TRUE,_xll.ohTrigger(RecalcTrigger,Trigger6M)),NA())</f>
        <v>1.5406693263950354E-2</v>
      </c>
      <c r="M1712" s="183">
        <f>IFERROR(_xll.qlIndexFixing(Index1Y,$H1712,TRUE,_xll.ohTrigger(RecalcTrigger,Trigger1Y)),NA())</f>
        <v>1.5919612994014211E-2</v>
      </c>
      <c r="N1712" s="182">
        <f>IFERROR(_xll.qlIndexFixing(ONIndex1M,I1712,TRUE,_xll.ohTrigger(RecalcTrigger,Trigger1M)),NA())</f>
        <v>1.4764454636564395E-2</v>
      </c>
      <c r="O1712" s="44">
        <f>IFERROR(_xll.qlIndexFixing(ONIndex3M,I1712,TRUE,_xll.ohTrigger(RecalcTrigger,Trigger3M)),NA())</f>
        <v>1.5071278290168522E-2</v>
      </c>
      <c r="P1712" s="44">
        <f>IFERROR(_xll.qlIndexFixing(ONIndex6M,I1712,TRUE,_xll.ohTrigger(RecalcTrigger,Trigger6M)),NA())</f>
        <v>1.5405247070559014E-2</v>
      </c>
      <c r="Q1712" s="183">
        <f>IFERROR(_xll.qlIndexFixing(ONIndex1Y,I1712,TRUE,_xll.ohTrigger(RecalcTrigger,Trigger1Y)),NA())</f>
        <v>1.5997685976811837E-2</v>
      </c>
    </row>
    <row r="1713" spans="2:17" x14ac:dyDescent="0.2">
      <c r="B1713" s="39" t="s">
        <v>42</v>
      </c>
      <c r="D1713" s="42">
        <f>_xll.qlCalendarAdvance(Calendar,$D1712,B1713,"f",FALSE)</f>
        <v>51461</v>
      </c>
      <c r="E1713" s="177">
        <f>_xll.qlInterestRateIndexValueDate(IndexON,D1713)</f>
        <v>51461</v>
      </c>
      <c r="F1713" s="193">
        <f>IFERROR(_xll.qlIndexFixing(IndexON,D1713,TRUE,_xll.ohTrigger(RecalcTrigger,TriggerON)),NA())</f>
        <v>1.4676830679913877E-2</v>
      </c>
      <c r="H1713" s="42">
        <f>_xll.qlCalendarAdvance(Calendar,$H1712,B1713,"f",FALSE)</f>
        <v>51461</v>
      </c>
      <c r="I1713" s="177">
        <f>_xll.qlInterestRateIndexValueDate(Index1M,$H1713)</f>
        <v>51463</v>
      </c>
      <c r="J1713" s="182">
        <f>IFERROR(_xll.qlIndexFixing(Index1M,$H1713,TRUE,_xll.ohTrigger(RecalcTrigger,Trigger1M)),NA())</f>
        <v>1.4762852090806364E-2</v>
      </c>
      <c r="K1713" s="44">
        <f>IFERROR(_xll.qlIndexFixing(Index3M,H1713,TRUE,_xll.ohTrigger(RecalcTrigger,Trigger3M)),NA())</f>
        <v>1.5069842723157723E-2</v>
      </c>
      <c r="L1713" s="44">
        <f>IFERROR(_xll.qlIndexFixing(Index6M,$H1713,TRUE,_xll.ohTrigger(RecalcTrigger,Trigger6M)),NA())</f>
        <v>1.5401334906588116E-2</v>
      </c>
      <c r="M1713" s="183">
        <f>IFERROR(_xll.qlIndexFixing(Index1Y,$H1713,TRUE,_xll.ohTrigger(RecalcTrigger,Trigger1Y)),NA())</f>
        <v>1.5911070621045003E-2</v>
      </c>
      <c r="N1713" s="182">
        <f>IFERROR(_xll.qlIndexFixing(ONIndex1M,I1713,TRUE,_xll.ohTrigger(RecalcTrigger,Trigger1M)),NA())</f>
        <v>1.4760203500401303E-2</v>
      </c>
      <c r="O1713" s="44">
        <f>IFERROR(_xll.qlIndexFixing(ONIndex3M,I1713,TRUE,_xll.ohTrigger(RecalcTrigger,Trigger3M)),NA())</f>
        <v>1.5066688064688805E-2</v>
      </c>
      <c r="P1713" s="44">
        <f>IFERROR(_xll.qlIndexFixing(ONIndex6M,I1713,TRUE,_xll.ohTrigger(RecalcTrigger,Trigger6M)),NA())</f>
        <v>1.5403812983230125E-2</v>
      </c>
      <c r="Q1713" s="183">
        <f>IFERROR(_xll.qlIndexFixing(ONIndex1Y,I1713,TRUE,_xll.ohTrigger(RecalcTrigger,Trigger1Y)),NA())</f>
        <v>1.5997345612595026E-2</v>
      </c>
    </row>
    <row r="1714" spans="2:17" x14ac:dyDescent="0.2">
      <c r="B1714" s="39" t="s">
        <v>42</v>
      </c>
      <c r="D1714" s="42">
        <f>_xll.qlCalendarAdvance(Calendar,$D1713,B1714,"f",FALSE)</f>
        <v>51468</v>
      </c>
      <c r="E1714" s="177">
        <f>_xll.qlInterestRateIndexValueDate(IndexON,D1714)</f>
        <v>51468</v>
      </c>
      <c r="F1714" s="193">
        <f>IFERROR(_xll.qlIndexFixing(IndexON,D1714,TRUE,_xll.ohTrigger(RecalcTrigger,TriggerON)),NA())</f>
        <v>1.4672464057250423E-2</v>
      </c>
      <c r="H1714" s="42">
        <f>_xll.qlCalendarAdvance(Calendar,$H1713,B1714,"f",FALSE)</f>
        <v>51468</v>
      </c>
      <c r="I1714" s="177">
        <f>_xll.qlInterestRateIndexValueDate(Index1M,$H1714)</f>
        <v>51470</v>
      </c>
      <c r="J1714" s="182">
        <f>IFERROR(_xll.qlIndexFixing(Index1M,$H1714,TRUE,_xll.ohTrigger(RecalcTrigger,Trigger1M)),NA())</f>
        <v>1.4758820412168973E-2</v>
      </c>
      <c r="K1714" s="44">
        <f>IFERROR(_xll.qlIndexFixing(Index3M,H1714,TRUE,_xll.ohTrigger(RecalcTrigger,Trigger3M)),NA())</f>
        <v>1.5065526206030633E-2</v>
      </c>
      <c r="L1714" s="44">
        <f>IFERROR(_xll.qlIndexFixing(Index6M,$H1714,TRUE,_xll.ohTrigger(RecalcTrigger,Trigger6M)),NA())</f>
        <v>1.5395699506590577E-2</v>
      </c>
      <c r="M1714" s="183">
        <f>IFERROR(_xll.qlIndexFixing(Index1Y,$H1714,TRUE,_xll.ohTrigger(RecalcTrigger,Trigger1Y)),NA())</f>
        <v>1.5903244928881712E-2</v>
      </c>
      <c r="N1714" s="182">
        <f>IFERROR(_xll.qlIndexFixing(ONIndex1M,I1714,TRUE,_xll.ohTrigger(RecalcTrigger,Trigger1M)),NA())</f>
        <v>1.4756042362087385E-2</v>
      </c>
      <c r="O1714" s="44">
        <f>IFERROR(_xll.qlIndexFixing(ONIndex3M,I1714,TRUE,_xll.ohTrigger(RecalcTrigger,Trigger3M)),NA())</f>
        <v>1.5062181962237631E-2</v>
      </c>
      <c r="P1714" s="44">
        <f>IFERROR(_xll.qlIndexFixing(ONIndex6M,I1714,TRUE,_xll.ohTrigger(RecalcTrigger,Trigger6M)),NA())</f>
        <v>1.5402485009259337E-2</v>
      </c>
      <c r="Q1714" s="183">
        <f>IFERROR(_xll.qlIndexFixing(ONIndex1Y,I1714,TRUE,_xll.ohTrigger(RecalcTrigger,Trigger1Y)),NA())</f>
        <v>1.5997093105140081E-2</v>
      </c>
    </row>
    <row r="1715" spans="2:17" x14ac:dyDescent="0.2">
      <c r="B1715" s="39" t="s">
        <v>42</v>
      </c>
      <c r="D1715" s="42">
        <f>_xll.qlCalendarAdvance(Calendar,$D1714,B1715,"f",FALSE)</f>
        <v>51475</v>
      </c>
      <c r="E1715" s="177">
        <f>_xll.qlInterestRateIndexValueDate(IndexON,D1715)</f>
        <v>51475</v>
      </c>
      <c r="F1715" s="193">
        <f>IFERROR(_xll.qlIndexFixing(IndexON,D1715,TRUE,_xll.ohTrigger(RecalcTrigger,TriggerON)),NA())</f>
        <v>1.4668185587911609E-2</v>
      </c>
      <c r="H1715" s="42">
        <f>_xll.qlCalendarAdvance(Calendar,$H1714,B1715,"f",FALSE)</f>
        <v>51475</v>
      </c>
      <c r="I1715" s="177">
        <f>_xll.qlInterestRateIndexValueDate(Index1M,$H1715)</f>
        <v>51477</v>
      </c>
      <c r="J1715" s="182">
        <f>IFERROR(_xll.qlIndexFixing(Index1M,$H1715,TRUE,_xll.ohTrigger(RecalcTrigger,Trigger1M)),NA())</f>
        <v>1.4754855715577298E-2</v>
      </c>
      <c r="K1715" s="44">
        <f>IFERROR(_xll.qlIndexFixing(Index3M,H1715,TRUE,_xll.ohTrigger(RecalcTrigger,Trigger3M)),NA())</f>
        <v>1.5061305017778359E-2</v>
      </c>
      <c r="L1715" s="44">
        <f>IFERROR(_xll.qlIndexFixing(Index6M,$H1715,TRUE,_xll.ohTrigger(RecalcTrigger,Trigger6M)),NA())</f>
        <v>1.5389991041973529E-2</v>
      </c>
      <c r="M1715" s="183">
        <f>IFERROR(_xll.qlIndexFixing(Index1Y,$H1715,TRUE,_xll.ohTrigger(RecalcTrigger,Trigger1Y)),NA())</f>
        <v>1.5893538447250083E-2</v>
      </c>
      <c r="N1715" s="182">
        <f>IFERROR(_xll.qlIndexFixing(ONIndex1M,I1715,TRUE,_xll.ohTrigger(RecalcTrigger,Trigger1M)),NA())</f>
        <v>1.4751971535051922E-2</v>
      </c>
      <c r="O1715" s="44">
        <f>IFERROR(_xll.qlIndexFixing(ONIndex3M,I1715,TRUE,_xll.ohTrigger(RecalcTrigger,Trigger3M)),NA())</f>
        <v>1.5057760276100396E-2</v>
      </c>
      <c r="P1715" s="44">
        <f>IFERROR(_xll.qlIndexFixing(ONIndex6M,I1715,TRUE,_xll.ohTrigger(RecalcTrigger,Trigger6M)),NA())</f>
        <v>1.5401263484777772E-2</v>
      </c>
      <c r="Q1715" s="183">
        <f>IFERROR(_xll.qlIndexFixing(ONIndex1Y,I1715,TRUE,_xll.ohTrigger(RecalcTrigger,Trigger1Y)),NA())</f>
        <v>1.5996928726709214E-2</v>
      </c>
    </row>
    <row r="1716" spans="2:17" x14ac:dyDescent="0.2">
      <c r="B1716" s="39" t="s">
        <v>42</v>
      </c>
      <c r="D1716" s="42">
        <f>_xll.qlCalendarAdvance(Calendar,$D1715,B1716,"f",FALSE)</f>
        <v>51482</v>
      </c>
      <c r="E1716" s="177">
        <f>_xll.qlInterestRateIndexValueDate(IndexON,D1716)</f>
        <v>51482</v>
      </c>
      <c r="F1716" s="193">
        <f>IFERROR(_xll.qlIndexFixing(IndexON,D1716,TRUE,_xll.ohTrigger(RecalcTrigger,TriggerON)),NA())</f>
        <v>1.4663995579811129E-2</v>
      </c>
      <c r="H1716" s="42">
        <f>_xll.qlCalendarAdvance(Calendar,$H1715,B1716,"f",FALSE)</f>
        <v>51482</v>
      </c>
      <c r="I1716" s="177">
        <f>_xll.qlInterestRateIndexValueDate(Index1M,$H1716)</f>
        <v>51484</v>
      </c>
      <c r="J1716" s="182">
        <f>IFERROR(_xll.qlIndexFixing(Index1M,$H1716,TRUE,_xll.ohTrigger(RecalcTrigger,Trigger1M)),NA())</f>
        <v>1.4750941501192426E-2</v>
      </c>
      <c r="K1716" s="44">
        <f>IFERROR(_xll.qlIndexFixing(Index3M,H1716,TRUE,_xll.ohTrigger(RecalcTrigger,Trigger3M)),NA())</f>
        <v>1.5057113369025821E-2</v>
      </c>
      <c r="L1716" s="44">
        <f>IFERROR(_xll.qlIndexFixing(Index6M,$H1716,TRUE,_xll.ohTrigger(RecalcTrigger,Trigger6M)),NA())</f>
        <v>1.5384104610326795E-2</v>
      </c>
      <c r="M1716" s="183">
        <f>IFERROR(_xll.qlIndexFixing(Index1Y,$H1716,TRUE,_xll.ohTrigger(RecalcTrigger,Trigger1Y)),NA())</f>
        <v>1.5884547177767234E-2</v>
      </c>
      <c r="N1716" s="182">
        <f>IFERROR(_xll.qlIndexFixing(ONIndex1M,I1716,TRUE,_xll.ohTrigger(RecalcTrigger,Trigger1M)),NA())</f>
        <v>1.4747991332804133E-2</v>
      </c>
      <c r="O1716" s="44">
        <f>IFERROR(_xll.qlIndexFixing(ONIndex3M,I1716,TRUE,_xll.ohTrigger(RecalcTrigger,Trigger3M)),NA())</f>
        <v>1.5053423299162816E-2</v>
      </c>
      <c r="P1716" s="44">
        <f>IFERROR(_xll.qlIndexFixing(ONIndex6M,I1716,TRUE,_xll.ohTrigger(RecalcTrigger,Trigger6M)),NA())</f>
        <v>1.5400148745996489E-2</v>
      </c>
      <c r="Q1716" s="183">
        <f>IFERROR(_xll.qlIndexFixing(ONIndex1Y,I1716,TRUE,_xll.ohTrigger(RecalcTrigger,Trigger1Y)),NA())</f>
        <v>1.5996852749164958E-2</v>
      </c>
    </row>
    <row r="1717" spans="2:17" x14ac:dyDescent="0.2">
      <c r="B1717" s="39" t="s">
        <v>42</v>
      </c>
      <c r="D1717" s="42">
        <f>_xll.qlCalendarAdvance(Calendar,$D1716,B1717,"f",FALSE)</f>
        <v>51489</v>
      </c>
      <c r="E1717" s="177">
        <f>_xll.qlInterestRateIndexValueDate(IndexON,D1717)</f>
        <v>51489</v>
      </c>
      <c r="F1717" s="193">
        <f>IFERROR(_xll.qlIndexFixing(IndexON,D1717,TRUE,_xll.ohTrigger(RecalcTrigger,TriggerON)),NA())</f>
        <v>1.4659894341102486E-2</v>
      </c>
      <c r="H1717" s="42">
        <f>_xll.qlCalendarAdvance(Calendar,$H1716,B1717,"f",FALSE)</f>
        <v>51489</v>
      </c>
      <c r="I1717" s="177">
        <f>_xll.qlInterestRateIndexValueDate(Index1M,$H1717)</f>
        <v>51491</v>
      </c>
      <c r="J1717" s="182">
        <f>IFERROR(_xll.qlIndexFixing(Index1M,$H1717,TRUE,_xll.ohTrigger(RecalcTrigger,Trigger1M)),NA())</f>
        <v>1.4747061217944163E-2</v>
      </c>
      <c r="K1717" s="44">
        <f>IFERROR(_xll.qlIndexFixing(Index3M,H1717,TRUE,_xll.ohTrigger(RecalcTrigger,Trigger3M)),NA())</f>
        <v>1.5052946192152028E-2</v>
      </c>
      <c r="L1717" s="44">
        <f>IFERROR(_xll.qlIndexFixing(Index6M,$H1717,TRUE,_xll.ohTrigger(RecalcTrigger,Trigger6M)),NA())</f>
        <v>1.5378037112716082E-2</v>
      </c>
      <c r="M1717" s="183">
        <f>IFERROR(_xll.qlIndexFixing(Index1Y,$H1717,TRUE,_xll.ohTrigger(RecalcTrigger,Trigger1Y)),NA())</f>
        <v>1.5875404805130205E-2</v>
      </c>
      <c r="N1717" s="182">
        <f>IFERROR(_xll.qlIndexFixing(ONIndex1M,I1717,TRUE,_xll.ohTrigger(RecalcTrigger,Trigger1M)),NA())</f>
        <v>1.4742975630470667E-2</v>
      </c>
      <c r="O1717" s="44">
        <f>IFERROR(_xll.qlIndexFixing(ONIndex3M,I1717,TRUE,_xll.ohTrigger(RecalcTrigger,Trigger3M)),NA())</f>
        <v>1.5047943431243382E-2</v>
      </c>
      <c r="P1717" s="44">
        <f>IFERROR(_xll.qlIndexFixing(ONIndex6M,I1717,TRUE,_xll.ohTrigger(RecalcTrigger,Trigger6M)),NA())</f>
        <v>1.539381135642337E-2</v>
      </c>
      <c r="Q1717" s="183">
        <f>IFERROR(_xll.qlIndexFixing(ONIndex1Y,I1717,TRUE,_xll.ohTrigger(RecalcTrigger,Trigger1Y)),NA())</f>
        <v>1.5987378787549744E-2</v>
      </c>
    </row>
    <row r="1718" spans="2:17" x14ac:dyDescent="0.2">
      <c r="B1718" s="39" t="s">
        <v>42</v>
      </c>
      <c r="D1718" s="42">
        <f>_xll.qlCalendarAdvance(Calendar,$D1717,B1718,"f",FALSE)</f>
        <v>51497</v>
      </c>
      <c r="E1718" s="177">
        <f>_xll.qlInterestRateIndexValueDate(IndexON,D1718)</f>
        <v>51497</v>
      </c>
      <c r="F1718" s="193">
        <f>IFERROR(_xll.qlIndexFixing(IndexON,D1718,TRUE,_xll.ohTrigger(RecalcTrigger,TriggerON)),NA())</f>
        <v>1.4655285532807483E-2</v>
      </c>
      <c r="H1718" s="42">
        <f>_xll.qlCalendarAdvance(Calendar,$H1717,B1718,"f",FALSE)</f>
        <v>51497</v>
      </c>
      <c r="I1718" s="177">
        <f>_xll.qlInterestRateIndexValueDate(Index1M,$H1718)</f>
        <v>51501</v>
      </c>
      <c r="J1718" s="182">
        <f>IFERROR(_xll.qlIndexFixing(Index1M,$H1718,TRUE,_xll.ohTrigger(RecalcTrigger,Trigger1M)),NA())</f>
        <v>1.4741552022016321E-2</v>
      </c>
      <c r="K1718" s="44">
        <f>IFERROR(_xll.qlIndexFixing(Index3M,H1718,TRUE,_xll.ohTrigger(RecalcTrigger,Trigger3M)),NA())</f>
        <v>1.5046983933701056E-2</v>
      </c>
      <c r="L1718" s="44">
        <f>IFERROR(_xll.qlIndexFixing(Index6M,$H1718,TRUE,_xll.ohTrigger(RecalcTrigger,Trigger6M)),NA())</f>
        <v>1.5369571656120094E-2</v>
      </c>
      <c r="M1718" s="183">
        <f>IFERROR(_xll.qlIndexFixing(Index1Y,$H1718,TRUE,_xll.ohTrigger(RecalcTrigger,Trigger1Y)),NA())</f>
        <v>1.5862838151271246E-2</v>
      </c>
      <c r="N1718" s="182">
        <f>IFERROR(_xll.qlIndexFixing(ONIndex1M,I1718,TRUE,_xll.ohTrigger(RecalcTrigger,Trigger1M)),NA())</f>
        <v>1.4739097889862052E-2</v>
      </c>
      <c r="O1718" s="44">
        <f>IFERROR(_xll.qlIndexFixing(ONIndex3M,I1718,TRUE,_xll.ohTrigger(RecalcTrigger,Trigger3M)),NA())</f>
        <v>1.5043706146560254E-2</v>
      </c>
      <c r="P1718" s="44">
        <f>IFERROR(_xll.qlIndexFixing(ONIndex6M,I1718,TRUE,_xll.ohTrigger(RecalcTrigger,Trigger6M)),NA())</f>
        <v>1.5387410456533246E-2</v>
      </c>
      <c r="Q1718" s="183">
        <f>IFERROR(_xll.qlIndexFixing(ONIndex1Y,I1718,TRUE,_xll.ohTrigger(RecalcTrigger,Trigger1Y)),NA())</f>
        <v>1.5977221151217691E-2</v>
      </c>
    </row>
    <row r="1719" spans="2:17" x14ac:dyDescent="0.2">
      <c r="B1719" s="39" t="s">
        <v>42</v>
      </c>
      <c r="D1719" s="42">
        <f>_xll.qlCalendarAdvance(Calendar,$D1718,B1719,"f",FALSE)</f>
        <v>51504</v>
      </c>
      <c r="E1719" s="177">
        <f>_xll.qlInterestRateIndexValueDate(IndexON,D1719)</f>
        <v>51504</v>
      </c>
      <c r="F1719" s="193">
        <f>IFERROR(_xll.qlIndexFixing(IndexON,D1719,TRUE,_xll.ohTrigger(RecalcTrigger,TriggerON)),NA())</f>
        <v>1.4651273655337249E-2</v>
      </c>
      <c r="H1719" s="42">
        <f>_xll.qlCalendarAdvance(Calendar,$H1718,B1719,"f",FALSE)</f>
        <v>51504</v>
      </c>
      <c r="I1719" s="177">
        <f>_xll.qlInterestRateIndexValueDate(Index1M,$H1719)</f>
        <v>51508</v>
      </c>
      <c r="J1719" s="182">
        <f>IFERROR(_xll.qlIndexFixing(Index1M,$H1719,TRUE,_xll.ohTrigger(RecalcTrigger,Trigger1M)),NA())</f>
        <v>1.4737716767914921E-2</v>
      </c>
      <c r="K1719" s="44">
        <f>IFERROR(_xll.qlIndexFixing(Index3M,H1719,TRUE,_xll.ohTrigger(RecalcTrigger,Trigger3M)),NA())</f>
        <v>1.5042932341335523E-2</v>
      </c>
      <c r="L1719" s="44">
        <f>IFERROR(_xll.qlIndexFixing(Index6M,$H1719,TRUE,_xll.ohTrigger(RecalcTrigger,Trigger6M)),NA())</f>
        <v>1.5363155147110747E-2</v>
      </c>
      <c r="M1719" s="183">
        <f>IFERROR(_xll.qlIndexFixing(Index1Y,$H1719,TRUE,_xll.ohTrigger(RecalcTrigger,Trigger1Y)),NA())</f>
        <v>1.5853703258681819E-2</v>
      </c>
      <c r="N1719" s="182">
        <f>IFERROR(_xll.qlIndexFixing(ONIndex1M,I1719,TRUE,_xll.ohTrigger(RecalcTrigger,Trigger1M)),NA())</f>
        <v>1.4735787867046213E-2</v>
      </c>
      <c r="O1719" s="44">
        <f>IFERROR(_xll.qlIndexFixing(ONIndex3M,I1719,TRUE,_xll.ohTrigger(RecalcTrigger,Trigger3M)),NA())</f>
        <v>1.5040089236109111E-2</v>
      </c>
      <c r="P1719" s="44">
        <f>IFERROR(_xll.qlIndexFixing(ONIndex6M,I1719,TRUE,_xll.ohTrigger(RecalcTrigger,Trigger6M)),NA())</f>
        <v>1.5381943123147224E-2</v>
      </c>
      <c r="Q1719" s="183">
        <f>IFERROR(_xll.qlIndexFixing(ONIndex1Y,I1719,TRUE,_xll.ohTrigger(RecalcTrigger,Trigger1Y)),NA())</f>
        <v>1.5968546901259373E-2</v>
      </c>
    </row>
    <row r="1720" spans="2:17" x14ac:dyDescent="0.2">
      <c r="B1720" s="39" t="s">
        <v>42</v>
      </c>
      <c r="D1720" s="42">
        <f>_xll.qlCalendarAdvance(Calendar,$D1719,B1720,"f",FALSE)</f>
        <v>51511</v>
      </c>
      <c r="E1720" s="177">
        <f>_xll.qlInterestRateIndexValueDate(IndexON,D1720)</f>
        <v>51511</v>
      </c>
      <c r="F1720" s="193">
        <f>IFERROR(_xll.qlIndexFixing(IndexON,D1720,TRUE,_xll.ohTrigger(RecalcTrigger,TriggerON)),NA())</f>
        <v>1.4647279929587143E-2</v>
      </c>
      <c r="H1720" s="42">
        <f>_xll.qlCalendarAdvance(Calendar,$H1719,B1720,"f",FALSE)</f>
        <v>51511</v>
      </c>
      <c r="I1720" s="177">
        <f>_xll.qlInterestRateIndexValueDate(Index1M,$H1720)</f>
        <v>51515</v>
      </c>
      <c r="J1720" s="182">
        <f>IFERROR(_xll.qlIndexFixing(Index1M,$H1720,TRUE,_xll.ohTrigger(RecalcTrigger,Trigger1M)),NA())</f>
        <v>1.4733899058011873E-2</v>
      </c>
      <c r="K1720" s="44">
        <f>IFERROR(_xll.qlIndexFixing(Index3M,H1720,TRUE,_xll.ohTrigger(RecalcTrigger,Trigger3M)),NA())</f>
        <v>1.5038834127296626E-2</v>
      </c>
      <c r="L1720" s="44">
        <f>IFERROR(_xll.qlIndexFixing(Index6M,$H1720,TRUE,_xll.ohTrigger(RecalcTrigger,Trigger6M)),NA())</f>
        <v>1.535707155583649E-2</v>
      </c>
      <c r="M1720" s="183">
        <f>IFERROR(_xll.qlIndexFixing(Index1Y,$H1720,TRUE,_xll.ohTrigger(RecalcTrigger,Trigger1Y)),NA())</f>
        <v>1.5844614957928098E-2</v>
      </c>
      <c r="N1720" s="182">
        <f>IFERROR(_xll.qlIndexFixing(ONIndex1M,I1720,TRUE,_xll.ohTrigger(RecalcTrigger,Trigger1M)),NA())</f>
        <v>1.4731942297743217E-2</v>
      </c>
      <c r="O1720" s="44">
        <f>IFERROR(_xll.qlIndexFixing(ONIndex3M,I1720,TRUE,_xll.ohTrigger(RecalcTrigger,Trigger3M)),NA())</f>
        <v>1.5035887142476057E-2</v>
      </c>
      <c r="P1720" s="44">
        <f>IFERROR(_xll.qlIndexFixing(ONIndex6M,I1720,TRUE,_xll.ohTrigger(RecalcTrigger,Trigger6M)),NA())</f>
        <v>1.5375587016626113E-2</v>
      </c>
      <c r="Q1720" s="183">
        <f>IFERROR(_xll.qlIndexFixing(ONIndex1Y,I1720,TRUE,_xll.ohTrigger(RecalcTrigger,Trigger1Y)),NA())</f>
        <v>1.5958464793950355E-2</v>
      </c>
    </row>
    <row r="1721" spans="2:17" x14ac:dyDescent="0.2">
      <c r="B1721" s="39" t="s">
        <v>42</v>
      </c>
      <c r="D1721" s="42">
        <f>_xll.qlCalendarAdvance(Calendar,$D1720,B1721,"f",FALSE)</f>
        <v>51518</v>
      </c>
      <c r="E1721" s="177">
        <f>_xll.qlInterestRateIndexValueDate(IndexON,D1721)</f>
        <v>51518</v>
      </c>
      <c r="F1721" s="193">
        <f>IFERROR(_xll.qlIndexFixing(IndexON,D1721,TRUE,_xll.ohTrigger(RecalcTrigger,TriggerON)),NA())</f>
        <v>1.4643304445804972E-2</v>
      </c>
      <c r="H1721" s="42">
        <f>_xll.qlCalendarAdvance(Calendar,$H1720,B1721,"f",FALSE)</f>
        <v>51518</v>
      </c>
      <c r="I1721" s="177">
        <f>_xll.qlInterestRateIndexValueDate(Index1M,$H1721)</f>
        <v>51522</v>
      </c>
      <c r="J1721" s="182">
        <f>IFERROR(_xll.qlIndexFixing(Index1M,$H1721,TRUE,_xll.ohTrigger(RecalcTrigger,Trigger1M)),NA())</f>
        <v>1.4730098979228615E-2</v>
      </c>
      <c r="K1721" s="44">
        <f>IFERROR(_xll.qlIndexFixing(Index3M,H1721,TRUE,_xll.ohTrigger(RecalcTrigger,Trigger3M)),NA())</f>
        <v>1.503478167847485E-2</v>
      </c>
      <c r="L1721" s="44">
        <f>IFERROR(_xll.qlIndexFixing(Index6M,$H1721,TRUE,_xll.ohTrigger(RecalcTrigger,Trigger6M)),NA())</f>
        <v>1.5351013968648148E-2</v>
      </c>
      <c r="M1721" s="183">
        <f>IFERROR(_xll.qlIndexFixing(Index1Y,$H1721,TRUE,_xll.ohTrigger(RecalcTrigger,Trigger1Y)),NA())</f>
        <v>1.5835573446183648E-2</v>
      </c>
      <c r="N1721" s="182">
        <f>IFERROR(_xll.qlIndexFixing(ONIndex1M,I1721,TRUE,_xll.ohTrigger(RecalcTrigger,Trigger1M)),NA())</f>
        <v>1.4728114175523999E-2</v>
      </c>
      <c r="O1721" s="44">
        <f>IFERROR(_xll.qlIndexFixing(ONIndex3M,I1721,TRUE,_xll.ohTrigger(RecalcTrigger,Trigger3M)),NA())</f>
        <v>1.5031704125503254E-2</v>
      </c>
      <c r="P1721" s="44">
        <f>IFERROR(_xll.qlIndexFixing(ONIndex6M,I1721,TRUE,_xll.ohTrigger(RecalcTrigger,Trigger6M)),NA())</f>
        <v>1.5369255198995901E-2</v>
      </c>
      <c r="Q1721" s="183">
        <f>IFERROR(_xll.qlIndexFixing(ONIndex1Y,I1721,TRUE,_xll.ohTrigger(RecalcTrigger,Trigger1Y)),NA())</f>
        <v>1.5948423635085973E-2</v>
      </c>
    </row>
    <row r="1722" spans="2:17" x14ac:dyDescent="0.2">
      <c r="B1722" s="39" t="s">
        <v>42</v>
      </c>
      <c r="D1722" s="42">
        <f>_xll.qlCalendarAdvance(Calendar,$D1721,B1722,"f",FALSE)</f>
        <v>51525</v>
      </c>
      <c r="E1722" s="177">
        <f>_xll.qlInterestRateIndexValueDate(IndexON,D1722)</f>
        <v>51525</v>
      </c>
      <c r="F1722" s="193">
        <f>IFERROR(_xll.qlIndexFixing(IndexON,D1722,TRUE,_xll.ohTrigger(RecalcTrigger,TriggerON)),NA())</f>
        <v>1.4639347293599059E-2</v>
      </c>
      <c r="H1722" s="42">
        <f>_xll.qlCalendarAdvance(Calendar,$H1721,B1722,"f",FALSE)</f>
        <v>51525</v>
      </c>
      <c r="I1722" s="177">
        <f>_xll.qlInterestRateIndexValueDate(Index1M,$H1722)</f>
        <v>51529</v>
      </c>
      <c r="J1722" s="182">
        <f>IFERROR(_xll.qlIndexFixing(Index1M,$H1722,TRUE,_xll.ohTrigger(RecalcTrigger,Trigger1M)),NA())</f>
        <v>1.4726316618484007E-2</v>
      </c>
      <c r="K1722" s="44">
        <f>IFERROR(_xll.qlIndexFixing(Index3M,H1722,TRUE,_xll.ohTrigger(RecalcTrigger,Trigger3M)),NA())</f>
        <v>1.5030696904030435E-2</v>
      </c>
      <c r="L1722" s="44">
        <f>IFERROR(_xll.qlIndexFixing(Index6M,$H1722,TRUE,_xll.ohTrigger(RecalcTrigger,Trigger6M)),NA())</f>
        <v>1.5344982504694371E-2</v>
      </c>
      <c r="M1722" s="183">
        <f>IFERROR(_xll.qlIndexFixing(Index1Y,$H1722,TRUE,_xll.ohTrigger(RecalcTrigger,Trigger1Y)),NA())</f>
        <v>1.5826578920622468E-2</v>
      </c>
      <c r="N1722" s="182">
        <f>IFERROR(_xll.qlIndexFixing(ONIndex1M,I1722,TRUE,_xll.ohTrigger(RecalcTrigger,Trigger1M)),NA())</f>
        <v>1.4724303587119181E-2</v>
      </c>
      <c r="O1722" s="44">
        <f>IFERROR(_xll.qlIndexFixing(ONIndex3M,I1722,TRUE,_xll.ohTrigger(RecalcTrigger,Trigger3M)),NA())</f>
        <v>1.5027540275118767E-2</v>
      </c>
      <c r="P1722" s="44">
        <f>IFERROR(_xll.qlIndexFixing(ONIndex6M,I1722,TRUE,_xll.ohTrigger(RecalcTrigger,Trigger6M)),NA())</f>
        <v>1.536294778864189E-2</v>
      </c>
      <c r="Q1722" s="183">
        <f>IFERROR(_xll.qlIndexFixing(ONIndex1Y,I1722,TRUE,_xll.ohTrigger(RecalcTrigger,Trigger1Y)),NA())</f>
        <v>1.5938423620109887E-2</v>
      </c>
    </row>
    <row r="1723" spans="2:17" x14ac:dyDescent="0.2">
      <c r="B1723" s="39" t="s">
        <v>42</v>
      </c>
      <c r="D1723" s="42">
        <f>_xll.qlCalendarAdvance(Calendar,$D1722,B1723,"f",FALSE)</f>
        <v>51532</v>
      </c>
      <c r="E1723" s="177">
        <f>_xll.qlInterestRateIndexValueDate(IndexON,D1723)</f>
        <v>51532</v>
      </c>
      <c r="F1723" s="193">
        <f>IFERROR(_xll.qlIndexFixing(IndexON,D1723,TRUE,_xll.ohTrigger(RecalcTrigger,TriggerON)),NA())</f>
        <v>1.4635408562897467E-2</v>
      </c>
      <c r="H1723" s="42">
        <f>_xll.qlCalendarAdvance(Calendar,$H1722,B1723,"f",FALSE)</f>
        <v>51532</v>
      </c>
      <c r="I1723" s="177">
        <f>_xll.qlInterestRateIndexValueDate(Index1M,$H1723)</f>
        <v>51536</v>
      </c>
      <c r="J1723" s="182">
        <f>IFERROR(_xll.qlIndexFixing(Index1M,$H1723,TRUE,_xll.ohTrigger(RecalcTrigger,Trigger1M)),NA())</f>
        <v>1.4722451740231917E-2</v>
      </c>
      <c r="K1723" s="44">
        <f>IFERROR(_xll.qlIndexFixing(Index3M,H1723,TRUE,_xll.ohTrigger(RecalcTrigger,Trigger3M)),NA())</f>
        <v>1.5026658074470411E-2</v>
      </c>
      <c r="L1723" s="44">
        <f>IFERROR(_xll.qlIndexFixing(Index6M,$H1723,TRUE,_xll.ohTrigger(RecalcTrigger,Trigger6M)),NA())</f>
        <v>1.533897728312205E-2</v>
      </c>
      <c r="M1723" s="183">
        <f>IFERROR(_xll.qlIndexFixing(Index1Y,$H1723,TRUE,_xll.ohTrigger(RecalcTrigger,Trigger1Y)),NA())</f>
        <v>1.5817631578417035E-2</v>
      </c>
      <c r="N1723" s="182">
        <f>IFERROR(_xll.qlIndexFixing(ONIndex1M,I1723,TRUE,_xll.ohTrigger(RecalcTrigger,Trigger1M)),NA())</f>
        <v>1.4720510619419258E-2</v>
      </c>
      <c r="O1723" s="44">
        <f>IFERROR(_xll.qlIndexFixing(ONIndex3M,I1723,TRUE,_xll.ohTrigger(RecalcTrigger,Trigger3M)),NA())</f>
        <v>1.502339568069111E-2</v>
      </c>
      <c r="P1723" s="44">
        <f>IFERROR(_xll.qlIndexFixing(ONIndex6M,I1723,TRUE,_xll.ohTrigger(RecalcTrigger,Trigger6M)),NA())</f>
        <v>1.5356664904029316E-2</v>
      </c>
      <c r="Q1723" s="183">
        <f>IFERROR(_xll.qlIndexFixing(ONIndex1Y,I1723,TRUE,_xll.ohTrigger(RecalcTrigger,Trigger1Y)),NA())</f>
        <v>1.5928464944385823E-2</v>
      </c>
    </row>
    <row r="1724" spans="2:17" x14ac:dyDescent="0.2">
      <c r="B1724" s="39" t="s">
        <v>42</v>
      </c>
      <c r="D1724" s="42">
        <f>_xll.qlCalendarAdvance(Calendar,$D1723,B1724,"f",FALSE)</f>
        <v>51539</v>
      </c>
      <c r="E1724" s="177">
        <f>_xll.qlInterestRateIndexValueDate(IndexON,D1724)</f>
        <v>51539</v>
      </c>
      <c r="F1724" s="193">
        <f>IFERROR(_xll.qlIndexFixing(IndexON,D1724,TRUE,_xll.ohTrigger(RecalcTrigger,TriggerON)),NA())</f>
        <v>1.4631488343628263E-2</v>
      </c>
      <c r="H1724" s="42">
        <f>_xll.qlCalendarAdvance(Calendar,$H1723,B1724,"f",FALSE)</f>
        <v>51539</v>
      </c>
      <c r="I1724" s="177">
        <f>_xll.qlInterestRateIndexValueDate(Index1M,$H1724)</f>
        <v>51543</v>
      </c>
      <c r="J1724" s="182">
        <f>IFERROR(_xll.qlIndexFixing(Index1M,$H1724,TRUE,_xll.ohTrigger(RecalcTrigger,Trigger1M)),NA())</f>
        <v>1.4718701681731046E-2</v>
      </c>
      <c r="K1724" s="44">
        <f>IFERROR(_xll.qlIndexFixing(Index3M,H1724,TRUE,_xll.ohTrigger(RecalcTrigger,Trigger3M)),NA())</f>
        <v>1.5022639219405411E-2</v>
      </c>
      <c r="L1724" s="44">
        <f>IFERROR(_xll.qlIndexFixing(Index6M,$H1724,TRUE,_xll.ohTrigger(RecalcTrigger,Trigger6M)),NA())</f>
        <v>1.5332998423078073E-2</v>
      </c>
      <c r="M1724" s="183">
        <f>IFERROR(_xll.qlIndexFixing(Index1Y,$H1724,TRUE,_xll.ohTrigger(RecalcTrigger,Trigger1Y)),NA())</f>
        <v>1.580873161674003E-2</v>
      </c>
      <c r="N1724" s="182">
        <f>IFERROR(_xll.qlIndexFixing(ONIndex1M,I1724,TRUE,_xll.ohTrigger(RecalcTrigger,Trigger1M)),NA())</f>
        <v>1.4716735359234789E-2</v>
      </c>
      <c r="O1724" s="44">
        <f>IFERROR(_xll.qlIndexFixing(ONIndex3M,I1724,TRUE,_xll.ohTrigger(RecalcTrigger,Trigger3M)),NA())</f>
        <v>1.5019270431908538E-2</v>
      </c>
      <c r="P1724" s="44">
        <f>IFERROR(_xll.qlIndexFixing(ONIndex6M,I1724,TRUE,_xll.ohTrigger(RecalcTrigger,Trigger6M)),NA())</f>
        <v>1.5350406663543481E-2</v>
      </c>
      <c r="Q1724" s="183">
        <f>IFERROR(_xll.qlIndexFixing(ONIndex1Y,I1724,TRUE,_xll.ohTrigger(RecalcTrigger,Trigger1Y)),NA())</f>
        <v>1.5918547802957761E-2</v>
      </c>
    </row>
    <row r="1725" spans="2:17" x14ac:dyDescent="0.2">
      <c r="B1725" s="39" t="s">
        <v>42</v>
      </c>
      <c r="D1725" s="42">
        <f>_xll.qlCalendarAdvance(Calendar,$D1724,B1725,"f",FALSE)</f>
        <v>51546</v>
      </c>
      <c r="E1725" s="177">
        <f>_xll.qlInterestRateIndexValueDate(IndexON,D1725)</f>
        <v>51546</v>
      </c>
      <c r="F1725" s="193">
        <f>IFERROR(_xll.qlIndexFixing(IndexON,D1725,TRUE,_xll.ohTrigger(RecalcTrigger,TriggerON)),NA())</f>
        <v>1.4627586725639574E-2</v>
      </c>
      <c r="H1725" s="42">
        <f>_xll.qlCalendarAdvance(Calendar,$H1724,B1725,"f",FALSE)</f>
        <v>51546</v>
      </c>
      <c r="I1725" s="177">
        <f>_xll.qlInterestRateIndexValueDate(Index1M,$H1725)</f>
        <v>51550</v>
      </c>
      <c r="J1725" s="182">
        <f>IFERROR(_xll.qlIndexFixing(Index1M,$H1725,TRUE,_xll.ohTrigger(RecalcTrigger,Trigger1M)),NA())</f>
        <v>1.4714969581079667E-2</v>
      </c>
      <c r="K1725" s="44">
        <f>IFERROR(_xll.qlIndexFixing(Index3M,H1725,TRUE,_xll.ohTrigger(RecalcTrigger,Trigger3M)),NA())</f>
        <v>1.5018640428666876E-2</v>
      </c>
      <c r="L1725" s="44">
        <f>IFERROR(_xll.qlIndexFixing(Index6M,$H1725,TRUE,_xll.ohTrigger(RecalcTrigger,Trigger6M)),NA())</f>
        <v>1.5327046043708893E-2</v>
      </c>
      <c r="M1725" s="183">
        <f>IFERROR(_xll.qlIndexFixing(Index1Y,$H1725,TRUE,_xll.ohTrigger(RecalcTrigger,Trigger1Y)),NA())</f>
        <v>1.5799879232763273E-2</v>
      </c>
      <c r="N1725" s="182">
        <f>IFERROR(_xll.qlIndexFixing(ONIndex1M,I1725,TRUE,_xll.ohTrigger(RecalcTrigger,Trigger1M)),NA())</f>
        <v>1.4712977893376333E-2</v>
      </c>
      <c r="O1725" s="44">
        <f>IFERROR(_xll.qlIndexFixing(ONIndex3M,I1725,TRUE,_xll.ohTrigger(RecalcTrigger,Trigger3M)),NA())</f>
        <v>1.5015164618139565E-2</v>
      </c>
      <c r="P1725" s="44">
        <f>IFERROR(_xll.qlIndexFixing(ONIndex6M,I1725,TRUE,_xll.ohTrigger(RecalcTrigger,Trigger6M)),NA())</f>
        <v>1.5344173185809495E-2</v>
      </c>
      <c r="Q1725" s="183">
        <f>IFERROR(_xll.qlIndexFixing(ONIndex1Y,I1725,TRUE,_xll.ohTrigger(RecalcTrigger,Trigger1Y)),NA())</f>
        <v>1.5908672391349299E-2</v>
      </c>
    </row>
    <row r="1726" spans="2:17" x14ac:dyDescent="0.2">
      <c r="B1726" s="39" t="s">
        <v>42</v>
      </c>
      <c r="D1726" s="42">
        <f>_xll.qlCalendarAdvance(Calendar,$D1725,B1726,"f",FALSE)</f>
        <v>51553</v>
      </c>
      <c r="E1726" s="177">
        <f>_xll.qlInterestRateIndexValueDate(IndexON,D1726)</f>
        <v>51553</v>
      </c>
      <c r="F1726" s="193">
        <f>IFERROR(_xll.qlIndexFixing(IndexON,D1726,TRUE,_xll.ohTrigger(RecalcTrigger,TriggerON)),NA())</f>
        <v>1.4623703798939403E-2</v>
      </c>
      <c r="H1726" s="42">
        <f>_xll.qlCalendarAdvance(Calendar,$H1725,B1726,"f",FALSE)</f>
        <v>51553</v>
      </c>
      <c r="I1726" s="177">
        <f>_xll.qlInterestRateIndexValueDate(Index1M,$H1726)</f>
        <v>51557</v>
      </c>
      <c r="J1726" s="182">
        <f>IFERROR(_xll.qlIndexFixing(Index1M,$H1726,TRUE,_xll.ohTrigger(RecalcTrigger,Trigger1M)),NA())</f>
        <v>1.471125552518826E-2</v>
      </c>
      <c r="K1726" s="44">
        <f>IFERROR(_xll.qlIndexFixing(Index3M,H1726,TRUE,_xll.ohTrigger(RecalcTrigger,Trigger3M)),NA())</f>
        <v>1.5014661792090635E-2</v>
      </c>
      <c r="L1726" s="44">
        <f>IFERROR(_xll.qlIndexFixing(Index6M,$H1726,TRUE,_xll.ohTrigger(RecalcTrigger,Trigger6M)),NA())</f>
        <v>1.532112026416008E-2</v>
      </c>
      <c r="M1726" s="183">
        <f>IFERROR(_xll.qlIndexFixing(Index1Y,$H1726,TRUE,_xll.ohTrigger(RecalcTrigger,Trigger1Y)),NA())</f>
        <v>1.5791074623659231E-2</v>
      </c>
      <c r="N1726" s="182">
        <f>IFERROR(_xll.qlIndexFixing(ONIndex1M,I1726,TRUE,_xll.ohTrigger(RecalcTrigger,Trigger1M)),NA())</f>
        <v>1.4709238308734385E-2</v>
      </c>
      <c r="O1726" s="44">
        <f>IFERROR(_xll.qlIndexFixing(ONIndex3M,I1726,TRUE,_xll.ohTrigger(RecalcTrigger,Trigger3M)),NA())</f>
        <v>1.5011078329152383E-2</v>
      </c>
      <c r="P1726" s="44">
        <f>IFERROR(_xll.qlIndexFixing(ONIndex6M,I1726,TRUE,_xll.ohTrigger(RecalcTrigger,Trigger6M)),NA())</f>
        <v>1.533796458921266E-2</v>
      </c>
      <c r="Q1726" s="183">
        <f>IFERROR(_xll.qlIndexFixing(ONIndex1Y,I1726,TRUE,_xll.ohTrigger(RecalcTrigger,Trigger1Y)),NA())</f>
        <v>1.589883890476429E-2</v>
      </c>
    </row>
    <row r="1727" spans="2:17" x14ac:dyDescent="0.2">
      <c r="B1727" s="39" t="s">
        <v>42</v>
      </c>
      <c r="D1727" s="42">
        <f>_xll.qlCalendarAdvance(Calendar,$D1726,B1727,"f",FALSE)</f>
        <v>51560</v>
      </c>
      <c r="E1727" s="177">
        <f>_xll.qlInterestRateIndexValueDate(IndexON,D1727)</f>
        <v>51560</v>
      </c>
      <c r="F1727" s="193">
        <f>IFERROR(_xll.qlIndexFixing(IndexON,D1727,TRUE,_xll.ohTrigger(RecalcTrigger,TriggerON)),NA())</f>
        <v>1.4619839653375877E-2</v>
      </c>
      <c r="H1727" s="42">
        <f>_xll.qlCalendarAdvance(Calendar,$H1726,B1727,"f",FALSE)</f>
        <v>51560</v>
      </c>
      <c r="I1727" s="177">
        <f>_xll.qlInterestRateIndexValueDate(Index1M,$H1727)</f>
        <v>51564</v>
      </c>
      <c r="J1727" s="182">
        <f>IFERROR(_xll.qlIndexFixing(Index1M,$H1727,TRUE,_xll.ohTrigger(RecalcTrigger,Trigger1M)),NA())</f>
        <v>1.4707673627456938E-2</v>
      </c>
      <c r="K1727" s="44">
        <f>IFERROR(_xll.qlIndexFixing(Index3M,H1727,TRUE,_xll.ohTrigger(RecalcTrigger,Trigger3M)),NA())</f>
        <v>1.5010737142583821E-2</v>
      </c>
      <c r="L1727" s="44">
        <f>IFERROR(_xll.qlIndexFixing(Index6M,$H1727,TRUE,_xll.ohTrigger(RecalcTrigger,Trigger6M)),NA())</f>
        <v>1.5315047191774206E-2</v>
      </c>
      <c r="M1727" s="183">
        <f>IFERROR(_xll.qlIndexFixing(Index1Y,$H1727,TRUE,_xll.ohTrigger(RecalcTrigger,Trigger1Y)),NA())</f>
        <v>1.5782317986599056E-2</v>
      </c>
      <c r="N1727" s="182">
        <f>IFERROR(_xll.qlIndexFixing(ONIndex1M,I1727,TRUE,_xll.ohTrigger(RecalcTrigger,Trigger1M)),NA())</f>
        <v>1.4705516692199438E-2</v>
      </c>
      <c r="O1727" s="44">
        <f>IFERROR(_xll.qlIndexFixing(ONIndex3M,I1727,TRUE,_xll.ohTrigger(RecalcTrigger,Trigger3M)),NA())</f>
        <v>1.5007011654315505E-2</v>
      </c>
      <c r="P1727" s="44">
        <f>IFERROR(_xll.qlIndexFixing(ONIndex6M,I1727,TRUE,_xll.ohTrigger(RecalcTrigger,Trigger6M)),NA())</f>
        <v>1.533178099229815E-2</v>
      </c>
      <c r="Q1727" s="183">
        <f>IFERROR(_xll.qlIndexFixing(ONIndex1Y,I1727,TRUE,_xll.ohTrigger(RecalcTrigger,Trigger1Y)),NA())</f>
        <v>1.5889047538646395E-2</v>
      </c>
    </row>
    <row r="1728" spans="2:17" x14ac:dyDescent="0.2">
      <c r="B1728" s="39" t="s">
        <v>42</v>
      </c>
      <c r="D1728" s="42">
        <f>_xll.qlCalendarAdvance(Calendar,$D1727,B1728,"f",FALSE)</f>
        <v>51567</v>
      </c>
      <c r="E1728" s="177">
        <f>_xll.qlInterestRateIndexValueDate(IndexON,D1728)</f>
        <v>51567</v>
      </c>
      <c r="F1728" s="193">
        <f>IFERROR(_xll.qlIndexFixing(IndexON,D1728,TRUE,_xll.ohTrigger(RecalcTrigger,TriggerON)),NA())</f>
        <v>1.4615994378797126E-2</v>
      </c>
      <c r="H1728" s="42">
        <f>_xll.qlCalendarAdvance(Calendar,$H1727,B1728,"f",FALSE)</f>
        <v>51567</v>
      </c>
      <c r="I1728" s="177">
        <f>_xll.qlInterestRateIndexValueDate(Index1M,$H1728)</f>
        <v>51571</v>
      </c>
      <c r="J1728" s="182">
        <f>IFERROR(_xll.qlIndexFixing(Index1M,$H1728,TRUE,_xll.ohTrigger(RecalcTrigger,Trigger1M)),NA())</f>
        <v>1.4703999400227374E-2</v>
      </c>
      <c r="K1728" s="44">
        <f>IFERROR(_xll.qlIndexFixing(Index3M,H1728,TRUE,_xll.ohTrigger(RecalcTrigger,Trigger3M)),NA())</f>
        <v>1.5006800389860011E-2</v>
      </c>
      <c r="L1728" s="44">
        <f>IFERROR(_xll.qlIndexFixing(Index6M,$H1728,TRUE,_xll.ohTrigger(RecalcTrigger,Trigger6M)),NA())</f>
        <v>1.5309178390028324E-2</v>
      </c>
      <c r="M1728" s="183">
        <f>IFERROR(_xll.qlIndexFixing(Index1Y,$H1728,TRUE,_xll.ohTrigger(RecalcTrigger,Trigger1Y)),NA())</f>
        <v>1.577360951875479E-2</v>
      </c>
      <c r="N1728" s="182">
        <f>IFERROR(_xll.qlIndexFixing(ONIndex1M,I1728,TRUE,_xll.ohTrigger(RecalcTrigger,Trigger1M)),NA())</f>
        <v>1.4701813130422181E-2</v>
      </c>
      <c r="O1728" s="44">
        <f>IFERROR(_xll.qlIndexFixing(ONIndex3M,I1728,TRUE,_xll.ohTrigger(RecalcTrigger,Trigger3M)),NA())</f>
        <v>1.5002964683397124E-2</v>
      </c>
      <c r="P1728" s="44">
        <f>IFERROR(_xll.qlIndexFixing(ONIndex6M,I1728,TRUE,_xll.ohTrigger(RecalcTrigger,Trigger6M)),NA())</f>
        <v>1.5325622513531201E-2</v>
      </c>
      <c r="Q1728" s="183">
        <f>IFERROR(_xll.qlIndexFixing(ONIndex1Y,I1728,TRUE,_xll.ohTrigger(RecalcTrigger,Trigger1Y)),NA())</f>
        <v>1.5879298488199467E-2</v>
      </c>
    </row>
    <row r="1729" spans="2:17" x14ac:dyDescent="0.2">
      <c r="B1729" s="39" t="s">
        <v>42</v>
      </c>
      <c r="D1729" s="42">
        <f>_xll.qlCalendarAdvance(Calendar,$D1728,B1729,"f",FALSE)</f>
        <v>51574</v>
      </c>
      <c r="E1729" s="177">
        <f>_xll.qlInterestRateIndexValueDate(IndexON,D1729)</f>
        <v>51574</v>
      </c>
      <c r="F1729" s="193">
        <f>IFERROR(_xll.qlIndexFixing(IndexON,D1729,TRUE,_xll.ohTrigger(RecalcTrigger,TriggerON)),NA())</f>
        <v>1.4612168065051279E-2</v>
      </c>
      <c r="H1729" s="42">
        <f>_xll.qlCalendarAdvance(Calendar,$H1728,B1729,"f",FALSE)</f>
        <v>51574</v>
      </c>
      <c r="I1729" s="177">
        <f>_xll.qlInterestRateIndexValueDate(Index1M,$H1729)</f>
        <v>51578</v>
      </c>
      <c r="J1729" s="182">
        <f>IFERROR(_xll.qlIndexFixing(Index1M,$H1729,TRUE,_xll.ohTrigger(RecalcTrigger,Trigger1M)),NA())</f>
        <v>1.470034349946074E-2</v>
      </c>
      <c r="K1729" s="44">
        <f>IFERROR(_xll.qlIndexFixing(Index3M,H1729,TRUE,_xll.ohTrigger(RecalcTrigger,Trigger3M)),NA())</f>
        <v>1.500288406810703E-2</v>
      </c>
      <c r="L1729" s="44">
        <f>IFERROR(_xll.qlIndexFixing(Index6M,$H1729,TRUE,_xll.ohTrigger(RecalcTrigger,Trigger6M)),NA())</f>
        <v>1.5303336565034142E-2</v>
      </c>
      <c r="M1729" s="183">
        <f>IFERROR(_xll.qlIndexFixing(Index1Y,$H1729,TRUE,_xll.ohTrigger(RecalcTrigger,Trigger1Y)),NA())</f>
        <v>1.5764949417297801E-2</v>
      </c>
      <c r="N1729" s="182">
        <f>IFERROR(_xll.qlIndexFixing(ONIndex1M,I1729,TRUE,_xll.ohTrigger(RecalcTrigger,Trigger1M)),NA())</f>
        <v>1.4698127710293107E-2</v>
      </c>
      <c r="O1729" s="44">
        <f>IFERROR(_xll.qlIndexFixing(ONIndex3M,I1729,TRUE,_xll.ohTrigger(RecalcTrigger,Trigger3M)),NA())</f>
        <v>1.4998937505925625E-2</v>
      </c>
      <c r="P1729" s="44">
        <f>IFERROR(_xll.qlIndexFixing(ONIndex6M,I1729,TRUE,_xll.ohTrigger(RecalcTrigger,Trigger6M)),NA())</f>
        <v>1.5319489271217179E-2</v>
      </c>
      <c r="Q1729" s="183">
        <f>IFERROR(_xll.qlIndexFixing(ONIndex1Y,I1729,TRUE,_xll.ohTrigger(RecalcTrigger,Trigger1Y)),NA())</f>
        <v>1.5869591948867168E-2</v>
      </c>
    </row>
    <row r="1730" spans="2:17" x14ac:dyDescent="0.2">
      <c r="B1730" s="39" t="s">
        <v>42</v>
      </c>
      <c r="D1730" s="42">
        <f>_xll.qlCalendarAdvance(Calendar,$D1729,B1730,"f",FALSE)</f>
        <v>51581</v>
      </c>
      <c r="E1730" s="177">
        <f>_xll.qlInterestRateIndexValueDate(IndexON,D1730)</f>
        <v>51581</v>
      </c>
      <c r="F1730" s="193">
        <f>IFERROR(_xll.qlIndexFixing(IndexON,D1730,TRUE,_xll.ohTrigger(RecalcTrigger,TriggerON)),NA())</f>
        <v>1.4608360802146336E-2</v>
      </c>
      <c r="H1730" s="42">
        <f>_xll.qlCalendarAdvance(Calendar,$H1729,B1730,"f",FALSE)</f>
        <v>51581</v>
      </c>
      <c r="I1730" s="177">
        <f>_xll.qlInterestRateIndexValueDate(Index1M,$H1730)</f>
        <v>51585</v>
      </c>
      <c r="J1730" s="182">
        <f>IFERROR(_xll.qlIndexFixing(Index1M,$H1730,TRUE,_xll.ohTrigger(RecalcTrigger,Trigger1M)),NA())</f>
        <v>1.4696706012081048E-2</v>
      </c>
      <c r="K1730" s="44">
        <f>IFERROR(_xll.qlIndexFixing(Index3M,H1730,TRUE,_xll.ohTrigger(RecalcTrigger,Trigger3M)),NA())</f>
        <v>1.4998988267161711E-2</v>
      </c>
      <c r="L1730" s="44">
        <f>IFERROR(_xll.qlIndexFixing(Index6M,$H1730,TRUE,_xll.ohTrigger(RecalcTrigger,Trigger6M)),NA())</f>
        <v>1.5297521835943309E-2</v>
      </c>
      <c r="M1730" s="183">
        <f>IFERROR(_xll.qlIndexFixing(Index1Y,$H1730,TRUE,_xll.ohTrigger(RecalcTrigger,Trigger1Y)),NA())</f>
        <v>1.5756337879400124E-2</v>
      </c>
      <c r="N1730" s="182">
        <f>IFERROR(_xll.qlIndexFixing(ONIndex1M,I1730,TRUE,_xll.ohTrigger(RecalcTrigger,Trigger1M)),NA())</f>
        <v>1.4694460518622776E-2</v>
      </c>
      <c r="O1730" s="44">
        <f>IFERROR(_xll.qlIndexFixing(ONIndex3M,I1730,TRUE,_xll.ohTrigger(RecalcTrigger,Trigger3M)),NA())</f>
        <v>1.4994930211189583E-2</v>
      </c>
      <c r="P1730" s="44">
        <f>IFERROR(_xll.qlIndexFixing(ONIndex6M,I1730,TRUE,_xll.ohTrigger(RecalcTrigger,Trigger6M)),NA())</f>
        <v>1.5313381383981195E-2</v>
      </c>
      <c r="Q1730" s="183">
        <f>IFERROR(_xll.qlIndexFixing(ONIndex1Y,I1730,TRUE,_xll.ohTrigger(RecalcTrigger,Trigger1Y)),NA())</f>
        <v>1.5859928115693478E-2</v>
      </c>
    </row>
    <row r="1731" spans="2:17" x14ac:dyDescent="0.2">
      <c r="B1731" s="39" t="s">
        <v>42</v>
      </c>
      <c r="D1731" s="42">
        <f>_xll.qlCalendarAdvance(Calendar,$D1730,B1731,"f",FALSE)</f>
        <v>51588</v>
      </c>
      <c r="E1731" s="177">
        <f>_xll.qlInterestRateIndexValueDate(IndexON,D1731)</f>
        <v>51588</v>
      </c>
      <c r="F1731" s="193">
        <f>IFERROR(_xll.qlIndexFixing(IndexON,D1731,TRUE,_xll.ohTrigger(RecalcTrigger,TriggerON)),NA())</f>
        <v>1.4604572679770556E-2</v>
      </c>
      <c r="H1731" s="42">
        <f>_xll.qlCalendarAdvance(Calendar,$H1730,B1731,"f",FALSE)</f>
        <v>51588</v>
      </c>
      <c r="I1731" s="177">
        <f>_xll.qlInterestRateIndexValueDate(Index1M,$H1731)</f>
        <v>51592</v>
      </c>
      <c r="J1731" s="182">
        <f>IFERROR(_xll.qlIndexFixing(Index1M,$H1731,TRUE,_xll.ohTrigger(RecalcTrigger,Trigger1M)),NA())</f>
        <v>1.469308702500716E-2</v>
      </c>
      <c r="K1731" s="44">
        <f>IFERROR(_xll.qlIndexFixing(Index3M,H1731,TRUE,_xll.ohTrigger(RecalcTrigger,Trigger3M)),NA())</f>
        <v>1.4995074065798688E-2</v>
      </c>
      <c r="L1731" s="44">
        <f>IFERROR(_xll.qlIndexFixing(Index6M,$H1731,TRUE,_xll.ohTrigger(RecalcTrigger,Trigger6M)),NA())</f>
        <v>1.529181434480981E-2</v>
      </c>
      <c r="M1731" s="183">
        <f>IFERROR(_xll.qlIndexFixing(Index1Y,$H1731,TRUE,_xll.ohTrigger(RecalcTrigger,Trigger1Y)),NA())</f>
        <v>1.5747775102233571E-2</v>
      </c>
      <c r="N1731" s="182">
        <f>IFERROR(_xll.qlIndexFixing(ONIndex1M,I1731,TRUE,_xll.ohTrigger(RecalcTrigger,Trigger1M)),NA())</f>
        <v>1.4690811642381618E-2</v>
      </c>
      <c r="O1731" s="44">
        <f>IFERROR(_xll.qlIndexFixing(ONIndex3M,I1731,TRUE,_xll.ohTrigger(RecalcTrigger,Trigger3M)),NA())</f>
        <v>1.4990942888957193E-2</v>
      </c>
      <c r="P1731" s="44">
        <f>IFERROR(_xll.qlIndexFixing(ONIndex6M,I1731,TRUE,_xll.ohTrigger(RecalcTrigger,Trigger6M)),NA())</f>
        <v>1.5307298970288485E-2</v>
      </c>
      <c r="Q1731" s="183">
        <f>IFERROR(_xll.qlIndexFixing(ONIndex1Y,I1731,TRUE,_xll.ohTrigger(RecalcTrigger,Trigger1Y)),NA())</f>
        <v>1.5850307184122059E-2</v>
      </c>
    </row>
    <row r="1732" spans="2:17" x14ac:dyDescent="0.2">
      <c r="B1732" s="39" t="s">
        <v>42</v>
      </c>
      <c r="D1732" s="42">
        <f>_xll.qlCalendarAdvance(Calendar,$D1731,B1732,"f",FALSE)</f>
        <v>51595</v>
      </c>
      <c r="E1732" s="177">
        <f>_xll.qlInterestRateIndexValueDate(IndexON,D1732)</f>
        <v>51595</v>
      </c>
      <c r="F1732" s="193">
        <f>IFERROR(_xll.qlIndexFixing(IndexON,D1732,TRUE,_xll.ohTrigger(RecalcTrigger,TriggerON)),NA())</f>
        <v>1.4600803788171746E-2</v>
      </c>
      <c r="H1732" s="42">
        <f>_xll.qlCalendarAdvance(Calendar,$H1731,B1732,"f",FALSE)</f>
        <v>51595</v>
      </c>
      <c r="I1732" s="177">
        <f>_xll.qlInterestRateIndexValueDate(Index1M,$H1732)</f>
        <v>51599</v>
      </c>
      <c r="J1732" s="182">
        <f>IFERROR(_xll.qlIndexFixing(Index1M,$H1732,TRUE,_xll.ohTrigger(RecalcTrigger,Trigger1M)),NA())</f>
        <v>1.4689442634122862E-2</v>
      </c>
      <c r="K1732" s="44">
        <f>IFERROR(_xll.qlIndexFixing(Index3M,H1732,TRUE,_xll.ohTrigger(RecalcTrigger,Trigger3M)),NA())</f>
        <v>1.4991218240692453E-2</v>
      </c>
      <c r="L1732" s="44">
        <f>IFERROR(_xll.qlIndexFixing(Index6M,$H1732,TRUE,_xll.ohTrigger(RecalcTrigger,Trigger6M)),NA())</f>
        <v>1.5286052415117967E-2</v>
      </c>
      <c r="M1732" s="183">
        <f>IFERROR(_xll.qlIndexFixing(Index1Y,$H1732,TRUE,_xll.ohTrigger(RecalcTrigger,Trigger1Y)),NA())</f>
        <v>1.5739261282970391E-2</v>
      </c>
      <c r="N1732" s="182">
        <f>IFERROR(_xll.qlIndexFixing(ONIndex1M,I1732,TRUE,_xll.ohTrigger(RecalcTrigger,Trigger1M)),NA())</f>
        <v>1.468718116822032E-2</v>
      </c>
      <c r="O1732" s="44">
        <f>IFERROR(_xll.qlIndexFixing(ONIndex3M,I1732,TRUE,_xll.ohTrigger(RecalcTrigger,Trigger3M)),NA())</f>
        <v>1.4986975628756838E-2</v>
      </c>
      <c r="P1732" s="44">
        <f>IFERROR(_xll.qlIndexFixing(ONIndex6M,I1732,TRUE,_xll.ohTrigger(RecalcTrigger,Trigger6M)),NA())</f>
        <v>1.5301242148444416E-2</v>
      </c>
      <c r="Q1732" s="183">
        <f>IFERROR(_xll.qlIndexFixing(ONIndex1Y,I1732,TRUE,_xll.ohTrigger(RecalcTrigger,Trigger1Y)),NA())</f>
        <v>1.58407293494367E-2</v>
      </c>
    </row>
    <row r="1733" spans="2:17" x14ac:dyDescent="0.2">
      <c r="B1733" s="39" t="s">
        <v>42</v>
      </c>
      <c r="D1733" s="42">
        <f>_xll.qlCalendarAdvance(Calendar,$D1732,B1733,"f",FALSE)</f>
        <v>51602</v>
      </c>
      <c r="E1733" s="177">
        <f>_xll.qlInterestRateIndexValueDate(IndexON,D1733)</f>
        <v>51602</v>
      </c>
      <c r="F1733" s="193">
        <f>IFERROR(_xll.qlIndexFixing(IndexON,D1733,TRUE,_xll.ohTrigger(RecalcTrigger,TriggerON)),NA())</f>
        <v>1.4597054216958227E-2</v>
      </c>
      <c r="H1733" s="42">
        <f>_xll.qlCalendarAdvance(Calendar,$H1732,B1733,"f",FALSE)</f>
        <v>51602</v>
      </c>
      <c r="I1733" s="177">
        <f>_xll.qlInterestRateIndexValueDate(Index1M,$H1733)</f>
        <v>51606</v>
      </c>
      <c r="J1733" s="182">
        <f>IFERROR(_xll.qlIndexFixing(Index1M,$H1733,TRUE,_xll.ohTrigger(RecalcTrigger,Trigger1M)),NA())</f>
        <v>1.4685859713248206E-2</v>
      </c>
      <c r="K1733" s="44">
        <f>IFERROR(_xll.qlIndexFixing(Index3M,H1733,TRUE,_xll.ohTrigger(RecalcTrigger,Trigger3M)),NA())</f>
        <v>1.498738319858176E-2</v>
      </c>
      <c r="L1733" s="44">
        <f>IFERROR(_xll.qlIndexFixing(Index6M,$H1733,TRUE,_xll.ohTrigger(RecalcTrigger,Trigger6M)),NA())</f>
        <v>1.5280317929022812E-2</v>
      </c>
      <c r="M1733" s="183">
        <f>IFERROR(_xll.qlIndexFixing(Index1Y,$H1733,TRUE,_xll.ohTrigger(RecalcTrigger,Trigger1Y)),NA())</f>
        <v>1.5730796618783498E-2</v>
      </c>
      <c r="N1733" s="182">
        <f>IFERROR(_xll.qlIndexFixing(ONIndex1M,I1733,TRUE,_xll.ohTrigger(RecalcTrigger,Trigger1M)),NA())</f>
        <v>1.4683569183109313E-2</v>
      </c>
      <c r="O1733" s="44">
        <f>IFERROR(_xll.qlIndexFixing(ONIndex3M,I1733,TRUE,_xll.ohTrigger(RecalcTrigger,Trigger3M)),NA())</f>
        <v>1.4983028520116903E-2</v>
      </c>
      <c r="P1733" s="44">
        <f>IFERROR(_xll.qlIndexFixing(ONIndex6M,I1733,TRUE,_xll.ohTrigger(RecalcTrigger,Trigger6M)),NA())</f>
        <v>1.5295211037154033E-2</v>
      </c>
      <c r="Q1733" s="183">
        <f>IFERROR(_xll.qlIndexFixing(ONIndex1Y,I1733,TRUE,_xll.ohTrigger(RecalcTrigger,Trigger1Y)),NA())</f>
        <v>1.5831194807160998E-2</v>
      </c>
    </row>
    <row r="1734" spans="2:17" x14ac:dyDescent="0.2">
      <c r="B1734" s="39" t="s">
        <v>42</v>
      </c>
      <c r="D1734" s="42">
        <f>_xll.qlCalendarAdvance(Calendar,$D1733,B1734,"f",FALSE)</f>
        <v>51609</v>
      </c>
      <c r="E1734" s="177">
        <f>_xll.qlInterestRateIndexValueDate(IndexON,D1734)</f>
        <v>51609</v>
      </c>
      <c r="F1734" s="193">
        <f>IFERROR(_xll.qlIndexFixing(IndexON,D1734,TRUE,_xll.ohTrigger(RecalcTrigger,TriggerON)),NA())</f>
        <v>1.4593445287355067E-2</v>
      </c>
      <c r="H1734" s="42">
        <f>_xll.qlCalendarAdvance(Calendar,$H1733,B1734,"f",FALSE)</f>
        <v>51609</v>
      </c>
      <c r="I1734" s="177">
        <f>_xll.qlInterestRateIndexValueDate(Index1M,$H1734)</f>
        <v>51615</v>
      </c>
      <c r="J1734" s="182">
        <f>IFERROR(_xll.qlIndexFixing(Index1M,$H1734,TRUE,_xll.ohTrigger(RecalcTrigger,Trigger1M)),NA())</f>
        <v>1.46812806698291E-2</v>
      </c>
      <c r="K1734" s="44">
        <f>IFERROR(_xll.qlIndexFixing(Index3M,H1734,TRUE,_xll.ohTrigger(RecalcTrigger,Trigger3M)),NA())</f>
        <v>1.4982483113004904E-2</v>
      </c>
      <c r="L1734" s="44">
        <f>IFERROR(_xll.qlIndexFixing(Index6M,$H1734,TRUE,_xll.ohTrigger(RecalcTrigger,Trigger6M)),NA())</f>
        <v>1.5272985535359206E-2</v>
      </c>
      <c r="M1734" s="183">
        <f>IFERROR(_xll.qlIndexFixing(Index1Y,$H1734,TRUE,_xll.ohTrigger(RecalcTrigger,Trigger1Y)),NA())</f>
        <v>1.5719986024298582E-2</v>
      </c>
      <c r="N1734" s="182">
        <f>IFERROR(_xll.qlIndexFixing(ONIndex1M,I1734,TRUE,_xll.ohTrigger(RecalcTrigger,Trigger1M)),NA())</f>
        <v>1.4679040075193939E-2</v>
      </c>
      <c r="O1734" s="44">
        <f>IFERROR(_xll.qlIndexFixing(ONIndex3M,I1734,TRUE,_xll.ohTrigger(RecalcTrigger,Trigger3M)),NA())</f>
        <v>1.4978048195377625E-2</v>
      </c>
      <c r="P1734" s="44">
        <f>IFERROR(_xll.qlIndexFixing(ONIndex6M,I1734,TRUE,_xll.ohTrigger(RecalcTrigger,Trigger6M)),NA())</f>
        <v>1.5287289299408258E-2</v>
      </c>
      <c r="Q1734" s="183">
        <f>IFERROR(_xll.qlIndexFixing(ONIndex1Y,I1734,TRUE,_xll.ohTrigger(RecalcTrigger,Trigger1Y)),NA())</f>
        <v>1.5818344820806018E-2</v>
      </c>
    </row>
    <row r="1735" spans="2:17" x14ac:dyDescent="0.2">
      <c r="B1735" s="39" t="s">
        <v>42</v>
      </c>
      <c r="D1735" s="42">
        <f>_xll.qlCalendarAdvance(Calendar,$D1734,B1735,"f",FALSE)</f>
        <v>51616</v>
      </c>
      <c r="E1735" s="177">
        <f>_xll.qlInterestRateIndexValueDate(IndexON,D1735)</f>
        <v>51616</v>
      </c>
      <c r="F1735" s="193">
        <f>IFERROR(_xll.qlIndexFixing(IndexON,D1735,TRUE,_xll.ohTrigger(RecalcTrigger,TriggerON)),NA())</f>
        <v>1.4589613395479262E-2</v>
      </c>
      <c r="H1735" s="42">
        <f>_xll.qlCalendarAdvance(Calendar,$H1734,B1735,"f",FALSE)</f>
        <v>51616</v>
      </c>
      <c r="I1735" s="177">
        <f>_xll.qlInterestRateIndexValueDate(Index1M,$H1735)</f>
        <v>51620</v>
      </c>
      <c r="J1735" s="182">
        <f>IFERROR(_xll.qlIndexFixing(Index1M,$H1735,TRUE,_xll.ohTrigger(RecalcTrigger,Trigger1M)),NA())</f>
        <v>1.4678750220565639E-2</v>
      </c>
      <c r="K1735" s="44">
        <f>IFERROR(_xll.qlIndexFixing(Index3M,H1735,TRUE,_xll.ohTrigger(RecalcTrigger,Trigger3M)),NA())</f>
        <v>1.4979775822680673E-2</v>
      </c>
      <c r="L1735" s="44">
        <f>IFERROR(_xll.qlIndexFixing(Index6M,$H1735,TRUE,_xll.ohTrigger(RecalcTrigger,Trigger6M)),NA())</f>
        <v>1.5268931764208316E-2</v>
      </c>
      <c r="M1735" s="183">
        <f>IFERROR(_xll.qlIndexFixing(Index1Y,$H1735,TRUE,_xll.ohTrigger(RecalcTrigger,Trigger1Y)),NA())</f>
        <v>1.5714015544332379E-2</v>
      </c>
      <c r="N1735" s="182">
        <f>IFERROR(_xll.qlIndexFixing(ONIndex1M,I1735,TRUE,_xll.ohTrigger(RecalcTrigger,Trigger1M)),NA())</f>
        <v>1.4675891877518055E-2</v>
      </c>
      <c r="O1735" s="44">
        <f>IFERROR(_xll.qlIndexFixing(ONIndex3M,I1735,TRUE,_xll.ohTrigger(RecalcTrigger,Trigger3M)),NA())</f>
        <v>1.4974638704234877E-2</v>
      </c>
      <c r="P1735" s="44">
        <f>IFERROR(_xll.qlIndexFixing(ONIndex6M,I1735,TRUE,_xll.ohTrigger(RecalcTrigger,Trigger6M)),NA())</f>
        <v>1.5282374354157469E-2</v>
      </c>
      <c r="Q1735" s="183">
        <f>IFERROR(_xll.qlIndexFixing(ONIndex1Y,I1735,TRUE,_xll.ohTrigger(RecalcTrigger,Trigger1Y)),NA())</f>
        <v>1.5810910333140527E-2</v>
      </c>
    </row>
    <row r="1736" spans="2:17" x14ac:dyDescent="0.2">
      <c r="B1736" s="39" t="s">
        <v>42</v>
      </c>
      <c r="D1736" s="42">
        <f>_xll.qlCalendarAdvance(Calendar,$D1735,B1736,"f",FALSE)</f>
        <v>51623</v>
      </c>
      <c r="E1736" s="177">
        <f>_xll.qlInterestRateIndexValueDate(IndexON,D1736)</f>
        <v>51623</v>
      </c>
      <c r="F1736" s="193">
        <f>IFERROR(_xll.qlIndexFixing(IndexON,D1736,TRUE,_xll.ohTrigger(RecalcTrigger,TriggerON)),NA())</f>
        <v>1.4585922324990008E-2</v>
      </c>
      <c r="H1736" s="42">
        <f>_xll.qlCalendarAdvance(Calendar,$H1735,B1736,"f",FALSE)</f>
        <v>51623</v>
      </c>
      <c r="I1736" s="177">
        <f>_xll.qlInterestRateIndexValueDate(Index1M,$H1736)</f>
        <v>51627</v>
      </c>
      <c r="J1736" s="182">
        <f>IFERROR(_xll.qlIndexFixing(Index1M,$H1736,TRUE,_xll.ohTrigger(RecalcTrigger,Trigger1M)),NA())</f>
        <v>1.4675272636346166E-2</v>
      </c>
      <c r="K1736" s="44">
        <f>IFERROR(_xll.qlIndexFixing(Index3M,H1736,TRUE,_xll.ohTrigger(RecalcTrigger,Trigger3M)),NA())</f>
        <v>1.4976049429290782E-2</v>
      </c>
      <c r="L1736" s="44">
        <f>IFERROR(_xll.qlIndexFixing(Index6M,$H1736,TRUE,_xll.ohTrigger(RecalcTrigger,Trigger6M)),NA())</f>
        <v>1.5263209147871146E-2</v>
      </c>
      <c r="M1736" s="183">
        <f>IFERROR(_xll.qlIndexFixing(Index1Y,$H1736,TRUE,_xll.ohTrigger(RecalcTrigger,Trigger1Y)),NA())</f>
        <v>1.5705699528416162E-2</v>
      </c>
      <c r="N1736" s="182">
        <f>IFERROR(_xll.qlIndexFixing(ONIndex1M,I1736,TRUE,_xll.ohTrigger(RecalcTrigger,Trigger1M)),NA())</f>
        <v>1.4672845029783943E-2</v>
      </c>
      <c r="O1736" s="44">
        <f>IFERROR(_xll.qlIndexFixing(ONIndex3M,I1736,TRUE,_xll.ohTrigger(RecalcTrigger,Trigger3M)),NA())</f>
        <v>1.4971308999403021E-2</v>
      </c>
      <c r="P1736" s="44">
        <f>IFERROR(_xll.qlIndexFixing(ONIndex6M,I1736,TRUE,_xll.ohTrigger(RecalcTrigger,Trigger6M)),NA())</f>
        <v>1.5277273150537951E-2</v>
      </c>
      <c r="Q1736" s="183">
        <f>IFERROR(_xll.qlIndexFixing(ONIndex1Y,I1736,TRUE,_xll.ohTrigger(RecalcTrigger,Trigger1Y)),NA())</f>
        <v>1.5802852886670493E-2</v>
      </c>
    </row>
    <row r="1737" spans="2:17" x14ac:dyDescent="0.2">
      <c r="B1737" s="39" t="s">
        <v>42</v>
      </c>
      <c r="D1737" s="42">
        <f>_xll.qlCalendarAdvance(Calendar,$D1736,B1737,"f",FALSE)</f>
        <v>51630</v>
      </c>
      <c r="E1737" s="177">
        <f>_xll.qlInterestRateIndexValueDate(IndexON,D1737)</f>
        <v>51630</v>
      </c>
      <c r="F1737" s="193">
        <f>IFERROR(_xll.qlIndexFixing(IndexON,D1737,TRUE,_xll.ohTrigger(RecalcTrigger,TriggerON)),NA())</f>
        <v>1.4582250934598306E-2</v>
      </c>
      <c r="H1737" s="42">
        <f>_xll.qlCalendarAdvance(Calendar,$H1736,B1737,"f",FALSE)</f>
        <v>51630</v>
      </c>
      <c r="I1737" s="177">
        <f>_xll.qlInterestRateIndexValueDate(Index1M,$H1737)</f>
        <v>51634</v>
      </c>
      <c r="J1737" s="182">
        <f>IFERROR(_xll.qlIndexFixing(Index1M,$H1737,TRUE,_xll.ohTrigger(RecalcTrigger,Trigger1M)),NA())</f>
        <v>1.4671766476385092E-2</v>
      </c>
      <c r="K1737" s="44">
        <f>IFERROR(_xll.qlIndexFixing(Index3M,H1737,TRUE,_xll.ohTrigger(RecalcTrigger,Trigger3M)),NA())</f>
        <v>1.4972299789419141E-2</v>
      </c>
      <c r="L1737" s="44">
        <f>IFERROR(_xll.qlIndexFixing(Index6M,$H1737,TRUE,_xll.ohTrigger(RecalcTrigger,Trigger6M)),NA())</f>
        <v>1.5257587426346763E-2</v>
      </c>
      <c r="M1737" s="183">
        <f>IFERROR(_xll.qlIndexFixing(Index1Y,$H1737,TRUE,_xll.ohTrigger(RecalcTrigger,Trigger1Y)),NA())</f>
        <v>1.5697433456273557E-2</v>
      </c>
      <c r="N1737" s="182">
        <f>IFERROR(_xll.qlIndexFixing(ONIndex1M,I1737,TRUE,_xll.ohTrigger(RecalcTrigger,Trigger1M)),NA())</f>
        <v>1.466930786889975E-2</v>
      </c>
      <c r="O1737" s="44">
        <f>IFERROR(_xll.qlIndexFixing(ONIndex3M,I1737,TRUE,_xll.ohTrigger(RecalcTrigger,Trigger3M)),NA())</f>
        <v>1.4967443392848168E-2</v>
      </c>
      <c r="P1737" s="44">
        <f>IFERROR(_xll.qlIndexFixing(ONIndex6M,I1737,TRUE,_xll.ohTrigger(RecalcTrigger,Trigger6M)),NA())</f>
        <v>1.5271346065635072E-2</v>
      </c>
      <c r="Q1737" s="183">
        <f>IFERROR(_xll.qlIndexFixing(ONIndex1Y,I1737,TRUE,_xll.ohTrigger(RecalcTrigger,Trigger1Y)),NA())</f>
        <v>1.5793493466311759E-2</v>
      </c>
    </row>
    <row r="1738" spans="2:17" x14ac:dyDescent="0.2">
      <c r="B1738" s="39" t="s">
        <v>42</v>
      </c>
      <c r="D1738" s="42">
        <f>_xll.qlCalendarAdvance(Calendar,$D1737,B1738,"f",FALSE)</f>
        <v>51637</v>
      </c>
      <c r="E1738" s="177">
        <f>_xll.qlInterestRateIndexValueDate(IndexON,D1738)</f>
        <v>51637</v>
      </c>
      <c r="F1738" s="193">
        <f>IFERROR(_xll.qlIndexFixing(IndexON,D1738,TRUE,_xll.ohTrigger(RecalcTrigger,TriggerON)),NA())</f>
        <v>1.4578599313992413E-2</v>
      </c>
      <c r="H1738" s="42">
        <f>_xll.qlCalendarAdvance(Calendar,$H1737,B1738,"f",FALSE)</f>
        <v>51637</v>
      </c>
      <c r="I1738" s="177">
        <f>_xll.qlInterestRateIndexValueDate(Index1M,$H1738)</f>
        <v>51641</v>
      </c>
      <c r="J1738" s="182">
        <f>IFERROR(_xll.qlIndexFixing(Index1M,$H1738,TRUE,_xll.ohTrigger(RecalcTrigger,Trigger1M)),NA())</f>
        <v>1.4668279425159258E-2</v>
      </c>
      <c r="K1738" s="44">
        <f>IFERROR(_xll.qlIndexFixing(Index3M,H1738,TRUE,_xll.ohTrigger(RecalcTrigger,Trigger3M)),NA())</f>
        <v>1.4968571389044618E-2</v>
      </c>
      <c r="L1738" s="44">
        <f>IFERROR(_xll.qlIndexFixing(Index6M,$H1738,TRUE,_xll.ohTrigger(RecalcTrigger,Trigger6M)),NA())</f>
        <v>1.5251993753934543E-2</v>
      </c>
      <c r="M1738" s="183">
        <f>IFERROR(_xll.qlIndexFixing(Index1Y,$H1738,TRUE,_xll.ohTrigger(RecalcTrigger,Trigger1Y)),NA())</f>
        <v>1.5689217525080314E-2</v>
      </c>
      <c r="N1738" s="182">
        <f>IFERROR(_xll.qlIndexFixing(ONIndex1M,I1738,TRUE,_xll.ohTrigger(RecalcTrigger,Trigger1M)),NA())</f>
        <v>1.4665789631118642E-2</v>
      </c>
      <c r="O1738" s="44">
        <f>IFERROR(_xll.qlIndexFixing(ONIndex3M,I1738,TRUE,_xll.ohTrigger(RecalcTrigger,Trigger3M)),NA())</f>
        <v>1.4963598385575594E-2</v>
      </c>
      <c r="P1738" s="44">
        <f>IFERROR(_xll.qlIndexFixing(ONIndex6M,I1738,TRUE,_xll.ohTrigger(RecalcTrigger,Trigger6M)),NA())</f>
        <v>1.5265445283612067E-2</v>
      </c>
      <c r="Q1738" s="183">
        <f>IFERROR(_xll.qlIndexFixing(ONIndex1Y,I1738,TRUE,_xll.ohTrigger(RecalcTrigger,Trigger1Y)),NA())</f>
        <v>1.5784178314781627E-2</v>
      </c>
    </row>
    <row r="1739" spans="2:17" x14ac:dyDescent="0.2">
      <c r="B1739" s="39" t="s">
        <v>42</v>
      </c>
      <c r="D1739" s="42">
        <f>_xll.qlCalendarAdvance(Calendar,$D1738,B1739,"f",FALSE)</f>
        <v>51644</v>
      </c>
      <c r="E1739" s="177">
        <f>_xll.qlInterestRateIndexValueDate(IndexON,D1739)</f>
        <v>51644</v>
      </c>
      <c r="F1739" s="193">
        <f>IFERROR(_xll.qlIndexFixing(IndexON,D1739,TRUE,_xll.ohTrigger(RecalcTrigger,TriggerON)),NA())</f>
        <v>1.4574967553340201E-2</v>
      </c>
      <c r="H1739" s="42">
        <f>_xll.qlCalendarAdvance(Calendar,$H1738,B1739,"f",FALSE)</f>
        <v>51644</v>
      </c>
      <c r="I1739" s="177">
        <f>_xll.qlInterestRateIndexValueDate(Index1M,$H1739)</f>
        <v>51648</v>
      </c>
      <c r="J1739" s="182">
        <f>IFERROR(_xll.qlIndexFixing(Index1M,$H1739,TRUE,_xll.ohTrigger(RecalcTrigger,Trigger1M)),NA())</f>
        <v>1.4664811569582365E-2</v>
      </c>
      <c r="K1739" s="44">
        <f>IFERROR(_xll.qlIndexFixing(Index3M,H1739,TRUE,_xll.ohTrigger(RecalcTrigger,Trigger3M)),NA())</f>
        <v>1.4964864318006652E-2</v>
      </c>
      <c r="L1739" s="44">
        <f>IFERROR(_xll.qlIndexFixing(Index6M,$H1739,TRUE,_xll.ohTrigger(RecalcTrigger,Trigger6M)),NA())</f>
        <v>1.5246428249784829E-2</v>
      </c>
      <c r="M1739" s="183">
        <f>IFERROR(_xll.qlIndexFixing(Index1Y,$H1739,TRUE,_xll.ohTrigger(RecalcTrigger,Trigger1Y)),NA())</f>
        <v>1.5681051932014165E-2</v>
      </c>
      <c r="N1739" s="182">
        <f>IFERROR(_xll.qlIndexFixing(ONIndex1M,I1739,TRUE,_xll.ohTrigger(RecalcTrigger,Trigger1M)),NA())</f>
        <v>1.4662290403251177E-2</v>
      </c>
      <c r="O1739" s="44">
        <f>IFERROR(_xll.qlIndexFixing(ONIndex3M,I1739,TRUE,_xll.ohTrigger(RecalcTrigger,Trigger3M)),NA())</f>
        <v>1.4959774067193621E-2</v>
      </c>
      <c r="P1739" s="44">
        <f>IFERROR(_xll.qlIndexFixing(ONIndex6M,I1739,TRUE,_xll.ohTrigger(RecalcTrigger,Trigger6M)),NA())</f>
        <v>1.5259570922854238E-2</v>
      </c>
      <c r="Q1739" s="183">
        <f>IFERROR(_xll.qlIndexFixing(ONIndex1Y,I1739,TRUE,_xll.ohTrigger(RecalcTrigger,Trigger1Y)),NA())</f>
        <v>1.5774907627443824E-2</v>
      </c>
    </row>
    <row r="1740" spans="2:17" x14ac:dyDescent="0.2">
      <c r="B1740" s="39" t="s">
        <v>42</v>
      </c>
      <c r="D1740" s="42">
        <f>_xll.qlCalendarAdvance(Calendar,$D1739,B1740,"f",FALSE)</f>
        <v>51651</v>
      </c>
      <c r="E1740" s="177">
        <f>_xll.qlInterestRateIndexValueDate(IndexON,D1740)</f>
        <v>51651</v>
      </c>
      <c r="F1740" s="193">
        <f>IFERROR(_xll.qlIndexFixing(IndexON,D1740,TRUE,_xll.ohTrigger(RecalcTrigger,TriggerON)),NA())</f>
        <v>1.4571355742329928E-2</v>
      </c>
      <c r="H1740" s="42">
        <f>_xll.qlCalendarAdvance(Calendar,$H1739,B1740,"f",FALSE)</f>
        <v>51651</v>
      </c>
      <c r="I1740" s="177">
        <f>_xll.qlInterestRateIndexValueDate(Index1M,$H1740)</f>
        <v>51655</v>
      </c>
      <c r="J1740" s="182">
        <f>IFERROR(_xll.qlIndexFixing(Index1M,$H1740,TRUE,_xll.ohTrigger(RecalcTrigger,Trigger1M)),NA())</f>
        <v>1.4661309247816945E-2</v>
      </c>
      <c r="K1740" s="44">
        <f>IFERROR(_xll.qlIndexFixing(Index3M,H1740,TRUE,_xll.ohTrigger(RecalcTrigger,Trigger3M)),NA())</f>
        <v>1.496117866613947E-2</v>
      </c>
      <c r="L1740" s="44">
        <f>IFERROR(_xll.qlIndexFixing(Index6M,$H1740,TRUE,_xll.ohTrigger(RecalcTrigger,Trigger6M)),NA())</f>
        <v>1.5240954955399028E-2</v>
      </c>
      <c r="M1740" s="183">
        <f>IFERROR(_xll.qlIndexFixing(Index1Y,$H1740,TRUE,_xll.ohTrigger(RecalcTrigger,Trigger1Y)),NA())</f>
        <v>1.5672936874253269E-2</v>
      </c>
      <c r="N1740" s="182">
        <f>IFERROR(_xll.qlIndexFixing(ONIndex1M,I1740,TRUE,_xll.ohTrigger(RecalcTrigger,Trigger1M)),NA())</f>
        <v>1.4658810272267786E-2</v>
      </c>
      <c r="O1740" s="44">
        <f>IFERROR(_xll.qlIndexFixing(ONIndex3M,I1740,TRUE,_xll.ohTrigger(RecalcTrigger,Trigger3M)),NA())</f>
        <v>1.4955970527390505E-2</v>
      </c>
      <c r="P1740" s="44">
        <f>IFERROR(_xll.qlIndexFixing(ONIndex6M,I1740,TRUE,_xll.ohTrigger(RecalcTrigger,Trigger6M)),NA())</f>
        <v>1.5253723101746886E-2</v>
      </c>
      <c r="Q1740" s="183">
        <f>IFERROR(_xll.qlIndexFixing(ONIndex1Y,I1740,TRUE,_xll.ohTrigger(RecalcTrigger,Trigger1Y)),NA())</f>
        <v>1.5765681599422265E-2</v>
      </c>
    </row>
    <row r="1741" spans="2:17" x14ac:dyDescent="0.2">
      <c r="B1741" s="39" t="s">
        <v>42</v>
      </c>
      <c r="D1741" s="42">
        <f>_xll.qlCalendarAdvance(Calendar,$D1740,B1741,"f",FALSE)</f>
        <v>51658</v>
      </c>
      <c r="E1741" s="177">
        <f>_xll.qlInterestRateIndexValueDate(IndexON,D1741)</f>
        <v>51658</v>
      </c>
      <c r="F1741" s="193">
        <f>IFERROR(_xll.qlIndexFixing(IndexON,D1741,TRUE,_xll.ohTrigger(RecalcTrigger,TriggerON)),NA())</f>
        <v>1.456776397104953E-2</v>
      </c>
      <c r="H1741" s="42">
        <f>_xll.qlCalendarAdvance(Calendar,$H1740,B1741,"f",FALSE)</f>
        <v>51658</v>
      </c>
      <c r="I1741" s="177">
        <f>_xll.qlInterestRateIndexValueDate(Index1M,$H1741)</f>
        <v>51662</v>
      </c>
      <c r="J1741" s="182">
        <f>IFERROR(_xll.qlIndexFixing(Index1M,$H1741,TRUE,_xll.ohTrigger(RecalcTrigger,Trigger1M)),NA())</f>
        <v>1.4657878792982082E-2</v>
      </c>
      <c r="K1741" s="44">
        <f>IFERROR(_xll.qlIndexFixing(Index3M,H1741,TRUE,_xll.ohTrigger(RecalcTrigger,Trigger3M)),NA())</f>
        <v>1.495751452327904E-2</v>
      </c>
      <c r="L1741" s="44">
        <f>IFERROR(_xll.qlIndexFixing(Index6M,$H1741,TRUE,_xll.ohTrigger(RecalcTrigger,Trigger6M)),NA())</f>
        <v>1.5235444307361031E-2</v>
      </c>
      <c r="M1741" s="183">
        <f>IFERROR(_xll.qlIndexFixing(Index1Y,$H1741,TRUE,_xll.ohTrigger(RecalcTrigger,Trigger1Y)),NA())</f>
        <v>1.566487254897711E-2</v>
      </c>
      <c r="N1741" s="182">
        <f>IFERROR(_xll.qlIndexFixing(ONIndex1M,I1741,TRUE,_xll.ohTrigger(RecalcTrigger,Trigger1M)),NA())</f>
        <v>1.4655349324819156E-2</v>
      </c>
      <c r="O1741" s="44">
        <f>IFERROR(_xll.qlIndexFixing(ONIndex3M,I1741,TRUE,_xll.ohTrigger(RecalcTrigger,Trigger3M)),NA())</f>
        <v>1.495218785553476E-2</v>
      </c>
      <c r="P1741" s="44">
        <f>IFERROR(_xll.qlIndexFixing(ONIndex6M,I1741,TRUE,_xll.ohTrigger(RecalcTrigger,Trigger6M)),NA())</f>
        <v>1.5247901938835184E-2</v>
      </c>
      <c r="Q1741" s="183">
        <f>IFERROR(_xll.qlIndexFixing(ONIndex1Y,I1741,TRUE,_xll.ohTrigger(RecalcTrigger,Trigger1Y)),NA())</f>
        <v>1.5756500426080677E-2</v>
      </c>
    </row>
    <row r="1742" spans="2:17" x14ac:dyDescent="0.2">
      <c r="B1742" s="39" t="s">
        <v>42</v>
      </c>
      <c r="D1742" s="42">
        <f>_xll.qlCalendarAdvance(Calendar,$D1741,B1742,"f",FALSE)</f>
        <v>51665</v>
      </c>
      <c r="E1742" s="177">
        <f>_xll.qlInterestRateIndexValueDate(IndexON,D1742)</f>
        <v>51665</v>
      </c>
      <c r="F1742" s="193">
        <f>IFERROR(_xll.qlIndexFixing(IndexON,D1742,TRUE,_xll.ohTrigger(RecalcTrigger,TriggerON)),NA())</f>
        <v>1.4564192329187264E-2</v>
      </c>
      <c r="H1742" s="42">
        <f>_xll.qlCalendarAdvance(Calendar,$H1741,B1742,"f",FALSE)</f>
        <v>51665</v>
      </c>
      <c r="I1742" s="177">
        <f>_xll.qlInterestRateIndexValueDate(Index1M,$H1742)</f>
        <v>51669</v>
      </c>
      <c r="J1742" s="182">
        <f>IFERROR(_xll.qlIndexFixing(Index1M,$H1742,TRUE,_xll.ohTrigger(RecalcTrigger,Trigger1M)),NA())</f>
        <v>1.4654467787522663E-2</v>
      </c>
      <c r="K1742" s="44">
        <f>IFERROR(_xll.qlIndexFixing(Index3M,H1742,TRUE,_xll.ohTrigger(RecalcTrigger,Trigger3M)),NA())</f>
        <v>1.4953871979263929E-2</v>
      </c>
      <c r="L1742" s="44">
        <f>IFERROR(_xll.qlIndexFixing(Index6M,$H1742,TRUE,_xll.ohTrigger(RecalcTrigger,Trigger6M)),NA())</f>
        <v>1.5229962175238783E-2</v>
      </c>
      <c r="M1742" s="183">
        <f>IFERROR(_xll.qlIndexFixing(Index1Y,$H1742,TRUE,_xll.ohTrigger(RecalcTrigger,Trigger1Y)),NA())</f>
        <v>1.5656859153366474E-2</v>
      </c>
      <c r="N1742" s="182">
        <f>IFERROR(_xll.qlIndexFixing(ONIndex1M,I1742,TRUE,_xll.ohTrigger(RecalcTrigger,Trigger1M)),NA())</f>
        <v>1.4651907647875717E-2</v>
      </c>
      <c r="O1742" s="44">
        <f>IFERROR(_xll.qlIndexFixing(ONIndex3M,I1742,TRUE,_xll.ohTrigger(RecalcTrigger,Trigger3M)),NA())</f>
        <v>1.4948426141394577E-2</v>
      </c>
      <c r="P1742" s="44">
        <f>IFERROR(_xll.qlIndexFixing(ONIndex6M,I1742,TRUE,_xll.ohTrigger(RecalcTrigger,Trigger6M)),NA())</f>
        <v>1.5242107552584372E-2</v>
      </c>
      <c r="Q1742" s="183">
        <f>IFERROR(_xll.qlIndexFixing(ONIndex1Y,I1742,TRUE,_xll.ohTrigger(RecalcTrigger,Trigger1Y)),NA())</f>
        <v>1.5747364302862721E-2</v>
      </c>
    </row>
    <row r="1743" spans="2:17" x14ac:dyDescent="0.2">
      <c r="B1743" s="39" t="s">
        <v>42</v>
      </c>
      <c r="D1743" s="42">
        <f>_xll.qlCalendarAdvance(Calendar,$D1742,B1743,"f",FALSE)</f>
        <v>51672</v>
      </c>
      <c r="E1743" s="177">
        <f>_xll.qlInterestRateIndexValueDate(IndexON,D1743)</f>
        <v>51672</v>
      </c>
      <c r="F1743" s="193">
        <f>IFERROR(_xll.qlIndexFixing(IndexON,D1743,TRUE,_xll.ohTrigger(RecalcTrigger,TriggerON)),NA())</f>
        <v>1.4560640906671196E-2</v>
      </c>
      <c r="H1743" s="42">
        <f>_xll.qlCalendarAdvance(Calendar,$H1742,B1743,"f",FALSE)</f>
        <v>51672</v>
      </c>
      <c r="I1743" s="177">
        <f>_xll.qlInterestRateIndexValueDate(Index1M,$H1743)</f>
        <v>51676</v>
      </c>
      <c r="J1743" s="182">
        <f>IFERROR(_xll.qlIndexFixing(Index1M,$H1743,TRUE,_xll.ohTrigger(RecalcTrigger,Trigger1M)),NA())</f>
        <v>1.4651076318353162E-2</v>
      </c>
      <c r="K1743" s="44">
        <f>IFERROR(_xll.qlIndexFixing(Index3M,H1743,TRUE,_xll.ohTrigger(RecalcTrigger,Trigger3M)),NA())</f>
        <v>1.4950251123929236E-2</v>
      </c>
      <c r="L1743" s="44">
        <f>IFERROR(_xll.qlIndexFixing(Index6M,$H1743,TRUE,_xll.ohTrigger(RecalcTrigger,Trigger6M)),NA())</f>
        <v>1.5224508678178945E-2</v>
      </c>
      <c r="M1743" s="183">
        <f>IFERROR(_xll.qlIndexFixing(Index1Y,$H1743,TRUE,_xll.ohTrigger(RecalcTrigger,Trigger1Y)),NA())</f>
        <v>1.5648896884604128E-2</v>
      </c>
      <c r="N1743" s="182">
        <f>IFERROR(_xll.qlIndexFixing(ONIndex1M,I1743,TRUE,_xll.ohTrigger(RecalcTrigger,Trigger1M)),NA())</f>
        <v>1.4648485328168093E-2</v>
      </c>
      <c r="O1743" s="44">
        <f>IFERROR(_xll.qlIndexFixing(ONIndex3M,I1743,TRUE,_xll.ohTrigger(RecalcTrigger,Trigger3M)),NA())</f>
        <v>1.494468547433847E-2</v>
      </c>
      <c r="P1743" s="44">
        <f>IFERROR(_xll.qlIndexFixing(ONIndex6M,I1743,TRUE,_xll.ohTrigger(RecalcTrigger,Trigger6M)),NA())</f>
        <v>1.5236340061619558E-2</v>
      </c>
      <c r="Q1743" s="183">
        <f>IFERROR(_xll.qlIndexFixing(ONIndex1Y,I1743,TRUE,_xll.ohTrigger(RecalcTrigger,Trigger1Y)),NA())</f>
        <v>1.5738273424972249E-2</v>
      </c>
    </row>
    <row r="1744" spans="2:17" x14ac:dyDescent="0.2">
      <c r="B1744" s="39" t="s">
        <v>42</v>
      </c>
      <c r="D1744" s="42">
        <f>_xll.qlCalendarAdvance(Calendar,$D1743,B1744,"f",FALSE)</f>
        <v>51679</v>
      </c>
      <c r="E1744" s="177">
        <f>_xll.qlInterestRateIndexValueDate(IndexON,D1744)</f>
        <v>51679</v>
      </c>
      <c r="F1744" s="193">
        <f>IFERROR(_xll.qlIndexFixing(IndexON,D1744,TRUE,_xll.ohTrigger(RecalcTrigger,TriggerON)),NA())</f>
        <v>1.455710979342939E-2</v>
      </c>
      <c r="H1744" s="42">
        <f>_xll.qlCalendarAdvance(Calendar,$H1743,B1744,"f",FALSE)</f>
        <v>51679</v>
      </c>
      <c r="I1744" s="177">
        <f>_xll.qlInterestRateIndexValueDate(Index1M,$H1744)</f>
        <v>51683</v>
      </c>
      <c r="J1744" s="182">
        <f>IFERROR(_xll.qlIndexFixing(Index1M,$H1744,TRUE,_xll.ohTrigger(RecalcTrigger,Trigger1M)),NA())</f>
        <v>1.4647763268623035E-2</v>
      </c>
      <c r="K1744" s="44">
        <f>IFERROR(_xll.qlIndexFixing(Index3M,H1744,TRUE,_xll.ohTrigger(RecalcTrigger,Trigger3M)),NA())</f>
        <v>1.4946652047110924E-2</v>
      </c>
      <c r="L1744" s="44">
        <f>IFERROR(_xll.qlIndexFixing(Index6M,$H1744,TRUE,_xll.ohTrigger(RecalcTrigger,Trigger6M)),NA())</f>
        <v>1.5218971090134266E-2</v>
      </c>
      <c r="M1744" s="183">
        <f>IFERROR(_xll.qlIndexFixing(Index1Y,$H1744,TRUE,_xll.ohTrigger(RecalcTrigger,Trigger1Y)),NA())</f>
        <v>1.5640985939873273E-2</v>
      </c>
      <c r="N1744" s="182">
        <f>IFERROR(_xll.qlIndexFixing(ONIndex1M,I1744,TRUE,_xll.ohTrigger(RecalcTrigger,Trigger1M)),NA())</f>
        <v>1.4645082452506841E-2</v>
      </c>
      <c r="O1744" s="44">
        <f>IFERROR(_xll.qlIndexFixing(ONIndex3M,I1744,TRUE,_xll.ohTrigger(RecalcTrigger,Trigger3M)),NA())</f>
        <v>1.494096594397476E-2</v>
      </c>
      <c r="P1744" s="44">
        <f>IFERROR(_xll.qlIndexFixing(ONIndex6M,I1744,TRUE,_xll.ohTrigger(RecalcTrigger,Trigger6M)),NA())</f>
        <v>1.5230599584086235E-2</v>
      </c>
      <c r="Q1744" s="183">
        <f>IFERROR(_xll.qlIndexFixing(ONIndex1Y,I1744,TRUE,_xll.ohTrigger(RecalcTrigger,Trigger1Y)),NA())</f>
        <v>1.5729227987693051E-2</v>
      </c>
    </row>
    <row r="1745" spans="2:17" x14ac:dyDescent="0.2">
      <c r="B1745" s="39" t="s">
        <v>42</v>
      </c>
      <c r="D1745" s="42">
        <f>_xll.qlCalendarAdvance(Calendar,$D1744,B1745,"f",FALSE)</f>
        <v>51686</v>
      </c>
      <c r="E1745" s="177">
        <f>_xll.qlInterestRateIndexValueDate(IndexON,D1745)</f>
        <v>51686</v>
      </c>
      <c r="F1745" s="193">
        <f>IFERROR(_xll.qlIndexFixing(IndexON,D1745,TRUE,_xll.ohTrigger(RecalcTrigger,TriggerON)),NA())</f>
        <v>1.4553599079389912E-2</v>
      </c>
      <c r="H1745" s="42">
        <f>_xll.qlCalendarAdvance(Calendar,$H1744,B1745,"f",FALSE)</f>
        <v>51686</v>
      </c>
      <c r="I1745" s="177">
        <f>_xll.qlInterestRateIndexValueDate(Index1M,$H1745)</f>
        <v>51690</v>
      </c>
      <c r="J1745" s="182">
        <f>IFERROR(_xll.qlIndexFixing(Index1M,$H1745,TRUE,_xll.ohTrigger(RecalcTrigger,Trigger1M)),NA())</f>
        <v>1.4644412412246148E-2</v>
      </c>
      <c r="K1745" s="44">
        <f>IFERROR(_xll.qlIndexFixing(Index3M,H1745,TRUE,_xll.ohTrigger(RecalcTrigger,Trigger3M)),NA())</f>
        <v>1.4943074838646698E-2</v>
      </c>
      <c r="L1745" s="44">
        <f>IFERROR(_xll.qlIndexFixing(Index6M,$H1745,TRUE,_xll.ohTrigger(RecalcTrigger,Trigger6M)),NA())</f>
        <v>1.5213633430785273E-2</v>
      </c>
      <c r="M1745" s="183">
        <f>IFERROR(_xll.qlIndexFixing(Index1Y,$H1745,TRUE,_xll.ohTrigger(RecalcTrigger,Trigger1Y)),NA())</f>
        <v>1.56331265163593E-2</v>
      </c>
      <c r="N1745" s="182">
        <f>IFERROR(_xll.qlIndexFixing(ONIndex1M,I1745,TRUE,_xll.ohTrigger(RecalcTrigger,Trigger1M)),NA())</f>
        <v>1.4641699107862394E-2</v>
      </c>
      <c r="O1745" s="44">
        <f>IFERROR(_xll.qlIndexFixing(ONIndex3M,I1745,TRUE,_xll.ohTrigger(RecalcTrigger,Trigger3M)),NA())</f>
        <v>1.4937267639991703E-2</v>
      </c>
      <c r="P1745" s="44">
        <f>IFERROR(_xll.qlIndexFixing(ONIndex6M,I1745,TRUE,_xll.ohTrigger(RecalcTrigger,Trigger6M)),NA())</f>
        <v>1.5224886238609514E-2</v>
      </c>
      <c r="Q1745" s="183">
        <f>IFERROR(_xll.qlIndexFixing(ONIndex1Y,I1745,TRUE,_xll.ohTrigger(RecalcTrigger,Trigger1Y)),NA())</f>
        <v>1.5720228186308915E-2</v>
      </c>
    </row>
    <row r="1746" spans="2:17" x14ac:dyDescent="0.2">
      <c r="B1746" s="39" t="s">
        <v>42</v>
      </c>
      <c r="D1746" s="42">
        <f>_xll.qlCalendarAdvance(Calendar,$D1745,B1746,"f",FALSE)</f>
        <v>51693</v>
      </c>
      <c r="E1746" s="177">
        <f>_xll.qlInterestRateIndexValueDate(IndexON,D1746)</f>
        <v>51693</v>
      </c>
      <c r="F1746" s="193">
        <f>IFERROR(_xll.qlIndexFixing(IndexON,D1746,TRUE,_xll.ohTrigger(RecalcTrigger,TriggerON)),NA())</f>
        <v>1.4550108854400889E-2</v>
      </c>
      <c r="H1746" s="42">
        <f>_xll.qlCalendarAdvance(Calendar,$H1745,B1746,"f",FALSE)</f>
        <v>51693</v>
      </c>
      <c r="I1746" s="177">
        <f>_xll.qlInterestRateIndexValueDate(Index1M,$H1746)</f>
        <v>51697</v>
      </c>
      <c r="J1746" s="182">
        <f>IFERROR(_xll.qlIndexFixing(Index1M,$H1746,TRUE,_xll.ohTrigger(RecalcTrigger,Trigger1M)),NA())</f>
        <v>1.4641081359947636E-2</v>
      </c>
      <c r="K1746" s="44">
        <f>IFERROR(_xll.qlIndexFixing(Index3M,H1746,TRUE,_xll.ohTrigger(RecalcTrigger,Trigger3M)),NA())</f>
        <v>1.493951958837165E-2</v>
      </c>
      <c r="L1746" s="44">
        <f>IFERROR(_xll.qlIndexFixing(Index6M,$H1746,TRUE,_xll.ohTrigger(RecalcTrigger,Trigger6M)),NA())</f>
        <v>1.5208268440664852E-2</v>
      </c>
      <c r="M1746" s="183">
        <f>IFERROR(_xll.qlIndexFixing(Index1Y,$H1746,TRUE,_xll.ohTrigger(RecalcTrigger,Trigger1Y)),NA())</f>
        <v>1.562531881124957E-2</v>
      </c>
      <c r="N1746" s="182">
        <f>IFERROR(_xll.qlIndexFixing(ONIndex1M,I1746,TRUE,_xll.ohTrigger(RecalcTrigger,Trigger1M)),NA())</f>
        <v>1.4638335380965373E-2</v>
      </c>
      <c r="O1746" s="44">
        <f>IFERROR(_xll.qlIndexFixing(ONIndex3M,I1746,TRUE,_xll.ohTrigger(RecalcTrigger,Trigger3M)),NA())</f>
        <v>1.4933590651837747E-2</v>
      </c>
      <c r="P1746" s="44">
        <f>IFERROR(_xll.qlIndexFixing(ONIndex6M,I1746,TRUE,_xll.ohTrigger(RecalcTrigger,Trigger6M)),NA())</f>
        <v>1.5219200143814504E-2</v>
      </c>
      <c r="Q1746" s="183">
        <f>IFERROR(_xll.qlIndexFixing(ONIndex1Y,I1746,TRUE,_xll.ohTrigger(RecalcTrigger,Trigger1Y)),NA())</f>
        <v>1.5711274216263504E-2</v>
      </c>
    </row>
    <row r="1747" spans="2:17" x14ac:dyDescent="0.2">
      <c r="B1747" s="39" t="s">
        <v>42</v>
      </c>
      <c r="D1747" s="42">
        <f>_xll.qlCalendarAdvance(Calendar,$D1746,B1747,"f",FALSE)</f>
        <v>51700</v>
      </c>
      <c r="E1747" s="177">
        <f>_xll.qlInterestRateIndexValueDate(IndexON,D1747)</f>
        <v>51700</v>
      </c>
      <c r="F1747" s="193">
        <f>IFERROR(_xll.qlIndexFixing(IndexON,D1747,TRUE,_xll.ohTrigger(RecalcTrigger,TriggerON)),NA())</f>
        <v>1.4546639208390388E-2</v>
      </c>
      <c r="H1747" s="42">
        <f>_xll.qlCalendarAdvance(Calendar,$H1746,B1747,"f",FALSE)</f>
        <v>51700</v>
      </c>
      <c r="I1747" s="177">
        <f>_xll.qlInterestRateIndexValueDate(Index1M,$H1747)</f>
        <v>51704</v>
      </c>
      <c r="J1747" s="182">
        <f>IFERROR(_xll.qlIndexFixing(Index1M,$H1747,TRUE,_xll.ohTrigger(RecalcTrigger,Trigger1M)),NA())</f>
        <v>1.4637770198648941E-2</v>
      </c>
      <c r="K1747" s="44">
        <f>IFERROR(_xll.qlIndexFixing(Index3M,H1747,TRUE,_xll.ohTrigger(RecalcTrigger,Trigger3M)),NA())</f>
        <v>1.4935986386124353E-2</v>
      </c>
      <c r="L1747" s="44">
        <f>IFERROR(_xll.qlIndexFixing(Index6M,$H1747,TRUE,_xll.ohTrigger(RecalcTrigger,Trigger6M)),NA())</f>
        <v>1.5202932572004892E-2</v>
      </c>
      <c r="M1747" s="183">
        <f>IFERROR(_xll.qlIndexFixing(Index1Y,$H1747,TRUE,_xll.ohTrigger(RecalcTrigger,Trigger1Y)),NA())</f>
        <v>1.5617563021732762E-2</v>
      </c>
      <c r="N1747" s="182">
        <f>IFERROR(_xll.qlIndexFixing(ONIndex1M,I1747,TRUE,_xll.ohTrigger(RecalcTrigger,Trigger1M)),NA())</f>
        <v>1.4634991358626337E-2</v>
      </c>
      <c r="O1747" s="44">
        <f>IFERROR(_xll.qlIndexFixing(ONIndex3M,I1747,TRUE,_xll.ohTrigger(RecalcTrigger,Trigger3M)),NA())</f>
        <v>1.4929935069041278E-2</v>
      </c>
      <c r="P1747" s="44">
        <f>IFERROR(_xll.qlIndexFixing(ONIndex6M,I1747,TRUE,_xll.ohTrigger(RecalcTrigger,Trigger6M)),NA())</f>
        <v>1.5213541417926635E-2</v>
      </c>
      <c r="Q1747" s="183">
        <f>IFERROR(_xll.qlIndexFixing(ONIndex1Y,I1747,TRUE,_xll.ohTrigger(RecalcTrigger,Trigger1Y)),NA())</f>
        <v>1.5702366272760671E-2</v>
      </c>
    </row>
    <row r="1748" spans="2:17" x14ac:dyDescent="0.2">
      <c r="B1748" s="39" t="s">
        <v>42</v>
      </c>
      <c r="D1748" s="42">
        <f>_xll.qlCalendarAdvance(Calendar,$D1747,B1748,"f",FALSE)</f>
        <v>51707</v>
      </c>
      <c r="E1748" s="177">
        <f>_xll.qlInterestRateIndexValueDate(IndexON,D1748)</f>
        <v>51707</v>
      </c>
      <c r="F1748" s="193">
        <f>IFERROR(_xll.qlIndexFixing(IndexON,D1748,TRUE,_xll.ohTrigger(RecalcTrigger,TriggerON)),NA())</f>
        <v>1.4543190231206538E-2</v>
      </c>
      <c r="H1748" s="42">
        <f>_xll.qlCalendarAdvance(Calendar,$H1747,B1748,"f",FALSE)</f>
        <v>51707</v>
      </c>
      <c r="I1748" s="177">
        <f>_xll.qlInterestRateIndexValueDate(Index1M,$H1748)</f>
        <v>51711</v>
      </c>
      <c r="J1748" s="182">
        <f>IFERROR(_xll.qlIndexFixing(Index1M,$H1748,TRUE,_xll.ohTrigger(RecalcTrigger,Trigger1M)),NA())</f>
        <v>1.4634479015263763E-2</v>
      </c>
      <c r="K1748" s="44">
        <f>IFERROR(_xll.qlIndexFixing(Index3M,H1748,TRUE,_xll.ohTrigger(RecalcTrigger,Trigger3M)),NA())</f>
        <v>1.4932475321739035E-2</v>
      </c>
      <c r="L1748" s="44">
        <f>IFERROR(_xll.qlIndexFixing(Index6M,$H1748,TRUE,_xll.ohTrigger(RecalcTrigger,Trigger6M)),NA())</f>
        <v>1.5197625943952691E-2</v>
      </c>
      <c r="M1748" s="183">
        <f>IFERROR(_xll.qlIndexFixing(Index1Y,$H1748,TRUE,_xll.ohTrigger(RecalcTrigger,Trigger1Y)),NA())</f>
        <v>1.560985934500018E-2</v>
      </c>
      <c r="N1748" s="182">
        <f>IFERROR(_xll.qlIndexFixing(ONIndex1M,I1748,TRUE,_xll.ohTrigger(RecalcTrigger,Trigger1M)),NA())</f>
        <v>1.4631667127655845E-2</v>
      </c>
      <c r="O1748" s="44">
        <f>IFERROR(_xll.qlIndexFixing(ONIndex3M,I1748,TRUE,_xll.ohTrigger(RecalcTrigger,Trigger3M)),NA())</f>
        <v>1.492630098113068E-2</v>
      </c>
      <c r="P1748" s="44">
        <f>IFERROR(_xll.qlIndexFixing(ONIndex6M,I1748,TRUE,_xll.ohTrigger(RecalcTrigger,Trigger6M)),NA())</f>
        <v>1.5207910179650952E-2</v>
      </c>
      <c r="Q1748" s="183">
        <f>IFERROR(_xll.qlIndexFixing(ONIndex1Y,I1748,TRUE,_xll.ohTrigger(RecalcTrigger,Trigger1Y)),NA())</f>
        <v>1.5693504551084203E-2</v>
      </c>
    </row>
    <row r="1749" spans="2:17" x14ac:dyDescent="0.2">
      <c r="B1749" s="39" t="s">
        <v>42</v>
      </c>
      <c r="D1749" s="42">
        <f>_xll.qlCalendarAdvance(Calendar,$D1748,B1749,"f",FALSE)</f>
        <v>51714</v>
      </c>
      <c r="E1749" s="177">
        <f>_xll.qlInterestRateIndexValueDate(IndexON,D1749)</f>
        <v>51714</v>
      </c>
      <c r="F1749" s="193">
        <f>IFERROR(_xll.qlIndexFixing(IndexON,D1749,TRUE,_xll.ohTrigger(RecalcTrigger,TriggerON)),NA())</f>
        <v>1.4539762012777402E-2</v>
      </c>
      <c r="H1749" s="42">
        <f>_xll.qlCalendarAdvance(Calendar,$H1748,B1749,"f",FALSE)</f>
        <v>51714</v>
      </c>
      <c r="I1749" s="177">
        <f>_xll.qlInterestRateIndexValueDate(Index1M,$H1749)</f>
        <v>51718</v>
      </c>
      <c r="J1749" s="182">
        <f>IFERROR(_xll.qlIndexFixing(Index1M,$H1749,TRUE,_xll.ohTrigger(RecalcTrigger,Trigger1M)),NA())</f>
        <v>1.4631207896716118E-2</v>
      </c>
      <c r="K1749" s="44">
        <f>IFERROR(_xll.qlIndexFixing(Index3M,H1749,TRUE,_xll.ohTrigger(RecalcTrigger,Trigger3M)),NA())</f>
        <v>1.4928986485053398E-2</v>
      </c>
      <c r="L1749" s="44">
        <f>IFERROR(_xll.qlIndexFixing(Index6M,$H1749,TRUE,_xll.ohTrigger(RecalcTrigger,Trigger6M)),NA())</f>
        <v>1.5192348675659899E-2</v>
      </c>
      <c r="M1749" s="183">
        <f>IFERROR(_xll.qlIndexFixing(Index1Y,$H1749,TRUE,_xll.ohTrigger(RecalcTrigger,Trigger1Y)),NA())</f>
        <v>1.5602207978243562E-2</v>
      </c>
      <c r="N1749" s="182">
        <f>IFERROR(_xll.qlIndexFixing(ONIndex1M,I1749,TRUE,_xll.ohTrigger(RecalcTrigger,Trigger1M)),NA())</f>
        <v>1.4628362775104264E-2</v>
      </c>
      <c r="O1749" s="44">
        <f>IFERROR(_xll.qlIndexFixing(ONIndex3M,I1749,TRUE,_xll.ohTrigger(RecalcTrigger,Trigger3M)),NA())</f>
        <v>1.492268847779421E-2</v>
      </c>
      <c r="P1749" s="44">
        <f>IFERROR(_xll.qlIndexFixing(ONIndex6M,I1749,TRUE,_xll.ohTrigger(RecalcTrigger,Trigger6M)),NA())</f>
        <v>1.5202306547292821E-2</v>
      </c>
      <c r="Q1749" s="183">
        <f>IFERROR(_xll.qlIndexFixing(ONIndex1Y,I1749,TRUE,_xll.ohTrigger(RecalcTrigger,Trigger1Y)),NA())</f>
        <v>1.5684689246757699E-2</v>
      </c>
    </row>
    <row r="1750" spans="2:17" x14ac:dyDescent="0.2">
      <c r="B1750" s="39" t="s">
        <v>42</v>
      </c>
      <c r="D1750" s="42">
        <f>_xll.qlCalendarAdvance(Calendar,$D1749,B1750,"f",FALSE)</f>
        <v>51721</v>
      </c>
      <c r="E1750" s="177">
        <f>_xll.qlInterestRateIndexValueDate(IndexON,D1750)</f>
        <v>51721</v>
      </c>
      <c r="F1750" s="193">
        <f>IFERROR(_xll.qlIndexFixing(IndexON,D1750,TRUE,_xll.ohTrigger(RecalcTrigger,TriggerON)),NA())</f>
        <v>1.4536354643031046E-2</v>
      </c>
      <c r="H1750" s="42">
        <f>_xll.qlCalendarAdvance(Calendar,$H1749,B1750,"f",FALSE)</f>
        <v>51721</v>
      </c>
      <c r="I1750" s="177">
        <f>_xll.qlInterestRateIndexValueDate(Index1M,$H1750)</f>
        <v>51725</v>
      </c>
      <c r="J1750" s="182">
        <f>IFERROR(_xll.qlIndexFixing(Index1M,$H1750,TRUE,_xll.ohTrigger(RecalcTrigger,Trigger1M)),NA())</f>
        <v>1.4627956929922288E-2</v>
      </c>
      <c r="K1750" s="44">
        <f>IFERROR(_xll.qlIndexFixing(Index3M,H1750,TRUE,_xll.ohTrigger(RecalcTrigger,Trigger3M)),NA())</f>
        <v>1.4925519965905146E-2</v>
      </c>
      <c r="L1750" s="44">
        <f>IFERROR(_xll.qlIndexFixing(Index6M,$H1750,TRUE,_xll.ohTrigger(RecalcTrigger,Trigger6M)),NA())</f>
        <v>1.5187100886274682E-2</v>
      </c>
      <c r="M1750" s="183">
        <f>IFERROR(_xll.qlIndexFixing(Index1Y,$H1750,TRUE,_xll.ohTrigger(RecalcTrigger,Trigger1Y)),NA())</f>
        <v>1.5594609118658818E-2</v>
      </c>
      <c r="N1750" s="182">
        <f>IFERROR(_xll.qlIndexFixing(ONIndex1M,I1750,TRUE,_xll.ohTrigger(RecalcTrigger,Trigger1M)),NA())</f>
        <v>1.4625078387462409E-2</v>
      </c>
      <c r="O1750" s="44">
        <f>IFERROR(_xll.qlIndexFixing(ONIndex3M,I1750,TRUE,_xll.ohTrigger(RecalcTrigger,Trigger3M)),NA())</f>
        <v>1.4919097648560253E-2</v>
      </c>
      <c r="P1750" s="44">
        <f>IFERROR(_xll.qlIndexFixing(ONIndex6M,I1750,TRUE,_xll.ohTrigger(RecalcTrigger,Trigger6M)),NA())</f>
        <v>1.5196730639237543E-2</v>
      </c>
      <c r="Q1750" s="183">
        <f>IFERROR(_xll.qlIndexFixing(ONIndex1Y,I1750,TRUE,_xll.ohTrigger(RecalcTrigger,Trigger1Y)),NA())</f>
        <v>1.567592055482514E-2</v>
      </c>
    </row>
    <row r="1751" spans="2:17" x14ac:dyDescent="0.2">
      <c r="B1751" s="39" t="s">
        <v>42</v>
      </c>
      <c r="D1751" s="42">
        <f>_xll.qlCalendarAdvance(Calendar,$D1750,B1751,"f",FALSE)</f>
        <v>51728</v>
      </c>
      <c r="E1751" s="177">
        <f>_xll.qlInterestRateIndexValueDate(IndexON,D1751)</f>
        <v>51728</v>
      </c>
      <c r="F1751" s="193">
        <f>IFERROR(_xll.qlIndexFixing(IndexON,D1751,TRUE,_xll.ohTrigger(RecalcTrigger,TriggerON)),NA())</f>
        <v>1.45329682118156E-2</v>
      </c>
      <c r="H1751" s="42">
        <f>_xll.qlCalendarAdvance(Calendar,$H1750,B1751,"f",FALSE)</f>
        <v>51728</v>
      </c>
      <c r="I1751" s="177">
        <f>_xll.qlInterestRateIndexValueDate(Index1M,$H1751)</f>
        <v>51732</v>
      </c>
      <c r="J1751" s="182">
        <f>IFERROR(_xll.qlIndexFixing(Index1M,$H1751,TRUE,_xll.ohTrigger(RecalcTrigger,Trigger1M)),NA())</f>
        <v>1.4624726201801129E-2</v>
      </c>
      <c r="K1751" s="44">
        <f>IFERROR(_xll.qlIndexFixing(Index3M,H1751,TRUE,_xll.ohTrigger(RecalcTrigger,Trigger3M)),NA())</f>
        <v>1.4922075854127633E-2</v>
      </c>
      <c r="L1751" s="44">
        <f>IFERROR(_xll.qlIndexFixing(Index6M,$H1751,TRUE,_xll.ohTrigger(RecalcTrigger,Trigger6M)),NA())</f>
        <v>1.5181882694946948E-2</v>
      </c>
      <c r="M1751" s="183">
        <f>IFERROR(_xll.qlIndexFixing(Index1Y,$H1751,TRUE,_xll.ohTrigger(RecalcTrigger,Trigger1Y)),NA())</f>
        <v>1.5587062963442502E-2</v>
      </c>
      <c r="N1751" s="182">
        <f>IFERROR(_xll.qlIndexFixing(ONIndex1M,I1751,TRUE,_xll.ohTrigger(RecalcTrigger,Trigger1M)),NA())</f>
        <v>1.4621814051860582E-2</v>
      </c>
      <c r="O1751" s="44">
        <f>IFERROR(_xll.qlIndexFixing(ONIndex3M,I1751,TRUE,_xll.ohTrigger(RecalcTrigger,Trigger3M)),NA())</f>
        <v>1.4915528582797322E-2</v>
      </c>
      <c r="P1751" s="44">
        <f>IFERROR(_xll.qlIndexFixing(ONIndex6M,I1751,TRUE,_xll.ohTrigger(RecalcTrigger,Trigger6M)),NA())</f>
        <v>1.5191182574110229E-2</v>
      </c>
      <c r="Q1751" s="183">
        <f>IFERROR(_xll.qlIndexFixing(ONIndex1Y,I1751,TRUE,_xll.ohTrigger(RecalcTrigger,Trigger1Y)),NA())</f>
        <v>1.5667198670730187E-2</v>
      </c>
    </row>
    <row r="1752" spans="2:17" x14ac:dyDescent="0.2">
      <c r="B1752" s="39" t="s">
        <v>42</v>
      </c>
      <c r="D1752" s="42">
        <f>_xll.qlCalendarAdvance(Calendar,$D1751,B1752,"f",FALSE)</f>
        <v>51735</v>
      </c>
      <c r="E1752" s="177">
        <f>_xll.qlInterestRateIndexValueDate(IndexON,D1752)</f>
        <v>51735</v>
      </c>
      <c r="F1752" s="193">
        <f>IFERROR(_xll.qlIndexFixing(IndexON,D1752,TRUE,_xll.ohTrigger(RecalcTrigger,TriggerON)),NA())</f>
        <v>1.4529602808979192E-2</v>
      </c>
      <c r="H1752" s="42">
        <f>_xll.qlCalendarAdvance(Calendar,$H1751,B1752,"f",FALSE)</f>
        <v>51735</v>
      </c>
      <c r="I1752" s="177">
        <f>_xll.qlInterestRateIndexValueDate(Index1M,$H1752)</f>
        <v>51739</v>
      </c>
      <c r="J1752" s="182">
        <f>IFERROR(_xll.qlIndexFixing(Index1M,$H1752,TRUE,_xll.ohTrigger(RecalcTrigger,Trigger1M)),NA())</f>
        <v>1.4621515799268925E-2</v>
      </c>
      <c r="K1752" s="44">
        <f>IFERROR(_xll.qlIndexFixing(Index3M,H1752,TRUE,_xll.ohTrigger(RecalcTrigger,Trigger3M)),NA())</f>
        <v>1.4918654239562909E-2</v>
      </c>
      <c r="L1752" s="44">
        <f>IFERROR(_xll.qlIndexFixing(Index6M,$H1752,TRUE,_xll.ohTrigger(RecalcTrigger,Trigger6M)),NA())</f>
        <v>1.5176694220826605E-2</v>
      </c>
      <c r="M1752" s="183">
        <f>IFERROR(_xll.qlIndexFixing(Index1Y,$H1752,TRUE,_xll.ohTrigger(RecalcTrigger,Trigger1Y)),NA())</f>
        <v>1.5579569709794027E-2</v>
      </c>
      <c r="N1752" s="182">
        <f>IFERROR(_xll.qlIndexFixing(ONIndex1M,I1752,TRUE,_xll.ohTrigger(RecalcTrigger,Trigger1M)),NA())</f>
        <v>1.4618569854789598E-2</v>
      </c>
      <c r="O1752" s="44">
        <f>IFERROR(_xll.qlIndexFixing(ONIndex3M,I1752,TRUE,_xll.ohTrigger(RecalcTrigger,Trigger3M)),NA())</f>
        <v>1.4911981370353544E-2</v>
      </c>
      <c r="P1752" s="44">
        <f>IFERROR(_xll.qlIndexFixing(ONIndex6M,I1752,TRUE,_xll.ohTrigger(RecalcTrigger,Trigger6M)),NA())</f>
        <v>1.5185662470376116E-2</v>
      </c>
      <c r="Q1752" s="183">
        <f>IFERROR(_xll.qlIndexFixing(ONIndex1Y,I1752,TRUE,_xll.ohTrigger(RecalcTrigger,Trigger1Y)),NA())</f>
        <v>1.5658523789836565E-2</v>
      </c>
    </row>
    <row r="1753" spans="2:17" x14ac:dyDescent="0.2">
      <c r="B1753" s="39" t="s">
        <v>42</v>
      </c>
      <c r="D1753" s="42">
        <f>_xll.qlCalendarAdvance(Calendar,$D1752,B1753,"f",FALSE)</f>
        <v>51742</v>
      </c>
      <c r="E1753" s="177">
        <f>_xll.qlInterestRateIndexValueDate(IndexON,D1753)</f>
        <v>51742</v>
      </c>
      <c r="F1753" s="193">
        <f>IFERROR(_xll.qlIndexFixing(IndexON,D1753,TRUE,_xll.ohTrigger(RecalcTrigger,TriggerON)),NA())</f>
        <v>1.4526258524449887E-2</v>
      </c>
      <c r="H1753" s="42">
        <f>_xll.qlCalendarAdvance(Calendar,$H1752,B1753,"f",FALSE)</f>
        <v>51742</v>
      </c>
      <c r="I1753" s="177">
        <f>_xll.qlInterestRateIndexValueDate(Index1M,$H1753)</f>
        <v>51746</v>
      </c>
      <c r="J1753" s="182">
        <f>IFERROR(_xll.qlIndexFixing(Index1M,$H1753,TRUE,_xll.ohTrigger(RecalcTrigger,Trigger1M)),NA())</f>
        <v>1.4618255243985523E-2</v>
      </c>
      <c r="K1753" s="44">
        <f>IFERROR(_xll.qlIndexFixing(Index3M,H1753,TRUE,_xll.ohTrigger(RecalcTrigger,Trigger3M)),NA())</f>
        <v>1.4915185128680307E-2</v>
      </c>
      <c r="L1753" s="44">
        <f>IFERROR(_xll.qlIndexFixing(Index6M,$H1753,TRUE,_xll.ohTrigger(RecalcTrigger,Trigger6M)),NA())</f>
        <v>1.5171614300875909E-2</v>
      </c>
      <c r="M1753" s="183">
        <f>IFERROR(_xll.qlIndexFixing(Index1Y,$H1753,TRUE,_xll.ohTrigger(RecalcTrigger,Trigger1Y)),NA())</f>
        <v>1.5572129554915643E-2</v>
      </c>
      <c r="N1753" s="182">
        <f>IFERROR(_xll.qlIndexFixing(ONIndex1M,I1753,TRUE,_xll.ohTrigger(RecalcTrigger,Trigger1M)),NA())</f>
        <v>1.4615345883459696E-2</v>
      </c>
      <c r="O1753" s="44">
        <f>IFERROR(_xll.qlIndexFixing(ONIndex3M,I1753,TRUE,_xll.ohTrigger(RecalcTrigger,Trigger3M)),NA())</f>
        <v>1.490845610067737E-2</v>
      </c>
      <c r="P1753" s="44">
        <f>IFERROR(_xll.qlIndexFixing(ONIndex6M,I1753,TRUE,_xll.ohTrigger(RecalcTrigger,Trigger6M)),NA())</f>
        <v>1.5180170446580377E-2</v>
      </c>
      <c r="Q1753" s="183">
        <f>IFERROR(_xll.qlIndexFixing(ONIndex1Y,I1753,TRUE,_xll.ohTrigger(RecalcTrigger,Trigger1Y)),NA())</f>
        <v>1.5649896107188255E-2</v>
      </c>
    </row>
    <row r="1754" spans="2:17" x14ac:dyDescent="0.2">
      <c r="B1754" s="39" t="s">
        <v>42</v>
      </c>
      <c r="D1754" s="42">
        <f>_xll.qlCalendarAdvance(Calendar,$D1753,B1754,"f",FALSE)</f>
        <v>51749</v>
      </c>
      <c r="E1754" s="177">
        <f>_xll.qlInterestRateIndexValueDate(IndexON,D1754)</f>
        <v>51749</v>
      </c>
      <c r="F1754" s="193">
        <f>IFERROR(_xll.qlIndexFixing(IndexON,D1754,TRUE,_xll.ohTrigger(RecalcTrigger,TriggerON)),NA())</f>
        <v>1.4522935448075813E-2</v>
      </c>
      <c r="H1754" s="42">
        <f>_xll.qlCalendarAdvance(Calendar,$H1753,B1754,"f",FALSE)</f>
        <v>51749</v>
      </c>
      <c r="I1754" s="177">
        <f>_xll.qlInterestRateIndexValueDate(Index1M,$H1754)</f>
        <v>51753</v>
      </c>
      <c r="J1754" s="182">
        <f>IFERROR(_xll.qlIndexFixing(Index1M,$H1754,TRUE,_xll.ohTrigger(RecalcTrigger,Trigger1M)),NA())</f>
        <v>1.4615084410419144E-2</v>
      </c>
      <c r="K1754" s="44">
        <f>IFERROR(_xll.qlIndexFixing(Index3M,H1754,TRUE,_xll.ohTrigger(RecalcTrigger,Trigger3M)),NA())</f>
        <v>1.4911807280974149E-2</v>
      </c>
      <c r="L1754" s="44">
        <f>IFERROR(_xll.qlIndexFixing(Index6M,$H1754,TRUE,_xll.ohTrigger(RecalcTrigger,Trigger6M)),NA())</f>
        <v>1.5166481688610157E-2</v>
      </c>
      <c r="M1754" s="183">
        <f>IFERROR(_xll.qlIndexFixing(Index1Y,$H1754,TRUE,_xll.ohTrigger(RecalcTrigger,Trigger1Y)),NA())</f>
        <v>1.5564742696011579E-2</v>
      </c>
      <c r="N1754" s="182">
        <f>IFERROR(_xll.qlIndexFixing(ONIndex1M,I1754,TRUE,_xll.ohTrigger(RecalcTrigger,Trigger1M)),NA())</f>
        <v>1.4612142224441627E-2</v>
      </c>
      <c r="O1754" s="44">
        <f>IFERROR(_xll.qlIndexFixing(ONIndex3M,I1754,TRUE,_xll.ohTrigger(RecalcTrigger,Trigger3M)),NA())</f>
        <v>1.4904952863297183E-2</v>
      </c>
      <c r="P1754" s="44">
        <f>IFERROR(_xll.qlIndexFixing(ONIndex6M,I1754,TRUE,_xll.ohTrigger(RecalcTrigger,Trigger6M)),NA())</f>
        <v>1.5174706620868506E-2</v>
      </c>
      <c r="Q1754" s="183">
        <f>IFERROR(_xll.qlIndexFixing(ONIndex1Y,I1754,TRUE,_xll.ohTrigger(RecalcTrigger,Trigger1Y)),NA())</f>
        <v>1.564131581838879E-2</v>
      </c>
    </row>
    <row r="1755" spans="2:17" x14ac:dyDescent="0.2">
      <c r="B1755" s="39" t="s">
        <v>42</v>
      </c>
      <c r="D1755" s="42">
        <f>_xll.qlCalendarAdvance(Calendar,$D1754,B1755,"f",FALSE)</f>
        <v>51756</v>
      </c>
      <c r="E1755" s="177">
        <f>_xll.qlInterestRateIndexValueDate(IndexON,D1755)</f>
        <v>51756</v>
      </c>
      <c r="F1755" s="193">
        <f>IFERROR(_xll.qlIndexFixing(IndexON,D1755,TRUE,_xll.ohTrigger(RecalcTrigger,TriggerON)),NA())</f>
        <v>1.4519633669864973E-2</v>
      </c>
      <c r="H1755" s="42">
        <f>_xll.qlCalendarAdvance(Calendar,$H1754,B1755,"f",FALSE)</f>
        <v>51756</v>
      </c>
      <c r="I1755" s="177">
        <f>_xll.qlInterestRateIndexValueDate(Index1M,$H1755)</f>
        <v>51760</v>
      </c>
      <c r="J1755" s="182">
        <f>IFERROR(_xll.qlIndexFixing(Index1M,$H1755,TRUE,_xll.ohTrigger(RecalcTrigger,Trigger1M)),NA())</f>
        <v>1.4611934156129713E-2</v>
      </c>
      <c r="K1755" s="44">
        <f>IFERROR(_xll.qlIndexFixing(Index3M,H1755,TRUE,_xll.ohTrigger(RecalcTrigger,Trigger3M)),NA())</f>
        <v>1.4908452192599113E-2</v>
      </c>
      <c r="L1755" s="44">
        <f>IFERROR(_xll.qlIndexFixing(Index6M,$H1755,TRUE,_xll.ohTrigger(RecalcTrigger,Trigger6M)),NA())</f>
        <v>1.5161379131312151E-2</v>
      </c>
      <c r="M1755" s="183">
        <f>IFERROR(_xll.qlIndexFixing(Index1Y,$H1755,TRUE,_xll.ohTrigger(RecalcTrigger,Trigger1Y)),NA())</f>
        <v>1.5557409330288907E-2</v>
      </c>
      <c r="N1755" s="182">
        <f>IFERROR(_xll.qlIndexFixing(ONIndex1M,I1755,TRUE,_xll.ohTrigger(RecalcTrigger,Trigger1M)),NA())</f>
        <v>1.460895896470582E-2</v>
      </c>
      <c r="O1755" s="44">
        <f>IFERROR(_xll.qlIndexFixing(ONIndex3M,I1755,TRUE,_xll.ohTrigger(RecalcTrigger,Trigger3M)),NA())</f>
        <v>1.4901471747661432E-2</v>
      </c>
      <c r="P1755" s="44">
        <f>IFERROR(_xll.qlIndexFixing(ONIndex6M,I1755,TRUE,_xll.ohTrigger(RecalcTrigger,Trigger6M)),NA())</f>
        <v>1.516927111210542E-2</v>
      </c>
      <c r="Q1755" s="183">
        <f>IFERROR(_xll.qlIndexFixing(ONIndex1Y,I1755,TRUE,_xll.ohTrigger(RecalcTrigger,Trigger1Y)),NA())</f>
        <v>1.5632783118642024E-2</v>
      </c>
    </row>
    <row r="1756" spans="2:17" x14ac:dyDescent="0.2">
      <c r="B1756" s="39" t="s">
        <v>42</v>
      </c>
      <c r="D1756" s="42">
        <f>_xll.qlCalendarAdvance(Calendar,$D1755,B1756,"f",FALSE)</f>
        <v>51763</v>
      </c>
      <c r="E1756" s="177">
        <f>_xll.qlInterestRateIndexValueDate(IndexON,D1756)</f>
        <v>51763</v>
      </c>
      <c r="F1756" s="193">
        <f>IFERROR(_xll.qlIndexFixing(IndexON,D1756,TRUE,_xll.ohTrigger(RecalcTrigger,TriggerON)),NA())</f>
        <v>1.4516353279665495E-2</v>
      </c>
      <c r="H1756" s="42">
        <f>_xll.qlCalendarAdvance(Calendar,$H1755,B1756,"f",FALSE)</f>
        <v>51763</v>
      </c>
      <c r="I1756" s="177">
        <f>_xll.qlInterestRateIndexValueDate(Index1M,$H1756)</f>
        <v>51767</v>
      </c>
      <c r="J1756" s="182">
        <f>IFERROR(_xll.qlIndexFixing(Index1M,$H1756,TRUE,_xll.ohTrigger(RecalcTrigger,Trigger1M)),NA())</f>
        <v>1.4608804568026379E-2</v>
      </c>
      <c r="K1756" s="44">
        <f>IFERROR(_xll.qlIndexFixing(Index3M,H1756,TRUE,_xll.ohTrigger(RecalcTrigger,Trigger3M)),NA())</f>
        <v>1.4905119953390155E-2</v>
      </c>
      <c r="L1756" s="44">
        <f>IFERROR(_xll.qlIndexFixing(Index6M,$H1756,TRUE,_xll.ohTrigger(RecalcTrigger,Trigger6M)),NA())</f>
        <v>1.515630674812439E-2</v>
      </c>
      <c r="M1756" s="183">
        <f>IFERROR(_xll.qlIndexFixing(Index1Y,$H1756,TRUE,_xll.ohTrigger(RecalcTrigger,Trigger1Y)),NA())</f>
        <v>1.5550129654956888E-2</v>
      </c>
      <c r="N1756" s="182">
        <f>IFERROR(_xll.qlIndexFixing(ONIndex1M,I1756,TRUE,_xll.ohTrigger(RecalcTrigger,Trigger1M)),NA())</f>
        <v>1.4605796190902964E-2</v>
      </c>
      <c r="O1756" s="44">
        <f>IFERROR(_xll.qlIndexFixing(ONIndex3M,I1756,TRUE,_xll.ohTrigger(RecalcTrigger,Trigger3M)),NA())</f>
        <v>1.4898012843378439E-2</v>
      </c>
      <c r="P1756" s="44">
        <f>IFERROR(_xll.qlIndexFixing(ONIndex6M,I1756,TRUE,_xll.ohTrigger(RecalcTrigger,Trigger6M)),NA())</f>
        <v>1.5163864038436614E-2</v>
      </c>
      <c r="Q1756" s="183">
        <f>IFERROR(_xll.qlIndexFixing(ONIndex1Y,I1756,TRUE,_xll.ohTrigger(RecalcTrigger,Trigger1Y)),NA())</f>
        <v>1.5624298203311682E-2</v>
      </c>
    </row>
    <row r="1757" spans="2:17" x14ac:dyDescent="0.2">
      <c r="B1757" s="39" t="s">
        <v>42</v>
      </c>
      <c r="D1757" s="42">
        <f>_xll.qlCalendarAdvance(Calendar,$D1756,B1757,"f",FALSE)</f>
        <v>51770</v>
      </c>
      <c r="E1757" s="177">
        <f>_xll.qlInterestRateIndexValueDate(IndexON,D1757)</f>
        <v>51770</v>
      </c>
      <c r="F1757" s="193">
        <f>IFERROR(_xll.qlIndexFixing(IndexON,D1757,TRUE,_xll.ohTrigger(RecalcTrigger,TriggerON)),NA())</f>
        <v>1.4513094367405444E-2</v>
      </c>
      <c r="H1757" s="42">
        <f>_xll.qlCalendarAdvance(Calendar,$H1756,B1757,"f",FALSE)</f>
        <v>51770</v>
      </c>
      <c r="I1757" s="177">
        <f>_xll.qlInterestRateIndexValueDate(Index1M,$H1757)</f>
        <v>51774</v>
      </c>
      <c r="J1757" s="182">
        <f>IFERROR(_xll.qlIndexFixing(Index1M,$H1757,TRUE,_xll.ohTrigger(RecalcTrigger,Trigger1M)),NA())</f>
        <v>1.4605771712612603E-2</v>
      </c>
      <c r="K1757" s="44">
        <f>IFERROR(_xll.qlIndexFixing(Index3M,H1757,TRUE,_xll.ohTrigger(RecalcTrigger,Trigger3M)),NA())</f>
        <v>1.4901886769174241E-2</v>
      </c>
      <c r="L1757" s="44">
        <f>IFERROR(_xll.qlIndexFixing(Index6M,$H1757,TRUE,_xll.ohTrigger(RecalcTrigger,Trigger6M)),NA())</f>
        <v>1.5151264658190248E-2</v>
      </c>
      <c r="M1757" s="183">
        <f>IFERROR(_xll.qlIndexFixing(Index1Y,$H1757,TRUE,_xll.ohTrigger(RecalcTrigger,Trigger1Y)),NA())</f>
        <v>1.5542903867228728E-2</v>
      </c>
      <c r="N1757" s="182">
        <f>IFERROR(_xll.qlIndexFixing(ONIndex1M,I1757,TRUE,_xll.ohTrigger(RecalcTrigger,Trigger1M)),NA())</f>
        <v>1.4602653990163361E-2</v>
      </c>
      <c r="O1757" s="44">
        <f>IFERROR(_xll.qlIndexFixing(ONIndex3M,I1757,TRUE,_xll.ohTrigger(RecalcTrigger,Trigger3M)),NA())</f>
        <v>1.4894576240216395E-2</v>
      </c>
      <c r="P1757" s="44">
        <f>IFERROR(_xll.qlIndexFixing(ONIndex6M,I1757,TRUE,_xll.ohTrigger(RecalcTrigger,Trigger6M)),NA())</f>
        <v>1.5158485518567133E-2</v>
      </c>
      <c r="Q1757" s="183">
        <f>IFERROR(_xll.qlIndexFixing(ONIndex1Y,I1757,TRUE,_xll.ohTrigger(RecalcTrigger,Trigger1Y)),NA())</f>
        <v>1.5615861267601616E-2</v>
      </c>
    </row>
    <row r="1758" spans="2:17" x14ac:dyDescent="0.2">
      <c r="B1758" s="39" t="s">
        <v>42</v>
      </c>
      <c r="D1758" s="42">
        <f>_xll.qlCalendarAdvance(Calendar,$D1757,B1758,"f",FALSE)</f>
        <v>51777</v>
      </c>
      <c r="E1758" s="177">
        <f>_xll.qlInterestRateIndexValueDate(IndexON,D1758)</f>
        <v>51777</v>
      </c>
      <c r="F1758" s="193">
        <f>IFERROR(_xll.qlIndexFixing(IndexON,D1758,TRUE,_xll.ohTrigger(RecalcTrigger,TriggerON)),NA())</f>
        <v>1.4509857022773076E-2</v>
      </c>
      <c r="H1758" s="42">
        <f>_xll.qlCalendarAdvance(Calendar,$H1757,B1758,"f",FALSE)</f>
        <v>51777</v>
      </c>
      <c r="I1758" s="177">
        <f>_xll.qlInterestRateIndexValueDate(Index1M,$H1758)</f>
        <v>51781</v>
      </c>
      <c r="J1758" s="182">
        <f>IFERROR(_xll.qlIndexFixing(Index1M,$H1758,TRUE,_xll.ohTrigger(RecalcTrigger,Trigger1M)),NA())</f>
        <v>1.4602685088912744E-2</v>
      </c>
      <c r="K1758" s="44">
        <f>IFERROR(_xll.qlIndexFixing(Index3M,H1758,TRUE,_xll.ohTrigger(RecalcTrigger,Trigger3M)),NA())</f>
        <v>1.4898602024445852E-2</v>
      </c>
      <c r="L1758" s="44">
        <f>IFERROR(_xll.qlIndexFixing(Index6M,$H1758,TRUE,_xll.ohTrigger(RecalcTrigger,Trigger6M)),NA())</f>
        <v>1.5146223448835081E-2</v>
      </c>
      <c r="M1758" s="183">
        <f>IFERROR(_xll.qlIndexFixing(Index1Y,$H1758,TRUE,_xll.ohTrigger(RecalcTrigger,Trigger1Y)),NA())</f>
        <v>1.5535732164319822E-2</v>
      </c>
      <c r="N1758" s="182">
        <f>IFERROR(_xll.qlIndexFixing(ONIndex1M,I1758,TRUE,_xll.ohTrigger(RecalcTrigger,Trigger1M)),NA())</f>
        <v>1.4599532448977826E-2</v>
      </c>
      <c r="O1758" s="44">
        <f>IFERROR(_xll.qlIndexFixing(ONIndex3M,I1758,TRUE,_xll.ohTrigger(RecalcTrigger,Trigger3M)),NA())</f>
        <v>1.489116202762375E-2</v>
      </c>
      <c r="P1758" s="44">
        <f>IFERROR(_xll.qlIndexFixing(ONIndex6M,I1758,TRUE,_xll.ohTrigger(RecalcTrigger,Trigger6M)),NA())</f>
        <v>1.5153135670882278E-2</v>
      </c>
      <c r="Q1758" s="183">
        <f>IFERROR(_xll.qlIndexFixing(ONIndex1Y,I1758,TRUE,_xll.ohTrigger(RecalcTrigger,Trigger1Y)),NA())</f>
        <v>1.5607472506875553E-2</v>
      </c>
    </row>
    <row r="1759" spans="2:17" x14ac:dyDescent="0.2">
      <c r="B1759" s="39" t="s">
        <v>42</v>
      </c>
      <c r="D1759" s="42">
        <f>_xll.qlCalendarAdvance(Calendar,$D1758,B1759,"f",FALSE)</f>
        <v>51784</v>
      </c>
      <c r="E1759" s="177">
        <f>_xll.qlInterestRateIndexValueDate(IndexON,D1759)</f>
        <v>51784</v>
      </c>
      <c r="F1759" s="193">
        <f>IFERROR(_xll.qlIndexFixing(IndexON,D1759,TRUE,_xll.ohTrigger(RecalcTrigger,TriggerON)),NA())</f>
        <v>1.450664133585633E-2</v>
      </c>
      <c r="H1759" s="42">
        <f>_xll.qlCalendarAdvance(Calendar,$H1758,B1759,"f",FALSE)</f>
        <v>51784</v>
      </c>
      <c r="I1759" s="177">
        <f>_xll.qlInterestRateIndexValueDate(Index1M,$H1759)</f>
        <v>51788</v>
      </c>
      <c r="J1759" s="182">
        <f>IFERROR(_xll.qlIndexFixing(Index1M,$H1759,TRUE,_xll.ohTrigger(RecalcTrigger,Trigger1M)),NA())</f>
        <v>1.4599619399228696E-2</v>
      </c>
      <c r="K1759" s="44">
        <f>IFERROR(_xll.qlIndexFixing(Index3M,H1759,TRUE,_xll.ohTrigger(RecalcTrigger,Trigger3M)),NA())</f>
        <v>1.4895340405786349E-2</v>
      </c>
      <c r="L1759" s="44">
        <f>IFERROR(_xll.qlIndexFixing(Index6M,$H1759,TRUE,_xll.ohTrigger(RecalcTrigger,Trigger6M)),NA())</f>
        <v>1.5141271834653254E-2</v>
      </c>
      <c r="M1759" s="183">
        <f>IFERROR(_xll.qlIndexFixing(Index1Y,$H1759,TRUE,_xll.ohTrigger(RecalcTrigger,Trigger1Y)),NA())</f>
        <v>1.5528614743448847E-2</v>
      </c>
      <c r="N1759" s="182">
        <f>IFERROR(_xll.qlIndexFixing(ONIndex1M,I1759,TRUE,_xll.ohTrigger(RecalcTrigger,Trigger1M)),NA())</f>
        <v>1.4596431654396724E-2</v>
      </c>
      <c r="O1759" s="44">
        <f>IFERROR(_xll.qlIndexFixing(ONIndex3M,I1759,TRUE,_xll.ohTrigger(RecalcTrigger,Trigger3M)),NA())</f>
        <v>1.488777029488908E-2</v>
      </c>
      <c r="P1759" s="44">
        <f>IFERROR(_xll.qlIndexFixing(ONIndex6M,I1759,TRUE,_xll.ohTrigger(RecalcTrigger,Trigger6M)),NA())</f>
        <v>1.5147814613767352E-2</v>
      </c>
      <c r="Q1759" s="183">
        <f>IFERROR(_xll.qlIndexFixing(ONIndex1Y,I1759,TRUE,_xll.ohTrigger(RecalcTrigger,Trigger1Y)),NA())</f>
        <v>1.5599132116337344E-2</v>
      </c>
    </row>
    <row r="1760" spans="2:17" x14ac:dyDescent="0.2">
      <c r="B1760" s="39" t="s">
        <v>42</v>
      </c>
      <c r="D1760" s="42">
        <f>_xll.qlCalendarAdvance(Calendar,$D1759,B1760,"f",FALSE)</f>
        <v>51791</v>
      </c>
      <c r="E1760" s="177">
        <f>_xll.qlInterestRateIndexValueDate(IndexON,D1760)</f>
        <v>51791</v>
      </c>
      <c r="F1760" s="193">
        <f>IFERROR(_xll.qlIndexFixing(IndexON,D1760,TRUE,_xll.ohTrigger(RecalcTrigger,TriggerON)),NA())</f>
        <v>1.4503447396503333E-2</v>
      </c>
      <c r="H1760" s="42">
        <f>_xll.qlCalendarAdvance(Calendar,$H1759,B1760,"f",FALSE)</f>
        <v>51791</v>
      </c>
      <c r="I1760" s="177">
        <f>_xll.qlInterestRateIndexValueDate(Index1M,$H1760)</f>
        <v>51795</v>
      </c>
      <c r="J1760" s="182">
        <f>IFERROR(_xll.qlIndexFixing(Index1M,$H1760,TRUE,_xll.ohTrigger(RecalcTrigger,Trigger1M)),NA())</f>
        <v>1.4596574730484476E-2</v>
      </c>
      <c r="K1760" s="44">
        <f>IFERROR(_xll.qlIndexFixing(Index3M,H1760,TRUE,_xll.ohTrigger(RecalcTrigger,Trigger3M)),NA())</f>
        <v>1.4892102003036039E-2</v>
      </c>
      <c r="L1760" s="44">
        <f>IFERROR(_xll.qlIndexFixing(Index6M,$H1760,TRUE,_xll.ohTrigger(RecalcTrigger,Trigger6M)),NA())</f>
        <v>1.5136321339336716E-2</v>
      </c>
      <c r="M1760" s="183">
        <f>IFERROR(_xll.qlIndexFixing(Index1Y,$H1760,TRUE,_xll.ohTrigger(RecalcTrigger,Trigger1Y)),NA())</f>
        <v>1.5521551801837334E-2</v>
      </c>
      <c r="N1760" s="182">
        <f>IFERROR(_xll.qlIndexFixing(ONIndex1M,I1760,TRUE,_xll.ohTrigger(RecalcTrigger,Trigger1M)),NA())</f>
        <v>1.459335169315068E-2</v>
      </c>
      <c r="O1760" s="44">
        <f>IFERROR(_xll.qlIndexFixing(ONIndex3M,I1760,TRUE,_xll.ohTrigger(RecalcTrigger,Trigger3M)),NA())</f>
        <v>1.488440113194045E-2</v>
      </c>
      <c r="P1760" s="44">
        <f>IFERROR(_xll.qlIndexFixing(ONIndex6M,I1760,TRUE,_xll.ohTrigger(RecalcTrigger,Trigger6M)),NA())</f>
        <v>1.5142522465847463E-2</v>
      </c>
      <c r="Q1760" s="183">
        <f>IFERROR(_xll.qlIndexFixing(ONIndex1Y,I1760,TRUE,_xll.ohTrigger(RecalcTrigger,Trigger1Y)),NA())</f>
        <v>1.5590840291510588E-2</v>
      </c>
    </row>
    <row r="1761" spans="2:17" x14ac:dyDescent="0.2">
      <c r="B1761" s="39" t="s">
        <v>42</v>
      </c>
      <c r="D1761" s="42">
        <f>_xll.qlCalendarAdvance(Calendar,$D1760,B1761,"f",FALSE)</f>
        <v>51798</v>
      </c>
      <c r="E1761" s="177">
        <f>_xll.qlInterestRateIndexValueDate(IndexON,D1761)</f>
        <v>51798</v>
      </c>
      <c r="F1761" s="193">
        <f>IFERROR(_xll.qlIndexFixing(IndexON,D1761,TRUE,_xll.ohTrigger(RecalcTrigger,TriggerON)),NA())</f>
        <v>1.4500275294562215E-2</v>
      </c>
      <c r="H1761" s="42">
        <f>_xll.qlCalendarAdvance(Calendar,$H1760,B1761,"f",FALSE)</f>
        <v>51798</v>
      </c>
      <c r="I1761" s="177">
        <f>_xll.qlInterestRateIndexValueDate(Index1M,$H1761)</f>
        <v>51802</v>
      </c>
      <c r="J1761" s="182">
        <f>IFERROR(_xll.qlIndexFixing(Index1M,$H1761,TRUE,_xll.ohTrigger(RecalcTrigger,Trigger1M)),NA())</f>
        <v>1.4593551169596364E-2</v>
      </c>
      <c r="K1761" s="44">
        <f>IFERROR(_xll.qlIndexFixing(Index3M,H1761,TRUE,_xll.ohTrigger(RecalcTrigger,Trigger3M)),NA())</f>
        <v>1.4888886906029153E-2</v>
      </c>
      <c r="L1761" s="44">
        <f>IFERROR(_xll.qlIndexFixing(Index6M,$H1761,TRUE,_xll.ohTrigger(RecalcTrigger,Trigger6M)),NA())</f>
        <v>1.5131401613846428E-2</v>
      </c>
      <c r="M1761" s="183">
        <f>IFERROR(_xll.qlIndexFixing(Index1Y,$H1761,TRUE,_xll.ohTrigger(RecalcTrigger,Trigger1Y)),NA())</f>
        <v>1.551454353671031E-2</v>
      </c>
      <c r="N1761" s="182">
        <f>IFERROR(_xll.qlIndexFixing(ONIndex1M,I1761,TRUE,_xll.ohTrigger(RecalcTrigger,Trigger1M)),NA())</f>
        <v>1.4590292652130188E-2</v>
      </c>
      <c r="O1761" s="44">
        <f>IFERROR(_xll.qlIndexFixing(ONIndex3M,I1761,TRUE,_xll.ohTrigger(RecalcTrigger,Trigger3M)),NA())</f>
        <v>1.4881054628226309E-2</v>
      </c>
      <c r="P1761" s="44">
        <f>IFERROR(_xll.qlIndexFixing(ONIndex6M,I1761,TRUE,_xll.ohTrigger(RecalcTrigger,Trigger6M)),NA())</f>
        <v>1.5137259345427978E-2</v>
      </c>
      <c r="Q1761" s="183">
        <f>IFERROR(_xll.qlIndexFixing(ONIndex1Y,I1761,TRUE,_xll.ohTrigger(RecalcTrigger,Trigger1Y)),NA())</f>
        <v>1.5582597227519202E-2</v>
      </c>
    </row>
    <row r="1762" spans="2:17" x14ac:dyDescent="0.2">
      <c r="B1762" s="39" t="s">
        <v>42</v>
      </c>
      <c r="D1762" s="42">
        <f>_xll.qlCalendarAdvance(Calendar,$D1761,B1762,"f",FALSE)</f>
        <v>51805</v>
      </c>
      <c r="E1762" s="177">
        <f>_xll.qlInterestRateIndexValueDate(IndexON,D1762)</f>
        <v>51805</v>
      </c>
      <c r="F1762" s="193">
        <f>IFERROR(_xll.qlIndexFixing(IndexON,D1762,TRUE,_xll.ohTrigger(RecalcTrigger,TriggerON)),NA())</f>
        <v>1.4497125120040977E-2</v>
      </c>
      <c r="H1762" s="42">
        <f>_xll.qlCalendarAdvance(Calendar,$H1761,B1762,"f",FALSE)</f>
        <v>51805</v>
      </c>
      <c r="I1762" s="177">
        <f>_xll.qlInterestRateIndexValueDate(Index1M,$H1762)</f>
        <v>51809</v>
      </c>
      <c r="J1762" s="182">
        <f>IFERROR(_xll.qlIndexFixing(Index1M,$H1762,TRUE,_xll.ohTrigger(RecalcTrigger,Trigger1M)),NA())</f>
        <v>1.4590465896674232E-2</v>
      </c>
      <c r="K1762" s="44">
        <f>IFERROR(_xll.qlIndexFixing(Index3M,H1762,TRUE,_xll.ohTrigger(RecalcTrigger,Trigger3M)),NA())</f>
        <v>1.4885695204605129E-2</v>
      </c>
      <c r="L1762" s="44">
        <f>IFERROR(_xll.qlIndexFixing(Index6M,$H1762,TRUE,_xll.ohTrigger(RecalcTrigger,Trigger6M)),NA())</f>
        <v>1.5126512777325322E-2</v>
      </c>
      <c r="M1762" s="183">
        <f>IFERROR(_xll.qlIndexFixing(Index1Y,$H1762,TRUE,_xll.ohTrigger(RecalcTrigger,Trigger1Y)),NA())</f>
        <v>1.5507590145296532E-2</v>
      </c>
      <c r="N1762" s="182">
        <f>IFERROR(_xll.qlIndexFixing(ONIndex1M,I1762,TRUE,_xll.ohTrigger(RecalcTrigger,Trigger1M)),NA())</f>
        <v>1.4587254618145806E-2</v>
      </c>
      <c r="O1762" s="44">
        <f>IFERROR(_xll.qlIndexFixing(ONIndex3M,I1762,TRUE,_xll.ohTrigger(RecalcTrigger,Trigger3M)),NA())</f>
        <v>1.4877730873195105E-2</v>
      </c>
      <c r="P1762" s="44">
        <f>IFERROR(_xll.qlIndexFixing(ONIndex6M,I1762,TRUE,_xll.ohTrigger(RecalcTrigger,Trigger6M)),NA())</f>
        <v>1.5132025371134006E-2</v>
      </c>
      <c r="Q1762" s="183">
        <f>IFERROR(_xll.qlIndexFixing(ONIndex1Y,I1762,TRUE,_xll.ohTrigger(RecalcTrigger,Trigger1Y)),NA())</f>
        <v>1.5574403119806846E-2</v>
      </c>
    </row>
    <row r="1763" spans="2:17" x14ac:dyDescent="0.2">
      <c r="B1763" s="39" t="s">
        <v>42</v>
      </c>
      <c r="D1763" s="42">
        <f>_xll.qlCalendarAdvance(Calendar,$D1762,B1763,"f",FALSE)</f>
        <v>51812</v>
      </c>
      <c r="E1763" s="177">
        <f>_xll.qlInterestRateIndexValueDate(IndexON,D1763)</f>
        <v>51812</v>
      </c>
      <c r="F1763" s="193">
        <f>IFERROR(_xll.qlIndexFixing(IndexON,D1763,TRUE,_xll.ohTrigger(RecalcTrigger,TriggerON)),NA())</f>
        <v>1.4493996962867683E-2</v>
      </c>
      <c r="H1763" s="42">
        <f>_xll.qlCalendarAdvance(Calendar,$H1762,B1763,"f",FALSE)</f>
        <v>51812</v>
      </c>
      <c r="I1763" s="177">
        <f>_xll.qlInterestRateIndexValueDate(Index1M,$H1763)</f>
        <v>51816</v>
      </c>
      <c r="J1763" s="182">
        <f>IFERROR(_xll.qlIndexFixing(Index1M,$H1763,TRUE,_xll.ohTrigger(RecalcTrigger,Trigger1M)),NA())</f>
        <v>1.458748340553484E-2</v>
      </c>
      <c r="K1763" s="44">
        <f>IFERROR(_xll.qlIndexFixing(Index3M,H1763,TRUE,_xll.ohTrigger(RecalcTrigger,Trigger3M)),NA())</f>
        <v>1.4882526988602538E-2</v>
      </c>
      <c r="L1763" s="44">
        <f>IFERROR(_xll.qlIndexFixing(Index6M,$H1763,TRUE,_xll.ohTrigger(RecalcTrigger,Trigger6M)),NA())</f>
        <v>1.5121654948918095E-2</v>
      </c>
      <c r="M1763" s="183">
        <f>IFERROR(_xll.qlIndexFixing(Index1Y,$H1763,TRUE,_xll.ohTrigger(RecalcTrigger,Trigger1Y)),NA())</f>
        <v>1.5500691824827818E-2</v>
      </c>
      <c r="N1763" s="182">
        <f>IFERROR(_xll.qlIndexFixing(ONIndex1M,I1763,TRUE,_xll.ohTrigger(RecalcTrigger,Trigger1M)),NA())</f>
        <v>1.4584237677928158E-2</v>
      </c>
      <c r="O1763" s="44">
        <f>IFERROR(_xll.qlIndexFixing(ONIndex3M,I1763,TRUE,_xll.ohTrigger(RecalcTrigger,Trigger3M)),NA())</f>
        <v>1.487442995645516E-2</v>
      </c>
      <c r="P1763" s="44">
        <f>IFERROR(_xll.qlIndexFixing(ONIndex6M,I1763,TRUE,_xll.ohTrigger(RecalcTrigger,Trigger6M)),NA())</f>
        <v>1.5126820661270912E-2</v>
      </c>
      <c r="Q1763" s="183">
        <f>IFERROR(_xll.qlIndexFixing(ONIndex1Y,I1763,TRUE,_xll.ohTrigger(RecalcTrigger,Trigger1Y)),NA())</f>
        <v>1.5566258163577373E-2</v>
      </c>
    </row>
    <row r="1764" spans="2:17" x14ac:dyDescent="0.2">
      <c r="B1764" s="39" t="s">
        <v>42</v>
      </c>
      <c r="D1764" s="42">
        <f>_xll.qlCalendarAdvance(Calendar,$D1763,B1764,"f",FALSE)</f>
        <v>51819</v>
      </c>
      <c r="E1764" s="177">
        <f>_xll.qlInterestRateIndexValueDate(IndexON,D1764)</f>
        <v>51819</v>
      </c>
      <c r="F1764" s="193">
        <f>IFERROR(_xll.qlIndexFixing(IndexON,D1764,TRUE,_xll.ohTrigger(RecalcTrigger,TriggerON)),NA())</f>
        <v>1.4490890912650656E-2</v>
      </c>
      <c r="H1764" s="42">
        <f>_xll.qlCalendarAdvance(Calendar,$H1763,B1764,"f",FALSE)</f>
        <v>51819</v>
      </c>
      <c r="I1764" s="177">
        <f>_xll.qlInterestRateIndexValueDate(Index1M,$H1764)</f>
        <v>51823</v>
      </c>
      <c r="J1764" s="182">
        <f>IFERROR(_xll.qlIndexFixing(Index1M,$H1764,TRUE,_xll.ohTrigger(RecalcTrigger,Trigger1M)),NA())</f>
        <v>1.4584522275913336E-2</v>
      </c>
      <c r="K1764" s="44">
        <f>IFERROR(_xll.qlIndexFixing(Index3M,H1764,TRUE,_xll.ohTrigger(RecalcTrigger,Trigger3M)),NA())</f>
        <v>1.4879382347859953E-2</v>
      </c>
      <c r="L1764" s="44">
        <f>IFERROR(_xll.qlIndexFixing(Index6M,$H1764,TRUE,_xll.ohTrigger(RecalcTrigger,Trigger6M)),NA())</f>
        <v>1.5116828247769441E-2</v>
      </c>
      <c r="M1764" s="183">
        <f>IFERROR(_xll.qlIndexFixing(Index1Y,$H1764,TRUE,_xll.ohTrigger(RecalcTrigger,Trigger1Y)),NA())</f>
        <v>1.5493848772539712E-2</v>
      </c>
      <c r="N1764" s="182">
        <f>IFERROR(_xll.qlIndexFixing(ONIndex1M,I1764,TRUE,_xll.ohTrigger(RecalcTrigger,Trigger1M)),NA())</f>
        <v>1.458124191852761E-2</v>
      </c>
      <c r="O1764" s="44">
        <f>IFERROR(_xll.qlIndexFixing(ONIndex3M,I1764,TRUE,_xll.ohTrigger(RecalcTrigger,Trigger3M)),NA())</f>
        <v>1.4871151967694729E-2</v>
      </c>
      <c r="P1764" s="44">
        <f>IFERROR(_xll.qlIndexFixing(ONIndex6M,I1764,TRUE,_xll.ohTrigger(RecalcTrigger,Trigger6M)),NA())</f>
        <v>1.5121645334383871E-2</v>
      </c>
      <c r="Q1764" s="183">
        <f>IFERROR(_xll.qlIndexFixing(ONIndex1Y,I1764,TRUE,_xll.ohTrigger(RecalcTrigger,Trigger1Y)),NA())</f>
        <v>1.5558162554274446E-2</v>
      </c>
    </row>
    <row r="1765" spans="2:17" x14ac:dyDescent="0.2">
      <c r="B1765" s="39" t="s">
        <v>42</v>
      </c>
      <c r="D1765" s="42">
        <f>_xll.qlCalendarAdvance(Calendar,$D1764,B1765,"f",FALSE)</f>
        <v>51826</v>
      </c>
      <c r="E1765" s="177">
        <f>_xll.qlInterestRateIndexValueDate(IndexON,D1765)</f>
        <v>51826</v>
      </c>
      <c r="F1765" s="193">
        <f>IFERROR(_xll.qlIndexFixing(IndexON,D1765,TRUE,_xll.ohTrigger(RecalcTrigger,TriggerON)),NA())</f>
        <v>1.4487807059477831E-2</v>
      </c>
      <c r="H1765" s="42">
        <f>_xll.qlCalendarAdvance(Calendar,$H1764,B1765,"f",FALSE)</f>
        <v>51826</v>
      </c>
      <c r="I1765" s="177">
        <f>_xll.qlInterestRateIndexValueDate(Index1M,$H1765)</f>
        <v>51830</v>
      </c>
      <c r="J1765" s="182">
        <f>IFERROR(_xll.qlIndexFixing(Index1M,$H1765,TRUE,_xll.ohTrigger(RecalcTrigger,Trigger1M)),NA())</f>
        <v>1.4581757029566433E-2</v>
      </c>
      <c r="K1765" s="44">
        <f>IFERROR(_xll.qlIndexFixing(Index3M,H1765,TRUE,_xll.ohTrigger(RecalcTrigger,Trigger3M)),NA())</f>
        <v>1.4876261372212469E-2</v>
      </c>
      <c r="L1765" s="44">
        <f>IFERROR(_xll.qlIndexFixing(Index6M,$H1765,TRUE,_xll.ohTrigger(RecalcTrigger,Trigger6M)),NA())</f>
        <v>1.5112032793022737E-2</v>
      </c>
      <c r="M1765" s="183">
        <f>IFERROR(_xll.qlIndexFixing(Index1Y,$H1765,TRUE,_xll.ohTrigger(RecalcTrigger,Trigger1Y)),NA())</f>
        <v>1.548706118567126E-2</v>
      </c>
      <c r="N1765" s="182">
        <f>IFERROR(_xll.qlIndexFixing(ONIndex1M,I1765,TRUE,_xll.ohTrigger(RecalcTrigger,Trigger1M)),NA())</f>
        <v>1.4578267426514913E-2</v>
      </c>
      <c r="O1765" s="44">
        <f>IFERROR(_xll.qlIndexFixing(ONIndex3M,I1765,TRUE,_xll.ohTrigger(RecalcTrigger,Trigger3M)),NA())</f>
        <v>1.486789699620239E-2</v>
      </c>
      <c r="P1765" s="44">
        <f>IFERROR(_xll.qlIndexFixing(ONIndex6M,I1765,TRUE,_xll.ohTrigger(RecalcTrigger,Trigger6M)),NA())</f>
        <v>1.5116499509177928E-2</v>
      </c>
      <c r="Q1765" s="183">
        <f>IFERROR(_xll.qlIndexFixing(ONIndex1Y,I1765,TRUE,_xll.ohTrigger(RecalcTrigger,Trigger1Y)),NA())</f>
        <v>1.5550116487021981E-2</v>
      </c>
    </row>
    <row r="1766" spans="2:17" x14ac:dyDescent="0.2">
      <c r="B1766" s="39" t="s">
        <v>42</v>
      </c>
      <c r="D1766" s="42">
        <f>_xll.qlCalendarAdvance(Calendar,$D1765,B1766,"f",FALSE)</f>
        <v>51833</v>
      </c>
      <c r="E1766" s="177">
        <f>_xll.qlInterestRateIndexValueDate(IndexON,D1766)</f>
        <v>51833</v>
      </c>
      <c r="F1766" s="193">
        <f>IFERROR(_xll.qlIndexFixing(IndexON,D1766,TRUE,_xll.ohTrigger(RecalcTrigger,TriggerON)),NA())</f>
        <v>1.4484745493197337E-2</v>
      </c>
      <c r="H1766" s="42">
        <f>_xll.qlCalendarAdvance(Calendar,$H1765,B1766,"f",FALSE)</f>
        <v>51833</v>
      </c>
      <c r="I1766" s="177">
        <f>_xll.qlInterestRateIndexValueDate(Index1M,$H1766)</f>
        <v>51837</v>
      </c>
      <c r="J1766" s="182">
        <f>IFERROR(_xll.qlIndexFixing(Index1M,$H1766,TRUE,_xll.ohTrigger(RecalcTrigger,Trigger1M)),NA())</f>
        <v>1.4578753025152342E-2</v>
      </c>
      <c r="K1766" s="44">
        <f>IFERROR(_xll.qlIndexFixing(Index3M,H1766,TRUE,_xll.ohTrigger(RecalcTrigger,Trigger3M)),NA())</f>
        <v>1.4873074028973218E-2</v>
      </c>
      <c r="L1766" s="44">
        <f>IFERROR(_xll.qlIndexFixing(Index6M,$H1766,TRUE,_xll.ohTrigger(RecalcTrigger,Trigger6M)),NA())</f>
        <v>1.5107268703823555E-2</v>
      </c>
      <c r="M1766" s="183">
        <f>IFERROR(_xll.qlIndexFixing(Index1Y,$H1766,TRUE,_xll.ohTrigger(RecalcTrigger,Trigger1Y)),NA())</f>
        <v>1.5480329261465451E-2</v>
      </c>
      <c r="N1766" s="182">
        <f>IFERROR(_xll.qlIndexFixing(ONIndex1M,I1766,TRUE,_xll.ohTrigger(RecalcTrigger,Trigger1M)),NA())</f>
        <v>1.4575314288860497E-2</v>
      </c>
      <c r="O1766" s="44">
        <f>IFERROR(_xll.qlIndexFixing(ONIndex3M,I1766,TRUE,_xll.ohTrigger(RecalcTrigger,Trigger3M)),NA())</f>
        <v>1.4864665131746335E-2</v>
      </c>
      <c r="P1766" s="44">
        <f>IFERROR(_xll.qlIndexFixing(ONIndex6M,I1766,TRUE,_xll.ohTrigger(RecalcTrigger,Trigger6M)),NA())</f>
        <v>1.511138330371864E-2</v>
      </c>
      <c r="Q1766" s="183">
        <f>IFERROR(_xll.qlIndexFixing(ONIndex1Y,I1766,TRUE,_xll.ohTrigger(RecalcTrigger,Trigger1Y)),NA())</f>
        <v>1.5542120157263639E-2</v>
      </c>
    </row>
    <row r="1767" spans="2:17" x14ac:dyDescent="0.2">
      <c r="B1767" s="39" t="s">
        <v>42</v>
      </c>
      <c r="D1767" s="42">
        <f>_xll.qlCalendarAdvance(Calendar,$D1766,B1767,"f",FALSE)</f>
        <v>51840</v>
      </c>
      <c r="E1767" s="177">
        <f>_xll.qlInterestRateIndexValueDate(IndexON,D1767)</f>
        <v>51840</v>
      </c>
      <c r="F1767" s="193">
        <f>IFERROR(_xll.qlIndexFixing(IndexON,D1767,TRUE,_xll.ohTrigger(RecalcTrigger,TriggerON)),NA())</f>
        <v>1.4481706303817177E-2</v>
      </c>
      <c r="H1767" s="42">
        <f>_xll.qlCalendarAdvance(Calendar,$H1766,B1767,"f",FALSE)</f>
        <v>51840</v>
      </c>
      <c r="I1767" s="177">
        <f>_xll.qlInterestRateIndexValueDate(Index1M,$H1767)</f>
        <v>51844</v>
      </c>
      <c r="J1767" s="182">
        <f>IFERROR(_xll.qlIndexFixing(Index1M,$H1767,TRUE,_xll.ohTrigger(RecalcTrigger,Trigger1M)),NA())</f>
        <v>1.4575857936694345E-2</v>
      </c>
      <c r="K1767" s="44">
        <f>IFERROR(_xll.qlIndexFixing(Index3M,H1767,TRUE,_xll.ohTrigger(RecalcTrigger,Trigger3M)),NA())</f>
        <v>1.486999905966283E-2</v>
      </c>
      <c r="L1767" s="44">
        <f>IFERROR(_xll.qlIndexFixing(Index6M,$H1767,TRUE,_xll.ohTrigger(RecalcTrigger,Trigger6M)),NA())</f>
        <v>1.5102536099317028E-2</v>
      </c>
      <c r="M1767" s="183">
        <f>IFERROR(_xll.qlIndexFixing(Index1Y,$H1767,TRUE,_xll.ohTrigger(RecalcTrigger,Trigger1Y)),NA())</f>
        <v>1.5473653197169215E-2</v>
      </c>
      <c r="N1767" s="182">
        <f>IFERROR(_xll.qlIndexFixing(ONIndex1M,I1767,TRUE,_xll.ohTrigger(RecalcTrigger,Trigger1M)),NA())</f>
        <v>1.4572382592374922E-2</v>
      </c>
      <c r="O1767" s="44">
        <f>IFERROR(_xll.qlIndexFixing(ONIndex3M,I1767,TRUE,_xll.ohTrigger(RecalcTrigger,Trigger3M)),NA())</f>
        <v>1.4861456463934886E-2</v>
      </c>
      <c r="P1767" s="44">
        <f>IFERROR(_xll.qlIndexFixing(ONIndex6M,I1767,TRUE,_xll.ohTrigger(RecalcTrigger,Trigger6M)),NA())</f>
        <v>1.5106296836631117E-2</v>
      </c>
      <c r="Q1767" s="183">
        <f>IFERROR(_xll.qlIndexFixing(ONIndex1Y,I1767,TRUE,_xll.ohTrigger(RecalcTrigger,Trigger1Y)),NA())</f>
        <v>1.5534173760203274E-2</v>
      </c>
    </row>
    <row r="1768" spans="2:17" x14ac:dyDescent="0.2">
      <c r="B1768" s="39" t="s">
        <v>42</v>
      </c>
      <c r="D1768" s="42">
        <f>_xll.qlCalendarAdvance(Calendar,$D1767,B1768,"f",FALSE)</f>
        <v>51847</v>
      </c>
      <c r="E1768" s="177">
        <f>_xll.qlInterestRateIndexValueDate(IndexON,D1768)</f>
        <v>51847</v>
      </c>
      <c r="F1768" s="193">
        <f>IFERROR(_xll.qlIndexFixing(IndexON,D1768,TRUE,_xll.ohTrigger(RecalcTrigger,TriggerON)),NA())</f>
        <v>1.4478689581105542E-2</v>
      </c>
      <c r="H1768" s="42">
        <f>_xll.qlCalendarAdvance(Calendar,$H1767,B1768,"f",FALSE)</f>
        <v>51847</v>
      </c>
      <c r="I1768" s="177">
        <f>_xll.qlInterestRateIndexValueDate(Index1M,$H1768)</f>
        <v>51851</v>
      </c>
      <c r="J1768" s="182">
        <f>IFERROR(_xll.qlIndexFixing(Index1M,$H1768,TRUE,_xll.ohTrigger(RecalcTrigger,Trigger1M)),NA())</f>
        <v>1.4572984564519312E-2</v>
      </c>
      <c r="K1768" s="44">
        <f>IFERROR(_xll.qlIndexFixing(Index3M,H1768,TRUE,_xll.ohTrigger(RecalcTrigger,Trigger3M)),NA())</f>
        <v>1.486694801753707E-2</v>
      </c>
      <c r="L1768" s="44">
        <f>IFERROR(_xll.qlIndexFixing(Index6M,$H1768,TRUE,_xll.ohTrigger(RecalcTrigger,Trigger6M)),NA())</f>
        <v>1.5097835098649606E-2</v>
      </c>
      <c r="M1768" s="183">
        <f>IFERROR(_xll.qlIndexFixing(Index1Y,$H1768,TRUE,_xll.ohTrigger(RecalcTrigger,Trigger1Y)),NA())</f>
        <v>1.5467033190033867E-2</v>
      </c>
      <c r="N1768" s="182">
        <f>IFERROR(_xll.qlIndexFixing(ONIndex1M,I1768,TRUE,_xll.ohTrigger(RecalcTrigger,Trigger1M)),NA())</f>
        <v>1.4569472423948682E-2</v>
      </c>
      <c r="O1768" s="44">
        <f>IFERROR(_xll.qlIndexFixing(ONIndex3M,I1768,TRUE,_xll.ohTrigger(RecalcTrigger,Trigger3M)),NA())</f>
        <v>1.4858271082136554E-2</v>
      </c>
      <c r="P1768" s="44">
        <f>IFERROR(_xll.qlIndexFixing(ONIndex6M,I1768,TRUE,_xll.ohTrigger(RecalcTrigger,Trigger6M)),NA())</f>
        <v>1.5101240226540469E-2</v>
      </c>
      <c r="Q1768" s="183">
        <f>IFERROR(_xll.qlIndexFixing(ONIndex1Y,I1768,TRUE,_xll.ohTrigger(RecalcTrigger,Trigger1Y)),NA())</f>
        <v>1.5526277491364482E-2</v>
      </c>
    </row>
    <row r="1769" spans="2:17" x14ac:dyDescent="0.2">
      <c r="B1769" s="39" t="s">
        <v>42</v>
      </c>
      <c r="D1769" s="42">
        <f>_xll.qlCalendarAdvance(Calendar,$D1768,B1769,"f",FALSE)</f>
        <v>51854</v>
      </c>
      <c r="E1769" s="177">
        <f>_xll.qlInterestRateIndexValueDate(IndexON,D1769)</f>
        <v>51854</v>
      </c>
      <c r="F1769" s="193">
        <f>IFERROR(_xll.qlIndexFixing(IndexON,D1769,TRUE,_xll.ohTrigger(RecalcTrigger,TriggerON)),NA())</f>
        <v>1.4475695414910561E-2</v>
      </c>
      <c r="H1769" s="42">
        <f>_xll.qlCalendarAdvance(Calendar,$H1768,B1769,"f",FALSE)</f>
        <v>51854</v>
      </c>
      <c r="I1769" s="177">
        <f>_xll.qlInterestRateIndexValueDate(Index1M,$H1769)</f>
        <v>51858</v>
      </c>
      <c r="J1769" s="182">
        <f>IFERROR(_xll.qlIndexFixing(Index1M,$H1769,TRUE,_xll.ohTrigger(RecalcTrigger,Trigger1M)),NA())</f>
        <v>1.4570132995556418E-2</v>
      </c>
      <c r="K1769" s="44">
        <f>IFERROR(_xll.qlIndexFixing(Index3M,H1769,TRUE,_xll.ohTrigger(RecalcTrigger,Trigger3M)),NA())</f>
        <v>1.4863920992428259E-2</v>
      </c>
      <c r="L1769" s="44">
        <f>IFERROR(_xll.qlIndexFixing(Index6M,$H1769,TRUE,_xll.ohTrigger(RecalcTrigger,Trigger6M)),NA())</f>
        <v>1.5093165820965546E-2</v>
      </c>
      <c r="M1769" s="183">
        <f>IFERROR(_xll.qlIndexFixing(Index1Y,$H1769,TRUE,_xll.ohTrigger(RecalcTrigger,Trigger1Y)),NA())</f>
        <v>1.5460469437314439E-2</v>
      </c>
      <c r="N1769" s="182">
        <f>IFERROR(_xll.qlIndexFixing(ONIndex1M,I1769,TRUE,_xll.ohTrigger(RecalcTrigger,Trigger1M)),NA())</f>
        <v>1.4565942016995237E-2</v>
      </c>
      <c r="O1769" s="44">
        <f>IFERROR(_xll.qlIndexFixing(ONIndex3M,I1769,TRUE,_xll.ohTrigger(RecalcTrigger,Trigger3M)),NA())</f>
        <v>1.4854374149626537E-2</v>
      </c>
      <c r="P1769" s="44">
        <f>IFERROR(_xll.qlIndexFixing(ONIndex6M,I1769,TRUE,_xll.ohTrigger(RecalcTrigger,Trigger6M)),NA())</f>
        <v>1.5094701602684779E-2</v>
      </c>
      <c r="Q1769" s="183">
        <f>IFERROR(_xll.qlIndexFixing(ONIndex1Y,I1769,TRUE,_xll.ohTrigger(RecalcTrigger,Trigger1Y)),NA())</f>
        <v>1.5515753465766835E-2</v>
      </c>
    </row>
    <row r="1770" spans="2:17" x14ac:dyDescent="0.2">
      <c r="B1770" s="39" t="s">
        <v>42</v>
      </c>
      <c r="D1770" s="42">
        <f>_xll.qlCalendarAdvance(Calendar,$D1769,B1770,"f",FALSE)</f>
        <v>51862</v>
      </c>
      <c r="E1770" s="177">
        <f>_xll.qlInterestRateIndexValueDate(IndexON,D1770)</f>
        <v>51862</v>
      </c>
      <c r="F1770" s="193">
        <f>IFERROR(_xll.qlIndexFixing(IndexON,D1770,TRUE,_xll.ohTrigger(RecalcTrigger,TriggerON)),NA())</f>
        <v>1.4472460989169988E-2</v>
      </c>
      <c r="H1770" s="42">
        <f>_xll.qlCalendarAdvance(Calendar,$H1769,B1770,"f",FALSE)</f>
        <v>51862</v>
      </c>
      <c r="I1770" s="177">
        <f>_xll.qlInterestRateIndexValueDate(Index1M,$H1770)</f>
        <v>51866</v>
      </c>
      <c r="J1770" s="182">
        <f>IFERROR(_xll.qlIndexFixing(Index1M,$H1770,TRUE,_xll.ohTrigger(RecalcTrigger,Trigger1M)),NA())</f>
        <v>1.4566900868897201E-2</v>
      </c>
      <c r="K1770" s="44">
        <f>IFERROR(_xll.qlIndexFixing(Index3M,H1770,TRUE,_xll.ohTrigger(RecalcTrigger,Trigger3M)),NA())</f>
        <v>1.4860394444787595E-2</v>
      </c>
      <c r="L1770" s="44">
        <f>IFERROR(_xll.qlIndexFixing(Index6M,$H1770,TRUE,_xll.ohTrigger(RecalcTrigger,Trigger6M)),NA())</f>
        <v>1.5087873116654753E-2</v>
      </c>
      <c r="M1770" s="183">
        <f>IFERROR(_xll.qlIndexFixing(Index1Y,$H1770,TRUE,_xll.ohTrigger(RecalcTrigger,Trigger1Y)),NA())</f>
        <v>1.5453037141637566E-2</v>
      </c>
      <c r="N1770" s="182">
        <f>IFERROR(_xll.qlIndexFixing(ONIndex1M,I1770,TRUE,_xll.ohTrigger(RecalcTrigger,Trigger1M)),NA())</f>
        <v>1.4563084261656201E-2</v>
      </c>
      <c r="O1770" s="44">
        <f>IFERROR(_xll.qlIndexFixing(ONIndex3M,I1770,TRUE,_xll.ohTrigger(RecalcTrigger,Trigger3M)),NA())</f>
        <v>1.4851245435112403E-2</v>
      </c>
      <c r="P1770" s="44">
        <f>IFERROR(_xll.qlIndexFixing(ONIndex6M,I1770,TRUE,_xll.ohTrigger(RecalcTrigger,Trigger6M)),NA())</f>
        <v>1.5089717578264938E-2</v>
      </c>
      <c r="Q1770" s="183">
        <f>IFERROR(_xll.qlIndexFixing(ONIndex1Y,I1770,TRUE,_xll.ohTrigger(RecalcTrigger,Trigger1Y)),NA())</f>
        <v>1.5507979080977563E-2</v>
      </c>
    </row>
    <row r="1771" spans="2:17" x14ac:dyDescent="0.2">
      <c r="B1771" s="39" t="s">
        <v>42</v>
      </c>
      <c r="D1771" s="42">
        <f>_xll.qlCalendarAdvance(Calendar,$D1770,B1771,"f",FALSE)</f>
        <v>51869</v>
      </c>
      <c r="E1771" s="177">
        <f>_xll.qlInterestRateIndexValueDate(IndexON,D1771)</f>
        <v>51869</v>
      </c>
      <c r="F1771" s="193">
        <f>IFERROR(_xll.qlIndexFixing(IndexON,D1771,TRUE,_xll.ohTrigger(RecalcTrigger,TriggerON)),NA())</f>
        <v>1.4469518482584931E-2</v>
      </c>
      <c r="H1771" s="42">
        <f>_xll.qlCalendarAdvance(Calendar,$H1770,B1771,"f",FALSE)</f>
        <v>51869</v>
      </c>
      <c r="I1771" s="177">
        <f>_xll.qlInterestRateIndexValueDate(Index1M,$H1771)</f>
        <v>51873</v>
      </c>
      <c r="J1771" s="182">
        <f>IFERROR(_xll.qlIndexFixing(Index1M,$H1771,TRUE,_xll.ohTrigger(RecalcTrigger,Trigger1M)),NA())</f>
        <v>1.4564096313769712E-2</v>
      </c>
      <c r="K1771" s="44">
        <f>IFERROR(_xll.qlIndexFixing(Index3M,H1771,TRUE,_xll.ohTrigger(RecalcTrigger,Trigger3M)),NA())</f>
        <v>1.4857515801437033E-2</v>
      </c>
      <c r="L1771" s="44">
        <f>IFERROR(_xll.qlIndexFixing(Index6M,$H1771,TRUE,_xll.ohTrigger(RecalcTrigger,Trigger6M)),NA())</f>
        <v>1.5083270085226912E-2</v>
      </c>
      <c r="M1771" s="183">
        <f>IFERROR(_xll.qlIndexFixing(Index1Y,$H1771,TRUE,_xll.ohTrigger(RecalcTrigger,Trigger1Y)),NA())</f>
        <v>1.5446594598341567E-2</v>
      </c>
      <c r="N1771" s="182">
        <f>IFERROR(_xll.qlIndexFixing(ONIndex1M,I1771,TRUE,_xll.ohTrigger(RecalcTrigger,Trigger1M)),NA())</f>
        <v>1.4560467300741564E-2</v>
      </c>
      <c r="O1771" s="44">
        <f>IFERROR(_xll.qlIndexFixing(ONIndex3M,I1771,TRUE,_xll.ohTrigger(RecalcTrigger,Trigger3M)),NA())</f>
        <v>1.4848412478922768E-2</v>
      </c>
      <c r="P1771" s="44">
        <f>IFERROR(_xll.qlIndexFixing(ONIndex6M,I1771,TRUE,_xll.ohTrigger(RecalcTrigger,Trigger6M)),NA())</f>
        <v>1.5085543719646211E-2</v>
      </c>
      <c r="Q1771" s="183">
        <f>IFERROR(_xll.qlIndexFixing(ONIndex1Y,I1771,TRUE,_xll.ohTrigger(RecalcTrigger,Trigger1Y)),NA())</f>
        <v>1.5501789169753977E-2</v>
      </c>
    </row>
    <row r="1772" spans="2:17" x14ac:dyDescent="0.2">
      <c r="B1772" s="39" t="s">
        <v>42</v>
      </c>
      <c r="D1772" s="42">
        <f>_xll.qlCalendarAdvance(Calendar,$D1771,B1772,"f",FALSE)</f>
        <v>51876</v>
      </c>
      <c r="E1772" s="177">
        <f>_xll.qlInterestRateIndexValueDate(IndexON,D1772)</f>
        <v>51876</v>
      </c>
      <c r="F1772" s="193">
        <f>IFERROR(_xll.qlIndexFixing(IndexON,D1772,TRUE,_xll.ohTrigger(RecalcTrigger,TriggerON)),NA())</f>
        <v>1.4466598829852018E-2</v>
      </c>
      <c r="H1772" s="42">
        <f>_xll.qlCalendarAdvance(Calendar,$H1771,B1772,"f",FALSE)</f>
        <v>51876</v>
      </c>
      <c r="I1772" s="177">
        <f>_xll.qlInterestRateIndexValueDate(Index1M,$H1772)</f>
        <v>51880</v>
      </c>
      <c r="J1772" s="182">
        <f>IFERROR(_xll.qlIndexFixing(Index1M,$H1772,TRUE,_xll.ohTrigger(RecalcTrigger,Trigger1M)),NA())</f>
        <v>1.4561313835024237E-2</v>
      </c>
      <c r="K1772" s="44">
        <f>IFERROR(_xll.qlIndexFixing(Index3M,H1772,TRUE,_xll.ohTrigger(RecalcTrigger,Trigger3M)),NA())</f>
        <v>1.4854464974749071E-2</v>
      </c>
      <c r="L1772" s="44">
        <f>IFERROR(_xll.qlIndexFixing(Index6M,$H1772,TRUE,_xll.ohTrigger(RecalcTrigger,Trigger6M)),NA())</f>
        <v>1.5078699141336558E-2</v>
      </c>
      <c r="M1772" s="183">
        <f>IFERROR(_xll.qlIndexFixing(Index1Y,$H1772,TRUE,_xll.ohTrigger(RecalcTrigger,Trigger1Y)),NA())</f>
        <v>1.5440208929433945E-2</v>
      </c>
      <c r="N1772" s="182">
        <f>IFERROR(_xll.qlIndexFixing(ONIndex1M,I1772,TRUE,_xll.ohTrigger(RecalcTrigger,Trigger1M)),NA())</f>
        <v>1.455764724487274E-2</v>
      </c>
      <c r="O1772" s="44">
        <f>IFERROR(_xll.qlIndexFixing(ONIndex3M,I1772,TRUE,_xll.ohTrigger(RecalcTrigger,Trigger3M)),NA())</f>
        <v>1.4845324522232417E-2</v>
      </c>
      <c r="P1772" s="44">
        <f>IFERROR(_xll.qlIndexFixing(ONIndex6M,I1772,TRUE,_xll.ohTrigger(RecalcTrigger,Trigger6M)),NA())</f>
        <v>1.5080612064322096E-2</v>
      </c>
      <c r="Q1772" s="183">
        <f>IFERROR(_xll.qlIndexFixing(ONIndex1Y,I1772,TRUE,_xll.ohTrigger(RecalcTrigger,Trigger1Y)),NA())</f>
        <v>1.5494102654969311E-2</v>
      </c>
    </row>
    <row r="1773" spans="2:17" x14ac:dyDescent="0.2">
      <c r="B1773" s="39" t="s">
        <v>42</v>
      </c>
      <c r="D1773" s="42">
        <f>_xll.qlCalendarAdvance(Calendar,$D1772,B1773,"f",FALSE)</f>
        <v>51883</v>
      </c>
      <c r="E1773" s="177">
        <f>_xll.qlInterestRateIndexValueDate(IndexON,D1773)</f>
        <v>51883</v>
      </c>
      <c r="F1773" s="193">
        <f>IFERROR(_xll.qlIndexFixing(IndexON,D1773,TRUE,_xll.ohTrigger(RecalcTrigger,TriggerON)),NA())</f>
        <v>1.4463702120846023E-2</v>
      </c>
      <c r="H1773" s="42">
        <f>_xll.qlCalendarAdvance(Calendar,$H1772,B1773,"f",FALSE)</f>
        <v>51883</v>
      </c>
      <c r="I1773" s="177">
        <f>_xll.qlInterestRateIndexValueDate(Index1M,$H1773)</f>
        <v>51887</v>
      </c>
      <c r="J1773" s="182">
        <f>IFERROR(_xll.qlIndexFixing(Index1M,$H1773,TRUE,_xll.ohTrigger(RecalcTrigger,Trigger1M)),NA())</f>
        <v>1.4558553519577055E-2</v>
      </c>
      <c r="K1773" s="44">
        <f>IFERROR(_xll.qlIndexFixing(Index3M,H1773,TRUE,_xll.ohTrigger(RecalcTrigger,Trigger3M)),NA())</f>
        <v>1.4851536767439555E-2</v>
      </c>
      <c r="L1773" s="44">
        <f>IFERROR(_xll.qlIndexFixing(Index6M,$H1773,TRUE,_xll.ohTrigger(RecalcTrigger,Trigger6M)),NA())</f>
        <v>1.5074160404128166E-2</v>
      </c>
      <c r="M1773" s="183">
        <f>IFERROR(_xll.qlIndexFixing(Index1Y,$H1773,TRUE,_xll.ohTrigger(RecalcTrigger,Trigger1Y)),NA())</f>
        <v>1.5433880332188787E-2</v>
      </c>
      <c r="N1773" s="182">
        <f>IFERROR(_xll.qlIndexFixing(ONIndex1M,I1773,TRUE,_xll.ohTrigger(RecalcTrigger,Trigger1M)),NA())</f>
        <v>1.455484916318639E-2</v>
      </c>
      <c r="O1773" s="44">
        <f>IFERROR(_xll.qlIndexFixing(ONIndex3M,I1773,TRUE,_xll.ohTrigger(RecalcTrigger,Trigger3M)),NA())</f>
        <v>1.4842260312066813E-2</v>
      </c>
      <c r="P1773" s="44">
        <f>IFERROR(_xll.qlIndexFixing(ONIndex6M,I1773,TRUE,_xll.ohTrigger(RecalcTrigger,Trigger6M)),NA())</f>
        <v>1.5075710875107617E-2</v>
      </c>
      <c r="Q1773" s="183">
        <f>IFERROR(_xll.qlIndexFixing(ONIndex1Y,I1773,TRUE,_xll.ohTrigger(RecalcTrigger,Trigger1Y)),NA())</f>
        <v>1.5486467272722848E-2</v>
      </c>
    </row>
    <row r="1774" spans="2:17" x14ac:dyDescent="0.2">
      <c r="B1774" s="39" t="s">
        <v>42</v>
      </c>
      <c r="D1774" s="42">
        <f>_xll.qlCalendarAdvance(Calendar,$D1773,B1774,"f",FALSE)</f>
        <v>51890</v>
      </c>
      <c r="E1774" s="177">
        <f>_xll.qlInterestRateIndexValueDate(IndexON,D1774)</f>
        <v>51890</v>
      </c>
      <c r="F1774" s="193">
        <f>IFERROR(_xll.qlIndexFixing(IndexON,D1774,TRUE,_xll.ohTrigger(RecalcTrigger,TriggerON)),NA())</f>
        <v>1.4460828445468366E-2</v>
      </c>
      <c r="H1774" s="42">
        <f>_xll.qlCalendarAdvance(Calendar,$H1773,B1774,"f",FALSE)</f>
        <v>51890</v>
      </c>
      <c r="I1774" s="177">
        <f>_xll.qlInterestRateIndexValueDate(Index1M,$H1774)</f>
        <v>51894</v>
      </c>
      <c r="J1774" s="182">
        <f>IFERROR(_xll.qlIndexFixing(Index1M,$H1774,TRUE,_xll.ohTrigger(RecalcTrigger,Trigger1M)),NA())</f>
        <v>1.4555815454344445E-2</v>
      </c>
      <c r="K1774" s="44">
        <f>IFERROR(_xll.qlIndexFixing(Index3M,H1774,TRUE,_xll.ohTrigger(RecalcTrigger,Trigger3M)),NA())</f>
        <v>1.4848633031716574E-2</v>
      </c>
      <c r="L1774" s="44">
        <f>IFERROR(_xll.qlIndexFixing(Index6M,$H1774,TRUE,_xll.ohTrigger(RecalcTrigger,Trigger6M)),NA())</f>
        <v>1.5069653992746653E-2</v>
      </c>
      <c r="M1774" s="183">
        <f>IFERROR(_xll.qlIndexFixing(Index1Y,$H1774,TRUE,_xll.ohTrigger(RecalcTrigger,Trigger1Y)),NA())</f>
        <v>1.5427609003884124E-2</v>
      </c>
      <c r="N1774" s="182">
        <f>IFERROR(_xll.qlIndexFixing(ONIndex1M,I1774,TRUE,_xll.ohTrigger(RecalcTrigger,Trigger1M)),NA())</f>
        <v>1.455207314313256E-2</v>
      </c>
      <c r="O1774" s="44">
        <f>IFERROR(_xll.qlIndexFixing(ONIndex3M,I1774,TRUE,_xll.ohTrigger(RecalcTrigger,Trigger3M)),NA())</f>
        <v>1.483921993835402E-2</v>
      </c>
      <c r="P1774" s="44">
        <f>IFERROR(_xll.qlIndexFixing(ONIndex6M,I1774,TRUE,_xll.ohTrigger(RecalcTrigger,Trigger6M)),NA())</f>
        <v>1.5070840270547947E-2</v>
      </c>
      <c r="Q1774" s="183">
        <f>IFERROR(_xll.qlIndexFixing(ONIndex1Y,I1774,TRUE,_xll.ohTrigger(RecalcTrigger,Trigger1Y)),NA())</f>
        <v>1.5478883218218442E-2</v>
      </c>
    </row>
    <row r="1775" spans="2:17" x14ac:dyDescent="0.2">
      <c r="B1775" s="39" t="s">
        <v>42</v>
      </c>
      <c r="D1775" s="42">
        <f>_xll.qlCalendarAdvance(Calendar,$D1774,B1775,"f",FALSE)</f>
        <v>51897</v>
      </c>
      <c r="E1775" s="177">
        <f>_xll.qlInterestRateIndexValueDate(IndexON,D1775)</f>
        <v>51897</v>
      </c>
      <c r="F1775" s="193">
        <f>IFERROR(_xll.qlIndexFixing(IndexON,D1775,TRUE,_xll.ohTrigger(RecalcTrigger,TriggerON)),NA())</f>
        <v>1.4457977893647112E-2</v>
      </c>
      <c r="H1775" s="42">
        <f>_xll.qlCalendarAdvance(Calendar,$H1774,B1775,"f",FALSE)</f>
        <v>51897</v>
      </c>
      <c r="I1775" s="177">
        <f>_xll.qlInterestRateIndexValueDate(Index1M,$H1775)</f>
        <v>51901</v>
      </c>
      <c r="J1775" s="182">
        <f>IFERROR(_xll.qlIndexFixing(Index1M,$H1775,TRUE,_xll.ohTrigger(RecalcTrigger,Trigger1M)),NA())</f>
        <v>1.4552794275572037E-2</v>
      </c>
      <c r="K1775" s="44">
        <f>IFERROR(_xll.qlIndexFixing(Index3M,H1775,TRUE,_xll.ohTrigger(RecalcTrigger,Trigger3M)),NA())</f>
        <v>1.4845753857412269E-2</v>
      </c>
      <c r="L1775" s="44">
        <f>IFERROR(_xll.qlIndexFixing(Index6M,$H1775,TRUE,_xll.ohTrigger(RecalcTrigger,Trigger6M)),NA())</f>
        <v>1.5065180026334724E-2</v>
      </c>
      <c r="M1775" s="183">
        <f>IFERROR(_xll.qlIndexFixing(Index1Y,$H1775,TRUE,_xll.ohTrigger(RecalcTrigger,Trigger1Y)),NA())</f>
        <v>1.5421395141803022E-2</v>
      </c>
      <c r="N1775" s="182">
        <f>IFERROR(_xll.qlIndexFixing(ONIndex1M,I1775,TRUE,_xll.ohTrigger(RecalcTrigger,Trigger1M)),NA())</f>
        <v>1.454931927112213E-2</v>
      </c>
      <c r="O1775" s="44">
        <f>IFERROR(_xll.qlIndexFixing(ONIndex3M,I1775,TRUE,_xll.ohTrigger(RecalcTrigger,Trigger3M)),NA())</f>
        <v>1.4836203490222744E-2</v>
      </c>
      <c r="P1775" s="44">
        <f>IFERROR(_xll.qlIndexFixing(ONIndex6M,I1775,TRUE,_xll.ohTrigger(RecalcTrigger,Trigger6M)),NA())</f>
        <v>1.5066000368948451E-2</v>
      </c>
      <c r="Q1775" s="183">
        <f>IFERROR(_xll.qlIndexFixing(ONIndex1Y,I1775,TRUE,_xll.ohTrigger(RecalcTrigger,Trigger1Y)),NA())</f>
        <v>1.5471350686819818E-2</v>
      </c>
    </row>
    <row r="1776" spans="2:17" x14ac:dyDescent="0.2">
      <c r="B1776" s="39" t="s">
        <v>42</v>
      </c>
      <c r="D1776" s="42">
        <f>_xll.qlCalendarAdvance(Calendar,$D1775,B1776,"f",FALSE)</f>
        <v>51904</v>
      </c>
      <c r="E1776" s="177">
        <f>_xll.qlInterestRateIndexValueDate(IndexON,D1776)</f>
        <v>51904</v>
      </c>
      <c r="F1776" s="193">
        <f>IFERROR(_xll.qlIndexFixing(IndexON,D1776,TRUE,_xll.ohTrigger(RecalcTrigger,TriggerON)),NA())</f>
        <v>1.4455150555230389E-2</v>
      </c>
      <c r="H1776" s="42">
        <f>_xll.qlCalendarAdvance(Calendar,$H1775,B1776,"f",FALSE)</f>
        <v>51904</v>
      </c>
      <c r="I1776" s="177">
        <f>_xll.qlInterestRateIndexValueDate(Index1M,$H1776)</f>
        <v>51908</v>
      </c>
      <c r="J1776" s="182">
        <f>IFERROR(_xll.qlIndexFixing(Index1M,$H1776,TRUE,_xll.ohTrigger(RecalcTrigger,Trigger1M)),NA())</f>
        <v>1.4550096472953593E-2</v>
      </c>
      <c r="K1776" s="44">
        <f>IFERROR(_xll.qlIndexFixing(Index3M,H1776,TRUE,_xll.ohTrigger(RecalcTrigger,Trigger3M)),NA())</f>
        <v>1.4842899334359672E-2</v>
      </c>
      <c r="L1776" s="44">
        <f>IFERROR(_xll.qlIndexFixing(Index6M,$H1776,TRUE,_xll.ohTrigger(RecalcTrigger,Trigger6M)),NA())</f>
        <v>1.5060738624039942E-2</v>
      </c>
      <c r="M1776" s="183">
        <f>IFERROR(_xll.qlIndexFixing(Index1Y,$H1776,TRUE,_xll.ohTrigger(RecalcTrigger,Trigger1Y)),NA())</f>
        <v>1.5415238943233364E-2</v>
      </c>
      <c r="N1776" s="182">
        <f>IFERROR(_xll.qlIndexFixing(ONIndex1M,I1776,TRUE,_xll.ohTrigger(RecalcTrigger,Trigger1M)),NA())</f>
        <v>1.4546587634285402E-2</v>
      </c>
      <c r="O1776" s="44">
        <f>IFERROR(_xll.qlIndexFixing(ONIndex3M,I1776,TRUE,_xll.ohTrigger(RecalcTrigger,Trigger3M)),NA())</f>
        <v>1.4833211057521112E-2</v>
      </c>
      <c r="P1776" s="44">
        <f>IFERROR(_xll.qlIndexFixing(ONIndex6M,I1776,TRUE,_xll.ohTrigger(RecalcTrigger,Trigger6M)),NA())</f>
        <v>1.5061191289014175E-2</v>
      </c>
      <c r="Q1776" s="183">
        <f>IFERROR(_xll.qlIndexFixing(ONIndex1Y,I1776,TRUE,_xll.ohTrigger(RecalcTrigger,Trigger1Y)),NA())</f>
        <v>1.5463869873970637E-2</v>
      </c>
    </row>
    <row r="1777" spans="2:17" x14ac:dyDescent="0.2">
      <c r="B1777" s="39" t="s">
        <v>42</v>
      </c>
      <c r="D1777" s="42">
        <f>_xll.qlCalendarAdvance(Calendar,$D1776,B1777,"f",FALSE)</f>
        <v>51911</v>
      </c>
      <c r="E1777" s="177">
        <f>_xll.qlInterestRateIndexValueDate(IndexON,D1777)</f>
        <v>51911</v>
      </c>
      <c r="F1777" s="193">
        <f>IFERROR(_xll.qlIndexFixing(IndexON,D1777,TRUE,_xll.ohTrigger(RecalcTrigger,TriggerON)),NA())</f>
        <v>1.4452346520146264E-2</v>
      </c>
      <c r="H1777" s="42">
        <f>_xll.qlCalendarAdvance(Calendar,$H1776,B1777,"f",FALSE)</f>
        <v>51911</v>
      </c>
      <c r="I1777" s="177">
        <f>_xll.qlInterestRateIndexValueDate(Index1M,$H1777)</f>
        <v>51915</v>
      </c>
      <c r="J1777" s="182">
        <f>IFERROR(_xll.qlIndexFixing(Index1M,$H1777,TRUE,_xll.ohTrigger(RecalcTrigger,Trigger1M)),NA())</f>
        <v>1.4547421159896792E-2</v>
      </c>
      <c r="K1777" s="44">
        <f>IFERROR(_xll.qlIndexFixing(Index3M,H1777,TRUE,_xll.ohTrigger(RecalcTrigger,Trigger3M)),NA())</f>
        <v>1.4840069552393587E-2</v>
      </c>
      <c r="L1777" s="44">
        <f>IFERROR(_xll.qlIndexFixing(Index6M,$H1777,TRUE,_xll.ohTrigger(RecalcTrigger,Trigger6M)),NA())</f>
        <v>1.5056329905007224E-2</v>
      </c>
      <c r="M1777" s="183">
        <f>IFERROR(_xll.qlIndexFixing(Index1Y,$H1777,TRUE,_xll.ohTrigger(RecalcTrigger,Trigger1Y)),NA())</f>
        <v>1.5409140605468292E-2</v>
      </c>
      <c r="N1777" s="182">
        <f>IFERROR(_xll.qlIndexFixing(ONIndex1M,I1777,TRUE,_xll.ohTrigger(RecalcTrigger,Trigger1M)),NA())</f>
        <v>1.4543878319193126E-2</v>
      </c>
      <c r="O1777" s="44">
        <f>IFERROR(_xll.qlIndexFixing(ONIndex3M,I1777,TRUE,_xll.ohTrigger(RecalcTrigger,Trigger3M)),NA())</f>
        <v>1.4830242729697574E-2</v>
      </c>
      <c r="P1777" s="44">
        <f>IFERROR(_xll.qlIndexFixing(ONIndex6M,I1777,TRUE,_xll.ohTrigger(RecalcTrigger,Trigger6M)),NA())</f>
        <v>1.5056413148970549E-2</v>
      </c>
      <c r="Q1777" s="183">
        <f>IFERROR(_xll.qlIndexFixing(ONIndex1Y,I1777,TRUE,_xll.ohTrigger(RecalcTrigger,Trigger1Y)),NA())</f>
        <v>1.5456440974874752E-2</v>
      </c>
    </row>
    <row r="1778" spans="2:17" x14ac:dyDescent="0.2">
      <c r="B1778" s="39" t="s">
        <v>42</v>
      </c>
      <c r="D1778" s="42">
        <f>_xll.qlCalendarAdvance(Calendar,$D1777,B1778,"f",FALSE)</f>
        <v>51918</v>
      </c>
      <c r="E1778" s="177">
        <f>_xll.qlInterestRateIndexValueDate(IndexON,D1778)</f>
        <v>51918</v>
      </c>
      <c r="F1778" s="193">
        <f>IFERROR(_xll.qlIndexFixing(IndexON,D1778,TRUE,_xll.ohTrigger(RecalcTrigger,TriggerON)),NA())</f>
        <v>1.4449565878349446E-2</v>
      </c>
      <c r="H1778" s="42">
        <f>_xll.qlCalendarAdvance(Calendar,$H1777,B1778,"f",FALSE)</f>
        <v>51918</v>
      </c>
      <c r="I1778" s="177">
        <f>_xll.qlInterestRateIndexValueDate(Index1M,$H1778)</f>
        <v>51922</v>
      </c>
      <c r="J1778" s="182">
        <f>IFERROR(_xll.qlIndexFixing(Index1M,$H1778,TRUE,_xll.ohTrigger(RecalcTrigger,Trigger1M)),NA())</f>
        <v>1.4544768423317818E-2</v>
      </c>
      <c r="K1778" s="44">
        <f>IFERROR(_xll.qlIndexFixing(Index3M,H1778,TRUE,_xll.ohTrigger(RecalcTrigger,Trigger3M)),NA())</f>
        <v>1.4837264601348821E-2</v>
      </c>
      <c r="L1778" s="44">
        <f>IFERROR(_xll.qlIndexFixing(Index6M,$H1778,TRUE,_xll.ohTrigger(RecalcTrigger,Trigger6M)),NA())</f>
        <v>1.5051953988382809E-2</v>
      </c>
      <c r="M1778" s="183">
        <f>IFERROR(_xll.qlIndexFixing(Index1Y,$H1778,TRUE,_xll.ohTrigger(RecalcTrigger,Trigger1Y)),NA())</f>
        <v>1.5403100325806203E-2</v>
      </c>
      <c r="N1778" s="182">
        <f>IFERROR(_xll.qlIndexFixing(ONIndex1M,I1778,TRUE,_xll.ohTrigger(RecalcTrigger,Trigger1M)),NA())</f>
        <v>1.4541191412815735E-2</v>
      </c>
      <c r="O1778" s="44">
        <f>IFERROR(_xll.qlIndexFixing(ONIndex3M,I1778,TRUE,_xll.ohTrigger(RecalcTrigger,Trigger3M)),NA())</f>
        <v>1.4827298596440386E-2</v>
      </c>
      <c r="P1778" s="44">
        <f>IFERROR(_xll.qlIndexFixing(ONIndex6M,I1778,TRUE,_xll.ohTrigger(RecalcTrigger,Trigger6M)),NA())</f>
        <v>1.5051666067522618E-2</v>
      </c>
      <c r="Q1778" s="183">
        <f>IFERROR(_xll.qlIndexFixing(ONIndex1Y,I1778,TRUE,_xll.ohTrigger(RecalcTrigger,Trigger1Y)),NA())</f>
        <v>1.5449064184815953E-2</v>
      </c>
    </row>
    <row r="1779" spans="2:17" x14ac:dyDescent="0.2">
      <c r="B1779" s="39" t="s">
        <v>42</v>
      </c>
      <c r="D1779" s="42">
        <f>_xll.qlCalendarAdvance(Calendar,$D1778,B1779,"f",FALSE)</f>
        <v>51925</v>
      </c>
      <c r="E1779" s="177">
        <f>_xll.qlInterestRateIndexValueDate(IndexON,D1779)</f>
        <v>51925</v>
      </c>
      <c r="F1779" s="193">
        <f>IFERROR(_xll.qlIndexFixing(IndexON,D1779,TRUE,_xll.ohTrigger(RecalcTrigger,TriggerON)),NA())</f>
        <v>1.4446808719608129E-2</v>
      </c>
      <c r="H1779" s="42">
        <f>_xll.qlCalendarAdvance(Calendar,$H1778,B1779,"f",FALSE)</f>
        <v>51925</v>
      </c>
      <c r="I1779" s="177">
        <f>_xll.qlInterestRateIndexValueDate(Index1M,$H1779)</f>
        <v>51929</v>
      </c>
      <c r="J1779" s="182">
        <f>IFERROR(_xll.qlIndexFixing(Index1M,$H1779,TRUE,_xll.ohTrigger(RecalcTrigger,Trigger1M)),NA())</f>
        <v>1.4542895434144347E-2</v>
      </c>
      <c r="K1779" s="44">
        <f>IFERROR(_xll.qlIndexFixing(Index3M,H1779,TRUE,_xll.ohTrigger(RecalcTrigger,Trigger3M)),NA())</f>
        <v>1.4834707721968271E-2</v>
      </c>
      <c r="L1779" s="44">
        <f>IFERROR(_xll.qlIndexFixing(Index6M,$H1779,TRUE,_xll.ohTrigger(RecalcTrigger,Trigger6M)),NA())</f>
        <v>1.5047656443990292E-2</v>
      </c>
      <c r="M1779" s="183">
        <f>IFERROR(_xll.qlIndexFixing(Index1Y,$H1779,TRUE,_xll.ohTrigger(RecalcTrigger,Trigger1Y)),NA())</f>
        <v>1.5397118301550312E-2</v>
      </c>
      <c r="N1779" s="182">
        <f>IFERROR(_xll.qlIndexFixing(ONIndex1M,I1779,TRUE,_xll.ohTrigger(RecalcTrigger,Trigger1M)),NA())</f>
        <v>1.4538527001963786E-2</v>
      </c>
      <c r="O1779" s="44">
        <f>IFERROR(_xll.qlIndexFixing(ONIndex3M,I1779,TRUE,_xll.ohTrigger(RecalcTrigger,Trigger3M)),NA())</f>
        <v>1.4824378747197997E-2</v>
      </c>
      <c r="P1779" s="44">
        <f>IFERROR(_xll.qlIndexFixing(ONIndex6M,I1779,TRUE,_xll.ohTrigger(RecalcTrigger,Trigger6M)),NA())</f>
        <v>1.5046950162975747E-2</v>
      </c>
      <c r="Q1779" s="183">
        <f>IFERROR(_xll.qlIndexFixing(ONIndex1Y,I1779,TRUE,_xll.ohTrigger(RecalcTrigger,Trigger1Y)),NA())</f>
        <v>1.5441739699157964E-2</v>
      </c>
    </row>
    <row r="1780" spans="2:17" x14ac:dyDescent="0.2">
      <c r="B1780" s="39" t="s">
        <v>42</v>
      </c>
      <c r="D1780" s="42">
        <f>_xll.qlCalendarAdvance(Calendar,$D1779,B1780,"f",FALSE)</f>
        <v>51932</v>
      </c>
      <c r="E1780" s="177">
        <f>_xll.qlInterestRateIndexValueDate(IndexON,D1780)</f>
        <v>51932</v>
      </c>
      <c r="F1780" s="193">
        <f>IFERROR(_xll.qlIndexFixing(IndexON,D1780,TRUE,_xll.ohTrigger(RecalcTrigger,TriggerON)),NA())</f>
        <v>1.4444075133930312E-2</v>
      </c>
      <c r="H1780" s="42">
        <f>_xll.qlCalendarAdvance(Calendar,$H1779,B1780,"f",FALSE)</f>
        <v>51932</v>
      </c>
      <c r="I1780" s="177">
        <f>_xll.qlInterestRateIndexValueDate(Index1M,$H1780)</f>
        <v>51936</v>
      </c>
      <c r="J1780" s="182">
        <f>IFERROR(_xll.qlIndexFixing(Index1M,$H1780,TRUE,_xll.ohTrigger(RecalcTrigger,Trigger1M)),NA())</f>
        <v>1.4539859184985746E-2</v>
      </c>
      <c r="K1780" s="44">
        <f>IFERROR(_xll.qlIndexFixing(Index3M,H1780,TRUE,_xll.ohTrigger(RecalcTrigger,Trigger3M)),NA())</f>
        <v>1.4831956084042064E-2</v>
      </c>
      <c r="L1780" s="44">
        <f>IFERROR(_xll.qlIndexFixing(Index6M,$H1780,TRUE,_xll.ohTrigger(RecalcTrigger,Trigger6M)),NA())</f>
        <v>1.5043353158906366E-2</v>
      </c>
      <c r="M1780" s="183">
        <f>IFERROR(_xll.qlIndexFixing(Index1Y,$H1780,TRUE,_xll.ohTrigger(RecalcTrigger,Trigger1Y)),NA())</f>
        <v>1.5391194730009527E-2</v>
      </c>
      <c r="N1780" s="182">
        <f>IFERROR(_xll.qlIndexFixing(ONIndex1M,I1780,TRUE,_xll.ohTrigger(RecalcTrigger,Trigger1M)),NA())</f>
        <v>1.4535885173527774E-2</v>
      </c>
      <c r="O1780" s="44">
        <f>IFERROR(_xll.qlIndexFixing(ONIndex3M,I1780,TRUE,_xll.ohTrigger(RecalcTrigger,Trigger3M)),NA())</f>
        <v>1.4821483271418856E-2</v>
      </c>
      <c r="P1780" s="44">
        <f>IFERROR(_xll.qlIndexFixing(ONIndex6M,I1780,TRUE,_xll.ohTrigger(RecalcTrigger,Trigger6M)),NA())</f>
        <v>1.5042265553875112E-2</v>
      </c>
      <c r="Q1780" s="183">
        <f>IFERROR(_xll.qlIndexFixing(ONIndex1Y,I1780,TRUE,_xll.ohTrigger(RecalcTrigger,Trigger1Y)),NA())</f>
        <v>1.5434467713184574E-2</v>
      </c>
    </row>
    <row r="1781" spans="2:17" x14ac:dyDescent="0.2">
      <c r="B1781" s="39" t="s">
        <v>42</v>
      </c>
      <c r="D1781" s="42">
        <f>_xll.qlCalendarAdvance(Calendar,$D1780,B1781,"f",FALSE)</f>
        <v>51939</v>
      </c>
      <c r="E1781" s="177">
        <f>_xll.qlInterestRateIndexValueDate(IndexON,D1781)</f>
        <v>51939</v>
      </c>
      <c r="F1781" s="193">
        <f>IFERROR(_xll.qlIndexFixing(IndexON,D1781,TRUE,_xll.ohTrigger(RecalcTrigger,TriggerON)),NA())</f>
        <v>1.4441365211190771E-2</v>
      </c>
      <c r="H1781" s="42">
        <f>_xll.qlCalendarAdvance(Calendar,$H1780,B1781,"f",FALSE)</f>
        <v>51939</v>
      </c>
      <c r="I1781" s="177">
        <f>_xll.qlInterestRateIndexValueDate(Index1M,$H1781)</f>
        <v>51943</v>
      </c>
      <c r="J1781" s="182">
        <f>IFERROR(_xll.qlIndexFixing(Index1M,$H1781,TRUE,_xll.ohTrigger(RecalcTrigger,Trigger1M)),NA())</f>
        <v>1.4537279305011579E-2</v>
      </c>
      <c r="K1781" s="44">
        <f>IFERROR(_xll.qlIndexFixing(Index3M,H1781,TRUE,_xll.ohTrigger(RecalcTrigger,Trigger3M)),NA())</f>
        <v>1.4829229561480426E-2</v>
      </c>
      <c r="L1781" s="44">
        <f>IFERROR(_xll.qlIndexFixing(Index6M,$H1781,TRUE,_xll.ohTrigger(RecalcTrigger,Trigger6M)),NA())</f>
        <v>1.503908306350301E-2</v>
      </c>
      <c r="M1781" s="183">
        <f>IFERROR(_xll.qlIndexFixing(Index1Y,$H1781,TRUE,_xll.ohTrigger(RecalcTrigger,Trigger1Y)),NA())</f>
        <v>1.538532980849867E-2</v>
      </c>
      <c r="N1781" s="182">
        <f>IFERROR(_xll.qlIndexFixing(ONIndex1M,I1781,TRUE,_xll.ohTrigger(RecalcTrigger,Trigger1M)),NA())</f>
        <v>1.4533266014158386E-2</v>
      </c>
      <c r="O1781" s="44">
        <f>IFERROR(_xll.qlIndexFixing(ONIndex3M,I1781,TRUE,_xll.ohTrigger(RecalcTrigger,Trigger3M)),NA())</f>
        <v>1.4818612258951092E-2</v>
      </c>
      <c r="P1781" s="44">
        <f>IFERROR(_xll.qlIndexFixing(ONIndex6M,I1781,TRUE,_xll.ohTrigger(RecalcTrigger,Trigger6M)),NA())</f>
        <v>1.5037612358685948E-2</v>
      </c>
      <c r="Q1781" s="183">
        <f>IFERROR(_xll.qlIndexFixing(ONIndex1Y,I1781,TRUE,_xll.ohTrigger(RecalcTrigger,Trigger1Y)),NA())</f>
        <v>1.542724842225951E-2</v>
      </c>
    </row>
    <row r="1782" spans="2:17" x14ac:dyDescent="0.2">
      <c r="B1782" s="39" t="s">
        <v>42</v>
      </c>
      <c r="D1782" s="42">
        <f>_xll.qlCalendarAdvance(Calendar,$D1781,B1782,"f",FALSE)</f>
        <v>51946</v>
      </c>
      <c r="E1782" s="177">
        <f>_xll.qlInterestRateIndexValueDate(IndexON,D1782)</f>
        <v>51946</v>
      </c>
      <c r="F1782" s="193">
        <f>IFERROR(_xll.qlIndexFixing(IndexON,D1782,TRUE,_xll.ohTrigger(RecalcTrigger,TriggerON)),NA())</f>
        <v>1.443867904126428E-2</v>
      </c>
      <c r="H1782" s="42">
        <f>_xll.qlCalendarAdvance(Calendar,$H1781,B1782,"f",FALSE)</f>
        <v>51946</v>
      </c>
      <c r="I1782" s="177">
        <f>_xll.qlInterestRateIndexValueDate(Index1M,$H1782)</f>
        <v>51950</v>
      </c>
      <c r="J1782" s="182">
        <f>IFERROR(_xll.qlIndexFixing(Index1M,$H1782,TRUE,_xll.ohTrigger(RecalcTrigger,Trigger1M)),NA())</f>
        <v>1.4534722370605437E-2</v>
      </c>
      <c r="K1782" s="44">
        <f>IFERROR(_xll.qlIndexFixing(Index3M,H1782,TRUE,_xll.ohTrigger(RecalcTrigger,Trigger3M)),NA())</f>
        <v>1.4826528244125406E-2</v>
      </c>
      <c r="L1782" s="44">
        <f>IFERROR(_xll.qlIndexFixing(Index6M,$H1782,TRUE,_xll.ohTrigger(RecalcTrigger,Trigger6M)),NA())</f>
        <v>1.5034846276939687E-2</v>
      </c>
      <c r="M1782" s="183">
        <f>IFERROR(_xll.qlIndexFixing(Index1Y,$H1782,TRUE,_xll.ohTrigger(RecalcTrigger,Trigger1Y)),NA())</f>
        <v>1.5379523734337165E-2</v>
      </c>
      <c r="N1782" s="182">
        <f>IFERROR(_xll.qlIndexFixing(ONIndex1M,I1782,TRUE,_xll.ohTrigger(RecalcTrigger,Trigger1M)),NA())</f>
        <v>1.4530669610905989E-2</v>
      </c>
      <c r="O1782" s="44">
        <f>IFERROR(_xll.qlIndexFixing(ONIndex3M,I1782,TRUE,_xll.ohTrigger(RecalcTrigger,Trigger3M)),NA())</f>
        <v>1.4815765799003344E-2</v>
      </c>
      <c r="P1782" s="44">
        <f>IFERROR(_xll.qlIndexFixing(ONIndex6M,I1782,TRUE,_xll.ohTrigger(RecalcTrigger,Trigger6M)),NA())</f>
        <v>1.5032990695873494E-2</v>
      </c>
      <c r="Q1782" s="183">
        <f>IFERROR(_xll.qlIndexFixing(ONIndex1Y,I1782,TRUE,_xll.ohTrigger(RecalcTrigger,Trigger1Y)),NA())</f>
        <v>1.5420082021506687E-2</v>
      </c>
    </row>
    <row r="1783" spans="2:17" x14ac:dyDescent="0.2">
      <c r="B1783" s="39" t="s">
        <v>42</v>
      </c>
      <c r="D1783" s="42">
        <f>_xll.qlCalendarAdvance(Calendar,$D1782,B1783,"f",FALSE)</f>
        <v>51953</v>
      </c>
      <c r="E1783" s="177">
        <f>_xll.qlInterestRateIndexValueDate(IndexON,D1783)</f>
        <v>51953</v>
      </c>
      <c r="F1783" s="193">
        <f>IFERROR(_xll.qlIndexFixing(IndexON,D1783,TRUE,_xll.ohTrigger(RecalcTrigger,TriggerON)),NA())</f>
        <v>1.4436016714078903E-2</v>
      </c>
      <c r="H1783" s="42">
        <f>_xll.qlCalendarAdvance(Calendar,$H1782,B1783,"f",FALSE)</f>
        <v>51953</v>
      </c>
      <c r="I1783" s="177">
        <f>_xll.qlInterestRateIndexValueDate(Index1M,$H1783)</f>
        <v>51957</v>
      </c>
      <c r="J1783" s="182">
        <f>IFERROR(_xll.qlIndexFixing(Index1M,$H1783,TRUE,_xll.ohTrigger(RecalcTrigger,Trigger1M)),NA())</f>
        <v>1.4532188468691339E-2</v>
      </c>
      <c r="K1783" s="44">
        <f>IFERROR(_xll.qlIndexFixing(Index3M,H1783,TRUE,_xll.ohTrigger(RecalcTrigger,Trigger3M)),NA())</f>
        <v>1.4823733754157043E-2</v>
      </c>
      <c r="L1783" s="44">
        <f>IFERROR(_xll.qlIndexFixing(Index6M,$H1783,TRUE,_xll.ohTrigger(RecalcTrigger,Trigger6M)),NA())</f>
        <v>1.5030618598048226E-2</v>
      </c>
      <c r="M1783" s="183">
        <f>IFERROR(_xll.qlIndexFixing(Index1Y,$H1783,TRUE,_xll.ohTrigger(RecalcTrigger,Trigger1Y)),NA())</f>
        <v>1.5373776704851436E-2</v>
      </c>
      <c r="N1783" s="182">
        <f>IFERROR(_xll.qlIndexFixing(ONIndex1M,I1783,TRUE,_xll.ohTrigger(RecalcTrigger,Trigger1M)),NA())</f>
        <v>1.4528537939538566E-2</v>
      </c>
      <c r="O1783" s="44">
        <f>IFERROR(_xll.qlIndexFixing(ONIndex3M,I1783,TRUE,_xll.ohTrigger(RecalcTrigger,Trigger3M)),NA())</f>
        <v>1.4813361728380769E-2</v>
      </c>
      <c r="P1783" s="44">
        <f>IFERROR(_xll.qlIndexFixing(ONIndex6M,I1783,TRUE,_xll.ohTrigger(RecalcTrigger,Trigger6M)),NA())</f>
        <v>1.5028350303339266E-2</v>
      </c>
      <c r="Q1783" s="183">
        <f>IFERROR(_xll.qlIndexFixing(ONIndex1Y,I1783,TRUE,_xll.ohTrigger(RecalcTrigger,Trigger1Y)),NA())</f>
        <v>1.5412266682922393E-2</v>
      </c>
    </row>
    <row r="1784" spans="2:17" x14ac:dyDescent="0.2">
      <c r="B1784" s="39" t="s">
        <v>42</v>
      </c>
      <c r="D1784" s="42">
        <f>_xll.qlCalendarAdvance(Calendar,$D1783,B1784,"f",FALSE)</f>
        <v>51964</v>
      </c>
      <c r="E1784" s="177">
        <f>_xll.qlInterestRateIndexValueDate(IndexON,D1784)</f>
        <v>51964</v>
      </c>
      <c r="F1784" s="193">
        <f>IFERROR(_xll.qlIndexFixing(IndexON,D1784,TRUE,_xll.ohTrigger(RecalcTrigger,TriggerON)),NA())</f>
        <v>1.4431676219262002E-2</v>
      </c>
      <c r="H1784" s="42">
        <f>_xll.qlCalendarAdvance(Calendar,$H1783,B1784,"f",FALSE)</f>
        <v>51964</v>
      </c>
      <c r="I1784" s="177">
        <f>_xll.qlInterestRateIndexValueDate(Index1M,$H1784)</f>
        <v>51966</v>
      </c>
      <c r="J1784" s="182">
        <f>IFERROR(_xll.qlIndexFixing(Index1M,$H1784,TRUE,_xll.ohTrigger(RecalcTrigger,Trigger1M)),NA())</f>
        <v>1.4529080898749158E-2</v>
      </c>
      <c r="K1784" s="44">
        <f>IFERROR(_xll.qlIndexFixing(Index3M,H1784,TRUE,_xll.ohTrigger(RecalcTrigger,Trigger3M)),NA())</f>
        <v>1.4820328252563792E-2</v>
      </c>
      <c r="L1784" s="44">
        <f>IFERROR(_xll.qlIndexFixing(Index6M,$H1784,TRUE,_xll.ohTrigger(RecalcTrigger,Trigger6M)),NA())</f>
        <v>1.5025260677804356E-2</v>
      </c>
      <c r="M1784" s="183">
        <f>IFERROR(_xll.qlIndexFixing(Index1Y,$H1784,TRUE,_xll.ohTrigger(RecalcTrigger,Trigger1Y)),NA())</f>
        <v>1.5366474744036808E-2</v>
      </c>
      <c r="N1784" s="182">
        <f>IFERROR(_xll.qlIndexFixing(ONIndex1M,I1784,TRUE,_xll.ohTrigger(RecalcTrigger,Trigger1M)),NA())</f>
        <v>1.4524098244574901E-2</v>
      </c>
      <c r="O1784" s="44">
        <f>IFERROR(_xll.qlIndexFixing(ONIndex3M,I1784,TRUE,_xll.ohTrigger(RecalcTrigger,Trigger3M)),NA())</f>
        <v>1.4808559699366342E-2</v>
      </c>
      <c r="P1784" s="44">
        <f>IFERROR(_xll.qlIndexFixing(ONIndex6M,I1784,TRUE,_xll.ohTrigger(RecalcTrigger,Trigger6M)),NA())</f>
        <v>1.5021252040385846E-2</v>
      </c>
      <c r="Q1784" s="183">
        <f>IFERROR(_xll.qlIndexFixing(ONIndex1Y,I1784,TRUE,_xll.ohTrigger(RecalcTrigger,Trigger1Y)),NA())</f>
        <v>1.5401898364366673E-2</v>
      </c>
    </row>
    <row r="1785" spans="2:17" x14ac:dyDescent="0.2">
      <c r="B1785" s="39" t="s">
        <v>42</v>
      </c>
      <c r="D1785" s="42">
        <f>_xll.qlCalendarAdvance(Calendar,$D1784,B1785,"f",FALSE)</f>
        <v>51971</v>
      </c>
      <c r="E1785" s="177">
        <f>_xll.qlInterestRateIndexValueDate(IndexON,D1785)</f>
        <v>51971</v>
      </c>
      <c r="F1785" s="193">
        <f>IFERROR(_xll.qlIndexFixing(IndexON,D1785,TRUE,_xll.ohTrigger(RecalcTrigger,TriggerON)),NA())</f>
        <v>1.4429072378199237E-2</v>
      </c>
      <c r="H1785" s="42">
        <f>_xll.qlCalendarAdvance(Calendar,$H1784,B1785,"f",FALSE)</f>
        <v>51971</v>
      </c>
      <c r="I1785" s="177">
        <f>_xll.qlInterestRateIndexValueDate(Index1M,$H1785)</f>
        <v>51973</v>
      </c>
      <c r="J1785" s="182">
        <f>IFERROR(_xll.qlIndexFixing(Index1M,$H1785,TRUE,_xll.ohTrigger(RecalcTrigger,Trigger1M)),NA())</f>
        <v>1.4526601536283823E-2</v>
      </c>
      <c r="K1785" s="44">
        <f>IFERROR(_xll.qlIndexFixing(Index3M,H1785,TRUE,_xll.ohTrigger(RecalcTrigger,Trigger3M)),NA())</f>
        <v>1.4817708654087191E-2</v>
      </c>
      <c r="L1785" s="44">
        <f>IFERROR(_xll.qlIndexFixing(Index6M,$H1785,TRUE,_xll.ohTrigger(RecalcTrigger,Trigger6M)),NA())</f>
        <v>1.5021131896861864E-2</v>
      </c>
      <c r="M1785" s="183">
        <f>IFERROR(_xll.qlIndexFixing(Index1Y,$H1785,TRUE,_xll.ohTrigger(RecalcTrigger,Trigger1Y)),NA())</f>
        <v>1.5360863414819636E-2</v>
      </c>
      <c r="N1785" s="182">
        <f>IFERROR(_xll.qlIndexFixing(ONIndex1M,I1785,TRUE,_xll.ohTrigger(RecalcTrigger,Trigger1M)),NA())</f>
        <v>1.4521583821585082E-2</v>
      </c>
      <c r="O1785" s="44">
        <f>IFERROR(_xll.qlIndexFixing(ONIndex3M,I1785,TRUE,_xll.ohTrigger(RecalcTrigger,Trigger3M)),NA())</f>
        <v>1.4805801658770434E-2</v>
      </c>
      <c r="P1785" s="44">
        <f>IFERROR(_xll.qlIndexFixing(ONIndex6M,I1785,TRUE,_xll.ohTrigger(RecalcTrigger,Trigger6M)),NA())</f>
        <v>1.5016743960316603E-2</v>
      </c>
      <c r="Q1785" s="183">
        <f>IFERROR(_xll.qlIndexFixing(ONIndex1Y,I1785,TRUE,_xll.ohTrigger(RecalcTrigger,Trigger1Y)),NA())</f>
        <v>1.539492245211882E-2</v>
      </c>
    </row>
    <row r="1786" spans="2:17" x14ac:dyDescent="0.2">
      <c r="B1786" s="39" t="s">
        <v>42</v>
      </c>
      <c r="D1786" s="42">
        <f>_xll.qlCalendarAdvance(Calendar,$D1785,B1786,"f",FALSE)</f>
        <v>51978</v>
      </c>
      <c r="E1786" s="177">
        <f>_xll.qlInterestRateIndexValueDate(IndexON,D1786)</f>
        <v>51978</v>
      </c>
      <c r="F1786" s="193">
        <f>IFERROR(_xll.qlIndexFixing(IndexON,D1786,TRUE,_xll.ohTrigger(RecalcTrigger,TriggerON)),NA())</f>
        <v>1.4426492686139269E-2</v>
      </c>
      <c r="H1786" s="42">
        <f>_xll.qlCalendarAdvance(Calendar,$H1785,B1786,"f",FALSE)</f>
        <v>51978</v>
      </c>
      <c r="I1786" s="177">
        <f>_xll.qlInterestRateIndexValueDate(Index1M,$H1786)</f>
        <v>51980</v>
      </c>
      <c r="J1786" s="182">
        <f>IFERROR(_xll.qlIndexFixing(Index1M,$H1786,TRUE,_xll.ohTrigger(RecalcTrigger,Trigger1M)),NA())</f>
        <v>1.4524145499060226E-2</v>
      </c>
      <c r="K1786" s="44">
        <f>IFERROR(_xll.qlIndexFixing(Index3M,H1786,TRUE,_xll.ohTrigger(RecalcTrigger,Trigger3M)),NA())</f>
        <v>1.4815114638365847E-2</v>
      </c>
      <c r="L1786" s="44">
        <f>IFERROR(_xll.qlIndexFixing(Index6M,$H1786,TRUE,_xll.ohTrigger(RecalcTrigger,Trigger6M)),NA())</f>
        <v>1.5017036925490911E-2</v>
      </c>
      <c r="M1786" s="183">
        <f>IFERROR(_xll.qlIndexFixing(Index1Y,$H1786,TRUE,_xll.ohTrigger(RecalcTrigger,Trigger1Y)),NA())</f>
        <v>1.5355311778676401E-2</v>
      </c>
      <c r="N1786" s="182">
        <f>IFERROR(_xll.qlIndexFixing(ONIndex1M,I1786,TRUE,_xll.ohTrigger(RecalcTrigger,Trigger1M)),NA())</f>
        <v>1.4519092551434909E-2</v>
      </c>
      <c r="O1786" s="44">
        <f>IFERROR(_xll.qlIndexFixing(ONIndex3M,I1786,TRUE,_xll.ohTrigger(RecalcTrigger,Trigger3M)),NA())</f>
        <v>1.4803068580286904E-2</v>
      </c>
      <c r="P1786" s="44">
        <f>IFERROR(_xll.qlIndexFixing(ONIndex6M,I1786,TRUE,_xll.ohTrigger(RecalcTrigger,Trigger6M)),NA())</f>
        <v>1.5012267954030989E-2</v>
      </c>
      <c r="Q1786" s="183">
        <f>IFERROR(_xll.qlIndexFixing(ONIndex1Y,I1786,TRUE,_xll.ohTrigger(RecalcTrigger,Trigger1Y)),NA())</f>
        <v>1.5388000322928974E-2</v>
      </c>
    </row>
    <row r="1787" spans="2:17" x14ac:dyDescent="0.2">
      <c r="B1787" s="39" t="s">
        <v>42</v>
      </c>
      <c r="D1787" s="42">
        <f>_xll.qlCalendarAdvance(Calendar,$D1786,B1787,"f",FALSE)</f>
        <v>51985</v>
      </c>
      <c r="E1787" s="177">
        <f>_xll.qlInterestRateIndexValueDate(IndexON,D1787)</f>
        <v>51985</v>
      </c>
      <c r="F1787" s="193">
        <f>IFERROR(_xll.qlIndexFixing(IndexON,D1787,TRUE,_xll.ohTrigger(RecalcTrigger,TriggerON)),NA())</f>
        <v>1.4423937232930228E-2</v>
      </c>
      <c r="H1787" s="42">
        <f>_xll.qlCalendarAdvance(Calendar,$H1786,B1787,"f",FALSE)</f>
        <v>51985</v>
      </c>
      <c r="I1787" s="177">
        <f>_xll.qlInterestRateIndexValueDate(Index1M,$H1787)</f>
        <v>51988</v>
      </c>
      <c r="J1787" s="182">
        <f>IFERROR(_xll.qlIndexFixing(Index1M,$H1787,TRUE,_xll.ohTrigger(RecalcTrigger,Trigger1M)),NA())</f>
        <v>1.4521246001869655E-2</v>
      </c>
      <c r="K1787" s="44">
        <f>IFERROR(_xll.qlIndexFixing(Index3M,H1787,TRUE,_xll.ohTrigger(RecalcTrigger,Trigger3M)),NA())</f>
        <v>1.4812560443851827E-2</v>
      </c>
      <c r="L1787" s="44">
        <f>IFERROR(_xll.qlIndexFixing(Index6M,$H1787,TRUE,_xll.ohTrigger(RecalcTrigger,Trigger6M)),NA())</f>
        <v>1.5012467576854776E-2</v>
      </c>
      <c r="M1787" s="183">
        <f>IFERROR(_xll.qlIndexFixing(Index1Y,$H1787,TRUE,_xll.ohTrigger(RecalcTrigger,Trigger1Y)),NA())</f>
        <v>1.5348987842540563E-2</v>
      </c>
      <c r="N1787" s="182">
        <f>IFERROR(_xll.qlIndexFixing(ONIndex1M,I1787,TRUE,_xll.ohTrigger(RecalcTrigger,Trigger1M)),NA())</f>
        <v>1.4516273847444694E-2</v>
      </c>
      <c r="O1787" s="44">
        <f>IFERROR(_xll.qlIndexFixing(ONIndex3M,I1787,TRUE,_xll.ohTrigger(RecalcTrigger,Trigger3M)),NA())</f>
        <v>1.4799975742780802E-2</v>
      </c>
      <c r="P1787" s="44">
        <f>IFERROR(_xll.qlIndexFixing(ONIndex6M,I1787,TRUE,_xll.ohTrigger(RecalcTrigger,Trigger6M)),NA())</f>
        <v>1.5007191944578224E-2</v>
      </c>
      <c r="Q1787" s="183">
        <f>IFERROR(_xll.qlIndexFixing(ONIndex1Y,I1787,TRUE,_xll.ohTrigger(RecalcTrigger,Trigger1Y)),NA())</f>
        <v>1.5380155425557263E-2</v>
      </c>
    </row>
    <row r="1788" spans="2:17" x14ac:dyDescent="0.2">
      <c r="B1788" s="39" t="s">
        <v>42</v>
      </c>
      <c r="D1788" s="42">
        <f>_xll.qlCalendarAdvance(Calendar,$D1787,B1788,"f",FALSE)</f>
        <v>51992</v>
      </c>
      <c r="E1788" s="177">
        <f>_xll.qlInterestRateIndexValueDate(IndexON,D1788)</f>
        <v>51992</v>
      </c>
      <c r="F1788" s="193">
        <f>IFERROR(_xll.qlIndexFixing(IndexON,D1788,TRUE,_xll.ohTrigger(RecalcTrigger,TriggerON)),NA())</f>
        <v>1.4421406108420243E-2</v>
      </c>
      <c r="H1788" s="42">
        <f>_xll.qlCalendarAdvance(Calendar,$H1787,B1788,"f",FALSE)</f>
        <v>51992</v>
      </c>
      <c r="I1788" s="177">
        <f>_xll.qlInterestRateIndexValueDate(Index1M,$H1788)</f>
        <v>51994</v>
      </c>
      <c r="J1788" s="182">
        <f>IFERROR(_xll.qlIndexFixing(Index1M,$H1788,TRUE,_xll.ohTrigger(RecalcTrigger,Trigger1M)),NA())</f>
        <v>1.4519303748060097E-2</v>
      </c>
      <c r="K1788" s="44">
        <f>IFERROR(_xll.qlIndexFixing(Index3M,H1788,TRUE,_xll.ohTrigger(RecalcTrigger,Trigger3M)),NA())</f>
        <v>1.4810131364607772E-2</v>
      </c>
      <c r="L1788" s="44">
        <f>IFERROR(_xll.qlIndexFixing(Index6M,$H1788,TRUE,_xll.ohTrigger(RecalcTrigger,Trigger6M)),NA())</f>
        <v>1.5009058757464003E-2</v>
      </c>
      <c r="M1788" s="183">
        <f>IFERROR(_xll.qlIndexFixing(Index1Y,$H1788,TRUE,_xll.ohTrigger(RecalcTrigger,Trigger1Y)),NA())</f>
        <v>1.5344388375023889E-2</v>
      </c>
      <c r="N1788" s="182">
        <f>IFERROR(_xll.qlIndexFixing(ONIndex1M,I1788,TRUE,_xll.ohTrigger(RecalcTrigger,Trigger1M)),NA())</f>
        <v>1.4514179817295414E-2</v>
      </c>
      <c r="O1788" s="44">
        <f>IFERROR(_xll.qlIndexFixing(ONIndex3M,I1788,TRUE,_xll.ohTrigger(RecalcTrigger,Trigger3M)),NA())</f>
        <v>1.4797677667850451E-2</v>
      </c>
      <c r="P1788" s="44">
        <f>IFERROR(_xll.qlIndexFixing(ONIndex6M,I1788,TRUE,_xll.ohTrigger(RecalcTrigger,Trigger6M)),NA())</f>
        <v>1.5003412637311087E-2</v>
      </c>
      <c r="Q1788" s="183">
        <f>IFERROR(_xll.qlIndexFixing(ONIndex1Y,I1788,TRUE,_xll.ohTrigger(RecalcTrigger,Trigger1Y)),NA())</f>
        <v>1.5374318195178205E-2</v>
      </c>
    </row>
    <row r="1789" spans="2:17" x14ac:dyDescent="0.2">
      <c r="B1789" s="39" t="s">
        <v>42</v>
      </c>
      <c r="D1789" s="42">
        <f>_xll.qlCalendarAdvance(Calendar,$D1788,B1789,"f",FALSE)</f>
        <v>51999</v>
      </c>
      <c r="E1789" s="177">
        <f>_xll.qlInterestRateIndexValueDate(IndexON,D1789)</f>
        <v>51999</v>
      </c>
      <c r="F1789" s="193">
        <f>IFERROR(_xll.qlIndexFixing(IndexON,D1789,TRUE,_xll.ohTrigger(RecalcTrigger,TriggerON)),NA())</f>
        <v>1.4418899402697249E-2</v>
      </c>
      <c r="H1789" s="42">
        <f>_xll.qlCalendarAdvance(Calendar,$H1788,B1789,"f",FALSE)</f>
        <v>51999</v>
      </c>
      <c r="I1789" s="177">
        <f>_xll.qlInterestRateIndexValueDate(Index1M,$H1789)</f>
        <v>52001</v>
      </c>
      <c r="J1789" s="182">
        <f>IFERROR(_xll.qlIndexFixing(Index1M,$H1789,TRUE,_xll.ohTrigger(RecalcTrigger,Trigger1M)),NA())</f>
        <v>1.4516918208124507E-2</v>
      </c>
      <c r="K1789" s="44">
        <f>IFERROR(_xll.qlIndexFixing(Index3M,H1789,TRUE,_xll.ohTrigger(RecalcTrigger,Trigger3M)),NA())</f>
        <v>1.4807616396951034E-2</v>
      </c>
      <c r="L1789" s="44">
        <f>IFERROR(_xll.qlIndexFixing(Index6M,$H1789,TRUE,_xll.ohTrigger(RecalcTrigger,Trigger6M)),NA())</f>
        <v>1.5005072882570636E-2</v>
      </c>
      <c r="M1789" s="183">
        <f>IFERROR(_xll.qlIndexFixing(Index1Y,$H1789,TRUE,_xll.ohTrigger(RecalcTrigger,Trigger1Y)),NA())</f>
        <v>1.5339017002237771E-2</v>
      </c>
      <c r="N1789" s="182">
        <f>IFERROR(_xll.qlIndexFixing(ONIndex1M,I1789,TRUE,_xll.ohTrigger(RecalcTrigger,Trigger1M)),NA())</f>
        <v>1.4511758527007146E-2</v>
      </c>
      <c r="O1789" s="44">
        <f>IFERROR(_xll.qlIndexFixing(ONIndex3M,I1789,TRUE,_xll.ohTrigger(RecalcTrigger,Trigger3M)),NA())</f>
        <v>1.4795020013034232E-2</v>
      </c>
      <c r="P1789" s="44">
        <f>IFERROR(_xll.qlIndexFixing(ONIndex6M,I1789,TRUE,_xll.ohTrigger(RecalcTrigger,Trigger6M)),NA())</f>
        <v>1.4999033563647401E-2</v>
      </c>
      <c r="Q1789" s="183">
        <f>IFERROR(_xll.qlIndexFixing(ONIndex1Y,I1789,TRUE,_xll.ohTrigger(RecalcTrigger,Trigger1Y)),NA())</f>
        <v>1.5367558587264796E-2</v>
      </c>
    </row>
    <row r="1790" spans="2:17" x14ac:dyDescent="0.2">
      <c r="B1790" s="39" t="s">
        <v>42</v>
      </c>
      <c r="D1790" s="42">
        <f>_xll.qlCalendarAdvance(Calendar,$D1789,B1790,"f",FALSE)</f>
        <v>52006</v>
      </c>
      <c r="E1790" s="177">
        <f>_xll.qlInterestRateIndexValueDate(IndexON,D1790)</f>
        <v>52006</v>
      </c>
      <c r="F1790" s="193">
        <f>IFERROR(_xll.qlIndexFixing(IndexON,D1790,TRUE,_xll.ohTrigger(RecalcTrigger,TriggerON)),NA())</f>
        <v>1.4416417205449505E-2</v>
      </c>
      <c r="H1790" s="42">
        <f>_xll.qlCalendarAdvance(Calendar,$H1789,B1790,"f",FALSE)</f>
        <v>52006</v>
      </c>
      <c r="I1790" s="177">
        <f>_xll.qlInterestRateIndexValueDate(Index1M,$H1790)</f>
        <v>52008</v>
      </c>
      <c r="J1790" s="182">
        <f>IFERROR(_xll.qlIndexFixing(Index1M,$H1790,TRUE,_xll.ohTrigger(RecalcTrigger,Trigger1M)),NA())</f>
        <v>1.4514556341127527E-2</v>
      </c>
      <c r="K1790" s="44">
        <f>IFERROR(_xll.qlIndexFixing(Index3M,H1790,TRUE,_xll.ohTrigger(RecalcTrigger,Trigger3M)),NA())</f>
        <v>1.4805127378909794E-2</v>
      </c>
      <c r="L1790" s="44">
        <f>IFERROR(_xll.qlIndexFixing(Index6M,$H1790,TRUE,_xll.ohTrigger(RecalcTrigger,Trigger6M)),NA())</f>
        <v>1.5001121323833636E-2</v>
      </c>
      <c r="M1790" s="183">
        <f>IFERROR(_xll.qlIndexFixing(Index1Y,$H1790,TRUE,_xll.ohTrigger(RecalcTrigger,Trigger1Y)),NA())</f>
        <v>1.5333706111971249E-2</v>
      </c>
      <c r="N1790" s="182">
        <f>IFERROR(_xll.qlIndexFixing(ONIndex1M,I1790,TRUE,_xll.ohTrigger(RecalcTrigger,Trigger1M)),NA())</f>
        <v>1.450936073696063E-2</v>
      </c>
      <c r="O1790" s="44">
        <f>IFERROR(_xll.qlIndexFixing(ONIndex3M,I1790,TRUE,_xll.ohTrigger(RecalcTrigger,Trigger3M)),NA())</f>
        <v>1.4792387678523866E-2</v>
      </c>
      <c r="P1790" s="44">
        <f>IFERROR(_xll.qlIndexFixing(ONIndex6M,I1790,TRUE,_xll.ohTrigger(RecalcTrigger,Trigger6M)),NA())</f>
        <v>1.499468703794804E-2</v>
      </c>
      <c r="Q1790" s="183">
        <f>IFERROR(_xll.qlIndexFixing(ONIndex1Y,I1790,TRUE,_xll.ohTrigger(RecalcTrigger,Trigger1Y)),NA())</f>
        <v>1.5360853543864295E-2</v>
      </c>
    </row>
    <row r="1791" spans="2:17" x14ac:dyDescent="0.2">
      <c r="B1791" s="39" t="s">
        <v>42</v>
      </c>
      <c r="D1791" s="42">
        <f>_xll.qlCalendarAdvance(Calendar,$D1790,B1791,"f",FALSE)</f>
        <v>52013</v>
      </c>
      <c r="E1791" s="177">
        <f>_xll.qlInterestRateIndexValueDate(IndexON,D1791)</f>
        <v>52013</v>
      </c>
      <c r="F1791" s="193">
        <f>IFERROR(_xll.qlIndexFixing(IndexON,D1791,TRUE,_xll.ohTrigger(RecalcTrigger,TriggerON)),NA())</f>
        <v>1.4413959606685012E-2</v>
      </c>
      <c r="H1791" s="42">
        <f>_xll.qlCalendarAdvance(Calendar,$H1790,B1791,"f",FALSE)</f>
        <v>52013</v>
      </c>
      <c r="I1791" s="177">
        <f>_xll.qlInterestRateIndexValueDate(Index1M,$H1791)</f>
        <v>52015</v>
      </c>
      <c r="J1791" s="182">
        <f>IFERROR(_xll.qlIndexFixing(Index1M,$H1791,TRUE,_xll.ohTrigger(RecalcTrigger,Trigger1M)),NA())</f>
        <v>1.4512218233994623E-2</v>
      </c>
      <c r="K1791" s="44">
        <f>IFERROR(_xll.qlIndexFixing(Index3M,H1791,TRUE,_xll.ohTrigger(RecalcTrigger,Trigger3M)),NA())</f>
        <v>1.4802664400328708E-2</v>
      </c>
      <c r="L1791" s="44">
        <f>IFERROR(_xll.qlIndexFixing(Index6M,$H1791,TRUE,_xll.ohTrigger(RecalcTrigger,Trigger6M)),NA())</f>
        <v>1.499707338283804E-2</v>
      </c>
      <c r="M1791" s="183">
        <f>IFERROR(_xll.qlIndexFixing(Index1Y,$H1791,TRUE,_xll.ohTrigger(RecalcTrigger,Trigger1Y)),NA())</f>
        <v>1.5328455901602218E-2</v>
      </c>
      <c r="N1791" s="182">
        <f>IFERROR(_xll.qlIndexFixing(ONIndex1M,I1791,TRUE,_xll.ohTrigger(RecalcTrigger,Trigger1M)),NA())</f>
        <v>1.4506986533966426E-2</v>
      </c>
      <c r="O1791" s="44">
        <f>IFERROR(_xll.qlIndexFixing(ONIndex3M,I1791,TRUE,_xll.ohTrigger(RecalcTrigger,Trigger3M)),NA())</f>
        <v>1.4789780753847737E-2</v>
      </c>
      <c r="P1791" s="44">
        <f>IFERROR(_xll.qlIndexFixing(ONIndex6M,I1791,TRUE,_xll.ohTrigger(RecalcTrigger,Trigger6M)),NA())</f>
        <v>1.4990373178438432E-2</v>
      </c>
      <c r="Q1791" s="183">
        <f>IFERROR(_xll.qlIndexFixing(ONIndex1Y,I1791,TRUE,_xll.ohTrigger(RecalcTrigger,Trigger1Y)),NA())</f>
        <v>1.5354203260020682E-2</v>
      </c>
    </row>
    <row r="1792" spans="2:17" x14ac:dyDescent="0.2">
      <c r="B1792" s="39" t="s">
        <v>42</v>
      </c>
      <c r="D1792" s="42">
        <f>_xll.qlCalendarAdvance(Calendar,$D1791,B1792,"f",FALSE)</f>
        <v>52020</v>
      </c>
      <c r="E1792" s="177">
        <f>_xll.qlInterestRateIndexValueDate(IndexON,D1792)</f>
        <v>52020</v>
      </c>
      <c r="F1792" s="193">
        <f>IFERROR(_xll.qlIndexFixing(IndexON,D1792,TRUE,_xll.ohTrigger(RecalcTrigger,TriggerON)),NA())</f>
        <v>1.4411526696092025E-2</v>
      </c>
      <c r="H1792" s="42">
        <f>_xll.qlCalendarAdvance(Calendar,$H1791,B1792,"f",FALSE)</f>
        <v>52020</v>
      </c>
      <c r="I1792" s="177">
        <f>_xll.qlInterestRateIndexValueDate(Index1M,$H1792)</f>
        <v>52022</v>
      </c>
      <c r="J1792" s="182">
        <f>IFERROR(_xll.qlIndexFixing(Index1M,$H1792,TRUE,_xll.ohTrigger(RecalcTrigger,Trigger1M)),NA())</f>
        <v>1.4509903973651261E-2</v>
      </c>
      <c r="K1792" s="44">
        <f>IFERROR(_xll.qlIndexFixing(Index3M,H1792,TRUE,_xll.ohTrigger(RecalcTrigger,Trigger3M)),NA())</f>
        <v>1.480022755105069E-2</v>
      </c>
      <c r="L1792" s="44">
        <f>IFERROR(_xll.qlIndexFixing(Index6M,$H1792,TRUE,_xll.ohTrigger(RecalcTrigger,Trigger6M)),NA())</f>
        <v>1.4993183771286289E-2</v>
      </c>
      <c r="M1792" s="183">
        <f>IFERROR(_xll.qlIndexFixing(Index1Y,$H1792,TRUE,_xll.ohTrigger(RecalcTrigger,Trigger1Y)),NA())</f>
        <v>1.532326656851536E-2</v>
      </c>
      <c r="N1792" s="182">
        <f>IFERROR(_xll.qlIndexFixing(ONIndex1M,I1792,TRUE,_xll.ohTrigger(RecalcTrigger,Trigger1M)),NA())</f>
        <v>1.4504636004915028E-2</v>
      </c>
      <c r="O1792" s="44">
        <f>IFERROR(_xll.qlIndexFixing(ONIndex3M,I1792,TRUE,_xll.ohTrigger(RecalcTrigger,Trigger3M)),NA())</f>
        <v>1.4787199328694101E-2</v>
      </c>
      <c r="P1792" s="44">
        <f>IFERROR(_xll.qlIndexFixing(ONIndex6M,I1792,TRUE,_xll.ohTrigger(RecalcTrigger,Trigger6M)),NA())</f>
        <v>1.4986092103743687E-2</v>
      </c>
      <c r="Q1792" s="183">
        <f>IFERROR(_xll.qlIndexFixing(ONIndex1Y,I1792,TRUE,_xll.ohTrigger(RecalcTrigger,Trigger1Y)),NA())</f>
        <v>1.5347607931337492E-2</v>
      </c>
    </row>
    <row r="1793" spans="2:17" x14ac:dyDescent="0.2">
      <c r="B1793" s="39" t="s">
        <v>42</v>
      </c>
      <c r="D1793" s="42">
        <f>_xll.qlCalendarAdvance(Calendar,$D1792,B1793,"f",FALSE)</f>
        <v>52027</v>
      </c>
      <c r="E1793" s="177">
        <f>_xll.qlInterestRateIndexValueDate(IndexON,D1793)</f>
        <v>52027</v>
      </c>
      <c r="F1793" s="193">
        <f>IFERROR(_xll.qlIndexFixing(IndexON,D1793,TRUE,_xll.ohTrigger(RecalcTrigger,TriggerON)),NA())</f>
        <v>1.4409118563918355E-2</v>
      </c>
      <c r="H1793" s="42">
        <f>_xll.qlCalendarAdvance(Calendar,$H1792,B1793,"f",FALSE)</f>
        <v>52027</v>
      </c>
      <c r="I1793" s="177">
        <f>_xll.qlInterestRateIndexValueDate(Index1M,$H1793)</f>
        <v>52029</v>
      </c>
      <c r="J1793" s="182">
        <f>IFERROR(_xll.qlIndexFixing(Index1M,$H1793,TRUE,_xll.ohTrigger(RecalcTrigger,Trigger1M)),NA())</f>
        <v>1.4507613647012918E-2</v>
      </c>
      <c r="K1793" s="44">
        <f>IFERROR(_xll.qlIndexFixing(Index3M,H1793,TRUE,_xll.ohTrigger(RecalcTrigger,Trigger3M)),NA())</f>
        <v>1.4797816920921265E-2</v>
      </c>
      <c r="L1793" s="44">
        <f>IFERROR(_xll.qlIndexFixing(Index6M,$H1793,TRUE,_xll.ohTrigger(RecalcTrigger,Trigger6M)),NA())</f>
        <v>1.4989328803443204E-2</v>
      </c>
      <c r="M1793" s="183">
        <f>IFERROR(_xll.qlIndexFixing(Index1Y,$H1793,TRUE,_xll.ohTrigger(RecalcTrigger,Trigger1Y)),NA())</f>
        <v>1.5318138310102807E-2</v>
      </c>
      <c r="N1793" s="182">
        <f>IFERROR(_xll.qlIndexFixing(ONIndex1M,I1793,TRUE,_xll.ohTrigger(RecalcTrigger,Trigger1M)),NA())</f>
        <v>1.4502309236537059E-2</v>
      </c>
      <c r="O1793" s="44">
        <f>IFERROR(_xll.qlIndexFixing(ONIndex3M,I1793,TRUE,_xll.ohTrigger(RecalcTrigger,Trigger3M)),NA())</f>
        <v>1.4784643492591343E-2</v>
      </c>
      <c r="P1793" s="44">
        <f>IFERROR(_xll.qlIndexFixing(ONIndex6M,I1793,TRUE,_xll.ohTrigger(RecalcTrigger,Trigger6M)),NA())</f>
        <v>1.498184393216917E-2</v>
      </c>
      <c r="Q1793" s="183">
        <f>IFERROR(_xll.qlIndexFixing(ONIndex1Y,I1793,TRUE,_xll.ohTrigger(RecalcTrigger,Trigger1Y)),NA())</f>
        <v>1.5341067752938642E-2</v>
      </c>
    </row>
    <row r="1794" spans="2:17" x14ac:dyDescent="0.2">
      <c r="B1794" s="39" t="s">
        <v>42</v>
      </c>
      <c r="D1794" s="42">
        <f>_xll.qlCalendarAdvance(Calendar,$D1793,B1794,"f",FALSE)</f>
        <v>52034</v>
      </c>
      <c r="E1794" s="177">
        <f>_xll.qlInterestRateIndexValueDate(IndexON,D1794)</f>
        <v>52034</v>
      </c>
      <c r="F1794" s="193">
        <f>IFERROR(_xll.qlIndexFixing(IndexON,D1794,TRUE,_xll.ohTrigger(RecalcTrigger,TriggerON)),NA())</f>
        <v>1.4406735299772322E-2</v>
      </c>
      <c r="H1794" s="42">
        <f>_xll.qlCalendarAdvance(Calendar,$H1793,B1794,"f",FALSE)</f>
        <v>52034</v>
      </c>
      <c r="I1794" s="177">
        <f>_xll.qlInterestRateIndexValueDate(Index1M,$H1794)</f>
        <v>52036</v>
      </c>
      <c r="J1794" s="182">
        <f>IFERROR(_xll.qlIndexFixing(Index1M,$H1794,TRUE,_xll.ohTrigger(RecalcTrigger,Trigger1M)),NA())</f>
        <v>1.4505347341012553E-2</v>
      </c>
      <c r="K1794" s="44">
        <f>IFERROR(_xll.qlIndexFixing(Index3M,H1794,TRUE,_xll.ohTrigger(RecalcTrigger,Trigger3M)),NA())</f>
        <v>1.4795432599784216E-2</v>
      </c>
      <c r="L1794" s="44">
        <f>IFERROR(_xll.qlIndexFixing(Index6M,$H1794,TRUE,_xll.ohTrigger(RecalcTrigger,Trigger6M)),NA())</f>
        <v>1.498550859847554E-2</v>
      </c>
      <c r="M1794" s="183">
        <f>IFERROR(_xll.qlIndexFixing(Index1Y,$H1794,TRUE,_xll.ohTrigger(RecalcTrigger,Trigger1Y)),NA())</f>
        <v>1.5313071323763038E-2</v>
      </c>
      <c r="N1794" s="182">
        <f>IFERROR(_xll.qlIndexFixing(ONIndex1M,I1794,TRUE,_xll.ohTrigger(RecalcTrigger,Trigger1M)),NA())</f>
        <v>1.4500006315723013E-2</v>
      </c>
      <c r="O1794" s="44">
        <f>IFERROR(_xll.qlIndexFixing(ONIndex3M,I1794,TRUE,_xll.ohTrigger(RecalcTrigger,Trigger3M)),NA())</f>
        <v>1.4782113334907976E-2</v>
      </c>
      <c r="P1794" s="44">
        <f>IFERROR(_xll.qlIndexFixing(ONIndex6M,I1794,TRUE,_xll.ohTrigger(RecalcTrigger,Trigger6M)),NA())</f>
        <v>1.4977628782419927E-2</v>
      </c>
      <c r="Q1794" s="183">
        <f>IFERROR(_xll.qlIndexFixing(ONIndex1Y,I1794,TRUE,_xll.ohTrigger(RecalcTrigger,Trigger1Y)),NA())</f>
        <v>1.533458292010792E-2</v>
      </c>
    </row>
    <row r="1795" spans="2:17" x14ac:dyDescent="0.2">
      <c r="B1795" s="39" t="s">
        <v>42</v>
      </c>
      <c r="D1795" s="42">
        <f>_xll.qlCalendarAdvance(Calendar,$D1794,B1795,"f",FALSE)</f>
        <v>52041</v>
      </c>
      <c r="E1795" s="177">
        <f>_xll.qlInterestRateIndexValueDate(IndexON,D1795)</f>
        <v>52041</v>
      </c>
      <c r="F1795" s="193">
        <f>IFERROR(_xll.qlIndexFixing(IndexON,D1795,TRUE,_xll.ohTrigger(RecalcTrigger,TriggerON)),NA())</f>
        <v>1.4404376993581991E-2</v>
      </c>
      <c r="H1795" s="42">
        <f>_xll.qlCalendarAdvance(Calendar,$H1794,B1795,"f",FALSE)</f>
        <v>52041</v>
      </c>
      <c r="I1795" s="177">
        <f>_xll.qlInterestRateIndexValueDate(Index1M,$H1795)</f>
        <v>52043</v>
      </c>
      <c r="J1795" s="182">
        <f>IFERROR(_xll.qlIndexFixing(Index1M,$H1795,TRUE,_xll.ohTrigger(RecalcTrigger,Trigger1M)),NA())</f>
        <v>1.4503105142565642E-2</v>
      </c>
      <c r="K1795" s="44">
        <f>IFERROR(_xll.qlIndexFixing(Index3M,H1795,TRUE,_xll.ohTrigger(RecalcTrigger,Trigger3M)),NA())</f>
        <v>1.4793074677485064E-2</v>
      </c>
      <c r="L1795" s="44">
        <f>IFERROR(_xll.qlIndexFixing(Index6M,$H1795,TRUE,_xll.ohTrigger(RecalcTrigger,Trigger6M)),NA())</f>
        <v>1.4981882443646186E-2</v>
      </c>
      <c r="M1795" s="183">
        <f>IFERROR(_xll.qlIndexFixing(Index1Y,$H1795,TRUE,_xll.ohTrigger(RecalcTrigger,Trigger1Y)),NA())</f>
        <v>1.53080658069022E-2</v>
      </c>
      <c r="N1795" s="182">
        <f>IFERROR(_xll.qlIndexFixing(ONIndex1M,I1795,TRUE,_xll.ohTrigger(RecalcTrigger,Trigger1M)),NA())</f>
        <v>1.4497727329363386E-2</v>
      </c>
      <c r="O1795" s="44">
        <f>IFERROR(_xll.qlIndexFixing(ONIndex3M,I1795,TRUE,_xll.ohTrigger(RecalcTrigger,Trigger3M)),NA())</f>
        <v>1.4779608945412193E-2</v>
      </c>
      <c r="P1795" s="44">
        <f>IFERROR(_xll.qlIndexFixing(ONIndex6M,I1795,TRUE,_xll.ohTrigger(RecalcTrigger,Trigger6M)),NA())</f>
        <v>1.4973446772721388E-2</v>
      </c>
      <c r="Q1795" s="183">
        <f>IFERROR(_xll.qlIndexFixing(ONIndex1Y,I1795,TRUE,_xll.ohTrigger(RecalcTrigger,Trigger1Y)),NA())</f>
        <v>1.5328153628288987E-2</v>
      </c>
    </row>
    <row r="1796" spans="2:17" x14ac:dyDescent="0.2">
      <c r="B1796" s="39" t="s">
        <v>42</v>
      </c>
      <c r="D1796" s="42">
        <f>_xll.qlCalendarAdvance(Calendar,$D1795,B1796,"f",FALSE)</f>
        <v>52048</v>
      </c>
      <c r="E1796" s="177">
        <f>_xll.qlInterestRateIndexValueDate(IndexON,D1796)</f>
        <v>52048</v>
      </c>
      <c r="F1796" s="193">
        <f>IFERROR(_xll.qlIndexFixing(IndexON,D1796,TRUE,_xll.ohTrigger(RecalcTrigger,TriggerON)),NA())</f>
        <v>1.4402043735355363E-2</v>
      </c>
      <c r="H1796" s="42">
        <f>_xll.qlCalendarAdvance(Calendar,$H1795,B1796,"f",FALSE)</f>
        <v>52048</v>
      </c>
      <c r="I1796" s="177">
        <f>_xll.qlInterestRateIndexValueDate(Index1M,$H1796)</f>
        <v>52050</v>
      </c>
      <c r="J1796" s="182">
        <f>IFERROR(_xll.qlIndexFixing(Index1M,$H1796,TRUE,_xll.ohTrigger(RecalcTrigger,Trigger1M)),NA())</f>
        <v>1.4500887138597651E-2</v>
      </c>
      <c r="K1796" s="44">
        <f>IFERROR(_xll.qlIndexFixing(Index3M,H1796,TRUE,_xll.ohTrigger(RecalcTrigger,Trigger3M)),NA())</f>
        <v>1.4790743243868466E-2</v>
      </c>
      <c r="L1796" s="44">
        <f>IFERROR(_xll.qlIndexFixing(Index6M,$H1796,TRUE,_xll.ohTrigger(RecalcTrigger,Trigger6M)),NA())</f>
        <v>1.4978139284551247E-2</v>
      </c>
      <c r="M1796" s="183">
        <f>IFERROR(_xll.qlIndexFixing(Index1Y,$H1796,TRUE,_xll.ohTrigger(RecalcTrigger,Trigger1Y)),NA())</f>
        <v>1.5303121956933889E-2</v>
      </c>
      <c r="N1796" s="182">
        <f>IFERROR(_xll.qlIndexFixing(ONIndex1M,I1796,TRUE,_xll.ohTrigger(RecalcTrigger,Trigger1M)),NA())</f>
        <v>1.4495472364268736E-2</v>
      </c>
      <c r="O1796" s="44">
        <f>IFERROR(_xll.qlIndexFixing(ONIndex3M,I1796,TRUE,_xll.ohTrigger(RecalcTrigger,Trigger3M)),NA())</f>
        <v>1.4777130413632378E-2</v>
      </c>
      <c r="P1796" s="44">
        <f>IFERROR(_xll.qlIndexFixing(ONIndex6M,I1796,TRUE,_xll.ohTrigger(RecalcTrigger,Trigger6M)),NA())</f>
        <v>1.4969298021698663E-2</v>
      </c>
      <c r="Q1796" s="183">
        <f>IFERROR(_xll.qlIndexFixing(ONIndex1Y,I1796,TRUE,_xll.ohTrigger(RecalcTrigger,Trigger1Y)),NA())</f>
        <v>1.5321780072605762E-2</v>
      </c>
    </row>
    <row r="1797" spans="2:17" x14ac:dyDescent="0.2">
      <c r="B1797" s="39" t="s">
        <v>42</v>
      </c>
      <c r="D1797" s="42">
        <f>_xll.qlCalendarAdvance(Calendar,$D1796,B1797,"f",FALSE)</f>
        <v>52055</v>
      </c>
      <c r="E1797" s="177">
        <f>_xll.qlInterestRateIndexValueDate(IndexON,D1797)</f>
        <v>52055</v>
      </c>
      <c r="F1797" s="193">
        <f>IFERROR(_xll.qlIndexFixing(IndexON,D1797,TRUE,_xll.ohTrigger(RecalcTrigger,TriggerON)),NA())</f>
        <v>1.4399735614940568E-2</v>
      </c>
      <c r="H1797" s="42">
        <f>_xll.qlCalendarAdvance(Calendar,$H1796,B1797,"f",FALSE)</f>
        <v>52055</v>
      </c>
      <c r="I1797" s="177">
        <f>_xll.qlInterestRateIndexValueDate(Index1M,$H1797)</f>
        <v>52057</v>
      </c>
      <c r="J1797" s="182">
        <f>IFERROR(_xll.qlIndexFixing(Index1M,$H1797,TRUE,_xll.ohTrigger(RecalcTrigger,Trigger1M)),NA())</f>
        <v>1.4498693416036545E-2</v>
      </c>
      <c r="K1797" s="44">
        <f>IFERROR(_xll.qlIndexFixing(Index3M,H1797,TRUE,_xll.ohTrigger(RecalcTrigger,Trigger3M)),NA())</f>
        <v>1.4788438388780809E-2</v>
      </c>
      <c r="L1797" s="44">
        <f>IFERROR(_xll.qlIndexFixing(Index6M,$H1797,TRUE,_xll.ohTrigger(RecalcTrigger,Trigger6M)),NA())</f>
        <v>1.4974431275857175E-2</v>
      </c>
      <c r="M1797" s="183">
        <f>IFERROR(_xll.qlIndexFixing(Index1Y,$H1797,TRUE,_xll.ohTrigger(RecalcTrigger,Trigger1Y)),NA())</f>
        <v>1.52982399712787E-2</v>
      </c>
      <c r="N1797" s="182">
        <f>IFERROR(_xll.qlIndexFixing(ONIndex1M,I1797,TRUE,_xll.ohTrigger(RecalcTrigger,Trigger1M)),NA())</f>
        <v>1.4493241507089749E-2</v>
      </c>
      <c r="O1797" s="44">
        <f>IFERROR(_xll.qlIndexFixing(ONIndex3M,I1797,TRUE,_xll.ohTrigger(RecalcTrigger,Trigger3M)),NA())</f>
        <v>1.4774677829096916E-2</v>
      </c>
      <c r="P1797" s="44">
        <f>IFERROR(_xll.qlIndexFixing(ONIndex6M,I1797,TRUE,_xll.ohTrigger(RecalcTrigger,Trigger6M)),NA())</f>
        <v>1.4965182647737052E-2</v>
      </c>
      <c r="Q1797" s="183">
        <f>IFERROR(_xll.qlIndexFixing(ONIndex1Y,I1797,TRUE,_xll.ohTrigger(RecalcTrigger,Trigger1Y)),NA())</f>
        <v>1.5315462448501904E-2</v>
      </c>
    </row>
    <row r="1798" spans="2:17" x14ac:dyDescent="0.2">
      <c r="B1798" s="39" t="s">
        <v>42</v>
      </c>
      <c r="D1798" s="42">
        <f>_xll.qlCalendarAdvance(Calendar,$D1797,B1798,"f",FALSE)</f>
        <v>52062</v>
      </c>
      <c r="E1798" s="177">
        <f>_xll.qlInterestRateIndexValueDate(IndexON,D1798)</f>
        <v>52062</v>
      </c>
      <c r="F1798" s="193">
        <f>IFERROR(_xll.qlIndexFixing(IndexON,D1798,TRUE,_xll.ohTrigger(RecalcTrigger,TriggerON)),NA())</f>
        <v>1.4397452722105797E-2</v>
      </c>
      <c r="H1798" s="42">
        <f>_xll.qlCalendarAdvance(Calendar,$H1797,B1798,"f",FALSE)</f>
        <v>52062</v>
      </c>
      <c r="I1798" s="177">
        <f>_xll.qlInterestRateIndexValueDate(Index1M,$H1798)</f>
        <v>52064</v>
      </c>
      <c r="J1798" s="182">
        <f>IFERROR(_xll.qlIndexFixing(Index1M,$H1798,TRUE,_xll.ohTrigger(RecalcTrigger,Trigger1M)),NA())</f>
        <v>1.4496524061800298E-2</v>
      </c>
      <c r="K1798" s="44">
        <f>IFERROR(_xll.qlIndexFixing(Index3M,H1798,TRUE,_xll.ohTrigger(RecalcTrigger,Trigger3M)),NA())</f>
        <v>1.4786160202066748E-2</v>
      </c>
      <c r="L1798" s="44">
        <f>IFERROR(_xll.qlIndexFixing(Index6M,$H1798,TRUE,_xll.ohTrigger(RecalcTrigger,Trigger6M)),NA())</f>
        <v>1.4970758536744339E-2</v>
      </c>
      <c r="M1798" s="183">
        <f>IFERROR(_xll.qlIndexFixing(Index1Y,$H1798,TRUE,_xll.ohTrigger(RecalcTrigger,Trigger1Y)),NA())</f>
        <v>1.5293420047365558E-2</v>
      </c>
      <c r="N1798" s="182">
        <f>IFERROR(_xll.qlIndexFixing(ONIndex1M,I1798,TRUE,_xll.ohTrigger(RecalcTrigger,Trigger1M)),NA())</f>
        <v>1.4491034844956729E-2</v>
      </c>
      <c r="O1798" s="44">
        <f>IFERROR(_xll.qlIndexFixing(ONIndex3M,I1798,TRUE,_xll.ohTrigger(RecalcTrigger,Trigger3M)),NA())</f>
        <v>1.4772251281254256E-2</v>
      </c>
      <c r="P1798" s="44">
        <f>IFERROR(_xll.qlIndexFixing(ONIndex6M,I1798,TRUE,_xll.ohTrigger(RecalcTrigger,Trigger6M)),NA())</f>
        <v>1.496110076938173E-2</v>
      </c>
      <c r="Q1798" s="183">
        <f>IFERROR(_xll.qlIndexFixing(ONIndex1Y,I1798,TRUE,_xll.ohTrigger(RecalcTrigger,Trigger1Y)),NA())</f>
        <v>1.5309200951421076E-2</v>
      </c>
    </row>
    <row r="1799" spans="2:17" x14ac:dyDescent="0.2">
      <c r="B1799" s="39" t="s">
        <v>42</v>
      </c>
      <c r="D1799" s="42">
        <f>_xll.qlCalendarAdvance(Calendar,$D1798,B1799,"f",FALSE)</f>
        <v>52069</v>
      </c>
      <c r="E1799" s="177">
        <f>_xll.qlInterestRateIndexValueDate(IndexON,D1799)</f>
        <v>52069</v>
      </c>
      <c r="F1799" s="193">
        <f>IFERROR(_xll.qlIndexFixing(IndexON,D1799,TRUE,_xll.ohTrigger(RecalcTrigger,TriggerON)),NA())</f>
        <v>1.4395195146938988E-2</v>
      </c>
      <c r="H1799" s="42">
        <f>_xll.qlCalendarAdvance(Calendar,$H1798,B1799,"f",FALSE)</f>
        <v>52069</v>
      </c>
      <c r="I1799" s="177">
        <f>_xll.qlInterestRateIndexValueDate(Index1M,$H1799)</f>
        <v>52071</v>
      </c>
      <c r="J1799" s="182">
        <f>IFERROR(_xll.qlIndexFixing(Index1M,$H1799,TRUE,_xll.ohTrigger(RecalcTrigger,Trigger1M)),NA())</f>
        <v>1.4494379162814375E-2</v>
      </c>
      <c r="K1799" s="44">
        <f>IFERROR(_xll.qlIndexFixing(Index3M,H1799,TRUE,_xll.ohTrigger(RecalcTrigger,Trigger3M)),NA())</f>
        <v>1.4783908773575282E-2</v>
      </c>
      <c r="L1799" s="44">
        <f>IFERROR(_xll.qlIndexFixing(Index6M,$H1799,TRUE,_xll.ohTrigger(RecalcTrigger,Trigger6M)),NA())</f>
        <v>1.4967121186394389E-2</v>
      </c>
      <c r="M1799" s="183">
        <f>IFERROR(_xll.qlIndexFixing(Index1Y,$H1799,TRUE,_xll.ohTrigger(RecalcTrigger,Trigger1Y)),NA())</f>
        <v>1.5288662382629738E-2</v>
      </c>
      <c r="N1799" s="182">
        <f>IFERROR(_xll.qlIndexFixing(ONIndex1M,I1799,TRUE,_xll.ohTrigger(RecalcTrigger,Trigger1M)),NA())</f>
        <v>1.4488852464440427E-2</v>
      </c>
      <c r="O1799" s="44">
        <f>IFERROR(_xll.qlIndexFixing(ONIndex3M,I1799,TRUE,_xll.ohTrigger(RecalcTrigger,Trigger3M)),NA())</f>
        <v>1.4769850859872591E-2</v>
      </c>
      <c r="P1799" s="44">
        <f>IFERROR(_xll.qlIndexFixing(ONIndex6M,I1799,TRUE,_xll.ohTrigger(RecalcTrigger,Trigger6M)),NA())</f>
        <v>1.4957052505017998E-2</v>
      </c>
      <c r="Q1799" s="183">
        <f>IFERROR(_xll.qlIndexFixing(ONIndex1Y,I1799,TRUE,_xll.ohTrigger(RecalcTrigger,Trigger1Y)),NA())</f>
        <v>1.5302995776407258E-2</v>
      </c>
    </row>
    <row r="1800" spans="2:17" x14ac:dyDescent="0.2">
      <c r="B1800" s="39" t="s">
        <v>42</v>
      </c>
      <c r="D1800" s="42">
        <f>_xll.qlCalendarAdvance(Calendar,$D1799,B1800,"f",FALSE)</f>
        <v>52076</v>
      </c>
      <c r="E1800" s="177">
        <f>_xll.qlInterestRateIndexValueDate(IndexON,D1800)</f>
        <v>52076</v>
      </c>
      <c r="F1800" s="193">
        <f>IFERROR(_xll.qlIndexFixing(IndexON,D1800,TRUE,_xll.ohTrigger(RecalcTrigger,TriggerON)),NA())</f>
        <v>1.4392962979208335E-2</v>
      </c>
      <c r="H1800" s="42">
        <f>_xll.qlCalendarAdvance(Calendar,$H1799,B1800,"f",FALSE)</f>
        <v>52076</v>
      </c>
      <c r="I1800" s="177">
        <f>_xll.qlInterestRateIndexValueDate(Index1M,$H1800)</f>
        <v>52078</v>
      </c>
      <c r="J1800" s="182">
        <f>IFERROR(_xll.qlIndexFixing(Index1M,$H1800,TRUE,_xll.ohTrigger(RecalcTrigger,Trigger1M)),NA())</f>
        <v>1.4491832518219344E-2</v>
      </c>
      <c r="K1800" s="44">
        <f>IFERROR(_xll.qlIndexFixing(Index3M,H1800,TRUE,_xll.ohTrigger(RecalcTrigger,Trigger3M)),NA())</f>
        <v>1.4781684193150195E-2</v>
      </c>
      <c r="L1800" s="44">
        <f>IFERROR(_xll.qlIndexFixing(Index6M,$H1800,TRUE,_xll.ohTrigger(RecalcTrigger,Trigger6M)),NA())</f>
        <v>1.496332406245662E-2</v>
      </c>
      <c r="M1800" s="183">
        <f>IFERROR(_xll.qlIndexFixing(Index1Y,$H1800,TRUE,_xll.ohTrigger(RecalcTrigger,Trigger1Y)),NA())</f>
        <v>1.5283967174515928E-2</v>
      </c>
      <c r="N1800" s="182">
        <f>IFERROR(_xll.qlIndexFixing(ONIndex1M,I1800,TRUE,_xll.ohTrigger(RecalcTrigger,Trigger1M)),NA())</f>
        <v>1.4486694452431337E-2</v>
      </c>
      <c r="O1800" s="44">
        <f>IFERROR(_xll.qlIndexFixing(ONIndex3M,I1800,TRUE,_xll.ohTrigger(RecalcTrigger,Trigger3M)),NA())</f>
        <v>1.4767476654240497E-2</v>
      </c>
      <c r="P1800" s="44">
        <f>IFERROR(_xll.qlIndexFixing(ONIndex6M,I1800,TRUE,_xll.ohTrigger(RecalcTrigger,Trigger6M)),NA())</f>
        <v>1.495303797319103E-2</v>
      </c>
      <c r="Q1800" s="183">
        <f>IFERROR(_xll.qlIndexFixing(ONIndex1Y,I1800,TRUE,_xll.ohTrigger(RecalcTrigger,Trigger1Y)),NA())</f>
        <v>1.5296847118904111E-2</v>
      </c>
    </row>
    <row r="1801" spans="2:17" x14ac:dyDescent="0.2">
      <c r="B1801" s="39" t="s">
        <v>42</v>
      </c>
      <c r="D1801" s="42">
        <f>_xll.qlCalendarAdvance(Calendar,$D1800,B1801,"f",FALSE)</f>
        <v>52083</v>
      </c>
      <c r="E1801" s="177">
        <f>_xll.qlInterestRateIndexValueDate(IndexON,D1801)</f>
        <v>52083</v>
      </c>
      <c r="F1801" s="193">
        <f>IFERROR(_xll.qlIndexFixing(IndexON,D1801,TRUE,_xll.ohTrigger(RecalcTrigger,TriggerON)),NA())</f>
        <v>1.4390756308921837E-2</v>
      </c>
      <c r="H1801" s="42">
        <f>_xll.qlCalendarAdvance(Calendar,$H1800,B1801,"f",FALSE)</f>
        <v>52083</v>
      </c>
      <c r="I1801" s="177">
        <f>_xll.qlInterestRateIndexValueDate(Index1M,$H1801)</f>
        <v>52085</v>
      </c>
      <c r="J1801" s="182">
        <f>IFERROR(_xll.qlIndexFixing(Index1M,$H1801,TRUE,_xll.ohTrigger(RecalcTrigger,Trigger1M)),NA())</f>
        <v>1.4490163078290375E-2</v>
      </c>
      <c r="K1801" s="44">
        <f>IFERROR(_xll.qlIndexFixing(Index3M,H1801,TRUE,_xll.ohTrigger(RecalcTrigger,Trigger3M)),NA())</f>
        <v>1.4779486550638748E-2</v>
      </c>
      <c r="L1801" s="44">
        <f>IFERROR(_xll.qlIndexFixing(Index6M,$H1801,TRUE,_xll.ohTrigger(RecalcTrigger,Trigger6M)),NA())</f>
        <v>1.4959953128722664E-2</v>
      </c>
      <c r="M1801" s="183">
        <f>IFERROR(_xll.qlIndexFixing(Index1Y,$H1801,TRUE,_xll.ohTrigger(RecalcTrigger,Trigger1Y)),NA())</f>
        <v>1.5279334620475609E-2</v>
      </c>
      <c r="N1801" s="182">
        <f>IFERROR(_xll.qlIndexFixing(ONIndex1M,I1801,TRUE,_xll.ohTrigger(RecalcTrigger,Trigger1M)),NA())</f>
        <v>1.4484560895819953E-2</v>
      </c>
      <c r="O1801" s="44">
        <f>IFERROR(_xll.qlIndexFixing(ONIndex3M,I1801,TRUE,_xll.ohTrigger(RecalcTrigger,Trigger3M)),NA())</f>
        <v>1.4765128754126167E-2</v>
      </c>
      <c r="P1801" s="44">
        <f>IFERROR(_xll.qlIndexFixing(ONIndex6M,I1801,TRUE,_xll.ohTrigger(RecalcTrigger,Trigger6M)),NA())</f>
        <v>1.4949057292366064E-2</v>
      </c>
      <c r="Q1801" s="183">
        <f>IFERROR(_xll.qlIndexFixing(ONIndex1Y,I1801,TRUE,_xll.ohTrigger(RecalcTrigger,Trigger1Y)),NA())</f>
        <v>1.5290755174195425E-2</v>
      </c>
    </row>
    <row r="1802" spans="2:17" x14ac:dyDescent="0.2">
      <c r="B1802" s="39" t="s">
        <v>42</v>
      </c>
      <c r="D1802" s="42">
        <f>_xll.qlCalendarAdvance(Calendar,$D1801,B1802,"f",FALSE)</f>
        <v>52090</v>
      </c>
      <c r="E1802" s="177">
        <f>_xll.qlInterestRateIndexValueDate(IndexON,D1802)</f>
        <v>52090</v>
      </c>
      <c r="F1802" s="193">
        <f>IFERROR(_xll.qlIndexFixing(IndexON,D1802,TRUE,_xll.ohTrigger(RecalcTrigger,TriggerON)),NA())</f>
        <v>1.4388575225767752E-2</v>
      </c>
      <c r="H1802" s="42">
        <f>_xll.qlCalendarAdvance(Calendar,$H1801,B1802,"f",FALSE)</f>
        <v>52090</v>
      </c>
      <c r="I1802" s="177">
        <f>_xll.qlInterestRateIndexValueDate(Index1M,$H1802)</f>
        <v>52092</v>
      </c>
      <c r="J1802" s="182">
        <f>IFERROR(_xll.qlIndexFixing(Index1M,$H1802,TRUE,_xll.ohTrigger(RecalcTrigger,Trigger1M)),NA())</f>
        <v>1.4488092066600733E-2</v>
      </c>
      <c r="K1802" s="44">
        <f>IFERROR(_xll.qlIndexFixing(Index3M,H1802,TRUE,_xll.ohTrigger(RecalcTrigger,Trigger3M)),NA())</f>
        <v>1.4777315935890805E-2</v>
      </c>
      <c r="L1802" s="44">
        <f>IFERROR(_xll.qlIndexFixing(Index6M,$H1802,TRUE,_xll.ohTrigger(RecalcTrigger,Trigger6M)),NA())</f>
        <v>1.4956422659770211E-2</v>
      </c>
      <c r="M1802" s="183">
        <f>IFERROR(_xll.qlIndexFixing(Index1Y,$H1802,TRUE,_xll.ohTrigger(RecalcTrigger,Trigger1Y)),NA())</f>
        <v>1.5274764917969022E-2</v>
      </c>
      <c r="N1802" s="182">
        <f>IFERROR(_xll.qlIndexFixing(ONIndex1M,I1802,TRUE,_xll.ohTrigger(RecalcTrigger,Trigger1M)),NA())</f>
        <v>1.4482451881496772E-2</v>
      </c>
      <c r="O1802" s="44">
        <f>IFERROR(_xll.qlIndexFixing(ONIndex3M,I1802,TRUE,_xll.ohTrigger(RecalcTrigger,Trigger3M)),NA())</f>
        <v>1.4762807249137921E-2</v>
      </c>
      <c r="P1802" s="44">
        <f>IFERROR(_xll.qlIndexFixing(ONIndex6M,I1802,TRUE,_xll.ohTrigger(RecalcTrigger,Trigger6M)),NA())</f>
        <v>1.4945110581008336E-2</v>
      </c>
      <c r="Q1802" s="183">
        <f>IFERROR(_xll.qlIndexFixing(ONIndex1Y,I1802,TRUE,_xll.ohTrigger(RecalcTrigger,Trigger1Y)),NA())</f>
        <v>1.5284720137564989E-2</v>
      </c>
    </row>
    <row r="1803" spans="2:17" x14ac:dyDescent="0.2">
      <c r="B1803" s="39" t="s">
        <v>42</v>
      </c>
      <c r="D1803" s="42">
        <f>_xll.qlCalendarAdvance(Calendar,$D1802,B1803,"f",FALSE)</f>
        <v>52097</v>
      </c>
      <c r="E1803" s="177">
        <f>_xll.qlInterestRateIndexValueDate(IndexON,D1803)</f>
        <v>52097</v>
      </c>
      <c r="F1803" s="193">
        <f>IFERROR(_xll.qlIndexFixing(IndexON,D1803,TRUE,_xll.ohTrigger(RecalcTrigger,TriggerON)),NA())</f>
        <v>1.4386419819754082E-2</v>
      </c>
      <c r="H1803" s="42">
        <f>_xll.qlCalendarAdvance(Calendar,$H1802,B1803,"f",FALSE)</f>
        <v>52097</v>
      </c>
      <c r="I1803" s="177">
        <f>_xll.qlInterestRateIndexValueDate(Index1M,$H1803)</f>
        <v>52099</v>
      </c>
      <c r="J1803" s="182">
        <f>IFERROR(_xll.qlIndexFixing(Index1M,$H1803,TRUE,_xll.ohTrigger(RecalcTrigger,Trigger1M)),NA())</f>
        <v>1.4486045857855789E-2</v>
      </c>
      <c r="K1803" s="44">
        <f>IFERROR(_xll.qlIndexFixing(Index3M,H1803,TRUE,_xll.ohTrigger(RecalcTrigger,Trigger3M)),NA())</f>
        <v>1.4775172438751889E-2</v>
      </c>
      <c r="L1803" s="44">
        <f>IFERROR(_xll.qlIndexFixing(Index6M,$H1803,TRUE,_xll.ohTrigger(RecalcTrigger,Trigger6M)),NA())</f>
        <v>1.4952928056321873E-2</v>
      </c>
      <c r="M1803" s="183">
        <f>IFERROR(_xll.qlIndexFixing(Index1Y,$H1803,TRUE,_xll.ohTrigger(RecalcTrigger,Trigger1Y)),NA())</f>
        <v>1.527025826446385E-2</v>
      </c>
      <c r="N1803" s="182">
        <f>IFERROR(_xll.qlIndexFixing(ONIndex1M,I1803,TRUE,_xll.ohTrigger(RecalcTrigger,Trigger1M)),NA())</f>
        <v>1.4480367496192414E-2</v>
      </c>
      <c r="O1803" s="44">
        <f>IFERROR(_xll.qlIndexFixing(ONIndex3M,I1803,TRUE,_xll.ohTrigger(RecalcTrigger,Trigger3M)),NA())</f>
        <v>1.4760512228644274E-2</v>
      </c>
      <c r="P1803" s="44">
        <f>IFERROR(_xll.qlIndexFixing(ONIndex6M,I1803,TRUE,_xll.ohTrigger(RecalcTrigger,Trigger6M)),NA())</f>
        <v>1.4941197957503149E-2</v>
      </c>
      <c r="Q1803" s="183">
        <f>IFERROR(_xll.qlIndexFixing(ONIndex1Y,I1803,TRUE,_xll.ohTrigger(RecalcTrigger,Trigger1Y)),NA())</f>
        <v>1.5278742204376528E-2</v>
      </c>
    </row>
    <row r="1804" spans="2:17" x14ac:dyDescent="0.2">
      <c r="B1804" s="39" t="s">
        <v>42</v>
      </c>
      <c r="D1804" s="42">
        <f>_xll.qlCalendarAdvance(Calendar,$D1803,B1804,"f",FALSE)</f>
        <v>52104</v>
      </c>
      <c r="E1804" s="177">
        <f>_xll.qlInterestRateIndexValueDate(IndexON,D1804)</f>
        <v>52104</v>
      </c>
      <c r="F1804" s="193">
        <f>IFERROR(_xll.qlIndexFixing(IndexON,D1804,TRUE,_xll.ohTrigger(RecalcTrigger,TriggerON)),NA())</f>
        <v>1.4384290180968762E-2</v>
      </c>
      <c r="H1804" s="42">
        <f>_xll.qlCalendarAdvance(Calendar,$H1803,B1804,"f",FALSE)</f>
        <v>52104</v>
      </c>
      <c r="I1804" s="177">
        <f>_xll.qlInterestRateIndexValueDate(Index1M,$H1804)</f>
        <v>52106</v>
      </c>
      <c r="J1804" s="182">
        <f>IFERROR(_xll.qlIndexFixing(Index1M,$H1804,TRUE,_xll.ohTrigger(RecalcTrigger,Trigger1M)),NA())</f>
        <v>1.4484024538983509E-2</v>
      </c>
      <c r="K1804" s="44">
        <f>IFERROR(_xll.qlIndexFixing(Index3M,H1804,TRUE,_xll.ohTrigger(RecalcTrigger,Trigger3M)),NA())</f>
        <v>1.4773056149068393E-2</v>
      </c>
      <c r="L1804" s="44">
        <f>IFERROR(_xll.qlIndexFixing(Index6M,$H1804,TRUE,_xll.ohTrigger(RecalcTrigger,Trigger6M)),NA())</f>
        <v>1.4949244724111381E-2</v>
      </c>
      <c r="M1804" s="183">
        <f>IFERROR(_xll.qlIndexFixing(Index1Y,$H1804,TRUE,_xll.ohTrigger(RecalcTrigger,Trigger1Y)),NA())</f>
        <v>1.526581485743698E-2</v>
      </c>
      <c r="N1804" s="182">
        <f>IFERROR(_xll.qlIndexFixing(ONIndex1M,I1804,TRUE,_xll.ohTrigger(RecalcTrigger,Trigger1M)),NA())</f>
        <v>1.447830782671744E-2</v>
      </c>
      <c r="O1804" s="44">
        <f>IFERROR(_xll.qlIndexFixing(ONIndex3M,I1804,TRUE,_xll.ohTrigger(RecalcTrigger,Trigger3M)),NA())</f>
        <v>1.475824378233348E-2</v>
      </c>
      <c r="P1804" s="44">
        <f>IFERROR(_xll.qlIndexFixing(ONIndex6M,I1804,TRUE,_xll.ohTrigger(RecalcTrigger,Trigger6M)),NA())</f>
        <v>1.4937319540395677E-2</v>
      </c>
      <c r="Q1804" s="183">
        <f>IFERROR(_xll.qlIndexFixing(ONIndex1Y,I1804,TRUE,_xll.ohTrigger(RecalcTrigger,Trigger1Y)),NA())</f>
        <v>1.5272821569993766E-2</v>
      </c>
    </row>
    <row r="1805" spans="2:17" x14ac:dyDescent="0.2">
      <c r="B1805" s="39" t="s">
        <v>42</v>
      </c>
      <c r="D1805" s="42">
        <f>_xll.qlCalendarAdvance(Calendar,$D1804,B1805,"f",FALSE)</f>
        <v>52111</v>
      </c>
      <c r="E1805" s="177">
        <f>_xll.qlInterestRateIndexValueDate(IndexON,D1805)</f>
        <v>52111</v>
      </c>
      <c r="F1805" s="193">
        <f>IFERROR(_xll.qlIndexFixing(IndexON,D1805,TRUE,_xll.ohTrigger(RecalcTrigger,TriggerON)),NA())</f>
        <v>1.4382186398940178E-2</v>
      </c>
      <c r="H1805" s="42">
        <f>_xll.qlCalendarAdvance(Calendar,$H1804,B1805,"f",FALSE)</f>
        <v>52111</v>
      </c>
      <c r="I1805" s="177">
        <f>_xll.qlInterestRateIndexValueDate(Index1M,$H1805)</f>
        <v>52113</v>
      </c>
      <c r="J1805" s="182">
        <f>IFERROR(_xll.qlIndexFixing(Index1M,$H1805,TRUE,_xll.ohTrigger(RecalcTrigger,Trigger1M)),NA())</f>
        <v>1.4482028196904362E-2</v>
      </c>
      <c r="K1805" s="44">
        <f>IFERROR(_xll.qlIndexFixing(Index3M,H1805,TRUE,_xll.ohTrigger(RecalcTrigger,Trigger3M)),NA())</f>
        <v>1.4770808551631454E-2</v>
      </c>
      <c r="L1805" s="44">
        <f>IFERROR(_xll.qlIndexFixing(Index6M,$H1805,TRUE,_xll.ohTrigger(RecalcTrigger,Trigger6M)),NA())</f>
        <v>1.4945661215807531E-2</v>
      </c>
      <c r="M1805" s="183">
        <f>IFERROR(_xll.qlIndexFixing(Index1Y,$H1805,TRUE,_xll.ohTrigger(RecalcTrigger,Trigger1Y)),NA())</f>
        <v>1.526143489437318E-2</v>
      </c>
      <c r="N1805" s="182">
        <f>IFERROR(_xll.qlIndexFixing(ONIndex1M,I1805,TRUE,_xll.ohTrigger(RecalcTrigger,Trigger1M)),NA())</f>
        <v>1.4476272959962344E-2</v>
      </c>
      <c r="O1805" s="44">
        <f>IFERROR(_xll.qlIndexFixing(ONIndex3M,I1805,TRUE,_xll.ohTrigger(RecalcTrigger,Trigger3M)),NA())</f>
        <v>1.4756001999653989E-2</v>
      </c>
      <c r="P1805" s="44">
        <f>IFERROR(_xll.qlIndexFixing(ONIndex6M,I1805,TRUE,_xll.ohTrigger(RecalcTrigger,Trigger6M)),NA())</f>
        <v>1.4933475448151157E-2</v>
      </c>
      <c r="Q1805" s="183">
        <f>IFERROR(_xll.qlIndexFixing(ONIndex1Y,I1805,TRUE,_xll.ohTrigger(RecalcTrigger,Trigger1Y)),NA())</f>
        <v>1.5266958429620558E-2</v>
      </c>
    </row>
    <row r="1806" spans="2:17" x14ac:dyDescent="0.2">
      <c r="B1806" s="39" t="s">
        <v>42</v>
      </c>
      <c r="D1806" s="42">
        <f>_xll.qlCalendarAdvance(Calendar,$D1805,B1806,"f",FALSE)</f>
        <v>52118</v>
      </c>
      <c r="E1806" s="177">
        <f>_xll.qlInterestRateIndexValueDate(IndexON,D1806)</f>
        <v>52118</v>
      </c>
      <c r="F1806" s="193">
        <f>IFERROR(_xll.qlIndexFixing(IndexON,D1806,TRUE,_xll.ohTrigger(RecalcTrigger,TriggerON)),NA())</f>
        <v>1.4380108563756266E-2</v>
      </c>
      <c r="H1806" s="42">
        <f>_xll.qlCalendarAdvance(Calendar,$H1805,B1806,"f",FALSE)</f>
        <v>52118</v>
      </c>
      <c r="I1806" s="177">
        <f>_xll.qlInterestRateIndexValueDate(Index1M,$H1806)</f>
        <v>52120</v>
      </c>
      <c r="J1806" s="182">
        <f>IFERROR(_xll.qlIndexFixing(Index1M,$H1806,TRUE,_xll.ohTrigger(RecalcTrigger,Trigger1M)),NA())</f>
        <v>1.4480056918546313E-2</v>
      </c>
      <c r="K1806" s="44">
        <f>IFERROR(_xll.qlIndexFixing(Index3M,H1806,TRUE,_xll.ohTrigger(RecalcTrigger,Trigger3M)),NA())</f>
        <v>1.4768745057721206E-2</v>
      </c>
      <c r="L1806" s="44">
        <f>IFERROR(_xll.qlIndexFixing(Index6M,$H1806,TRUE,_xll.ohTrigger(RecalcTrigger,Trigger6M)),NA())</f>
        <v>1.4942262490188356E-2</v>
      </c>
      <c r="M1806" s="183">
        <f>IFERROR(_xll.qlIndexFixing(Index1Y,$H1806,TRUE,_xll.ohTrigger(RecalcTrigger,Trigger1Y)),NA())</f>
        <v>1.525711857276554E-2</v>
      </c>
      <c r="N1806" s="182">
        <f>IFERROR(_xll.qlIndexFixing(ONIndex1M,I1806,TRUE,_xll.ohTrigger(RecalcTrigger,Trigger1M)),NA())</f>
        <v>1.4474262982577812E-2</v>
      </c>
      <c r="O1806" s="44">
        <f>IFERROR(_xll.qlIndexFixing(ONIndex3M,I1806,TRUE,_xll.ohTrigger(RecalcTrigger,Trigger3M)),NA())</f>
        <v>1.4753786970294058E-2</v>
      </c>
      <c r="P1806" s="44">
        <f>IFERROR(_xll.qlIndexFixing(ONIndex6M,I1806,TRUE,_xll.ohTrigger(RecalcTrigger,Trigger6M)),NA())</f>
        <v>1.4929665799234826E-2</v>
      </c>
      <c r="Q1806" s="183">
        <f>IFERROR(_xll.qlIndexFixing(ONIndex1Y,I1806,TRUE,_xll.ohTrigger(RecalcTrigger,Trigger1Y)),NA())</f>
        <v>1.5261152978460757E-2</v>
      </c>
    </row>
    <row r="1807" spans="2:17" x14ac:dyDescent="0.2">
      <c r="B1807" s="39" t="s">
        <v>42</v>
      </c>
      <c r="D1807" s="42">
        <f>_xll.qlCalendarAdvance(Calendar,$D1806,B1807,"f",FALSE)</f>
        <v>52125</v>
      </c>
      <c r="E1807" s="177">
        <f>_xll.qlInterestRateIndexValueDate(IndexON,D1807)</f>
        <v>52125</v>
      </c>
      <c r="F1807" s="193">
        <f>IFERROR(_xll.qlIndexFixing(IndexON,D1807,TRUE,_xll.ohTrigger(RecalcTrigger,TriggerON)),NA())</f>
        <v>1.4378056765345093E-2</v>
      </c>
      <c r="H1807" s="42">
        <f>_xll.qlCalendarAdvance(Calendar,$H1806,B1807,"f",FALSE)</f>
        <v>52125</v>
      </c>
      <c r="I1807" s="177">
        <f>_xll.qlInterestRateIndexValueDate(Index1M,$H1807)</f>
        <v>52127</v>
      </c>
      <c r="J1807" s="182">
        <f>IFERROR(_xll.qlIndexFixing(Index1M,$H1807,TRUE,_xll.ohTrigger(RecalcTrigger,Trigger1M)),NA())</f>
        <v>1.4478110790832333E-2</v>
      </c>
      <c r="K1807" s="44">
        <f>IFERROR(_xll.qlIndexFixing(Index3M,H1807,TRUE,_xll.ohTrigger(RecalcTrigger,Trigger3M)),NA())</f>
        <v>1.476670903326097E-2</v>
      </c>
      <c r="L1807" s="44">
        <f>IFERROR(_xll.qlIndexFixing(Index6M,$H1807,TRUE,_xll.ohTrigger(RecalcTrigger,Trigger6M)),NA())</f>
        <v>1.4938900056601987E-2</v>
      </c>
      <c r="M1807" s="183">
        <f>IFERROR(_xll.qlIndexFixing(Index1Y,$H1807,TRUE,_xll.ohTrigger(RecalcTrigger,Trigger1Y)),NA())</f>
        <v>1.5252866090116347E-2</v>
      </c>
      <c r="N1807" s="182">
        <f>IFERROR(_xll.qlIndexFixing(ONIndex1M,I1807,TRUE,_xll.ohTrigger(RecalcTrigger,Trigger1M)),NA())</f>
        <v>1.4472277981694148E-2</v>
      </c>
      <c r="O1807" s="44">
        <f>IFERROR(_xll.qlIndexFixing(ONIndex3M,I1807,TRUE,_xll.ohTrigger(RecalcTrigger,Trigger3M)),NA())</f>
        <v>1.4751598783702136E-2</v>
      </c>
      <c r="P1807" s="44">
        <f>IFERROR(_xll.qlIndexFixing(ONIndex6M,I1807,TRUE,_xll.ohTrigger(RecalcTrigger,Trigger6M)),NA())</f>
        <v>1.4925890712191858E-2</v>
      </c>
      <c r="Q1807" s="183">
        <f>IFERROR(_xll.qlIndexFixing(ONIndex1Y,I1807,TRUE,_xll.ohTrigger(RecalcTrigger,Trigger1Y)),NA())</f>
        <v>1.5255405412117895E-2</v>
      </c>
    </row>
    <row r="1808" spans="2:17" x14ac:dyDescent="0.2">
      <c r="B1808" s="39" t="s">
        <v>42</v>
      </c>
      <c r="D1808" s="42">
        <f>_xll.qlCalendarAdvance(Calendar,$D1807,B1808,"f",FALSE)</f>
        <v>52132</v>
      </c>
      <c r="E1808" s="177">
        <f>_xll.qlInterestRateIndexValueDate(IndexON,D1808)</f>
        <v>52132</v>
      </c>
      <c r="F1808" s="193">
        <f>IFERROR(_xll.qlIndexFixing(IndexON,D1808,TRUE,_xll.ohTrigger(RecalcTrigger,TriggerON)),NA())</f>
        <v>1.437603109347485E-2</v>
      </c>
      <c r="H1808" s="42">
        <f>_xll.qlCalendarAdvance(Calendar,$H1807,B1808,"f",FALSE)</f>
        <v>52132</v>
      </c>
      <c r="I1808" s="177">
        <f>_xll.qlInterestRateIndexValueDate(Index1M,$H1808)</f>
        <v>52134</v>
      </c>
      <c r="J1808" s="182">
        <f>IFERROR(_xll.qlIndexFixing(Index1M,$H1808,TRUE,_xll.ohTrigger(RecalcTrigger,Trigger1M)),NA())</f>
        <v>1.447618990068289E-2</v>
      </c>
      <c r="K1808" s="44">
        <f>IFERROR(_xll.qlIndexFixing(Index3M,H1808,TRUE,_xll.ohTrigger(RecalcTrigger,Trigger3M)),NA())</f>
        <v>1.4765358866237427E-2</v>
      </c>
      <c r="L1808" s="44">
        <f>IFERROR(_xll.qlIndexFixing(Index6M,$H1808,TRUE,_xll.ohTrigger(RecalcTrigger,Trigger6M)),NA())</f>
        <v>1.4935574034219395E-2</v>
      </c>
      <c r="M1808" s="183">
        <f>IFERROR(_xll.qlIndexFixing(Index1Y,$H1808,TRUE,_xll.ohTrigger(RecalcTrigger,Trigger1Y)),NA())</f>
        <v>1.5248677643936871E-2</v>
      </c>
      <c r="N1808" s="182">
        <f>IFERROR(_xll.qlIndexFixing(ONIndex1M,I1808,TRUE,_xll.ohTrigger(RecalcTrigger,Trigger1M)),NA())</f>
        <v>1.4470318043882102E-2</v>
      </c>
      <c r="O1808" s="44">
        <f>IFERROR(_xll.qlIndexFixing(ONIndex3M,I1808,TRUE,_xll.ohTrigger(RecalcTrigger,Trigger3M)),NA())</f>
        <v>1.4749437529486542E-2</v>
      </c>
      <c r="P1808" s="44">
        <f>IFERROR(_xll.qlIndexFixing(ONIndex6M,I1808,TRUE,_xll.ohTrigger(RecalcTrigger,Trigger6M)),NA())</f>
        <v>1.4922150305327619E-2</v>
      </c>
      <c r="Q1808" s="183">
        <f>IFERROR(_xll.qlIndexFixing(ONIndex1Y,I1808,TRUE,_xll.ohTrigger(RecalcTrigger,Trigger1Y)),NA())</f>
        <v>1.5249715925635954E-2</v>
      </c>
    </row>
    <row r="1809" spans="2:17" x14ac:dyDescent="0.2">
      <c r="B1809" s="39" t="s">
        <v>42</v>
      </c>
      <c r="D1809" s="42">
        <f>_xll.qlCalendarAdvance(Calendar,$D1808,B1809,"f",FALSE)</f>
        <v>52139</v>
      </c>
      <c r="E1809" s="177">
        <f>_xll.qlInterestRateIndexValueDate(IndexON,D1809)</f>
        <v>52139</v>
      </c>
      <c r="F1809" s="193">
        <f>IFERROR(_xll.qlIndexFixing(IndexON,D1809,TRUE,_xll.ohTrigger(RecalcTrigger,TriggerON)),NA())</f>
        <v>1.4374031638153539E-2</v>
      </c>
      <c r="H1809" s="42">
        <f>_xll.qlCalendarAdvance(Calendar,$H1808,B1809,"f",FALSE)</f>
        <v>52139</v>
      </c>
      <c r="I1809" s="177">
        <f>_xll.qlInterestRateIndexValueDate(Index1M,$H1809)</f>
        <v>52141</v>
      </c>
      <c r="J1809" s="182">
        <f>IFERROR(_xll.qlIndexFixing(Index1M,$H1809,TRUE,_xll.ohTrigger(RecalcTrigger,Trigger1M)),NA())</f>
        <v>1.4474294335030946E-2</v>
      </c>
      <c r="K1809" s="44">
        <f>IFERROR(_xll.qlIndexFixing(Index3M,H1809,TRUE,_xll.ohTrigger(RecalcTrigger,Trigger3M)),NA())</f>
        <v>1.4762885957224928E-2</v>
      </c>
      <c r="L1809" s="44">
        <f>IFERROR(_xll.qlIndexFixing(Index6M,$H1809,TRUE,_xll.ohTrigger(RecalcTrigger,Trigger6M)),NA())</f>
        <v>1.4932371201083747E-2</v>
      </c>
      <c r="M1809" s="183">
        <f>IFERROR(_xll.qlIndexFixing(Index1Y,$H1809,TRUE,_xll.ohTrigger(RecalcTrigger,Trigger1Y)),NA())</f>
        <v>1.524455343174692E-2</v>
      </c>
      <c r="N1809" s="182">
        <f>IFERROR(_xll.qlIndexFixing(ONIndex1M,I1809,TRUE,_xll.ohTrigger(RecalcTrigger,Trigger1M)),NA())</f>
        <v>1.4468383256192041E-2</v>
      </c>
      <c r="O1809" s="44">
        <f>IFERROR(_xll.qlIndexFixing(ONIndex3M,I1809,TRUE,_xll.ohTrigger(RecalcTrigger,Trigger3M)),NA())</f>
        <v>1.4747303297175662E-2</v>
      </c>
      <c r="P1809" s="44">
        <f>IFERROR(_xll.qlIndexFixing(ONIndex6M,I1809,TRUE,_xll.ohTrigger(RecalcTrigger,Trigger6M)),NA())</f>
        <v>1.4918444697187283E-2</v>
      </c>
      <c r="Q1809" s="183">
        <f>IFERROR(_xll.qlIndexFixing(ONIndex1Y,I1809,TRUE,_xll.ohTrigger(RecalcTrigger,Trigger1Y)),NA())</f>
        <v>1.5244084714538531E-2</v>
      </c>
    </row>
    <row r="1810" spans="2:17" x14ac:dyDescent="0.2">
      <c r="B1810" s="39" t="s">
        <v>42</v>
      </c>
      <c r="D1810" s="42">
        <f>_xll.qlCalendarAdvance(Calendar,$D1809,B1810,"f",FALSE)</f>
        <v>52146</v>
      </c>
      <c r="E1810" s="177">
        <f>_xll.qlInterestRateIndexValueDate(IndexON,D1810)</f>
        <v>52146</v>
      </c>
      <c r="F1810" s="193">
        <f>IFERROR(_xll.qlIndexFixing(IndexON,D1810,TRUE,_xll.ohTrigger(RecalcTrigger,TriggerON)),NA())</f>
        <v>1.4372058489309225E-2</v>
      </c>
      <c r="H1810" s="42">
        <f>_xll.qlCalendarAdvance(Calendar,$H1809,B1810,"f",FALSE)</f>
        <v>52146</v>
      </c>
      <c r="I1810" s="177">
        <f>_xll.qlInterestRateIndexValueDate(Index1M,$H1810)</f>
        <v>52148</v>
      </c>
      <c r="J1810" s="182">
        <f>IFERROR(_xll.qlIndexFixing(Index1M,$H1810,TRUE,_xll.ohTrigger(RecalcTrigger,Trigger1M)),NA())</f>
        <v>1.4472424180796972E-2</v>
      </c>
      <c r="K1810" s="44">
        <f>IFERROR(_xll.qlIndexFixing(Index3M,H1810,TRUE,_xll.ohTrigger(RecalcTrigger,Trigger3M)),NA())</f>
        <v>1.4760934799118539E-2</v>
      </c>
      <c r="L1810" s="44">
        <f>IFERROR(_xll.qlIndexFixing(Index6M,$H1810,TRUE,_xll.ohTrigger(RecalcTrigger,Trigger6M)),NA())</f>
        <v>1.4929120883545552E-2</v>
      </c>
      <c r="M1810" s="183">
        <f>IFERROR(_xll.qlIndexFixing(Index1Y,$H1810,TRUE,_xll.ohTrigger(RecalcTrigger,Trigger1Y)),NA())</f>
        <v>1.5240493651075061E-2</v>
      </c>
      <c r="N1810" s="182">
        <f>IFERROR(_xll.qlIndexFixing(ONIndex1M,I1810,TRUE,_xll.ohTrigger(RecalcTrigger,Trigger1M)),NA())</f>
        <v>1.4466473705194716E-2</v>
      </c>
      <c r="O1810" s="44">
        <f>IFERROR(_xll.qlIndexFixing(ONIndex3M,I1810,TRUE,_xll.ohTrigger(RecalcTrigger,Trigger3M)),NA())</f>
        <v>1.4745196176377817E-2</v>
      </c>
      <c r="P1810" s="44">
        <f>IFERROR(_xll.qlIndexFixing(ONIndex6M,I1810,TRUE,_xll.ohTrigger(RecalcTrigger,Trigger6M)),NA())</f>
        <v>1.4914774006236087E-2</v>
      </c>
      <c r="Q1810" s="183">
        <f>IFERROR(_xll.qlIndexFixing(ONIndex1Y,I1810,TRUE,_xll.ohTrigger(RecalcTrigger,Trigger1Y)),NA())</f>
        <v>1.5238511974029478E-2</v>
      </c>
    </row>
    <row r="1811" spans="2:17" x14ac:dyDescent="0.2">
      <c r="B1811" s="39" t="s">
        <v>42</v>
      </c>
      <c r="D1811" s="42">
        <f>_xll.qlCalendarAdvance(Calendar,$D1810,B1811,"f",FALSE)</f>
        <v>52153</v>
      </c>
      <c r="E1811" s="177">
        <f>_xll.qlInterestRateIndexValueDate(IndexON,D1811)</f>
        <v>52153</v>
      </c>
      <c r="F1811" s="193">
        <f>IFERROR(_xll.qlIndexFixing(IndexON,D1811,TRUE,_xll.ohTrigger(RecalcTrigger,TriggerON)),NA())</f>
        <v>1.4370111736630165E-2</v>
      </c>
      <c r="H1811" s="42">
        <f>_xll.qlCalendarAdvance(Calendar,$H1810,B1811,"f",FALSE)</f>
        <v>52153</v>
      </c>
      <c r="I1811" s="177">
        <f>_xll.qlInterestRateIndexValueDate(Index1M,$H1811)</f>
        <v>52155</v>
      </c>
      <c r="J1811" s="182">
        <f>IFERROR(_xll.qlIndexFixing(Index1M,$H1811,TRUE,_xll.ohTrigger(RecalcTrigger,Trigger1M)),NA())</f>
        <v>1.4470579524903937E-2</v>
      </c>
      <c r="K1811" s="44">
        <f>IFERROR(_xll.qlIndexFixing(Index3M,H1811,TRUE,_xll.ohTrigger(RecalcTrigger,Trigger3M)),NA())</f>
        <v>1.4759011477414031E-2</v>
      </c>
      <c r="L1811" s="44">
        <f>IFERROR(_xll.qlIndexFixing(Index6M,$H1811,TRUE,_xll.ohTrigger(RecalcTrigger,Trigger6M)),NA())</f>
        <v>1.4925907344797042E-2</v>
      </c>
      <c r="M1811" s="183">
        <f>IFERROR(_xll.qlIndexFixing(Index1Y,$H1811,TRUE,_xll.ohTrigger(RecalcTrigger,Trigger1Y)),NA())</f>
        <v>1.5236498499459503E-2</v>
      </c>
      <c r="N1811" s="182">
        <f>IFERROR(_xll.qlIndexFixing(ONIndex1M,I1811,TRUE,_xll.ohTrigger(RecalcTrigger,Trigger1M)),NA())</f>
        <v>1.4464589477940493E-2</v>
      </c>
      <c r="O1811" s="44">
        <f>IFERROR(_xll.qlIndexFixing(ONIndex3M,I1811,TRUE,_xll.ohTrigger(RecalcTrigger,Trigger3M)),NA())</f>
        <v>1.4743116256621391E-2</v>
      </c>
      <c r="P1811" s="44">
        <f>IFERROR(_xll.qlIndexFixing(ONIndex6M,I1811,TRUE,_xll.ohTrigger(RecalcTrigger,Trigger6M)),NA())</f>
        <v>1.4911138351019204E-2</v>
      </c>
      <c r="Q1811" s="183">
        <f>IFERROR(_xll.qlIndexFixing(ONIndex1Y,I1811,TRUE,_xll.ohTrigger(RecalcTrigger,Trigger1Y)),NA())</f>
        <v>1.523299789931265E-2</v>
      </c>
    </row>
    <row r="1812" spans="2:17" x14ac:dyDescent="0.2">
      <c r="B1812" s="39" t="s">
        <v>42</v>
      </c>
      <c r="D1812" s="42">
        <f>_xll.qlCalendarAdvance(Calendar,$D1811,B1812,"f",FALSE)</f>
        <v>52160</v>
      </c>
      <c r="E1812" s="177">
        <f>_xll.qlInterestRateIndexValueDate(IndexON,D1812)</f>
        <v>52160</v>
      </c>
      <c r="F1812" s="193">
        <f>IFERROR(_xll.qlIndexFixing(IndexON,D1812,TRUE,_xll.ohTrigger(RecalcTrigger,TriggerON)),NA())</f>
        <v>1.4368191470124358E-2</v>
      </c>
      <c r="H1812" s="42">
        <f>_xll.qlCalendarAdvance(Calendar,$H1811,B1812,"f",FALSE)</f>
        <v>52160</v>
      </c>
      <c r="I1812" s="177">
        <f>_xll.qlInterestRateIndexValueDate(Index1M,$H1812)</f>
        <v>52162</v>
      </c>
      <c r="J1812" s="182">
        <f>IFERROR(_xll.qlIndexFixing(Index1M,$H1812,TRUE,_xll.ohTrigger(RecalcTrigger,Trigger1M)),NA())</f>
        <v>1.4468760454279805E-2</v>
      </c>
      <c r="K1812" s="44">
        <f>IFERROR(_xll.qlIndexFixing(Index3M,H1812,TRUE,_xll.ohTrigger(RecalcTrigger,Trigger3M)),NA())</f>
        <v>1.4757116081965612E-2</v>
      </c>
      <c r="L1812" s="44">
        <f>IFERROR(_xll.qlIndexFixing(Index6M,$H1812,TRUE,_xll.ohTrigger(RecalcTrigger,Trigger6M)),NA())</f>
        <v>1.4922730704019805E-2</v>
      </c>
      <c r="M1812" s="183">
        <f>IFERROR(_xll.qlIndexFixing(Index1Y,$H1812,TRUE,_xll.ohTrigger(RecalcTrigger,Trigger1Y)),NA())</f>
        <v>1.5232568174447863E-2</v>
      </c>
      <c r="N1812" s="182">
        <f>IFERROR(_xll.qlIndexFixing(ONIndex1M,I1812,TRUE,_xll.ohTrigger(RecalcTrigger,Trigger1M)),NA())</f>
        <v>1.4462730661239931E-2</v>
      </c>
      <c r="O1812" s="44">
        <f>IFERROR(_xll.qlIndexFixing(ONIndex3M,I1812,TRUE,_xll.ohTrigger(RecalcTrigger,Trigger3M)),NA())</f>
        <v>1.474106362743477E-2</v>
      </c>
      <c r="P1812" s="44">
        <f>IFERROR(_xll.qlIndexFixing(ONIndex6M,I1812,TRUE,_xll.ohTrigger(RecalcTrigger,Trigger6M)),NA())</f>
        <v>1.4907537849921937E-2</v>
      </c>
      <c r="Q1812" s="183">
        <f>IFERROR(_xll.qlIndexFixing(ONIndex1Y,I1812,TRUE,_xll.ohTrigger(RecalcTrigger,Trigger1Y)),NA())</f>
        <v>1.5227542685911644E-2</v>
      </c>
    </row>
    <row r="1813" spans="2:17" x14ac:dyDescent="0.2">
      <c r="B1813" s="39" t="s">
        <v>42</v>
      </c>
      <c r="D1813" s="42">
        <f>_xll.qlCalendarAdvance(Calendar,$D1812,B1813,"f",FALSE)</f>
        <v>52167</v>
      </c>
      <c r="E1813" s="177">
        <f>_xll.qlInterestRateIndexValueDate(IndexON,D1813)</f>
        <v>52167</v>
      </c>
      <c r="F1813" s="193">
        <f>IFERROR(_xll.qlIndexFixing(IndexON,D1813,TRUE,_xll.ohTrigger(RecalcTrigger,TriggerON)),NA())</f>
        <v>1.4366297779799808E-2</v>
      </c>
      <c r="H1813" s="42">
        <f>_xll.qlCalendarAdvance(Calendar,$H1812,B1813,"f",FALSE)</f>
        <v>52167</v>
      </c>
      <c r="I1813" s="177">
        <f>_xll.qlInterestRateIndexValueDate(Index1M,$H1813)</f>
        <v>52169</v>
      </c>
      <c r="J1813" s="182">
        <f>IFERROR(_xll.qlIndexFixing(Index1M,$H1813,TRUE,_xll.ohTrigger(RecalcTrigger,Trigger1M)),NA())</f>
        <v>1.4466473492774289E-2</v>
      </c>
      <c r="K1813" s="44">
        <f>IFERROR(_xll.qlIndexFixing(Index3M,H1813,TRUE,_xll.ohTrigger(RecalcTrigger,Trigger3M)),NA())</f>
        <v>1.4755248702624018E-2</v>
      </c>
      <c r="L1813" s="44">
        <f>IFERROR(_xll.qlIndexFixing(Index6M,$H1813,TRUE,_xll.ohTrigger(RecalcTrigger,Trigger6M)),NA())</f>
        <v>1.4919591080397181E-2</v>
      </c>
      <c r="M1813" s="183">
        <f>IFERROR(_xll.qlIndexFixing(Index1Y,$H1813,TRUE,_xll.ohTrigger(RecalcTrigger,Trigger1Y)),NA())</f>
        <v>1.5228702873597183E-2</v>
      </c>
      <c r="N1813" s="182">
        <f>IFERROR(_xll.qlIndexFixing(ONIndex1M,I1813,TRUE,_xll.ohTrigger(RecalcTrigger,Trigger1M)),NA())</f>
        <v>1.4460897341743717E-2</v>
      </c>
      <c r="O1813" s="44">
        <f>IFERROR(_xll.qlIndexFixing(ONIndex3M,I1813,TRUE,_xll.ohTrigger(RecalcTrigger,Trigger3M)),NA())</f>
        <v>1.4739038378426272E-2</v>
      </c>
      <c r="P1813" s="44">
        <f>IFERROR(_xll.qlIndexFixing(ONIndex6M,I1813,TRUE,_xll.ohTrigger(RecalcTrigger,Trigger6M)),NA())</f>
        <v>1.4903972621409523E-2</v>
      </c>
      <c r="Q1813" s="183">
        <f>IFERROR(_xll.qlIndexFixing(ONIndex1Y,I1813,TRUE,_xll.ohTrigger(RecalcTrigger,Trigger1Y)),NA())</f>
        <v>1.5222146528950375E-2</v>
      </c>
    </row>
    <row r="1814" spans="2:17" x14ac:dyDescent="0.2">
      <c r="B1814" s="39" t="s">
        <v>42</v>
      </c>
      <c r="D1814" s="42">
        <f>_xll.qlCalendarAdvance(Calendar,$D1813,B1814,"f",FALSE)</f>
        <v>52174</v>
      </c>
      <c r="E1814" s="177">
        <f>_xll.qlInterestRateIndexValueDate(IndexON,D1814)</f>
        <v>52174</v>
      </c>
      <c r="F1814" s="193">
        <f>IFERROR(_xll.qlIndexFixing(IndexON,D1814,TRUE,_xll.ohTrigger(RecalcTrigger,TriggerON)),NA())</f>
        <v>1.436443075534477E-2</v>
      </c>
      <c r="H1814" s="42">
        <f>_xll.qlCalendarAdvance(Calendar,$H1813,B1814,"f",FALSE)</f>
        <v>52174</v>
      </c>
      <c r="I1814" s="177">
        <f>_xll.qlInterestRateIndexValueDate(Index1M,$H1814)</f>
        <v>52176</v>
      </c>
      <c r="J1814" s="182">
        <f>IFERROR(_xll.qlIndexFixing(Index1M,$H1814,TRUE,_xll.ohTrigger(RecalcTrigger,Trigger1M)),NA())</f>
        <v>1.4465199416537622E-2</v>
      </c>
      <c r="K1814" s="44">
        <f>IFERROR(_xll.qlIndexFixing(Index3M,H1814,TRUE,_xll.ohTrigger(RecalcTrigger,Trigger3M)),NA())</f>
        <v>1.4753409429242595E-2</v>
      </c>
      <c r="L1814" s="44">
        <f>IFERROR(_xll.qlIndexFixing(Index6M,$H1814,TRUE,_xll.ohTrigger(RecalcTrigger,Trigger6M)),NA())</f>
        <v>1.4916389209027934E-2</v>
      </c>
      <c r="M1814" s="183">
        <f>IFERROR(_xll.qlIndexFixing(Index1Y,$H1814,TRUE,_xll.ohTrigger(RecalcTrigger,Trigger1Y)),NA())</f>
        <v>1.5224902794473701E-2</v>
      </c>
      <c r="N1814" s="182">
        <f>IFERROR(_xll.qlIndexFixing(ONIndex1M,I1814,TRUE,_xll.ohTrigger(RecalcTrigger,Trigger1M)),NA())</f>
        <v>1.4459089606502218E-2</v>
      </c>
      <c r="O1814" s="44">
        <f>IFERROR(_xll.qlIndexFixing(ONIndex3M,I1814,TRUE,_xll.ohTrigger(RecalcTrigger,Trigger3M)),NA())</f>
        <v>1.4737040599124285E-2</v>
      </c>
      <c r="P1814" s="44">
        <f>IFERROR(_xll.qlIndexFixing(ONIndex6M,I1814,TRUE,_xll.ohTrigger(RecalcTrigger,Trigger6M)),NA())</f>
        <v>1.4900442784027135E-2</v>
      </c>
      <c r="Q1814" s="183">
        <f>IFERROR(_xll.qlIndexFixing(ONIndex1Y,I1814,TRUE,_xll.ohTrigger(RecalcTrigger,Trigger1Y)),NA())</f>
        <v>1.5216809623792571E-2</v>
      </c>
    </row>
    <row r="1815" spans="2:17" x14ac:dyDescent="0.2">
      <c r="B1815" s="39" t="s">
        <v>42</v>
      </c>
      <c r="D1815" s="42">
        <f>_xll.qlCalendarAdvance(Calendar,$D1814,B1815,"f",FALSE)</f>
        <v>52181</v>
      </c>
      <c r="E1815" s="177">
        <f>_xll.qlInterestRateIndexValueDate(IndexON,D1815)</f>
        <v>52181</v>
      </c>
      <c r="F1815" s="193">
        <f>IFERROR(_xll.qlIndexFixing(IndexON,D1815,TRUE,_xll.ohTrigger(RecalcTrigger,TriggerON)),NA())</f>
        <v>1.4362590486767246E-2</v>
      </c>
      <c r="H1815" s="42">
        <f>_xll.qlCalendarAdvance(Calendar,$H1814,B1815,"f",FALSE)</f>
        <v>52181</v>
      </c>
      <c r="I1815" s="177">
        <f>_xll.qlInterestRateIndexValueDate(Index1M,$H1815)</f>
        <v>52183</v>
      </c>
      <c r="J1815" s="182">
        <f>IFERROR(_xll.qlIndexFixing(Index1M,$H1815,TRUE,_xll.ohTrigger(RecalcTrigger,Trigger1M)),NA())</f>
        <v>1.4463457623270504E-2</v>
      </c>
      <c r="K1815" s="44">
        <f>IFERROR(_xll.qlIndexFixing(Index3M,H1815,TRUE,_xll.ohTrigger(RecalcTrigger,Trigger3M)),NA())</f>
        <v>1.4751598351671204E-2</v>
      </c>
      <c r="L1815" s="44">
        <f>IFERROR(_xll.qlIndexFixing(Index6M,$H1815,TRUE,_xll.ohTrigger(RecalcTrigger,Trigger6M)),NA())</f>
        <v>1.4913321402008687E-2</v>
      </c>
      <c r="M1815" s="183">
        <f>IFERROR(_xll.qlIndexFixing(Index1Y,$H1815,TRUE,_xll.ohTrigger(RecalcTrigger,Trigger1Y)),NA())</f>
        <v>1.5221168134653946E-2</v>
      </c>
      <c r="N1815" s="182">
        <f>IFERROR(_xll.qlIndexFixing(ONIndex1M,I1815,TRUE,_xll.ohTrigger(RecalcTrigger,Trigger1M)),NA())</f>
        <v>1.445730754216612E-2</v>
      </c>
      <c r="O1815" s="44">
        <f>IFERROR(_xll.qlIndexFixing(ONIndex3M,I1815,TRUE,_xll.ohTrigger(RecalcTrigger,Trigger3M)),NA())</f>
        <v>1.4735070379057191E-2</v>
      </c>
      <c r="P1815" s="44">
        <f>IFERROR(_xll.qlIndexFixing(ONIndex6M,I1815,TRUE,_xll.ohTrigger(RecalcTrigger,Trigger6M)),NA())</f>
        <v>1.4896948456160075E-2</v>
      </c>
      <c r="Q1815" s="183">
        <f>IFERROR(_xll.qlIndexFixing(ONIndex1Y,I1815,TRUE,_xll.ohTrigger(RecalcTrigger,Trigger1Y)),NA())</f>
        <v>1.5211532165881891E-2</v>
      </c>
    </row>
    <row r="1816" spans="2:17" x14ac:dyDescent="0.2">
      <c r="B1816" s="39" t="s">
        <v>42</v>
      </c>
      <c r="D1816" s="42">
        <f>_xll.qlCalendarAdvance(Calendar,$D1815,B1816,"f",FALSE)</f>
        <v>52188</v>
      </c>
      <c r="E1816" s="177">
        <f>_xll.qlInterestRateIndexValueDate(IndexON,D1816)</f>
        <v>52188</v>
      </c>
      <c r="F1816" s="193">
        <f>IFERROR(_xll.qlIndexFixing(IndexON,D1816,TRUE,_xll.ohTrigger(RecalcTrigger,TriggerON)),NA())</f>
        <v>1.4360777063835428E-2</v>
      </c>
      <c r="H1816" s="42">
        <f>_xll.qlCalendarAdvance(Calendar,$H1815,B1816,"f",FALSE)</f>
        <v>52188</v>
      </c>
      <c r="I1816" s="177">
        <f>_xll.qlInterestRateIndexValueDate(Index1M,$H1816)</f>
        <v>52190</v>
      </c>
      <c r="J1816" s="182">
        <f>IFERROR(_xll.qlIndexFixing(Index1M,$H1816,TRUE,_xll.ohTrigger(RecalcTrigger,Trigger1M)),NA())</f>
        <v>1.4461741762971658E-2</v>
      </c>
      <c r="K1816" s="44">
        <f>IFERROR(_xll.qlIndexFixing(Index3M,H1816,TRUE,_xll.ohTrigger(RecalcTrigger,Trigger3M)),NA())</f>
        <v>1.4749815559764059E-2</v>
      </c>
      <c r="L1816" s="44">
        <f>IFERROR(_xll.qlIndexFixing(Index6M,$H1816,TRUE,_xll.ohTrigger(RecalcTrigger,Trigger6M)),NA())</f>
        <v>1.4910290959617958E-2</v>
      </c>
      <c r="M1816" s="183">
        <f>IFERROR(_xll.qlIndexFixing(Index1Y,$H1816,TRUE,_xll.ohTrigger(RecalcTrigger,Trigger1Y)),NA())</f>
        <v>1.521749909172343E-2</v>
      </c>
      <c r="N1816" s="182">
        <f>IFERROR(_xll.qlIndexFixing(ONIndex1M,I1816,TRUE,_xll.ohTrigger(RecalcTrigger,Trigger1M)),NA())</f>
        <v>1.4455551235625919E-2</v>
      </c>
      <c r="O1816" s="44">
        <f>IFERROR(_xll.qlIndexFixing(ONIndex3M,I1816,TRUE,_xll.ohTrigger(RecalcTrigger,Trigger3M)),NA())</f>
        <v>1.4733127807913249E-2</v>
      </c>
      <c r="P1816" s="44">
        <f>IFERROR(_xll.qlIndexFixing(ONIndex6M,I1816,TRUE,_xll.ohTrigger(RecalcTrigger,Trigger6M)),NA())</f>
        <v>1.4893489756353517E-2</v>
      </c>
      <c r="Q1816" s="183">
        <f>IFERROR(_xll.qlIndexFixing(ONIndex1Y,I1816,TRUE,_xll.ohTrigger(RecalcTrigger,Trigger1Y)),NA())</f>
        <v>1.520631435042219E-2</v>
      </c>
    </row>
    <row r="1817" spans="2:17" x14ac:dyDescent="0.2">
      <c r="B1817" s="39" t="s">
        <v>42</v>
      </c>
      <c r="D1817" s="42">
        <f>_xll.qlCalendarAdvance(Calendar,$D1816,B1817,"f",FALSE)</f>
        <v>52195</v>
      </c>
      <c r="E1817" s="177">
        <f>_xll.qlInterestRateIndexValueDate(IndexON,D1817)</f>
        <v>52195</v>
      </c>
      <c r="F1817" s="193">
        <f>IFERROR(_xll.qlIndexFixing(IndexON,D1817,TRUE,_xll.ohTrigger(RecalcTrigger,TriggerON)),NA())</f>
        <v>1.4358990576797126E-2</v>
      </c>
      <c r="H1817" s="42">
        <f>_xll.qlCalendarAdvance(Calendar,$H1816,B1817,"f",FALSE)</f>
        <v>52195</v>
      </c>
      <c r="I1817" s="177">
        <f>_xll.qlInterestRateIndexValueDate(Index1M,$H1817)</f>
        <v>52197</v>
      </c>
      <c r="J1817" s="182">
        <f>IFERROR(_xll.qlIndexFixing(Index1M,$H1817,TRUE,_xll.ohTrigger(RecalcTrigger,Trigger1M)),NA())</f>
        <v>1.446005192256905E-2</v>
      </c>
      <c r="K1817" s="44">
        <f>IFERROR(_xll.qlIndexFixing(Index3M,H1817,TRUE,_xll.ohTrigger(RecalcTrigger,Trigger3M)),NA())</f>
        <v>1.474806114337624E-2</v>
      </c>
      <c r="L1817" s="44">
        <f>IFERROR(_xll.qlIndexFixing(Index6M,$H1817,TRUE,_xll.ohTrigger(RecalcTrigger,Trigger6M)),NA())</f>
        <v>1.4907298001040408E-2</v>
      </c>
      <c r="M1817" s="183">
        <f>IFERROR(_xll.qlIndexFixing(Index1Y,$H1817,TRUE,_xll.ohTrigger(RecalcTrigger,Trigger1Y)),NA())</f>
        <v>1.5213895863278608E-2</v>
      </c>
      <c r="N1817" s="182">
        <f>IFERROR(_xll.qlIndexFixing(ONIndex1M,I1817,TRUE,_xll.ohTrigger(RecalcTrigger,Trigger1M)),NA())</f>
        <v>1.4453820773772108E-2</v>
      </c>
      <c r="O1817" s="44">
        <f>IFERROR(_xll.qlIndexFixing(ONIndex3M,I1817,TRUE,_xll.ohTrigger(RecalcTrigger,Trigger3M)),NA())</f>
        <v>1.4731212974981034E-2</v>
      </c>
      <c r="P1817" s="44">
        <f>IFERROR(_xll.qlIndexFixing(ONIndex6M,I1817,TRUE,_xll.ohTrigger(RecalcTrigger,Trigger6M)),NA())</f>
        <v>1.4890066802912827E-2</v>
      </c>
      <c r="Q1817" s="183">
        <f>IFERROR(_xll.qlIndexFixing(ONIndex1Y,I1817,TRUE,_xll.ohTrigger(RecalcTrigger,Trigger1Y)),NA())</f>
        <v>1.5201156372697255E-2</v>
      </c>
    </row>
    <row r="1818" spans="2:17" x14ac:dyDescent="0.2">
      <c r="B1818" s="39" t="s">
        <v>42</v>
      </c>
      <c r="D1818" s="42">
        <f>_xll.qlCalendarAdvance(Calendar,$D1817,B1818,"f",FALSE)</f>
        <v>52202</v>
      </c>
      <c r="E1818" s="177">
        <f>_xll.qlInterestRateIndexValueDate(IndexON,D1818)</f>
        <v>52202</v>
      </c>
      <c r="F1818" s="193">
        <f>IFERROR(_xll.qlIndexFixing(IndexON,D1818,TRUE,_xll.ohTrigger(RecalcTrigger,TriggerON)),NA())</f>
        <v>1.4357231115100788E-2</v>
      </c>
      <c r="H1818" s="42">
        <f>_xll.qlCalendarAdvance(Calendar,$H1817,B1818,"f",FALSE)</f>
        <v>52202</v>
      </c>
      <c r="I1818" s="177">
        <f>_xll.qlInterestRateIndexValueDate(Index1M,$H1818)</f>
        <v>52204</v>
      </c>
      <c r="J1818" s="182">
        <f>IFERROR(_xll.qlIndexFixing(Index1M,$H1818,TRUE,_xll.ohTrigger(RecalcTrigger,Trigger1M)),NA())</f>
        <v>1.4458388188985649E-2</v>
      </c>
      <c r="K1818" s="44">
        <f>IFERROR(_xll.qlIndexFixing(Index3M,H1818,TRUE,_xll.ohTrigger(RecalcTrigger,Trigger3M)),NA())</f>
        <v>1.4745967890788414E-2</v>
      </c>
      <c r="L1818" s="44">
        <f>IFERROR(_xll.qlIndexFixing(Index6M,$H1818,TRUE,_xll.ohTrigger(RecalcTrigger,Trigger6M)),NA())</f>
        <v>1.4904452391084061E-2</v>
      </c>
      <c r="M1818" s="183">
        <f>IFERROR(_xll.qlIndexFixing(Index1Y,$H1818,TRUE,_xll.ohTrigger(RecalcTrigger,Trigger1Y)),NA())</f>
        <v>1.5210358646925362E-2</v>
      </c>
      <c r="N1818" s="182">
        <f>IFERROR(_xll.qlIndexFixing(ONIndex1M,I1818,TRUE,_xll.ohTrigger(RecalcTrigger,Trigger1M)),NA())</f>
        <v>1.4452116243335311E-2</v>
      </c>
      <c r="O1818" s="44">
        <f>IFERROR(_xll.qlIndexFixing(ONIndex3M,I1818,TRUE,_xll.ohTrigger(RecalcTrigger,Trigger3M)),NA())</f>
        <v>1.4729325970028739E-2</v>
      </c>
      <c r="P1818" s="44">
        <f>IFERROR(_xll.qlIndexFixing(ONIndex6M,I1818,TRUE,_xll.ohTrigger(RecalcTrigger,Trigger6M)),NA())</f>
        <v>1.4886679714622986E-2</v>
      </c>
      <c r="Q1818" s="183">
        <f>IFERROR(_xll.qlIndexFixing(ONIndex1Y,I1818,TRUE,_xll.ohTrigger(RecalcTrigger,Trigger1Y)),NA())</f>
        <v>1.5196058427910941E-2</v>
      </c>
    </row>
    <row r="1819" spans="2:17" x14ac:dyDescent="0.2">
      <c r="B1819" s="39" t="s">
        <v>42</v>
      </c>
      <c r="D1819" s="42">
        <f>_xll.qlCalendarAdvance(Calendar,$D1818,B1819,"f",FALSE)</f>
        <v>52209</v>
      </c>
      <c r="E1819" s="177">
        <f>_xll.qlInterestRateIndexValueDate(IndexON,D1819)</f>
        <v>52209</v>
      </c>
      <c r="F1819" s="193">
        <f>IFERROR(_xll.qlIndexFixing(IndexON,D1819,TRUE,_xll.ohTrigger(RecalcTrigger,TriggerON)),NA())</f>
        <v>1.4355498768914288E-2</v>
      </c>
      <c r="H1819" s="42">
        <f>_xll.qlCalendarAdvance(Calendar,$H1818,B1819,"f",FALSE)</f>
        <v>52209</v>
      </c>
      <c r="I1819" s="177">
        <f>_xll.qlInterestRateIndexValueDate(Index1M,$H1819)</f>
        <v>52211</v>
      </c>
      <c r="J1819" s="182">
        <f>IFERROR(_xll.qlIndexFixing(Index1M,$H1819,TRUE,_xll.ohTrigger(RecalcTrigger,Trigger1M)),NA())</f>
        <v>1.4456750649149419E-2</v>
      </c>
      <c r="K1819" s="44">
        <f>IFERROR(_xll.qlIndexFixing(Index3M,H1819,TRUE,_xll.ohTrigger(RecalcTrigger,Trigger3M)),NA())</f>
        <v>1.4744266521478977E-2</v>
      </c>
      <c r="L1819" s="44">
        <f>IFERROR(_xll.qlIndexFixing(Index6M,$H1819,TRUE,_xll.ohTrigger(RecalcTrigger,Trigger6M)),NA())</f>
        <v>1.4901537373298225E-2</v>
      </c>
      <c r="M1819" s="183">
        <f>IFERROR(_xll.qlIndexFixing(Index1Y,$H1819,TRUE,_xll.ohTrigger(RecalcTrigger,Trigger1Y)),NA())</f>
        <v>1.5206887640280078E-2</v>
      </c>
      <c r="N1819" s="182">
        <f>IFERROR(_xll.qlIndexFixing(ONIndex1M,I1819,TRUE,_xll.ohTrigger(RecalcTrigger,Trigger1M)),NA())</f>
        <v>1.4450437731206023E-2</v>
      </c>
      <c r="O1819" s="44">
        <f>IFERROR(_xll.qlIndexFixing(ONIndex3M,I1819,TRUE,_xll.ohTrigger(RecalcTrigger,Trigger3M)),NA())</f>
        <v>1.4727466882664686E-2</v>
      </c>
      <c r="P1819" s="44">
        <f>IFERROR(_xll.qlIndexFixing(ONIndex6M,I1819,TRUE,_xll.ohTrigger(RecalcTrigger,Trigger6M)),NA())</f>
        <v>1.4883328609549551E-2</v>
      </c>
      <c r="Q1819" s="183">
        <f>IFERROR(_xll.qlIndexFixing(ONIndex1Y,I1819,TRUE,_xll.ohTrigger(RecalcTrigger,Trigger1Y)),NA())</f>
        <v>1.5191020711666781E-2</v>
      </c>
    </row>
    <row r="1820" spans="2:17" x14ac:dyDescent="0.2">
      <c r="B1820" s="39" t="s">
        <v>42</v>
      </c>
      <c r="D1820" s="42">
        <f>_xll.qlCalendarAdvance(Calendar,$D1819,B1820,"f",FALSE)</f>
        <v>52216</v>
      </c>
      <c r="E1820" s="177">
        <f>_xll.qlInterestRateIndexValueDate(IndexON,D1820)</f>
        <v>52216</v>
      </c>
      <c r="F1820" s="193">
        <f>IFERROR(_xll.qlIndexFixing(IndexON,D1820,TRUE,_xll.ohTrigger(RecalcTrigger,TriggerON)),NA())</f>
        <v>1.4353793628085754E-2</v>
      </c>
      <c r="H1820" s="42">
        <f>_xll.qlCalendarAdvance(Calendar,$H1819,B1820,"f",FALSE)</f>
        <v>52216</v>
      </c>
      <c r="I1820" s="177">
        <f>_xll.qlInterestRateIndexValueDate(Index1M,$H1820)</f>
        <v>52218</v>
      </c>
      <c r="J1820" s="182">
        <f>IFERROR(_xll.qlIndexFixing(Index1M,$H1820,TRUE,_xll.ohTrigger(RecalcTrigger,Trigger1M)),NA())</f>
        <v>1.4455139389985827E-2</v>
      </c>
      <c r="K1820" s="44">
        <f>IFERROR(_xll.qlIndexFixing(Index3M,H1820,TRUE,_xll.ohTrigger(RecalcTrigger,Trigger3M)),NA())</f>
        <v>1.4742593782057334E-2</v>
      </c>
      <c r="L1820" s="44">
        <f>IFERROR(_xll.qlIndexFixing(Index6M,$H1820,TRUE,_xll.ohTrigger(RecalcTrigger,Trigger6M)),NA())</f>
        <v>1.4898660206983359E-2</v>
      </c>
      <c r="M1820" s="183">
        <f>IFERROR(_xll.qlIndexFixing(Index1Y,$H1820,TRUE,_xll.ohTrigger(RecalcTrigger,Trigger1Y)),NA())</f>
        <v>1.5203483040969438E-2</v>
      </c>
      <c r="N1820" s="182">
        <f>IFERROR(_xll.qlIndexFixing(ONIndex1M,I1820,TRUE,_xll.ohTrigger(RecalcTrigger,Trigger1M)),NA())</f>
        <v>1.4448785324194802E-2</v>
      </c>
      <c r="O1820" s="44">
        <f>IFERROR(_xll.qlIndexFixing(ONIndex3M,I1820,TRUE,_xll.ohTrigger(RecalcTrigger,Trigger3M)),NA())</f>
        <v>1.4725635802337322E-2</v>
      </c>
      <c r="P1820" s="44">
        <f>IFERROR(_xll.qlIndexFixing(ONIndex6M,I1820,TRUE,_xll.ohTrigger(RecalcTrigger,Trigger6M)),NA())</f>
        <v>1.4880013606477505E-2</v>
      </c>
      <c r="Q1820" s="183">
        <f>IFERROR(_xll.qlIndexFixing(ONIndex1Y,I1820,TRUE,_xll.ohTrigger(RecalcTrigger,Trigger1Y)),NA())</f>
        <v>1.5186043419088691E-2</v>
      </c>
    </row>
    <row r="1821" spans="2:17" x14ac:dyDescent="0.2">
      <c r="B1821" s="39" t="s">
        <v>42</v>
      </c>
      <c r="D1821" s="42">
        <f>_xll.qlCalendarAdvance(Calendar,$D1820,B1821,"f",FALSE)</f>
        <v>52223</v>
      </c>
      <c r="E1821" s="177">
        <f>_xll.qlInterestRateIndexValueDate(IndexON,D1821)</f>
        <v>52223</v>
      </c>
      <c r="F1821" s="193">
        <f>IFERROR(_xll.qlIndexFixing(IndexON,D1821,TRUE,_xll.ohTrigger(RecalcTrigger,TriggerON)),NA())</f>
        <v>1.4352115782303443E-2</v>
      </c>
      <c r="H1821" s="42">
        <f>_xll.qlCalendarAdvance(Calendar,$H1820,B1821,"f",FALSE)</f>
        <v>52223</v>
      </c>
      <c r="I1821" s="177">
        <f>_xll.qlInterestRateIndexValueDate(Index1M,$H1821)</f>
        <v>52229</v>
      </c>
      <c r="J1821" s="182">
        <f>IFERROR(_xll.qlIndexFixing(Index1M,$H1821,TRUE,_xll.ohTrigger(RecalcTrigger,Trigger1M)),NA())</f>
        <v>1.4452480561479996E-2</v>
      </c>
      <c r="K1821" s="44">
        <f>IFERROR(_xll.qlIndexFixing(Index3M,H1821,TRUE,_xll.ohTrigger(RecalcTrigger,Trigger3M)),NA())</f>
        <v>1.4740404814190812E-2</v>
      </c>
      <c r="L1821" s="44">
        <f>IFERROR(_xll.qlIndexFixing(Index6M,$H1821,TRUE,_xll.ohTrigger(RecalcTrigger,Trigger6M)),NA())</f>
        <v>1.4894215707743947E-2</v>
      </c>
      <c r="M1821" s="183">
        <f>IFERROR(_xll.qlIndexFixing(Index1Y,$H1821,TRUE,_xll.ohTrigger(RecalcTrigger,Trigger1Y)),NA())</f>
        <v>1.5198267601628984E-2</v>
      </c>
      <c r="N1821" s="182">
        <f>IFERROR(_xll.qlIndexFixing(ONIndex1M,I1821,TRUE,_xll.ohTrigger(RecalcTrigger,Trigger1M)),NA())</f>
        <v>1.444687461572336E-2</v>
      </c>
      <c r="O1821" s="44">
        <f>IFERROR(_xll.qlIndexFixing(ONIndex3M,I1821,TRUE,_xll.ohTrigger(RecalcTrigger,Trigger3M)),NA())</f>
        <v>1.4723496866908548E-2</v>
      </c>
      <c r="P1821" s="44">
        <f>IFERROR(_xll.qlIndexFixing(ONIndex6M,I1821,TRUE,_xll.ohTrigger(RecalcTrigger,Trigger6M)),NA())</f>
        <v>1.4875880060212232E-2</v>
      </c>
      <c r="Q1821" s="183">
        <f>IFERROR(_xll.qlIndexFixing(ONIndex1Y,I1821,TRUE,_xll.ohTrigger(RecalcTrigger,Trigger1Y)),NA())</f>
        <v>1.5179705693024736E-2</v>
      </c>
    </row>
    <row r="1822" spans="2:17" x14ac:dyDescent="0.2">
      <c r="B1822" s="39" t="s">
        <v>42</v>
      </c>
      <c r="D1822" s="42">
        <f>_xll.qlCalendarAdvance(Calendar,$D1821,B1822,"f",FALSE)</f>
        <v>52230</v>
      </c>
      <c r="E1822" s="177">
        <f>_xll.qlInterestRateIndexValueDate(IndexON,D1822)</f>
        <v>52230</v>
      </c>
      <c r="F1822" s="193">
        <f>IFERROR(_xll.qlIndexFixing(IndexON,D1822,TRUE,_xll.ohTrigger(RecalcTrigger,TriggerON)),NA())</f>
        <v>1.4350465321815165E-2</v>
      </c>
      <c r="H1822" s="42">
        <f>_xll.qlCalendarAdvance(Calendar,$H1821,B1822,"f",FALSE)</f>
        <v>52230</v>
      </c>
      <c r="I1822" s="177">
        <f>_xll.qlInterestRateIndexValueDate(Index1M,$H1822)</f>
        <v>52233</v>
      </c>
      <c r="J1822" s="182">
        <f>IFERROR(_xll.qlIndexFixing(Index1M,$H1822,TRUE,_xll.ohTrigger(RecalcTrigger,Trigger1M)),NA())</f>
        <v>1.4451594385756225E-2</v>
      </c>
      <c r="K1822" s="44">
        <f>IFERROR(_xll.qlIndexFixing(Index3M,H1822,TRUE,_xll.ohTrigger(RecalcTrigger,Trigger3M)),NA())</f>
        <v>1.4739106165013283E-2</v>
      </c>
      <c r="L1822" s="44">
        <f>IFERROR(_xll.qlIndexFixing(Index6M,$H1822,TRUE,_xll.ohTrigger(RecalcTrigger,Trigger6M)),NA())</f>
        <v>1.4892502216430532E-2</v>
      </c>
      <c r="M1822" s="183">
        <f>IFERROR(_xll.qlIndexFixing(Index1Y,$H1822,TRUE,_xll.ohTrigger(RecalcTrigger,Trigger1Y)),NA())</f>
        <v>1.5196673183908114E-2</v>
      </c>
      <c r="N1822" s="182">
        <f>IFERROR(_xll.qlIndexFixing(ONIndex1M,I1822,TRUE,_xll.ohTrigger(RecalcTrigger,Trigger1M)),NA())</f>
        <v>1.4445332760839591E-2</v>
      </c>
      <c r="O1822" s="44">
        <f>IFERROR(_xll.qlIndexFixing(ONIndex3M,I1822,TRUE,_xll.ohTrigger(RecalcTrigger,Trigger3M)),NA())</f>
        <v>1.4721806784594449E-2</v>
      </c>
      <c r="P1822" s="44">
        <f>IFERROR(_xll.qlIndexFixing(ONIndex6M,I1822,TRUE,_xll.ohTrigger(RecalcTrigger,Trigger6M)),NA())</f>
        <v>1.4873032147066922E-2</v>
      </c>
      <c r="Q1822" s="183">
        <f>IFERROR(_xll.qlIndexFixing(ONIndex1Y,I1822,TRUE,_xll.ohTrigger(RecalcTrigger,Trigger1Y)),NA())</f>
        <v>1.5175582167783475E-2</v>
      </c>
    </row>
    <row r="1823" spans="2:17" x14ac:dyDescent="0.2">
      <c r="B1823" s="39" t="s">
        <v>42</v>
      </c>
      <c r="D1823" s="42">
        <f>_xll.qlCalendarAdvance(Calendar,$D1822,B1823,"f",FALSE)</f>
        <v>52237</v>
      </c>
      <c r="E1823" s="177">
        <f>_xll.qlInterestRateIndexValueDate(IndexON,D1823)</f>
        <v>52237</v>
      </c>
      <c r="F1823" s="193">
        <f>IFERROR(_xll.qlIndexFixing(IndexON,D1823,TRUE,_xll.ohTrigger(RecalcTrigger,TriggerON)),NA())</f>
        <v>1.4348842336309175E-2</v>
      </c>
      <c r="H1823" s="42">
        <f>_xll.qlCalendarAdvance(Calendar,$H1822,B1823,"f",FALSE)</f>
        <v>52237</v>
      </c>
      <c r="I1823" s="177">
        <f>_xll.qlInterestRateIndexValueDate(Index1M,$H1823)</f>
        <v>52239</v>
      </c>
      <c r="J1823" s="182">
        <f>IFERROR(_xll.qlIndexFixing(Index1M,$H1823,TRUE,_xll.ohTrigger(RecalcTrigger,Trigger1M)),NA())</f>
        <v>1.4450464165803034E-2</v>
      </c>
      <c r="K1823" s="44">
        <f>IFERROR(_xll.qlIndexFixing(Index3M,H1823,TRUE,_xll.ohTrigger(RecalcTrigger,Trigger3M)),NA())</f>
        <v>1.4737748241603121E-2</v>
      </c>
      <c r="L1823" s="44">
        <f>IFERROR(_xll.qlIndexFixing(Index6M,$H1823,TRUE,_xll.ohTrigger(RecalcTrigger,Trigger6M)),NA())</f>
        <v>1.4890134084131213E-2</v>
      </c>
      <c r="M1823" s="183">
        <f>IFERROR(_xll.qlIndexFixing(Index1Y,$H1823,TRUE,_xll.ohTrigger(RecalcTrigger,Trigger1Y)),NA())</f>
        <v>1.5193669663469456E-2</v>
      </c>
      <c r="N1823" s="182">
        <f>IFERROR(_xll.qlIndexFixing(ONIndex1M,I1823,TRUE,_xll.ohTrigger(RecalcTrigger,Trigger1M)),NA())</f>
        <v>1.4443985602294873E-2</v>
      </c>
      <c r="O1823" s="44">
        <f>IFERROR(_xll.qlIndexFixing(ONIndex3M,I1823,TRUE,_xll.ohTrigger(RecalcTrigger,Trigger3M)),NA())</f>
        <v>1.4720311499258898E-2</v>
      </c>
      <c r="P1823" s="44">
        <f>IFERROR(_xll.qlIndexFixing(ONIndex6M,I1823,TRUE,_xll.ohTrigger(RecalcTrigger,Trigger6M)),NA())</f>
        <v>1.4870286393282584E-2</v>
      </c>
      <c r="Q1823" s="183">
        <f>IFERROR(_xll.qlIndexFixing(ONIndex1Y,I1823,TRUE,_xll.ohTrigger(RecalcTrigger,Trigger1Y)),NA())</f>
        <v>1.517147603650848E-2</v>
      </c>
    </row>
    <row r="1824" spans="2:17" x14ac:dyDescent="0.2">
      <c r="B1824" s="39" t="s">
        <v>42</v>
      </c>
      <c r="D1824" s="42">
        <f>_xll.qlCalendarAdvance(Calendar,$D1823,B1824,"f",FALSE)</f>
        <v>52244</v>
      </c>
      <c r="E1824" s="177">
        <f>_xll.qlInterestRateIndexValueDate(IndexON,D1824)</f>
        <v>52244</v>
      </c>
      <c r="F1824" s="193">
        <f>IFERROR(_xll.qlIndexFixing(IndexON,D1824,TRUE,_xll.ohTrigger(RecalcTrigger,TriggerON)),NA())</f>
        <v>1.4347246915553669E-2</v>
      </c>
      <c r="H1824" s="42">
        <f>_xll.qlCalendarAdvance(Calendar,$H1823,B1824,"f",FALSE)</f>
        <v>52244</v>
      </c>
      <c r="I1824" s="177">
        <f>_xll.qlInterestRateIndexValueDate(Index1M,$H1824)</f>
        <v>52246</v>
      </c>
      <c r="J1824" s="182">
        <f>IFERROR(_xll.qlIndexFixing(Index1M,$H1824,TRUE,_xll.ohTrigger(RecalcTrigger,Trigger1M)),NA())</f>
        <v>1.4448958898597153E-2</v>
      </c>
      <c r="K1824" s="44">
        <f>IFERROR(_xll.qlIndexFixing(Index3M,H1824,TRUE,_xll.ohTrigger(RecalcTrigger,Trigger3M)),NA())</f>
        <v>1.4736190920221937E-2</v>
      </c>
      <c r="L1824" s="44">
        <f>IFERROR(_xll.qlIndexFixing(Index6M,$H1824,TRUE,_xll.ohTrigger(RecalcTrigger,Trigger6M)),NA())</f>
        <v>1.4887406849515835E-2</v>
      </c>
      <c r="M1824" s="183">
        <f>IFERROR(_xll.qlIndexFixing(Index1Y,$H1824,TRUE,_xll.ohTrigger(RecalcTrigger,Trigger1Y)),NA())</f>
        <v>1.5190532669975337E-2</v>
      </c>
      <c r="N1824" s="182">
        <f>IFERROR(_xll.qlIndexFixing(ONIndex1M,I1824,TRUE,_xll.ohTrigger(RecalcTrigger,Trigger1M)),NA())</f>
        <v>1.4442438484101316E-2</v>
      </c>
      <c r="O1824" s="44">
        <f>IFERROR(_xll.qlIndexFixing(ONIndex3M,I1824,TRUE,_xll.ohTrigger(RecalcTrigger,Trigger3M)),NA())</f>
        <v>1.4718593342761821E-2</v>
      </c>
      <c r="P1824" s="44">
        <f>IFERROR(_xll.qlIndexFixing(ONIndex6M,I1824,TRUE,_xll.ohTrigger(RecalcTrigger,Trigger6M)),NA())</f>
        <v>1.4867116982548723E-2</v>
      </c>
      <c r="Q1824" s="183">
        <f>IFERROR(_xll.qlIndexFixing(ONIndex1Y,I1824,TRUE,_xll.ohTrigger(RecalcTrigger,Trigger1Y)),NA())</f>
        <v>1.5166742391752308E-2</v>
      </c>
    </row>
    <row r="1825" spans="2:17" x14ac:dyDescent="0.2">
      <c r="B1825" s="39" t="s">
        <v>42</v>
      </c>
      <c r="D1825" s="42">
        <f>_xll.qlCalendarAdvance(Calendar,$D1824,B1825,"f",FALSE)</f>
        <v>52251</v>
      </c>
      <c r="E1825" s="177">
        <f>_xll.qlInterestRateIndexValueDate(IndexON,D1825)</f>
        <v>52251</v>
      </c>
      <c r="F1825" s="193">
        <f>IFERROR(_xll.qlIndexFixing(IndexON,D1825,TRUE,_xll.ohTrigger(RecalcTrigger,TriggerON)),NA())</f>
        <v>1.4345679149716517E-2</v>
      </c>
      <c r="H1825" s="42">
        <f>_xll.qlCalendarAdvance(Calendar,$H1824,B1825,"f",FALSE)</f>
        <v>52251</v>
      </c>
      <c r="I1825" s="177">
        <f>_xll.qlInterestRateIndexValueDate(Index1M,$H1825)</f>
        <v>52253</v>
      </c>
      <c r="J1825" s="182">
        <f>IFERROR(_xll.qlIndexFixing(Index1M,$H1825,TRUE,_xll.ohTrigger(RecalcTrigger,Trigger1M)),NA())</f>
        <v>1.4447480346693742E-2</v>
      </c>
      <c r="K1825" s="44">
        <f>IFERROR(_xll.qlIndexFixing(Index3M,H1825,TRUE,_xll.ohTrigger(RecalcTrigger,Trigger3M)),NA())</f>
        <v>1.4734662677974519E-2</v>
      </c>
      <c r="L1825" s="44">
        <f>IFERROR(_xll.qlIndexFixing(Index6M,$H1825,TRUE,_xll.ohTrigger(RecalcTrigger,Trigger6M)),NA())</f>
        <v>1.4884718052236866E-2</v>
      </c>
      <c r="M1825" s="183">
        <f>IFERROR(_xll.qlIndexFixing(Index1Y,$H1825,TRUE,_xll.ohTrigger(RecalcTrigger,Trigger1Y)),NA())</f>
        <v>1.5187463072109365E-2</v>
      </c>
      <c r="N1825" s="182">
        <f>IFERROR(_xll.qlIndexFixing(ONIndex1M,I1825,TRUE,_xll.ohTrigger(RecalcTrigger,Trigger1M)),NA())</f>
        <v>1.4440917905158557E-2</v>
      </c>
      <c r="O1825" s="44">
        <f>IFERROR(_xll.qlIndexFixing(ONIndex3M,I1825,TRUE,_xll.ohTrigger(RecalcTrigger,Trigger3M)),NA())</f>
        <v>1.4716903641023293E-2</v>
      </c>
      <c r="P1825" s="44">
        <f>IFERROR(_xll.qlIndexFixing(ONIndex6M,I1825,TRUE,_xll.ohTrigger(RecalcTrigger,Trigger6M)),NA())</f>
        <v>1.4863984265982566E-2</v>
      </c>
      <c r="Q1825" s="183">
        <f>IFERROR(_xll.qlIndexFixing(ONIndex1Y,I1825,TRUE,_xll.ohTrigger(RecalcTrigger,Trigger1Y)),NA())</f>
        <v>1.5162070147241025E-2</v>
      </c>
    </row>
    <row r="1826" spans="2:17" x14ac:dyDescent="0.2">
      <c r="B1826" s="39" t="s">
        <v>42</v>
      </c>
      <c r="D1826" s="42">
        <f>_xll.qlCalendarAdvance(Calendar,$D1825,B1826,"f",FALSE)</f>
        <v>52258</v>
      </c>
      <c r="E1826" s="177">
        <f>_xll.qlInterestRateIndexValueDate(IndexON,D1826)</f>
        <v>52258</v>
      </c>
      <c r="F1826" s="193">
        <f>IFERROR(_xll.qlIndexFixing(IndexON,D1826,TRUE,_xll.ohTrigger(RecalcTrigger,TriggerON)),NA())</f>
        <v>1.4344139128485978E-2</v>
      </c>
      <c r="H1826" s="42">
        <f>_xll.qlCalendarAdvance(Calendar,$H1825,B1826,"f",FALSE)</f>
        <v>52258</v>
      </c>
      <c r="I1826" s="177">
        <f>_xll.qlInterestRateIndexValueDate(Index1M,$H1826)</f>
        <v>52260</v>
      </c>
      <c r="J1826" s="182">
        <f>IFERROR(_xll.qlIndexFixing(Index1M,$H1826,TRUE,_xll.ohTrigger(RecalcTrigger,Trigger1M)),NA())</f>
        <v>1.4445464082116201E-2</v>
      </c>
      <c r="K1826" s="44">
        <f>IFERROR(_xll.qlIndexFixing(Index3M,H1826,TRUE,_xll.ohTrigger(RecalcTrigger,Trigger3M)),NA())</f>
        <v>1.473316360471344E-2</v>
      </c>
      <c r="L1826" s="44">
        <f>IFERROR(_xll.qlIndexFixing(Index6M,$H1826,TRUE,_xll.ohTrigger(RecalcTrigger,Trigger6M)),NA())</f>
        <v>1.4882067811492655E-2</v>
      </c>
      <c r="M1826" s="183">
        <f>IFERROR(_xll.qlIndexFixing(Index1Y,$H1826,TRUE,_xll.ohTrigger(RecalcTrigger,Trigger1Y)),NA())</f>
        <v>1.5184461067562828E-2</v>
      </c>
      <c r="N1826" s="182">
        <f>IFERROR(_xll.qlIndexFixing(ONIndex1M,I1826,TRUE,_xll.ohTrigger(RecalcTrigger,Trigger1M)),NA())</f>
        <v>1.4439423952357089E-2</v>
      </c>
      <c r="O1826" s="44">
        <f>IFERROR(_xll.qlIndexFixing(ONIndex3M,I1826,TRUE,_xll.ohTrigger(RecalcTrigger,Trigger3M)),NA())</f>
        <v>1.4715242483651636E-2</v>
      </c>
      <c r="P1826" s="44">
        <f>IFERROR(_xll.qlIndexFixing(ONIndex6M,I1826,TRUE,_xll.ohTrigger(RecalcTrigger,Trigger6M)),NA())</f>
        <v>1.4860888362209224E-2</v>
      </c>
      <c r="Q1826" s="183">
        <f>IFERROR(_xll.qlIndexFixing(ONIndex1Y,I1826,TRUE,_xll.ohTrigger(RecalcTrigger,Trigger1Y)),NA())</f>
        <v>1.5157459498258419E-2</v>
      </c>
    </row>
    <row r="1827" spans="2:17" x14ac:dyDescent="0.2">
      <c r="B1827" s="39" t="s">
        <v>42</v>
      </c>
      <c r="D1827" s="42">
        <f>_xll.qlCalendarAdvance(Calendar,$D1826,B1827,"f",FALSE)</f>
        <v>52265</v>
      </c>
      <c r="E1827" s="177">
        <f>_xll.qlInterestRateIndexValueDate(IndexON,D1827)</f>
        <v>52265</v>
      </c>
      <c r="F1827" s="193">
        <f>IFERROR(_xll.qlIndexFixing(IndexON,D1827,TRUE,_xll.ohTrigger(RecalcTrigger,TriggerON)),NA())</f>
        <v>1.4342626941790115E-2</v>
      </c>
      <c r="H1827" s="42">
        <f>_xll.qlCalendarAdvance(Calendar,$H1826,B1827,"f",FALSE)</f>
        <v>52265</v>
      </c>
      <c r="I1827" s="177">
        <f>_xll.qlInterestRateIndexValueDate(Index1M,$H1827)</f>
        <v>52267</v>
      </c>
      <c r="J1827" s="182">
        <f>IFERROR(_xll.qlIndexFixing(Index1M,$H1827,TRUE,_xll.ohTrigger(RecalcTrigger,Trigger1M)),NA())</f>
        <v>1.4443843936552878E-2</v>
      </c>
      <c r="K1827" s="44">
        <f>IFERROR(_xll.qlIndexFixing(Index3M,H1827,TRUE,_xll.ohTrigger(RecalcTrigger,Trigger3M)),NA())</f>
        <v>1.4731492287500213E-2</v>
      </c>
      <c r="L1827" s="44">
        <f>IFERROR(_xll.qlIndexFixing(Index6M,$H1827,TRUE,_xll.ohTrigger(RecalcTrigger,Trigger6M)),NA())</f>
        <v>1.4879456246480675E-2</v>
      </c>
      <c r="M1827" s="183">
        <f>IFERROR(_xll.qlIndexFixing(Index1Y,$H1827,TRUE,_xll.ohTrigger(RecalcTrigger,Trigger1Y)),NA())</f>
        <v>1.518152685403862E-2</v>
      </c>
      <c r="N1827" s="182">
        <f>IFERROR(_xll.qlIndexFixing(ONIndex1M,I1827,TRUE,_xll.ohTrigger(RecalcTrigger,Trigger1M)),NA())</f>
        <v>1.4437956712427535E-2</v>
      </c>
      <c r="O1827" s="44">
        <f>IFERROR(_xll.qlIndexFixing(ONIndex3M,I1827,TRUE,_xll.ohTrigger(RecalcTrigger,Trigger3M)),NA())</f>
        <v>1.4713609960415042E-2</v>
      </c>
      <c r="P1827" s="44">
        <f>IFERROR(_xll.qlIndexFixing(ONIndex6M,I1827,TRUE,_xll.ohTrigger(RecalcTrigger,Trigger6M)),NA())</f>
        <v>1.4857829389534061E-2</v>
      </c>
      <c r="Q1827" s="183">
        <f>IFERROR(_xll.qlIndexFixing(ONIndex1Y,I1827,TRUE,_xll.ohTrigger(RecalcTrigger,Trigger1Y)),NA())</f>
        <v>1.5152910640168216E-2</v>
      </c>
    </row>
    <row r="1828" spans="2:17" x14ac:dyDescent="0.2">
      <c r="B1828" s="39" t="s">
        <v>42</v>
      </c>
      <c r="D1828" s="42">
        <f>_xll.qlCalendarAdvance(Calendar,$D1827,B1828,"f",FALSE)</f>
        <v>52272</v>
      </c>
      <c r="E1828" s="177">
        <f>_xll.qlInterestRateIndexValueDate(IndexON,D1828)</f>
        <v>52272</v>
      </c>
      <c r="F1828" s="193">
        <f>IFERROR(_xll.qlIndexFixing(IndexON,D1828,TRUE,_xll.ohTrigger(RecalcTrigger,TriggerON)),NA())</f>
        <v>1.4341142679556995E-2</v>
      </c>
      <c r="H1828" s="42">
        <f>_xll.qlCalendarAdvance(Calendar,$H1827,B1828,"f",FALSE)</f>
        <v>52272</v>
      </c>
      <c r="I1828" s="177">
        <f>_xll.qlInterestRateIndexValueDate(Index1M,$H1828)</f>
        <v>52274</v>
      </c>
      <c r="J1828" s="182">
        <f>IFERROR(_xll.qlIndexFixing(Index1M,$H1828,TRUE,_xll.ohTrigger(RecalcTrigger,Trigger1M)),NA())</f>
        <v>1.4442438543493807E-2</v>
      </c>
      <c r="K1828" s="44">
        <f>IFERROR(_xll.qlIndexFixing(Index3M,H1828,TRUE,_xll.ohTrigger(RecalcTrigger,Trigger3M)),NA())</f>
        <v>1.4730049767690545E-2</v>
      </c>
      <c r="L1828" s="44">
        <f>IFERROR(_xll.qlIndexFixing(Index6M,$H1828,TRUE,_xll.ohTrigger(RecalcTrigger,Trigger6M)),NA())</f>
        <v>1.4876883476402812E-2</v>
      </c>
      <c r="M1828" s="183">
        <f>IFERROR(_xll.qlIndexFixing(Index1Y,$H1828,TRUE,_xll.ohTrigger(RecalcTrigger,Trigger1Y)),NA())</f>
        <v>1.5178660629250808E-2</v>
      </c>
      <c r="N1828" s="182">
        <f>IFERROR(_xll.qlIndexFixing(ONIndex1M,I1828,TRUE,_xll.ohTrigger(RecalcTrigger,Trigger1M)),NA())</f>
        <v>1.4436516272180455E-2</v>
      </c>
      <c r="O1828" s="44">
        <f>IFERROR(_xll.qlIndexFixing(ONIndex3M,I1828,TRUE,_xll.ohTrigger(RecalcTrigger,Trigger3M)),NA())</f>
        <v>1.4712006160602087E-2</v>
      </c>
      <c r="P1828" s="44">
        <f>IFERROR(_xll.qlIndexFixing(ONIndex6M,I1828,TRUE,_xll.ohTrigger(RecalcTrigger,Trigger6M)),NA())</f>
        <v>1.4854807466582187E-2</v>
      </c>
      <c r="Q1828" s="183">
        <f>IFERROR(_xll.qlIndexFixing(ONIndex1Y,I1828,TRUE,_xll.ohTrigger(RecalcTrigger,Trigger1Y)),NA())</f>
        <v>1.5148423768334141E-2</v>
      </c>
    </row>
    <row r="1829" spans="2:17" x14ac:dyDescent="0.2">
      <c r="B1829" s="39" t="s">
        <v>42</v>
      </c>
      <c r="D1829" s="42">
        <f>_xll.qlCalendarAdvance(Calendar,$D1828,B1829,"f",FALSE)</f>
        <v>52279</v>
      </c>
      <c r="E1829" s="177">
        <f>_xll.qlInterestRateIndexValueDate(IndexON,D1829)</f>
        <v>52279</v>
      </c>
      <c r="F1829" s="193">
        <f>IFERROR(_xll.qlIndexFixing(IndexON,D1829,TRUE,_xll.ohTrigger(RecalcTrigger,TriggerON)),NA())</f>
        <v>1.4339686431714682E-2</v>
      </c>
      <c r="H1829" s="42">
        <f>_xll.qlCalendarAdvance(Calendar,$H1828,B1829,"f",FALSE)</f>
        <v>52279</v>
      </c>
      <c r="I1829" s="177">
        <f>_xll.qlInterestRateIndexValueDate(Index1M,$H1829)</f>
        <v>52281</v>
      </c>
      <c r="J1829" s="182">
        <f>IFERROR(_xll.qlIndexFixing(Index1M,$H1829,TRUE,_xll.ohTrigger(RecalcTrigger,Trigger1M)),NA())</f>
        <v>1.4441060184252777E-2</v>
      </c>
      <c r="K1829" s="44">
        <f>IFERROR(_xll.qlIndexFixing(Index3M,H1829,TRUE,_xll.ohTrigger(RecalcTrigger,Trigger3M)),NA())</f>
        <v>1.4728636678798802E-2</v>
      </c>
      <c r="L1829" s="44">
        <f>IFERROR(_xll.qlIndexFixing(Index6M,$H1829,TRUE,_xll.ohTrigger(RecalcTrigger,Trigger6M)),NA())</f>
        <v>1.4874349620459625E-2</v>
      </c>
      <c r="M1829" s="183">
        <f>IFERROR(_xll.qlIndexFixing(Index1Y,$H1829,TRUE,_xll.ohTrigger(RecalcTrigger,Trigger1Y)),NA())</f>
        <v>1.5175862590925498E-2</v>
      </c>
      <c r="N1829" s="182">
        <f>IFERROR(_xll.qlIndexFixing(ONIndex1M,I1829,TRUE,_xll.ohTrigger(RecalcTrigger,Trigger1M)),NA())</f>
        <v>1.4435102718666215E-2</v>
      </c>
      <c r="O1829" s="44">
        <f>IFERROR(_xll.qlIndexFixing(ONIndex3M,I1829,TRUE,_xll.ohTrigger(RecalcTrigger,Trigger3M)),NA())</f>
        <v>1.4710431173821092E-2</v>
      </c>
      <c r="P1829" s="44">
        <f>IFERROR(_xll.qlIndexFixing(ONIndex6M,I1829,TRUE,_xll.ohTrigger(RecalcTrigger,Trigger6M)),NA())</f>
        <v>1.4851822711658969E-2</v>
      </c>
      <c r="Q1829" s="183">
        <f>IFERROR(_xll.qlIndexFixing(ONIndex1Y,I1829,TRUE,_xll.ohTrigger(RecalcTrigger,Trigger1Y)),NA())</f>
        <v>1.514399907788011E-2</v>
      </c>
    </row>
    <row r="1830" spans="2:17" x14ac:dyDescent="0.2">
      <c r="B1830" s="39" t="s">
        <v>42</v>
      </c>
      <c r="D1830" s="42">
        <f>_xll.qlCalendarAdvance(Calendar,$D1829,B1830,"f",FALSE)</f>
        <v>52286</v>
      </c>
      <c r="E1830" s="177">
        <f>_xll.qlInterestRateIndexValueDate(IndexON,D1830)</f>
        <v>52286</v>
      </c>
      <c r="F1830" s="193">
        <f>IFERROR(_xll.qlIndexFixing(IndexON,D1830,TRUE,_xll.ohTrigger(RecalcTrigger,TriggerON)),NA())</f>
        <v>1.4338258288191241E-2</v>
      </c>
      <c r="H1830" s="42">
        <f>_xll.qlCalendarAdvance(Calendar,$H1829,B1830,"f",FALSE)</f>
        <v>52286</v>
      </c>
      <c r="I1830" s="177">
        <f>_xll.qlInterestRateIndexValueDate(Index1M,$H1830)</f>
        <v>52288</v>
      </c>
      <c r="J1830" s="182">
        <f>IFERROR(_xll.qlIndexFixing(Index1M,$H1830,TRUE,_xll.ohTrigger(RecalcTrigger,Trigger1M)),NA())</f>
        <v>1.4439708945748832E-2</v>
      </c>
      <c r="K1830" s="44">
        <f>IFERROR(_xll.qlIndexFixing(Index3M,H1830,TRUE,_xll.ohTrigger(RecalcTrigger,Trigger3M)),NA())</f>
        <v>1.4727253110672219E-2</v>
      </c>
      <c r="L1830" s="44">
        <f>IFERROR(_xll.qlIndexFixing(Index6M,$H1830,TRUE,_xll.ohTrigger(RecalcTrigger,Trigger6M)),NA())</f>
        <v>1.4871854797856092E-2</v>
      </c>
      <c r="M1830" s="183">
        <f>IFERROR(_xll.qlIndexFixing(Index1Y,$H1830,TRUE,_xll.ohTrigger(RecalcTrigger,Trigger1Y)),NA())</f>
        <v>1.517313293680019E-2</v>
      </c>
      <c r="N1830" s="182">
        <f>IFERROR(_xll.qlIndexFixing(ONIndex1M,I1830,TRUE,_xll.ohTrigger(RecalcTrigger,Trigger1M)),NA())</f>
        <v>1.4433716138535502E-2</v>
      </c>
      <c r="O1830" s="44">
        <f>IFERROR(_xll.qlIndexFixing(ONIndex3M,I1830,TRUE,_xll.ohTrigger(RecalcTrigger,Trigger3M)),NA())</f>
        <v>1.4708885089760315E-2</v>
      </c>
      <c r="P1830" s="44">
        <f>IFERROR(_xll.qlIndexFixing(ONIndex6M,I1830,TRUE,_xll.ohTrigger(RecalcTrigger,Trigger6M)),NA())</f>
        <v>1.4848875243309578E-2</v>
      </c>
      <c r="Q1830" s="183">
        <f>IFERROR(_xll.qlIndexFixing(ONIndex1Y,I1830,TRUE,_xll.ohTrigger(RecalcTrigger,Trigger1Y)),NA())</f>
        <v>1.5139636764249786E-2</v>
      </c>
    </row>
    <row r="1831" spans="2:17" x14ac:dyDescent="0.2">
      <c r="B1831" s="39" t="s">
        <v>42</v>
      </c>
      <c r="D1831" s="42">
        <f>_xll.qlCalendarAdvance(Calendar,$D1830,B1831,"f",FALSE)</f>
        <v>52293</v>
      </c>
      <c r="E1831" s="177">
        <f>_xll.qlInterestRateIndexValueDate(IndexON,D1831)</f>
        <v>52293</v>
      </c>
      <c r="F1831" s="193">
        <f>IFERROR(_xll.qlIndexFixing(IndexON,D1831,TRUE,_xll.ohTrigger(RecalcTrigger,TriggerON)),NA())</f>
        <v>1.4336858338674929E-2</v>
      </c>
      <c r="H1831" s="42">
        <f>_xll.qlCalendarAdvance(Calendar,$H1830,B1831,"f",FALSE)</f>
        <v>52293</v>
      </c>
      <c r="I1831" s="177">
        <f>_xll.qlInterestRateIndexValueDate(Index1M,$H1831)</f>
        <v>52295</v>
      </c>
      <c r="J1831" s="182">
        <f>IFERROR(_xll.qlIndexFixing(Index1M,$H1831,TRUE,_xll.ohTrigger(RecalcTrigger,Trigger1M)),NA())</f>
        <v>1.4439174924613662E-2</v>
      </c>
      <c r="K1831" s="44">
        <f>IFERROR(_xll.qlIndexFixing(Index3M,H1831,TRUE,_xll.ohTrigger(RecalcTrigger,Trigger3M)),NA())</f>
        <v>1.4726529062288548E-2</v>
      </c>
      <c r="L1831" s="44">
        <f>IFERROR(_xll.qlIndexFixing(Index6M,$H1831,TRUE,_xll.ohTrigger(RecalcTrigger,Trigger6M)),NA())</f>
        <v>1.4870124491624481E-2</v>
      </c>
      <c r="M1831" s="183">
        <f>IFERROR(_xll.qlIndexFixing(Index1Y,$H1831,TRUE,_xll.ohTrigger(RecalcTrigger,Trigger1Y)),NA())</f>
        <v>1.5170993290783781E-2</v>
      </c>
      <c r="N1831" s="182">
        <f>IFERROR(_xll.qlIndexFixing(ONIndex1M,I1831,TRUE,_xll.ohTrigger(RecalcTrigger,Trigger1M)),NA())</f>
        <v>1.4432356618598874E-2</v>
      </c>
      <c r="O1831" s="44">
        <f>IFERROR(_xll.qlIndexFixing(ONIndex3M,I1831,TRUE,_xll.ohTrigger(RecalcTrigger,Trigger3M)),NA())</f>
        <v>1.4707367997788268E-2</v>
      </c>
      <c r="P1831" s="44">
        <f>IFERROR(_xll.qlIndexFixing(ONIndex6M,I1831,TRUE,_xll.ohTrigger(RecalcTrigger,Trigger6M)),NA())</f>
        <v>1.4845965180159126E-2</v>
      </c>
      <c r="Q1831" s="183">
        <f>IFERROR(_xll.qlIndexFixing(ONIndex1Y,I1831,TRUE,_xll.ohTrigger(RecalcTrigger,Trigger1Y)),NA())</f>
        <v>1.5135337022647022E-2</v>
      </c>
    </row>
    <row r="1832" spans="2:17" x14ac:dyDescent="0.2">
      <c r="B1832" s="39" t="s">
        <v>42</v>
      </c>
      <c r="D1832" s="42">
        <f>_xll.qlCalendarAdvance(Calendar,$D1831,B1832,"f",FALSE)</f>
        <v>52300</v>
      </c>
      <c r="E1832" s="177">
        <f>_xll.qlInterestRateIndexValueDate(IndexON,D1832)</f>
        <v>52300</v>
      </c>
      <c r="F1832" s="193">
        <f>IFERROR(_xll.qlIndexFixing(IndexON,D1832,TRUE,_xll.ohTrigger(RecalcTrigger,TriggerON)),NA())</f>
        <v>1.4335486673333619E-2</v>
      </c>
      <c r="H1832" s="42">
        <f>_xll.qlCalendarAdvance(Calendar,$H1831,B1832,"f",FALSE)</f>
        <v>52300</v>
      </c>
      <c r="I1832" s="177">
        <f>_xll.qlInterestRateIndexValueDate(Index1M,$H1832)</f>
        <v>52302</v>
      </c>
      <c r="J1832" s="182">
        <f>IFERROR(_xll.qlIndexFixing(Index1M,$H1832,TRUE,_xll.ohTrigger(RecalcTrigger,Trigger1M)),NA())</f>
        <v>1.4437885813813056E-2</v>
      </c>
      <c r="K1832" s="44">
        <f>IFERROR(_xll.qlIndexFixing(Index3M,H1832,TRUE,_xll.ohTrigger(RecalcTrigger,Trigger3M)),NA())</f>
        <v>1.4725211061390561E-2</v>
      </c>
      <c r="L1832" s="44">
        <f>IFERROR(_xll.qlIndexFixing(Index6M,$H1832,TRUE,_xll.ohTrigger(RecalcTrigger,Trigger6M)),NA())</f>
        <v>1.4867721839760779E-2</v>
      </c>
      <c r="M1832" s="183">
        <f>IFERROR(_xll.qlIndexFixing(Index1Y,$H1832,TRUE,_xll.ohTrigger(RecalcTrigger,Trigger1Y)),NA())</f>
        <v>1.5168415809732366E-2</v>
      </c>
      <c r="N1832" s="182">
        <f>IFERROR(_xll.qlIndexFixing(ONIndex1M,I1832,TRUE,_xll.ohTrigger(RecalcTrigger,Trigger1M)),NA())</f>
        <v>1.4431024245746826E-2</v>
      </c>
      <c r="O1832" s="44">
        <f>IFERROR(_xll.qlIndexFixing(ONIndex3M,I1832,TRUE,_xll.ohTrigger(RecalcTrigger,Trigger3M)),NA())</f>
        <v>1.4705879987593207E-2</v>
      </c>
      <c r="P1832" s="44">
        <f>IFERROR(_xll.qlIndexFixing(ONIndex6M,I1832,TRUE,_xll.ohTrigger(RecalcTrigger,Trigger6M)),NA())</f>
        <v>1.4843092640433042E-2</v>
      </c>
      <c r="Q1832" s="183">
        <f>IFERROR(_xll.qlIndexFixing(ONIndex1Y,I1832,TRUE,_xll.ohTrigger(RecalcTrigger,Trigger1Y)),NA())</f>
        <v>1.5131100048515478E-2</v>
      </c>
    </row>
    <row r="1833" spans="2:17" x14ac:dyDescent="0.2">
      <c r="B1833" s="39" t="s">
        <v>42</v>
      </c>
      <c r="D1833" s="42">
        <f>_xll.qlCalendarAdvance(Calendar,$D1832,B1833,"f",FALSE)</f>
        <v>52307</v>
      </c>
      <c r="E1833" s="177">
        <f>_xll.qlInterestRateIndexValueDate(IndexON,D1833)</f>
        <v>52307</v>
      </c>
      <c r="F1833" s="193">
        <f>IFERROR(_xll.qlIndexFixing(IndexON,D1833,TRUE,_xll.ohTrigger(RecalcTrigger,TriggerON)),NA())</f>
        <v>1.4334143381775633E-2</v>
      </c>
      <c r="H1833" s="42">
        <f>_xll.qlCalendarAdvance(Calendar,$H1832,B1833,"f",FALSE)</f>
        <v>52307</v>
      </c>
      <c r="I1833" s="177">
        <f>_xll.qlInterestRateIndexValueDate(Index1M,$H1833)</f>
        <v>52309</v>
      </c>
      <c r="J1833" s="182">
        <f>IFERROR(_xll.qlIndexFixing(Index1M,$H1833,TRUE,_xll.ohTrigger(RecalcTrigger,Trigger1M)),NA())</f>
        <v>1.4436624113736141E-2</v>
      </c>
      <c r="K1833" s="44">
        <f>IFERROR(_xll.qlIndexFixing(Index3M,H1833,TRUE,_xll.ohTrigger(RecalcTrigger,Trigger3M)),NA())</f>
        <v>1.4723922873730541E-2</v>
      </c>
      <c r="L1833" s="44">
        <f>IFERROR(_xll.qlIndexFixing(Index6M,$H1833,TRUE,_xll.ohTrigger(RecalcTrigger,Trigger6M)),NA())</f>
        <v>1.4865358629623952E-2</v>
      </c>
      <c r="M1833" s="183">
        <f>IFERROR(_xll.qlIndexFixing(Index1Y,$H1833,TRUE,_xll.ohTrigger(RecalcTrigger,Trigger1Y)),NA())</f>
        <v>1.5165907357264884E-2</v>
      </c>
      <c r="N1833" s="182">
        <f>IFERROR(_xll.qlIndexFixing(ONIndex1M,I1833,TRUE,_xll.ohTrigger(RecalcTrigger,Trigger1M)),NA())</f>
        <v>1.4429719106789918E-2</v>
      </c>
      <c r="O1833" s="44">
        <f>IFERROR(_xll.qlIndexFixing(ONIndex3M,I1833,TRUE,_xll.ohTrigger(RecalcTrigger,Trigger3M)),NA())</f>
        <v>1.4704421148783453E-2</v>
      </c>
      <c r="P1833" s="44">
        <f>IFERROR(_xll.qlIndexFixing(ONIndex6M,I1833,TRUE,_xll.ohTrigger(RecalcTrigger,Trigger6M)),NA())</f>
        <v>1.4840257742756435E-2</v>
      </c>
      <c r="Q1833" s="183">
        <f>IFERROR(_xll.qlIndexFixing(ONIndex1Y,I1833,TRUE,_xll.ohTrigger(RecalcTrigger,Trigger1Y)),NA())</f>
        <v>1.5126926037138944E-2</v>
      </c>
    </row>
    <row r="1834" spans="2:17" x14ac:dyDescent="0.2">
      <c r="B1834" s="39" t="s">
        <v>42</v>
      </c>
      <c r="D1834" s="42">
        <f>_xll.qlCalendarAdvance(Calendar,$D1833,B1834,"f",FALSE)</f>
        <v>52314</v>
      </c>
      <c r="E1834" s="177">
        <f>_xll.qlInterestRateIndexValueDate(IndexON,D1834)</f>
        <v>52314</v>
      </c>
      <c r="F1834" s="193">
        <f>IFERROR(_xll.qlIndexFixing(IndexON,D1834,TRUE,_xll.ohTrigger(RecalcTrigger,TriggerON)),NA())</f>
        <v>1.4332828554248778E-2</v>
      </c>
      <c r="H1834" s="42">
        <f>_xll.qlCalendarAdvance(Calendar,$H1833,B1834,"f",FALSE)</f>
        <v>52314</v>
      </c>
      <c r="I1834" s="177">
        <f>_xll.qlInterestRateIndexValueDate(Index1M,$H1834)</f>
        <v>52316</v>
      </c>
      <c r="J1834" s="182">
        <f>IFERROR(_xll.qlIndexFixing(Index1M,$H1834,TRUE,_xll.ohTrigger(RecalcTrigger,Trigger1M)),NA())</f>
        <v>1.4435389911310881E-2</v>
      </c>
      <c r="K1834" s="44">
        <f>IFERROR(_xll.qlIndexFixing(Index3M,H1834,TRUE,_xll.ohTrigger(RecalcTrigger,Trigger3M)),NA())</f>
        <v>1.472266458916878E-2</v>
      </c>
      <c r="L1834" s="44">
        <f>IFERROR(_xll.qlIndexFixing(Index6M,$H1834,TRUE,_xll.ohTrigger(RecalcTrigger,Trigger6M)),NA())</f>
        <v>1.4863034980446365E-2</v>
      </c>
      <c r="M1834" s="183">
        <f>IFERROR(_xll.qlIndexFixing(Index1Y,$H1834,TRUE,_xll.ohTrigger(RecalcTrigger,Trigger1Y)),NA())</f>
        <v>1.516346813118963E-2</v>
      </c>
      <c r="N1834" s="182">
        <f>IFERROR(_xll.qlIndexFixing(ONIndex1M,I1834,TRUE,_xll.ohTrigger(RecalcTrigger,Trigger1M)),NA())</f>
        <v>1.4428081227917389E-2</v>
      </c>
      <c r="O1834" s="44">
        <f>IFERROR(_xll.qlIndexFixing(ONIndex3M,I1834,TRUE,_xll.ohTrigger(RecalcTrigger,Trigger3M)),NA())</f>
        <v>1.4702588506905201E-2</v>
      </c>
      <c r="P1834" s="44">
        <f>IFERROR(_xll.qlIndexFixing(ONIndex6M,I1834,TRUE,_xll.ohTrigger(RecalcTrigger,Trigger6M)),NA())</f>
        <v>1.4836668375632911E-2</v>
      </c>
      <c r="Q1834" s="183">
        <f>IFERROR(_xll.qlIndexFixing(ONIndex1Y,I1834,TRUE,_xll.ohTrigger(RecalcTrigger,Trigger1Y)),NA())</f>
        <v>1.5121652281946396E-2</v>
      </c>
    </row>
    <row r="1835" spans="2:17" x14ac:dyDescent="0.2">
      <c r="B1835" s="39" t="s">
        <v>42</v>
      </c>
      <c r="D1835" s="42">
        <f>_xll.qlCalendarAdvance(Calendar,$D1834,B1835,"f",FALSE)</f>
        <v>52321</v>
      </c>
      <c r="E1835" s="177">
        <f>_xll.qlInterestRateIndexValueDate(IndexON,D1835)</f>
        <v>52321</v>
      </c>
      <c r="F1835" s="193">
        <f>IFERROR(_xll.qlIndexFixing(IndexON,D1835,TRUE,_xll.ohTrigger(RecalcTrigger,TriggerON)),NA())</f>
        <v>1.4331542280121568E-2</v>
      </c>
      <c r="H1835" s="42">
        <f>_xll.qlCalendarAdvance(Calendar,$H1834,B1835,"f",FALSE)</f>
        <v>52321</v>
      </c>
      <c r="I1835" s="177">
        <f>_xll.qlInterestRateIndexValueDate(Index1M,$H1835)</f>
        <v>52323</v>
      </c>
      <c r="J1835" s="182">
        <f>IFERROR(_xll.qlIndexFixing(Index1M,$H1835,TRUE,_xll.ohTrigger(RecalcTrigger,Trigger1M)),NA())</f>
        <v>1.4434183293470237E-2</v>
      </c>
      <c r="K1835" s="44">
        <f>IFERROR(_xll.qlIndexFixing(Index3M,H1835,TRUE,_xll.ohTrigger(RecalcTrigger,Trigger3M)),NA())</f>
        <v>1.4721217732453759E-2</v>
      </c>
      <c r="L1835" s="44">
        <f>IFERROR(_xll.qlIndexFixing(Index6M,$H1835,TRUE,_xll.ohTrigger(RecalcTrigger,Trigger6M)),NA())</f>
        <v>1.4860281803078433E-2</v>
      </c>
      <c r="M1835" s="183">
        <f>IFERROR(_xll.qlIndexFixing(Index1Y,$H1835,TRUE,_xll.ohTrigger(RecalcTrigger,Trigger1Y)),NA())</f>
        <v>1.5161098329328144E-2</v>
      </c>
      <c r="N1835" s="182">
        <f>IFERROR(_xll.qlIndexFixing(ONIndex1M,I1835,TRUE,_xll.ohTrigger(RecalcTrigger,Trigger1M)),NA())</f>
        <v>1.4427190877963625E-2</v>
      </c>
      <c r="O1835" s="44">
        <f>IFERROR(_xll.qlIndexFixing(ONIndex3M,I1835,TRUE,_xll.ohTrigger(RecalcTrigger,Trigger3M)),NA())</f>
        <v>1.4701591343113662E-2</v>
      </c>
      <c r="P1835" s="44">
        <f>IFERROR(_xll.qlIndexFixing(ONIndex6M,I1835,TRUE,_xll.ohTrigger(RecalcTrigger,Trigger6M)),NA())</f>
        <v>1.4834701347252732E-2</v>
      </c>
      <c r="Q1835" s="183">
        <f>IFERROR(_xll.qlIndexFixing(ONIndex1Y,I1835,TRUE,_xll.ohTrigger(RecalcTrigger,Trigger1Y)),NA())</f>
        <v>1.5118767683706125E-2</v>
      </c>
    </row>
    <row r="1836" spans="2:17" x14ac:dyDescent="0.2">
      <c r="B1836" s="39" t="s">
        <v>42</v>
      </c>
      <c r="D1836" s="42">
        <f>_xll.qlCalendarAdvance(Calendar,$D1835,B1836,"f",FALSE)</f>
        <v>52328</v>
      </c>
      <c r="E1836" s="177">
        <f>_xll.qlInterestRateIndexValueDate(IndexON,D1836)</f>
        <v>52328</v>
      </c>
      <c r="F1836" s="193">
        <f>IFERROR(_xll.qlIndexFixing(IndexON,D1836,TRUE,_xll.ohTrigger(RecalcTrigger,TriggerON)),NA())</f>
        <v>1.4330284649881619E-2</v>
      </c>
      <c r="H1836" s="42">
        <f>_xll.qlCalendarAdvance(Calendar,$H1835,B1836,"f",FALSE)</f>
        <v>52328</v>
      </c>
      <c r="I1836" s="177">
        <f>_xll.qlInterestRateIndexValueDate(Index1M,$H1836)</f>
        <v>52330</v>
      </c>
      <c r="J1836" s="182">
        <f>IFERROR(_xll.qlIndexFixing(Index1M,$H1836,TRUE,_xll.ohTrigger(RecalcTrigger,Trigger1M)),NA())</f>
        <v>1.4433004347134681E-2</v>
      </c>
      <c r="K1836" s="44">
        <f>IFERROR(_xll.qlIndexFixing(Index3M,H1836,TRUE,_xll.ohTrigger(RecalcTrigger,Trigger3M)),NA())</f>
        <v>1.4720017406930387E-2</v>
      </c>
      <c r="L1836" s="44">
        <f>IFERROR(_xll.qlIndexFixing(Index6M,$H1836,TRUE,_xll.ohTrigger(RecalcTrigger,Trigger6M)),NA())</f>
        <v>1.4858029260601518E-2</v>
      </c>
      <c r="M1836" s="183">
        <f>IFERROR(_xll.qlIndexFixing(Index1Y,$H1836,TRUE,_xll.ohTrigger(RecalcTrigger,Trigger1Y)),NA())</f>
        <v>1.5158798149514135E-2</v>
      </c>
      <c r="N1836" s="182">
        <f>IFERROR(_xll.qlIndexFixing(ONIndex1M,I1836,TRUE,_xll.ohTrigger(RecalcTrigger,Trigger1M)),NA())</f>
        <v>1.4425967961715358E-2</v>
      </c>
      <c r="O1836" s="44">
        <f>IFERROR(_xll.qlIndexFixing(ONIndex3M,I1836,TRUE,_xll.ohTrigger(RecalcTrigger,Trigger3M)),NA())</f>
        <v>1.4700220555550203E-2</v>
      </c>
      <c r="P1836" s="44">
        <f>IFERROR(_xll.qlIndexFixing(ONIndex6M,I1836,TRUE,_xll.ohTrigger(RecalcTrigger,Trigger6M)),NA())</f>
        <v>1.4831980086356111E-2</v>
      </c>
      <c r="Q1836" s="183">
        <f>IFERROR(_xll.qlIndexFixing(ONIndex1Y,I1836,TRUE,_xll.ohTrigger(RecalcTrigger,Trigger1Y)),NA())</f>
        <v>1.511478373237729E-2</v>
      </c>
    </row>
    <row r="1837" spans="2:17" x14ac:dyDescent="0.2">
      <c r="B1837" s="39" t="s">
        <v>42</v>
      </c>
      <c r="D1837" s="42">
        <f>_xll.qlCalendarAdvance(Calendar,$D1836,B1837,"f",FALSE)</f>
        <v>52335</v>
      </c>
      <c r="E1837" s="177">
        <f>_xll.qlInterestRateIndexValueDate(IndexON,D1837)</f>
        <v>52335</v>
      </c>
      <c r="F1837" s="193">
        <f>IFERROR(_xll.qlIndexFixing(IndexON,D1837,TRUE,_xll.ohTrigger(RecalcTrigger,TriggerON)),NA())</f>
        <v>1.4329055752977382E-2</v>
      </c>
      <c r="H1837" s="42">
        <f>_xll.qlCalendarAdvance(Calendar,$H1836,B1837,"f",FALSE)</f>
        <v>52335</v>
      </c>
      <c r="I1837" s="177">
        <f>_xll.qlInterestRateIndexValueDate(Index1M,$H1837)</f>
        <v>52337</v>
      </c>
      <c r="J1837" s="182">
        <f>IFERROR(_xll.qlIndexFixing(Index1M,$H1837,TRUE,_xll.ohTrigger(RecalcTrigger,Trigger1M)),NA())</f>
        <v>1.4431853159239671E-2</v>
      </c>
      <c r="K1837" s="44">
        <f>IFERROR(_xll.qlIndexFixing(Index3M,H1837,TRUE,_xll.ohTrigger(RecalcTrigger,Trigger3M)),NA())</f>
        <v>1.471884724644144E-2</v>
      </c>
      <c r="L1837" s="44">
        <f>IFERROR(_xll.qlIndexFixing(Index6M,$H1837,TRUE,_xll.ohTrigger(RecalcTrigger,Trigger6M)),NA())</f>
        <v>1.4855816606277711E-2</v>
      </c>
      <c r="M1837" s="183">
        <f>IFERROR(_xll.qlIndexFixing(Index1Y,$H1837,TRUE,_xll.ohTrigger(RecalcTrigger,Trigger1Y)),NA())</f>
        <v>1.5156772463391048E-2</v>
      </c>
      <c r="N1837" s="182">
        <f>IFERROR(_xll.qlIndexFixing(ONIndex1M,I1837,TRUE,_xll.ohTrigger(RecalcTrigger,Trigger1M)),NA())</f>
        <v>1.4424772626684401E-2</v>
      </c>
      <c r="O1837" s="44">
        <f>IFERROR(_xll.qlIndexFixing(ONIndex3M,I1837,TRUE,_xll.ohTrigger(RecalcTrigger,Trigger3M)),NA())</f>
        <v>1.4698879297405654E-2</v>
      </c>
      <c r="P1837" s="44">
        <f>IFERROR(_xll.qlIndexFixing(ONIndex6M,I1837,TRUE,_xll.ohTrigger(RecalcTrigger,Trigger6M)),NA())</f>
        <v>1.4829296941369918E-2</v>
      </c>
      <c r="Q1837" s="183">
        <f>IFERROR(_xll.qlIndexFixing(ONIndex1Y,I1837,TRUE,_xll.ohTrigger(RecalcTrigger,Trigger1Y)),NA())</f>
        <v>1.5110863524938623E-2</v>
      </c>
    </row>
    <row r="1838" spans="2:17" x14ac:dyDescent="0.2">
      <c r="B1838" s="39" t="s">
        <v>42</v>
      </c>
      <c r="D1838" s="42">
        <f>_xll.qlCalendarAdvance(Calendar,$D1837,B1838,"f",FALSE)</f>
        <v>52342</v>
      </c>
      <c r="E1838" s="177">
        <f>_xll.qlInterestRateIndexValueDate(IndexON,D1838)</f>
        <v>52342</v>
      </c>
      <c r="F1838" s="193">
        <f>IFERROR(_xll.qlIndexFixing(IndexON,D1838,TRUE,_xll.ohTrigger(RecalcTrigger,TriggerON)),NA())</f>
        <v>1.4327855679496793E-2</v>
      </c>
      <c r="H1838" s="42">
        <f>_xll.qlCalendarAdvance(Calendar,$H1837,B1838,"f",FALSE)</f>
        <v>52342</v>
      </c>
      <c r="I1838" s="177">
        <f>_xll.qlInterestRateIndexValueDate(Index1M,$H1838)</f>
        <v>52344</v>
      </c>
      <c r="J1838" s="182">
        <f>IFERROR(_xll.qlIndexFixing(Index1M,$H1838,TRUE,_xll.ohTrigger(RecalcTrigger,Trigger1M)),NA())</f>
        <v>1.4430729816710675E-2</v>
      </c>
      <c r="K1838" s="44">
        <f>IFERROR(_xll.qlIndexFixing(Index3M,H1838,TRUE,_xll.ohTrigger(RecalcTrigger,Trigger3M)),NA())</f>
        <v>1.4717707340848228E-2</v>
      </c>
      <c r="L1838" s="44">
        <f>IFERROR(_xll.qlIndexFixing(Index6M,$H1838,TRUE,_xll.ohTrigger(RecalcTrigger,Trigger6M)),NA())</f>
        <v>1.4853643959333609E-2</v>
      </c>
      <c r="M1838" s="183">
        <f>IFERROR(_xll.qlIndexFixing(Index1Y,$H1838,TRUE,_xll.ohTrigger(RecalcTrigger,Trigger1Y)),NA())</f>
        <v>1.5154407447429831E-2</v>
      </c>
      <c r="N1838" s="182">
        <f>IFERROR(_xll.qlIndexFixing(ONIndex1M,I1838,TRUE,_xll.ohTrigger(RecalcTrigger,Trigger1M)),NA())</f>
        <v>1.4423604959681313E-2</v>
      </c>
      <c r="O1838" s="44">
        <f>IFERROR(_xll.qlIndexFixing(ONIndex3M,I1838,TRUE,_xll.ohTrigger(RecalcTrigger,Trigger3M)),NA())</f>
        <v>1.4697567658528143E-2</v>
      </c>
      <c r="P1838" s="44">
        <f>IFERROR(_xll.qlIndexFixing(ONIndex6M,I1838,TRUE,_xll.ohTrigger(RecalcTrigger,Trigger6M)),NA())</f>
        <v>1.4826652030839327E-2</v>
      </c>
      <c r="Q1838" s="183">
        <f>IFERROR(_xll.qlIndexFixing(ONIndex1Y,I1838,TRUE,_xll.ohTrigger(RecalcTrigger,Trigger1Y)),NA())</f>
        <v>1.5107007256833782E-2</v>
      </c>
    </row>
    <row r="1839" spans="2:17" x14ac:dyDescent="0.2">
      <c r="B1839" s="39" t="s">
        <v>42</v>
      </c>
      <c r="D1839" s="42">
        <f>_xll.qlCalendarAdvance(Calendar,$D1838,B1839,"f",FALSE)</f>
        <v>52349</v>
      </c>
      <c r="E1839" s="177">
        <f>_xll.qlInterestRateIndexValueDate(IndexON,D1839)</f>
        <v>52349</v>
      </c>
      <c r="F1839" s="193">
        <f>IFERROR(_xll.qlIndexFixing(IndexON,D1839,TRUE,_xll.ohTrigger(RecalcTrigger,TriggerON)),NA())</f>
        <v>1.4326684519367916E-2</v>
      </c>
      <c r="H1839" s="42">
        <f>_xll.qlCalendarAdvance(Calendar,$H1838,B1839,"f",FALSE)</f>
        <v>52349</v>
      </c>
      <c r="I1839" s="177">
        <f>_xll.qlInterestRateIndexValueDate(Index1M,$H1839)</f>
        <v>52351</v>
      </c>
      <c r="J1839" s="182">
        <f>IFERROR(_xll.qlIndexFixing(Index1M,$H1839,TRUE,_xll.ohTrigger(RecalcTrigger,Trigger1M)),NA())</f>
        <v>1.4428995242458682E-2</v>
      </c>
      <c r="K1839" s="44">
        <f>IFERROR(_xll.qlIndexFixing(Index3M,H1839,TRUE,_xll.ohTrigger(RecalcTrigger,Trigger3M)),NA())</f>
        <v>1.4716824858055319E-2</v>
      </c>
      <c r="L1839" s="44">
        <f>IFERROR(_xll.qlIndexFixing(Index6M,$H1839,TRUE,_xll.ohTrigger(RecalcTrigger,Trigger6M)),NA())</f>
        <v>1.4851511438997116E-2</v>
      </c>
      <c r="M1839" s="183">
        <f>IFERROR(_xll.qlIndexFixing(Index1Y,$H1839,TRUE,_xll.ohTrigger(RecalcTrigger,Trigger1Y)),NA())</f>
        <v>1.5151675971313391E-2</v>
      </c>
      <c r="N1839" s="182">
        <f>IFERROR(_xll.qlIndexFixing(ONIndex1M,I1839,TRUE,_xll.ohTrigger(RecalcTrigger,Trigger1M)),NA())</f>
        <v>1.4422304473642455E-2</v>
      </c>
      <c r="O1839" s="44">
        <f>IFERROR(_xll.qlIndexFixing(ONIndex3M,I1839,TRUE,_xll.ohTrigger(RecalcTrigger,Trigger3M)),NA())</f>
        <v>1.469610502571328E-2</v>
      </c>
      <c r="P1839" s="44">
        <f>IFERROR(_xll.qlIndexFixing(ONIndex6M,I1839,TRUE,_xll.ohTrigger(RecalcTrigger,Trigger6M)),NA())</f>
        <v>1.4823676245301343E-2</v>
      </c>
      <c r="Q1839" s="183">
        <f>IFERROR(_xll.qlIndexFixing(ONIndex1Y,I1839,TRUE,_xll.ohTrigger(RecalcTrigger,Trigger1Y)),NA())</f>
        <v>1.5102678636811362E-2</v>
      </c>
    </row>
    <row r="1840" spans="2:17" x14ac:dyDescent="0.2">
      <c r="B1840" s="39" t="s">
        <v>42</v>
      </c>
      <c r="D1840" s="42">
        <f>_xll.qlCalendarAdvance(Calendar,$D1839,B1840,"f",FALSE)</f>
        <v>52356</v>
      </c>
      <c r="E1840" s="177">
        <f>_xll.qlInterestRateIndexValueDate(IndexON,D1840)</f>
        <v>52356</v>
      </c>
      <c r="F1840" s="193">
        <f>IFERROR(_xll.qlIndexFixing(IndexON,D1840,TRUE,_xll.ohTrigger(RecalcTrigger,TriggerON)),NA())</f>
        <v>1.4325542362358945E-2</v>
      </c>
      <c r="H1840" s="42">
        <f>_xll.qlCalendarAdvance(Calendar,$H1839,B1840,"f",FALSE)</f>
        <v>52356</v>
      </c>
      <c r="I1840" s="177">
        <f>_xll.qlInterestRateIndexValueDate(Index1M,$H1840)</f>
        <v>52358</v>
      </c>
      <c r="J1840" s="182">
        <f>IFERROR(_xll.qlIndexFixing(Index1M,$H1840,TRUE,_xll.ohTrigger(RecalcTrigger,Trigger1M)),NA())</f>
        <v>1.4428567015472571E-2</v>
      </c>
      <c r="K1840" s="44">
        <f>IFERROR(_xll.qlIndexFixing(Index3M,H1840,TRUE,_xll.ohTrigger(RecalcTrigger,Trigger3M)),NA())</f>
        <v>1.4715747879222248E-2</v>
      </c>
      <c r="L1840" s="44">
        <f>IFERROR(_xll.qlIndexFixing(Index6M,$H1840,TRUE,_xll.ohTrigger(RecalcTrigger,Trigger6M)),NA())</f>
        <v>1.4849930542753966E-2</v>
      </c>
      <c r="M1840" s="183">
        <f>IFERROR(_xll.qlIndexFixing(Index1Y,$H1840,TRUE,_xll.ohTrigger(RecalcTrigger,Trigger1Y)),NA())</f>
        <v>1.5150297607866596E-2</v>
      </c>
      <c r="N1840" s="182">
        <f>IFERROR(_xll.qlIndexFixing(ONIndex1M,I1840,TRUE,_xll.ohTrigger(RecalcTrigger,Trigger1M)),NA())</f>
        <v>1.4421352977160851E-2</v>
      </c>
      <c r="O1840" s="44">
        <f>IFERROR(_xll.qlIndexFixing(ONIndex3M,I1840,TRUE,_xll.ohTrigger(RecalcTrigger,Trigger3M)),NA())</f>
        <v>1.469503359604829E-2</v>
      </c>
      <c r="P1840" s="44">
        <f>IFERROR(_xll.qlIndexFixing(ONIndex6M,I1840,TRUE,_xll.ohTrigger(RecalcTrigger,Trigger6M)),NA())</f>
        <v>1.4821477386366411E-2</v>
      </c>
      <c r="Q1840" s="183">
        <f>IFERROR(_xll.qlIndexFixing(ONIndex1Y,I1840,TRUE,_xll.ohTrigger(RecalcTrigger,Trigger1Y)),NA())</f>
        <v>1.5099487319680804E-2</v>
      </c>
    </row>
    <row r="1841" spans="2:17" x14ac:dyDescent="0.2">
      <c r="B1841" s="39" t="s">
        <v>42</v>
      </c>
      <c r="D1841" s="42">
        <f>_xll.qlCalendarAdvance(Calendar,$D1840,B1841,"f",FALSE)</f>
        <v>52363</v>
      </c>
      <c r="E1841" s="177">
        <f>_xll.qlInterestRateIndexValueDate(IndexON,D1841)</f>
        <v>52363</v>
      </c>
      <c r="F1841" s="193">
        <f>IFERROR(_xll.qlIndexFixing(IndexON,D1841,TRUE,_xll.ohTrigger(RecalcTrigger,TriggerON)),NA())</f>
        <v>1.4324429298397945E-2</v>
      </c>
      <c r="H1841" s="42">
        <f>_xll.qlCalendarAdvance(Calendar,$H1840,B1841,"f",FALSE)</f>
        <v>52363</v>
      </c>
      <c r="I1841" s="177">
        <f>_xll.qlInterestRateIndexValueDate(Index1M,$H1841)</f>
        <v>52365</v>
      </c>
      <c r="J1841" s="182">
        <f>IFERROR(_xll.qlIndexFixing(Index1M,$H1841,TRUE,_xll.ohTrigger(RecalcTrigger,Trigger1M)),NA())</f>
        <v>1.4427527730619394E-2</v>
      </c>
      <c r="K1841" s="44">
        <f>IFERROR(_xll.qlIndexFixing(Index3M,H1841,TRUE,_xll.ohTrigger(RecalcTrigger,Trigger3M)),NA())</f>
        <v>1.4714701432537291E-2</v>
      </c>
      <c r="L1841" s="44">
        <f>IFERROR(_xll.qlIndexFixing(Index6M,$H1841,TRUE,_xll.ohTrigger(RecalcTrigger,Trigger6M)),NA())</f>
        <v>1.4847887158944282E-2</v>
      </c>
      <c r="M1841" s="183">
        <f>IFERROR(_xll.qlIndexFixing(Index1Y,$H1841,TRUE,_xll.ohTrigger(RecalcTrigger,Trigger1Y)),NA())</f>
        <v>1.5148348506253661E-2</v>
      </c>
      <c r="N1841" s="182">
        <f>IFERROR(_xll.qlIndexFixing(ONIndex1M,I1841,TRUE,_xll.ohTrigger(RecalcTrigger,Trigger1M)),NA())</f>
        <v>1.4420268835264594E-2</v>
      </c>
      <c r="O1841" s="44">
        <f>IFERROR(_xll.qlIndexFixing(ONIndex3M,I1841,TRUE,_xll.ohTrigger(RecalcTrigger,Trigger3M)),NA())</f>
        <v>1.4693811351742525E-2</v>
      </c>
      <c r="P1841" s="44">
        <f>IFERROR(_xll.qlIndexFixing(ONIndex6M,I1841,TRUE,_xll.ohTrigger(RecalcTrigger,Trigger6M)),NA())</f>
        <v>1.4818947889674305E-2</v>
      </c>
      <c r="Q1841" s="183">
        <f>IFERROR(_xll.qlIndexFixing(ONIndex1Y,I1841,TRUE,_xll.ohTrigger(RecalcTrigger,Trigger1Y)),NA())</f>
        <v>1.5095824041280181E-2</v>
      </c>
    </row>
    <row r="1842" spans="2:17" x14ac:dyDescent="0.2">
      <c r="B1842" s="39" t="s">
        <v>42</v>
      </c>
      <c r="D1842" s="42">
        <f>_xll.qlCalendarAdvance(Calendar,$D1841,B1842,"f",FALSE)</f>
        <v>52370</v>
      </c>
      <c r="E1842" s="177">
        <f>_xll.qlInterestRateIndexValueDate(IndexON,D1842)</f>
        <v>52370</v>
      </c>
      <c r="F1842" s="193">
        <f>IFERROR(_xll.qlIndexFixing(IndexON,D1842,TRUE,_xll.ohTrigger(RecalcTrigger,TriggerON)),NA())</f>
        <v>1.4323345417333044E-2</v>
      </c>
      <c r="H1842" s="42">
        <f>_xll.qlCalendarAdvance(Calendar,$H1841,B1842,"f",FALSE)</f>
        <v>52370</v>
      </c>
      <c r="I1842" s="177">
        <f>_xll.qlInterestRateIndexValueDate(Index1M,$H1842)</f>
        <v>52372</v>
      </c>
      <c r="J1842" s="182">
        <f>IFERROR(_xll.qlIndexFixing(Index1M,$H1842,TRUE,_xll.ohTrigger(RecalcTrigger,Trigger1M)),NA())</f>
        <v>1.4426516638851583E-2</v>
      </c>
      <c r="K1842" s="44">
        <f>IFERROR(_xll.qlIndexFixing(Index3M,H1842,TRUE,_xll.ohTrigger(RecalcTrigger,Trigger3M)),NA())</f>
        <v>1.4713685607868562E-2</v>
      </c>
      <c r="L1842" s="44">
        <f>IFERROR(_xll.qlIndexFixing(Index6M,$H1842,TRUE,_xll.ohTrigger(RecalcTrigger,Trigger6M)),NA())</f>
        <v>1.4845884290017229E-2</v>
      </c>
      <c r="M1842" s="183">
        <f>IFERROR(_xll.qlIndexFixing(Index1Y,$H1842,TRUE,_xll.ohTrigger(RecalcTrigger,Trigger1Y)),NA())</f>
        <v>1.5146470213965651E-2</v>
      </c>
      <c r="N1842" s="182">
        <f>IFERROR(_xll.qlIndexFixing(ONIndex1M,I1842,TRUE,_xll.ohTrigger(RecalcTrigger,Trigger1M)),NA())</f>
        <v>1.4419212708718376E-2</v>
      </c>
      <c r="O1842" s="44">
        <f>IFERROR(_xll.qlIndexFixing(ONIndex3M,I1842,TRUE,_xll.ohTrigger(RecalcTrigger,Trigger3M)),NA())</f>
        <v>1.4692619084657466E-2</v>
      </c>
      <c r="P1842" s="44">
        <f>IFERROR(_xll.qlIndexFixing(ONIndex6M,I1842,TRUE,_xll.ohTrigger(RecalcTrigger,Trigger6M)),NA())</f>
        <v>1.481645710113888E-2</v>
      </c>
      <c r="Q1842" s="183">
        <f>IFERROR(_xll.qlIndexFixing(ONIndex1Y,I1842,TRUE,_xll.ohTrigger(RecalcTrigger,Trigger1Y)),NA())</f>
        <v>1.5092225483348543E-2</v>
      </c>
    </row>
    <row r="1843" spans="2:17" x14ac:dyDescent="0.2">
      <c r="B1843" s="39" t="s">
        <v>42</v>
      </c>
      <c r="D1843" s="42">
        <f>_xll.qlCalendarAdvance(Calendar,$D1842,B1843,"f",FALSE)</f>
        <v>52377</v>
      </c>
      <c r="E1843" s="177">
        <f>_xll.qlInterestRateIndexValueDate(IndexON,D1843)</f>
        <v>52377</v>
      </c>
      <c r="F1843" s="193">
        <f>IFERROR(_xll.qlIndexFixing(IndexON,D1843,TRUE,_xll.ohTrigger(RecalcTrigger,TriggerON)),NA())</f>
        <v>1.4322290809252181E-2</v>
      </c>
      <c r="H1843" s="42">
        <f>_xll.qlCalendarAdvance(Calendar,$H1842,B1843,"f",FALSE)</f>
        <v>52377</v>
      </c>
      <c r="I1843" s="177">
        <f>_xll.qlInterestRateIndexValueDate(Index1M,$H1843)</f>
        <v>52379</v>
      </c>
      <c r="J1843" s="182">
        <f>IFERROR(_xll.qlIndexFixing(Index1M,$H1843,TRUE,_xll.ohTrigger(RecalcTrigger,Trigger1M)),NA())</f>
        <v>1.4425533827097103E-2</v>
      </c>
      <c r="K1843" s="44">
        <f>IFERROR(_xll.qlIndexFixing(Index3M,H1843,TRUE,_xll.ohTrigger(RecalcTrigger,Trigger3M)),NA())</f>
        <v>1.4712700495082434E-2</v>
      </c>
      <c r="L1843" s="44">
        <f>IFERROR(_xll.qlIndexFixing(Index6M,$H1843,TRUE,_xll.ohTrigger(RecalcTrigger,Trigger6M)),NA())</f>
        <v>1.4843922055222792E-2</v>
      </c>
      <c r="M1843" s="183">
        <f>IFERROR(_xll.qlIndexFixing(Index1Y,$H1843,TRUE,_xll.ohTrigger(RecalcTrigger,Trigger1Y)),NA())</f>
        <v>1.5144662928928809E-2</v>
      </c>
      <c r="N1843" s="182">
        <f>IFERROR(_xll.qlIndexFixing(ONIndex1M,I1843,TRUE,_xll.ohTrigger(RecalcTrigger,Trigger1M)),NA())</f>
        <v>1.4418184684332758E-2</v>
      </c>
      <c r="O1843" s="44">
        <f>IFERROR(_xll.qlIndexFixing(ONIndex3M,I1843,TRUE,_xll.ohTrigger(RecalcTrigger,Trigger3M)),NA())</f>
        <v>1.4691456884561305E-2</v>
      </c>
      <c r="P1843" s="44">
        <f>IFERROR(_xll.qlIndexFixing(ONIndex6M,I1843,TRUE,_xll.ohTrigger(RecalcTrigger,Trigger6M)),NA())</f>
        <v>1.4814005139145436E-2</v>
      </c>
      <c r="Q1843" s="183">
        <f>IFERROR(_xll.qlIndexFixing(ONIndex1Y,I1843,TRUE,_xll.ohTrigger(RecalcTrigger,Trigger1Y)),NA())</f>
        <v>1.5088691841329549E-2</v>
      </c>
    </row>
    <row r="1844" spans="2:17" x14ac:dyDescent="0.2">
      <c r="B1844" s="39" t="s">
        <v>42</v>
      </c>
      <c r="D1844" s="42">
        <f>_xll.qlCalendarAdvance(Calendar,$D1843,B1844,"f",FALSE)</f>
        <v>52384</v>
      </c>
      <c r="E1844" s="177">
        <f>_xll.qlInterestRateIndexValueDate(IndexON,D1844)</f>
        <v>52384</v>
      </c>
      <c r="F1844" s="193">
        <f>IFERROR(_xll.qlIndexFixing(IndexON,D1844,TRUE,_xll.ohTrigger(RecalcTrigger,TriggerON)),NA())</f>
        <v>1.4321265563923546E-2</v>
      </c>
      <c r="H1844" s="42">
        <f>_xll.qlCalendarAdvance(Calendar,$H1843,B1844,"f",FALSE)</f>
        <v>52384</v>
      </c>
      <c r="I1844" s="177">
        <f>_xll.qlInterestRateIndexValueDate(Index1M,$H1844)</f>
        <v>52386</v>
      </c>
      <c r="J1844" s="182">
        <f>IFERROR(_xll.qlIndexFixing(Index1M,$H1844,TRUE,_xll.ohTrigger(RecalcTrigger,Trigger1M)),NA())</f>
        <v>1.4424579382286418E-2</v>
      </c>
      <c r="K1844" s="44">
        <f>IFERROR(_xll.qlIndexFixing(Index3M,H1844,TRUE,_xll.ohTrigger(RecalcTrigger,Trigger3M)),NA())</f>
        <v>1.4711746184047022E-2</v>
      </c>
      <c r="L1844" s="44">
        <f>IFERROR(_xll.qlIndexFixing(Index6M,$H1844,TRUE,_xll.ohTrigger(RecalcTrigger,Trigger6M)),NA())</f>
        <v>1.4841454909561907E-2</v>
      </c>
      <c r="M1844" s="183">
        <f>IFERROR(_xll.qlIndexFixing(Index1Y,$H1844,TRUE,_xll.ohTrigger(RecalcTrigger,Trigger1Y)),NA())</f>
        <v>1.5142926849083275E-2</v>
      </c>
      <c r="N1844" s="182">
        <f>IFERROR(_xll.qlIndexFixing(ONIndex1M,I1844,TRUE,_xll.ohTrigger(RecalcTrigger,Trigger1M)),NA())</f>
        <v>1.4417184849078168E-2</v>
      </c>
      <c r="O1844" s="44">
        <f>IFERROR(_xll.qlIndexFixing(ONIndex3M,I1844,TRUE,_xll.ohTrigger(RecalcTrigger,Trigger3M)),NA())</f>
        <v>1.4690324840822555E-2</v>
      </c>
      <c r="P1844" s="44">
        <f>IFERROR(_xll.qlIndexFixing(ONIndex6M,I1844,TRUE,_xll.ohTrigger(RecalcTrigger,Trigger6M)),NA())</f>
        <v>1.4811592122558892E-2</v>
      </c>
      <c r="Q1844" s="183">
        <f>IFERROR(_xll.qlIndexFixing(ONIndex1Y,I1844,TRUE,_xll.ohTrigger(RecalcTrigger,Trigger1Y)),NA())</f>
        <v>1.5085223310347118E-2</v>
      </c>
    </row>
    <row r="1845" spans="2:17" x14ac:dyDescent="0.2">
      <c r="B1845" s="39" t="s">
        <v>42</v>
      </c>
      <c r="D1845" s="42">
        <f>_xll.qlCalendarAdvance(Calendar,$D1844,B1845,"f",FALSE)</f>
        <v>52391</v>
      </c>
      <c r="E1845" s="177">
        <f>_xll.qlInterestRateIndexValueDate(IndexON,D1845)</f>
        <v>52391</v>
      </c>
      <c r="F1845" s="193">
        <f>IFERROR(_xll.qlIndexFixing(IndexON,D1845,TRUE,_xll.ohTrigger(RecalcTrigger,TriggerON)),NA())</f>
        <v>1.4320269771115335E-2</v>
      </c>
      <c r="H1845" s="42">
        <f>_xll.qlCalendarAdvance(Calendar,$H1844,B1845,"f",FALSE)</f>
        <v>52391</v>
      </c>
      <c r="I1845" s="177">
        <f>_xll.qlInterestRateIndexValueDate(Index1M,$H1845)</f>
        <v>52393</v>
      </c>
      <c r="J1845" s="182">
        <f>IFERROR(_xll.qlIndexFixing(Index1M,$H1845,TRUE,_xll.ohTrigger(RecalcTrigger,Trigger1M)),NA())</f>
        <v>1.4423653391349989E-2</v>
      </c>
      <c r="K1845" s="44">
        <f>IFERROR(_xll.qlIndexFixing(Index3M,H1845,TRUE,_xll.ohTrigger(RecalcTrigger,Trigger3M)),NA())</f>
        <v>1.4710822764631306E-2</v>
      </c>
      <c r="L1845" s="44">
        <f>IFERROR(_xll.qlIndexFixing(Index6M,$H1845,TRUE,_xll.ohTrigger(RecalcTrigger,Trigger6M)),NA())</f>
        <v>1.4839565652777668E-2</v>
      </c>
      <c r="M1845" s="183">
        <f>IFERROR(_xll.qlIndexFixing(Index1Y,$H1845,TRUE,_xll.ohTrigger(RecalcTrigger,Trigger1Y)),NA())</f>
        <v>1.514126217238331E-2</v>
      </c>
      <c r="N1845" s="182">
        <f>IFERROR(_xll.qlIndexFixing(ONIndex1M,I1845,TRUE,_xll.ohTrigger(RecalcTrigger,Trigger1M)),NA())</f>
        <v>1.4416213289605295E-2</v>
      </c>
      <c r="O1845" s="44">
        <f>IFERROR(_xll.qlIndexFixing(ONIndex3M,I1845,TRUE,_xll.ohTrigger(RecalcTrigger,Trigger3M)),NA())</f>
        <v>1.4689223043129473E-2</v>
      </c>
      <c r="P1845" s="44">
        <f>IFERROR(_xll.qlIndexFixing(ONIndex6M,I1845,TRUE,_xll.ohTrigger(RecalcTrigger,Trigger6M)),NA())</f>
        <v>1.4809218169444804E-2</v>
      </c>
      <c r="Q1845" s="183">
        <f>IFERROR(_xll.qlIndexFixing(ONIndex1Y,I1845,TRUE,_xll.ohTrigger(RecalcTrigger,Trigger1Y)),NA())</f>
        <v>1.5081820085924846E-2</v>
      </c>
    </row>
    <row r="1846" spans="2:17" x14ac:dyDescent="0.2">
      <c r="B1846" s="39" t="s">
        <v>42</v>
      </c>
      <c r="D1846" s="42">
        <f>_xll.qlCalendarAdvance(Calendar,$D1845,B1846,"f",FALSE)</f>
        <v>52398</v>
      </c>
      <c r="E1846" s="177">
        <f>_xll.qlInterestRateIndexValueDate(IndexON,D1846)</f>
        <v>52398</v>
      </c>
      <c r="F1846" s="193">
        <f>IFERROR(_xll.qlIndexFixing(IndexON,D1846,TRUE,_xll.ohTrigger(RecalcTrigger,TriggerON)),NA())</f>
        <v>1.4319303520915483E-2</v>
      </c>
      <c r="H1846" s="42">
        <f>_xll.qlCalendarAdvance(Calendar,$H1845,B1846,"f",FALSE)</f>
        <v>52398</v>
      </c>
      <c r="I1846" s="177">
        <f>_xll.qlInterestRateIndexValueDate(Index1M,$H1846)</f>
        <v>52400</v>
      </c>
      <c r="J1846" s="182">
        <f>IFERROR(_xll.qlIndexFixing(Index1M,$H1846,TRUE,_xll.ohTrigger(RecalcTrigger,Trigger1M)),NA())</f>
        <v>1.4422755941215781E-2</v>
      </c>
      <c r="K1846" s="44">
        <f>IFERROR(_xll.qlIndexFixing(Index3M,H1846,TRUE,_xll.ohTrigger(RecalcTrigger,Trigger3M)),NA())</f>
        <v>1.4709930326703402E-2</v>
      </c>
      <c r="L1846" s="44">
        <f>IFERROR(_xll.qlIndexFixing(Index6M,$H1846,TRUE,_xll.ohTrigger(RecalcTrigger,Trigger6M)),NA())</f>
        <v>1.4837717357255788E-2</v>
      </c>
      <c r="M1846" s="183">
        <f>IFERROR(_xll.qlIndexFixing(Index1Y,$H1846,TRUE,_xll.ohTrigger(RecalcTrigger,Trigger1Y)),NA())</f>
        <v>1.5139669096796862E-2</v>
      </c>
      <c r="N1846" s="182">
        <f>IFERROR(_xll.qlIndexFixing(ONIndex1M,I1846,TRUE,_xll.ohTrigger(RecalcTrigger,Trigger1M)),NA())</f>
        <v>1.4415270092804633E-2</v>
      </c>
      <c r="O1846" s="44">
        <f>IFERROR(_xll.qlIndexFixing(ONIndex3M,I1846,TRUE,_xll.ohTrigger(RecalcTrigger,Trigger3M)),NA())</f>
        <v>1.4688151580930509E-2</v>
      </c>
      <c r="P1846" s="44">
        <f>IFERROR(_xll.qlIndexFixing(ONIndex6M,I1846,TRUE,_xll.ohTrigger(RecalcTrigger,Trigger6M)),NA())</f>
        <v>1.4806883398508219E-2</v>
      </c>
      <c r="Q1846" s="183">
        <f>IFERROR(_xll.qlIndexFixing(ONIndex1Y,I1846,TRUE,_xll.ohTrigger(RecalcTrigger,Trigger1Y)),NA())</f>
        <v>1.5078482363106716E-2</v>
      </c>
    </row>
    <row r="1847" spans="2:17" x14ac:dyDescent="0.2">
      <c r="B1847" s="39" t="s">
        <v>42</v>
      </c>
      <c r="D1847" s="42">
        <f>_xll.qlCalendarAdvance(Calendar,$D1846,B1847,"f",FALSE)</f>
        <v>52405</v>
      </c>
      <c r="E1847" s="177">
        <f>_xll.qlInterestRateIndexValueDate(IndexON,D1847)</f>
        <v>52405</v>
      </c>
      <c r="F1847" s="193">
        <f>IFERROR(_xll.qlIndexFixing(IndexON,D1847,TRUE,_xll.ohTrigger(RecalcTrigger,TriggerON)),NA())</f>
        <v>1.4318366903092183E-2</v>
      </c>
      <c r="H1847" s="42">
        <f>_xll.qlCalendarAdvance(Calendar,$H1846,B1847,"f",FALSE)</f>
        <v>52405</v>
      </c>
      <c r="I1847" s="177">
        <f>_xll.qlInterestRateIndexValueDate(Index1M,$H1847)</f>
        <v>52407</v>
      </c>
      <c r="J1847" s="182">
        <f>IFERROR(_xll.qlIndexFixing(Index1M,$H1847,TRUE,_xll.ohTrigger(RecalcTrigger,Trigger1M)),NA())</f>
        <v>1.4421887118814258E-2</v>
      </c>
      <c r="K1847" s="44">
        <f>IFERROR(_xll.qlIndexFixing(Index3M,H1847,TRUE,_xll.ohTrigger(RecalcTrigger,Trigger3M)),NA())</f>
        <v>1.4709068960134894E-2</v>
      </c>
      <c r="L1847" s="44">
        <f>IFERROR(_xll.qlIndexFixing(Index6M,$H1847,TRUE,_xll.ohTrigger(RecalcTrigger,Trigger6M)),NA())</f>
        <v>1.4836481842428114E-2</v>
      </c>
      <c r="M1847" s="183">
        <f>IFERROR(_xll.qlIndexFixing(Index1Y,$H1847,TRUE,_xll.ohTrigger(RecalcTrigger,Trigger1Y)),NA())</f>
        <v>1.5138147820305562E-2</v>
      </c>
      <c r="N1847" s="182">
        <f>IFERROR(_xll.qlIndexFixing(ONIndex1M,I1847,TRUE,_xll.ohTrigger(RecalcTrigger,Trigger1M)),NA())</f>
        <v>1.4414355345566676E-2</v>
      </c>
      <c r="O1847" s="44">
        <f>IFERROR(_xll.qlIndexFixing(ONIndex3M,I1847,TRUE,_xll.ohTrigger(RecalcTrigger,Trigger3M)),NA())</f>
        <v>1.4687110543913917E-2</v>
      </c>
      <c r="P1847" s="44">
        <f>IFERROR(_xll.qlIndexFixing(ONIndex6M,I1847,TRUE,_xll.ohTrigger(RecalcTrigger,Trigger6M)),NA())</f>
        <v>1.4804587928134438E-2</v>
      </c>
      <c r="Q1847" s="183">
        <f>IFERROR(_xll.qlIndexFixing(ONIndex1Y,I1847,TRUE,_xll.ohTrigger(RecalcTrigger,Trigger1Y)),NA())</f>
        <v>1.5075210337496259E-2</v>
      </c>
    </row>
    <row r="1848" spans="2:17" x14ac:dyDescent="0.2">
      <c r="B1848" s="39" t="s">
        <v>42</v>
      </c>
      <c r="D1848" s="42">
        <f>_xll.qlCalendarAdvance(Calendar,$D1847,B1848,"f",FALSE)</f>
        <v>52412</v>
      </c>
      <c r="E1848" s="177">
        <f>_xll.qlInterestRateIndexValueDate(IndexON,D1848)</f>
        <v>52412</v>
      </c>
      <c r="F1848" s="193">
        <f>IFERROR(_xll.qlIndexFixing(IndexON,D1848,TRUE,_xll.ohTrigger(RecalcTrigger,TriggerON)),NA())</f>
        <v>1.4317460007573501E-2</v>
      </c>
      <c r="H1848" s="42">
        <f>_xll.qlCalendarAdvance(Calendar,$H1847,B1848,"f",FALSE)</f>
        <v>52412</v>
      </c>
      <c r="I1848" s="177">
        <f>_xll.qlInterestRateIndexValueDate(Index1M,$H1848)</f>
        <v>52414</v>
      </c>
      <c r="J1848" s="182">
        <f>IFERROR(_xll.qlIndexFixing(Index1M,$H1848,TRUE,_xll.ohTrigger(RecalcTrigger,Trigger1M)),NA())</f>
        <v>1.4421047011075883E-2</v>
      </c>
      <c r="K1848" s="44">
        <f>IFERROR(_xll.qlIndexFixing(Index3M,H1848,TRUE,_xll.ohTrigger(RecalcTrigger,Trigger3M)),NA())</f>
        <v>1.4708238754794769E-2</v>
      </c>
      <c r="L1848" s="44">
        <f>IFERROR(_xll.qlIndexFixing(Index6M,$H1848,TRUE,_xll.ohTrigger(RecalcTrigger,Trigger6M)),NA())</f>
        <v>1.4834724567109306E-2</v>
      </c>
      <c r="M1848" s="183">
        <f>IFERROR(_xll.qlIndexFixing(Index1Y,$H1848,TRUE,_xll.ohTrigger(RecalcTrigger,Trigger1Y)),NA())</f>
        <v>1.5136698540906896E-2</v>
      </c>
      <c r="N1848" s="182">
        <f>IFERROR(_xll.qlIndexFixing(ONIndex1M,I1848,TRUE,_xll.ohTrigger(RecalcTrigger,Trigger1M)),NA())</f>
        <v>1.4413469134622048E-2</v>
      </c>
      <c r="O1848" s="44">
        <f>IFERROR(_xll.qlIndexFixing(ONIndex3M,I1848,TRUE,_xll.ohTrigger(RecalcTrigger,Trigger3M)),NA())</f>
        <v>1.4686100021448212E-2</v>
      </c>
      <c r="P1848" s="44">
        <f>IFERROR(_xll.qlIndexFixing(ONIndex6M,I1848,TRUE,_xll.ohTrigger(RecalcTrigger,Trigger6M)),NA())</f>
        <v>1.4802331876868635E-2</v>
      </c>
      <c r="Q1848" s="183">
        <f>IFERROR(_xll.qlIndexFixing(ONIndex1Y,I1848,TRUE,_xll.ohTrigger(RecalcTrigger,Trigger1Y)),NA())</f>
        <v>1.5072004204217393E-2</v>
      </c>
    </row>
    <row r="1849" spans="2:17" x14ac:dyDescent="0.2">
      <c r="B1849" s="39" t="s">
        <v>42</v>
      </c>
      <c r="D1849" s="42">
        <f>_xll.qlCalendarAdvance(Calendar,$D1848,B1849,"f",FALSE)</f>
        <v>52419</v>
      </c>
      <c r="E1849" s="177">
        <f>_xll.qlInterestRateIndexValueDate(IndexON,D1849)</f>
        <v>52419</v>
      </c>
      <c r="F1849" s="193">
        <f>IFERROR(_xll.qlIndexFixing(IndexON,D1849,TRUE,_xll.ohTrigger(RecalcTrigger,TriggerON)),NA())</f>
        <v>1.4316582924367438E-2</v>
      </c>
      <c r="H1849" s="42">
        <f>_xll.qlCalendarAdvance(Calendar,$H1848,B1849,"f",FALSE)</f>
        <v>52419</v>
      </c>
      <c r="I1849" s="177">
        <f>_xll.qlInterestRateIndexValueDate(Index1M,$H1849)</f>
        <v>52421</v>
      </c>
      <c r="J1849" s="182">
        <f>IFERROR(_xll.qlIndexFixing(Index1M,$H1849,TRUE,_xll.ohTrigger(RecalcTrigger,Trigger1M)),NA())</f>
        <v>1.4420235704938611E-2</v>
      </c>
      <c r="K1849" s="44">
        <f>IFERROR(_xll.qlIndexFixing(Index3M,H1849,TRUE,_xll.ohTrigger(RecalcTrigger,Trigger3M)),NA())</f>
        <v>1.4707439800555479E-2</v>
      </c>
      <c r="L1849" s="44">
        <f>IFERROR(_xll.qlIndexFixing(Index6M,$H1849,TRUE,_xll.ohTrigger(RecalcTrigger,Trigger6M)),NA())</f>
        <v>1.4833008641461712E-2</v>
      </c>
      <c r="M1849" s="183">
        <f>IFERROR(_xll.qlIndexFixing(Index1Y,$H1849,TRUE,_xll.ohTrigger(RecalcTrigger,Trigger1Y)),NA())</f>
        <v>1.5135321456611171E-2</v>
      </c>
      <c r="N1849" s="182">
        <f>IFERROR(_xll.qlIndexFixing(ONIndex1M,I1849,TRUE,_xll.ohTrigger(RecalcTrigger,Trigger1M)),NA())</f>
        <v>1.4412611546861243E-2</v>
      </c>
      <c r="O1849" s="44">
        <f>IFERROR(_xll.qlIndexFixing(ONIndex3M,I1849,TRUE,_xll.ohTrigger(RecalcTrigger,Trigger3M)),NA())</f>
        <v>1.4685120103381522E-2</v>
      </c>
      <c r="P1849" s="44">
        <f>IFERROR(_xll.qlIndexFixing(ONIndex6M,I1849,TRUE,_xll.ohTrigger(RecalcTrigger,Trigger6M)),NA())</f>
        <v>1.4800115363016175E-2</v>
      </c>
      <c r="Q1849" s="183">
        <f>IFERROR(_xll.qlIndexFixing(ONIndex1Y,I1849,TRUE,_xll.ohTrigger(RecalcTrigger,Trigger1Y)),NA())</f>
        <v>1.5068864158713779E-2</v>
      </c>
    </row>
    <row r="1850" spans="2:17" x14ac:dyDescent="0.2">
      <c r="B1850" s="39" t="s">
        <v>42</v>
      </c>
      <c r="D1850" s="42">
        <f>_xll.qlCalendarAdvance(Calendar,$D1849,B1850,"f",FALSE)</f>
        <v>52426</v>
      </c>
      <c r="E1850" s="177">
        <f>_xll.qlInterestRateIndexValueDate(IndexON,D1850)</f>
        <v>52426</v>
      </c>
      <c r="F1850" s="193">
        <f>IFERROR(_xll.qlIndexFixing(IndexON,D1850,TRUE,_xll.ohTrigger(RecalcTrigger,TriggerON)),NA())</f>
        <v>1.431573574316225E-2</v>
      </c>
      <c r="H1850" s="42">
        <f>_xll.qlCalendarAdvance(Calendar,$H1849,B1850,"f",FALSE)</f>
        <v>52426</v>
      </c>
      <c r="I1850" s="177">
        <f>_xll.qlInterestRateIndexValueDate(Index1M,$H1850)</f>
        <v>52428</v>
      </c>
      <c r="J1850" s="182">
        <f>IFERROR(_xll.qlIndexFixing(Index1M,$H1850,TRUE,_xll.ohTrigger(RecalcTrigger,Trigger1M)),NA())</f>
        <v>1.4419453287325412E-2</v>
      </c>
      <c r="K1850" s="44">
        <f>IFERROR(_xll.qlIndexFixing(Index3M,H1850,TRUE,_xll.ohTrigger(RecalcTrigger,Trigger3M)),NA())</f>
        <v>1.4706672187286877E-2</v>
      </c>
      <c r="L1850" s="44">
        <f>IFERROR(_xll.qlIndexFixing(Index6M,$H1850,TRUE,_xll.ohTrigger(RecalcTrigger,Trigger6M)),NA())</f>
        <v>1.4831334184751221E-2</v>
      </c>
      <c r="M1850" s="183">
        <f>IFERROR(_xll.qlIndexFixing(Index1Y,$H1850,TRUE,_xll.ohTrigger(RecalcTrigger,Trigger1Y)),NA())</f>
        <v>1.5134016765444763E-2</v>
      </c>
      <c r="N1850" s="182">
        <f>IFERROR(_xll.qlIndexFixing(ONIndex1M,I1850,TRUE,_xll.ohTrigger(RecalcTrigger,Trigger1M)),NA())</f>
        <v>1.4411782669174755E-2</v>
      </c>
      <c r="O1850" s="44">
        <f>IFERROR(_xll.qlIndexFixing(ONIndex3M,I1850,TRUE,_xll.ohTrigger(RecalcTrigger,Trigger3M)),NA())</f>
        <v>1.4684170879082359E-2</v>
      </c>
      <c r="P1850" s="44">
        <f>IFERROR(_xll.qlIndexFixing(ONIndex6M,I1850,TRUE,_xll.ohTrigger(RecalcTrigger,Trigger6M)),NA())</f>
        <v>1.4797938505202168E-2</v>
      </c>
      <c r="Q1850" s="183">
        <f>IFERROR(_xll.qlIndexFixing(ONIndex1Y,I1850,TRUE,_xll.ohTrigger(RecalcTrigger,Trigger1Y)),NA())</f>
        <v>1.5065790396109335E-2</v>
      </c>
    </row>
    <row r="1851" spans="2:17" x14ac:dyDescent="0.2">
      <c r="B1851" s="39" t="s">
        <v>42</v>
      </c>
      <c r="D1851" s="42">
        <f>_xll.qlCalendarAdvance(Calendar,$D1850,B1851,"f",FALSE)</f>
        <v>52433</v>
      </c>
      <c r="E1851" s="177">
        <f>_xll.qlInterestRateIndexValueDate(IndexON,D1851)</f>
        <v>52433</v>
      </c>
      <c r="F1851" s="193">
        <f>IFERROR(_xll.qlIndexFixing(IndexON,D1851,TRUE,_xll.ohTrigger(RecalcTrigger,TriggerON)),NA())</f>
        <v>1.4314918554045875E-2</v>
      </c>
      <c r="H1851" s="42">
        <f>_xll.qlCalendarAdvance(Calendar,$H1850,B1851,"f",FALSE)</f>
        <v>52433</v>
      </c>
      <c r="I1851" s="177">
        <f>_xll.qlInterestRateIndexValueDate(Index1M,$H1851)</f>
        <v>52435</v>
      </c>
      <c r="J1851" s="182">
        <f>IFERROR(_xll.qlIndexFixing(Index1M,$H1851,TRUE,_xll.ohTrigger(RecalcTrigger,Trigger1M)),NA())</f>
        <v>1.4418699845169247E-2</v>
      </c>
      <c r="K1851" s="44">
        <f>IFERROR(_xll.qlIndexFixing(Index3M,H1851,TRUE,_xll.ohTrigger(RecalcTrigger,Trigger3M)),NA())</f>
        <v>1.470593600486403E-2</v>
      </c>
      <c r="L1851" s="44">
        <f>IFERROR(_xll.qlIndexFixing(Index6M,$H1851,TRUE,_xll.ohTrigger(RecalcTrigger,Trigger6M)),NA())</f>
        <v>1.4829701316243287E-2</v>
      </c>
      <c r="M1851" s="183">
        <f>IFERROR(_xll.qlIndexFixing(Index1Y,$H1851,TRUE,_xll.ohTrigger(RecalcTrigger,Trigger1Y)),NA())</f>
        <v>1.5132784665447083E-2</v>
      </c>
      <c r="N1851" s="182">
        <f>IFERROR(_xll.qlIndexFixing(ONIndex1M,I1851,TRUE,_xll.ohTrigger(RecalcTrigger,Trigger1M)),NA())</f>
        <v>1.4410982588293209E-2</v>
      </c>
      <c r="O1851" s="44">
        <f>IFERROR(_xll.qlIndexFixing(ONIndex3M,I1851,TRUE,_xll.ohTrigger(RecalcTrigger,Trigger3M)),NA())</f>
        <v>1.4683252438079109E-2</v>
      </c>
      <c r="P1851" s="44">
        <f>IFERROR(_xll.qlIndexFixing(ONIndex6M,I1851,TRUE,_xll.ohTrigger(RecalcTrigger,Trigger6M)),NA())</f>
        <v>1.4795801421891852E-2</v>
      </c>
      <c r="Q1851" s="183">
        <f>IFERROR(_xll.qlIndexFixing(ONIndex1Y,I1851,TRUE,_xll.ohTrigger(RecalcTrigger,Trigger1Y)),NA())</f>
        <v>1.5062783111767786E-2</v>
      </c>
    </row>
    <row r="1852" spans="2:17" x14ac:dyDescent="0.2">
      <c r="B1852" s="39" t="s">
        <v>42</v>
      </c>
      <c r="D1852" s="42">
        <f>_xll.qlCalendarAdvance(Calendar,$D1851,B1852,"f",FALSE)</f>
        <v>52440</v>
      </c>
      <c r="E1852" s="177">
        <f>_xll.qlInterestRateIndexValueDate(IndexON,D1852)</f>
        <v>52440</v>
      </c>
      <c r="F1852" s="193">
        <f>IFERROR(_xll.qlIndexFixing(IndexON,D1852,TRUE,_xll.ohTrigger(RecalcTrigger,TriggerON)),NA())</f>
        <v>1.4314131446706568E-2</v>
      </c>
      <c r="H1852" s="42">
        <f>_xll.qlCalendarAdvance(Calendar,$H1851,B1852,"f",FALSE)</f>
        <v>52440</v>
      </c>
      <c r="I1852" s="177">
        <f>_xll.qlInterestRateIndexValueDate(Index1M,$H1852)</f>
        <v>52442</v>
      </c>
      <c r="J1852" s="182">
        <f>IFERROR(_xll.qlIndexFixing(Index1M,$H1852,TRUE,_xll.ohTrigger(RecalcTrigger,Trigger1M)),NA())</f>
        <v>1.4417975465403077E-2</v>
      </c>
      <c r="K1852" s="44">
        <f>IFERROR(_xll.qlIndexFixing(Index3M,H1852,TRUE,_xll.ohTrigger(RecalcTrigger,Trigger3M)),NA())</f>
        <v>1.4705231343157652E-2</v>
      </c>
      <c r="L1852" s="44">
        <f>IFERROR(_xll.qlIndexFixing(Index6M,$H1852,TRUE,_xll.ohTrigger(RecalcTrigger,Trigger6M)),NA())</f>
        <v>1.4827494448454775E-2</v>
      </c>
      <c r="M1852" s="183">
        <f>IFERROR(_xll.qlIndexFixing(Index1Y,$H1852,TRUE,_xll.ohTrigger(RecalcTrigger,Trigger1Y)),NA())</f>
        <v>1.5130782126103795E-2</v>
      </c>
      <c r="N1852" s="182">
        <f>IFERROR(_xll.qlIndexFixing(ONIndex1M,I1852,TRUE,_xll.ohTrigger(RecalcTrigger,Trigger1M)),NA())</f>
        <v>1.4410211391027161E-2</v>
      </c>
      <c r="O1852" s="44">
        <f>IFERROR(_xll.qlIndexFixing(ONIndex3M,I1852,TRUE,_xll.ohTrigger(RecalcTrigger,Trigger3M)),NA())</f>
        <v>1.4682364869900155E-2</v>
      </c>
      <c r="P1852" s="44">
        <f>IFERROR(_xll.qlIndexFixing(ONIndex6M,I1852,TRUE,_xll.ohTrigger(RecalcTrigger,Trigger6M)),NA())</f>
        <v>1.4793704231470528E-2</v>
      </c>
      <c r="Q1852" s="183">
        <f>IFERROR(_xll.qlIndexFixing(ONIndex1Y,I1852,TRUE,_xll.ohTrigger(RecalcTrigger,Trigger1Y)),NA())</f>
        <v>1.5059842501212728E-2</v>
      </c>
    </row>
    <row r="1853" spans="2:17" x14ac:dyDescent="0.2">
      <c r="B1853" s="39" t="s">
        <v>42</v>
      </c>
      <c r="D1853" s="42">
        <f>_xll.qlCalendarAdvance(Calendar,$D1852,B1853,"f",FALSE)</f>
        <v>52447</v>
      </c>
      <c r="E1853" s="177">
        <f>_xll.qlInterestRateIndexValueDate(IndexON,D1853)</f>
        <v>52447</v>
      </c>
      <c r="F1853" s="193">
        <f>IFERROR(_xll.qlIndexFixing(IndexON,D1853,TRUE,_xll.ohTrigger(RecalcTrigger,TriggerON)),NA())</f>
        <v>1.4313374511232269E-2</v>
      </c>
      <c r="H1853" s="42">
        <f>_xll.qlCalendarAdvance(Calendar,$H1852,B1853,"f",FALSE)</f>
        <v>52447</v>
      </c>
      <c r="I1853" s="177">
        <f>_xll.qlInterestRateIndexValueDate(Index1M,$H1853)</f>
        <v>52449</v>
      </c>
      <c r="J1853" s="182">
        <f>IFERROR(_xll.qlIndexFixing(Index1M,$H1853,TRUE,_xll.ohTrigger(RecalcTrigger,Trigger1M)),NA())</f>
        <v>1.4417280234957364E-2</v>
      </c>
      <c r="K1853" s="44">
        <f>IFERROR(_xll.qlIndexFixing(Index3M,H1853,TRUE,_xll.ohTrigger(RecalcTrigger,Trigger3M)),NA())</f>
        <v>1.470455829204368E-2</v>
      </c>
      <c r="L1853" s="44">
        <f>IFERROR(_xll.qlIndexFixing(Index6M,$H1853,TRUE,_xll.ohTrigger(RecalcTrigger,Trigger6M)),NA())</f>
        <v>1.4826560820914551E-2</v>
      </c>
      <c r="M1853" s="183">
        <f>IFERROR(_xll.qlIndexFixing(Index1Y,$H1853,TRUE,_xll.ohTrigger(RecalcTrigger,Trigger1Y)),NA())</f>
        <v>1.513053903119614E-2</v>
      </c>
      <c r="N1853" s="182">
        <f>IFERROR(_xll.qlIndexFixing(ONIndex1M,I1853,TRUE,_xll.ohTrigger(RecalcTrigger,Trigger1M)),NA())</f>
        <v>1.4409469164187172E-2</v>
      </c>
      <c r="O1853" s="44">
        <f>IFERROR(_xll.qlIndexFixing(ONIndex3M,I1853,TRUE,_xll.ohTrigger(RecalcTrigger,Trigger3M)),NA())</f>
        <v>1.4681508264233756E-2</v>
      </c>
      <c r="P1853" s="44">
        <f>IFERROR(_xll.qlIndexFixing(ONIndex6M,I1853,TRUE,_xll.ohTrigger(RecalcTrigger,Trigger6M)),NA())</f>
        <v>1.4791647052323498E-2</v>
      </c>
      <c r="Q1853" s="183">
        <f>IFERROR(_xll.qlIndexFixing(ONIndex1Y,I1853,TRUE,_xll.ohTrigger(RecalcTrigger,Trigger1Y)),NA())</f>
        <v>1.5056968759488143E-2</v>
      </c>
    </row>
    <row r="1854" spans="2:17" x14ac:dyDescent="0.2">
      <c r="B1854" s="39" t="s">
        <v>42</v>
      </c>
      <c r="D1854" s="42">
        <f>_xll.qlCalendarAdvance(Calendar,$D1853,B1854,"f",FALSE)</f>
        <v>52454</v>
      </c>
      <c r="E1854" s="177">
        <f>_xll.qlInterestRateIndexValueDate(IndexON,D1854)</f>
        <v>52454</v>
      </c>
      <c r="F1854" s="193">
        <f>IFERROR(_xll.qlIndexFixing(IndexON,D1854,TRUE,_xll.ohTrigger(RecalcTrigger,TriggerON)),NA())</f>
        <v>1.4312647837391168E-2</v>
      </c>
      <c r="H1854" s="42">
        <f>_xll.qlCalendarAdvance(Calendar,$H1853,B1854,"f",FALSE)</f>
        <v>52454</v>
      </c>
      <c r="I1854" s="177">
        <f>_xll.qlInterestRateIndexValueDate(Index1M,$H1854)</f>
        <v>52456</v>
      </c>
      <c r="J1854" s="182">
        <f>IFERROR(_xll.qlIndexFixing(Index1M,$H1854,TRUE,_xll.ohTrigger(RecalcTrigger,Trigger1M)),NA())</f>
        <v>1.4416614240765069E-2</v>
      </c>
      <c r="K1854" s="44">
        <f>IFERROR(_xll.qlIndexFixing(Index3M,H1854,TRUE,_xll.ohTrigger(RecalcTrigger,Trigger3M)),NA())</f>
        <v>1.4703916941395438E-2</v>
      </c>
      <c r="L1854" s="44">
        <f>IFERROR(_xll.qlIndexFixing(Index6M,$H1854,TRUE,_xll.ohTrigger(RecalcTrigger,Trigger6M)),NA())</f>
        <v>1.4825053432637986E-2</v>
      </c>
      <c r="M1854" s="183">
        <f>IFERROR(_xll.qlIndexFixing(Index1Y,$H1854,TRUE,_xll.ohTrigger(RecalcTrigger,Trigger1Y)),NA())</f>
        <v>1.5129525893098376E-2</v>
      </c>
      <c r="N1854" s="182">
        <f>IFERROR(_xll.qlIndexFixing(ONIndex1M,I1854,TRUE,_xll.ohTrigger(RecalcTrigger,Trigger1M)),NA())</f>
        <v>1.4408755994663736E-2</v>
      </c>
      <c r="O1854" s="44">
        <f>IFERROR(_xll.qlIndexFixing(ONIndex3M,I1854,TRUE,_xll.ohTrigger(RecalcTrigger,Trigger3M)),NA())</f>
        <v>1.4680682710608295E-2</v>
      </c>
      <c r="P1854" s="44">
        <f>IFERROR(_xll.qlIndexFixing(ONIndex6M,I1854,TRUE,_xll.ohTrigger(RecalcTrigger,Trigger6M)),NA())</f>
        <v>1.4789630003155807E-2</v>
      </c>
      <c r="Q1854" s="183">
        <f>IFERROR(_xll.qlIndexFixing(ONIndex1Y,I1854,TRUE,_xll.ohTrigger(RecalcTrigger,Trigger1Y)),NA())</f>
        <v>1.5054162082037692E-2</v>
      </c>
    </row>
    <row r="1855" spans="2:17" x14ac:dyDescent="0.2">
      <c r="B1855" s="39" t="s">
        <v>42</v>
      </c>
      <c r="D1855" s="42">
        <f>_xll.qlCalendarAdvance(Calendar,$D1854,B1855,"f",FALSE)</f>
        <v>52461</v>
      </c>
      <c r="E1855" s="177">
        <f>_xll.qlInterestRateIndexValueDate(IndexON,D1855)</f>
        <v>52461</v>
      </c>
      <c r="F1855" s="193">
        <f>IFERROR(_xll.qlIndexFixing(IndexON,D1855,TRUE,_xll.ohTrigger(RecalcTrigger,TriggerON)),NA())</f>
        <v>1.4311951515271204E-2</v>
      </c>
      <c r="H1855" s="42">
        <f>_xll.qlCalendarAdvance(Calendar,$H1854,B1855,"f",FALSE)</f>
        <v>52461</v>
      </c>
      <c r="I1855" s="177">
        <f>_xll.qlInterestRateIndexValueDate(Index1M,$H1855)</f>
        <v>52463</v>
      </c>
      <c r="J1855" s="182">
        <f>IFERROR(_xll.qlIndexFixing(Index1M,$H1855,TRUE,_xll.ohTrigger(RecalcTrigger,Trigger1M)),NA())</f>
        <v>1.4415977569756655E-2</v>
      </c>
      <c r="K1855" s="44">
        <f>IFERROR(_xll.qlIndexFixing(Index3M,H1855,TRUE,_xll.ohTrigger(RecalcTrigger,Trigger3M)),NA())</f>
        <v>1.4703307381087992E-2</v>
      </c>
      <c r="L1855" s="44">
        <f>IFERROR(_xll.qlIndexFixing(Index6M,$H1855,TRUE,_xll.ohTrigger(RecalcTrigger,Trigger6M)),NA())</f>
        <v>1.4823588109653315E-2</v>
      </c>
      <c r="M1855" s="183">
        <f>IFERROR(_xll.qlIndexFixing(Index1Y,$H1855,TRUE,_xll.ohTrigger(RecalcTrigger,Trigger1Y)),NA())</f>
        <v>1.5128586138481642E-2</v>
      </c>
      <c r="N1855" s="182">
        <f>IFERROR(_xll.qlIndexFixing(ONIndex1M,I1855,TRUE,_xll.ohTrigger(RecalcTrigger,Trigger1M)),NA())</f>
        <v>1.4408071969347347E-2</v>
      </c>
      <c r="O1855" s="44">
        <f>IFERROR(_xll.qlIndexFixing(ONIndex3M,I1855,TRUE,_xll.ohTrigger(RecalcTrigger,Trigger3M)),NA())</f>
        <v>1.4679888298472221E-2</v>
      </c>
      <c r="P1855" s="44">
        <f>IFERROR(_xll.qlIndexFixing(ONIndex6M,I1855,TRUE,_xll.ohTrigger(RecalcTrigger,Trigger6M)),NA())</f>
        <v>1.4787653202272821E-2</v>
      </c>
      <c r="Q1855" s="183">
        <f>IFERROR(_xll.qlIndexFixing(ONIndex1Y,I1855,TRUE,_xll.ohTrigger(RecalcTrigger,Trigger1Y)),NA())</f>
        <v>1.5051422664145164E-2</v>
      </c>
    </row>
    <row r="1856" spans="2:17" x14ac:dyDescent="0.2">
      <c r="B1856" s="39" t="s">
        <v>42</v>
      </c>
      <c r="D1856" s="42">
        <f>_xll.qlCalendarAdvance(Calendar,$D1855,B1856,"f",FALSE)</f>
        <v>52468</v>
      </c>
      <c r="E1856" s="177">
        <f>_xll.qlInterestRateIndexValueDate(IndexON,D1856)</f>
        <v>52468</v>
      </c>
      <c r="F1856" s="193">
        <f>IFERROR(_xll.qlIndexFixing(IndexON,D1856,TRUE,_xll.ohTrigger(RecalcTrigger,TriggerON)),NA())</f>
        <v>1.4311285634240889E-2</v>
      </c>
      <c r="H1856" s="42">
        <f>_xll.qlCalendarAdvance(Calendar,$H1855,B1856,"f",FALSE)</f>
        <v>52468</v>
      </c>
      <c r="I1856" s="177">
        <f>_xll.qlInterestRateIndexValueDate(Index1M,$H1856)</f>
        <v>52470</v>
      </c>
      <c r="J1856" s="182">
        <f>IFERROR(_xll.qlIndexFixing(Index1M,$H1856,TRUE,_xll.ohTrigger(RecalcTrigger,Trigger1M)),NA())</f>
        <v>1.4415370308862585E-2</v>
      </c>
      <c r="K1856" s="44">
        <f>IFERROR(_xll.qlIndexFixing(Index3M,H1856,TRUE,_xll.ohTrigger(RecalcTrigger,Trigger3M)),NA())</f>
        <v>1.470272970099901E-2</v>
      </c>
      <c r="L1856" s="44">
        <f>IFERROR(_xll.qlIndexFixing(Index6M,$H1856,TRUE,_xll.ohTrigger(RecalcTrigger,Trigger6M)),NA())</f>
        <v>1.482216497123803E-2</v>
      </c>
      <c r="M1856" s="183">
        <f>IFERROR(_xll.qlIndexFixing(Index1Y,$H1856,TRUE,_xll.ohTrigger(RecalcTrigger,Trigger1Y)),NA())</f>
        <v>1.5127719965462898E-2</v>
      </c>
      <c r="N1856" s="182">
        <f>IFERROR(_xll.qlIndexFixing(ONIndex1M,I1856,TRUE,_xll.ohTrigger(RecalcTrigger,Trigger1M)),NA())</f>
        <v>1.4407417174968629E-2</v>
      </c>
      <c r="O1856" s="44">
        <f>IFERROR(_xll.qlIndexFixing(ONIndex3M,I1856,TRUE,_xll.ohTrigger(RecalcTrigger,Trigger3M)),NA())</f>
        <v>1.4679125117593728E-2</v>
      </c>
      <c r="P1856" s="44">
        <f>IFERROR(_xll.qlIndexFixing(ONIndex6M,I1856,TRUE,_xll.ohTrigger(RecalcTrigger,Trigger6M)),NA())</f>
        <v>1.4785716768379586E-2</v>
      </c>
      <c r="Q1856" s="183">
        <f>IFERROR(_xll.qlIndexFixing(ONIndex1Y,I1856,TRUE,_xll.ohTrigger(RecalcTrigger,Trigger1Y)),NA())</f>
        <v>1.5048750701174285E-2</v>
      </c>
    </row>
    <row r="1857" spans="2:17" x14ac:dyDescent="0.2">
      <c r="B1857" s="39" t="s">
        <v>42</v>
      </c>
      <c r="D1857" s="42">
        <f>_xll.qlCalendarAdvance(Calendar,$D1856,B1857,"f",FALSE)</f>
        <v>52475</v>
      </c>
      <c r="E1857" s="177">
        <f>_xll.qlInterestRateIndexValueDate(IndexON,D1857)</f>
        <v>52475</v>
      </c>
      <c r="F1857" s="193">
        <f>IFERROR(_xll.qlIndexFixing(IndexON,D1857,TRUE,_xll.ohTrigger(RecalcTrigger,TriggerON)),NA())</f>
        <v>1.4310650284867776E-2</v>
      </c>
      <c r="H1857" s="42">
        <f>_xll.qlCalendarAdvance(Calendar,$H1856,B1857,"f",FALSE)</f>
        <v>52475</v>
      </c>
      <c r="I1857" s="177">
        <f>_xll.qlInterestRateIndexValueDate(Index1M,$H1857)</f>
        <v>52477</v>
      </c>
      <c r="J1857" s="182">
        <f>IFERROR(_xll.qlIndexFixing(Index1M,$H1857,TRUE,_xll.ohTrigger(RecalcTrigger,Trigger1M)),NA())</f>
        <v>1.4414792545020816E-2</v>
      </c>
      <c r="K1857" s="44">
        <f>IFERROR(_xll.qlIndexFixing(Index3M,H1857,TRUE,_xll.ohTrigger(RecalcTrigger,Trigger3M)),NA())</f>
        <v>1.4701917084060845E-2</v>
      </c>
      <c r="L1857" s="44">
        <f>IFERROR(_xll.qlIndexFixing(Index6M,$H1857,TRUE,_xll.ohTrigger(RecalcTrigger,Trigger6M)),NA())</f>
        <v>1.4819904085064426E-2</v>
      </c>
      <c r="M1857" s="183">
        <f>IFERROR(_xll.qlIndexFixing(Index1Y,$H1857,TRUE,_xll.ohTrigger(RecalcTrigger,Trigger1Y)),NA())</f>
        <v>1.5126927572173435E-2</v>
      </c>
      <c r="N1857" s="182">
        <f>IFERROR(_xll.qlIndexFixing(ONIndex1M,I1857,TRUE,_xll.ohTrigger(RecalcTrigger,Trigger1M)),NA())</f>
        <v>1.4406791698418075E-2</v>
      </c>
      <c r="O1857" s="44">
        <f>IFERROR(_xll.qlIndexFixing(ONIndex3M,I1857,TRUE,_xll.ohTrigger(RecalcTrigger,Trigger3M)),NA())</f>
        <v>1.4678393257341327E-2</v>
      </c>
      <c r="P1857" s="44">
        <f>IFERROR(_xll.qlIndexFixing(ONIndex6M,I1857,TRUE,_xll.ohTrigger(RecalcTrigger,Trigger6M)),NA())</f>
        <v>1.4783820819461724E-2</v>
      </c>
      <c r="Q1857" s="183">
        <f>IFERROR(_xll.qlIndexFixing(ONIndex1Y,I1857,TRUE,_xll.ohTrigger(RecalcTrigger,Trigger1Y)),NA())</f>
        <v>1.5046146388408843E-2</v>
      </c>
    </row>
    <row r="1858" spans="2:17" x14ac:dyDescent="0.2">
      <c r="B1858" s="39" t="s">
        <v>42</v>
      </c>
      <c r="D1858" s="42">
        <f>_xll.qlCalendarAdvance(Calendar,$D1857,B1858,"f",FALSE)</f>
        <v>52482</v>
      </c>
      <c r="E1858" s="177">
        <f>_xll.qlInterestRateIndexValueDate(IndexON,D1858)</f>
        <v>52482</v>
      </c>
      <c r="F1858" s="193">
        <f>IFERROR(_xll.qlIndexFixing(IndexON,D1858,TRUE,_xll.ohTrigger(RecalcTrigger,TriggerON)),NA())</f>
        <v>1.4310045556600315E-2</v>
      </c>
      <c r="H1858" s="42">
        <f>_xll.qlCalendarAdvance(Calendar,$H1857,B1858,"f",FALSE)</f>
        <v>52482</v>
      </c>
      <c r="I1858" s="177">
        <f>_xll.qlInterestRateIndexValueDate(Index1M,$H1858)</f>
        <v>52484</v>
      </c>
      <c r="J1858" s="182">
        <f>IFERROR(_xll.qlIndexFixing(Index1M,$H1858,TRUE,_xll.ohTrigger(RecalcTrigger,Trigger1M)),NA())</f>
        <v>1.4414244365159312E-2</v>
      </c>
      <c r="K1858" s="44">
        <f>IFERROR(_xll.qlIndexFixing(Index3M,H1858,TRUE,_xll.ohTrigger(RecalcTrigger,Trigger3M)),NA())</f>
        <v>1.4701401148101397E-2</v>
      </c>
      <c r="L1858" s="44">
        <f>IFERROR(_xll.qlIndexFixing(Index6M,$H1858,TRUE,_xll.ohTrigger(RecalcTrigger,Trigger6M)),NA())</f>
        <v>1.4818553612738809E-2</v>
      </c>
      <c r="M1858" s="183">
        <f>IFERROR(_xll.qlIndexFixing(Index1Y,$H1858,TRUE,_xll.ohTrigger(RecalcTrigger,Trigger1Y)),NA())</f>
        <v>1.5126209156761493E-2</v>
      </c>
      <c r="N1858" s="182">
        <f>IFERROR(_xll.qlIndexFixing(ONIndex1M,I1858,TRUE,_xll.ohTrigger(RecalcTrigger,Trigger1M)),NA())</f>
        <v>1.4406195626506246E-2</v>
      </c>
      <c r="O1858" s="44">
        <f>IFERROR(_xll.qlIndexFixing(ONIndex3M,I1858,TRUE,_xll.ohTrigger(RecalcTrigger,Trigger3M)),NA())</f>
        <v>1.4677692807403275E-2</v>
      </c>
      <c r="P1858" s="44">
        <f>IFERROR(_xll.qlIndexFixing(ONIndex6M,I1858,TRUE,_xll.ohTrigger(RecalcTrigger,Trigger6M)),NA())</f>
        <v>1.4781965474464087E-2</v>
      </c>
      <c r="Q1858" s="183">
        <f>IFERROR(_xll.qlIndexFixing(ONIndex1Y,I1858,TRUE,_xll.ohTrigger(RecalcTrigger,Trigger1Y)),NA())</f>
        <v>1.5043609921052692E-2</v>
      </c>
    </row>
    <row r="1859" spans="2:17" x14ac:dyDescent="0.2">
      <c r="B1859" s="39" t="s">
        <v>42</v>
      </c>
      <c r="D1859" s="42">
        <f>_xll.qlCalendarAdvance(Calendar,$D1858,B1859,"f",FALSE)</f>
        <v>52489</v>
      </c>
      <c r="E1859" s="177">
        <f>_xll.qlInterestRateIndexValueDate(IndexON,D1859)</f>
        <v>52489</v>
      </c>
      <c r="F1859" s="193">
        <f>IFERROR(_xll.qlIndexFixing(IndexON,D1859,TRUE,_xll.ohTrigger(RecalcTrigger,TriggerON)),NA())</f>
        <v>1.4309471539526442E-2</v>
      </c>
      <c r="H1859" s="42">
        <f>_xll.qlCalendarAdvance(Calendar,$H1858,B1859,"f",FALSE)</f>
        <v>52489</v>
      </c>
      <c r="I1859" s="177">
        <f>_xll.qlInterestRateIndexValueDate(Index1M,$H1859)</f>
        <v>52491</v>
      </c>
      <c r="J1859" s="182">
        <f>IFERROR(_xll.qlIndexFixing(Index1M,$H1859,TRUE,_xll.ohTrigger(RecalcTrigger,Trigger1M)),NA())</f>
        <v>1.4413725856213533E-2</v>
      </c>
      <c r="K1859" s="44">
        <f>IFERROR(_xll.qlIndexFixing(Index3M,H1859,TRUE,_xll.ohTrigger(RecalcTrigger,Trigger3M)),NA())</f>
        <v>1.470091735426212E-2</v>
      </c>
      <c r="L1859" s="44">
        <f>IFERROR(_xll.qlIndexFixing(Index6M,$H1859,TRUE,_xll.ohTrigger(RecalcTrigger,Trigger6M)),NA())</f>
        <v>1.4817245641757177E-2</v>
      </c>
      <c r="M1859" s="183">
        <f>IFERROR(_xll.qlIndexFixing(Index1Y,$H1859,TRUE,_xll.ohTrigger(RecalcTrigger,Trigger1Y)),NA())</f>
        <v>1.5125564917390512E-2</v>
      </c>
      <c r="N1859" s="182">
        <f>IFERROR(_xll.qlIndexFixing(ONIndex1M,I1859,TRUE,_xll.ohTrigger(RecalcTrigger,Trigger1M)),NA())</f>
        <v>1.44056290460437E-2</v>
      </c>
      <c r="O1859" s="44">
        <f>IFERROR(_xll.qlIndexFixing(ONIndex3M,I1859,TRUE,_xll.ohTrigger(RecalcTrigger,Trigger3M)),NA())</f>
        <v>1.4677023857148086E-2</v>
      </c>
      <c r="P1859" s="44">
        <f>IFERROR(_xll.qlIndexFixing(ONIndex6M,I1859,TRUE,_xll.ohTrigger(RecalcTrigger,Trigger6M)),NA())</f>
        <v>1.4780150851692042E-2</v>
      </c>
      <c r="Q1859" s="183">
        <f>IFERROR(_xll.qlIndexFixing(ONIndex1Y,I1859,TRUE,_xll.ohTrigger(RecalcTrigger,Trigger1Y)),NA())</f>
        <v>1.5041141494549493E-2</v>
      </c>
    </row>
    <row r="1860" spans="2:17" x14ac:dyDescent="0.2">
      <c r="B1860" s="39" t="s">
        <v>42</v>
      </c>
      <c r="D1860" s="42">
        <f>_xll.qlCalendarAdvance(Calendar,$D1859,B1860,"f",FALSE)</f>
        <v>52496</v>
      </c>
      <c r="E1860" s="177">
        <f>_xll.qlInterestRateIndexValueDate(IndexON,D1860)</f>
        <v>52496</v>
      </c>
      <c r="F1860" s="193">
        <f>IFERROR(_xll.qlIndexFixing(IndexON,D1860,TRUE,_xll.ohTrigger(RecalcTrigger,TriggerON)),NA())</f>
        <v>1.4308928323574222E-2</v>
      </c>
      <c r="H1860" s="42">
        <f>_xll.qlCalendarAdvance(Calendar,$H1859,B1860,"f",FALSE)</f>
        <v>52496</v>
      </c>
      <c r="I1860" s="177">
        <f>_xll.qlInterestRateIndexValueDate(Index1M,$H1860)</f>
        <v>52498</v>
      </c>
      <c r="J1860" s="182">
        <f>IFERROR(_xll.qlIndexFixing(Index1M,$H1860,TRUE,_xll.ohTrigger(RecalcTrigger,Trigger1M)),NA())</f>
        <v>1.4413237105113941E-2</v>
      </c>
      <c r="K1860" s="44">
        <f>IFERROR(_xll.qlIndexFixing(Index3M,H1860,TRUE,_xll.ohTrigger(RecalcTrigger,Trigger3M)),NA())</f>
        <v>1.4700465792417501E-2</v>
      </c>
      <c r="L1860" s="44">
        <f>IFERROR(_xll.qlIndexFixing(Index6M,$H1860,TRUE,_xll.ohTrigger(RecalcTrigger,Trigger6M)),NA())</f>
        <v>1.4815980291387639E-2</v>
      </c>
      <c r="M1860" s="183">
        <f>IFERROR(_xll.qlIndexFixing(Index1Y,$H1860,TRUE,_xll.ohTrigger(RecalcTrigger,Trigger1Y)),NA())</f>
        <v>1.5124995052240226E-2</v>
      </c>
      <c r="N1860" s="182">
        <f>IFERROR(_xll.qlIndexFixing(ONIndex1M,I1860,TRUE,_xll.ohTrigger(RecalcTrigger,Trigger1M)),NA())</f>
        <v>1.4405092043840995E-2</v>
      </c>
      <c r="O1860" s="44">
        <f>IFERROR(_xll.qlIndexFixing(ONIndex3M,I1860,TRUE,_xll.ohTrigger(RecalcTrigger,Trigger3M)),NA())</f>
        <v>1.467638649618408E-2</v>
      </c>
      <c r="P1860" s="44">
        <f>IFERROR(_xll.qlIndexFixing(ONIndex6M,I1860,TRUE,_xll.ohTrigger(RecalcTrigger,Trigger6M)),NA())</f>
        <v>1.4778377069610826E-2</v>
      </c>
      <c r="Q1860" s="183">
        <f>IFERROR(_xll.qlIndexFixing(ONIndex1Y,I1860,TRUE,_xll.ohTrigger(RecalcTrigger,Trigger1Y)),NA())</f>
        <v>1.5038741304103098E-2</v>
      </c>
    </row>
    <row r="1861" spans="2:17" x14ac:dyDescent="0.2">
      <c r="B1861" s="39" t="s">
        <v>42</v>
      </c>
      <c r="D1861" s="42">
        <f>_xll.qlCalendarAdvance(Calendar,$D1860,B1861,"f",FALSE)</f>
        <v>52503</v>
      </c>
      <c r="E1861" s="177">
        <f>_xll.qlInterestRateIndexValueDate(IndexON,D1861)</f>
        <v>52503</v>
      </c>
      <c r="F1861" s="193">
        <f>IFERROR(_xll.qlIndexFixing(IndexON,D1861,TRUE,_xll.ohTrigger(RecalcTrigger,TriggerON)),NA())</f>
        <v>1.4308415998511848E-2</v>
      </c>
      <c r="H1861" s="42">
        <f>_xll.qlCalendarAdvance(Calendar,$H1860,B1861,"f",FALSE)</f>
        <v>52503</v>
      </c>
      <c r="I1861" s="177">
        <f>_xll.qlInterestRateIndexValueDate(Index1M,$H1861)</f>
        <v>52505</v>
      </c>
      <c r="J1861" s="182">
        <f>IFERROR(_xll.qlIndexFixing(Index1M,$H1861,TRUE,_xll.ohTrigger(RecalcTrigger,Trigger1M)),NA())</f>
        <v>1.4412778198795995E-2</v>
      </c>
      <c r="K1861" s="44">
        <f>IFERROR(_xll.qlIndexFixing(Index3M,H1861,TRUE,_xll.ohTrigger(RecalcTrigger,Trigger3M)),NA())</f>
        <v>1.470115231381401E-2</v>
      </c>
      <c r="L1861" s="44">
        <f>IFERROR(_xll.qlIndexFixing(Index6M,$H1861,TRUE,_xll.ohTrigger(RecalcTrigger,Trigger6M)),NA())</f>
        <v>1.4814989367217158E-2</v>
      </c>
      <c r="M1861" s="183">
        <f>IFERROR(_xll.qlIndexFixing(Index1Y,$H1861,TRUE,_xll.ohTrigger(RecalcTrigger,Trigger1Y)),NA())</f>
        <v>1.5124499759506443E-2</v>
      </c>
      <c r="N1861" s="182">
        <f>IFERROR(_xll.qlIndexFixing(ONIndex1M,I1861,TRUE,_xll.ohTrigger(RecalcTrigger,Trigger1M)),NA())</f>
        <v>1.4404584706788626E-2</v>
      </c>
      <c r="O1861" s="44">
        <f>IFERROR(_xll.qlIndexFixing(ONIndex3M,I1861,TRUE,_xll.ohTrigger(RecalcTrigger,Trigger3M)),NA())</f>
        <v>1.4675780814439321E-2</v>
      </c>
      <c r="P1861" s="44">
        <f>IFERROR(_xll.qlIndexFixing(ONIndex6M,I1861,TRUE,_xll.ohTrigger(RecalcTrigger,Trigger6M)),NA())</f>
        <v>1.4776644246525805E-2</v>
      </c>
      <c r="Q1861" s="183">
        <f>IFERROR(_xll.qlIndexFixing(ONIndex1Y,I1861,TRUE,_xll.ohTrigger(RecalcTrigger,Trigger1Y)),NA())</f>
        <v>1.5036409545077234E-2</v>
      </c>
    </row>
    <row r="1862" spans="2:17" x14ac:dyDescent="0.2">
      <c r="B1862" s="39" t="s">
        <v>42</v>
      </c>
      <c r="D1862" s="42">
        <f>_xll.qlCalendarAdvance(Calendar,$D1861,B1862,"f",FALSE)</f>
        <v>52510</v>
      </c>
      <c r="E1862" s="177">
        <f>_xll.qlInterestRateIndexValueDate(IndexON,D1862)</f>
        <v>52510</v>
      </c>
      <c r="F1862" s="193">
        <f>IFERROR(_xll.qlIndexFixing(IndexON,D1862,TRUE,_xll.ohTrigger(RecalcTrigger,TriggerON)),NA())</f>
        <v>1.4307934654107513E-2</v>
      </c>
      <c r="H1862" s="42">
        <f>_xll.qlCalendarAdvance(Calendar,$H1861,B1862,"f",FALSE)</f>
        <v>52510</v>
      </c>
      <c r="I1862" s="177">
        <f>_xll.qlInterestRateIndexValueDate(Index1M,$H1862)</f>
        <v>52512</v>
      </c>
      <c r="J1862" s="182">
        <f>IFERROR(_xll.qlIndexFixing(Index1M,$H1862,TRUE,_xll.ohTrigger(RecalcTrigger,Trigger1M)),NA())</f>
        <v>1.4412349224192655E-2</v>
      </c>
      <c r="K1862" s="44">
        <f>IFERROR(_xll.qlIndexFixing(Index3M,H1862,TRUE,_xll.ohTrigger(RecalcTrigger,Trigger3M)),NA())</f>
        <v>1.4699938138178107E-2</v>
      </c>
      <c r="L1862" s="44">
        <f>IFERROR(_xll.qlIndexFixing(Index6M,$H1862,TRUE,_xll.ohTrigger(RecalcTrigger,Trigger6M)),NA())</f>
        <v>1.4813812670620822E-2</v>
      </c>
      <c r="M1862" s="183">
        <f>IFERROR(_xll.qlIndexFixing(Index1Y,$H1862,TRUE,_xll.ohTrigger(RecalcTrigger,Trigger1Y)),NA())</f>
        <v>1.5124079237401696E-2</v>
      </c>
      <c r="N1862" s="182">
        <f>IFERROR(_xll.qlIndexFixing(ONIndex1M,I1862,TRUE,_xll.ohTrigger(RecalcTrigger,Trigger1M)),NA())</f>
        <v>1.4404107121617216E-2</v>
      </c>
      <c r="O1862" s="44">
        <f>IFERROR(_xll.qlIndexFixing(ONIndex3M,I1862,TRUE,_xll.ohTrigger(RecalcTrigger,Trigger3M)),NA())</f>
        <v>1.4675206900962579E-2</v>
      </c>
      <c r="P1862" s="44">
        <f>IFERROR(_xll.qlIndexFixing(ONIndex6M,I1862,TRUE,_xll.ohTrigger(RecalcTrigger,Trigger6M)),NA())</f>
        <v>1.4774952501221961E-2</v>
      </c>
      <c r="Q1862" s="183">
        <f>IFERROR(_xll.qlIndexFixing(ONIndex1Y,I1862,TRUE,_xll.ohTrigger(RecalcTrigger,Trigger1Y)),NA())</f>
        <v>1.5034146412835625E-2</v>
      </c>
    </row>
    <row r="1863" spans="2:17" x14ac:dyDescent="0.2">
      <c r="B1863" s="39" t="s">
        <v>42</v>
      </c>
      <c r="D1863" s="42">
        <f>_xll.qlCalendarAdvance(Calendar,$D1862,B1863,"f",FALSE)</f>
        <v>52517</v>
      </c>
      <c r="E1863" s="177">
        <f>_xll.qlInterestRateIndexValueDate(IndexON,D1863)</f>
        <v>52517</v>
      </c>
      <c r="F1863" s="193">
        <f>IFERROR(_xll.qlIndexFixing(IndexON,D1863,TRUE,_xll.ohTrigger(RecalcTrigger,TriggerON)),NA())</f>
        <v>1.430748438052909E-2</v>
      </c>
      <c r="H1863" s="42">
        <f>_xll.qlCalendarAdvance(Calendar,$H1862,B1863,"f",FALSE)</f>
        <v>52517</v>
      </c>
      <c r="I1863" s="177">
        <f>_xll.qlInterestRateIndexValueDate(Index1M,$H1863)</f>
        <v>52519</v>
      </c>
      <c r="J1863" s="182">
        <f>IFERROR(_xll.qlIndexFixing(Index1M,$H1863,TRUE,_xll.ohTrigger(RecalcTrigger,Trigger1M)),NA())</f>
        <v>1.4411950268239382E-2</v>
      </c>
      <c r="K1863" s="44">
        <f>IFERROR(_xll.qlIndexFixing(Index3M,H1863,TRUE,_xll.ohTrigger(RecalcTrigger,Trigger3M)),NA())</f>
        <v>1.4699586136200107E-2</v>
      </c>
      <c r="L1863" s="44">
        <f>IFERROR(_xll.qlIndexFixing(Index6M,$H1863,TRUE,_xll.ohTrigger(RecalcTrigger,Trigger6M)),NA())</f>
        <v>1.4813633202768978E-2</v>
      </c>
      <c r="M1863" s="183">
        <f>IFERROR(_xll.qlIndexFixing(Index1Y,$H1863,TRUE,_xll.ohTrigger(RecalcTrigger,Trigger1Y)),NA())</f>
        <v>1.512373368415481E-2</v>
      </c>
      <c r="N1863" s="182">
        <f>IFERROR(_xll.qlIndexFixing(ONIndex1M,I1863,TRUE,_xll.ohTrigger(RecalcTrigger,Trigger1M)),NA())</f>
        <v>1.4403659375377131E-2</v>
      </c>
      <c r="O1863" s="44">
        <f>IFERROR(_xll.qlIndexFixing(ONIndex3M,I1863,TRUE,_xll.ohTrigger(RecalcTrigger,Trigger3M)),NA())</f>
        <v>1.4674664845601981E-2</v>
      </c>
      <c r="P1863" s="44">
        <f>IFERROR(_xll.qlIndexFixing(ONIndex6M,I1863,TRUE,_xll.ohTrigger(RecalcTrigger,Trigger6M)),NA())</f>
        <v>1.4773301951924722E-2</v>
      </c>
      <c r="Q1863" s="183">
        <f>IFERROR(_xll.qlIndexFixing(ONIndex1Y,I1863,TRUE,_xll.ohTrigger(RecalcTrigger,Trigger1Y)),NA())</f>
        <v>1.5031952102662061E-2</v>
      </c>
    </row>
    <row r="1864" spans="2:17" x14ac:dyDescent="0.2">
      <c r="B1864" s="39" t="s">
        <v>42</v>
      </c>
      <c r="D1864" s="42">
        <f>_xll.qlCalendarAdvance(Calendar,$D1863,B1864,"f",FALSE)</f>
        <v>52524</v>
      </c>
      <c r="E1864" s="177">
        <f>_xll.qlInterestRateIndexValueDate(IndexON,D1864)</f>
        <v>52524</v>
      </c>
      <c r="F1864" s="193">
        <f>IFERROR(_xll.qlIndexFixing(IndexON,D1864,TRUE,_xll.ohTrigger(RecalcTrigger,TriggerON)),NA())</f>
        <v>1.4307065267544772E-2</v>
      </c>
      <c r="H1864" s="42">
        <f>_xll.qlCalendarAdvance(Calendar,$H1863,B1864,"f",FALSE)</f>
        <v>52524</v>
      </c>
      <c r="I1864" s="177">
        <f>_xll.qlInterestRateIndexValueDate(Index1M,$H1864)</f>
        <v>52526</v>
      </c>
      <c r="J1864" s="182">
        <f>IFERROR(_xll.qlIndexFixing(Index1M,$H1864,TRUE,_xll.ohTrigger(RecalcTrigger,Trigger1M)),NA())</f>
        <v>1.4411581417864139E-2</v>
      </c>
      <c r="K1864" s="44">
        <f>IFERROR(_xll.qlIndexFixing(Index3M,H1864,TRUE,_xll.ohTrigger(RecalcTrigger,Trigger3M)),NA())</f>
        <v>1.4699266733474969E-2</v>
      </c>
      <c r="L1864" s="44">
        <f>IFERROR(_xll.qlIndexFixing(Index6M,$H1864,TRUE,_xll.ohTrigger(RecalcTrigger,Trigger6M)),NA())</f>
        <v>1.4811588362875182E-2</v>
      </c>
      <c r="M1864" s="183">
        <f>IFERROR(_xll.qlIndexFixing(Index1Y,$H1864,TRUE,_xll.ohTrigger(RecalcTrigger,Trigger1Y)),NA())</f>
        <v>1.5123463298011553E-2</v>
      </c>
      <c r="N1864" s="182">
        <f>IFERROR(_xll.qlIndexFixing(ONIndex1M,I1864,TRUE,_xll.ohTrigger(RecalcTrigger,Trigger1M)),NA())</f>
        <v>1.4403241554559187E-2</v>
      </c>
      <c r="O1864" s="44">
        <f>IFERROR(_xll.qlIndexFixing(ONIndex3M,I1864,TRUE,_xll.ohTrigger(RecalcTrigger,Trigger3M)),NA())</f>
        <v>1.4674154737726042E-2</v>
      </c>
      <c r="P1864" s="44">
        <f>IFERROR(_xll.qlIndexFixing(ONIndex6M,I1864,TRUE,_xll.ohTrigger(RecalcTrigger,Trigger6M)),NA())</f>
        <v>1.4771692717259199E-2</v>
      </c>
      <c r="Q1864" s="183">
        <f>IFERROR(_xll.qlIndexFixing(ONIndex1Y,I1864,TRUE,_xll.ohTrigger(RecalcTrigger,Trigger1Y)),NA())</f>
        <v>1.502982680984033E-2</v>
      </c>
    </row>
    <row r="1865" spans="2:17" x14ac:dyDescent="0.2">
      <c r="B1865" s="39" t="s">
        <v>42</v>
      </c>
      <c r="D1865" s="42">
        <f>_xll.qlCalendarAdvance(Calendar,$D1864,B1865,"f",FALSE)</f>
        <v>52531</v>
      </c>
      <c r="E1865" s="177">
        <f>_xll.qlInterestRateIndexValueDate(IndexON,D1865)</f>
        <v>52531</v>
      </c>
      <c r="F1865" s="193">
        <f>IFERROR(_xll.qlIndexFixing(IndexON,D1865,TRUE,_xll.ohTrigger(RecalcTrigger,TriggerON)),NA())</f>
        <v>1.4306677405002688E-2</v>
      </c>
      <c r="H1865" s="42">
        <f>_xll.qlCalendarAdvance(Calendar,$H1864,B1865,"f",FALSE)</f>
        <v>52531</v>
      </c>
      <c r="I1865" s="177">
        <f>_xll.qlInterestRateIndexValueDate(Index1M,$H1865)</f>
        <v>52533</v>
      </c>
      <c r="J1865" s="182">
        <f>IFERROR(_xll.qlIndexFixing(Index1M,$H1865,TRUE,_xll.ohTrigger(RecalcTrigger,Trigger1M)),NA())</f>
        <v>1.4411242760009879E-2</v>
      </c>
      <c r="K1865" s="44">
        <f>IFERROR(_xll.qlIndexFixing(Index3M,H1865,TRUE,_xll.ohTrigger(RecalcTrigger,Trigger3M)),NA())</f>
        <v>1.4698980019884707E-2</v>
      </c>
      <c r="L1865" s="44">
        <f>IFERROR(_xll.qlIndexFixing(Index6M,$H1865,TRUE,_xll.ohTrigger(RecalcTrigger,Trigger6M)),NA())</f>
        <v>1.4810540990296569E-2</v>
      </c>
      <c r="M1865" s="183">
        <f>IFERROR(_xll.qlIndexFixing(Index1Y,$H1865,TRUE,_xll.ohTrigger(RecalcTrigger,Trigger1Y)),NA())</f>
        <v>1.5123268277233983E-2</v>
      </c>
      <c r="N1865" s="182">
        <f>IFERROR(_xll.qlIndexFixing(ONIndex1M,I1865,TRUE,_xll.ohTrigger(RecalcTrigger,Trigger1M)),NA())</f>
        <v>1.4402853746293687E-2</v>
      </c>
      <c r="O1865" s="44">
        <f>IFERROR(_xll.qlIndexFixing(ONIndex3M,I1865,TRUE,_xll.ohTrigger(RecalcTrigger,Trigger3M)),NA())</f>
        <v>1.4673676667102953E-2</v>
      </c>
      <c r="P1865" s="44">
        <f>IFERROR(_xll.qlIndexFixing(ONIndex6M,I1865,TRUE,_xll.ohTrigger(RecalcTrigger,Trigger6M)),NA())</f>
        <v>1.4770124915610694E-2</v>
      </c>
      <c r="Q1865" s="183">
        <f>IFERROR(_xll.qlIndexFixing(ONIndex1Y,I1865,TRUE,_xll.ohTrigger(RecalcTrigger,Trigger1Y)),NA())</f>
        <v>1.5027770729734158E-2</v>
      </c>
    </row>
    <row r="1866" spans="2:17" x14ac:dyDescent="0.2">
      <c r="B1866" s="39" t="s">
        <v>42</v>
      </c>
      <c r="D1866" s="42">
        <f>_xll.qlCalendarAdvance(Calendar,$D1865,B1866,"f",FALSE)</f>
        <v>52538</v>
      </c>
      <c r="E1866" s="177">
        <f>_xll.qlInterestRateIndexValueDate(IndexON,D1866)</f>
        <v>52538</v>
      </c>
      <c r="F1866" s="193">
        <f>IFERROR(_xll.qlIndexFixing(IndexON,D1866,TRUE,_xll.ohTrigger(RecalcTrigger,TriggerON)),NA())</f>
        <v>1.4306320882910839E-2</v>
      </c>
      <c r="H1866" s="42">
        <f>_xll.qlCalendarAdvance(Calendar,$H1865,B1866,"f",FALSE)</f>
        <v>52538</v>
      </c>
      <c r="I1866" s="177">
        <f>_xll.qlInterestRateIndexValueDate(Index1M,$H1866)</f>
        <v>52540</v>
      </c>
      <c r="J1866" s="182">
        <f>IFERROR(_xll.qlIndexFixing(Index1M,$H1866,TRUE,_xll.ohTrigger(RecalcTrigger,Trigger1M)),NA())</f>
        <v>1.441093438160207E-2</v>
      </c>
      <c r="K1866" s="44">
        <f>IFERROR(_xll.qlIndexFixing(Index3M,H1866,TRUE,_xll.ohTrigger(RecalcTrigger,Trigger3M)),NA())</f>
        <v>1.4698726085313077E-2</v>
      </c>
      <c r="L1866" s="44">
        <f>IFERROR(_xll.qlIndexFixing(Index6M,$H1866,TRUE,_xll.ohTrigger(RecalcTrigger,Trigger6M)),NA())</f>
        <v>1.4809289901433067E-2</v>
      </c>
      <c r="M1866" s="183">
        <f>IFERROR(_xll.qlIndexFixing(Index1Y,$H1866,TRUE,_xll.ohTrigger(RecalcTrigger,Trigger1Y)),NA())</f>
        <v>1.5123148820101318E-2</v>
      </c>
      <c r="N1866" s="182">
        <f>IFERROR(_xll.qlIndexFixing(ONIndex1M,I1866,TRUE,_xll.ohTrigger(RecalcTrigger,Trigger1M)),NA())</f>
        <v>1.4402496037311252E-2</v>
      </c>
      <c r="O1866" s="44">
        <f>IFERROR(_xll.qlIndexFixing(ONIndex3M,I1866,TRUE,_xll.ohTrigger(RecalcTrigger,Trigger3M)),NA())</f>
        <v>1.4673230723261099E-2</v>
      </c>
      <c r="P1866" s="44">
        <f>IFERROR(_xll.qlIndexFixing(ONIndex6M,I1866,TRUE,_xll.ohTrigger(RecalcTrigger,Trigger6M)),NA())</f>
        <v>1.4768598665364507E-2</v>
      </c>
      <c r="Q1866" s="183">
        <f>IFERROR(_xll.qlIndexFixing(ONIndex1Y,I1866,TRUE,_xll.ohTrigger(RecalcTrigger,Trigger1Y)),NA())</f>
        <v>1.5025784057547398E-2</v>
      </c>
    </row>
    <row r="1867" spans="2:17" x14ac:dyDescent="0.2">
      <c r="B1867" s="39" t="s">
        <v>42</v>
      </c>
      <c r="D1867" s="42">
        <f>_xll.qlCalendarAdvance(Calendar,$D1866,B1867,"f",FALSE)</f>
        <v>52545</v>
      </c>
      <c r="E1867" s="177">
        <f>_xll.qlInterestRateIndexValueDate(IndexON,D1867)</f>
        <v>52545</v>
      </c>
      <c r="F1867" s="193">
        <f>IFERROR(_xll.qlIndexFixing(IndexON,D1867,TRUE,_xll.ohTrigger(RecalcTrigger,TriggerON)),NA())</f>
        <v>1.4305995791117354E-2</v>
      </c>
      <c r="H1867" s="42">
        <f>_xll.qlCalendarAdvance(Calendar,$H1866,B1867,"f",FALSE)</f>
        <v>52545</v>
      </c>
      <c r="I1867" s="177">
        <f>_xll.qlInterestRateIndexValueDate(Index1M,$H1867)</f>
        <v>52547</v>
      </c>
      <c r="J1867" s="182">
        <f>IFERROR(_xll.qlIndexFixing(Index1M,$H1867,TRUE,_xll.ohTrigger(RecalcTrigger,Trigger1M)),NA())</f>
        <v>1.4410656369583663E-2</v>
      </c>
      <c r="K1867" s="44">
        <f>IFERROR(_xll.qlIndexFixing(Index3M,H1867,TRUE,_xll.ohTrigger(RecalcTrigger,Trigger3M)),NA())</f>
        <v>1.4698505019644696E-2</v>
      </c>
      <c r="L1867" s="44">
        <f>IFERROR(_xll.qlIndexFixing(Index6M,$H1867,TRUE,_xll.ohTrigger(RecalcTrigger,Trigger6M)),NA())</f>
        <v>1.480832623510084E-2</v>
      </c>
      <c r="M1867" s="183">
        <f>IFERROR(_xll.qlIndexFixing(Index1Y,$H1867,TRUE,_xll.ohTrigger(RecalcTrigger,Trigger1Y)),NA())</f>
        <v>1.5123105124910375E-2</v>
      </c>
      <c r="N1867" s="182">
        <f>IFERROR(_xll.qlIndexFixing(ONIndex1M,I1867,TRUE,_xll.ohTrigger(RecalcTrigger,Trigger1M)),NA())</f>
        <v>1.4402168514342506E-2</v>
      </c>
      <c r="O1867" s="44">
        <f>IFERROR(_xll.qlIndexFixing(ONIndex3M,I1867,TRUE,_xll.ohTrigger(RecalcTrigger,Trigger3M)),NA())</f>
        <v>1.4672816995568994E-2</v>
      </c>
      <c r="P1867" s="44">
        <f>IFERROR(_xll.qlIndexFixing(ONIndex6M,I1867,TRUE,_xll.ohTrigger(RecalcTrigger,Trigger6M)),NA())</f>
        <v>1.4767114085145749E-2</v>
      </c>
      <c r="Q1867" s="183">
        <f>IFERROR(_xll.qlIndexFixing(ONIndex1Y,I1867,TRUE,_xll.ohTrigger(RecalcTrigger,Trigger1Y)),NA())</f>
        <v>1.5023866988643775E-2</v>
      </c>
    </row>
    <row r="1868" spans="2:17" x14ac:dyDescent="0.2">
      <c r="B1868" s="39" t="s">
        <v>42</v>
      </c>
      <c r="D1868" s="42">
        <f>_xll.qlCalendarAdvance(Calendar,$D1867,B1868,"f",FALSE)</f>
        <v>52552</v>
      </c>
      <c r="E1868" s="177">
        <f>_xll.qlInterestRateIndexValueDate(IndexON,D1868)</f>
        <v>52552</v>
      </c>
      <c r="F1868" s="193">
        <f>IFERROR(_xll.qlIndexFixing(IndexON,D1868,TRUE,_xll.ohTrigger(RecalcTrigger,TriggerON)),NA())</f>
        <v>1.430570221931049E-2</v>
      </c>
      <c r="H1868" s="42">
        <f>_xll.qlCalendarAdvance(Calendar,$H1867,B1868,"f",FALSE)</f>
        <v>52552</v>
      </c>
      <c r="I1868" s="177">
        <f>_xll.qlInterestRateIndexValueDate(Index1M,$H1868)</f>
        <v>52554</v>
      </c>
      <c r="J1868" s="182">
        <f>IFERROR(_xll.qlIndexFixing(Index1M,$H1868,TRUE,_xll.ohTrigger(RecalcTrigger,Trigger1M)),NA())</f>
        <v>1.4410408810882624E-2</v>
      </c>
      <c r="K1868" s="44">
        <f>IFERROR(_xll.qlIndexFixing(Index3M,H1868,TRUE,_xll.ohTrigger(RecalcTrigger,Trigger3M)),NA())</f>
        <v>1.4698316912763321E-2</v>
      </c>
      <c r="L1868" s="44">
        <f>IFERROR(_xll.qlIndexFixing(Index6M,$H1868,TRUE,_xll.ohTrigger(RecalcTrigger,Trigger6M)),NA())</f>
        <v>1.4807406143624425E-2</v>
      </c>
      <c r="M1868" s="183">
        <f>IFERROR(_xll.qlIndexFixing(Index1Y,$H1868,TRUE,_xll.ohTrigger(RecalcTrigger,Trigger1Y)),NA())</f>
        <v>1.5123137389974256E-2</v>
      </c>
      <c r="N1868" s="182">
        <f>IFERROR(_xll.qlIndexFixing(ONIndex1M,I1868,TRUE,_xll.ohTrigger(RecalcTrigger,Trigger1M)),NA())</f>
        <v>1.4401871264357879E-2</v>
      </c>
      <c r="O1868" s="44">
        <f>IFERROR(_xll.qlIndexFixing(ONIndex3M,I1868,TRUE,_xll.ohTrigger(RecalcTrigger,Trigger3M)),NA())</f>
        <v>1.4672435573714893E-2</v>
      </c>
      <c r="P1868" s="44">
        <f>IFERROR(_xll.qlIndexFixing(ONIndex6M,I1868,TRUE,_xll.ohTrigger(RecalcTrigger,Trigger6M)),NA())</f>
        <v>1.4765671293499594E-2</v>
      </c>
      <c r="Q1868" s="183">
        <f>IFERROR(_xll.qlIndexFixing(ONIndex1Y,I1868,TRUE,_xll.ohTrigger(RecalcTrigger,Trigger1Y)),NA())</f>
        <v>1.5022019718387014E-2</v>
      </c>
    </row>
    <row r="1869" spans="2:17" x14ac:dyDescent="0.2">
      <c r="B1869" s="39" t="s">
        <v>42</v>
      </c>
      <c r="D1869" s="42">
        <f>_xll.qlCalendarAdvance(Calendar,$D1868,B1869,"f",FALSE)</f>
        <v>52559</v>
      </c>
      <c r="E1869" s="177">
        <f>_xll.qlInterestRateIndexValueDate(IndexON,D1869)</f>
        <v>52559</v>
      </c>
      <c r="F1869" s="193">
        <f>IFERROR(_xll.qlIndexFixing(IndexON,D1869,TRUE,_xll.ohTrigger(RecalcTrigger,TriggerON)),NA())</f>
        <v>1.4305440257817992E-2</v>
      </c>
      <c r="H1869" s="42">
        <f>_xll.qlCalendarAdvance(Calendar,$H1868,B1869,"f",FALSE)</f>
        <v>52559</v>
      </c>
      <c r="I1869" s="177">
        <f>_xll.qlInterestRateIndexValueDate(Index1M,$H1869)</f>
        <v>52561</v>
      </c>
      <c r="J1869" s="182">
        <f>IFERROR(_xll.qlIndexFixing(Index1M,$H1869,TRUE,_xll.ohTrigger(RecalcTrigger,Trigger1M)),NA())</f>
        <v>1.4410191792436911E-2</v>
      </c>
      <c r="K1869" s="44">
        <f>IFERROR(_xll.qlIndexFixing(Index3M,H1869,TRUE,_xll.ohTrigger(RecalcTrigger,Trigger3M)),NA())</f>
        <v>1.4698161854556177E-2</v>
      </c>
      <c r="L1869" s="44">
        <f>IFERROR(_xll.qlIndexFixing(Index6M,$H1869,TRUE,_xll.ohTrigger(RecalcTrigger,Trigger6M)),NA())</f>
        <v>1.4806529746297406E-2</v>
      </c>
      <c r="M1869" s="183">
        <f>IFERROR(_xll.qlIndexFixing(Index1Y,$H1869,TRUE,_xll.ohTrigger(RecalcTrigger,Trigger1Y)),NA())</f>
        <v>1.5123245813624748E-2</v>
      </c>
      <c r="N1869" s="182">
        <f>IFERROR(_xll.qlIndexFixing(ONIndex1M,I1869,TRUE,_xll.ohTrigger(RecalcTrigger,Trigger1M)),NA())</f>
        <v>1.4401604374087995E-2</v>
      </c>
      <c r="O1869" s="44">
        <f>IFERROR(_xll.qlIndexFixing(ONIndex3M,I1869,TRUE,_xll.ohTrigger(RecalcTrigger,Trigger3M)),NA())</f>
        <v>1.4672086547307117E-2</v>
      </c>
      <c r="P1869" s="44">
        <f>IFERROR(_xll.qlIndexFixing(ONIndex6M,I1869,TRUE,_xll.ohTrigger(RecalcTrigger,Trigger6M)),NA())</f>
        <v>1.4764270408571534E-2</v>
      </c>
      <c r="Q1869" s="183">
        <f>IFERROR(_xll.qlIndexFixing(ONIndex1Y,I1869,TRUE,_xll.ohTrigger(RecalcTrigger,Trigger1Y)),NA())</f>
        <v>1.5020242441901033E-2</v>
      </c>
    </row>
    <row r="1870" spans="2:17" x14ac:dyDescent="0.2">
      <c r="B1870" s="39" t="s">
        <v>42</v>
      </c>
      <c r="D1870" s="42">
        <f>_xll.qlCalendarAdvance(Calendar,$D1869,B1870,"f",FALSE)</f>
        <v>52566</v>
      </c>
      <c r="E1870" s="177">
        <f>_xll.qlInterestRateIndexValueDate(IndexON,D1870)</f>
        <v>52566</v>
      </c>
      <c r="F1870" s="193">
        <f>IFERROR(_xll.qlIndexFixing(IndexON,D1870,TRUE,_xll.ohTrigger(RecalcTrigger,TriggerON)),NA())</f>
        <v>1.430520999624818E-2</v>
      </c>
      <c r="H1870" s="42">
        <f>_xll.qlCalendarAdvance(Calendar,$H1869,B1870,"f",FALSE)</f>
        <v>52566</v>
      </c>
      <c r="I1870" s="177">
        <f>_xll.qlInterestRateIndexValueDate(Index1M,$H1870)</f>
        <v>52568</v>
      </c>
      <c r="J1870" s="182">
        <f>IFERROR(_xll.qlIndexFixing(Index1M,$H1870,TRUE,_xll.ohTrigger(RecalcTrigger,Trigger1M)),NA())</f>
        <v>1.4410005401184478E-2</v>
      </c>
      <c r="K1870" s="44">
        <f>IFERROR(_xll.qlIndexFixing(Index3M,H1870,TRUE,_xll.ohTrigger(RecalcTrigger,Trigger3M)),NA())</f>
        <v>1.469774270677481E-2</v>
      </c>
      <c r="L1870" s="44">
        <f>IFERROR(_xll.qlIndexFixing(Index6M,$H1870,TRUE,_xll.ohTrigger(RecalcTrigger,Trigger6M)),NA())</f>
        <v>1.4805956711978305E-2</v>
      </c>
      <c r="M1870" s="183">
        <f>IFERROR(_xll.qlIndexFixing(Index1Y,$H1870,TRUE,_xll.ohTrigger(RecalcTrigger,Trigger1Y)),NA())</f>
        <v>1.512343059420993E-2</v>
      </c>
      <c r="N1870" s="182">
        <f>IFERROR(_xll.qlIndexFixing(ONIndex1M,I1870,TRUE,_xll.ohTrigger(RecalcTrigger,Trigger1M)),NA())</f>
        <v>1.4401367930503284E-2</v>
      </c>
      <c r="O1870" s="44">
        <f>IFERROR(_xll.qlIndexFixing(ONIndex3M,I1870,TRUE,_xll.ohTrigger(RecalcTrigger,Trigger3M)),NA())</f>
        <v>1.467177000571418E-2</v>
      </c>
      <c r="P1870" s="44">
        <f>IFERROR(_xll.qlIndexFixing(ONIndex6M,I1870,TRUE,_xll.ohTrigger(RecalcTrigger,Trigger6M)),NA())</f>
        <v>1.4762911549146551E-2</v>
      </c>
      <c r="Q1870" s="183">
        <f>IFERROR(_xll.qlIndexFixing(ONIndex1Y,I1870,TRUE,_xll.ohTrigger(RecalcTrigger,Trigger1Y)),NA())</f>
        <v>1.50185353548693E-2</v>
      </c>
    </row>
    <row r="1871" spans="2:17" x14ac:dyDescent="0.2">
      <c r="B1871" s="39" t="s">
        <v>42</v>
      </c>
      <c r="D1871" s="42">
        <f>_xll.qlCalendarAdvance(Calendar,$D1870,B1871,"f",FALSE)</f>
        <v>52573</v>
      </c>
      <c r="E1871" s="177">
        <f>_xll.qlInterestRateIndexValueDate(IndexON,D1871)</f>
        <v>52573</v>
      </c>
      <c r="F1871" s="193">
        <f>IFERROR(_xll.qlIndexFixing(IndexON,D1871,TRUE,_xll.ohTrigger(RecalcTrigger,TriggerON)),NA())</f>
        <v>1.4305011524369249E-2</v>
      </c>
      <c r="H1871" s="42">
        <f>_xll.qlCalendarAdvance(Calendar,$H1870,B1871,"f",FALSE)</f>
        <v>52573</v>
      </c>
      <c r="I1871" s="177">
        <f>_xll.qlInterestRateIndexValueDate(Index1M,$H1871)</f>
        <v>52575</v>
      </c>
      <c r="J1871" s="182">
        <f>IFERROR(_xll.qlIndexFixing(Index1M,$H1871,TRUE,_xll.ohTrigger(RecalcTrigger,Trigger1M)),NA())</f>
        <v>1.4409849724058288E-2</v>
      </c>
      <c r="K1871" s="44">
        <f>IFERROR(_xll.qlIndexFixing(Index3M,H1871,TRUE,_xll.ohTrigger(RecalcTrigger,Trigger3M)),NA())</f>
        <v>1.4697651628860369E-2</v>
      </c>
      <c r="L1871" s="44">
        <f>IFERROR(_xll.qlIndexFixing(Index6M,$H1871,TRUE,_xll.ohTrigger(RecalcTrigger,Trigger6M)),NA())</f>
        <v>1.4805171208307889E-2</v>
      </c>
      <c r="M1871" s="183">
        <f>IFERROR(_xll.qlIndexFixing(Index1Y,$H1871,TRUE,_xll.ohTrigger(RecalcTrigger,Trigger1Y)),NA())</f>
        <v>1.5123691930096774E-2</v>
      </c>
      <c r="N1871" s="182">
        <f>IFERROR(_xll.qlIndexFixing(ONIndex1M,I1871,TRUE,_xll.ohTrigger(RecalcTrigger,Trigger1M)),NA())</f>
        <v>1.440116202009456E-2</v>
      </c>
      <c r="O1871" s="44">
        <f>IFERROR(_xll.qlIndexFixing(ONIndex3M,I1871,TRUE,_xll.ohTrigger(RecalcTrigger,Trigger3M)),NA())</f>
        <v>1.4671486038704273E-2</v>
      </c>
      <c r="P1871" s="44">
        <f>IFERROR(_xll.qlIndexFixing(ONIndex6M,I1871,TRUE,_xll.ohTrigger(RecalcTrigger,Trigger6M)),NA())</f>
        <v>1.4761594833530012E-2</v>
      </c>
      <c r="Q1871" s="183">
        <f>IFERROR(_xll.qlIndexFixing(ONIndex1Y,I1871,TRUE,_xll.ohTrigger(RecalcTrigger,Trigger1Y)),NA())</f>
        <v>1.5016898652255861E-2</v>
      </c>
    </row>
    <row r="1872" spans="2:17" x14ac:dyDescent="0.2">
      <c r="B1872" s="39" t="s">
        <v>42</v>
      </c>
      <c r="D1872" s="42">
        <f>_xll.qlCalendarAdvance(Calendar,$D1871,B1872,"f",FALSE)</f>
        <v>52580</v>
      </c>
      <c r="E1872" s="177">
        <f>_xll.qlInterestRateIndexValueDate(IndexON,D1872)</f>
        <v>52580</v>
      </c>
      <c r="F1872" s="193">
        <f>IFERROR(_xll.qlIndexFixing(IndexON,D1872,TRUE,_xll.ohTrigger(RecalcTrigger,TriggerON)),NA())</f>
        <v>1.4304844932429006E-2</v>
      </c>
      <c r="H1872" s="42">
        <f>_xll.qlCalendarAdvance(Calendar,$H1871,B1872,"f",FALSE)</f>
        <v>52580</v>
      </c>
      <c r="I1872" s="177">
        <f>_xll.qlInterestRateIndexValueDate(Index1M,$H1872)</f>
        <v>52582</v>
      </c>
      <c r="J1872" s="182">
        <f>IFERROR(_xll.qlIndexFixing(Index1M,$H1872,TRUE,_xll.ohTrigger(RecalcTrigger,Trigger1M)),NA())</f>
        <v>1.4409724847991301E-2</v>
      </c>
      <c r="K1872" s="44">
        <f>IFERROR(_xll.qlIndexFixing(Index3M,H1872,TRUE,_xll.ohTrigger(RecalcTrigger,Trigger3M)),NA())</f>
        <v>1.4697593861503757E-2</v>
      </c>
      <c r="L1872" s="44">
        <f>IFERROR(_xll.qlIndexFixing(Index6M,$H1872,TRUE,_xll.ohTrigger(RecalcTrigger,Trigger6M)),NA())</f>
        <v>1.4804429767006529E-2</v>
      </c>
      <c r="M1872" s="183">
        <f>IFERROR(_xll.qlIndexFixing(Index1Y,$H1872,TRUE,_xll.ohTrigger(RecalcTrigger,Trigger1Y)),NA())</f>
        <v>1.5124030019668982E-2</v>
      </c>
      <c r="N1872" s="182">
        <f>IFERROR(_xll.qlIndexFixing(ONIndex1M,I1872,TRUE,_xll.ohTrigger(RecalcTrigger,Trigger1M)),NA())</f>
        <v>1.4400986730151999E-2</v>
      </c>
      <c r="O1872" s="44">
        <f>IFERROR(_xll.qlIndexFixing(ONIndex3M,I1872,TRUE,_xll.ohTrigger(RecalcTrigger,Trigger3M)),NA())</f>
        <v>1.4671234735805783E-2</v>
      </c>
      <c r="P1872" s="44">
        <f>IFERROR(_xll.qlIndexFixing(ONIndex6M,I1872,TRUE,_xll.ohTrigger(RecalcTrigger,Trigger6M)),NA())</f>
        <v>1.4760320380187153E-2</v>
      </c>
      <c r="Q1872" s="183">
        <f>IFERROR(_xll.qlIndexFixing(ONIndex1Y,I1872,TRUE,_xll.ohTrigger(RecalcTrigger,Trigger1Y)),NA())</f>
        <v>1.5015332529504377E-2</v>
      </c>
    </row>
    <row r="1873" spans="2:17" x14ac:dyDescent="0.2">
      <c r="B1873" s="39" t="s">
        <v>42</v>
      </c>
      <c r="D1873" s="42">
        <f>_xll.qlCalendarAdvance(Calendar,$D1872,B1873,"f",FALSE)</f>
        <v>52587</v>
      </c>
      <c r="E1873" s="177">
        <f>_xll.qlInterestRateIndexValueDate(IndexON,D1873)</f>
        <v>52587</v>
      </c>
      <c r="F1873" s="193">
        <f>IFERROR(_xll.qlIndexFixing(IndexON,D1873,TRUE,_xll.ohTrigger(RecalcTrigger,TriggerON)),NA())</f>
        <v>1.4304710309955837E-2</v>
      </c>
      <c r="H1873" s="42">
        <f>_xll.qlCalendarAdvance(Calendar,$H1872,B1873,"f",FALSE)</f>
        <v>52587</v>
      </c>
      <c r="I1873" s="177">
        <f>_xll.qlInterestRateIndexValueDate(Index1M,$H1873)</f>
        <v>52589</v>
      </c>
      <c r="J1873" s="182">
        <f>IFERROR(_xll.qlIndexFixing(Index1M,$H1873,TRUE,_xll.ohTrigger(RecalcTrigger,Trigger1M)),NA())</f>
        <v>1.4409630859923972E-2</v>
      </c>
      <c r="K1873" s="44">
        <f>IFERROR(_xll.qlIndexFixing(Index3M,H1873,TRUE,_xll.ohTrigger(RecalcTrigger,Trigger3M)),NA())</f>
        <v>1.4697569494589996E-2</v>
      </c>
      <c r="L1873" s="44">
        <f>IFERROR(_xll.qlIndexFixing(Index6M,$H1873,TRUE,_xll.ohTrigger(RecalcTrigger,Trigger6M)),NA())</f>
        <v>1.4803732507381191E-2</v>
      </c>
      <c r="M1873" s="183">
        <f>IFERROR(_xll.qlIndexFixing(Index1Y,$H1873,TRUE,_xll.ohTrigger(RecalcTrigger,Trigger1Y)),NA())</f>
        <v>1.5124842105753549E-2</v>
      </c>
      <c r="N1873" s="182">
        <f>IFERROR(_xll.qlIndexFixing(ONIndex1M,I1873,TRUE,_xll.ohTrigger(RecalcTrigger,Trigger1M)),NA())</f>
        <v>1.440082400431919E-2</v>
      </c>
      <c r="O1873" s="44">
        <f>IFERROR(_xll.qlIndexFixing(ONIndex3M,I1873,TRUE,_xll.ohTrigger(RecalcTrigger,Trigger3M)),NA())</f>
        <v>1.4670987643938815E-2</v>
      </c>
      <c r="P1873" s="44">
        <f>IFERROR(_xll.qlIndexFixing(ONIndex6M,I1873,TRUE,_xll.ohTrigger(RecalcTrigger,Trigger6M)),NA())</f>
        <v>1.4758915764003788E-2</v>
      </c>
      <c r="Q1873" s="183">
        <f>IFERROR(_xll.qlIndexFixing(ONIndex1Y,I1873,TRUE,_xll.ohTrigger(RecalcTrigger,Trigger1Y)),NA())</f>
        <v>1.5013629349827085E-2</v>
      </c>
    </row>
    <row r="1874" spans="2:17" x14ac:dyDescent="0.2">
      <c r="B1874" s="39" t="s">
        <v>42</v>
      </c>
      <c r="D1874" s="42">
        <f>_xll.qlCalendarAdvance(Calendar,$D1873,B1874,"f",FALSE)</f>
        <v>52594</v>
      </c>
      <c r="E1874" s="177">
        <f>_xll.qlInterestRateIndexValueDate(IndexON,D1874)</f>
        <v>52594</v>
      </c>
      <c r="F1874" s="193">
        <f>IFERROR(_xll.qlIndexFixing(IndexON,D1874,TRUE,_xll.ohTrigger(RecalcTrigger,TriggerON)),NA())</f>
        <v>1.4304607747117615E-2</v>
      </c>
      <c r="H1874" s="42">
        <f>_xll.qlCalendarAdvance(Calendar,$H1873,B1874,"f",FALSE)</f>
        <v>52594</v>
      </c>
      <c r="I1874" s="177">
        <f>_xll.qlInterestRateIndexValueDate(Index1M,$H1874)</f>
        <v>52596</v>
      </c>
      <c r="J1874" s="182">
        <f>IFERROR(_xll.qlIndexFixing(Index1M,$H1874,TRUE,_xll.ohTrigger(RecalcTrigger,Trigger1M)),NA())</f>
        <v>1.4408709161442296E-2</v>
      </c>
      <c r="K1874" s="44">
        <f>IFERROR(_xll.qlIndexFixing(Index3M,H1874,TRUE,_xll.ohTrigger(RecalcTrigger,Trigger3M)),NA())</f>
        <v>1.46975786180085E-2</v>
      </c>
      <c r="L1874" s="44">
        <f>IFERROR(_xll.qlIndexFixing(Index6M,$H1874,TRUE,_xll.ohTrigger(RecalcTrigger,Trigger6M)),NA())</f>
        <v>1.4802807347294744E-2</v>
      </c>
      <c r="M1874" s="183">
        <f>IFERROR(_xll.qlIndexFixing(Index1Y,$H1874,TRUE,_xll.ohTrigger(RecalcTrigger,Trigger1Y)),NA())</f>
        <v>1.5123732488625089E-2</v>
      </c>
      <c r="N1874" s="182">
        <f>IFERROR(_xll.qlIndexFixing(ONIndex1M,I1874,TRUE,_xll.ohTrigger(RecalcTrigger,Trigger1M)),NA())</f>
        <v>1.4400714621416455E-2</v>
      </c>
      <c r="O1874" s="44">
        <f>IFERROR(_xll.qlIndexFixing(ONIndex3M,I1874,TRUE,_xll.ohTrigger(RecalcTrigger,Trigger3M)),NA())</f>
        <v>1.4670806637049338E-2</v>
      </c>
      <c r="P1874" s="44">
        <f>IFERROR(_xll.qlIndexFixing(ONIndex6M,I1874,TRUE,_xll.ohTrigger(RecalcTrigger,Trigger6M)),NA())</f>
        <v>1.4757732271659663E-2</v>
      </c>
      <c r="Q1874" s="183">
        <f>IFERROR(_xll.qlIndexFixing(ONIndex1Y,I1874,TRUE,_xll.ohTrigger(RecalcTrigger,Trigger1Y)),NA())</f>
        <v>1.5012215127327977E-2</v>
      </c>
    </row>
    <row r="1875" spans="2:17" x14ac:dyDescent="0.2">
      <c r="B1875" s="39" t="s">
        <v>42</v>
      </c>
      <c r="D1875" s="42">
        <f>_xll.qlCalendarAdvance(Calendar,$D1874,B1875,"f",FALSE)</f>
        <v>52601</v>
      </c>
      <c r="E1875" s="177">
        <f>_xll.qlInterestRateIndexValueDate(IndexON,D1875)</f>
        <v>52601</v>
      </c>
      <c r="F1875" s="193">
        <f>IFERROR(_xll.qlIndexFixing(IndexON,D1875,TRUE,_xll.ohTrigger(RecalcTrigger,TriggerON)),NA())</f>
        <v>1.4304537333602596E-2</v>
      </c>
      <c r="H1875" s="42">
        <f>_xll.qlCalendarAdvance(Calendar,$H1874,B1875,"f",FALSE)</f>
        <v>52601</v>
      </c>
      <c r="I1875" s="177">
        <f>_xll.qlInterestRateIndexValueDate(Index1M,$H1875)</f>
        <v>52603</v>
      </c>
      <c r="J1875" s="182">
        <f>IFERROR(_xll.qlIndexFixing(Index1M,$H1875,TRUE,_xll.ohTrigger(RecalcTrigger,Trigger1M)),NA())</f>
        <v>1.4409535895532621E-2</v>
      </c>
      <c r="K1875" s="44">
        <f>IFERROR(_xll.qlIndexFixing(Index3M,H1875,TRUE,_xll.ohTrigger(RecalcTrigger,Trigger3M)),NA())</f>
        <v>1.4697621321643414E-2</v>
      </c>
      <c r="L1875" s="44">
        <f>IFERROR(_xll.qlIndexFixing(Index6M,$H1875,TRUE,_xll.ohTrigger(RecalcTrigger,Trigger6M)),NA())</f>
        <v>1.4802195620140977E-2</v>
      </c>
      <c r="M1875" s="183">
        <f>IFERROR(_xll.qlIndexFixing(Index1Y,$H1875,TRUE,_xll.ohTrigger(RecalcTrigger,Trigger1Y)),NA())</f>
        <v>1.5125506794614356E-2</v>
      </c>
      <c r="N1875" s="182">
        <f>IFERROR(_xll.qlIndexFixing(ONIndex1M,I1875,TRUE,_xll.ohTrigger(RecalcTrigger,Trigger1M)),NA())</f>
        <v>1.440064544978803E-2</v>
      </c>
      <c r="O1875" s="44">
        <f>IFERROR(_xll.qlIndexFixing(ONIndex3M,I1875,TRUE,_xll.ohTrigger(RecalcTrigger,Trigger3M)),NA())</f>
        <v>1.4670677706822843E-2</v>
      </c>
      <c r="P1875" s="44">
        <f>IFERROR(_xll.qlIndexFixing(ONIndex6M,I1875,TRUE,_xll.ohTrigger(RecalcTrigger,Trigger6M)),NA())</f>
        <v>1.4756751778932653E-2</v>
      </c>
      <c r="Q1875" s="183">
        <f>IFERROR(_xll.qlIndexFixing(ONIndex1Y,I1875,TRUE,_xll.ohTrigger(RecalcTrigger,Trigger1Y)),NA())</f>
        <v>1.5011059593659226E-2</v>
      </c>
    </row>
    <row r="1876" spans="2:17" x14ac:dyDescent="0.2">
      <c r="B1876" s="39" t="s">
        <v>42</v>
      </c>
      <c r="D1876" s="42">
        <f>_xll.qlCalendarAdvance(Calendar,$D1875,B1876,"f",FALSE)</f>
        <v>52608</v>
      </c>
      <c r="E1876" s="177">
        <f>_xll.qlInterestRateIndexValueDate(IndexON,D1876)</f>
        <v>52608</v>
      </c>
      <c r="F1876" s="193">
        <f>IFERROR(_xll.qlIndexFixing(IndexON,D1876,TRUE,_xll.ohTrigger(RecalcTrigger,TriggerON)),NA())</f>
        <v>1.4304499159498718E-2</v>
      </c>
      <c r="H1876" s="42">
        <f>_xll.qlCalendarAdvance(Calendar,$H1875,B1876,"f",FALSE)</f>
        <v>52608</v>
      </c>
      <c r="I1876" s="177">
        <f>_xll.qlInterestRateIndexValueDate(Index1M,$H1876)</f>
        <v>52610</v>
      </c>
      <c r="J1876" s="182">
        <f>IFERROR(_xll.qlIndexFixing(Index1M,$H1876,TRUE,_xll.ohTrigger(RecalcTrigger,Trigger1M)),NA())</f>
        <v>1.4409535093079517E-2</v>
      </c>
      <c r="K1876" s="44">
        <f>IFERROR(_xll.qlIndexFixing(Index3M,H1876,TRUE,_xll.ohTrigger(RecalcTrigger,Trigger3M)),NA())</f>
        <v>1.4697697695385909E-2</v>
      </c>
      <c r="L1876" s="44">
        <f>IFERROR(_xll.qlIndexFixing(Index6M,$H1876,TRUE,_xll.ohTrigger(RecalcTrigger,Trigger6M)),NA())</f>
        <v>1.4801628422255395E-2</v>
      </c>
      <c r="M1876" s="183">
        <f>IFERROR(_xll.qlIndexFixing(Index1Y,$H1876,TRUE,_xll.ohTrigger(RecalcTrigger,Trigger1Y)),NA())</f>
        <v>1.5126153883135166E-2</v>
      </c>
      <c r="N1876" s="182">
        <f>IFERROR(_xll.qlIndexFixing(ONIndex1M,I1876,TRUE,_xll.ohTrigger(RecalcTrigger,Trigger1M)),NA())</f>
        <v>1.4400593509016346E-2</v>
      </c>
      <c r="O1876" s="44">
        <f>IFERROR(_xll.qlIndexFixing(ONIndex3M,I1876,TRUE,_xll.ohTrigger(RecalcTrigger,Trigger3M)),NA())</f>
        <v>1.4670557955653862E-2</v>
      </c>
      <c r="P1876" s="44">
        <f>IFERROR(_xll.qlIndexFixing(ONIndex6M,I1876,TRUE,_xll.ohTrigger(RecalcTrigger,Trigger6M)),NA())</f>
        <v>1.4755647559656637E-2</v>
      </c>
      <c r="Q1876" s="183">
        <f>IFERROR(_xll.qlIndexFixing(ONIndex1Y,I1876,TRUE,_xll.ohTrigger(RecalcTrigger,Trigger1Y)),NA())</f>
        <v>1.5009777743353325E-2</v>
      </c>
    </row>
    <row r="1877" spans="2:17" x14ac:dyDescent="0.2">
      <c r="B1877" s="39" t="s">
        <v>42</v>
      </c>
      <c r="D1877" s="42">
        <f>_xll.qlCalendarAdvance(Calendar,$D1876,B1877,"f",FALSE)</f>
        <v>52615</v>
      </c>
      <c r="E1877" s="177">
        <f>_xll.qlInterestRateIndexValueDate(IndexON,D1877)</f>
        <v>52615</v>
      </c>
      <c r="F1877" s="193">
        <f>IFERROR(_xll.qlIndexFixing(IndexON,D1877,TRUE,_xll.ohTrigger(RecalcTrigger,TriggerON)),NA())</f>
        <v>1.4304493314574174E-2</v>
      </c>
      <c r="H1877" s="42">
        <f>_xll.qlCalendarAdvance(Calendar,$H1876,B1877,"f",FALSE)</f>
        <v>52615</v>
      </c>
      <c r="I1877" s="177">
        <f>_xll.qlInterestRateIndexValueDate(Index1M,$H1877)</f>
        <v>52617</v>
      </c>
      <c r="J1877" s="182">
        <f>IFERROR(_xll.qlIndexFixing(Index1M,$H1877,TRUE,_xll.ohTrigger(RecalcTrigger,Trigger1M)),NA())</f>
        <v>1.4409565526375401E-2</v>
      </c>
      <c r="K1877" s="44">
        <f>IFERROR(_xll.qlIndexFixing(Index3M,H1877,TRUE,_xll.ohTrigger(RecalcTrigger,Trigger3M)),NA())</f>
        <v>1.4697807829123643E-2</v>
      </c>
      <c r="L1877" s="44">
        <f>IFERROR(_xll.qlIndexFixing(Index6M,$H1877,TRUE,_xll.ohTrigger(RecalcTrigger,Trigger6M)),NA())</f>
        <v>1.4801105872953104E-2</v>
      </c>
      <c r="M1877" s="183">
        <f>IFERROR(_xll.qlIndexFixing(Index1Y,$H1877,TRUE,_xll.ohTrigger(RecalcTrigger,Trigger1Y)),NA())</f>
        <v>1.512687871753636E-2</v>
      </c>
      <c r="N1877" s="182">
        <f>IFERROR(_xll.qlIndexFixing(ONIndex1M,I1877,TRUE,_xll.ohTrigger(RecalcTrigger,Trigger1M)),NA())</f>
        <v>1.4400572622683683E-2</v>
      </c>
      <c r="O1877" s="44">
        <f>IFERROR(_xll.qlIndexFixing(ONIndex3M,I1877,TRUE,_xll.ohTrigger(RecalcTrigger,Trigger3M)),NA())</f>
        <v>1.4670471316318157E-2</v>
      </c>
      <c r="P1877" s="44">
        <f>IFERROR(_xll.qlIndexFixing(ONIndex6M,I1877,TRUE,_xll.ohTrigger(RecalcTrigger,Trigger6M)),NA())</f>
        <v>1.4754586195060426E-2</v>
      </c>
      <c r="Q1877" s="183">
        <f>IFERROR(_xll.qlIndexFixing(ONIndex1Y,I1877,TRUE,_xll.ohTrigger(RecalcTrigger,Trigger1Y)),NA())</f>
        <v>1.5008567449568133E-2</v>
      </c>
    </row>
    <row r="1878" spans="2:17" x14ac:dyDescent="0.2">
      <c r="B1878" s="39" t="s">
        <v>42</v>
      </c>
      <c r="D1878" s="42">
        <f>_xll.qlCalendarAdvance(Calendar,$D1877,B1878,"f",FALSE)</f>
        <v>52622</v>
      </c>
      <c r="E1878" s="177">
        <f>_xll.qlInterestRateIndexValueDate(IndexON,D1878)</f>
        <v>52622</v>
      </c>
      <c r="F1878" s="193">
        <f>IFERROR(_xll.qlIndexFixing(IndexON,D1878,TRUE,_xll.ohTrigger(RecalcTrigger,TriggerON)),NA())</f>
        <v>1.4304519888836964E-2</v>
      </c>
      <c r="H1878" s="42">
        <f>_xll.qlCalendarAdvance(Calendar,$H1877,B1878,"f",FALSE)</f>
        <v>52622</v>
      </c>
      <c r="I1878" s="177">
        <f>_xll.qlInterestRateIndexValueDate(Index1M,$H1878)</f>
        <v>52624</v>
      </c>
      <c r="J1878" s="182">
        <f>IFERROR(_xll.qlIndexFixing(Index1M,$H1878,TRUE,_xll.ohTrigger(RecalcTrigger,Trigger1M)),NA())</f>
        <v>1.4409627282350734E-2</v>
      </c>
      <c r="K1878" s="44">
        <f>IFERROR(_xll.qlIndexFixing(Index3M,H1878,TRUE,_xll.ohTrigger(RecalcTrigger,Trigger3M)),NA())</f>
        <v>1.4697951812745151E-2</v>
      </c>
      <c r="L1878" s="44">
        <f>IFERROR(_xll.qlIndexFixing(Index6M,$H1878,TRUE,_xll.ohTrigger(RecalcTrigger,Trigger6M)),NA())</f>
        <v>1.4800628091549214E-2</v>
      </c>
      <c r="M1878" s="183">
        <f>IFERROR(_xll.qlIndexFixing(Index1Y,$H1878,TRUE,_xll.ohTrigger(RecalcTrigger,Trigger1Y)),NA())</f>
        <v>1.512768149631351E-2</v>
      </c>
      <c r="N1878" s="182">
        <f>IFERROR(_xll.qlIndexFixing(ONIndex1M,I1878,TRUE,_xll.ohTrigger(RecalcTrigger,Trigger1M)),NA())</f>
        <v>1.4400582877520662E-2</v>
      </c>
      <c r="O1878" s="44">
        <f>IFERROR(_xll.qlIndexFixing(ONIndex3M,I1878,TRUE,_xll.ohTrigger(RecalcTrigger,Trigger3M)),NA())</f>
        <v>1.4670417878344111E-2</v>
      </c>
      <c r="P1878" s="44">
        <f>IFERROR(_xll.qlIndexFixing(ONIndex6M,I1878,TRUE,_xll.ohTrigger(RecalcTrigger,Trigger6M)),NA())</f>
        <v>1.4753567803609258E-2</v>
      </c>
      <c r="Q1878" s="183">
        <f>IFERROR(_xll.qlIndexFixing(ONIndex1Y,I1878,TRUE,_xll.ohTrigger(RecalcTrigger,Trigger1Y)),NA())</f>
        <v>1.5007428907507503E-2</v>
      </c>
    </row>
    <row r="1879" spans="2:17" x14ac:dyDescent="0.2">
      <c r="B1879" s="39" t="s">
        <v>42</v>
      </c>
      <c r="D1879" s="42">
        <f>_xll.qlCalendarAdvance(Calendar,$D1878,B1879,"f",FALSE)</f>
        <v>52629</v>
      </c>
      <c r="E1879" s="177">
        <f>_xll.qlInterestRateIndexValueDate(IndexON,D1879)</f>
        <v>52629</v>
      </c>
      <c r="F1879" s="193">
        <f>IFERROR(_xll.qlIndexFixing(IndexON,D1879,TRUE,_xll.ohTrigger(RecalcTrigger,TriggerON)),NA())</f>
        <v>1.4304578971975346E-2</v>
      </c>
      <c r="H1879" s="42">
        <f>_xll.qlCalendarAdvance(Calendar,$H1878,B1879,"f",FALSE)</f>
        <v>52629</v>
      </c>
      <c r="I1879" s="177">
        <f>_xll.qlInterestRateIndexValueDate(Index1M,$H1879)</f>
        <v>52631</v>
      </c>
      <c r="J1879" s="182">
        <f>IFERROR(_xll.qlIndexFixing(Index1M,$H1879,TRUE,_xll.ohTrigger(RecalcTrigger,Trigger1M)),NA())</f>
        <v>1.4408828177207815E-2</v>
      </c>
      <c r="K1879" s="44">
        <f>IFERROR(_xll.qlIndexFixing(Index3M,H1879,TRUE,_xll.ohTrigger(RecalcTrigger,Trigger3M)),NA())</f>
        <v>1.4697810990409899E-2</v>
      </c>
      <c r="L1879" s="44">
        <f>IFERROR(_xll.qlIndexFixing(Index6M,$H1879,TRUE,_xll.ohTrigger(RecalcTrigger,Trigger6M)),NA())</f>
        <v>1.4800195197364977E-2</v>
      </c>
      <c r="M1879" s="183">
        <f>IFERROR(_xll.qlIndexFixing(Index1Y,$H1879,TRUE,_xll.ohTrigger(RecalcTrigger,Trigger1Y)),NA())</f>
        <v>1.512856241797934E-2</v>
      </c>
      <c r="N1879" s="182">
        <f>IFERROR(_xll.qlIndexFixing(ONIndex1M,I1879,TRUE,_xll.ohTrigger(RecalcTrigger,Trigger1M)),NA())</f>
        <v>1.440062436041778E-2</v>
      </c>
      <c r="O1879" s="44">
        <f>IFERROR(_xll.qlIndexFixing(ONIndex3M,I1879,TRUE,_xll.ohTrigger(RecalcTrigger,Trigger3M)),NA())</f>
        <v>1.4670397731579854E-2</v>
      </c>
      <c r="P1879" s="44">
        <f>IFERROR(_xll.qlIndexFixing(ONIndex6M,I1879,TRUE,_xll.ohTrigger(RecalcTrigger,Trigger6M)),NA())</f>
        <v>1.4752592503688433E-2</v>
      </c>
      <c r="Q1879" s="183">
        <f>IFERROR(_xll.qlIndexFixing(ONIndex1Y,I1879,TRUE,_xll.ohTrigger(RecalcTrigger,Trigger1Y)),NA())</f>
        <v>1.5006362312455224E-2</v>
      </c>
    </row>
    <row r="1880" spans="2:17" x14ac:dyDescent="0.2">
      <c r="B1880" s="39" t="s">
        <v>42</v>
      </c>
      <c r="D1880" s="42">
        <f>_xll.qlCalendarAdvance(Calendar,$D1879,B1880,"f",FALSE)</f>
        <v>52636</v>
      </c>
      <c r="E1880" s="177">
        <f>_xll.qlInterestRateIndexValueDate(IndexON,D1880)</f>
        <v>52636</v>
      </c>
      <c r="F1880" s="193">
        <f>IFERROR(_xll.qlIndexFixing(IndexON,D1880,TRUE,_xll.ohTrigger(RecalcTrigger,TriggerON)),NA())</f>
        <v>1.4304670654077256E-2</v>
      </c>
      <c r="H1880" s="42">
        <f>_xll.qlCalendarAdvance(Calendar,$H1879,B1880,"f",FALSE)</f>
        <v>52636</v>
      </c>
      <c r="I1880" s="177">
        <f>_xll.qlInterestRateIndexValueDate(Index1M,$H1880)</f>
        <v>52638</v>
      </c>
      <c r="J1880" s="182">
        <f>IFERROR(_xll.qlIndexFixing(Index1M,$H1880,TRUE,_xll.ohTrigger(RecalcTrigger,Trigger1M)),NA())</f>
        <v>1.4408946055105603E-2</v>
      </c>
      <c r="K1880" s="44">
        <f>IFERROR(_xll.qlIndexFixing(Index3M,H1880,TRUE,_xll.ohTrigger(RecalcTrigger,Trigger3M)),NA())</f>
        <v>1.4698020487431407E-2</v>
      </c>
      <c r="L1880" s="44">
        <f>IFERROR(_xll.qlIndexFixing(Index6M,$H1880,TRUE,_xll.ohTrigger(RecalcTrigger,Trigger6M)),NA())</f>
        <v>1.4799807309722532E-2</v>
      </c>
      <c r="M1880" s="183">
        <f>IFERROR(_xll.qlIndexFixing(Index1Y,$H1880,TRUE,_xll.ohTrigger(RecalcTrigger,Trigger1Y)),NA())</f>
        <v>1.5129521681067433E-2</v>
      </c>
      <c r="N1880" s="182">
        <f>IFERROR(_xll.qlIndexFixing(ONIndex1M,I1880,TRUE,_xll.ohTrigger(RecalcTrigger,Trigger1M)),NA())</f>
        <v>1.4400697158185594E-2</v>
      </c>
      <c r="O1880" s="44">
        <f>IFERROR(_xll.qlIndexFixing(ONIndex3M,I1880,TRUE,_xll.ohTrigger(RecalcTrigger,Trigger3M)),NA())</f>
        <v>1.4670410965074154E-2</v>
      </c>
      <c r="P1880" s="44">
        <f>IFERROR(_xll.qlIndexFixing(ONIndex6M,I1880,TRUE,_xll.ohTrigger(RecalcTrigger,Trigger6M)),NA())</f>
        <v>1.4751660413843126E-2</v>
      </c>
      <c r="Q1880" s="183">
        <f>IFERROR(_xll.qlIndexFixing(ONIndex1Y,I1880,TRUE,_xll.ohTrigger(RecalcTrigger,Trigger1Y)),NA())</f>
        <v>1.5005367859775021E-2</v>
      </c>
    </row>
    <row r="1881" spans="2:17" x14ac:dyDescent="0.2">
      <c r="B1881" s="39" t="s">
        <v>42</v>
      </c>
      <c r="D1881" s="42">
        <f>_xll.qlCalendarAdvance(Calendar,$D1880,B1881,"f",FALSE)</f>
        <v>52643</v>
      </c>
      <c r="E1881" s="177">
        <f>_xll.qlInterestRateIndexValueDate(IndexON,D1881)</f>
        <v>52643</v>
      </c>
      <c r="F1881" s="193">
        <f>IFERROR(_xll.qlIndexFixing(IndexON,D1881,TRUE,_xll.ohTrigger(RecalcTrigger,TriggerON)),NA())</f>
        <v>1.4304795024910888E-2</v>
      </c>
      <c r="H1881" s="42">
        <f>_xll.qlCalendarAdvance(Calendar,$H1880,B1881,"f",FALSE)</f>
        <v>52643</v>
      </c>
      <c r="I1881" s="177">
        <f>_xll.qlInterestRateIndexValueDate(Index1M,$H1881)</f>
        <v>52645</v>
      </c>
      <c r="J1881" s="182">
        <f>IFERROR(_xll.qlIndexFixing(Index1M,$H1881,TRUE,_xll.ohTrigger(RecalcTrigger,Trigger1M)),NA())</f>
        <v>1.44090954940799E-2</v>
      </c>
      <c r="K1881" s="44">
        <f>IFERROR(_xll.qlIndexFixing(Index3M,H1881,TRUE,_xll.ohTrigger(RecalcTrigger,Trigger3M)),NA())</f>
        <v>1.4698264096201008E-2</v>
      </c>
      <c r="L1881" s="44">
        <f>IFERROR(_xll.qlIndexFixing(Index6M,$H1881,TRUE,_xll.ohTrigger(RecalcTrigger,Trigger6M)),NA())</f>
        <v>1.4799464547948404E-2</v>
      </c>
      <c r="M1881" s="183">
        <f>IFERROR(_xll.qlIndexFixing(Index1Y,$H1881,TRUE,_xll.ohTrigger(RecalcTrigger,Trigger1Y)),NA())</f>
        <v>1.5130559484129617E-2</v>
      </c>
      <c r="N1881" s="182">
        <f>IFERROR(_xll.qlIndexFixing(ONIndex1M,I1881,TRUE,_xll.ohTrigger(RecalcTrigger,Trigger1M)),NA())</f>
        <v>1.4400801357554727E-2</v>
      </c>
      <c r="O1881" s="44">
        <f>IFERROR(_xll.qlIndexFixing(ONIndex3M,I1881,TRUE,_xll.ohTrigger(RecalcTrigger,Trigger3M)),NA())</f>
        <v>1.4670457668755077E-2</v>
      </c>
      <c r="P1881" s="44">
        <f>IFERROR(_xll.qlIndexFixing(ONIndex6M,I1881,TRUE,_xll.ohTrigger(RecalcTrigger,Trigger6M)),NA())</f>
        <v>1.4750771652618511E-2</v>
      </c>
      <c r="Q1881" s="183">
        <f>IFERROR(_xll.qlIndexFixing(ONIndex1Y,I1881,TRUE,_xll.ohTrigger(RecalcTrigger,Trigger1Y)),NA())</f>
        <v>1.5004445744830619E-2</v>
      </c>
    </row>
    <row r="1882" spans="2:17" x14ac:dyDescent="0.2">
      <c r="B1882" s="39" t="s">
        <v>42</v>
      </c>
      <c r="D1882" s="42">
        <f>_xll.qlCalendarAdvance(Calendar,$D1881,B1882,"f",FALSE)</f>
        <v>52650</v>
      </c>
      <c r="E1882" s="177">
        <f>_xll.qlInterestRateIndexValueDate(IndexON,D1882)</f>
        <v>52650</v>
      </c>
      <c r="F1882" s="193">
        <f>IFERROR(_xll.qlIndexFixing(IndexON,D1882,TRUE,_xll.ohTrigger(RecalcTrigger,TriggerON)),NA())</f>
        <v>1.4304952174484242E-2</v>
      </c>
      <c r="H1882" s="42">
        <f>_xll.qlCalendarAdvance(Calendar,$H1881,B1882,"f",FALSE)</f>
        <v>52650</v>
      </c>
      <c r="I1882" s="177">
        <f>_xll.qlInterestRateIndexValueDate(Index1M,$H1882)</f>
        <v>52652</v>
      </c>
      <c r="J1882" s="182">
        <f>IFERROR(_xll.qlIndexFixing(Index1M,$H1882,TRUE,_xll.ohTrigger(RecalcTrigger,Trigger1M)),NA())</f>
        <v>1.4409276581065307E-2</v>
      </c>
      <c r="K1882" s="44">
        <f>IFERROR(_xll.qlIndexFixing(Index3M,H1882,TRUE,_xll.ohTrigger(RecalcTrigger,Trigger3M)),NA())</f>
        <v>1.4698541906607687E-2</v>
      </c>
      <c r="L1882" s="44">
        <f>IFERROR(_xll.qlIndexFixing(Index6M,$H1882,TRUE,_xll.ohTrigger(RecalcTrigger,Trigger6M)),NA())</f>
        <v>1.4799167031369558E-2</v>
      </c>
      <c r="M1882" s="183">
        <f>IFERROR(_xll.qlIndexFixing(Index1Y,$H1882,TRUE,_xll.ohTrigger(RecalcTrigger,Trigger1Y)),NA())</f>
        <v>1.5131676025737483E-2</v>
      </c>
      <c r="N1882" s="182">
        <f>IFERROR(_xll.qlIndexFixing(ONIndex1M,I1882,TRUE,_xll.ohTrigger(RecalcTrigger,Trigger1M)),NA())</f>
        <v>1.4400937045575546E-2</v>
      </c>
      <c r="O1882" s="44">
        <f>IFERROR(_xll.qlIndexFixing(ONIndex3M,I1882,TRUE,_xll.ohTrigger(RecalcTrigger,Trigger3M)),NA())</f>
        <v>1.467053793207107E-2</v>
      </c>
      <c r="P1882" s="44">
        <f>IFERROR(_xll.qlIndexFixing(ONIndex6M,I1882,TRUE,_xll.ohTrigger(RecalcTrigger,Trigger6M)),NA())</f>
        <v>1.4749926338399888E-2</v>
      </c>
      <c r="Q1882" s="183">
        <f>IFERROR(_xll.qlIndexFixing(ONIndex1Y,I1882,TRUE,_xll.ohTrigger(RecalcTrigger,Trigger1Y)),NA())</f>
        <v>1.5003596162745936E-2</v>
      </c>
    </row>
    <row r="1883" spans="2:17" x14ac:dyDescent="0.2">
      <c r="B1883" s="39" t="s">
        <v>42</v>
      </c>
      <c r="D1883" s="42">
        <f>_xll.qlCalendarAdvance(Calendar,$D1882,B1883,"f",FALSE)</f>
        <v>52657</v>
      </c>
      <c r="E1883" s="177">
        <f>_xll.qlInterestRateIndexValueDate(IndexON,D1883)</f>
        <v>52657</v>
      </c>
      <c r="F1883" s="193">
        <f>IFERROR(_xll.qlIndexFixing(IndexON,D1883,TRUE,_xll.ohTrigger(RecalcTrigger,TriggerON)),NA())</f>
        <v>1.4305142192485576E-2</v>
      </c>
      <c r="H1883" s="42">
        <f>_xll.qlCalendarAdvance(Calendar,$H1882,B1883,"f",FALSE)</f>
        <v>52657</v>
      </c>
      <c r="I1883" s="177">
        <f>_xll.qlInterestRateIndexValueDate(Index1M,$H1883)</f>
        <v>52659</v>
      </c>
      <c r="J1883" s="182">
        <f>IFERROR(_xll.qlIndexFixing(Index1M,$H1883,TRUE,_xll.ohTrigger(RecalcTrigger,Trigger1M)),NA())</f>
        <v>1.44104089453026E-2</v>
      </c>
      <c r="K1883" s="44">
        <f>IFERROR(_xll.qlIndexFixing(Index3M,H1883,TRUE,_xll.ohTrigger(RecalcTrigger,Trigger3M)),NA())</f>
        <v>1.4699511488569421E-2</v>
      </c>
      <c r="L1883" s="44">
        <f>IFERROR(_xll.qlIndexFixing(Index6M,$H1883,TRUE,_xll.ohTrigger(RecalcTrigger,Trigger6M)),NA())</f>
        <v>1.4800121912295142E-2</v>
      </c>
      <c r="M1883" s="183">
        <f>IFERROR(_xll.qlIndexFixing(Index1Y,$H1883,TRUE,_xll.ohTrigger(RecalcTrigger,Trigger1Y)),NA())</f>
        <v>1.513151157288469E-2</v>
      </c>
      <c r="N1883" s="182">
        <f>IFERROR(_xll.qlIndexFixing(ONIndex1M,I1883,TRUE,_xll.ohTrigger(RecalcTrigger,Trigger1M)),NA())</f>
        <v>1.4401104308978674E-2</v>
      </c>
      <c r="O1883" s="44">
        <f>IFERROR(_xll.qlIndexFixing(ONIndex3M,I1883,TRUE,_xll.ohTrigger(RecalcTrigger,Trigger3M)),NA())</f>
        <v>1.467065184455052E-2</v>
      </c>
      <c r="P1883" s="44">
        <f>IFERROR(_xll.qlIndexFixing(ONIndex6M,I1883,TRUE,_xll.ohTrigger(RecalcTrigger,Trigger6M)),NA())</f>
        <v>1.4749124589732432E-2</v>
      </c>
      <c r="Q1883" s="183">
        <f>IFERROR(_xll.qlIndexFixing(ONIndex1Y,I1883,TRUE,_xll.ohTrigger(RecalcTrigger,Trigger1Y)),NA())</f>
        <v>1.5002819308964632E-2</v>
      </c>
    </row>
    <row r="1884" spans="2:17" x14ac:dyDescent="0.2">
      <c r="B1884" s="39" t="s">
        <v>42</v>
      </c>
      <c r="D1884" s="42">
        <f>_xll.qlCalendarAdvance(Calendar,$D1883,B1884,"f",FALSE)</f>
        <v>52664</v>
      </c>
      <c r="E1884" s="177">
        <f>_xll.qlInterestRateIndexValueDate(IndexON,D1884)</f>
        <v>52664</v>
      </c>
      <c r="F1884" s="193">
        <f>IFERROR(_xll.qlIndexFixing(IndexON,D1884,TRUE,_xll.ohTrigger(RecalcTrigger,TriggerON)),NA())</f>
        <v>1.4305365169082762E-2</v>
      </c>
      <c r="H1884" s="42">
        <f>_xll.qlCalendarAdvance(Calendar,$H1883,B1884,"f",FALSE)</f>
        <v>52664</v>
      </c>
      <c r="I1884" s="177">
        <f>_xll.qlInterestRateIndexValueDate(Index1M,$H1884)</f>
        <v>52666</v>
      </c>
      <c r="J1884" s="182">
        <f>IFERROR(_xll.qlIndexFixing(Index1M,$H1884,TRUE,_xll.ohTrigger(RecalcTrigger,Trigger1M)),NA())</f>
        <v>1.441066046307421E-2</v>
      </c>
      <c r="K1884" s="44">
        <f>IFERROR(_xll.qlIndexFixing(Index3M,H1884,TRUE,_xll.ohTrigger(RecalcTrigger,Trigger3M)),NA())</f>
        <v>1.4699862947364532E-2</v>
      </c>
      <c r="L1884" s="44">
        <f>IFERROR(_xll.qlIndexFixing(Index6M,$H1884,TRUE,_xll.ohTrigger(RecalcTrigger,Trigger6M)),NA())</f>
        <v>1.479992837910094E-2</v>
      </c>
      <c r="M1884" s="183">
        <f>IFERROR(_xll.qlIndexFixing(Index1Y,$H1884,TRUE,_xll.ohTrigger(RecalcTrigger,Trigger1Y)),NA())</f>
        <v>1.5132768684630678E-2</v>
      </c>
      <c r="N1884" s="182">
        <f>IFERROR(_xll.qlIndexFixing(ONIndex1M,I1884,TRUE,_xll.ohTrigger(RecalcTrigger,Trigger1M)),NA())</f>
        <v>1.4401303234494733E-2</v>
      </c>
      <c r="O1884" s="44">
        <f>IFERROR(_xll.qlIndexFixing(ONIndex3M,I1884,TRUE,_xll.ohTrigger(RecalcTrigger,Trigger3M)),NA())</f>
        <v>1.4670799495801745E-2</v>
      </c>
      <c r="P1884" s="44">
        <f>IFERROR(_xll.qlIndexFixing(ONIndex6M,I1884,TRUE,_xll.ohTrigger(RecalcTrigger,Trigger6M)),NA())</f>
        <v>1.4748366525001444E-2</v>
      </c>
      <c r="Q1884" s="183">
        <f>IFERROR(_xll.qlIndexFixing(ONIndex1Y,I1884,TRUE,_xll.ohTrigger(RecalcTrigger,Trigger1Y)),NA())</f>
        <v>1.5002115378850434E-2</v>
      </c>
    </row>
    <row r="1885" spans="2:17" x14ac:dyDescent="0.2">
      <c r="B1885" s="39" t="s">
        <v>42</v>
      </c>
      <c r="D1885" s="42">
        <f>_xll.qlCalendarAdvance(Calendar,$D1884,B1885,"f",FALSE)</f>
        <v>52671</v>
      </c>
      <c r="E1885" s="177">
        <f>_xll.qlInterestRateIndexValueDate(IndexON,D1885)</f>
        <v>52671</v>
      </c>
      <c r="F1885" s="193">
        <f>IFERROR(_xll.qlIndexFixing(IndexON,D1885,TRUE,_xll.ohTrigger(RecalcTrigger,TriggerON)),NA())</f>
        <v>1.4305621194043994E-2</v>
      </c>
      <c r="H1885" s="42">
        <f>_xll.qlCalendarAdvance(Calendar,$H1884,B1885,"f",FALSE)</f>
        <v>52671</v>
      </c>
      <c r="I1885" s="177">
        <f>_xll.qlInterestRateIndexValueDate(Index1M,$H1885)</f>
        <v>52673</v>
      </c>
      <c r="J1885" s="182">
        <f>IFERROR(_xll.qlIndexFixing(Index1M,$H1885,TRUE,_xll.ohTrigger(RecalcTrigger,Trigger1M)),NA())</f>
        <v>1.4411255472287398E-2</v>
      </c>
      <c r="K1885" s="44">
        <f>IFERROR(_xll.qlIndexFixing(Index3M,H1885,TRUE,_xll.ohTrigger(RecalcTrigger,Trigger3M)),NA())</f>
        <v>1.4700248893123363E-2</v>
      </c>
      <c r="L1885" s="44">
        <f>IFERROR(_xll.qlIndexFixing(Index6M,$H1885,TRUE,_xll.ohTrigger(RecalcTrigger,Trigger6M)),NA())</f>
        <v>1.4799780490682439E-2</v>
      </c>
      <c r="M1885" s="183">
        <f>IFERROR(_xll.qlIndexFixing(Index1Y,$H1885,TRUE,_xll.ohTrigger(RecalcTrigger,Trigger1Y)),NA())</f>
        <v>1.5134105078240151E-2</v>
      </c>
      <c r="N1885" s="182">
        <f>IFERROR(_xll.qlIndexFixing(ONIndex1M,I1885,TRUE,_xll.ohTrigger(RecalcTrigger,Trigger1M)),NA())</f>
        <v>1.4401533909174091E-2</v>
      </c>
      <c r="O1885" s="44">
        <f>IFERROR(_xll.qlIndexFixing(ONIndex3M,I1885,TRUE,_xll.ohTrigger(RecalcTrigger,Trigger3M)),NA())</f>
        <v>1.4670980975353132E-2</v>
      </c>
      <c r="P1885" s="44">
        <f>IFERROR(_xll.qlIndexFixing(ONIndex6M,I1885,TRUE,_xll.ohTrigger(RecalcTrigger,Trigger6M)),NA())</f>
        <v>1.4747652262592226E-2</v>
      </c>
      <c r="Q1885" s="183">
        <f>IFERROR(_xll.qlIndexFixing(ONIndex1Y,I1885,TRUE,_xll.ohTrigger(RecalcTrigger,Trigger1Y)),NA())</f>
        <v>1.5001484567527257E-2</v>
      </c>
    </row>
    <row r="1886" spans="2:17" x14ac:dyDescent="0.2">
      <c r="B1886" s="39" t="s">
        <v>42</v>
      </c>
      <c r="D1886" s="42">
        <f>_xll.qlCalendarAdvance(Calendar,$D1885,B1886,"f",FALSE)</f>
        <v>52678</v>
      </c>
      <c r="E1886" s="177">
        <f>_xll.qlInterestRateIndexValueDate(IndexON,D1886)</f>
        <v>52678</v>
      </c>
      <c r="F1886" s="193">
        <f>IFERROR(_xll.qlIndexFixing(IndexON,D1886,TRUE,_xll.ohTrigger(RecalcTrigger,TriggerON)),NA())</f>
        <v>1.4305910357137464E-2</v>
      </c>
      <c r="H1886" s="42">
        <f>_xll.qlCalendarAdvance(Calendar,$H1885,B1886,"f",FALSE)</f>
        <v>52678</v>
      </c>
      <c r="I1886" s="177">
        <f>_xll.qlInterestRateIndexValueDate(Index1M,$H1886)</f>
        <v>52680</v>
      </c>
      <c r="J1886" s="182">
        <f>IFERROR(_xll.qlIndexFixing(Index1M,$H1886,TRUE,_xll.ohTrigger(RecalcTrigger,Trigger1M)),NA())</f>
        <v>1.4411259379315811E-2</v>
      </c>
      <c r="K1886" s="44">
        <f>IFERROR(_xll.qlIndexFixing(Index3M,H1886,TRUE,_xll.ohTrigger(RecalcTrigger,Trigger3M)),NA())</f>
        <v>1.4700669415752255E-2</v>
      </c>
      <c r="L1886" s="44">
        <f>IFERROR(_xll.qlIndexFixing(Index6M,$H1886,TRUE,_xll.ohTrigger(RecalcTrigger,Trigger6M)),NA())</f>
        <v>1.4799678366400936E-2</v>
      </c>
      <c r="M1886" s="183">
        <f>IFERROR(_xll.qlIndexFixing(Index1Y,$H1886,TRUE,_xll.ohTrigger(RecalcTrigger,Trigger1Y)),NA())</f>
        <v>1.5135520952332313E-2</v>
      </c>
      <c r="N1886" s="182">
        <f>IFERROR(_xll.qlIndexFixing(ONIndex1M,I1886,TRUE,_xll.ohTrigger(RecalcTrigger,Trigger1M)),NA())</f>
        <v>1.4401796419587498E-2</v>
      </c>
      <c r="O1886" s="44">
        <f>IFERROR(_xll.qlIndexFixing(ONIndex3M,I1886,TRUE,_xll.ohTrigger(RecalcTrigger,Trigger3M)),NA())</f>
        <v>1.4671196372733064E-2</v>
      </c>
      <c r="P1886" s="44">
        <f>IFERROR(_xll.qlIndexFixing(ONIndex6M,I1886,TRUE,_xll.ohTrigger(RecalcTrigger,Trigger6M)),NA())</f>
        <v>1.4746981921209823E-2</v>
      </c>
      <c r="Q1886" s="183">
        <f>IFERROR(_xll.qlIndexFixing(ONIndex1Y,I1886,TRUE,_xll.ohTrigger(RecalcTrigger,Trigger1Y)),NA())</f>
        <v>1.5000927070438763E-2</v>
      </c>
    </row>
    <row r="1887" spans="2:17" x14ac:dyDescent="0.2">
      <c r="B1887" s="39" t="s">
        <v>42</v>
      </c>
      <c r="D1887" s="42">
        <f>_xll.qlCalendarAdvance(Calendar,$D1886,B1887,"f",FALSE)</f>
        <v>52685</v>
      </c>
      <c r="E1887" s="177">
        <f>_xll.qlInterestRateIndexValueDate(IndexON,D1887)</f>
        <v>52685</v>
      </c>
      <c r="F1887" s="193">
        <f>IFERROR(_xll.qlIndexFixing(IndexON,D1887,TRUE,_xll.ohTrigger(RecalcTrigger,TriggerON)),NA())</f>
        <v>1.4306232748531045E-2</v>
      </c>
      <c r="H1887" s="42">
        <f>_xll.qlCalendarAdvance(Calendar,$H1886,B1887,"f",FALSE)</f>
        <v>52685</v>
      </c>
      <c r="I1887" s="177">
        <f>_xll.qlInterestRateIndexValueDate(Index1M,$H1887)</f>
        <v>52687</v>
      </c>
      <c r="J1887" s="182">
        <f>IFERROR(_xll.qlIndexFixing(Index1M,$H1887,TRUE,_xll.ohTrigger(RecalcTrigger,Trigger1M)),NA())</f>
        <v>1.4410659778585968E-2</v>
      </c>
      <c r="K1887" s="44">
        <f>IFERROR(_xll.qlIndexFixing(Index3M,H1887,TRUE,_xll.ohTrigger(RecalcTrigger,Trigger3M)),NA())</f>
        <v>1.4700785742433872E-2</v>
      </c>
      <c r="L1887" s="44">
        <f>IFERROR(_xll.qlIndexFixing(Index6M,$H1887,TRUE,_xll.ohTrigger(RecalcTrigger,Trigger6M)),NA())</f>
        <v>1.4798676767758831E-2</v>
      </c>
      <c r="M1887" s="183">
        <f>IFERROR(_xll.qlIndexFixing(Index1Y,$H1887,TRUE,_xll.ohTrigger(RecalcTrigger,Trigger1Y)),NA())</f>
        <v>1.5137016505546295E-2</v>
      </c>
      <c r="N1887" s="182">
        <f>IFERROR(_xll.qlIndexFixing(ONIndex1M,I1887,TRUE,_xll.ohTrigger(RecalcTrigger,Trigger1M)),NA())</f>
        <v>1.4402090852625449E-2</v>
      </c>
      <c r="O1887" s="44">
        <f>IFERROR(_xll.qlIndexFixing(ONIndex3M,I1887,TRUE,_xll.ohTrigger(RecalcTrigger,Trigger3M)),NA())</f>
        <v>1.4671445777709735E-2</v>
      </c>
      <c r="P1887" s="44">
        <f>IFERROR(_xll.qlIndexFixing(ONIndex6M,I1887,TRUE,_xll.ohTrigger(RecalcTrigger,Trigger6M)),NA())</f>
        <v>1.4746355619079665E-2</v>
      </c>
      <c r="Q1887" s="183">
        <f>IFERROR(_xll.qlIndexFixing(ONIndex1Y,I1887,TRUE,_xll.ohTrigger(RecalcTrigger,Trigger1Y)),NA())</f>
        <v>1.5000443082948678E-2</v>
      </c>
    </row>
    <row r="1888" spans="2:17" x14ac:dyDescent="0.2">
      <c r="B1888" s="39" t="s">
        <v>42</v>
      </c>
      <c r="D1888" s="42">
        <f>_xll.qlCalendarAdvance(Calendar,$D1887,B1888,"f",FALSE)</f>
        <v>52692</v>
      </c>
      <c r="E1888" s="177">
        <f>_xll.qlInterestRateIndexValueDate(IndexON,D1888)</f>
        <v>52692</v>
      </c>
      <c r="F1888" s="193">
        <f>IFERROR(_xll.qlIndexFixing(IndexON,D1888,TRUE,_xll.ohTrigger(RecalcTrigger,TriggerON)),NA())</f>
        <v>1.4306588457833058E-2</v>
      </c>
      <c r="H1888" s="42">
        <f>_xll.qlCalendarAdvance(Calendar,$H1887,B1888,"f",FALSE)</f>
        <v>52692</v>
      </c>
      <c r="I1888" s="177">
        <f>_xll.qlInterestRateIndexValueDate(Index1M,$H1888)</f>
        <v>52694</v>
      </c>
      <c r="J1888" s="182">
        <f>IFERROR(_xll.qlIndexFixing(Index1M,$H1888,TRUE,_xll.ohTrigger(RecalcTrigger,Trigger1M)),NA())</f>
        <v>1.4411986716084124E-2</v>
      </c>
      <c r="K1888" s="44">
        <f>IFERROR(_xll.qlIndexFixing(Index3M,H1888,TRUE,_xll.ohTrigger(RecalcTrigger,Trigger3M)),NA())</f>
        <v>1.4701273169045471E-2</v>
      </c>
      <c r="L1888" s="44">
        <f>IFERROR(_xll.qlIndexFixing(Index6M,$H1888,TRUE,_xll.ohTrigger(RecalcTrigger,Trigger6M)),NA())</f>
        <v>1.4798656552156961E-2</v>
      </c>
      <c r="M1888" s="183">
        <f>IFERROR(_xll.qlIndexFixing(Index1Y,$H1888,TRUE,_xll.ohTrigger(RecalcTrigger,Trigger1Y)),NA())</f>
        <v>1.5140523735148684E-2</v>
      </c>
      <c r="N1888" s="182">
        <f>IFERROR(_xll.qlIndexFixing(ONIndex1M,I1888,TRUE,_xll.ohTrigger(RecalcTrigger,Trigger1M)),NA())</f>
        <v>1.440241729533831E-2</v>
      </c>
      <c r="O1888" s="44">
        <f>IFERROR(_xll.qlIndexFixing(ONIndex3M,I1888,TRUE,_xll.ohTrigger(RecalcTrigger,Trigger3M)),NA())</f>
        <v>1.4671729279491785E-2</v>
      </c>
      <c r="P1888" s="44">
        <f>IFERROR(_xll.qlIndexFixing(ONIndex6M,I1888,TRUE,_xll.ohTrigger(RecalcTrigger,Trigger6M)),NA())</f>
        <v>1.4745773474986734E-2</v>
      </c>
      <c r="Q1888" s="183">
        <f>IFERROR(_xll.qlIndexFixing(ONIndex1Y,I1888,TRUE,_xll.ohTrigger(RecalcTrigger,Trigger1Y)),NA())</f>
        <v>1.500003280034079E-2</v>
      </c>
    </row>
    <row r="1889" spans="2:17" x14ac:dyDescent="0.2">
      <c r="B1889" s="39" t="s">
        <v>42</v>
      </c>
      <c r="D1889" s="42">
        <f>_xll.qlCalendarAdvance(Calendar,$D1888,B1889,"f",FALSE)</f>
        <v>52699</v>
      </c>
      <c r="E1889" s="177">
        <f>_xll.qlInterestRateIndexValueDate(IndexON,D1889)</f>
        <v>52699</v>
      </c>
      <c r="F1889" s="193">
        <f>IFERROR(_xll.qlIndexFixing(IndexON,D1889,TRUE,_xll.ohTrigger(RecalcTrigger,TriggerON)),NA())</f>
        <v>1.4306977575051505E-2</v>
      </c>
      <c r="H1889" s="42">
        <f>_xll.qlCalendarAdvance(Calendar,$H1888,B1889,"f",FALSE)</f>
        <v>52699</v>
      </c>
      <c r="I1889" s="177">
        <f>_xll.qlInterestRateIndexValueDate(Index1M,$H1889)</f>
        <v>52701</v>
      </c>
      <c r="J1889" s="182">
        <f>IFERROR(_xll.qlIndexFixing(Index1M,$H1889,TRUE,_xll.ohTrigger(RecalcTrigger,Trigger1M)),NA())</f>
        <v>1.4412398759515999E-2</v>
      </c>
      <c r="K1889" s="44">
        <f>IFERROR(_xll.qlIndexFixing(Index3M,H1889,TRUE,_xll.ohTrigger(RecalcTrigger,Trigger3M)),NA())</f>
        <v>1.4701795434388532E-2</v>
      </c>
      <c r="L1889" s="44">
        <f>IFERROR(_xll.qlIndexFixing(Index6M,$H1889,TRUE,_xll.ohTrigger(RecalcTrigger,Trigger6M)),NA())</f>
        <v>1.4798682427551028E-2</v>
      </c>
      <c r="M1889" s="183">
        <f>IFERROR(_xll.qlIndexFixing(Index1Y,$H1889,TRUE,_xll.ohTrigger(RecalcTrigger,Trigger1Y)),NA())</f>
        <v>1.5140247443995463E-2</v>
      </c>
      <c r="N1889" s="182">
        <f>IFERROR(_xll.qlIndexFixing(ONIndex1M,I1889,TRUE,_xll.ohTrigger(RecalcTrigger,Trigger1M)),NA())</f>
        <v>1.4402884181388131E-2</v>
      </c>
      <c r="O1889" s="44">
        <f>IFERROR(_xll.qlIndexFixing(ONIndex3M,I1889,TRUE,_xll.ohTrigger(RecalcTrigger,Trigger3M)),NA())</f>
        <v>1.4672144027727541E-2</v>
      </c>
      <c r="P1889" s="44">
        <f>IFERROR(_xll.qlIndexFixing(ONIndex6M,I1889,TRUE,_xll.ohTrigger(RecalcTrigger,Trigger6M)),NA())</f>
        <v>1.4745090079486545E-2</v>
      </c>
      <c r="Q1889" s="183">
        <f>IFERROR(_xll.qlIndexFixing(ONIndex1Y,I1889,TRUE,_xll.ohTrigger(RecalcTrigger,Trigger1Y)),NA())</f>
        <v>1.4999613909418841E-2</v>
      </c>
    </row>
    <row r="1890" spans="2:17" x14ac:dyDescent="0.2">
      <c r="B1890" s="39" t="s">
        <v>42</v>
      </c>
      <c r="D1890" s="42">
        <f>_xll.qlCalendarAdvance(Calendar,$D1889,B1890,"f",FALSE)</f>
        <v>52706</v>
      </c>
      <c r="E1890" s="177">
        <f>_xll.qlInterestRateIndexValueDate(IndexON,D1890)</f>
        <v>52706</v>
      </c>
      <c r="F1890" s="193">
        <f>IFERROR(_xll.qlIndexFixing(IndexON,D1890,TRUE,_xll.ohTrigger(RecalcTrigger,TriggerON)),NA())</f>
        <v>1.430740019011445E-2</v>
      </c>
      <c r="H1890" s="42">
        <f>_xll.qlCalendarAdvance(Calendar,$H1889,B1890,"f",FALSE)</f>
        <v>52706</v>
      </c>
      <c r="I1890" s="177">
        <f>_xll.qlInterestRateIndexValueDate(Index1M,$H1890)</f>
        <v>52708</v>
      </c>
      <c r="J1890" s="182">
        <f>IFERROR(_xll.qlIndexFixing(Index1M,$H1890,TRUE,_xll.ohTrigger(RecalcTrigger,Trigger1M)),NA())</f>
        <v>1.4412843168900291E-2</v>
      </c>
      <c r="K1890" s="44">
        <f>IFERROR(_xll.qlIndexFixing(Index3M,H1890,TRUE,_xll.ohTrigger(RecalcTrigger,Trigger3M)),NA())</f>
        <v>1.4702352628365644E-2</v>
      </c>
      <c r="L1890" s="44">
        <f>IFERROR(_xll.qlIndexFixing(Index6M,$H1890,TRUE,_xll.ohTrigger(RecalcTrigger,Trigger6M)),NA())</f>
        <v>1.4798754513297799E-2</v>
      </c>
      <c r="M1890" s="183">
        <f>IFERROR(_xll.qlIndexFixing(Index1Y,$H1890,TRUE,_xll.ohTrigger(RecalcTrigger,Trigger1Y)),NA())</f>
        <v>1.514198322661053E-2</v>
      </c>
      <c r="N1890" s="182">
        <f>IFERROR(_xll.qlIndexFixing(ONIndex1M,I1890,TRUE,_xll.ohTrigger(RecalcTrigger,Trigger1M)),NA())</f>
        <v>1.4403166556471447E-2</v>
      </c>
      <c r="O1890" s="44">
        <f>IFERROR(_xll.qlIndexFixing(ONIndex3M,I1890,TRUE,_xll.ohTrigger(RecalcTrigger,Trigger3M)),NA())</f>
        <v>1.4672398932304986E-2</v>
      </c>
      <c r="P1890" s="44">
        <f>IFERROR(_xll.qlIndexFixing(ONIndex6M,I1890,TRUE,_xll.ohTrigger(RecalcTrigger,Trigger6M)),NA())</f>
        <v>1.4744742133894206E-2</v>
      </c>
      <c r="Q1890" s="183">
        <f>IFERROR(_xll.qlIndexFixing(ONIndex1Y,I1890,TRUE,_xll.ohTrigger(RecalcTrigger,Trigger1Y)),NA())</f>
        <v>1.4999434130746891E-2</v>
      </c>
    </row>
    <row r="1891" spans="2:17" x14ac:dyDescent="0.2">
      <c r="B1891" s="39" t="s">
        <v>42</v>
      </c>
      <c r="D1891" s="42">
        <f>_xll.qlCalendarAdvance(Calendar,$D1890,B1891,"f",FALSE)</f>
        <v>52713</v>
      </c>
      <c r="E1891" s="177">
        <f>_xll.qlInterestRateIndexValueDate(IndexON,D1891)</f>
        <v>52713</v>
      </c>
      <c r="F1891" s="193">
        <f>IFERROR(_xll.qlIndexFixing(IndexON,D1891,TRUE,_xll.ohTrigger(RecalcTrigger,TriggerON)),NA())</f>
        <v>1.4307856393029894E-2</v>
      </c>
      <c r="H1891" s="42">
        <f>_xll.qlCalendarAdvance(Calendar,$H1890,B1891,"f",FALSE)</f>
        <v>52713</v>
      </c>
      <c r="I1891" s="177">
        <f>_xll.qlInterestRateIndexValueDate(Index1M,$H1891)</f>
        <v>52715</v>
      </c>
      <c r="J1891" s="182">
        <f>IFERROR(_xll.qlIndexFixing(Index1M,$H1891,TRUE,_xll.ohTrigger(RecalcTrigger,Trigger1M)),NA())</f>
        <v>1.4413320031179955E-2</v>
      </c>
      <c r="K1891" s="44">
        <f>IFERROR(_xll.qlIndexFixing(Index3M,H1891,TRUE,_xll.ohTrigger(RecalcTrigger,Trigger3M)),NA())</f>
        <v>1.4702944840878519E-2</v>
      </c>
      <c r="L1891" s="44">
        <f>IFERROR(_xll.qlIndexFixing(Index6M,$H1891,TRUE,_xll.ohTrigger(RecalcTrigger,Trigger6M)),NA())</f>
        <v>1.4798872928761463E-2</v>
      </c>
      <c r="M1891" s="183">
        <f>IFERROR(_xll.qlIndexFixing(Index1Y,$H1891,TRUE,_xll.ohTrigger(RecalcTrigger,Trigger1Y)),NA())</f>
        <v>1.5143799483106306E-2</v>
      </c>
      <c r="N1891" s="182">
        <f>IFERROR(_xll.qlIndexFixing(ONIndex1M,I1891,TRUE,_xll.ohTrigger(RecalcTrigger,Trigger1M)),NA())</f>
        <v>1.4403589548592777E-2</v>
      </c>
      <c r="O1891" s="44">
        <f>IFERROR(_xll.qlIndexFixing(ONIndex3M,I1891,TRUE,_xll.ohTrigger(RecalcTrigger,Trigger3M)),NA())</f>
        <v>1.4672785262552779E-2</v>
      </c>
      <c r="P1891" s="44">
        <f>IFERROR(_xll.qlIndexFixing(ONIndex6M,I1891,TRUE,_xll.ohTrigger(RecalcTrigger,Trigger6M)),NA())</f>
        <v>1.4744293174064893E-2</v>
      </c>
      <c r="Q1891" s="183">
        <f>IFERROR(_xll.qlIndexFixing(ONIndex1Y,I1891,TRUE,_xll.ohTrigger(RecalcTrigger,Trigger1Y)),NA())</f>
        <v>1.4999246134488331E-2</v>
      </c>
    </row>
    <row r="1892" spans="2:17" x14ac:dyDescent="0.2">
      <c r="B1892" s="39" t="s">
        <v>42</v>
      </c>
      <c r="D1892" s="42">
        <f>_xll.qlCalendarAdvance(Calendar,$D1891,B1892,"f",FALSE)</f>
        <v>52720</v>
      </c>
      <c r="E1892" s="177">
        <f>_xll.qlInterestRateIndexValueDate(IndexON,D1892)</f>
        <v>52720</v>
      </c>
      <c r="F1892" s="193">
        <f>IFERROR(_xll.qlIndexFixing(IndexON,D1892,TRUE,_xll.ohTrigger(RecalcTrigger,TriggerON)),NA())</f>
        <v>1.4308346273326222E-2</v>
      </c>
      <c r="H1892" s="42">
        <f>_xll.qlCalendarAdvance(Calendar,$H1891,B1892,"f",FALSE)</f>
        <v>52720</v>
      </c>
      <c r="I1892" s="177">
        <f>_xll.qlInterestRateIndexValueDate(Index1M,$H1892)</f>
        <v>52722</v>
      </c>
      <c r="J1892" s="182">
        <f>IFERROR(_xll.qlIndexFixing(Index1M,$H1892,TRUE,_xll.ohTrigger(RecalcTrigger,Trigger1M)),NA())</f>
        <v>1.4413829433292946E-2</v>
      </c>
      <c r="K1892" s="44">
        <f>IFERROR(_xll.qlIndexFixing(Index3M,H1892,TRUE,_xll.ohTrigger(RecalcTrigger,Trigger3M)),NA())</f>
        <v>1.4703923700299311E-2</v>
      </c>
      <c r="L1892" s="44">
        <f>IFERROR(_xll.qlIndexFixing(Index6M,$H1892,TRUE,_xll.ohTrigger(RecalcTrigger,Trigger6M)),NA())</f>
        <v>1.4800033352208137E-2</v>
      </c>
      <c r="M1892" s="183">
        <f>IFERROR(_xll.qlIndexFixing(Index1Y,$H1892,TRUE,_xll.ohTrigger(RecalcTrigger,Trigger1Y)),NA())</f>
        <v>1.5145696412223762E-2</v>
      </c>
      <c r="N1892" s="182">
        <f>IFERROR(_xll.qlIndexFixing(ONIndex1M,I1892,TRUE,_xll.ohTrigger(RecalcTrigger,Trigger1M)),NA())</f>
        <v>1.4404044897551316E-2</v>
      </c>
      <c r="O1892" s="44">
        <f>IFERROR(_xll.qlIndexFixing(ONIndex3M,I1892,TRUE,_xll.ohTrigger(RecalcTrigger,Trigger3M)),NA())</f>
        <v>1.4673206047879361E-2</v>
      </c>
      <c r="P1892" s="44">
        <f>IFERROR(_xll.qlIndexFixing(ONIndex6M,I1892,TRUE,_xll.ohTrigger(RecalcTrigger,Trigger6M)),NA())</f>
        <v>1.4743888845973885E-2</v>
      </c>
      <c r="Q1892" s="183">
        <f>IFERROR(_xll.qlIndexFixing(ONIndex1Y,I1892,TRUE,_xll.ohTrigger(RecalcTrigger,Trigger1Y)),NA())</f>
        <v>1.4999132624327061E-2</v>
      </c>
    </row>
    <row r="1893" spans="2:17" x14ac:dyDescent="0.2">
      <c r="B1893" s="39" t="s">
        <v>42</v>
      </c>
      <c r="D1893" s="42">
        <f>_xll.qlCalendarAdvance(Calendar,$D1892,B1893,"f",FALSE)</f>
        <v>52727</v>
      </c>
      <c r="E1893" s="177">
        <f>_xll.qlInterestRateIndexValueDate(IndexON,D1893)</f>
        <v>52727</v>
      </c>
      <c r="F1893" s="193">
        <f>IFERROR(_xll.qlIndexFixing(IndexON,D1893,TRUE,_xll.ohTrigger(RecalcTrigger,TriggerON)),NA())</f>
        <v>1.4308869921251244E-2</v>
      </c>
      <c r="H1893" s="42">
        <f>_xll.qlCalendarAdvance(Calendar,$H1892,B1893,"f",FALSE)</f>
        <v>52727</v>
      </c>
      <c r="I1893" s="177">
        <f>_xll.qlInterestRateIndexValueDate(Index1M,$H1893)</f>
        <v>52729</v>
      </c>
      <c r="J1893" s="182">
        <f>IFERROR(_xll.qlIndexFixing(Index1M,$H1893,TRUE,_xll.ohTrigger(RecalcTrigger,Trigger1M)),NA())</f>
        <v>1.441437146217972E-2</v>
      </c>
      <c r="K1893" s="44">
        <f>IFERROR(_xll.qlIndexFixing(Index3M,H1893,TRUE,_xll.ohTrigger(RecalcTrigger,Trigger3M)),NA())</f>
        <v>1.4704588778305022E-2</v>
      </c>
      <c r="L1893" s="44">
        <f>IFERROR(_xll.qlIndexFixing(Index6M,$H1893,TRUE,_xll.ohTrigger(RecalcTrigger,Trigger6M)),NA())</f>
        <v>1.4800254919265312E-2</v>
      </c>
      <c r="M1893" s="183">
        <f>IFERROR(_xll.qlIndexFixing(Index1Y,$H1893,TRUE,_xll.ohTrigger(RecalcTrigger,Trigger1Y)),NA())</f>
        <v>1.5147674212725766E-2</v>
      </c>
      <c r="N1893" s="182">
        <f>IFERROR(_xll.qlIndexFixing(ONIndex1M,I1893,TRUE,_xll.ohTrigger(RecalcTrigger,Trigger1M)),NA())</f>
        <v>1.4404532690157623E-2</v>
      </c>
      <c r="O1893" s="44">
        <f>IFERROR(_xll.qlIndexFixing(ONIndex3M,I1893,TRUE,_xll.ohTrigger(RecalcTrigger,Trigger3M)),NA())</f>
        <v>1.4673661377972991E-2</v>
      </c>
      <c r="P1893" s="44">
        <f>IFERROR(_xll.qlIndexFixing(ONIndex6M,I1893,TRUE,_xll.ohTrigger(RecalcTrigger,Trigger6M)),NA())</f>
        <v>1.4743529268006483E-2</v>
      </c>
      <c r="Q1893" s="183">
        <f>IFERROR(_xll.qlIndexFixing(ONIndex1Y,I1893,TRUE,_xll.ohTrigger(RecalcTrigger,Trigger1Y)),NA())</f>
        <v>1.499909379554687E-2</v>
      </c>
    </row>
    <row r="1894" spans="2:17" x14ac:dyDescent="0.2">
      <c r="B1894" s="39" t="s">
        <v>42</v>
      </c>
      <c r="D1894" s="42">
        <f>_xll.qlCalendarAdvance(Calendar,$D1893,B1894,"f",FALSE)</f>
        <v>52734</v>
      </c>
      <c r="E1894" s="177">
        <f>_xll.qlInterestRateIndexValueDate(IndexON,D1894)</f>
        <v>52734</v>
      </c>
      <c r="F1894" s="193">
        <f>IFERROR(_xll.qlIndexFixing(IndexON,D1894,TRUE,_xll.ohTrigger(RecalcTrigger,TriggerON)),NA())</f>
        <v>1.4309427426573151E-2</v>
      </c>
      <c r="H1894" s="42">
        <f>_xll.qlCalendarAdvance(Calendar,$H1893,B1894,"f",FALSE)</f>
        <v>52734</v>
      </c>
      <c r="I1894" s="177">
        <f>_xll.qlInterestRateIndexValueDate(Index1M,$H1894)</f>
        <v>52736</v>
      </c>
      <c r="J1894" s="182">
        <f>IFERROR(_xll.qlIndexFixing(Index1M,$H1894,TRUE,_xll.ohTrigger(RecalcTrigger,Trigger1M)),NA())</f>
        <v>1.4414946204790724E-2</v>
      </c>
      <c r="K1894" s="44">
        <f>IFERROR(_xll.qlIndexFixing(Index3M,H1894,TRUE,_xll.ohTrigger(RecalcTrigger,Trigger3M)),NA())</f>
        <v>1.4705289152416772E-2</v>
      </c>
      <c r="L1894" s="44">
        <f>IFERROR(_xll.qlIndexFixing(Index6M,$H1894,TRUE,_xll.ohTrigger(RecalcTrigger,Trigger6M)),NA())</f>
        <v>1.4800523205465019E-2</v>
      </c>
      <c r="M1894" s="183">
        <f>IFERROR(_xll.qlIndexFixing(Index1Y,$H1894,TRUE,_xll.ohTrigger(RecalcTrigger,Trigger1Y)),NA())</f>
        <v>1.5149733083395992E-2</v>
      </c>
      <c r="N1894" s="182">
        <f>IFERROR(_xll.qlIndexFixing(ONIndex1M,I1894,TRUE,_xll.ohTrigger(RecalcTrigger,Trigger1M)),NA())</f>
        <v>1.4405053013302194E-2</v>
      </c>
      <c r="O1894" s="44">
        <f>IFERROR(_xll.qlIndexFixing(ONIndex3M,I1894,TRUE,_xll.ohTrigger(RecalcTrigger,Trigger3M)),NA())</f>
        <v>1.4674151342441988E-2</v>
      </c>
      <c r="P1894" s="44">
        <f>IFERROR(_xll.qlIndexFixing(ONIndex6M,I1894,TRUE,_xll.ohTrigger(RecalcTrigger,Trigger6M)),NA())</f>
        <v>1.4743214558707862E-2</v>
      </c>
      <c r="Q1894" s="183">
        <f>IFERROR(_xll.qlIndexFixing(ONIndex1Y,I1894,TRUE,_xll.ohTrigger(RecalcTrigger,Trigger1Y)),NA())</f>
        <v>1.4999129843431547E-2</v>
      </c>
    </row>
    <row r="1895" spans="2:17" x14ac:dyDescent="0.2">
      <c r="B1895" s="39" t="s">
        <v>42</v>
      </c>
      <c r="D1895" s="42">
        <f>_xll.qlCalendarAdvance(Calendar,$D1894,B1895,"f",FALSE)</f>
        <v>52741</v>
      </c>
      <c r="E1895" s="177">
        <f>_xll.qlInterestRateIndexValueDate(IndexON,D1895)</f>
        <v>52741</v>
      </c>
      <c r="F1895" s="193">
        <f>IFERROR(_xll.qlIndexFixing(IndexON,D1895,TRUE,_xll.ohTrigger(RecalcTrigger,TriggerON)),NA())</f>
        <v>1.4310018879060138E-2</v>
      </c>
      <c r="H1895" s="42">
        <f>_xll.qlCalendarAdvance(Calendar,$H1894,B1895,"f",FALSE)</f>
        <v>52741</v>
      </c>
      <c r="I1895" s="177">
        <f>_xll.qlInterestRateIndexValueDate(Index1M,$H1895)</f>
        <v>52743</v>
      </c>
      <c r="J1895" s="182">
        <f>IFERROR(_xll.qlIndexFixing(Index1M,$H1895,TRUE,_xll.ohTrigger(RecalcTrigger,Trigger1M)),NA())</f>
        <v>1.4415553748058918E-2</v>
      </c>
      <c r="K1895" s="44">
        <f>IFERROR(_xll.qlIndexFixing(Index3M,H1895,TRUE,_xll.ohTrigger(RecalcTrigger,Trigger3M)),NA())</f>
        <v>1.4706024912549591E-2</v>
      </c>
      <c r="L1895" s="44">
        <f>IFERROR(_xll.qlIndexFixing(Index6M,$H1895,TRUE,_xll.ohTrigger(RecalcTrigger,Trigger6M)),NA())</f>
        <v>1.4800838330197779E-2</v>
      </c>
      <c r="M1895" s="183">
        <f>IFERROR(_xll.qlIndexFixing(Index1Y,$H1895,TRUE,_xll.ohTrigger(RecalcTrigger,Trigger1Y)),NA())</f>
        <v>1.51518732230387E-2</v>
      </c>
      <c r="N1895" s="182">
        <f>IFERROR(_xll.qlIndexFixing(ONIndex1M,I1895,TRUE,_xll.ohTrigger(RecalcTrigger,Trigger1M)),NA())</f>
        <v>1.440560595371565E-2</v>
      </c>
      <c r="O1895" s="44">
        <f>IFERROR(_xll.qlIndexFixing(ONIndex3M,I1895,TRUE,_xll.ohTrigger(RecalcTrigger,Trigger3M)),NA())</f>
        <v>1.4674676030894673E-2</v>
      </c>
      <c r="P1895" s="44">
        <f>IFERROR(_xll.qlIndexFixing(ONIndex6M,I1895,TRUE,_xll.ohTrigger(RecalcTrigger,Trigger6M)),NA())</f>
        <v>1.4742944836623195E-2</v>
      </c>
      <c r="Q1895" s="183">
        <f>IFERROR(_xll.qlIndexFixing(ONIndex1Y,I1895,TRUE,_xll.ohTrigger(RecalcTrigger,Trigger1Y)),NA())</f>
        <v>1.499924096350469E-2</v>
      </c>
    </row>
    <row r="1896" spans="2:17" x14ac:dyDescent="0.2">
      <c r="B1896" s="39" t="s">
        <v>42</v>
      </c>
      <c r="D1896" s="42">
        <f>_xll.qlCalendarAdvance(Calendar,$D1895,B1896,"f",FALSE)</f>
        <v>52748</v>
      </c>
      <c r="E1896" s="177">
        <f>_xll.qlInterestRateIndexValueDate(IndexON,D1896)</f>
        <v>52748</v>
      </c>
      <c r="F1896" s="193">
        <f>IFERROR(_xll.qlIndexFixing(IndexON,D1896,TRUE,_xll.ohTrigger(RecalcTrigger,TriggerON)),NA())</f>
        <v>1.4310644368720205E-2</v>
      </c>
      <c r="H1896" s="42">
        <f>_xll.qlCalendarAdvance(Calendar,$H1895,B1896,"f",FALSE)</f>
        <v>52748</v>
      </c>
      <c r="I1896" s="177">
        <f>_xll.qlInterestRateIndexValueDate(Index1M,$H1896)</f>
        <v>52750</v>
      </c>
      <c r="J1896" s="182">
        <f>IFERROR(_xll.qlIndexFixing(Index1M,$H1896,TRUE,_xll.ohTrigger(RecalcTrigger,Trigger1M)),NA())</f>
        <v>1.4416194178929753E-2</v>
      </c>
      <c r="K1896" s="44">
        <f>IFERROR(_xll.qlIndexFixing(Index3M,H1896,TRUE,_xll.ohTrigger(RecalcTrigger,Trigger3M)),NA())</f>
        <v>1.47067961486133E-2</v>
      </c>
      <c r="L1896" s="44">
        <f>IFERROR(_xll.qlIndexFixing(Index6M,$H1896,TRUE,_xll.ohTrigger(RecalcTrigger,Trigger6M)),NA())</f>
        <v>1.4800164129709591E-2</v>
      </c>
      <c r="M1896" s="183">
        <f>IFERROR(_xll.qlIndexFixing(Index1Y,$H1896,TRUE,_xll.ohTrigger(RecalcTrigger,Trigger1Y)),NA())</f>
        <v>1.5154094830480053E-2</v>
      </c>
      <c r="N1896" s="182">
        <f>IFERROR(_xll.qlIndexFixing(ONIndex1M,I1896,TRUE,_xll.ohTrigger(RecalcTrigger,Trigger1M)),NA())</f>
        <v>1.4406191598288487E-2</v>
      </c>
      <c r="O1896" s="44">
        <f>IFERROR(_xll.qlIndexFixing(ONIndex3M,I1896,TRUE,_xll.ohTrigger(RecalcTrigger,Trigger3M)),NA())</f>
        <v>1.467523553269956E-2</v>
      </c>
      <c r="P1896" s="44">
        <f>IFERROR(_xll.qlIndexFixing(ONIndex6M,I1896,TRUE,_xll.ohTrigger(RecalcTrigger,Trigger6M)),NA())</f>
        <v>1.4742720220057848E-2</v>
      </c>
      <c r="Q1896" s="183">
        <f>IFERROR(_xll.qlIndexFixing(ONIndex1Y,I1896,TRUE,_xll.ohTrigger(RecalcTrigger,Trigger1Y)),NA())</f>
        <v>1.4999427350810279E-2</v>
      </c>
    </row>
    <row r="1897" spans="2:17" x14ac:dyDescent="0.2">
      <c r="B1897" s="39" t="s">
        <v>42</v>
      </c>
      <c r="D1897" s="42">
        <f>_xll.qlCalendarAdvance(Calendar,$D1896,B1897,"f",FALSE)</f>
        <v>52755</v>
      </c>
      <c r="E1897" s="177">
        <f>_xll.qlInterestRateIndexValueDate(IndexON,D1897)</f>
        <v>52755</v>
      </c>
      <c r="F1897" s="193">
        <f>IFERROR(_xll.qlIndexFixing(IndexON,D1897,TRUE,_xll.ohTrigger(RecalcTrigger,TriggerON)),NA())</f>
        <v>1.4311303985641288E-2</v>
      </c>
      <c r="H1897" s="42">
        <f>_xll.qlCalendarAdvance(Calendar,$H1896,B1897,"f",FALSE)</f>
        <v>52755</v>
      </c>
      <c r="I1897" s="177">
        <f>_xll.qlInterestRateIndexValueDate(Index1M,$H1897)</f>
        <v>52757</v>
      </c>
      <c r="J1897" s="182">
        <f>IFERROR(_xll.qlIndexFixing(Index1M,$H1897,TRUE,_xll.ohTrigger(RecalcTrigger,Trigger1M)),NA())</f>
        <v>1.441686758434868E-2</v>
      </c>
      <c r="K1897" s="44">
        <f>IFERROR(_xll.qlIndexFixing(Index3M,H1897,TRUE,_xll.ohTrigger(RecalcTrigger,Trigger3M)),NA())</f>
        <v>1.4707602950516846E-2</v>
      </c>
      <c r="L1897" s="44">
        <f>IFERROR(_xll.qlIndexFixing(Index6M,$H1897,TRUE,_xll.ohTrigger(RecalcTrigger,Trigger6M)),NA())</f>
        <v>1.4800563030250605E-2</v>
      </c>
      <c r="M1897" s="183">
        <f>IFERROR(_xll.qlIndexFixing(Index1Y,$H1897,TRUE,_xll.ohTrigger(RecalcTrigger,Trigger1Y)),NA())</f>
        <v>1.515639810456855E-2</v>
      </c>
      <c r="N1897" s="182">
        <f>IFERROR(_xll.qlIndexFixing(ONIndex1M,I1897,TRUE,_xll.ohTrigger(RecalcTrigger,Trigger1M)),NA())</f>
        <v>1.4406810033911199E-2</v>
      </c>
      <c r="O1897" s="44">
        <f>IFERROR(_xll.qlIndexFixing(ONIndex3M,I1897,TRUE,_xll.ohTrigger(RecalcTrigger,Trigger3M)),NA())</f>
        <v>1.4675829937464968E-2</v>
      </c>
      <c r="P1897" s="44">
        <f>IFERROR(_xll.qlIndexFixing(ONIndex6M,I1897,TRUE,_xll.ohTrigger(RecalcTrigger,Trigger6M)),NA())</f>
        <v>1.474254082763693E-2</v>
      </c>
      <c r="Q1897" s="183">
        <f>IFERROR(_xll.qlIndexFixing(ONIndex1Y,I1897,TRUE,_xll.ohTrigger(RecalcTrigger,Trigger1Y)),NA())</f>
        <v>1.4999689200791977E-2</v>
      </c>
    </row>
    <row r="1898" spans="2:17" x14ac:dyDescent="0.2">
      <c r="B1898" s="39" t="s">
        <v>42</v>
      </c>
      <c r="D1898" s="42">
        <f>_xll.qlCalendarAdvance(Calendar,$D1897,B1898,"f",FALSE)</f>
        <v>52762</v>
      </c>
      <c r="E1898" s="177">
        <f>_xll.qlInterestRateIndexValueDate(IndexON,D1898)</f>
        <v>52762</v>
      </c>
      <c r="F1898" s="193">
        <f>IFERROR(_xll.qlIndexFixing(IndexON,D1898,TRUE,_xll.ohTrigger(RecalcTrigger,TriggerON)),NA())</f>
        <v>1.431199781943171E-2</v>
      </c>
      <c r="H1898" s="42">
        <f>_xll.qlCalendarAdvance(Calendar,$H1897,B1898,"f",FALSE)</f>
        <v>52762</v>
      </c>
      <c r="I1898" s="177">
        <f>_xll.qlInterestRateIndexValueDate(Index1M,$H1898)</f>
        <v>52764</v>
      </c>
      <c r="J1898" s="182">
        <f>IFERROR(_xll.qlIndexFixing(Index1M,$H1898,TRUE,_xll.ohTrigger(RecalcTrigger,Trigger1M)),NA())</f>
        <v>1.4417574051253657E-2</v>
      </c>
      <c r="K1898" s="44">
        <f>IFERROR(_xll.qlIndexFixing(Index3M,H1898,TRUE,_xll.ohTrigger(RecalcTrigger,Trigger3M)),NA())</f>
        <v>1.4708445408175263E-2</v>
      </c>
      <c r="L1898" s="44">
        <f>IFERROR(_xll.qlIndexFixing(Index6M,$H1898,TRUE,_xll.ohTrigger(RecalcTrigger,Trigger6M)),NA())</f>
        <v>1.480100909613429E-2</v>
      </c>
      <c r="M1898" s="183">
        <f>IFERROR(_xll.qlIndexFixing(Index1Y,$H1898,TRUE,_xll.ohTrigger(RecalcTrigger,Trigger1Y)),NA())</f>
        <v>1.5158783244172837E-2</v>
      </c>
      <c r="N1898" s="182">
        <f>IFERROR(_xll.qlIndexFixing(ONIndex1M,I1898,TRUE,_xll.ohTrigger(RecalcTrigger,Trigger1M)),NA())</f>
        <v>1.440746134731441E-2</v>
      </c>
      <c r="O1898" s="44">
        <f>IFERROR(_xll.qlIndexFixing(ONIndex3M,I1898,TRUE,_xll.ohTrigger(RecalcTrigger,Trigger3M)),NA())</f>
        <v>1.4676459334879155E-2</v>
      </c>
      <c r="P1898" s="44">
        <f>IFERROR(_xll.qlIndexFixing(ONIndex6M,I1898,TRUE,_xll.ohTrigger(RecalcTrigger,Trigger6M)),NA())</f>
        <v>1.4742406777665806E-2</v>
      </c>
      <c r="Q1898" s="183">
        <f>IFERROR(_xll.qlIndexFixing(ONIndex1Y,I1898,TRUE,_xll.ohTrigger(RecalcTrigger,Trigger1Y)),NA())</f>
        <v>1.5000026708733571E-2</v>
      </c>
    </row>
    <row r="1899" spans="2:17" x14ac:dyDescent="0.2">
      <c r="B1899" s="39" t="s">
        <v>42</v>
      </c>
      <c r="D1899" s="42">
        <f>_xll.qlCalendarAdvance(Calendar,$D1898,B1899,"f",FALSE)</f>
        <v>52769</v>
      </c>
      <c r="E1899" s="177">
        <f>_xll.qlInterestRateIndexValueDate(IndexON,D1899)</f>
        <v>52769</v>
      </c>
      <c r="F1899" s="193">
        <f>IFERROR(_xll.qlIndexFixing(IndexON,D1899,TRUE,_xll.ohTrigger(RecalcTrigger,TriggerON)),NA())</f>
        <v>1.4312725960099471E-2</v>
      </c>
      <c r="H1899" s="42">
        <f>_xll.qlCalendarAdvance(Calendar,$H1898,B1899,"f",FALSE)</f>
        <v>52769</v>
      </c>
      <c r="I1899" s="177">
        <f>_xll.qlInterestRateIndexValueDate(Index1M,$H1899)</f>
        <v>52771</v>
      </c>
      <c r="J1899" s="182">
        <f>IFERROR(_xll.qlIndexFixing(Index1M,$H1899,TRUE,_xll.ohTrigger(RecalcTrigger,Trigger1M)),NA())</f>
        <v>1.441831366659263E-2</v>
      </c>
      <c r="K1899" s="44">
        <f>IFERROR(_xll.qlIndexFixing(Index3M,H1899,TRUE,_xll.ohTrigger(RecalcTrigger,Trigger3M)),NA())</f>
        <v>1.4709323611503582E-2</v>
      </c>
      <c r="L1899" s="44">
        <f>IFERROR(_xll.qlIndexFixing(Index6M,$H1899,TRUE,_xll.ohTrigger(RecalcTrigger,Trigger6M)),NA())</f>
        <v>1.4801502446747985E-2</v>
      </c>
      <c r="M1899" s="183">
        <f>IFERROR(_xll.qlIndexFixing(Index1Y,$H1899,TRUE,_xll.ohTrigger(RecalcTrigger,Trigger1Y)),NA())</f>
        <v>1.5161250448185434E-2</v>
      </c>
      <c r="N1899" s="182">
        <f>IFERROR(_xll.qlIndexFixing(ONIndex1M,I1899,TRUE,_xll.ohTrigger(RecalcTrigger,Trigger1M)),NA())</f>
        <v>1.4408145625308677E-2</v>
      </c>
      <c r="O1899" s="44">
        <f>IFERROR(_xll.qlIndexFixing(ONIndex3M,I1899,TRUE,_xll.ohTrigger(RecalcTrigger,Trigger3M)),NA())</f>
        <v>1.4677123814390569E-2</v>
      </c>
      <c r="P1899" s="44">
        <f>IFERROR(_xll.qlIndexFixing(ONIndex6M,I1899,TRUE,_xll.ohTrigger(RecalcTrigger,Trigger6M)),NA())</f>
        <v>1.4742318188769588E-2</v>
      </c>
      <c r="Q1899" s="183">
        <f>IFERROR(_xll.qlIndexFixing(ONIndex1Y,I1899,TRUE,_xll.ohTrigger(RecalcTrigger,Trigger1Y)),NA())</f>
        <v>1.5000440069998788E-2</v>
      </c>
    </row>
    <row r="1900" spans="2:17" x14ac:dyDescent="0.2">
      <c r="B1900" s="39" t="s">
        <v>42</v>
      </c>
      <c r="D1900" s="42">
        <f>_xll.qlCalendarAdvance(Calendar,$D1899,B1900,"f",FALSE)</f>
        <v>52776</v>
      </c>
      <c r="E1900" s="177">
        <f>_xll.qlInterestRateIndexValueDate(IndexON,D1900)</f>
        <v>52776</v>
      </c>
      <c r="F1900" s="193">
        <f>IFERROR(_xll.qlIndexFixing(IndexON,D1900,TRUE,_xll.ohTrigger(RecalcTrigger,TriggerON)),NA())</f>
        <v>1.4313488497492699E-2</v>
      </c>
      <c r="H1900" s="42">
        <f>_xll.qlCalendarAdvance(Calendar,$H1899,B1900,"f",FALSE)</f>
        <v>52776</v>
      </c>
      <c r="I1900" s="177">
        <f>_xll.qlInterestRateIndexValueDate(Index1M,$H1900)</f>
        <v>52778</v>
      </c>
      <c r="J1900" s="182">
        <f>IFERROR(_xll.qlIndexFixing(Index1M,$H1900,TRUE,_xll.ohTrigger(RecalcTrigger,Trigger1M)),NA())</f>
        <v>1.4418047055235672E-2</v>
      </c>
      <c r="K1900" s="44">
        <f>IFERROR(_xll.qlIndexFixing(Index3M,H1900,TRUE,_xll.ohTrigger(RecalcTrigger,Trigger3M)),NA())</f>
        <v>1.471023765041336E-2</v>
      </c>
      <c r="L1900" s="44">
        <f>IFERROR(_xll.qlIndexFixing(Index6M,$H1900,TRUE,_xll.ohTrigger(RecalcTrigger,Trigger6M)),NA())</f>
        <v>1.4802043201484275E-2</v>
      </c>
      <c r="M1900" s="183">
        <f>IFERROR(_xll.qlIndexFixing(Index1Y,$H1900,TRUE,_xll.ohTrigger(RecalcTrigger,Trigger1Y)),NA())</f>
        <v>1.5163799915519229E-2</v>
      </c>
      <c r="N1900" s="182">
        <f>IFERROR(_xll.qlIndexFixing(ONIndex1M,I1900,TRUE,_xll.ohTrigger(RecalcTrigger,Trigger1M)),NA())</f>
        <v>1.4408862954784496E-2</v>
      </c>
      <c r="O1900" s="44">
        <f>IFERROR(_xll.qlIndexFixing(ONIndex3M,I1900,TRUE,_xll.ohTrigger(RecalcTrigger,Trigger3M)),NA())</f>
        <v>1.4677823465607531E-2</v>
      </c>
      <c r="P1900" s="44">
        <f>IFERROR(_xll.qlIndexFixing(ONIndex6M,I1900,TRUE,_xll.ohTrigger(RecalcTrigger,Trigger6M)),NA())</f>
        <v>1.4742275179333575E-2</v>
      </c>
      <c r="Q1900" s="183">
        <f>IFERROR(_xll.qlIndexFixing(ONIndex1Y,I1900,TRUE,_xll.ohTrigger(RecalcTrigger,Trigger1Y)),NA())</f>
        <v>1.5000929479871417E-2</v>
      </c>
    </row>
    <row r="1901" spans="2:17" x14ac:dyDescent="0.2">
      <c r="B1901" s="39" t="s">
        <v>42</v>
      </c>
      <c r="D1901" s="42">
        <f>_xll.qlCalendarAdvance(Calendar,$D1900,B1901,"f",FALSE)</f>
        <v>52783</v>
      </c>
      <c r="E1901" s="177">
        <f>_xll.qlInterestRateIndexValueDate(IndexON,D1901)</f>
        <v>52783</v>
      </c>
      <c r="F1901" s="193">
        <f>IFERROR(_xll.qlIndexFixing(IndexON,D1901,TRUE,_xll.ohTrigger(RecalcTrigger,TriggerON)),NA())</f>
        <v>1.431428552153946E-2</v>
      </c>
      <c r="H1901" s="42">
        <f>_xll.qlCalendarAdvance(Calendar,$H1900,B1901,"f",FALSE)</f>
        <v>52783</v>
      </c>
      <c r="I1901" s="177">
        <f>_xll.qlInterestRateIndexValueDate(Index1M,$H1901)</f>
        <v>52785</v>
      </c>
      <c r="J1901" s="182">
        <f>IFERROR(_xll.qlIndexFixing(Index1M,$H1901,TRUE,_xll.ohTrigger(RecalcTrigger,Trigger1M)),NA())</f>
        <v>1.4419892690344382E-2</v>
      </c>
      <c r="K1901" s="44">
        <f>IFERROR(_xll.qlIndexFixing(Index3M,H1901,TRUE,_xll.ohTrigger(RecalcTrigger,Trigger3M)),NA())</f>
        <v>1.4711187614823974E-2</v>
      </c>
      <c r="L1901" s="44">
        <f>IFERROR(_xll.qlIndexFixing(Index6M,$H1901,TRUE,_xll.ohTrigger(RecalcTrigger,Trigger6M)),NA())</f>
        <v>1.4803719374117771E-2</v>
      </c>
      <c r="M1901" s="183">
        <f>IFERROR(_xll.qlIndexFixing(Index1Y,$H1901,TRUE,_xll.ohTrigger(RecalcTrigger,Trigger1Y)),NA())</f>
        <v>1.5166431845110536E-2</v>
      </c>
      <c r="N1901" s="182">
        <f>IFERROR(_xll.qlIndexFixing(ONIndex1M,I1901,TRUE,_xll.ohTrigger(RecalcTrigger,Trigger1M)),NA())</f>
        <v>1.4409613422472489E-2</v>
      </c>
      <c r="O1901" s="44">
        <f>IFERROR(_xll.qlIndexFixing(ONIndex3M,I1901,TRUE,_xll.ohTrigger(RecalcTrigger,Trigger3M)),NA())</f>
        <v>1.4678558378058426E-2</v>
      </c>
      <c r="P1901" s="44">
        <f>IFERROR(_xll.qlIndexFixing(ONIndex6M,I1901,TRUE,_xll.ohTrigger(RecalcTrigger,Trigger6M)),NA())</f>
        <v>1.4742277867982878E-2</v>
      </c>
      <c r="Q1901" s="183">
        <f>IFERROR(_xll.qlIndexFixing(ONIndex1Y,I1901,TRUE,_xll.ohTrigger(RecalcTrigger,Trigger1Y)),NA())</f>
        <v>1.5001495133635245E-2</v>
      </c>
    </row>
    <row r="1902" spans="2:17" x14ac:dyDescent="0.2">
      <c r="B1902" s="39" t="s">
        <v>42</v>
      </c>
      <c r="D1902" s="42">
        <f>_xll.qlCalendarAdvance(Calendar,$D1901,B1902,"f",FALSE)</f>
        <v>52790</v>
      </c>
      <c r="E1902" s="177">
        <f>_xll.qlInterestRateIndexValueDate(IndexON,D1902)</f>
        <v>52790</v>
      </c>
      <c r="F1902" s="193">
        <f>IFERROR(_xll.qlIndexFixing(IndexON,D1902,TRUE,_xll.ohTrigger(RecalcTrigger,TriggerON)),NA())</f>
        <v>1.4315117122087884E-2</v>
      </c>
      <c r="H1902" s="42">
        <f>_xll.qlCalendarAdvance(Calendar,$H1901,B1902,"f",FALSE)</f>
        <v>52790</v>
      </c>
      <c r="I1902" s="177">
        <f>_xll.qlInterestRateIndexValueDate(Index1M,$H1902)</f>
        <v>52792</v>
      </c>
      <c r="J1902" s="182">
        <f>IFERROR(_xll.qlIndexFixing(Index1M,$H1902,TRUE,_xll.ohTrigger(RecalcTrigger,Trigger1M)),NA())</f>
        <v>1.4420732272645564E-2</v>
      </c>
      <c r="K1902" s="44">
        <f>IFERROR(_xll.qlIndexFixing(Index3M,H1902,TRUE,_xll.ohTrigger(RecalcTrigger,Trigger3M)),NA())</f>
        <v>1.4712173594651322E-2</v>
      </c>
      <c r="L1902" s="44">
        <f>IFERROR(_xll.qlIndexFixing(Index6M,$H1902,TRUE,_xll.ohTrigger(RecalcTrigger,Trigger6M)),NA())</f>
        <v>1.4804365711819411E-2</v>
      </c>
      <c r="M1902" s="183">
        <f>IFERROR(_xll.qlIndexFixing(Index1Y,$H1902,TRUE,_xll.ohTrigger(RecalcTrigger,Trigger1Y)),NA())</f>
        <v>1.5169146435917363E-2</v>
      </c>
      <c r="N1902" s="182">
        <f>IFERROR(_xll.qlIndexFixing(ONIndex1M,I1902,TRUE,_xll.ohTrigger(RecalcTrigger,Trigger1M)),NA())</f>
        <v>1.4410397115423024E-2</v>
      </c>
      <c r="O1902" s="44">
        <f>IFERROR(_xll.qlIndexFixing(ONIndex3M,I1902,TRUE,_xll.ohTrigger(RecalcTrigger,Trigger3M)),NA())</f>
        <v>1.4679328641191702E-2</v>
      </c>
      <c r="P1902" s="44">
        <f>IFERROR(_xll.qlIndexFixing(ONIndex6M,I1902,TRUE,_xll.ohTrigger(RecalcTrigger,Trigger6M)),NA())</f>
        <v>1.4742326372942927E-2</v>
      </c>
      <c r="Q1902" s="183">
        <f>IFERROR(_xll.qlIndexFixing(ONIndex1Y,I1902,TRUE,_xll.ohTrigger(RecalcTrigger,Trigger1Y)),NA())</f>
        <v>1.5002137226574064E-2</v>
      </c>
    </row>
    <row r="1903" spans="2:17" x14ac:dyDescent="0.2">
      <c r="B1903" s="39" t="s">
        <v>42</v>
      </c>
      <c r="D1903" s="42">
        <f>_xll.qlCalendarAdvance(Calendar,$D1902,B1903,"f",FALSE)</f>
        <v>52797</v>
      </c>
      <c r="E1903" s="177">
        <f>_xll.qlInterestRateIndexValueDate(IndexON,D1903)</f>
        <v>52797</v>
      </c>
      <c r="F1903" s="193">
        <f>IFERROR(_xll.qlIndexFixing(IndexON,D1903,TRUE,_xll.ohTrigger(RecalcTrigger,TriggerON)),NA())</f>
        <v>1.431598338914597E-2</v>
      </c>
      <c r="H1903" s="42">
        <f>_xll.qlCalendarAdvance(Calendar,$H1902,B1903,"f",FALSE)</f>
        <v>52797</v>
      </c>
      <c r="I1903" s="177">
        <f>_xll.qlInterestRateIndexValueDate(Index1M,$H1903)</f>
        <v>52799</v>
      </c>
      <c r="J1903" s="182">
        <f>IFERROR(_xll.qlIndexFixing(Index1M,$H1903,TRUE,_xll.ohTrigger(RecalcTrigger,Trigger1M)),NA())</f>
        <v>1.4421605351152555E-2</v>
      </c>
      <c r="K1903" s="44">
        <f>IFERROR(_xll.qlIndexFixing(Index3M,H1903,TRUE,_xll.ohTrigger(RecalcTrigger,Trigger3M)),NA())</f>
        <v>1.4713195679812177E-2</v>
      </c>
      <c r="L1903" s="44">
        <f>IFERROR(_xll.qlIndexFixing(Index6M,$H1903,TRUE,_xll.ohTrigger(RecalcTrigger,Trigger6M)),NA())</f>
        <v>1.4805059843306753E-2</v>
      </c>
      <c r="M1903" s="183">
        <f>IFERROR(_xll.qlIndexFixing(Index1Y,$H1903,TRUE,_xll.ohTrigger(RecalcTrigger,Trigger1Y)),NA())</f>
        <v>1.5171943886920919E-2</v>
      </c>
      <c r="N1903" s="182">
        <f>IFERROR(_xll.qlIndexFixing(ONIndex1M,I1903,TRUE,_xll.ohTrigger(RecalcTrigger,Trigger1M)),NA())</f>
        <v>1.4411214120286786E-2</v>
      </c>
      <c r="O1903" s="44">
        <f>IFERROR(_xll.qlIndexFixing(ONIndex3M,I1903,TRUE,_xll.ohTrigger(RecalcTrigger,Trigger3M)),NA())</f>
        <v>1.4680134344855489E-2</v>
      </c>
      <c r="P1903" s="44">
        <f>IFERROR(_xll.qlIndexFixing(ONIndex6M,I1903,TRUE,_xll.ohTrigger(RecalcTrigger,Trigger6M)),NA())</f>
        <v>1.474242081283883E-2</v>
      </c>
      <c r="Q1903" s="183">
        <f>IFERROR(_xll.qlIndexFixing(ONIndex1Y,I1903,TRUE,_xll.ohTrigger(RecalcTrigger,Trigger1Y)),NA())</f>
        <v>1.5002855954051597E-2</v>
      </c>
    </row>
    <row r="1904" spans="2:17" x14ac:dyDescent="0.2">
      <c r="B1904" s="39" t="s">
        <v>42</v>
      </c>
      <c r="D1904" s="42">
        <f>_xll.qlCalendarAdvance(Calendar,$D1903,B1904,"f",FALSE)</f>
        <v>52804</v>
      </c>
      <c r="E1904" s="177">
        <f>_xll.qlInterestRateIndexValueDate(IndexON,D1904)</f>
        <v>52804</v>
      </c>
      <c r="F1904" s="193">
        <f>IFERROR(_xll.qlIndexFixing(IndexON,D1904,TRUE,_xll.ohTrigger(RecalcTrigger,TriggerON)),NA())</f>
        <v>1.4316884412401976E-2</v>
      </c>
      <c r="H1904" s="42">
        <f>_xll.qlCalendarAdvance(Calendar,$H1903,B1904,"f",FALSE)</f>
        <v>52804</v>
      </c>
      <c r="I1904" s="177">
        <f>_xll.qlInterestRateIndexValueDate(Index1M,$H1904)</f>
        <v>52806</v>
      </c>
      <c r="J1904" s="182">
        <f>IFERROR(_xll.qlIndexFixing(Index1M,$H1904,TRUE,_xll.ohTrigger(RecalcTrigger,Trigger1M)),NA())</f>
        <v>1.4422512012820798E-2</v>
      </c>
      <c r="K1904" s="44">
        <f>IFERROR(_xll.qlIndexFixing(Index3M,H1904,TRUE,_xll.ohTrigger(RecalcTrigger,Trigger3M)),NA())</f>
        <v>1.4714253960230256E-2</v>
      </c>
      <c r="L1904" s="44">
        <f>IFERROR(_xll.qlIndexFixing(Index6M,$H1904,TRUE,_xll.ohTrigger(RecalcTrigger,Trigger6M)),NA())</f>
        <v>1.4805801888003839E-2</v>
      </c>
      <c r="M1904" s="183">
        <f>IFERROR(_xll.qlIndexFixing(Index1Y,$H1904,TRUE,_xll.ohTrigger(RecalcTrigger,Trigger1Y)),NA())</f>
        <v>1.5174824397124323E-2</v>
      </c>
      <c r="N1904" s="182">
        <f>IFERROR(_xll.qlIndexFixing(ONIndex1M,I1904,TRUE,_xll.ohTrigger(RecalcTrigger,Trigger1M)),NA())</f>
        <v>1.4412064523874335E-2</v>
      </c>
      <c r="O1904" s="44">
        <f>IFERROR(_xll.qlIndexFixing(ONIndex3M,I1904,TRUE,_xll.ohTrigger(RecalcTrigger,Trigger3M)),NA())</f>
        <v>1.4680975578338362E-2</v>
      </c>
      <c r="P1904" s="44">
        <f>IFERROR(_xll.qlIndexFixing(ONIndex6M,I1904,TRUE,_xll.ohTrigger(RecalcTrigger,Trigger6M)),NA())</f>
        <v>1.4742561306135826E-2</v>
      </c>
      <c r="Q1904" s="183">
        <f>IFERROR(_xll.qlIndexFixing(ONIndex1Y,I1904,TRUE,_xll.ohTrigger(RecalcTrigger,Trigger1Y)),NA())</f>
        <v>1.500365151143157E-2</v>
      </c>
    </row>
    <row r="1905" spans="2:17" x14ac:dyDescent="0.2">
      <c r="B1905" s="39" t="s">
        <v>42</v>
      </c>
      <c r="D1905" s="42">
        <f>_xll.qlCalendarAdvance(Calendar,$D1904,B1905,"f",FALSE)</f>
        <v>52811</v>
      </c>
      <c r="E1905" s="177">
        <f>_xll.qlInterestRateIndexValueDate(IndexON,D1905)</f>
        <v>52811</v>
      </c>
      <c r="F1905" s="193">
        <f>IFERROR(_xll.qlIndexFixing(IndexON,D1905,TRUE,_xll.ohTrigger(RecalcTrigger,TriggerON)),NA())</f>
        <v>1.4317820281943838E-2</v>
      </c>
      <c r="H1905" s="42">
        <f>_xll.qlCalendarAdvance(Calendar,$H1904,B1905,"f",FALSE)</f>
        <v>52811</v>
      </c>
      <c r="I1905" s="177">
        <f>_xll.qlInterestRateIndexValueDate(Index1M,$H1905)</f>
        <v>52813</v>
      </c>
      <c r="J1905" s="182">
        <f>IFERROR(_xll.qlIndexFixing(Index1M,$H1905,TRUE,_xll.ohTrigger(RecalcTrigger,Trigger1M)),NA())</f>
        <v>1.4423452344583254E-2</v>
      </c>
      <c r="K1905" s="44">
        <f>IFERROR(_xll.qlIndexFixing(Index3M,H1905,TRUE,_xll.ohTrigger(RecalcTrigger,Trigger3M)),NA())</f>
        <v>1.4715348525819728E-2</v>
      </c>
      <c r="L1905" s="44">
        <f>IFERROR(_xll.qlIndexFixing(Index6M,$H1905,TRUE,_xll.ohTrigger(RecalcTrigger,Trigger6M)),NA())</f>
        <v>1.4806591965336E-2</v>
      </c>
      <c r="M1905" s="183">
        <f>IFERROR(_xll.qlIndexFixing(Index1Y,$H1905,TRUE,_xll.ohTrigger(RecalcTrigger,Trigger1Y)),NA())</f>
        <v>1.5177788165554559E-2</v>
      </c>
      <c r="N1905" s="182">
        <f>IFERROR(_xll.qlIndexFixing(ONIndex1M,I1905,TRUE,_xll.ohTrigger(RecalcTrigger,Trigger1M)),NA())</f>
        <v>1.4412948413156101E-2</v>
      </c>
      <c r="O1905" s="44">
        <f>IFERROR(_xll.qlIndexFixing(ONIndex3M,I1905,TRUE,_xll.ohTrigger(RecalcTrigger,Trigger3M)),NA())</f>
        <v>1.4681852431328579E-2</v>
      </c>
      <c r="P1905" s="44">
        <f>IFERROR(_xll.qlIndexFixing(ONIndex6M,I1905,TRUE,_xll.ohTrigger(RecalcTrigger,Trigger6M)),NA())</f>
        <v>1.4742747971219217E-2</v>
      </c>
      <c r="Q1905" s="183">
        <f>IFERROR(_xll.qlIndexFixing(ONIndex1Y,I1905,TRUE,_xll.ohTrigger(RecalcTrigger,Trigger1Y)),NA())</f>
        <v>1.5004524093837901E-2</v>
      </c>
    </row>
    <row r="1906" spans="2:17" x14ac:dyDescent="0.2">
      <c r="B1906" s="39" t="s">
        <v>42</v>
      </c>
      <c r="D1906" s="42">
        <f>_xll.qlCalendarAdvance(Calendar,$D1905,B1906,"f",FALSE)</f>
        <v>52818</v>
      </c>
      <c r="E1906" s="177">
        <f>_xll.qlInterestRateIndexValueDate(IndexON,D1906)</f>
        <v>52818</v>
      </c>
      <c r="F1906" s="193">
        <f>IFERROR(_xll.qlIndexFixing(IndexON,D1906,TRUE,_xll.ohTrigger(RecalcTrigger,TriggerON)),NA())</f>
        <v>1.4318791087699623E-2</v>
      </c>
      <c r="H1906" s="42">
        <f>_xll.qlCalendarAdvance(Calendar,$H1905,B1906,"f",FALSE)</f>
        <v>52818</v>
      </c>
      <c r="I1906" s="177">
        <f>_xll.qlInterestRateIndexValueDate(Index1M,$H1906)</f>
        <v>52820</v>
      </c>
      <c r="J1906" s="182">
        <f>IFERROR(_xll.qlIndexFixing(Index1M,$H1906,TRUE,_xll.ohTrigger(RecalcTrigger,Trigger1M)),NA())</f>
        <v>1.4424426433392867E-2</v>
      </c>
      <c r="K1906" s="44">
        <f>IFERROR(_xll.qlIndexFixing(Index3M,H1906,TRUE,_xll.ohTrigger(RecalcTrigger,Trigger3M)),NA())</f>
        <v>1.4716479466506045E-2</v>
      </c>
      <c r="L1906" s="44">
        <f>IFERROR(_xll.qlIndexFixing(Index6M,$H1906,TRUE,_xll.ohTrigger(RecalcTrigger,Trigger6M)),NA())</f>
        <v>1.480743019473372E-2</v>
      </c>
      <c r="M1906" s="183">
        <f>IFERROR(_xll.qlIndexFixing(Index1Y,$H1906,TRUE,_xll.ohTrigger(RecalcTrigger,Trigger1Y)),NA())</f>
        <v>1.5180835391261393E-2</v>
      </c>
      <c r="N1906" s="182">
        <f>IFERROR(_xll.qlIndexFixing(ONIndex1M,I1906,TRUE,_xll.ohTrigger(RecalcTrigger,Trigger1M)),NA())</f>
        <v>1.4413865874862708E-2</v>
      </c>
      <c r="O1906" s="44">
        <f>IFERROR(_xll.qlIndexFixing(ONIndex3M,I1906,TRUE,_xll.ohTrigger(RecalcTrigger,Trigger3M)),NA())</f>
        <v>1.4682764993354525E-2</v>
      </c>
      <c r="P1906" s="44">
        <f>IFERROR(_xll.qlIndexFixing(ONIndex6M,I1906,TRUE,_xll.ohTrigger(RecalcTrigger,Trigger6M)),NA())</f>
        <v>1.4742980926554239E-2</v>
      </c>
      <c r="Q1906" s="183">
        <f>IFERROR(_xll.qlIndexFixing(ONIndex1Y,I1906,TRUE,_xll.ohTrigger(RecalcTrigger,Trigger1Y)),NA())</f>
        <v>1.5005473896874122E-2</v>
      </c>
    </row>
    <row r="1907" spans="2:17" x14ac:dyDescent="0.2">
      <c r="B1907" s="39" t="s">
        <v>42</v>
      </c>
      <c r="D1907" s="42">
        <f>_xll.qlCalendarAdvance(Calendar,$D1906,B1907,"f",FALSE)</f>
        <v>52825</v>
      </c>
      <c r="E1907" s="177">
        <f>_xll.qlInterestRateIndexValueDate(IndexON,D1907)</f>
        <v>52825</v>
      </c>
      <c r="F1907" s="193">
        <f>IFERROR(_xll.qlIndexFixing(IndexON,D1907,TRUE,_xll.ohTrigger(RecalcTrigger,TriggerON)),NA())</f>
        <v>1.431979691927765E-2</v>
      </c>
      <c r="H1907" s="42">
        <f>_xll.qlCalendarAdvance(Calendar,$H1906,B1907,"f",FALSE)</f>
        <v>52825</v>
      </c>
      <c r="I1907" s="177">
        <f>_xll.qlInterestRateIndexValueDate(Index1M,$H1907)</f>
        <v>52827</v>
      </c>
      <c r="J1907" s="182">
        <f>IFERROR(_xll.qlIndexFixing(Index1M,$H1907,TRUE,_xll.ohTrigger(RecalcTrigger,Trigger1M)),NA())</f>
        <v>1.4425434366192591E-2</v>
      </c>
      <c r="K1907" s="44">
        <f>IFERROR(_xll.qlIndexFixing(Index3M,H1907,TRUE,_xll.ohTrigger(RecalcTrigger,Trigger3M)),NA())</f>
        <v>1.4717646872211193E-2</v>
      </c>
      <c r="L1907" s="44">
        <f>IFERROR(_xll.qlIndexFixing(Index6M,$H1907,TRUE,_xll.ohTrigger(RecalcTrigger,Trigger6M)),NA())</f>
        <v>1.4808316695631357E-2</v>
      </c>
      <c r="M1907" s="183">
        <f>IFERROR(_xll.qlIndexFixing(Index1Y,$H1907,TRUE,_xll.ohTrigger(RecalcTrigger,Trigger1Y)),NA())</f>
        <v>1.5183966273317143E-2</v>
      </c>
      <c r="N1907" s="182">
        <f>IFERROR(_xll.qlIndexFixing(ONIndex1M,I1907,TRUE,_xll.ohTrigger(RecalcTrigger,Trigger1M)),NA())</f>
        <v>1.4414816995804713E-2</v>
      </c>
      <c r="O1907" s="44">
        <f>IFERROR(_xll.qlIndexFixing(ONIndex3M,I1907,TRUE,_xll.ohTrigger(RecalcTrigger,Trigger3M)),NA())</f>
        <v>1.4683713353944583E-2</v>
      </c>
      <c r="P1907" s="44">
        <f>IFERROR(_xll.qlIndexFixing(ONIndex6M,I1907,TRUE,_xll.ohTrigger(RecalcTrigger,Trigger6M)),NA())</f>
        <v>1.4743260290766003E-2</v>
      </c>
      <c r="Q1907" s="183">
        <f>IFERROR(_xll.qlIndexFixing(ONIndex1Y,I1907,TRUE,_xll.ohTrigger(RecalcTrigger,Trigger1Y)),NA())</f>
        <v>1.5006501115584214E-2</v>
      </c>
    </row>
    <row r="1908" spans="2:17" x14ac:dyDescent="0.2">
      <c r="B1908" s="39" t="s">
        <v>42</v>
      </c>
      <c r="D1908" s="42">
        <f>_xll.qlCalendarAdvance(Calendar,$D1907,B1908,"f",FALSE)</f>
        <v>52832</v>
      </c>
      <c r="E1908" s="177">
        <f>_xll.qlInterestRateIndexValueDate(IndexON,D1908)</f>
        <v>52832</v>
      </c>
      <c r="F1908" s="193">
        <f>IFERROR(_xll.qlIndexFixing(IndexON,D1908,TRUE,_xll.ohTrigger(RecalcTrigger,TriggerON)),NA())</f>
        <v>1.4320837866845793E-2</v>
      </c>
      <c r="H1908" s="42">
        <f>_xll.qlCalendarAdvance(Calendar,$H1907,B1908,"f",FALSE)</f>
        <v>52832</v>
      </c>
      <c r="I1908" s="177">
        <f>_xll.qlInterestRateIndexValueDate(Index1M,$H1908)</f>
        <v>52834</v>
      </c>
      <c r="J1908" s="182">
        <f>IFERROR(_xll.qlIndexFixing(Index1M,$H1908,TRUE,_xll.ohTrigger(RecalcTrigger,Trigger1M)),NA())</f>
        <v>1.4426476229932872E-2</v>
      </c>
      <c r="K1908" s="44">
        <f>IFERROR(_xll.qlIndexFixing(Index3M,H1908,TRUE,_xll.ohTrigger(RecalcTrigger,Trigger3M)),NA())</f>
        <v>1.4718850832858024E-2</v>
      </c>
      <c r="L1908" s="44">
        <f>IFERROR(_xll.qlIndexFixing(Index6M,$H1908,TRUE,_xll.ohTrigger(RecalcTrigger,Trigger6M)),NA())</f>
        <v>1.4809251587466701E-2</v>
      </c>
      <c r="M1908" s="183">
        <f>IFERROR(_xll.qlIndexFixing(Index1Y,$H1908,TRUE,_xll.ohTrigger(RecalcTrigger,Trigger1Y)),NA())</f>
        <v>1.5187181010818658E-2</v>
      </c>
      <c r="N1908" s="182">
        <f>IFERROR(_xll.qlIndexFixing(ONIndex1M,I1908,TRUE,_xll.ohTrigger(RecalcTrigger,Trigger1M)),NA())</f>
        <v>1.4415801862872613E-2</v>
      </c>
      <c r="O1908" s="44">
        <f>IFERROR(_xll.qlIndexFixing(ONIndex3M,I1908,TRUE,_xll.ohTrigger(RecalcTrigger,Trigger3M)),NA())</f>
        <v>1.4684697602707075E-2</v>
      </c>
      <c r="P1908" s="44">
        <f>IFERROR(_xll.qlIndexFixing(ONIndex6M,I1908,TRUE,_xll.ohTrigger(RecalcTrigger,Trigger6M)),NA())</f>
        <v>1.474358618223981E-2</v>
      </c>
      <c r="Q1908" s="183">
        <f>IFERROR(_xll.qlIndexFixing(ONIndex1Y,I1908,TRUE,_xll.ohTrigger(RecalcTrigger,Trigger1Y)),NA())</f>
        <v>1.5007605945571711E-2</v>
      </c>
    </row>
    <row r="1909" spans="2:17" x14ac:dyDescent="0.2">
      <c r="B1909" s="39" t="s">
        <v>42</v>
      </c>
      <c r="D1909" s="42">
        <f>_xll.qlCalendarAdvance(Calendar,$D1908,B1909,"f",FALSE)</f>
        <v>52839</v>
      </c>
      <c r="E1909" s="177">
        <f>_xll.qlInterestRateIndexValueDate(IndexON,D1909)</f>
        <v>52839</v>
      </c>
      <c r="F1909" s="193">
        <f>IFERROR(_xll.qlIndexFixing(IndexON,D1909,TRUE,_xll.ohTrigger(RecalcTrigger,TriggerON)),NA())</f>
        <v>1.432191402025218E-2</v>
      </c>
      <c r="H1909" s="42">
        <f>_xll.qlCalendarAdvance(Calendar,$H1908,B1909,"f",FALSE)</f>
        <v>52839</v>
      </c>
      <c r="I1909" s="177">
        <f>_xll.qlInterestRateIndexValueDate(Index1M,$H1909)</f>
        <v>52841</v>
      </c>
      <c r="J1909" s="182">
        <f>IFERROR(_xll.qlIndexFixing(Index1M,$H1909,TRUE,_xll.ohTrigger(RecalcTrigger,Trigger1M)),NA())</f>
        <v>1.4427552111554165E-2</v>
      </c>
      <c r="K1909" s="44">
        <f>IFERROR(_xll.qlIndexFixing(Index3M,H1909,TRUE,_xll.ohTrigger(RecalcTrigger,Trigger3M)),NA())</f>
        <v>1.471969532987613E-2</v>
      </c>
      <c r="L1909" s="44">
        <f>IFERROR(_xll.qlIndexFixing(Index6M,$H1909,TRUE,_xll.ohTrigger(RecalcTrigger,Trigger6M)),NA())</f>
        <v>1.4808283232106648E-2</v>
      </c>
      <c r="M1909" s="183">
        <f>IFERROR(_xll.qlIndexFixing(Index1Y,$H1909,TRUE,_xll.ohTrigger(RecalcTrigger,Trigger1Y)),NA())</f>
        <v>1.5190479802885563E-2</v>
      </c>
      <c r="N1909" s="182">
        <f>IFERROR(_xll.qlIndexFixing(ONIndex1M,I1909,TRUE,_xll.ohTrigger(RecalcTrigger,Trigger1M)),NA())</f>
        <v>1.4416820562876964E-2</v>
      </c>
      <c r="O1909" s="44">
        <f>IFERROR(_xll.qlIndexFixing(ONIndex3M,I1909,TRUE,_xll.ohTrigger(RecalcTrigger,Trigger3M)),NA())</f>
        <v>1.4685717829170386E-2</v>
      </c>
      <c r="P1909" s="44">
        <f>IFERROR(_xll.qlIndexFixing(ONIndex6M,I1909,TRUE,_xll.ohTrigger(RecalcTrigger,Trigger6M)),NA())</f>
        <v>1.4743958719360961E-2</v>
      </c>
      <c r="Q1909" s="183">
        <f>IFERROR(_xll.qlIndexFixing(ONIndex1Y,I1909,TRUE,_xll.ohTrigger(RecalcTrigger,Trigger1Y)),NA())</f>
        <v>1.5008788581800658E-2</v>
      </c>
    </row>
    <row r="1910" spans="2:17" x14ac:dyDescent="0.2">
      <c r="B1910" s="39" t="s">
        <v>42</v>
      </c>
      <c r="D1910" s="42">
        <f>_xll.qlCalendarAdvance(Calendar,$D1909,B1910,"f",FALSE)</f>
        <v>52846</v>
      </c>
      <c r="E1910" s="177">
        <f>_xll.qlInterestRateIndexValueDate(IndexON,D1910)</f>
        <v>52846</v>
      </c>
      <c r="F1910" s="193">
        <f>IFERROR(_xll.qlIndexFixing(IndexON,D1910,TRUE,_xll.ohTrigger(RecalcTrigger,TriggerON)),NA())</f>
        <v>1.4323025469265005E-2</v>
      </c>
      <c r="H1910" s="42">
        <f>_xll.qlCalendarAdvance(Calendar,$H1909,B1910,"f",FALSE)</f>
        <v>52846</v>
      </c>
      <c r="I1910" s="177">
        <f>_xll.qlInterestRateIndexValueDate(Index1M,$H1910)</f>
        <v>52848</v>
      </c>
      <c r="J1910" s="182">
        <f>IFERROR(_xll.qlIndexFixing(Index1M,$H1910,TRUE,_xll.ohTrigger(RecalcTrigger,Trigger1M)),NA())</f>
        <v>1.4428662098009415E-2</v>
      </c>
      <c r="K1910" s="44">
        <f>IFERROR(_xll.qlIndexFixing(Index3M,H1910,TRUE,_xll.ohTrigger(RecalcTrigger,Trigger3M)),NA())</f>
        <v>1.4720969977272992E-2</v>
      </c>
      <c r="L1910" s="44">
        <f>IFERROR(_xll.qlIndexFixing(Index6M,$H1910,TRUE,_xll.ohTrigger(RecalcTrigger,Trigger6M)),NA())</f>
        <v>1.480929748847659E-2</v>
      </c>
      <c r="M1910" s="183">
        <f>IFERROR(_xll.qlIndexFixing(Index1Y,$H1910,TRUE,_xll.ohTrigger(RecalcTrigger,Trigger1Y)),NA())</f>
        <v>1.5193862848661355E-2</v>
      </c>
      <c r="N1910" s="182">
        <f>IFERROR(_xll.qlIndexFixing(ONIndex1M,I1910,TRUE,_xll.ohTrigger(RecalcTrigger,Trigger1M)),NA())</f>
        <v>1.4417873182708263E-2</v>
      </c>
      <c r="O1910" s="44">
        <f>IFERROR(_xll.qlIndexFixing(ONIndex3M,I1910,TRUE,_xll.ohTrigger(RecalcTrigger,Trigger3M)),NA())</f>
        <v>1.4686774122942836E-2</v>
      </c>
      <c r="P1910" s="44">
        <f>IFERROR(_xll.qlIndexFixing(ONIndex6M,I1910,TRUE,_xll.ohTrigger(RecalcTrigger,Trigger6M)),NA())</f>
        <v>1.4744378020754567E-2</v>
      </c>
      <c r="Q1910" s="183">
        <f>IFERROR(_xll.qlIndexFixing(ONIndex1Y,I1910,TRUE,_xll.ohTrigger(RecalcTrigger,Trigger1Y)),NA())</f>
        <v>1.5010049219794652E-2</v>
      </c>
    </row>
    <row r="1911" spans="2:17" x14ac:dyDescent="0.2">
      <c r="B1911" s="39" t="s">
        <v>42</v>
      </c>
      <c r="D1911" s="42">
        <f>_xll.qlCalendarAdvance(Calendar,$D1910,B1911,"f",FALSE)</f>
        <v>52853</v>
      </c>
      <c r="E1911" s="177">
        <f>_xll.qlInterestRateIndexValueDate(IndexON,D1911)</f>
        <v>52853</v>
      </c>
      <c r="F1911" s="193">
        <f>IFERROR(_xll.qlIndexFixing(IndexON,D1911,TRUE,_xll.ohTrigger(RecalcTrigger,TriggerON)),NA())</f>
        <v>1.4324172303892269E-2</v>
      </c>
      <c r="H1911" s="42">
        <f>_xll.qlCalendarAdvance(Calendar,$H1910,B1911,"f",FALSE)</f>
        <v>52853</v>
      </c>
      <c r="I1911" s="177">
        <f>_xll.qlInterestRateIndexValueDate(Index1M,$H1911)</f>
        <v>52855</v>
      </c>
      <c r="J1911" s="182">
        <f>IFERROR(_xll.qlIndexFixing(Index1M,$H1911,TRUE,_xll.ohTrigger(RecalcTrigger,Trigger1M)),NA())</f>
        <v>1.4429806276244073E-2</v>
      </c>
      <c r="K1911" s="44">
        <f>IFERROR(_xll.qlIndexFixing(Index3M,H1911,TRUE,_xll.ohTrigger(RecalcTrigger,Trigger3M)),NA())</f>
        <v>1.4722281441458592E-2</v>
      </c>
      <c r="L1911" s="44">
        <f>IFERROR(_xll.qlIndexFixing(Index6M,$H1911,TRUE,_xll.ohTrigger(RecalcTrigger,Trigger6M)),NA())</f>
        <v>1.4810360441463655E-2</v>
      </c>
      <c r="M1911" s="183">
        <f>IFERROR(_xll.qlIndexFixing(Index1Y,$H1911,TRUE,_xll.ohTrigger(RecalcTrigger,Trigger1Y)),NA())</f>
        <v>1.5197330347314058E-2</v>
      </c>
      <c r="N1911" s="182">
        <f>IFERROR(_xll.qlIndexFixing(ONIndex1M,I1911,TRUE,_xll.ohTrigger(RecalcTrigger,Trigger1M)),NA())</f>
        <v>1.4418959809017196E-2</v>
      </c>
      <c r="O1911" s="44">
        <f>IFERROR(_xll.qlIndexFixing(ONIndex3M,I1911,TRUE,_xll.ohTrigger(RecalcTrigger,Trigger3M)),NA())</f>
        <v>1.4687866573472874E-2</v>
      </c>
      <c r="P1911" s="44">
        <f>IFERROR(_xll.qlIndexFixing(ONIndex6M,I1911,TRUE,_xll.ohTrigger(RecalcTrigger,Trigger6M)),NA())</f>
        <v>1.4744844204646057E-2</v>
      </c>
      <c r="Q1911" s="183">
        <f>IFERROR(_xll.qlIndexFixing(ONIndex1Y,I1911,TRUE,_xll.ohTrigger(RecalcTrigger,Trigger1Y)),NA())</f>
        <v>1.5011388054837482E-2</v>
      </c>
    </row>
    <row r="1912" spans="2:17" x14ac:dyDescent="0.2">
      <c r="B1912" s="39" t="s">
        <v>42</v>
      </c>
      <c r="D1912" s="42">
        <f>_xll.qlCalendarAdvance(Calendar,$D1911,B1912,"f",FALSE)</f>
        <v>52860</v>
      </c>
      <c r="E1912" s="177">
        <f>_xll.qlInterestRateIndexValueDate(IndexON,D1912)</f>
        <v>52860</v>
      </c>
      <c r="F1912" s="193">
        <f>IFERROR(_xll.qlIndexFixing(IndexON,D1912,TRUE,_xll.ohTrigger(RecalcTrigger,TriggerON)),NA())</f>
        <v>1.43253546139821E-2</v>
      </c>
      <c r="H1912" s="42">
        <f>_xll.qlCalendarAdvance(Calendar,$H1911,B1912,"f",FALSE)</f>
        <v>52860</v>
      </c>
      <c r="I1912" s="177">
        <f>_xll.qlInterestRateIndexValueDate(Index1M,$H1912)</f>
        <v>52862</v>
      </c>
      <c r="J1912" s="182">
        <f>IFERROR(_xll.qlIndexFixing(Index1M,$H1912,TRUE,_xll.ohTrigger(RecalcTrigger,Trigger1M)),NA())</f>
        <v>1.4430984733203589E-2</v>
      </c>
      <c r="K1912" s="44">
        <f>IFERROR(_xll.qlIndexFixing(Index3M,H1912,TRUE,_xll.ohTrigger(RecalcTrigger,Trigger3M)),NA())</f>
        <v>1.4723629812357484E-2</v>
      </c>
      <c r="L1912" s="44">
        <f>IFERROR(_xll.qlIndexFixing(Index6M,$H1912,TRUE,_xll.ohTrigger(RecalcTrigger,Trigger6M)),NA())</f>
        <v>1.4811472210491434E-2</v>
      </c>
      <c r="M1912" s="183">
        <f>IFERROR(_xll.qlIndexFixing(Index1Y,$H1912,TRUE,_xll.ohTrigger(RecalcTrigger,Trigger1Y)),NA())</f>
        <v>1.5200882498034691E-2</v>
      </c>
      <c r="N1912" s="182">
        <f>IFERROR(_xll.qlIndexFixing(ONIndex1M,I1912,TRUE,_xll.ohTrigger(RecalcTrigger,Trigger1M)),NA())</f>
        <v>1.4420080528774193E-2</v>
      </c>
      <c r="O1912" s="44">
        <f>IFERROR(_xll.qlIndexFixing(ONIndex3M,I1912,TRUE,_xll.ohTrigger(RecalcTrigger,Trigger3M)),NA())</f>
        <v>1.4688995270368821E-2</v>
      </c>
      <c r="P1912" s="44">
        <f>IFERROR(_xll.qlIndexFixing(ONIndex6M,I1912,TRUE,_xll.ohTrigger(RecalcTrigger,Trigger6M)),NA())</f>
        <v>1.4745357389820413E-2</v>
      </c>
      <c r="Q1912" s="183">
        <f>IFERROR(_xll.qlIndexFixing(ONIndex1Y,I1912,TRUE,_xll.ohTrigger(RecalcTrigger,Trigger1Y)),NA())</f>
        <v>1.5012805282292874E-2</v>
      </c>
    </row>
    <row r="1913" spans="2:17" x14ac:dyDescent="0.2">
      <c r="B1913" s="39" t="s">
        <v>42</v>
      </c>
      <c r="D1913" s="42">
        <f>_xll.qlCalendarAdvance(Calendar,$D1912,B1913,"f",FALSE)</f>
        <v>52867</v>
      </c>
      <c r="E1913" s="177">
        <f>_xll.qlInterestRateIndexValueDate(IndexON,D1913)</f>
        <v>52867</v>
      </c>
      <c r="F1913" s="193">
        <f>IFERROR(_xll.qlIndexFixing(IndexON,D1913,TRUE,_xll.ohTrigger(RecalcTrigger,TriggerON)),NA())</f>
        <v>1.4326572489462563E-2</v>
      </c>
      <c r="H1913" s="42">
        <f>_xll.qlCalendarAdvance(Calendar,$H1912,B1913,"f",FALSE)</f>
        <v>52867</v>
      </c>
      <c r="I1913" s="177">
        <f>_xll.qlInterestRateIndexValueDate(Index1M,$H1913)</f>
        <v>52869</v>
      </c>
      <c r="J1913" s="182">
        <f>IFERROR(_xll.qlIndexFixing(Index1M,$H1913,TRUE,_xll.ohTrigger(RecalcTrigger,Trigger1M)),NA())</f>
        <v>1.4432197555835913E-2</v>
      </c>
      <c r="K1913" s="44">
        <f>IFERROR(_xll.qlIndexFixing(Index3M,H1913,TRUE,_xll.ohTrigger(RecalcTrigger,Trigger3M)),NA())</f>
        <v>1.4725015179895972E-2</v>
      </c>
      <c r="L1913" s="44">
        <f>IFERROR(_xll.qlIndexFixing(Index6M,$H1913,TRUE,_xll.ohTrigger(RecalcTrigger,Trigger6M)),NA())</f>
        <v>1.4812632914990137E-2</v>
      </c>
      <c r="M1913" s="183">
        <f>IFERROR(_xll.qlIndexFixing(Index1Y,$H1913,TRUE,_xll.ohTrigger(RecalcTrigger,Trigger1Y)),NA())</f>
        <v>1.5204519500039241E-2</v>
      </c>
      <c r="N1913" s="182">
        <f>IFERROR(_xll.qlIndexFixing(ONIndex1M,I1913,TRUE,_xll.ohTrigger(RecalcTrigger,Trigger1M)),NA())</f>
        <v>1.442123542886975E-2</v>
      </c>
      <c r="O1913" s="44">
        <f>IFERROR(_xll.qlIndexFixing(ONIndex3M,I1913,TRUE,_xll.ohTrigger(RecalcTrigger,Trigger3M)),NA())</f>
        <v>1.4690160303238997E-2</v>
      </c>
      <c r="P1913" s="44">
        <f>IFERROR(_xll.qlIndexFixing(ONIndex6M,I1913,TRUE,_xll.ohTrigger(RecalcTrigger,Trigger6M)),NA())</f>
        <v>1.4745917694583E-2</v>
      </c>
      <c r="Q1913" s="183">
        <f>IFERROR(_xll.qlIndexFixing(ONIndex1Y,I1913,TRUE,_xll.ohTrigger(RecalcTrigger,Trigger1Y)),NA())</f>
        <v>1.501430109736468E-2</v>
      </c>
    </row>
    <row r="1914" spans="2:17" x14ac:dyDescent="0.2">
      <c r="B1914" s="39" t="s">
        <v>42</v>
      </c>
      <c r="D1914" s="42">
        <f>_xll.qlCalendarAdvance(Calendar,$D1913,B1914,"f",FALSE)</f>
        <v>52874</v>
      </c>
      <c r="E1914" s="177">
        <f>_xll.qlInterestRateIndexValueDate(IndexON,D1914)</f>
        <v>52874</v>
      </c>
      <c r="F1914" s="193">
        <f>IFERROR(_xll.qlIndexFixing(IndexON,D1914,TRUE,_xll.ohTrigger(RecalcTrigger,TriggerON)),NA())</f>
        <v>1.4327826020101853E-2</v>
      </c>
      <c r="H1914" s="42">
        <f>_xll.qlCalendarAdvance(Calendar,$H1913,B1914,"f",FALSE)</f>
        <v>52874</v>
      </c>
      <c r="I1914" s="177">
        <f>_xll.qlInterestRateIndexValueDate(Index1M,$H1914)</f>
        <v>52876</v>
      </c>
      <c r="J1914" s="182">
        <f>IFERROR(_xll.qlIndexFixing(Index1M,$H1914,TRUE,_xll.ohTrigger(RecalcTrigger,Trigger1M)),NA())</f>
        <v>1.4433444831093989E-2</v>
      </c>
      <c r="K1914" s="44">
        <f>IFERROR(_xll.qlIndexFixing(Index3M,H1914,TRUE,_xll.ohTrigger(RecalcTrigger,Trigger3M)),NA())</f>
        <v>1.4726847286394744E-2</v>
      </c>
      <c r="L1914" s="44">
        <f>IFERROR(_xll.qlIndexFixing(Index6M,$H1914,TRUE,_xll.ohTrigger(RecalcTrigger,Trigger6M)),NA())</f>
        <v>1.4814250193325022E-2</v>
      </c>
      <c r="M1914" s="183">
        <f>IFERROR(_xll.qlIndexFixing(Index1Y,$H1914,TRUE,_xll.ohTrigger(RecalcTrigger,Trigger1Y)),NA())</f>
        <v>1.5208241552568004E-2</v>
      </c>
      <c r="N1914" s="182">
        <f>IFERROR(_xll.qlIndexFixing(ONIndex1M,I1914,TRUE,_xll.ohTrigger(RecalcTrigger,Trigger1M)),NA())</f>
        <v>1.4422424595954553E-2</v>
      </c>
      <c r="O1914" s="44">
        <f>IFERROR(_xll.qlIndexFixing(ONIndex3M,I1914,TRUE,_xll.ohTrigger(RecalcTrigger,Trigger3M)),NA())</f>
        <v>1.4691361761531851E-2</v>
      </c>
      <c r="P1914" s="44">
        <f>IFERROR(_xll.qlIndexFixing(ONIndex6M,I1914,TRUE,_xll.ohTrigger(RecalcTrigger,Trigger6M)),NA())</f>
        <v>1.4746525237399055E-2</v>
      </c>
      <c r="Q1914" s="183">
        <f>IFERROR(_xll.qlIndexFixing(ONIndex1Y,I1914,TRUE,_xll.ohTrigger(RecalcTrigger,Trigger1Y)),NA())</f>
        <v>1.5015875695416625E-2</v>
      </c>
    </row>
    <row r="1915" spans="2:17" x14ac:dyDescent="0.2">
      <c r="B1915" s="39" t="s">
        <v>42</v>
      </c>
      <c r="D1915" s="42">
        <f>_xll.qlCalendarAdvance(Calendar,$D1914,B1915,"f",FALSE)</f>
        <v>52881</v>
      </c>
      <c r="E1915" s="177">
        <f>_xll.qlInterestRateIndexValueDate(IndexON,D1915)</f>
        <v>52881</v>
      </c>
      <c r="F1915" s="193">
        <f>IFERROR(_xll.qlIndexFixing(IndexON,D1915,TRUE,_xll.ohTrigger(RecalcTrigger,TriggerON)),NA())</f>
        <v>1.4329115295987904E-2</v>
      </c>
      <c r="H1915" s="42">
        <f>_xll.qlCalendarAdvance(Calendar,$H1914,B1915,"f",FALSE)</f>
        <v>52881</v>
      </c>
      <c r="I1915" s="177">
        <f>_xll.qlInterestRateIndexValueDate(Index1M,$H1915)</f>
        <v>52883</v>
      </c>
      <c r="J1915" s="182">
        <f>IFERROR(_xll.qlIndexFixing(Index1M,$H1915,TRUE,_xll.ohTrigger(RecalcTrigger,Trigger1M)),NA())</f>
        <v>1.4434726645925766E-2</v>
      </c>
      <c r="K1915" s="44">
        <f>IFERROR(_xll.qlIndexFixing(Index3M,H1915,TRUE,_xll.ohTrigger(RecalcTrigger,Trigger3M)),NA())</f>
        <v>1.472830964959658E-2</v>
      </c>
      <c r="L1915" s="44">
        <f>IFERROR(_xll.qlIndexFixing(Index6M,$H1915,TRUE,_xll.ohTrigger(RecalcTrigger,Trigger6M)),NA())</f>
        <v>1.4815512732702244E-2</v>
      </c>
      <c r="M1915" s="183">
        <f>IFERROR(_xll.qlIndexFixing(Index1Y,$H1915,TRUE,_xll.ohTrigger(RecalcTrigger,Trigger1Y)),NA())</f>
        <v>1.5212048854886022E-2</v>
      </c>
      <c r="N1915" s="182">
        <f>IFERROR(_xll.qlIndexFixing(ONIndex1M,I1915,TRUE,_xll.ohTrigger(RecalcTrigger,Trigger1M)),NA())</f>
        <v>1.4423648116999033E-2</v>
      </c>
      <c r="O1915" s="44">
        <f>IFERROR(_xll.qlIndexFixing(ONIndex3M,I1915,TRUE,_xll.ohTrigger(RecalcTrigger,Trigger3M)),NA())</f>
        <v>1.4692599735015577E-2</v>
      </c>
      <c r="P1915" s="44">
        <f>IFERROR(_xll.qlIndexFixing(ONIndex6M,I1915,TRUE,_xll.ohTrigger(RecalcTrigger,Trigger6M)),NA())</f>
        <v>1.4747180136813753E-2</v>
      </c>
      <c r="Q1915" s="183">
        <f>IFERROR(_xll.qlIndexFixing(ONIndex1Y,I1915,TRUE,_xll.ohTrigger(RecalcTrigger,Trigger1Y)),NA())</f>
        <v>1.5017529271812435E-2</v>
      </c>
    </row>
    <row r="1916" spans="2:17" x14ac:dyDescent="0.2">
      <c r="B1916" s="39" t="s">
        <v>42</v>
      </c>
      <c r="D1916" s="42">
        <f>_xll.qlCalendarAdvance(Calendar,$D1915,B1916,"f",FALSE)</f>
        <v>52888</v>
      </c>
      <c r="E1916" s="177">
        <f>_xll.qlInterestRateIndexValueDate(IndexON,D1916)</f>
        <v>52888</v>
      </c>
      <c r="F1916" s="193">
        <f>IFERROR(_xll.qlIndexFixing(IndexON,D1916,TRUE,_xll.ohTrigger(RecalcTrigger,TriggerON)),NA())</f>
        <v>1.4330440406888911E-2</v>
      </c>
      <c r="H1916" s="42">
        <f>_xll.qlCalendarAdvance(Calendar,$H1915,B1916,"f",FALSE)</f>
        <v>52888</v>
      </c>
      <c r="I1916" s="177">
        <f>_xll.qlInterestRateIndexValueDate(Index1M,$H1916)</f>
        <v>52890</v>
      </c>
      <c r="J1916" s="182">
        <f>IFERROR(_xll.qlIndexFixing(Index1M,$H1916,TRUE,_xll.ohTrigger(RecalcTrigger,Trigger1M)),NA())</f>
        <v>1.4436043087274197E-2</v>
      </c>
      <c r="K1916" s="44">
        <f>IFERROR(_xll.qlIndexFixing(Index3M,H1916,TRUE,_xll.ohTrigger(RecalcTrigger,Trigger3M)),NA())</f>
        <v>1.4729809287171569E-2</v>
      </c>
      <c r="L1916" s="44">
        <f>IFERROR(_xll.qlIndexFixing(Index6M,$H1916,TRUE,_xll.ohTrigger(RecalcTrigger,Trigger6M)),NA())</f>
        <v>1.4816824576418976E-2</v>
      </c>
      <c r="M1916" s="183">
        <f>IFERROR(_xll.qlIndexFixing(Index1Y,$H1916,TRUE,_xll.ohTrigger(RecalcTrigger,Trigger1Y)),NA())</f>
        <v>1.5215941606282648E-2</v>
      </c>
      <c r="N1916" s="182">
        <f>IFERROR(_xll.qlIndexFixing(ONIndex1M,I1916,TRUE,_xll.ohTrigger(RecalcTrigger,Trigger1M)),NA())</f>
        <v>1.4424906078733812E-2</v>
      </c>
      <c r="O1916" s="44">
        <f>IFERROR(_xll.qlIndexFixing(ONIndex3M,I1916,TRUE,_xll.ohTrigger(RecalcTrigger,Trigger3M)),NA())</f>
        <v>1.4693874313058686E-2</v>
      </c>
      <c r="P1916" s="44">
        <f>IFERROR(_xll.qlIndexFixing(ONIndex6M,I1916,TRUE,_xll.ohTrigger(RecalcTrigger,Trigger6M)),NA())</f>
        <v>1.474788251113246E-2</v>
      </c>
      <c r="Q1916" s="183">
        <f>IFERROR(_xll.qlIndexFixing(ONIndex1Y,I1916,TRUE,_xll.ohTrigger(RecalcTrigger,Trigger1Y)),NA())</f>
        <v>1.5019262021676028E-2</v>
      </c>
    </row>
    <row r="1917" spans="2:17" x14ac:dyDescent="0.2">
      <c r="B1917" s="39" t="s">
        <v>42</v>
      </c>
      <c r="D1917" s="42">
        <f>_xll.qlCalendarAdvance(Calendar,$D1916,B1917,"f",FALSE)</f>
        <v>52895</v>
      </c>
      <c r="E1917" s="177">
        <f>_xll.qlInterestRateIndexValueDate(IndexON,D1917)</f>
        <v>52895</v>
      </c>
      <c r="F1917" s="193">
        <f>IFERROR(_xll.qlIndexFixing(IndexON,D1917,TRUE,_xll.ohTrigger(RecalcTrigger,TriggerON)),NA())</f>
        <v>1.4331801442653003E-2</v>
      </c>
      <c r="H1917" s="42">
        <f>_xll.qlCalendarAdvance(Calendar,$H1916,B1917,"f",FALSE)</f>
        <v>52895</v>
      </c>
      <c r="I1917" s="177">
        <f>_xll.qlInterestRateIndexValueDate(Index1M,$H1917)</f>
        <v>52897</v>
      </c>
      <c r="J1917" s="182">
        <f>IFERROR(_xll.qlIndexFixing(Index1M,$H1917,TRUE,_xll.ohTrigger(RecalcTrigger,Trigger1M)),NA())</f>
        <v>1.4437394242097223E-2</v>
      </c>
      <c r="K1917" s="44">
        <f>IFERROR(_xll.qlIndexFixing(Index3M,H1917,TRUE,_xll.ohTrigger(RecalcTrigger,Trigger3M)),NA())</f>
        <v>1.4731346289052991E-2</v>
      </c>
      <c r="L1917" s="44">
        <f>IFERROR(_xll.qlIndexFixing(Index6M,$H1917,TRUE,_xll.ohTrigger(RecalcTrigger,Trigger6M)),NA())</f>
        <v>1.4818185843925604E-2</v>
      </c>
      <c r="M1917" s="183">
        <f>IFERROR(_xll.qlIndexFixing(Index1Y,$H1917,TRUE,_xll.ohTrigger(RecalcTrigger,Trigger1Y)),NA())</f>
        <v>1.5219920006072637E-2</v>
      </c>
      <c r="N1917" s="182">
        <f>IFERROR(_xll.qlIndexFixing(ONIndex1M,I1917,TRUE,_xll.ohTrigger(RecalcTrigger,Trigger1M)),NA())</f>
        <v>1.4426198568049386E-2</v>
      </c>
      <c r="O1917" s="44">
        <f>IFERROR(_xll.qlIndexFixing(ONIndex3M,I1917,TRUE,_xll.ohTrigger(RecalcTrigger,Trigger3M)),NA())</f>
        <v>1.4695185585269499E-2</v>
      </c>
      <c r="P1917" s="44">
        <f>IFERROR(_xll.qlIndexFixing(ONIndex6M,I1917,TRUE,_xll.ohTrigger(RecalcTrigger,Trigger6M)),NA())</f>
        <v>1.474863247906022E-2</v>
      </c>
      <c r="Q1917" s="183">
        <f>IFERROR(_xll.qlIndexFixing(ONIndex1Y,I1917,TRUE,_xll.ohTrigger(RecalcTrigger,Trigger1Y)),NA())</f>
        <v>1.5021074140530999E-2</v>
      </c>
    </row>
    <row r="1918" spans="2:17" x14ac:dyDescent="0.2">
      <c r="B1918" s="39" t="s">
        <v>42</v>
      </c>
      <c r="D1918" s="42">
        <f>_xll.qlCalendarAdvance(Calendar,$D1917,B1918,"f",FALSE)</f>
        <v>52902</v>
      </c>
      <c r="E1918" s="177">
        <f>_xll.qlInterestRateIndexValueDate(IndexON,D1918)</f>
        <v>52902</v>
      </c>
      <c r="F1918" s="193">
        <f>IFERROR(_xll.qlIndexFixing(IndexON,D1918,TRUE,_xll.ohTrigger(RecalcTrigger,TriggerON)),NA())</f>
        <v>1.4333198493448052E-2</v>
      </c>
      <c r="H1918" s="42">
        <f>_xll.qlCalendarAdvance(Calendar,$H1917,B1918,"f",FALSE)</f>
        <v>52902</v>
      </c>
      <c r="I1918" s="177">
        <f>_xll.qlInterestRateIndexValueDate(Index1M,$H1918)</f>
        <v>52904</v>
      </c>
      <c r="J1918" s="182">
        <f>IFERROR(_xll.qlIndexFixing(Index1M,$H1918,TRUE,_xll.ohTrigger(RecalcTrigger,Trigger1M)),NA())</f>
        <v>1.4438780197335299E-2</v>
      </c>
      <c r="K1918" s="44">
        <f>IFERROR(_xll.qlIndexFixing(Index3M,H1918,TRUE,_xll.ohTrigger(RecalcTrigger,Trigger3M)),NA())</f>
        <v>1.4732920745178466E-2</v>
      </c>
      <c r="L1918" s="44">
        <f>IFERROR(_xll.qlIndexFixing(Index6M,$H1918,TRUE,_xll.ohTrigger(RecalcTrigger,Trigger6M)),NA())</f>
        <v>1.4819174649835452E-2</v>
      </c>
      <c r="M1918" s="183">
        <f>IFERROR(_xll.qlIndexFixing(Index1Y,$H1918,TRUE,_xll.ohTrigger(RecalcTrigger,Trigger1Y)),NA())</f>
        <v>1.5223984253595274E-2</v>
      </c>
      <c r="N1918" s="182">
        <f>IFERROR(_xll.qlIndexFixing(ONIndex1M,I1918,TRUE,_xll.ohTrigger(RecalcTrigger,Trigger1M)),NA())</f>
        <v>1.4427525671756314E-2</v>
      </c>
      <c r="O1918" s="44">
        <f>IFERROR(_xll.qlIndexFixing(ONIndex3M,I1918,TRUE,_xll.ohTrigger(RecalcTrigger,Trigger3M)),NA())</f>
        <v>1.4696533641176401E-2</v>
      </c>
      <c r="P1918" s="44">
        <f>IFERROR(_xll.qlIndexFixing(ONIndex6M,I1918,TRUE,_xll.ohTrigger(RecalcTrigger,Trigger6M)),NA())</f>
        <v>1.4749430158822463E-2</v>
      </c>
      <c r="Q1918" s="183">
        <f>IFERROR(_xll.qlIndexFixing(ONIndex1Y,I1918,TRUE,_xll.ohTrigger(RecalcTrigger,Trigger1Y)),NA())</f>
        <v>1.5022965823661139E-2</v>
      </c>
    </row>
    <row r="1919" spans="2:17" x14ac:dyDescent="0.2">
      <c r="B1919" s="39" t="s">
        <v>42</v>
      </c>
      <c r="D1919" s="42">
        <f>_xll.qlCalendarAdvance(Calendar,$D1918,B1919,"f",FALSE)</f>
        <v>52909</v>
      </c>
      <c r="E1919" s="177">
        <f>_xll.qlInterestRateIndexValueDate(IndexON,D1919)</f>
        <v>52909</v>
      </c>
      <c r="F1919" s="193">
        <f>IFERROR(_xll.qlIndexFixing(IndexON,D1919,TRUE,_xll.ohTrigger(RecalcTrigger,TriggerON)),NA())</f>
        <v>1.4334631648722507E-2</v>
      </c>
      <c r="H1919" s="42">
        <f>_xll.qlCalendarAdvance(Calendar,$H1918,B1919,"f",FALSE)</f>
        <v>52909</v>
      </c>
      <c r="I1919" s="177">
        <f>_xll.qlInterestRateIndexValueDate(Index1M,$H1919)</f>
        <v>52911</v>
      </c>
      <c r="J1919" s="182">
        <f>IFERROR(_xll.qlIndexFixing(Index1M,$H1919,TRUE,_xll.ohTrigger(RecalcTrigger,Trigger1M)),NA())</f>
        <v>1.4440201039946365E-2</v>
      </c>
      <c r="K1919" s="44">
        <f>IFERROR(_xll.qlIndexFixing(Index3M,H1919,TRUE,_xll.ohTrigger(RecalcTrigger,Trigger3M)),NA())</f>
        <v>1.4734532745482141E-2</v>
      </c>
      <c r="L1919" s="44">
        <f>IFERROR(_xll.qlIndexFixing(Index6M,$H1919,TRUE,_xll.ohTrigger(RecalcTrigger,Trigger6M)),NA())</f>
        <v>1.482063147538802E-2</v>
      </c>
      <c r="M1919" s="183">
        <f>IFERROR(_xll.qlIndexFixing(Index1Y,$H1919,TRUE,_xll.ohTrigger(RecalcTrigger,Trigger1Y)),NA())</f>
        <v>1.5228134548215687E-2</v>
      </c>
      <c r="N1919" s="182">
        <f>IFERROR(_xll.qlIndexFixing(ONIndex1M,I1919,TRUE,_xll.ohTrigger(RecalcTrigger,Trigger1M)),NA())</f>
        <v>1.4428887476825025E-2</v>
      </c>
      <c r="O1919" s="44">
        <f>IFERROR(_xll.qlIndexFixing(ONIndex3M,I1919,TRUE,_xll.ohTrigger(RecalcTrigger,Trigger3M)),NA())</f>
        <v>1.469791857046765E-2</v>
      </c>
      <c r="P1919" s="44">
        <f>IFERROR(_xll.qlIndexFixing(ONIndex6M,I1919,TRUE,_xll.ohTrigger(RecalcTrigger,Trigger6M)),NA())</f>
        <v>1.4750275669124235E-2</v>
      </c>
      <c r="Q1919" s="183">
        <f>IFERROR(_xll.qlIndexFixing(ONIndex1Y,I1919,TRUE,_xll.ohTrigger(RecalcTrigger,Trigger1Y)),NA())</f>
        <v>1.50249372662703E-2</v>
      </c>
    </row>
    <row r="1920" spans="2:17" x14ac:dyDescent="0.2">
      <c r="B1920" s="39" t="s">
        <v>42</v>
      </c>
      <c r="D1920" s="42">
        <f>_xll.qlCalendarAdvance(Calendar,$D1919,B1920,"f",FALSE)</f>
        <v>52916</v>
      </c>
      <c r="E1920" s="177">
        <f>_xll.qlInterestRateIndexValueDate(IndexON,D1920)</f>
        <v>52916</v>
      </c>
      <c r="F1920" s="193">
        <f>IFERROR(_xll.qlIndexFixing(IndexON,D1920,TRUE,_xll.ohTrigger(RecalcTrigger,TriggerON)),NA())</f>
        <v>1.4336100998804113E-2</v>
      </c>
      <c r="H1920" s="42">
        <f>_xll.qlCalendarAdvance(Calendar,$H1919,B1920,"f",FALSE)</f>
        <v>52916</v>
      </c>
      <c r="I1920" s="177">
        <f>_xll.qlInterestRateIndexValueDate(Index1M,$H1920)</f>
        <v>52918</v>
      </c>
      <c r="J1920" s="182">
        <f>IFERROR(_xll.qlIndexFixing(Index1M,$H1920,TRUE,_xll.ohTrigger(RecalcTrigger,Trigger1M)),NA())</f>
        <v>1.4441656856883367E-2</v>
      </c>
      <c r="K1920" s="44">
        <f>IFERROR(_xll.qlIndexFixing(Index3M,H1920,TRUE,_xll.ohTrigger(RecalcTrigger,Trigger3M)),NA())</f>
        <v>1.4736182379902511E-2</v>
      </c>
      <c r="L1920" s="44">
        <f>IFERROR(_xll.qlIndexFixing(Index6M,$H1920,TRUE,_xll.ohTrigger(RecalcTrigger,Trigger6M)),NA())</f>
        <v>1.4822138072525011E-2</v>
      </c>
      <c r="M1920" s="183">
        <f>IFERROR(_xll.qlIndexFixing(Index1Y,$H1920,TRUE,_xll.ohTrigger(RecalcTrigger,Trigger1Y)),NA())</f>
        <v>1.5232371089323972E-2</v>
      </c>
      <c r="N1920" s="182">
        <f>IFERROR(_xll.qlIndexFixing(ONIndex1M,I1920,TRUE,_xll.ohTrigger(RecalcTrigger,Trigger1M)),NA())</f>
        <v>1.4430284069826271E-2</v>
      </c>
      <c r="O1920" s="44">
        <f>IFERROR(_xll.qlIndexFixing(ONIndex3M,I1920,TRUE,_xll.ohTrigger(RecalcTrigger,Trigger3M)),NA())</f>
        <v>1.469934046243182E-2</v>
      </c>
      <c r="P1920" s="44">
        <f>IFERROR(_xll.qlIndexFixing(ONIndex6M,I1920,TRUE,_xll.ohTrigger(RecalcTrigger,Trigger6M)),NA())</f>
        <v>1.4751169128270902E-2</v>
      </c>
      <c r="Q1920" s="183">
        <f>IFERROR(_xll.qlIndexFixing(ONIndex1Y,I1920,TRUE,_xll.ohTrigger(RecalcTrigger,Trigger1Y)),NA())</f>
        <v>1.5026988663882079E-2</v>
      </c>
    </row>
    <row r="1921" spans="2:17" x14ac:dyDescent="0.2">
      <c r="B1921" s="39" t="s">
        <v>42</v>
      </c>
      <c r="D1921" s="42">
        <f>_xll.qlCalendarAdvance(Calendar,$D1920,B1921,"f",FALSE)</f>
        <v>52923</v>
      </c>
      <c r="E1921" s="177">
        <f>_xll.qlInterestRateIndexValueDate(IndexON,D1921)</f>
        <v>52923</v>
      </c>
      <c r="F1921" s="193">
        <f>IFERROR(_xll.qlIndexFixing(IndexON,D1921,TRUE,_xll.ohTrigger(RecalcTrigger,TriggerON)),NA())</f>
        <v>1.4337606633301192E-2</v>
      </c>
      <c r="H1921" s="42">
        <f>_xll.qlCalendarAdvance(Calendar,$H1920,B1921,"f",FALSE)</f>
        <v>52923</v>
      </c>
      <c r="I1921" s="177">
        <f>_xll.qlInterestRateIndexValueDate(Index1M,$H1921)</f>
        <v>52925</v>
      </c>
      <c r="J1921" s="182">
        <f>IFERROR(_xll.qlIndexFixing(Index1M,$H1921,TRUE,_xll.ohTrigger(RecalcTrigger,Trigger1M)),NA())</f>
        <v>1.4443547126222454E-2</v>
      </c>
      <c r="K1921" s="44">
        <f>IFERROR(_xll.qlIndexFixing(Index3M,H1921,TRUE,_xll.ohTrigger(RecalcTrigger,Trigger3M)),NA())</f>
        <v>1.4737869738379801E-2</v>
      </c>
      <c r="L1921" s="44">
        <f>IFERROR(_xll.qlIndexFixing(Index6M,$H1921,TRUE,_xll.ohTrigger(RecalcTrigger,Trigger6M)),NA())</f>
        <v>1.4823694560707109E-2</v>
      </c>
      <c r="M1921" s="183">
        <f>IFERROR(_xll.qlIndexFixing(Index1Y,$H1921,TRUE,_xll.ohTrigger(RecalcTrigger,Trigger1Y)),NA())</f>
        <v>1.5236694076336278E-2</v>
      </c>
      <c r="N1921" s="182">
        <f>IFERROR(_xll.qlIndexFixing(ONIndex1M,I1921,TRUE,_xll.ohTrigger(RecalcTrigger,Trigger1M)),NA())</f>
        <v>1.4431715537730483E-2</v>
      </c>
      <c r="O1921" s="44">
        <f>IFERROR(_xll.qlIndexFixing(ONIndex3M,I1921,TRUE,_xll.ohTrigger(RecalcTrigger,Trigger3M)),NA())</f>
        <v>1.4700799406917042E-2</v>
      </c>
      <c r="P1921" s="44">
        <f>IFERROR(_xll.qlIndexFixing(ONIndex6M,I1921,TRUE,_xll.ohTrigger(RecalcTrigger,Trigger6M)),NA())</f>
        <v>1.4752110654887574E-2</v>
      </c>
      <c r="Q1921" s="183">
        <f>IFERROR(_xll.qlIndexFixing(ONIndex1Y,I1921,TRUE,_xll.ohTrigger(RecalcTrigger,Trigger1Y)),NA())</f>
        <v>1.5029120211620395E-2</v>
      </c>
    </row>
    <row r="1922" spans="2:17" x14ac:dyDescent="0.2">
      <c r="B1922" s="39" t="s">
        <v>42</v>
      </c>
      <c r="D1922" s="42">
        <f>_xll.qlCalendarAdvance(Calendar,$D1921,B1922,"f",FALSE)</f>
        <v>52930</v>
      </c>
      <c r="E1922" s="177">
        <f>_xll.qlInterestRateIndexValueDate(IndexON,D1922)</f>
        <v>52930</v>
      </c>
      <c r="F1922" s="193">
        <f>IFERROR(_xll.qlIndexFixing(IndexON,D1922,TRUE,_xll.ohTrigger(RecalcTrigger,TriggerON)),NA())</f>
        <v>1.4339148642221744E-2</v>
      </c>
      <c r="H1922" s="42">
        <f>_xll.qlCalendarAdvance(Calendar,$H1921,B1922,"f",FALSE)</f>
        <v>52930</v>
      </c>
      <c r="I1922" s="177">
        <f>_xll.qlInterestRateIndexValueDate(Index1M,$H1922)</f>
        <v>52932</v>
      </c>
      <c r="J1922" s="182">
        <f>IFERROR(_xll.qlIndexFixing(Index1M,$H1922,TRUE,_xll.ohTrigger(RecalcTrigger,Trigger1M)),NA())</f>
        <v>1.444467376151698E-2</v>
      </c>
      <c r="K1922" s="44">
        <f>IFERROR(_xll.qlIndexFixing(Index3M,H1922,TRUE,_xll.ohTrigger(RecalcTrigger,Trigger3M)),NA())</f>
        <v>1.4738731717224951E-2</v>
      </c>
      <c r="L1922" s="44">
        <f>IFERROR(_xll.qlIndexFixing(Index6M,$H1922,TRUE,_xll.ohTrigger(RecalcTrigger,Trigger6M)),NA())</f>
        <v>1.4825737719354342E-2</v>
      </c>
      <c r="M1922" s="183">
        <f>IFERROR(_xll.qlIndexFixing(Index1Y,$H1922,TRUE,_xll.ohTrigger(RecalcTrigger,Trigger1Y)),NA())</f>
        <v>1.5241103708694168E-2</v>
      </c>
      <c r="N1922" s="182">
        <f>IFERROR(_xll.qlIndexFixing(ONIndex1M,I1922,TRUE,_xll.ohTrigger(RecalcTrigger,Trigger1M)),NA())</f>
        <v>1.4433181967348219E-2</v>
      </c>
      <c r="O1922" s="44">
        <f>IFERROR(_xll.qlIndexFixing(ONIndex3M,I1922,TRUE,_xll.ohTrigger(RecalcTrigger,Trigger3M)),NA())</f>
        <v>1.4702295493371764E-2</v>
      </c>
      <c r="P1922" s="44">
        <f>IFERROR(_xll.qlIndexFixing(ONIndex6M,I1922,TRUE,_xll.ohTrigger(RecalcTrigger,Trigger6M)),NA())</f>
        <v>1.4753100367199679E-2</v>
      </c>
      <c r="Q1922" s="183">
        <f>IFERROR(_xll.qlIndexFixing(ONIndex1Y,I1922,TRUE,_xll.ohTrigger(RecalcTrigger,Trigger1Y)),NA())</f>
        <v>1.5031332104689099E-2</v>
      </c>
    </row>
    <row r="1923" spans="2:17" x14ac:dyDescent="0.2">
      <c r="B1923" s="39" t="s">
        <v>42</v>
      </c>
      <c r="D1923" s="42">
        <f>_xll.qlCalendarAdvance(Calendar,$D1922,B1923,"f",FALSE)</f>
        <v>52937</v>
      </c>
      <c r="E1923" s="177">
        <f>_xll.qlInterestRateIndexValueDate(IndexON,D1923)</f>
        <v>52937</v>
      </c>
      <c r="F1923" s="193">
        <f>IFERROR(_xll.qlIndexFixing(IndexON,D1923,TRUE,_xll.ohTrigger(RecalcTrigger,TriggerON)),NA())</f>
        <v>1.4340727115493834E-2</v>
      </c>
      <c r="H1923" s="42">
        <f>_xll.qlCalendarAdvance(Calendar,$H1922,B1923,"f",FALSE)</f>
        <v>52937</v>
      </c>
      <c r="I1923" s="177">
        <f>_xll.qlInterestRateIndexValueDate(Index1M,$H1923)</f>
        <v>52939</v>
      </c>
      <c r="J1923" s="182">
        <f>IFERROR(_xll.qlIndexFixing(Index1M,$H1923,TRUE,_xll.ohTrigger(RecalcTrigger,Trigger1M)),NA())</f>
        <v>1.4446235023121978E-2</v>
      </c>
      <c r="K1923" s="44">
        <f>IFERROR(_xll.qlIndexFixing(Index3M,H1923,TRUE,_xll.ohTrigger(RecalcTrigger,Trigger3M)),NA())</f>
        <v>1.4740489201796159E-2</v>
      </c>
      <c r="L1923" s="44">
        <f>IFERROR(_xll.qlIndexFixing(Index6M,$H1923,TRUE,_xll.ohTrigger(RecalcTrigger,Trigger6M)),NA())</f>
        <v>1.4827398038285474E-2</v>
      </c>
      <c r="M1923" s="183">
        <f>IFERROR(_xll.qlIndexFixing(Index1Y,$H1923,TRUE,_xll.ohTrigger(RecalcTrigger,Trigger1Y)),NA())</f>
        <v>1.5245600185865262E-2</v>
      </c>
      <c r="N1923" s="182">
        <f>IFERROR(_xll.qlIndexFixing(ONIndex1M,I1923,TRUE,_xll.ohTrigger(RecalcTrigger,Trigger1M)),NA())</f>
        <v>1.4434683445569974E-2</v>
      </c>
      <c r="O1923" s="44">
        <f>IFERROR(_xll.qlIndexFixing(ONIndex3M,I1923,TRUE,_xll.ohTrigger(RecalcTrigger,Trigger3M)),NA())</f>
        <v>1.4703828811404307E-2</v>
      </c>
      <c r="P1923" s="44">
        <f>IFERROR(_xll.qlIndexFixing(ONIndex6M,I1923,TRUE,_xll.ohTrigger(RecalcTrigger,Trigger6M)),NA())</f>
        <v>1.4754138383832327E-2</v>
      </c>
      <c r="Q1923" s="183">
        <f>IFERROR(_xll.qlIndexFixing(ONIndex1Y,I1923,TRUE,_xll.ohTrigger(RecalcTrigger,Trigger1Y)),NA())</f>
        <v>1.5033624538691726E-2</v>
      </c>
    </row>
    <row r="1924" spans="2:17" x14ac:dyDescent="0.2">
      <c r="B1924" s="39" t="s">
        <v>42</v>
      </c>
      <c r="D1924" s="42">
        <f>_xll.qlCalendarAdvance(Calendar,$D1923,B1924,"f",FALSE)</f>
        <v>52944</v>
      </c>
      <c r="E1924" s="177">
        <f>_xll.qlInterestRateIndexValueDate(IndexON,D1924)</f>
        <v>52944</v>
      </c>
      <c r="F1924" s="193">
        <f>IFERROR(_xll.qlIndexFixing(IndexON,D1924,TRUE,_xll.ohTrigger(RecalcTrigger,TriggerON)),NA())</f>
        <v>1.4342342142885656E-2</v>
      </c>
      <c r="H1924" s="42">
        <f>_xll.qlCalendarAdvance(Calendar,$H1923,B1924,"f",FALSE)</f>
        <v>52944</v>
      </c>
      <c r="I1924" s="177">
        <f>_xll.qlInterestRateIndexValueDate(Index1M,$H1924)</f>
        <v>52946</v>
      </c>
      <c r="J1924" s="182">
        <f>IFERROR(_xll.qlIndexFixing(Index1M,$H1924,TRUE,_xll.ohTrigger(RecalcTrigger,Trigger1M)),NA())</f>
        <v>1.4447831606849704E-2</v>
      </c>
      <c r="K1924" s="44">
        <f>IFERROR(_xll.qlIndexFixing(Index3M,H1924,TRUE,_xll.ohTrigger(RecalcTrigger,Trigger3M)),NA())</f>
        <v>1.474228466427796E-2</v>
      </c>
      <c r="L1924" s="44">
        <f>IFERROR(_xll.qlIndexFixing(Index6M,$H1924,TRUE,_xll.ohTrigger(RecalcTrigger,Trigger6M)),NA())</f>
        <v>1.4829108617273382E-2</v>
      </c>
      <c r="M1924" s="183">
        <f>IFERROR(_xll.qlIndexFixing(Index1Y,$H1924,TRUE,_xll.ohTrigger(RecalcTrigger,Trigger1Y)),NA())</f>
        <v>1.5250183707343242E-2</v>
      </c>
      <c r="N1924" s="182">
        <f>IFERROR(_xll.qlIndexFixing(ONIndex1M,I1924,TRUE,_xll.ohTrigger(RecalcTrigger,Trigger1M)),NA())</f>
        <v>1.443622005912637E-2</v>
      </c>
      <c r="O1924" s="44">
        <f>IFERROR(_xll.qlIndexFixing(ONIndex3M,I1924,TRUE,_xll.ohTrigger(RecalcTrigger,Trigger3M)),NA())</f>
        <v>1.4705399450463119E-2</v>
      </c>
      <c r="P1924" s="44">
        <f>IFERROR(_xll.qlIndexFixing(ONIndex6M,I1924,TRUE,_xll.ohTrigger(RecalcTrigger,Trigger6M)),NA())</f>
        <v>1.4755224823410629E-2</v>
      </c>
      <c r="Q1924" s="183">
        <f>IFERROR(_xll.qlIndexFixing(ONIndex1Y,I1924,TRUE,_xll.ohTrigger(RecalcTrigger,Trigger1Y)),NA())</f>
        <v>1.5035997708832127E-2</v>
      </c>
    </row>
    <row r="1925" spans="2:17" x14ac:dyDescent="0.2">
      <c r="B1925" s="39" t="s">
        <v>42</v>
      </c>
      <c r="D1925" s="42">
        <f>_xll.qlCalendarAdvance(Calendar,$D1924,B1925,"f",FALSE)</f>
        <v>52951</v>
      </c>
      <c r="E1925" s="177">
        <f>_xll.qlInterestRateIndexValueDate(IndexON,D1925)</f>
        <v>52951</v>
      </c>
      <c r="F1925" s="193">
        <f>IFERROR(_xll.qlIndexFixing(IndexON,D1925,TRUE,_xll.ohTrigger(RecalcTrigger,TriggerON)),NA())</f>
        <v>1.4343993814405209E-2</v>
      </c>
      <c r="H1925" s="42">
        <f>_xll.qlCalendarAdvance(Calendar,$H1924,B1925,"f",FALSE)</f>
        <v>52951</v>
      </c>
      <c r="I1925" s="177">
        <f>_xll.qlInterestRateIndexValueDate(Index1M,$H1925)</f>
        <v>52953</v>
      </c>
      <c r="J1925" s="182">
        <f>IFERROR(_xll.qlIndexFixing(Index1M,$H1925,TRUE,_xll.ohTrigger(RecalcTrigger,Trigger1M)),NA())</f>
        <v>1.4449463599658097E-2</v>
      </c>
      <c r="K1925" s="44">
        <f>IFERROR(_xll.qlIndexFixing(Index3M,H1925,TRUE,_xll.ohTrigger(RecalcTrigger,Trigger3M)),NA())</f>
        <v>1.4744118194601974E-2</v>
      </c>
      <c r="L1925" s="44">
        <f>IFERROR(_xll.qlIndexFixing(Index6M,$H1925,TRUE,_xll.ohTrigger(RecalcTrigger,Trigger6M)),NA())</f>
        <v>1.4830869575800511E-2</v>
      </c>
      <c r="M1925" s="183">
        <f>IFERROR(_xll.qlIndexFixing(Index1Y,$H1925,TRUE,_xll.ohTrigger(RecalcTrigger,Trigger1Y)),NA())</f>
        <v>1.5254853633693301E-2</v>
      </c>
      <c r="N1925" s="182">
        <f>IFERROR(_xll.qlIndexFixing(ONIndex1M,I1925,TRUE,_xll.ohTrigger(RecalcTrigger,Trigger1M)),NA())</f>
        <v>1.4438019323224083E-2</v>
      </c>
      <c r="O1925" s="44">
        <f>IFERROR(_xll.qlIndexFixing(ONIndex3M,I1925,TRUE,_xll.ohTrigger(RecalcTrigger,Trigger3M)),NA())</f>
        <v>1.4707240280591449E-2</v>
      </c>
      <c r="P1925" s="44">
        <f>IFERROR(_xll.qlIndexFixing(ONIndex6M,I1925,TRUE,_xll.ohTrigger(RecalcTrigger,Trigger6M)),NA())</f>
        <v>1.4756525913606211E-2</v>
      </c>
      <c r="Q1925" s="183">
        <f>IFERROR(_xll.qlIndexFixing(ONIndex1Y,I1925,TRUE,_xll.ohTrigger(RecalcTrigger,Trigger1Y)),NA())</f>
        <v>1.5038809014340515E-2</v>
      </c>
    </row>
    <row r="1926" spans="2:17" x14ac:dyDescent="0.2">
      <c r="B1926" s="39" t="s">
        <v>42</v>
      </c>
      <c r="D1926" s="42">
        <f>_xll.qlCalendarAdvance(Calendar,$D1925,B1926,"f",FALSE)</f>
        <v>52958</v>
      </c>
      <c r="E1926" s="177">
        <f>_xll.qlInterestRateIndexValueDate(IndexON,D1926)</f>
        <v>52958</v>
      </c>
      <c r="F1926" s="193">
        <f>IFERROR(_xll.qlIndexFixing(IndexON,D1926,TRUE,_xll.ohTrigger(RecalcTrigger,TriggerON)),NA())</f>
        <v>1.4345682219820688E-2</v>
      </c>
      <c r="H1926" s="42">
        <f>_xll.qlCalendarAdvance(Calendar,$H1925,B1926,"f",FALSE)</f>
        <v>52958</v>
      </c>
      <c r="I1926" s="177">
        <f>_xll.qlInterestRateIndexValueDate(Index1M,$H1926)</f>
        <v>52960</v>
      </c>
      <c r="J1926" s="182">
        <f>IFERROR(_xll.qlIndexFixing(Index1M,$H1926,TRUE,_xll.ohTrigger(RecalcTrigger,Trigger1M)),NA())</f>
        <v>1.44511310885026E-2</v>
      </c>
      <c r="K1926" s="44">
        <f>IFERROR(_xll.qlIndexFixing(Index3M,H1926,TRUE,_xll.ohTrigger(RecalcTrigger,Trigger3M)),NA())</f>
        <v>1.4745989882709587E-2</v>
      </c>
      <c r="L1926" s="44">
        <f>IFERROR(_xll.qlIndexFixing(Index6M,$H1926,TRUE,_xll.ohTrigger(RecalcTrigger,Trigger6M)),NA())</f>
        <v>1.4832681033355017E-2</v>
      </c>
      <c r="M1926" s="183">
        <f>IFERROR(_xll.qlIndexFixing(Index1Y,$H1926,TRUE,_xll.ohTrigger(RecalcTrigger,Trigger1Y)),NA())</f>
        <v>1.5259558546495669E-2</v>
      </c>
      <c r="N1926" s="182">
        <f>IFERROR(_xll.qlIndexFixing(ONIndex1M,I1926,TRUE,_xll.ohTrigger(RecalcTrigger,Trigger1M)),NA())</f>
        <v>1.4439399039725132E-2</v>
      </c>
      <c r="O1926" s="44">
        <f>IFERROR(_xll.qlIndexFixing(ONIndex3M,I1926,TRUE,_xll.ohTrigger(RecalcTrigger,Trigger3M)),NA())</f>
        <v>1.4708653050012899E-2</v>
      </c>
      <c r="P1926" s="44">
        <f>IFERROR(_xll.qlIndexFixing(ONIndex6M,I1926,TRUE,_xll.ohTrigger(RecalcTrigger,Trigger6M)),NA())</f>
        <v>1.4757543444465782E-2</v>
      </c>
      <c r="Q1926" s="183">
        <f>IFERROR(_xll.qlIndexFixing(ONIndex1Y,I1926,TRUE,_xll.ohTrigger(RecalcTrigger,Trigger1Y)),NA())</f>
        <v>1.5040987038661413E-2</v>
      </c>
    </row>
    <row r="1927" spans="2:17" x14ac:dyDescent="0.2">
      <c r="B1927" s="39" t="s">
        <v>42</v>
      </c>
      <c r="D1927" s="42">
        <f>_xll.qlCalendarAdvance(Calendar,$D1926,B1927,"f",FALSE)</f>
        <v>52965</v>
      </c>
      <c r="E1927" s="177">
        <f>_xll.qlInterestRateIndexValueDate(IndexON,D1927)</f>
        <v>52965</v>
      </c>
      <c r="F1927" s="193">
        <f>IFERROR(_xll.qlIndexFixing(IndexON,D1927,TRUE,_xll.ohTrigger(RecalcTrigger,TriggerON)),NA())</f>
        <v>1.4347407449220029E-2</v>
      </c>
      <c r="H1927" s="42">
        <f>_xll.qlCalendarAdvance(Calendar,$H1926,B1927,"f",FALSE)</f>
        <v>52965</v>
      </c>
      <c r="I1927" s="177">
        <f>_xll.qlInterestRateIndexValueDate(Index1M,$H1927)</f>
        <v>52967</v>
      </c>
      <c r="J1927" s="182">
        <f>IFERROR(_xll.qlIndexFixing(Index1M,$H1927,TRUE,_xll.ohTrigger(RecalcTrigger,Trigger1M)),NA())</f>
        <v>1.4452834160333661E-2</v>
      </c>
      <c r="K1927" s="44">
        <f>IFERROR(_xll.qlIndexFixing(Index3M,H1927,TRUE,_xll.ohTrigger(RecalcTrigger,Trigger3M)),NA())</f>
        <v>1.474789981853597E-2</v>
      </c>
      <c r="L1927" s="44">
        <f>IFERROR(_xll.qlIndexFixing(Index6M,$H1927,TRUE,_xll.ohTrigger(RecalcTrigger,Trigger6M)),NA())</f>
        <v>1.4834087892065089E-2</v>
      </c>
      <c r="M1927" s="183">
        <f>IFERROR(_xll.qlIndexFixing(Index1Y,$H1927,TRUE,_xll.ohTrigger(RecalcTrigger,Trigger1Y)),NA())</f>
        <v>1.5264266660425293E-2</v>
      </c>
      <c r="N1927" s="182">
        <f>IFERROR(_xll.qlIndexFixing(ONIndex1M,I1927,TRUE,_xll.ohTrigger(RecalcTrigger,Trigger1M)),NA())</f>
        <v>1.4441041580388614E-2</v>
      </c>
      <c r="O1927" s="44">
        <f>IFERROR(_xll.qlIndexFixing(ONIndex3M,I1927,TRUE,_xll.ohTrigger(RecalcTrigger,Trigger3M)),NA())</f>
        <v>1.4710336189720508E-2</v>
      </c>
      <c r="P1927" s="44">
        <f>IFERROR(_xll.qlIndexFixing(ONIndex6M,I1927,TRUE,_xll.ohTrigger(RecalcTrigger,Trigger6M)),NA())</f>
        <v>1.4758775863112916E-2</v>
      </c>
      <c r="Q1927" s="183">
        <f>IFERROR(_xll.qlIndexFixing(ONIndex1Y,I1927,TRUE,_xll.ohTrigger(RecalcTrigger,Trigger1Y)),NA())</f>
        <v>1.5043603588997811E-2</v>
      </c>
    </row>
    <row r="1928" spans="2:17" x14ac:dyDescent="0.2">
      <c r="B1928" s="39" t="s">
        <v>42</v>
      </c>
      <c r="D1928" s="42">
        <f>_xll.qlCalendarAdvance(Calendar,$D1927,B1928,"f",FALSE)</f>
        <v>52972</v>
      </c>
      <c r="E1928" s="177">
        <f>_xll.qlInterestRateIndexValueDate(IndexON,D1928)</f>
        <v>52972</v>
      </c>
      <c r="F1928" s="193">
        <f>IFERROR(_xll.qlIndexFixing(IndexON,D1928,TRUE,_xll.ohTrigger(RecalcTrigger,TriggerON)),NA())</f>
        <v>1.4349169592371425E-2</v>
      </c>
      <c r="H1928" s="42">
        <f>_xll.qlCalendarAdvance(Calendar,$H1927,B1928,"f",FALSE)</f>
        <v>52972</v>
      </c>
      <c r="I1928" s="177">
        <f>_xll.qlInterestRateIndexValueDate(Index1M,$H1928)</f>
        <v>52974</v>
      </c>
      <c r="J1928" s="182">
        <f>IFERROR(_xll.qlIndexFixing(Index1M,$H1928,TRUE,_xll.ohTrigger(RecalcTrigger,Trigger1M)),NA())</f>
        <v>1.4454572902099228E-2</v>
      </c>
      <c r="K1928" s="44">
        <f>IFERROR(_xll.qlIndexFixing(Index3M,H1928,TRUE,_xll.ohTrigger(RecalcTrigger,Trigger3M)),NA())</f>
        <v>1.4749848092021622E-2</v>
      </c>
      <c r="L1928" s="44">
        <f>IFERROR(_xll.qlIndexFixing(Index6M,$H1928,TRUE,_xll.ohTrigger(RecalcTrigger,Trigger6M)),NA())</f>
        <v>1.4835996962810556E-2</v>
      </c>
      <c r="M1928" s="183">
        <f>IFERROR(_xll.qlIndexFixing(Index1Y,$H1928,TRUE,_xll.ohTrigger(RecalcTrigger,Trigger1Y)),NA())</f>
        <v>1.5268976139552186E-2</v>
      </c>
      <c r="N1928" s="182">
        <f>IFERROR(_xll.qlIndexFixing(ONIndex1M,I1928,TRUE,_xll.ohTrigger(RecalcTrigger,Trigger1M)),NA())</f>
        <v>1.4442719603708909E-2</v>
      </c>
      <c r="O1928" s="44">
        <f>IFERROR(_xll.qlIndexFixing(ONIndex3M,I1928,TRUE,_xll.ohTrigger(RecalcTrigger,Trigger3M)),NA())</f>
        <v>1.4712057008727797E-2</v>
      </c>
      <c r="P1928" s="44">
        <f>IFERROR(_xll.qlIndexFixing(ONIndex6M,I1928,TRUE,_xll.ohTrigger(RecalcTrigger,Trigger6M)),NA())</f>
        <v>1.4760057178486718E-2</v>
      </c>
      <c r="Q1928" s="183">
        <f>IFERROR(_xll.qlIndexFixing(ONIndex1Y,I1928,TRUE,_xll.ohTrigger(RecalcTrigger,Trigger1Y)),NA())</f>
        <v>1.5046301656767014E-2</v>
      </c>
    </row>
    <row r="1929" spans="2:17" x14ac:dyDescent="0.2">
      <c r="B1929" s="39" t="s">
        <v>42</v>
      </c>
      <c r="D1929" s="42">
        <f>_xll.qlCalendarAdvance(Calendar,$D1928,B1929,"f",FALSE)</f>
        <v>52979</v>
      </c>
      <c r="E1929" s="177">
        <f>_xll.qlInterestRateIndexValueDate(IndexON,D1929)</f>
        <v>52979</v>
      </c>
      <c r="F1929" s="193">
        <f>IFERROR(_xll.qlIndexFixing(IndexON,D1929,TRUE,_xll.ohTrigger(RecalcTrigger,TriggerON)),NA())</f>
        <v>1.4350968739043068E-2</v>
      </c>
      <c r="H1929" s="42">
        <f>_xll.qlCalendarAdvance(Calendar,$H1928,B1929,"f",FALSE)</f>
        <v>52979</v>
      </c>
      <c r="I1929" s="177">
        <f>_xll.qlInterestRateIndexValueDate(Index1M,$H1929)</f>
        <v>52981</v>
      </c>
      <c r="J1929" s="182">
        <f>IFERROR(_xll.qlIndexFixing(Index1M,$H1929,TRUE,_xll.ohTrigger(RecalcTrigger,Trigger1M)),NA())</f>
        <v>1.4456347400762237E-2</v>
      </c>
      <c r="K1929" s="44">
        <f>IFERROR(_xll.qlIndexFixing(Index3M,H1929,TRUE,_xll.ohTrigger(RecalcTrigger,Trigger3M)),NA())</f>
        <v>1.4751834793105267E-2</v>
      </c>
      <c r="L1929" s="44">
        <f>IFERROR(_xll.qlIndexFixing(Index6M,$H1929,TRUE,_xll.ohTrigger(RecalcTrigger,Trigger6M)),NA())</f>
        <v>1.4837956880438085E-2</v>
      </c>
      <c r="M1929" s="183">
        <f>IFERROR(_xll.qlIndexFixing(Index1Y,$H1929,TRUE,_xll.ohTrigger(RecalcTrigger,Trigger1Y)),NA())</f>
        <v>1.5273685143136406E-2</v>
      </c>
      <c r="N1929" s="182">
        <f>IFERROR(_xll.qlIndexFixing(ONIndex1M,I1929,TRUE,_xll.ohTrigger(RecalcTrigger,Trigger1M)),NA())</f>
        <v>1.4444433196736384E-2</v>
      </c>
      <c r="O1929" s="44">
        <f>IFERROR(_xll.qlIndexFixing(ONIndex3M,I1929,TRUE,_xll.ohTrigger(RecalcTrigger,Trigger3M)),NA())</f>
        <v>1.4713815596483215E-2</v>
      </c>
      <c r="P1929" s="44">
        <f>IFERROR(_xll.qlIndexFixing(ONIndex6M,I1929,TRUE,_xll.ohTrigger(RecalcTrigger,Trigger6M)),NA())</f>
        <v>1.4761387508892554E-2</v>
      </c>
      <c r="Q1929" s="183">
        <f>IFERROR(_xll.qlIndexFixing(ONIndex1Y,I1929,TRUE,_xll.ohTrigger(RecalcTrigger,Trigger1Y)),NA())</f>
        <v>1.5049081437252809E-2</v>
      </c>
    </row>
    <row r="1930" spans="2:17" x14ac:dyDescent="0.2">
      <c r="B1930" s="39" t="s">
        <v>42</v>
      </c>
      <c r="D1930" s="42">
        <f>_xll.qlCalendarAdvance(Calendar,$D1929,B1930,"f",FALSE)</f>
        <v>52986</v>
      </c>
      <c r="E1930" s="177">
        <f>_xll.qlInterestRateIndexValueDate(IndexON,D1930)</f>
        <v>52986</v>
      </c>
      <c r="F1930" s="193">
        <f>IFERROR(_xll.qlIndexFixing(IndexON,D1930,TRUE,_xll.ohTrigger(RecalcTrigger,TriggerON)),NA())</f>
        <v>1.4352804979402833E-2</v>
      </c>
      <c r="H1930" s="42">
        <f>_xll.qlCalendarAdvance(Calendar,$H1929,B1930,"f",FALSE)</f>
        <v>52986</v>
      </c>
      <c r="I1930" s="177">
        <f>_xll.qlInterestRateIndexValueDate(Index1M,$H1930)</f>
        <v>52988</v>
      </c>
      <c r="J1930" s="182">
        <f>IFERROR(_xll.qlIndexFixing(Index1M,$H1930,TRUE,_xll.ohTrigger(RecalcTrigger,Trigger1M)),NA())</f>
        <v>1.4458157743270639E-2</v>
      </c>
      <c r="K1930" s="44">
        <f>IFERROR(_xll.qlIndexFixing(Index3M,H1930,TRUE,_xll.ohTrigger(RecalcTrigger,Trigger3M)),NA())</f>
        <v>1.4753860011730957E-2</v>
      </c>
      <c r="L1930" s="44">
        <f>IFERROR(_xll.qlIndexFixing(Index6M,$H1930,TRUE,_xll.ohTrigger(RecalcTrigger,Trigger6M)),NA())</f>
        <v>1.4839967764444134E-2</v>
      </c>
      <c r="M1930" s="183">
        <f>IFERROR(_xll.qlIndexFixing(Index1Y,$H1930,TRUE,_xll.ohTrigger(RecalcTrigger,Trigger1Y)),NA())</f>
        <v>1.527839182562761E-2</v>
      </c>
      <c r="N1930" s="182">
        <f>IFERROR(_xll.qlIndexFixing(ONIndex1M,I1930,TRUE,_xll.ohTrigger(RecalcTrigger,Trigger1M)),NA())</f>
        <v>1.4446182445961853E-2</v>
      </c>
      <c r="O1930" s="44">
        <f>IFERROR(_xll.qlIndexFixing(ONIndex3M,I1930,TRUE,_xll.ohTrigger(RecalcTrigger,Trigger3M)),NA())</f>
        <v>1.4715612042754955E-2</v>
      </c>
      <c r="P1930" s="44">
        <f>IFERROR(_xll.qlIndexFixing(ONIndex6M,I1930,TRUE,_xll.ohTrigger(RecalcTrigger,Trigger6M)),NA())</f>
        <v>1.4762766972875596E-2</v>
      </c>
      <c r="Q1930" s="183">
        <f>IFERROR(_xll.qlIndexFixing(ONIndex1Y,I1930,TRUE,_xll.ohTrigger(RecalcTrigger,Trigger1Y)),NA())</f>
        <v>1.5051943125659051E-2</v>
      </c>
    </row>
    <row r="1931" spans="2:17" x14ac:dyDescent="0.2">
      <c r="B1931" s="39" t="s">
        <v>42</v>
      </c>
      <c r="D1931" s="42">
        <f>_xll.qlCalendarAdvance(Calendar,$D1930,B1931,"f",FALSE)</f>
        <v>52993</v>
      </c>
      <c r="E1931" s="177">
        <f>_xll.qlInterestRateIndexValueDate(IndexON,D1931)</f>
        <v>52993</v>
      </c>
      <c r="F1931" s="193">
        <f>IFERROR(_xll.qlIndexFixing(IndexON,D1931,TRUE,_xll.ohTrigger(RecalcTrigger,TriggerON)),NA())</f>
        <v>1.4354678403218912E-2</v>
      </c>
      <c r="H1931" s="42">
        <f>_xll.qlCalendarAdvance(Calendar,$H1930,B1931,"f",FALSE)</f>
        <v>52993</v>
      </c>
      <c r="I1931" s="177">
        <f>_xll.qlInterestRateIndexValueDate(Index1M,$H1931)</f>
        <v>52995</v>
      </c>
      <c r="J1931" s="182">
        <f>IFERROR(_xll.qlIndexFixing(Index1M,$H1931,TRUE,_xll.ohTrigger(RecalcTrigger,Trigger1M)),NA())</f>
        <v>1.4458304518344876E-2</v>
      </c>
      <c r="K1931" s="44">
        <f>IFERROR(_xll.qlIndexFixing(Index3M,H1931,TRUE,_xll.ohTrigger(RecalcTrigger,Trigger3M)),NA())</f>
        <v>1.475546721911773E-2</v>
      </c>
      <c r="L1931" s="44">
        <f>IFERROR(_xll.qlIndexFixing(Index6M,$H1931,TRUE,_xll.ohTrigger(RecalcTrigger,Trigger6M)),NA())</f>
        <v>1.4842029734333552E-2</v>
      </c>
      <c r="M1931" s="183">
        <f>IFERROR(_xll.qlIndexFixing(Index1Y,$H1931,TRUE,_xll.ohTrigger(RecalcTrigger,Trigger1Y)),NA())</f>
        <v>1.5283094336664835E-2</v>
      </c>
      <c r="N1931" s="182">
        <f>IFERROR(_xll.qlIndexFixing(ONIndex1M,I1931,TRUE,_xll.ohTrigger(RecalcTrigger,Trigger1M)),NA())</f>
        <v>1.4447967438435683E-2</v>
      </c>
      <c r="O1931" s="44">
        <f>IFERROR(_xll.qlIndexFixing(ONIndex3M,I1931,TRUE,_xll.ohTrigger(RecalcTrigger,Trigger3M)),NA())</f>
        <v>1.4717446436991466E-2</v>
      </c>
      <c r="P1931" s="44">
        <f>IFERROR(_xll.qlIndexFixing(ONIndex6M,I1931,TRUE,_xll.ohTrigger(RecalcTrigger,Trigger6M)),NA())</f>
        <v>1.4764195688981019E-2</v>
      </c>
      <c r="Q1931" s="183">
        <f>IFERROR(_xll.qlIndexFixing(ONIndex1Y,I1931,TRUE,_xll.ohTrigger(RecalcTrigger,Trigger1Y)),NA())</f>
        <v>1.50548869174294E-2</v>
      </c>
    </row>
    <row r="1932" spans="2:17" x14ac:dyDescent="0.2">
      <c r="B1932" s="39" t="s">
        <v>42</v>
      </c>
      <c r="D1932" s="42">
        <f>_xll.qlCalendarAdvance(Calendar,$D1931,B1932,"f",FALSE)</f>
        <v>53000</v>
      </c>
      <c r="E1932" s="177">
        <f>_xll.qlInterestRateIndexValueDate(IndexON,D1932)</f>
        <v>53000</v>
      </c>
      <c r="F1932" s="193">
        <f>IFERROR(_xll.qlIndexFixing(IndexON,D1932,TRUE,_xll.ohTrigger(RecalcTrigger,TriggerON)),NA())</f>
        <v>1.4356589100339434E-2</v>
      </c>
      <c r="H1932" s="42">
        <f>_xll.qlCalendarAdvance(Calendar,$H1931,B1932,"f",FALSE)</f>
        <v>53000</v>
      </c>
      <c r="I1932" s="177">
        <f>_xll.qlInterestRateIndexValueDate(Index1M,$H1932)</f>
        <v>53002</v>
      </c>
      <c r="J1932" s="182">
        <f>IFERROR(_xll.qlIndexFixing(Index1M,$H1932,TRUE,_xll.ohTrigger(RecalcTrigger,Trigger1M)),NA())</f>
        <v>1.446017619145566E-2</v>
      </c>
      <c r="K1932" s="44">
        <f>IFERROR(_xll.qlIndexFixing(Index3M,H1932,TRUE,_xll.ohTrigger(RecalcTrigger,Trigger3M)),NA())</f>
        <v>1.4757566875973302E-2</v>
      </c>
      <c r="L1932" s="44">
        <f>IFERROR(_xll.qlIndexFixing(Index6M,$H1932,TRUE,_xll.ohTrigger(RecalcTrigger,Trigger6M)),NA())</f>
        <v>1.4844142909612956E-2</v>
      </c>
      <c r="M1932" s="183">
        <f>IFERROR(_xll.qlIndexFixing(Index1Y,$H1932,TRUE,_xll.ohTrigger(RecalcTrigger,Trigger1Y)),NA())</f>
        <v>1.5287790821076726E-2</v>
      </c>
      <c r="N1932" s="182">
        <f>IFERROR(_xll.qlIndexFixing(ONIndex1M,I1932,TRUE,_xll.ohTrigger(RecalcTrigger,Trigger1M)),NA())</f>
        <v>1.4449788260888496E-2</v>
      </c>
      <c r="O1932" s="44">
        <f>IFERROR(_xll.qlIndexFixing(ONIndex3M,I1932,TRUE,_xll.ohTrigger(RecalcTrigger,Trigger3M)),NA())</f>
        <v>1.4719318868801068E-2</v>
      </c>
      <c r="P1932" s="44">
        <f>IFERROR(_xll.qlIndexFixing(ONIndex6M,I1932,TRUE,_xll.ohTrigger(RecalcTrigger,Trigger6M)),NA())</f>
        <v>1.476567377567406E-2</v>
      </c>
      <c r="Q1932" s="183">
        <f>IFERROR(_xll.qlIndexFixing(ONIndex1Y,I1932,TRUE,_xll.ohTrigger(RecalcTrigger,Trigger1Y)),NA())</f>
        <v>1.5057913007767709E-2</v>
      </c>
    </row>
    <row r="1933" spans="2:17" x14ac:dyDescent="0.2">
      <c r="B1933" s="39" t="s">
        <v>42</v>
      </c>
      <c r="D1933" s="42">
        <f>_xll.qlCalendarAdvance(Calendar,$D1932,B1933,"f",FALSE)</f>
        <v>53007</v>
      </c>
      <c r="E1933" s="177">
        <f>_xll.qlInterestRateIndexValueDate(IndexON,D1933)</f>
        <v>53007</v>
      </c>
      <c r="F1933" s="193">
        <f>IFERROR(_xll.qlIndexFixing(IndexON,D1933,TRUE,_xll.ohTrigger(RecalcTrigger,TriggerON)),NA())</f>
        <v>1.4358537160692464E-2</v>
      </c>
      <c r="H1933" s="42">
        <f>_xll.qlCalendarAdvance(Calendar,$H1932,B1933,"f",FALSE)</f>
        <v>53007</v>
      </c>
      <c r="I1933" s="177">
        <f>_xll.qlInterestRateIndexValueDate(Index1M,$H1933)</f>
        <v>53009</v>
      </c>
      <c r="J1933" s="182">
        <f>IFERROR(_xll.qlIndexFixing(Index1M,$H1933,TRUE,_xll.ohTrigger(RecalcTrigger,Trigger1M)),NA())</f>
        <v>1.4462083938601631E-2</v>
      </c>
      <c r="K1933" s="44">
        <f>IFERROR(_xll.qlIndexFixing(Index3M,H1933,TRUE,_xll.ohTrigger(RecalcTrigger,Trigger3M)),NA())</f>
        <v>1.4759705312178942E-2</v>
      </c>
      <c r="L1933" s="44">
        <f>IFERROR(_xll.qlIndexFixing(Index6M,$H1933,TRUE,_xll.ohTrigger(RecalcTrigger,Trigger6M)),NA())</f>
        <v>1.4846307409795138E-2</v>
      </c>
      <c r="M1933" s="183">
        <f>IFERROR(_xll.qlIndexFixing(Index1Y,$H1933,TRUE,_xll.ohTrigger(RecalcTrigger,Trigger1Y)),NA())</f>
        <v>1.5292479418880209E-2</v>
      </c>
      <c r="N1933" s="182">
        <f>IFERROR(_xll.qlIndexFixing(ONIndex1M,I1933,TRUE,_xll.ohTrigger(RecalcTrigger,Trigger1M)),NA())</f>
        <v>1.4451645000210789E-2</v>
      </c>
      <c r="O1933" s="44">
        <f>IFERROR(_xll.qlIndexFixing(ONIndex3M,I1933,TRUE,_xll.ohTrigger(RecalcTrigger,Trigger3M)),NA())</f>
        <v>1.4721229427792082E-2</v>
      </c>
      <c r="P1933" s="44">
        <f>IFERROR(_xll.qlIndexFixing(ONIndex6M,I1933,TRUE,_xll.ohTrigger(RecalcTrigger,Trigger6M)),NA())</f>
        <v>1.4767201351419956E-2</v>
      </c>
      <c r="Q1933" s="183">
        <f>IFERROR(_xll.qlIndexFixing(ONIndex1Y,I1933,TRUE,_xll.ohTrigger(RecalcTrigger,Trigger1Y)),NA())</f>
        <v>1.506102159211764E-2</v>
      </c>
    </row>
    <row r="1934" spans="2:17" x14ac:dyDescent="0.2">
      <c r="B1934" s="39" t="s">
        <v>42</v>
      </c>
      <c r="D1934" s="42">
        <f>_xll.qlCalendarAdvance(Calendar,$D1933,B1934,"f",FALSE)</f>
        <v>53014</v>
      </c>
      <c r="E1934" s="177">
        <f>_xll.qlInterestRateIndexValueDate(IndexON,D1934)</f>
        <v>53014</v>
      </c>
      <c r="F1934" s="193">
        <f>IFERROR(_xll.qlIndexFixing(IndexON,D1934,TRUE,_xll.ohTrigger(RecalcTrigger,TriggerON)),NA())</f>
        <v>1.436052267412613E-2</v>
      </c>
      <c r="H1934" s="42">
        <f>_xll.qlCalendarAdvance(Calendar,$H1933,B1934,"f",FALSE)</f>
        <v>53014</v>
      </c>
      <c r="I1934" s="177">
        <f>_xll.qlInterestRateIndexValueDate(Index1M,$H1934)</f>
        <v>53016</v>
      </c>
      <c r="J1934" s="182">
        <f>IFERROR(_xll.qlIndexFixing(Index1M,$H1934,TRUE,_xll.ohTrigger(RecalcTrigger,Trigger1M)),NA())</f>
        <v>1.4464027846724672E-2</v>
      </c>
      <c r="K1934" s="44">
        <f>IFERROR(_xll.qlIndexFixing(Index3M,H1934,TRUE,_xll.ohTrigger(RecalcTrigger,Trigger3M)),NA())</f>
        <v>1.4761882617676188E-2</v>
      </c>
      <c r="L1934" s="44">
        <f>IFERROR(_xll.qlIndexFixing(Index6M,$H1934,TRUE,_xll.ohTrigger(RecalcTrigger,Trigger6M)),NA())</f>
        <v>1.4848523354394665E-2</v>
      </c>
      <c r="M1934" s="183">
        <f>IFERROR(_xll.qlIndexFixing(Index1Y,$H1934,TRUE,_xll.ohTrigger(RecalcTrigger,Trigger1Y)),NA())</f>
        <v>1.5297158265282473E-2</v>
      </c>
      <c r="N1934" s="182">
        <f>IFERROR(_xll.qlIndexFixing(ONIndex1M,I1934,TRUE,_xll.ohTrigger(RecalcTrigger,Trigger1M)),NA())</f>
        <v>1.4453537743213118E-2</v>
      </c>
      <c r="O1934" s="44">
        <f>IFERROR(_xll.qlIndexFixing(ONIndex3M,I1934,TRUE,_xll.ohTrigger(RecalcTrigger,Trigger3M)),NA())</f>
        <v>1.4723178203333021E-2</v>
      </c>
      <c r="P1934" s="44">
        <f>IFERROR(_xll.qlIndexFixing(ONIndex6M,I1934,TRUE,_xll.ohTrigger(RecalcTrigger,Trigger6M)),NA())</f>
        <v>1.476877853460401E-2</v>
      </c>
      <c r="Q1934" s="183">
        <f>IFERROR(_xll.qlIndexFixing(ONIndex1Y,I1934,TRUE,_xll.ohTrigger(RecalcTrigger,Trigger1Y)),NA())</f>
        <v>1.5064212865683047E-2</v>
      </c>
    </row>
    <row r="1935" spans="2:17" x14ac:dyDescent="0.2">
      <c r="B1935" s="39" t="s">
        <v>42</v>
      </c>
      <c r="D1935" s="42">
        <f>_xll.qlCalendarAdvance(Calendar,$D1934,B1935,"f",FALSE)</f>
        <v>53021</v>
      </c>
      <c r="E1935" s="177">
        <f>_xll.qlInterestRateIndexValueDate(IndexON,D1935)</f>
        <v>53021</v>
      </c>
      <c r="F1935" s="193">
        <f>IFERROR(_xll.qlIndexFixing(IndexON,D1935,TRUE,_xll.ohTrigger(RecalcTrigger,TriggerON)),NA())</f>
        <v>1.4362545730568499E-2</v>
      </c>
      <c r="H1935" s="42">
        <f>_xll.qlCalendarAdvance(Calendar,$H1934,B1935,"f",FALSE)</f>
        <v>53021</v>
      </c>
      <c r="I1935" s="177">
        <f>_xll.qlInterestRateIndexValueDate(Index1M,$H1935)</f>
        <v>53023</v>
      </c>
      <c r="J1935" s="182">
        <f>IFERROR(_xll.qlIndexFixing(Index1M,$H1935,TRUE,_xll.ohTrigger(RecalcTrigger,Trigger1M)),NA())</f>
        <v>1.4467750156966497E-2</v>
      </c>
      <c r="K1935" s="44">
        <f>IFERROR(_xll.qlIndexFixing(Index3M,H1935,TRUE,_xll.ohTrigger(RecalcTrigger,Trigger3M)),NA())</f>
        <v>1.4765504151807803E-2</v>
      </c>
      <c r="L1935" s="44">
        <f>IFERROR(_xll.qlIndexFixing(Index6M,$H1935,TRUE,_xll.ohTrigger(RecalcTrigger,Trigger6M)),NA())</f>
        <v>1.4853221976484265E-2</v>
      </c>
      <c r="M1935" s="183">
        <f>IFERROR(_xll.qlIndexFixing(Index1Y,$H1935,TRUE,_xll.ohTrigger(RecalcTrigger,Trigger1Y)),NA())</f>
        <v>1.5301825490680083E-2</v>
      </c>
      <c r="N1935" s="182">
        <f>IFERROR(_xll.qlIndexFixing(ONIndex1M,I1935,TRUE,_xll.ohTrigger(RecalcTrigger,Trigger1M)),NA())</f>
        <v>1.4455466576706044E-2</v>
      </c>
      <c r="O1935" s="44">
        <f>IFERROR(_xll.qlIndexFixing(ONIndex3M,I1935,TRUE,_xll.ohTrigger(RecalcTrigger,Trigger3M)),NA())</f>
        <v>1.4725165285112141E-2</v>
      </c>
      <c r="P1935" s="44">
        <f>IFERROR(_xll.qlIndexFixing(ONIndex6M,I1935,TRUE,_xll.ohTrigger(RecalcTrigger,Trigger6M)),NA())</f>
        <v>1.4770405443771395E-2</v>
      </c>
      <c r="Q1935" s="183">
        <f>IFERROR(_xll.qlIndexFixing(ONIndex1Y,I1935,TRUE,_xll.ohTrigger(RecalcTrigger,Trigger1Y)),NA())</f>
        <v>1.5067487023827653E-2</v>
      </c>
    </row>
    <row r="1936" spans="2:17" x14ac:dyDescent="0.2">
      <c r="B1936" s="39" t="s">
        <v>42</v>
      </c>
      <c r="D1936" s="42">
        <f>_xll.qlCalendarAdvance(Calendar,$D1935,B1936,"f",FALSE)</f>
        <v>53028</v>
      </c>
      <c r="E1936" s="177">
        <f>_xll.qlInterestRateIndexValueDate(IndexON,D1936)</f>
        <v>53028</v>
      </c>
      <c r="F1936" s="193">
        <f>IFERROR(_xll.qlIndexFixing(IndexON,D1936,TRUE,_xll.ohTrigger(RecalcTrigger,TriggerON)),NA())</f>
        <v>1.436460642002757E-2</v>
      </c>
      <c r="H1936" s="42">
        <f>_xll.qlCalendarAdvance(Calendar,$H1935,B1936,"f",FALSE)</f>
        <v>53028</v>
      </c>
      <c r="I1936" s="177">
        <f>_xll.qlInterestRateIndexValueDate(Index1M,$H1936)</f>
        <v>53030</v>
      </c>
      <c r="J1936" s="182">
        <f>IFERROR(_xll.qlIndexFixing(Index1M,$H1936,TRUE,_xll.ohTrigger(RecalcTrigger,Trigger1M)),NA())</f>
        <v>1.4470216282967257E-2</v>
      </c>
      <c r="K1936" s="44">
        <f>IFERROR(_xll.qlIndexFixing(Index3M,H1936,TRUE,_xll.ohTrigger(RecalcTrigger,Trigger3M)),NA())</f>
        <v>1.4767768164674551E-2</v>
      </c>
      <c r="L1936" s="44">
        <f>IFERROR(_xll.qlIndexFixing(Index6M,$H1936,TRUE,_xll.ohTrigger(RecalcTrigger,Trigger6M)),NA())</f>
        <v>1.485556032269641E-2</v>
      </c>
      <c r="M1936" s="183">
        <f>IFERROR(_xll.qlIndexFixing(Index1Y,$H1936,TRUE,_xll.ohTrigger(RecalcTrigger,Trigger1Y)),NA())</f>
        <v>1.5306479220658337E-2</v>
      </c>
      <c r="N1936" s="182">
        <f>IFERROR(_xll.qlIndexFixing(ONIndex1M,I1936,TRUE,_xll.ohTrigger(RecalcTrigger,Trigger1M)),NA())</f>
        <v>1.4457431587580061E-2</v>
      </c>
      <c r="O1936" s="44">
        <f>IFERROR(_xll.qlIndexFixing(ONIndex3M,I1936,TRUE,_xll.ohTrigger(RecalcTrigger,Trigger3M)),NA())</f>
        <v>1.4727190762737763E-2</v>
      </c>
      <c r="P1936" s="44">
        <f>IFERROR(_xll.qlIndexFixing(ONIndex6M,I1936,TRUE,_xll.ohTrigger(RecalcTrigger,Trigger6M)),NA())</f>
        <v>1.4772082197387348E-2</v>
      </c>
      <c r="Q1936" s="183">
        <f>IFERROR(_xll.qlIndexFixing(ONIndex1Y,I1936,TRUE,_xll.ohTrigger(RecalcTrigger,Trigger1Y)),NA())</f>
        <v>1.5070844261835248E-2</v>
      </c>
    </row>
    <row r="1937" spans="2:17" x14ac:dyDescent="0.2">
      <c r="B1937" s="39" t="s">
        <v>42</v>
      </c>
      <c r="D1937" s="42">
        <f>_xll.qlCalendarAdvance(Calendar,$D1936,B1937,"f",FALSE)</f>
        <v>53035</v>
      </c>
      <c r="E1937" s="177">
        <f>_xll.qlInterestRateIndexValueDate(IndexON,D1937)</f>
        <v>53035</v>
      </c>
      <c r="F1937" s="193">
        <f>IFERROR(_xll.qlIndexFixing(IndexON,D1937,TRUE,_xll.ohTrigger(RecalcTrigger,TriggerON)),NA())</f>
        <v>1.4366704832271537E-2</v>
      </c>
      <c r="H1937" s="42">
        <f>_xll.qlCalendarAdvance(Calendar,$H1936,B1937,"f",FALSE)</f>
        <v>53035</v>
      </c>
      <c r="I1937" s="177">
        <f>_xll.qlInterestRateIndexValueDate(Index1M,$H1937)</f>
        <v>53037</v>
      </c>
      <c r="J1937" s="182">
        <f>IFERROR(_xll.qlIndexFixing(Index1M,$H1937,TRUE,_xll.ohTrigger(RecalcTrigger,Trigger1M)),NA())</f>
        <v>1.4471841072830061E-2</v>
      </c>
      <c r="K1937" s="44">
        <f>IFERROR(_xll.qlIndexFixing(Index3M,H1937,TRUE,_xll.ohTrigger(RecalcTrigger,Trigger3M)),NA())</f>
        <v>1.4770071340795676E-2</v>
      </c>
      <c r="L1937" s="44">
        <f>IFERROR(_xll.qlIndexFixing(Index6M,$H1937,TRUE,_xll.ohTrigger(RecalcTrigger,Trigger6M)),NA())</f>
        <v>1.4857950525329648E-2</v>
      </c>
      <c r="M1937" s="183">
        <f>IFERROR(_xll.qlIndexFixing(Index1Y,$H1937,TRUE,_xll.ohTrigger(RecalcTrigger,Trigger1Y)),NA())</f>
        <v>1.5311117575992786E-2</v>
      </c>
      <c r="N1937" s="182">
        <f>IFERROR(_xll.qlIndexFixing(ONIndex1M,I1937,TRUE,_xll.ohTrigger(RecalcTrigger,Trigger1M)),NA())</f>
        <v>1.4459432862645727E-2</v>
      </c>
      <c r="O1937" s="44">
        <f>IFERROR(_xll.qlIndexFixing(ONIndex3M,I1937,TRUE,_xll.ohTrigger(RecalcTrigger,Trigger3M)),NA())</f>
        <v>1.4729254725738272E-2</v>
      </c>
      <c r="P1937" s="44">
        <f>IFERROR(_xll.qlIndexFixing(ONIndex6M,I1937,TRUE,_xll.ohTrigger(RecalcTrigger,Trigger6M)),NA())</f>
        <v>1.4773808913837172E-2</v>
      </c>
      <c r="Q1937" s="183">
        <f>IFERROR(_xll.qlIndexFixing(ONIndex1Y,I1937,TRUE,_xll.ohTrigger(RecalcTrigger,Trigger1Y)),NA())</f>
        <v>1.507428477522943E-2</v>
      </c>
    </row>
    <row r="1938" spans="2:17" x14ac:dyDescent="0.2">
      <c r="B1938" s="39" t="s">
        <v>42</v>
      </c>
      <c r="D1938" s="42">
        <f>_xll.qlCalendarAdvance(Calendar,$D1937,B1938,"f",FALSE)</f>
        <v>53042</v>
      </c>
      <c r="E1938" s="177">
        <f>_xll.qlInterestRateIndexValueDate(IndexON,D1938)</f>
        <v>53042</v>
      </c>
      <c r="F1938" s="193">
        <f>IFERROR(_xll.qlIndexFixing(IndexON,D1938,TRUE,_xll.ohTrigger(RecalcTrigger,TriggerON)),NA())</f>
        <v>1.4368841057148529E-2</v>
      </c>
      <c r="H1938" s="42">
        <f>_xll.qlCalendarAdvance(Calendar,$H1937,B1938,"f",FALSE)</f>
        <v>53042</v>
      </c>
      <c r="I1938" s="177">
        <f>_xll.qlInterestRateIndexValueDate(Index1M,$H1938)</f>
        <v>53044</v>
      </c>
      <c r="J1938" s="182">
        <f>IFERROR(_xll.qlIndexFixing(Index1M,$H1938,TRUE,_xll.ohTrigger(RecalcTrigger,Trigger1M)),NA())</f>
        <v>1.4473941296527515E-2</v>
      </c>
      <c r="K1938" s="44">
        <f>IFERROR(_xll.qlIndexFixing(Index3M,H1938,TRUE,_xll.ohTrigger(RecalcTrigger,Trigger3M)),NA())</f>
        <v>1.4772413770133131E-2</v>
      </c>
      <c r="L1938" s="44">
        <f>IFERROR(_xll.qlIndexFixing(Index6M,$H1938,TRUE,_xll.ohTrigger(RecalcTrigger,Trigger6M)),NA())</f>
        <v>1.4860392703951128E-2</v>
      </c>
      <c r="M1938" s="183">
        <f>IFERROR(_xll.qlIndexFixing(Index1Y,$H1938,TRUE,_xll.ohTrigger(RecalcTrigger,Trigger1Y)),NA())</f>
        <v>1.5318298068663132E-2</v>
      </c>
      <c r="N1938" s="182">
        <f>IFERROR(_xll.qlIndexFixing(ONIndex1M,I1938,TRUE,_xll.ohTrigger(RecalcTrigger,Trigger1M)),NA())</f>
        <v>1.4461470488633665E-2</v>
      </c>
      <c r="O1938" s="44">
        <f>IFERROR(_xll.qlIndexFixing(ONIndex3M,I1938,TRUE,_xll.ohTrigger(RecalcTrigger,Trigger3M)),NA())</f>
        <v>1.4731357263562117E-2</v>
      </c>
      <c r="P1938" s="44">
        <f>IFERROR(_xll.qlIndexFixing(ONIndex6M,I1938,TRUE,_xll.ohTrigger(RecalcTrigger,Trigger6M)),NA())</f>
        <v>1.4775585711745975E-2</v>
      </c>
      <c r="Q1938" s="183">
        <f>IFERROR(_xll.qlIndexFixing(ONIndex1Y,I1938,TRUE,_xll.ohTrigger(RecalcTrigger,Trigger1Y)),NA())</f>
        <v>1.5077808759054179E-2</v>
      </c>
    </row>
    <row r="1939" spans="2:17" x14ac:dyDescent="0.2">
      <c r="B1939" s="39" t="s">
        <v>42</v>
      </c>
      <c r="D1939" s="42">
        <f>_xll.qlCalendarAdvance(Calendar,$D1938,B1939,"f",FALSE)</f>
        <v>53049</v>
      </c>
      <c r="E1939" s="177">
        <f>_xll.qlInterestRateIndexValueDate(IndexON,D1939)</f>
        <v>53049</v>
      </c>
      <c r="F1939" s="193">
        <f>IFERROR(_xll.qlIndexFixing(IndexON,D1939,TRUE,_xll.ohTrigger(RecalcTrigger,TriggerON)),NA())</f>
        <v>1.4371015184666547E-2</v>
      </c>
      <c r="H1939" s="42">
        <f>_xll.qlCalendarAdvance(Calendar,$H1938,B1939,"f",FALSE)</f>
        <v>53049</v>
      </c>
      <c r="I1939" s="177">
        <f>_xll.qlInterestRateIndexValueDate(Index1M,$H1939)</f>
        <v>53051</v>
      </c>
      <c r="J1939" s="182">
        <f>IFERROR(_xll.qlIndexFixing(Index1M,$H1939,TRUE,_xll.ohTrigger(RecalcTrigger,Trigger1M)),NA())</f>
        <v>1.4474738764532336E-2</v>
      </c>
      <c r="K1939" s="44">
        <f>IFERROR(_xll.qlIndexFixing(Index3M,H1939,TRUE,_xll.ohTrigger(RecalcTrigger,Trigger3M)),NA())</f>
        <v>1.4774795542649736E-2</v>
      </c>
      <c r="L1939" s="44">
        <f>IFERROR(_xll.qlIndexFixing(Index6M,$H1939,TRUE,_xll.ohTrigger(RecalcTrigger,Trigger6M)),NA())</f>
        <v>1.4861380993070793E-2</v>
      </c>
      <c r="M1939" s="183">
        <f>IFERROR(_xll.qlIndexFixing(Index1Y,$H1939,TRUE,_xll.ohTrigger(RecalcTrigger,Trigger1Y)),NA())</f>
        <v>1.5320340621780049E-2</v>
      </c>
      <c r="N1939" s="182">
        <f>IFERROR(_xll.qlIndexFixing(ONIndex1M,I1939,TRUE,_xll.ohTrigger(RecalcTrigger,Trigger1M)),NA())</f>
        <v>1.4463544552514307E-2</v>
      </c>
      <c r="O1939" s="44">
        <f>IFERROR(_xll.qlIndexFixing(ONIndex3M,I1939,TRUE,_xll.ohTrigger(RecalcTrigger,Trigger3M)),NA())</f>
        <v>1.4733498465897554E-2</v>
      </c>
      <c r="P1939" s="44">
        <f>IFERROR(_xll.qlIndexFixing(ONIndex6M,I1939,TRUE,_xll.ohTrigger(RecalcTrigger,Trigger6M)),NA())</f>
        <v>1.477741270949906E-2</v>
      </c>
      <c r="Q1939" s="183">
        <f>IFERROR(_xll.qlIndexFixing(ONIndex1Y,I1939,TRUE,_xll.ohTrigger(RecalcTrigger,Trigger1Y)),NA())</f>
        <v>1.5081416408673221E-2</v>
      </c>
    </row>
    <row r="1940" spans="2:17" x14ac:dyDescent="0.2">
      <c r="B1940" s="39" t="s">
        <v>42</v>
      </c>
      <c r="D1940" s="42">
        <f>_xll.qlCalendarAdvance(Calendar,$D1939,B1940,"f",FALSE)</f>
        <v>53056</v>
      </c>
      <c r="E1940" s="177">
        <f>_xll.qlInterestRateIndexValueDate(IndexON,D1940)</f>
        <v>53056</v>
      </c>
      <c r="F1940" s="193">
        <f>IFERROR(_xll.qlIndexFixing(IndexON,D1940,TRUE,_xll.ohTrigger(RecalcTrigger,TriggerON)),NA())</f>
        <v>1.4373227304753655E-2</v>
      </c>
      <c r="H1940" s="42">
        <f>_xll.qlCalendarAdvance(Calendar,$H1939,B1940,"f",FALSE)</f>
        <v>53056</v>
      </c>
      <c r="I1940" s="177">
        <f>_xll.qlInterestRateIndexValueDate(Index1M,$H1940)</f>
        <v>53058</v>
      </c>
      <c r="J1940" s="182">
        <f>IFERROR(_xll.qlIndexFixing(Index1M,$H1940,TRUE,_xll.ohTrigger(RecalcTrigger,Trigger1M)),NA())</f>
        <v>1.4478251710250967E-2</v>
      </c>
      <c r="K1940" s="44">
        <f>IFERROR(_xll.qlIndexFixing(Index3M,H1940,TRUE,_xll.ohTrigger(RecalcTrigger,Trigger3M)),NA())</f>
        <v>1.4776733452642585E-2</v>
      </c>
      <c r="L1940" s="44">
        <f>IFERROR(_xll.qlIndexFixing(Index6M,$H1940,TRUE,_xll.ohTrigger(RecalcTrigger,Trigger6M)),NA())</f>
        <v>1.4863915858128759E-2</v>
      </c>
      <c r="M1940" s="183">
        <f>IFERROR(_xll.qlIndexFixing(Index1Y,$H1940,TRUE,_xll.ohTrigger(RecalcTrigger,Trigger1Y)),NA())</f>
        <v>1.5324921529732633E-2</v>
      </c>
      <c r="N1940" s="182">
        <f>IFERROR(_xll.qlIndexFixing(ONIndex1M,I1940,TRUE,_xll.ohTrigger(RecalcTrigger,Trigger1M)),NA())</f>
        <v>1.4466264887031954E-2</v>
      </c>
      <c r="O1940" s="44">
        <f>IFERROR(_xll.qlIndexFixing(ONIndex3M,I1940,TRUE,_xll.ohTrigger(RecalcTrigger,Trigger3M)),NA())</f>
        <v>1.4736308397544917E-2</v>
      </c>
      <c r="P1940" s="44">
        <f>IFERROR(_xll.qlIndexFixing(ONIndex6M,I1940,TRUE,_xll.ohTrigger(RecalcTrigger,Trigger6M)),NA())</f>
        <v>1.4779835660299057E-2</v>
      </c>
      <c r="Q1940" s="183">
        <f>IFERROR(_xll.qlIndexFixing(ONIndex1Y,I1940,TRUE,_xll.ohTrigger(RecalcTrigger,Trigger1Y)),NA())</f>
        <v>1.5086178067180711E-2</v>
      </c>
    </row>
    <row r="1941" spans="2:17" x14ac:dyDescent="0.2">
      <c r="B1941" s="39" t="s">
        <v>42</v>
      </c>
      <c r="D1941" s="42">
        <f>_xll.qlCalendarAdvance(Calendar,$D1940,B1941,"f",FALSE)</f>
        <v>53063</v>
      </c>
      <c r="E1941" s="177">
        <f>_xll.qlInterestRateIndexValueDate(IndexON,D1941)</f>
        <v>53063</v>
      </c>
      <c r="F1941" s="193">
        <f>IFERROR(_xll.qlIndexFixing(IndexON,D1941,TRUE,_xll.ohTrigger(RecalcTrigger,TriggerON)),NA())</f>
        <v>1.4375477507018175E-2</v>
      </c>
      <c r="H1941" s="42">
        <f>_xll.qlCalendarAdvance(Calendar,$H1940,B1941,"f",FALSE)</f>
        <v>53063</v>
      </c>
      <c r="I1941" s="177">
        <f>_xll.qlInterestRateIndexValueDate(Index1M,$H1941)</f>
        <v>53065</v>
      </c>
      <c r="J1941" s="182">
        <f>IFERROR(_xll.qlIndexFixing(Index1M,$H1941,TRUE,_xll.ohTrigger(RecalcTrigger,Trigger1M)),NA())</f>
        <v>1.4480462074192846E-2</v>
      </c>
      <c r="K1941" s="44">
        <f>IFERROR(_xll.qlIndexFixing(Index3M,H1941,TRUE,_xll.ohTrigger(RecalcTrigger,Trigger3M)),NA())</f>
        <v>1.4779191240649985E-2</v>
      </c>
      <c r="L1941" s="44">
        <f>IFERROR(_xll.qlIndexFixing(Index6M,$H1941,TRUE,_xll.ohTrigger(RecalcTrigger,Trigger6M)),NA())</f>
        <v>1.4866503025765605E-2</v>
      </c>
      <c r="M1941" s="183">
        <f>IFERROR(_xll.qlIndexFixing(Index1Y,$H1941,TRUE,_xll.ohTrigger(RecalcTrigger,Trigger1Y)),NA())</f>
        <v>1.5329479498042482E-2</v>
      </c>
      <c r="N1941" s="182">
        <f>IFERROR(_xll.qlIndexFixing(ONIndex1M,I1941,TRUE,_xll.ohTrigger(RecalcTrigger,Trigger1M)),NA())</f>
        <v>1.4467802340956126E-2</v>
      </c>
      <c r="O1941" s="44">
        <f>IFERROR(_xll.qlIndexFixing(ONIndex3M,I1941,TRUE,_xll.ohTrigger(RecalcTrigger,Trigger3M)),NA())</f>
        <v>1.4737897222136809E-2</v>
      </c>
      <c r="P1941" s="44">
        <f>IFERROR(_xll.qlIndexFixing(ONIndex6M,I1941,TRUE,_xll.ohTrigger(RecalcTrigger,Trigger6M)),NA())</f>
        <v>1.4781217778319089E-2</v>
      </c>
      <c r="Q1941" s="183">
        <f>IFERROR(_xll.qlIndexFixing(ONIndex1Y,I1941,TRUE,_xll.ohTrigger(RecalcTrigger,Trigger1Y)),NA())</f>
        <v>1.5088883486669147E-2</v>
      </c>
    </row>
    <row r="1942" spans="2:17" x14ac:dyDescent="0.2">
      <c r="B1942" s="39" t="s">
        <v>42</v>
      </c>
      <c r="D1942" s="42">
        <f>_xll.qlCalendarAdvance(Calendar,$D1941,B1942,"f",FALSE)</f>
        <v>53070</v>
      </c>
      <c r="E1942" s="177">
        <f>_xll.qlInterestRateIndexValueDate(IndexON,D1942)</f>
        <v>53070</v>
      </c>
      <c r="F1942" s="193">
        <f>IFERROR(_xll.qlIndexFixing(IndexON,D1942,TRUE,_xll.ohTrigger(RecalcTrigger,TriggerON)),NA())</f>
        <v>1.4377765881707916E-2</v>
      </c>
      <c r="H1942" s="42">
        <f>_xll.qlCalendarAdvance(Calendar,$H1941,B1942,"f",FALSE)</f>
        <v>53070</v>
      </c>
      <c r="I1942" s="177">
        <f>_xll.qlInterestRateIndexValueDate(Index1M,$H1942)</f>
        <v>53072</v>
      </c>
      <c r="J1942" s="182">
        <f>IFERROR(_xll.qlIndexFixing(Index1M,$H1942,TRUE,_xll.ohTrigger(RecalcTrigger,Trigger1M)),NA())</f>
        <v>1.4482709325467913E-2</v>
      </c>
      <c r="K1942" s="44">
        <f>IFERROR(_xll.qlIndexFixing(Index3M,H1942,TRUE,_xll.ohTrigger(RecalcTrigger,Trigger3M)),NA())</f>
        <v>1.4781688633668525E-2</v>
      </c>
      <c r="L1942" s="44">
        <f>IFERROR(_xll.qlIndexFixing(Index6M,$H1942,TRUE,_xll.ohTrigger(RecalcTrigger,Trigger6M)),NA())</f>
        <v>1.4869142615546017E-2</v>
      </c>
      <c r="M1942" s="183">
        <f>IFERROR(_xll.qlIndexFixing(Index1Y,$H1942,TRUE,_xll.ohTrigger(RecalcTrigger,Trigger1Y)),NA())</f>
        <v>1.5334012623435568E-2</v>
      </c>
      <c r="N1942" s="182">
        <f>IFERROR(_xll.qlIndexFixing(ONIndex1M,I1942,TRUE,_xll.ohTrigger(RecalcTrigger,Trigger1M)),NA())</f>
        <v>1.4469986239298294E-2</v>
      </c>
      <c r="O1942" s="44">
        <f>IFERROR(_xll.qlIndexFixing(ONIndex3M,I1942,TRUE,_xll.ohTrigger(RecalcTrigger,Trigger3M)),NA())</f>
        <v>1.4740154955177331E-2</v>
      </c>
      <c r="P1942" s="44">
        <f>IFERROR(_xll.qlIndexFixing(ONIndex6M,I1942,TRUE,_xll.ohTrigger(RecalcTrigger,Trigger6M)),NA())</f>
        <v>1.478319608647638E-2</v>
      </c>
      <c r="Q1942" s="183">
        <f>IFERROR(_xll.qlIndexFixing(ONIndex1Y,I1942,TRUE,_xll.ohTrigger(RecalcTrigger,Trigger1Y)),NA())</f>
        <v>1.5092743305773482E-2</v>
      </c>
    </row>
    <row r="1943" spans="2:17" x14ac:dyDescent="0.2">
      <c r="B1943" s="39" t="s">
        <v>42</v>
      </c>
      <c r="D1943" s="42">
        <f>_xll.qlCalendarAdvance(Calendar,$D1942,B1943,"f",FALSE)</f>
        <v>53077</v>
      </c>
      <c r="E1943" s="177">
        <f>_xll.qlInterestRateIndexValueDate(IndexON,D1943)</f>
        <v>53077</v>
      </c>
      <c r="F1943" s="193">
        <f>IFERROR(_xll.qlIndexFixing(IndexON,D1943,TRUE,_xll.ohTrigger(RecalcTrigger,TriggerON)),NA())</f>
        <v>1.4380092518511134E-2</v>
      </c>
      <c r="H1943" s="42">
        <f>_xll.qlCalendarAdvance(Calendar,$H1942,B1943,"f",FALSE)</f>
        <v>53077</v>
      </c>
      <c r="I1943" s="177">
        <f>_xll.qlInterestRateIndexValueDate(Index1M,$H1943)</f>
        <v>53079</v>
      </c>
      <c r="J1943" s="182">
        <f>IFERROR(_xll.qlIndexFixing(Index1M,$H1943,TRUE,_xll.ohTrigger(RecalcTrigger,Trigger1M)),NA())</f>
        <v>1.4484993551034109E-2</v>
      </c>
      <c r="K1943" s="44">
        <f>IFERROR(_xll.qlIndexFixing(Index3M,H1943,TRUE,_xll.ohTrigger(RecalcTrigger,Trigger3M)),NA())</f>
        <v>1.4784225721658771E-2</v>
      </c>
      <c r="L1943" s="44">
        <f>IFERROR(_xll.qlIndexFixing(Index6M,$H1943,TRUE,_xll.ohTrigger(RecalcTrigger,Trigger6M)),NA())</f>
        <v>1.487183474704167E-2</v>
      </c>
      <c r="M1943" s="183">
        <f>IFERROR(_xll.qlIndexFixing(Index1Y,$H1943,TRUE,_xll.ohTrigger(RecalcTrigger,Trigger1Y)),NA())</f>
        <v>1.5338518997829211E-2</v>
      </c>
      <c r="N1943" s="182">
        <f>IFERROR(_xll.qlIndexFixing(ONIndex1M,I1943,TRUE,_xll.ohTrigger(RecalcTrigger,Trigger1M)),NA())</f>
        <v>1.4472527171163208E-2</v>
      </c>
      <c r="O1943" s="44">
        <f>IFERROR(_xll.qlIndexFixing(ONIndex3M,I1943,TRUE,_xll.ohTrigger(RecalcTrigger,Trigger3M)),NA())</f>
        <v>1.474278300959142E-2</v>
      </c>
      <c r="P1943" s="44">
        <f>IFERROR(_xll.qlIndexFixing(ONIndex6M,I1943,TRUE,_xll.ohTrigger(RecalcTrigger,Trigger6M)),NA())</f>
        <v>1.4785519066444763E-2</v>
      </c>
      <c r="Q1943" s="183">
        <f>IFERROR(_xll.qlIndexFixing(ONIndex1Y,I1943,TRUE,_xll.ohTrigger(RecalcTrigger,Trigger1Y)),NA())</f>
        <v>1.509725794347716E-2</v>
      </c>
    </row>
    <row r="1944" spans="2:17" x14ac:dyDescent="0.2">
      <c r="B1944" s="39" t="s">
        <v>42</v>
      </c>
      <c r="D1944" s="42">
        <f>_xll.qlCalendarAdvance(Calendar,$D1943,B1944,"f",FALSE)</f>
        <v>53084</v>
      </c>
      <c r="E1944" s="177">
        <f>_xll.qlInterestRateIndexValueDate(IndexON,D1944)</f>
        <v>53084</v>
      </c>
      <c r="F1944" s="193">
        <f>IFERROR(_xll.qlIndexFixing(IndexON,D1944,TRUE,_xll.ohTrigger(RecalcTrigger,TriggerON)),NA())</f>
        <v>1.4382457507435831E-2</v>
      </c>
      <c r="H1944" s="42">
        <f>_xll.qlCalendarAdvance(Calendar,$H1943,B1944,"f",FALSE)</f>
        <v>53084</v>
      </c>
      <c r="I1944" s="177">
        <f>_xll.qlInterestRateIndexValueDate(Index1M,$H1944)</f>
        <v>53086</v>
      </c>
      <c r="J1944" s="182">
        <f>IFERROR(_xll.qlIndexFixing(Index1M,$H1944,TRUE,_xll.ohTrigger(RecalcTrigger,Trigger1M)),NA())</f>
        <v>1.448731483785437E-2</v>
      </c>
      <c r="K1944" s="44">
        <f>IFERROR(_xll.qlIndexFixing(Index3M,H1944,TRUE,_xll.ohTrigger(RecalcTrigger,Trigger3M)),NA())</f>
        <v>1.4787297701714266E-2</v>
      </c>
      <c r="L1944" s="44">
        <f>IFERROR(_xll.qlIndexFixing(Index6M,$H1944,TRUE,_xll.ohTrigger(RecalcTrigger,Trigger6M)),NA())</f>
        <v>1.487614396770379E-2</v>
      </c>
      <c r="M1944" s="183">
        <f>IFERROR(_xll.qlIndexFixing(Index1Y,$H1944,TRUE,_xll.ohTrigger(RecalcTrigger,Trigger1Y)),NA())</f>
        <v>1.5342996708332304E-2</v>
      </c>
      <c r="N1944" s="182">
        <f>IFERROR(_xll.qlIndexFixing(ONIndex1M,I1944,TRUE,_xll.ohTrigger(RecalcTrigger,Trigger1M)),NA())</f>
        <v>1.4474464478198001E-2</v>
      </c>
      <c r="O1944" s="44">
        <f>IFERROR(_xll.qlIndexFixing(ONIndex3M,I1944,TRUE,_xll.ohTrigger(RecalcTrigger,Trigger3M)),NA())</f>
        <v>1.4744787578901963E-2</v>
      </c>
      <c r="P1944" s="44">
        <f>IFERROR(_xll.qlIndexFixing(ONIndex6M,I1944,TRUE,_xll.ohTrigger(RecalcTrigger,Trigger6M)),NA())</f>
        <v>1.4787304842371896E-2</v>
      </c>
      <c r="Q1944" s="183">
        <f>IFERROR(_xll.qlIndexFixing(ONIndex1Y,I1944,TRUE,_xll.ohTrigger(RecalcTrigger,Trigger1Y)),NA())</f>
        <v>1.5100716480533904E-2</v>
      </c>
    </row>
    <row r="1945" spans="2:17" x14ac:dyDescent="0.2">
      <c r="B1945" s="39" t="s">
        <v>42</v>
      </c>
      <c r="D1945" s="42">
        <f>_xll.qlCalendarAdvance(Calendar,$D1944,B1945,"f",FALSE)</f>
        <v>53091</v>
      </c>
      <c r="E1945" s="177">
        <f>_xll.qlInterestRateIndexValueDate(IndexON,D1945)</f>
        <v>53091</v>
      </c>
      <c r="F1945" s="193">
        <f>IFERROR(_xll.qlIndexFixing(IndexON,D1945,TRUE,_xll.ohTrigger(RecalcTrigger,TriggerON)),NA())</f>
        <v>1.4384860938250199E-2</v>
      </c>
      <c r="H1945" s="42">
        <f>_xll.qlCalendarAdvance(Calendar,$H1944,B1945,"f",FALSE)</f>
        <v>53091</v>
      </c>
      <c r="I1945" s="177">
        <f>_xll.qlInterestRateIndexValueDate(Index1M,$H1945)</f>
        <v>53093</v>
      </c>
      <c r="J1945" s="182">
        <f>IFERROR(_xll.qlIndexFixing(Index1M,$H1945,TRUE,_xll.ohTrigger(RecalcTrigger,Trigger1M)),NA())</f>
        <v>1.4489673272886638E-2</v>
      </c>
      <c r="K1945" s="44">
        <f>IFERROR(_xll.qlIndexFixing(Index3M,H1945,TRUE,_xll.ohTrigger(RecalcTrigger,Trigger3M)),NA())</f>
        <v>1.4789917422601443E-2</v>
      </c>
      <c r="L1945" s="44">
        <f>IFERROR(_xll.qlIndexFixing(Index6M,$H1945,TRUE,_xll.ohTrigger(RecalcTrigger,Trigger6M)),NA())</f>
        <v>1.4878953326482518E-2</v>
      </c>
      <c r="M1945" s="183">
        <f>IFERROR(_xll.qlIndexFixing(Index1Y,$H1945,TRUE,_xll.ohTrigger(RecalcTrigger,Trigger1Y)),NA())</f>
        <v>1.5347443837245754E-2</v>
      </c>
      <c r="N1945" s="182">
        <f>IFERROR(_xll.qlIndexFixing(ONIndex1M,I1945,TRUE,_xll.ohTrigger(RecalcTrigger,Trigger1M)),NA())</f>
        <v>1.4476758992456595E-2</v>
      </c>
      <c r="O1945" s="44">
        <f>IFERROR(_xll.qlIndexFixing(ONIndex3M,I1945,TRUE,_xll.ohTrigger(RecalcTrigger,Trigger3M)),NA())</f>
        <v>1.4747162648722778E-2</v>
      </c>
      <c r="P1945" s="44">
        <f>IFERROR(_xll.qlIndexFixing(ONIndex6M,I1945,TRUE,_xll.ohTrigger(RecalcTrigger,Trigger6M)),NA())</f>
        <v>1.4789435526960659E-2</v>
      </c>
      <c r="Q1945" s="183">
        <f>IFERROR(_xll.qlIndexFixing(ONIndex1Y,I1945,TRUE,_xll.ohTrigger(RecalcTrigger,Trigger1Y)),NA())</f>
        <v>1.5104830226757571E-2</v>
      </c>
    </row>
    <row r="1946" spans="2:17" x14ac:dyDescent="0.2">
      <c r="B1946" s="39" t="s">
        <v>42</v>
      </c>
      <c r="D1946" s="42">
        <f>_xll.qlCalendarAdvance(Calendar,$D1945,B1946,"f",FALSE)</f>
        <v>53098</v>
      </c>
      <c r="E1946" s="177">
        <f>_xll.qlInterestRateIndexValueDate(IndexON,D1946)</f>
        <v>53098</v>
      </c>
      <c r="F1946" s="193">
        <f>IFERROR(_xll.qlIndexFixing(IndexON,D1946,TRUE,_xll.ohTrigger(RecalcTrigger,TriggerON)),NA())</f>
        <v>1.4387302901042176E-2</v>
      </c>
      <c r="H1946" s="42">
        <f>_xll.qlCalendarAdvance(Calendar,$H1945,B1946,"f",FALSE)</f>
        <v>53098</v>
      </c>
      <c r="I1946" s="177">
        <f>_xll.qlInterestRateIndexValueDate(Index1M,$H1946)</f>
        <v>53100</v>
      </c>
      <c r="J1946" s="182">
        <f>IFERROR(_xll.qlIndexFixing(Index1M,$H1946,TRUE,_xll.ohTrigger(RecalcTrigger,Trigger1M)),NA())</f>
        <v>1.4492068943091352E-2</v>
      </c>
      <c r="K1946" s="44">
        <f>IFERROR(_xll.qlIndexFixing(Index3M,H1946,TRUE,_xll.ohTrigger(RecalcTrigger,Trigger3M)),NA())</f>
        <v>1.4792577116446607E-2</v>
      </c>
      <c r="L1946" s="44">
        <f>IFERROR(_xll.qlIndexFixing(Index6M,$H1946,TRUE,_xll.ohTrigger(RecalcTrigger,Trigger6M)),NA())</f>
        <v>1.4881815617950017E-2</v>
      </c>
      <c r="M1946" s="183">
        <f>IFERROR(_xll.qlIndexFixing(Index1Y,$H1946,TRUE,_xll.ohTrigger(RecalcTrigger,Trigger1Y)),NA())</f>
        <v>1.5351858462062693E-2</v>
      </c>
      <c r="N1946" s="182">
        <f>IFERROR(_xll.qlIndexFixing(ONIndex1M,I1946,TRUE,_xll.ohTrigger(RecalcTrigger,Trigger1M)),NA())</f>
        <v>1.4479090552281804E-2</v>
      </c>
      <c r="O1946" s="44">
        <f>IFERROR(_xll.qlIndexFixing(ONIndex3M,I1946,TRUE,_xll.ohTrigger(RecalcTrigger,Trigger3M)),NA())</f>
        <v>1.4749577009833814E-2</v>
      </c>
      <c r="P1946" s="44">
        <f>IFERROR(_xll.qlIndexFixing(ONIndex6M,I1946,TRUE,_xll.ohTrigger(RecalcTrigger,Trigger6M)),NA())</f>
        <v>1.4791617240890176E-2</v>
      </c>
      <c r="Q1946" s="183">
        <f>IFERROR(_xll.qlIndexFixing(ONIndex1Y,I1946,TRUE,_xll.ohTrigger(RecalcTrigger,Trigger1Y)),NA())</f>
        <v>1.5109029006081798E-2</v>
      </c>
    </row>
    <row r="1947" spans="2:17" x14ac:dyDescent="0.2">
      <c r="B1947" s="39" t="s">
        <v>42</v>
      </c>
      <c r="D1947" s="42">
        <f>_xll.qlCalendarAdvance(Calendar,$D1946,B1947,"f",FALSE)</f>
        <v>53105</v>
      </c>
      <c r="E1947" s="177">
        <f>_xll.qlInterestRateIndexValueDate(IndexON,D1947)</f>
        <v>53105</v>
      </c>
      <c r="F1947" s="193">
        <f>IFERROR(_xll.qlIndexFixing(IndexON,D1947,TRUE,_xll.ohTrigger(RecalcTrigger,TriggerON)),NA())</f>
        <v>1.4389783485420082E-2</v>
      </c>
      <c r="H1947" s="42">
        <f>_xll.qlCalendarAdvance(Calendar,$H1946,B1947,"f",FALSE)</f>
        <v>53105</v>
      </c>
      <c r="I1947" s="177">
        <f>_xll.qlInterestRateIndexValueDate(Index1M,$H1947)</f>
        <v>53107</v>
      </c>
      <c r="J1947" s="182">
        <f>IFERROR(_xll.qlIndexFixing(Index1M,$H1947,TRUE,_xll.ohTrigger(RecalcTrigger,Trigger1M)),NA())</f>
        <v>1.4494501935436443E-2</v>
      </c>
      <c r="K1947" s="44">
        <f>IFERROR(_xll.qlIndexFixing(Index3M,H1947,TRUE,_xll.ohTrigger(RecalcTrigger,Trigger3M)),NA())</f>
        <v>1.4795276873223004E-2</v>
      </c>
      <c r="L1947" s="44">
        <f>IFERROR(_xll.qlIndexFixing(Index6M,$H1947,TRUE,_xll.ohTrigger(RecalcTrigger,Trigger6M)),NA())</f>
        <v>1.4884730961713404E-2</v>
      </c>
      <c r="M1947" s="183">
        <f>IFERROR(_xll.qlIndexFixing(Index1Y,$H1947,TRUE,_xll.ohTrigger(RecalcTrigger,Trigger1Y)),NA())</f>
        <v>1.5356238655469142E-2</v>
      </c>
      <c r="N1947" s="182">
        <f>IFERROR(_xll.qlIndexFixing(ONIndex1M,I1947,TRUE,_xll.ohTrigger(RecalcTrigger,Trigger1M)),NA())</f>
        <v>1.4481459244644057E-2</v>
      </c>
      <c r="O1947" s="44">
        <f>IFERROR(_xll.qlIndexFixing(ONIndex3M,I1947,TRUE,_xll.ohTrigger(RecalcTrigger,Trigger3M)),NA())</f>
        <v>1.4752030752003265E-2</v>
      </c>
      <c r="P1947" s="44">
        <f>IFERROR(_xll.qlIndexFixing(ONIndex6M,I1947,TRUE,_xll.ohTrigger(RecalcTrigger,Trigger6M)),NA())</f>
        <v>1.4793850102385875E-2</v>
      </c>
      <c r="Q1947" s="183">
        <f>IFERROR(_xll.qlIndexFixing(ONIndex1Y,I1947,TRUE,_xll.ohTrigger(RecalcTrigger,Trigger1Y)),NA())</f>
        <v>1.5113313013790375E-2</v>
      </c>
    </row>
    <row r="1948" spans="2:17" x14ac:dyDescent="0.2">
      <c r="B1948" s="39" t="s">
        <v>42</v>
      </c>
      <c r="D1948" s="42">
        <f>_xll.qlCalendarAdvance(Calendar,$D1947,B1948,"f",FALSE)</f>
        <v>53112</v>
      </c>
      <c r="E1948" s="177">
        <f>_xll.qlInterestRateIndexValueDate(IndexON,D1948)</f>
        <v>53112</v>
      </c>
      <c r="F1948" s="193">
        <f>IFERROR(_xll.qlIndexFixing(IndexON,D1948,TRUE,_xll.ohTrigger(RecalcTrigger,TriggerON)),NA())</f>
        <v>1.4392302781551791E-2</v>
      </c>
      <c r="H1948" s="42">
        <f>_xll.qlCalendarAdvance(Calendar,$H1947,B1948,"f",FALSE)</f>
        <v>53112</v>
      </c>
      <c r="I1948" s="177">
        <f>_xll.qlInterestRateIndexValueDate(Index1M,$H1948)</f>
        <v>53114</v>
      </c>
      <c r="J1948" s="182">
        <f>IFERROR(_xll.qlIndexFixing(Index1M,$H1948,TRUE,_xll.ohTrigger(RecalcTrigger,Trigger1M)),NA())</f>
        <v>1.4496972336877356E-2</v>
      </c>
      <c r="K1948" s="44">
        <f>IFERROR(_xll.qlIndexFixing(Index3M,H1948,TRUE,_xll.ohTrigger(RecalcTrigger,Trigger3M)),NA())</f>
        <v>1.4798016782906489E-2</v>
      </c>
      <c r="L1948" s="44">
        <f>IFERROR(_xll.qlIndexFixing(Index6M,$H1948,TRUE,_xll.ohTrigger(RecalcTrigger,Trigger6M)),NA())</f>
        <v>1.4886087715550273E-2</v>
      </c>
      <c r="M1948" s="183">
        <f>IFERROR(_xll.qlIndexFixing(Index1Y,$H1948,TRUE,_xll.ohTrigger(RecalcTrigger,Trigger1Y)),NA())</f>
        <v>1.5360582485344446E-2</v>
      </c>
      <c r="N1948" s="182">
        <f>IFERROR(_xll.qlIndexFixing(ONIndex1M,I1948,TRUE,_xll.ohTrigger(RecalcTrigger,Trigger1M)),NA())</f>
        <v>1.4483865156353914E-2</v>
      </c>
      <c r="O1948" s="44">
        <f>IFERROR(_xll.qlIndexFixing(ONIndex3M,I1948,TRUE,_xll.ohTrigger(RecalcTrigger,Trigger3M)),NA())</f>
        <v>1.4754523964599642E-2</v>
      </c>
      <c r="P1948" s="44">
        <f>IFERROR(_xll.qlIndexFixing(ONIndex6M,I1948,TRUE,_xll.ohTrigger(RecalcTrigger,Trigger6M)),NA())</f>
        <v>1.479613422999293E-2</v>
      </c>
      <c r="Q1948" s="183">
        <f>IFERROR(_xll.qlIndexFixing(ONIndex1Y,I1948,TRUE,_xll.ohTrigger(RecalcTrigger,Trigger1Y)),NA())</f>
        <v>1.5117682445167091E-2</v>
      </c>
    </row>
    <row r="1949" spans="2:17" x14ac:dyDescent="0.2">
      <c r="B1949" s="39" t="s">
        <v>42</v>
      </c>
      <c r="D1949" s="42">
        <f>_xll.qlCalendarAdvance(Calendar,$D1948,B1949,"f",FALSE)</f>
        <v>53119</v>
      </c>
      <c r="E1949" s="177">
        <f>_xll.qlInterestRateIndexValueDate(IndexON,D1949)</f>
        <v>53119</v>
      </c>
      <c r="F1949" s="193">
        <f>IFERROR(_xll.qlIndexFixing(IndexON,D1949,TRUE,_xll.ohTrigger(RecalcTrigger,TriggerON)),NA())</f>
        <v>1.4394860879205496E-2</v>
      </c>
      <c r="H1949" s="42">
        <f>_xll.qlCalendarAdvance(Calendar,$H1948,B1949,"f",FALSE)</f>
        <v>53119</v>
      </c>
      <c r="I1949" s="177">
        <f>_xll.qlInterestRateIndexValueDate(Index1M,$H1949)</f>
        <v>53121</v>
      </c>
      <c r="J1949" s="182">
        <f>IFERROR(_xll.qlIndexFixing(Index1M,$H1949,TRUE,_xll.ohTrigger(RecalcTrigger,Trigger1M)),NA())</f>
        <v>1.4499480234377027E-2</v>
      </c>
      <c r="K1949" s="44">
        <f>IFERROR(_xll.qlIndexFixing(Index3M,H1949,TRUE,_xll.ohTrigger(RecalcTrigger,Trigger3M)),NA())</f>
        <v>1.4800796935476385E-2</v>
      </c>
      <c r="L1949" s="44">
        <f>IFERROR(_xll.qlIndexFixing(Index6M,$H1949,TRUE,_xll.ohTrigger(RecalcTrigger,Trigger6M)),NA())</f>
        <v>1.4889097608589343E-2</v>
      </c>
      <c r="M1949" s="183">
        <f>IFERROR(_xll.qlIndexFixing(Index1Y,$H1949,TRUE,_xll.ohTrigger(RecalcTrigger,Trigger1Y)),NA())</f>
        <v>1.536488801476215E-2</v>
      </c>
      <c r="N1949" s="182">
        <f>IFERROR(_xll.qlIndexFixing(ONIndex1M,I1949,TRUE,_xll.ohTrigger(RecalcTrigger,Trigger1M)),NA())</f>
        <v>1.4486308374141998E-2</v>
      </c>
      <c r="O1949" s="44">
        <f>IFERROR(_xll.qlIndexFixing(ONIndex3M,I1949,TRUE,_xll.ohTrigger(RecalcTrigger,Trigger3M)),NA())</f>
        <v>1.4757056737151331E-2</v>
      </c>
      <c r="P1949" s="44">
        <f>IFERROR(_xll.qlIndexFixing(ONIndex6M,I1949,TRUE,_xll.ohTrigger(RecalcTrigger,Trigger6M)),NA())</f>
        <v>1.4798469742096643E-2</v>
      </c>
      <c r="Q1949" s="183">
        <f>IFERROR(_xll.qlIndexFixing(ONIndex1Y,I1949,TRUE,_xll.ohTrigger(RecalcTrigger,Trigger1Y)),NA())</f>
        <v>1.5122137495495735E-2</v>
      </c>
    </row>
    <row r="1950" spans="2:17" x14ac:dyDescent="0.2">
      <c r="B1950" s="39" t="s">
        <v>42</v>
      </c>
      <c r="D1950" s="42">
        <f>_xll.qlCalendarAdvance(Calendar,$D1949,B1950,"f",FALSE)</f>
        <v>53126</v>
      </c>
      <c r="E1950" s="177">
        <f>_xll.qlInterestRateIndexValueDate(IndexON,D1950)</f>
        <v>53126</v>
      </c>
      <c r="F1950" s="193">
        <f>IFERROR(_xll.qlIndexFixing(IndexON,D1950,TRUE,_xll.ohTrigger(RecalcTrigger,TriggerON)),NA())</f>
        <v>1.4397457868229324E-2</v>
      </c>
      <c r="H1950" s="42">
        <f>_xll.qlCalendarAdvance(Calendar,$H1949,B1950,"f",FALSE)</f>
        <v>53126</v>
      </c>
      <c r="I1950" s="177">
        <f>_xll.qlInterestRateIndexValueDate(Index1M,$H1950)</f>
        <v>53128</v>
      </c>
      <c r="J1950" s="182">
        <f>IFERROR(_xll.qlIndexFixing(Index1M,$H1950,TRUE,_xll.ohTrigger(RecalcTrigger,Trigger1M)),NA())</f>
        <v>1.4502025714903388E-2</v>
      </c>
      <c r="K1950" s="44">
        <f>IFERROR(_xll.qlIndexFixing(Index3M,H1950,TRUE,_xll.ohTrigger(RecalcTrigger,Trigger3M)),NA())</f>
        <v>1.4803617420907682E-2</v>
      </c>
      <c r="L1950" s="44">
        <f>IFERROR(_xll.qlIndexFixing(Index6M,$H1950,TRUE,_xll.ohTrigger(RecalcTrigger,Trigger6M)),NA())</f>
        <v>1.4892160880474237E-2</v>
      </c>
      <c r="M1950" s="183">
        <f>IFERROR(_xll.qlIndexFixing(Index1Y,$H1950,TRUE,_xll.ohTrigger(RecalcTrigger,Trigger1Y)),NA())</f>
        <v>1.5369153301990219E-2</v>
      </c>
      <c r="N1950" s="182">
        <f>IFERROR(_xll.qlIndexFixing(ONIndex1M,I1950,TRUE,_xll.ohTrigger(RecalcTrigger,Trigger1M)),NA())</f>
        <v>1.4488788984898804E-2</v>
      </c>
      <c r="O1950" s="44">
        <f>IFERROR(_xll.qlIndexFixing(ONIndex3M,I1950,TRUE,_xll.ohTrigger(RecalcTrigger,Trigger3M)),NA())</f>
        <v>1.4759629159426524E-2</v>
      </c>
      <c r="P1950" s="44">
        <f>IFERROR(_xll.qlIndexFixing(ONIndex6M,I1950,TRUE,_xll.ohTrigger(RecalcTrigger,Trigger6M)),NA())</f>
        <v>1.4800856757242187E-2</v>
      </c>
      <c r="Q1950" s="183">
        <f>IFERROR(_xll.qlIndexFixing(ONIndex1Y,I1950,TRUE,_xll.ohTrigger(RecalcTrigger,Trigger1Y)),NA())</f>
        <v>1.5126678360219969E-2</v>
      </c>
    </row>
    <row r="1951" spans="2:17" x14ac:dyDescent="0.2">
      <c r="B1951" s="39" t="s">
        <v>42</v>
      </c>
      <c r="D1951" s="42">
        <f>_xll.qlCalendarAdvance(Calendar,$D1950,B1951,"f",FALSE)</f>
        <v>53133</v>
      </c>
      <c r="E1951" s="177">
        <f>_xll.qlInterestRateIndexValueDate(IndexON,D1951)</f>
        <v>53133</v>
      </c>
      <c r="F1951" s="193">
        <f>IFERROR(_xll.qlIndexFixing(IndexON,D1951,TRUE,_xll.ohTrigger(RecalcTrigger,TriggerON)),NA())</f>
        <v>1.4400093838631278E-2</v>
      </c>
      <c r="H1951" s="42">
        <f>_xll.qlCalendarAdvance(Calendar,$H1950,B1951,"f",FALSE)</f>
        <v>53133</v>
      </c>
      <c r="I1951" s="177">
        <f>_xll.qlInterestRateIndexValueDate(Index1M,$H1951)</f>
        <v>53135</v>
      </c>
      <c r="J1951" s="182">
        <f>IFERROR(_xll.qlIndexFixing(Index1M,$H1951,TRUE,_xll.ohTrigger(RecalcTrigger,Trigger1M)),NA())</f>
        <v>1.4504608865411883E-2</v>
      </c>
      <c r="K1951" s="44">
        <f>IFERROR(_xll.qlIndexFixing(Index3M,H1951,TRUE,_xll.ohTrigger(RecalcTrigger,Trigger3M)),NA())</f>
        <v>1.4806478329183182E-2</v>
      </c>
      <c r="L1951" s="44">
        <f>IFERROR(_xll.qlIndexFixing(Index6M,$H1951,TRUE,_xll.ohTrigger(RecalcTrigger,Trigger6M)),NA())</f>
        <v>1.4895277011044865E-2</v>
      </c>
      <c r="M1951" s="183">
        <f>IFERROR(_xll.qlIndexFixing(Index1Y,$H1951,TRUE,_xll.ohTrigger(RecalcTrigger,Trigger1Y)),NA())</f>
        <v>1.5373376400491474E-2</v>
      </c>
      <c r="N1951" s="182">
        <f>IFERROR(_xll.qlIndexFixing(ONIndex1M,I1951,TRUE,_xll.ohTrigger(RecalcTrigger,Trigger1M)),NA())</f>
        <v>1.4491307075354953E-2</v>
      </c>
      <c r="O1951" s="44">
        <f>IFERROR(_xll.qlIndexFixing(ONIndex3M,I1951,TRUE,_xll.ohTrigger(RecalcTrigger,Trigger3M)),NA())</f>
        <v>1.4762241320953606E-2</v>
      </c>
      <c r="P1951" s="44">
        <f>IFERROR(_xll.qlIndexFixing(ONIndex6M,I1951,TRUE,_xll.ohTrigger(RecalcTrigger,Trigger6M)),NA())</f>
        <v>1.48032953938948E-2</v>
      </c>
      <c r="Q1951" s="183">
        <f>IFERROR(_xll.qlIndexFixing(ONIndex1Y,I1951,TRUE,_xll.ohTrigger(RecalcTrigger,Trigger1Y)),NA())</f>
        <v>1.5131305234543646E-2</v>
      </c>
    </row>
    <row r="1952" spans="2:17" x14ac:dyDescent="0.2">
      <c r="B1952" s="39" t="s">
        <v>42</v>
      </c>
      <c r="D1952" s="42">
        <f>_xll.qlCalendarAdvance(Calendar,$D1951,B1952,"f",FALSE)</f>
        <v>53140</v>
      </c>
      <c r="E1952" s="177">
        <f>_xll.qlInterestRateIndexValueDate(IndexON,D1952)</f>
        <v>53140</v>
      </c>
      <c r="F1952" s="193">
        <f>IFERROR(_xll.qlIndexFixing(IndexON,D1952,TRUE,_xll.ohTrigger(RecalcTrigger,TriggerON)),NA())</f>
        <v>1.4402768880179551E-2</v>
      </c>
      <c r="H1952" s="42">
        <f>_xll.qlCalendarAdvance(Calendar,$H1951,B1952,"f",FALSE)</f>
        <v>53140</v>
      </c>
      <c r="I1952" s="177">
        <f>_xll.qlInterestRateIndexValueDate(Index1M,$H1952)</f>
        <v>53142</v>
      </c>
      <c r="J1952" s="182">
        <f>IFERROR(_xll.qlIndexFixing(Index1M,$H1952,TRUE,_xll.ohTrigger(RecalcTrigger,Trigger1M)),NA())</f>
        <v>1.4507229772872943E-2</v>
      </c>
      <c r="K1952" s="44">
        <f>IFERROR(_xll.qlIndexFixing(Index3M,H1952,TRUE,_xll.ohTrigger(RecalcTrigger,Trigger3M)),NA())</f>
        <v>1.4809379750282211E-2</v>
      </c>
      <c r="L1952" s="44">
        <f>IFERROR(_xll.qlIndexFixing(Index6M,$H1952,TRUE,_xll.ohTrigger(RecalcTrigger,Trigger6M)),NA())</f>
        <v>1.4898406596576355E-2</v>
      </c>
      <c r="M1952" s="183">
        <f>IFERROR(_xll.qlIndexFixing(Index1Y,$H1952,TRUE,_xll.ohTrigger(RecalcTrigger,Trigger1Y)),NA())</f>
        <v>1.5377555358925567E-2</v>
      </c>
      <c r="N1952" s="182">
        <f>IFERROR(_xll.qlIndexFixing(ONIndex1M,I1952,TRUE,_xll.ohTrigger(RecalcTrigger,Trigger1M)),NA())</f>
        <v>1.4493862732560814E-2</v>
      </c>
      <c r="O1952" s="44">
        <f>IFERROR(_xll.qlIndexFixing(ONIndex3M,I1952,TRUE,_xll.ohTrigger(RecalcTrigger,Trigger3M)),NA())</f>
        <v>1.476489331110109E-2</v>
      </c>
      <c r="P1952" s="44">
        <f>IFERROR(_xll.qlIndexFixing(ONIndex6M,I1952,TRUE,_xll.ohTrigger(RecalcTrigger,Trigger6M)),NA())</f>
        <v>1.4805785770519719E-2</v>
      </c>
      <c r="Q1952" s="183">
        <f>IFERROR(_xll.qlIndexFixing(ONIndex1Y,I1952,TRUE,_xll.ohTrigger(RecalcTrigger,Trigger1Y)),NA())</f>
        <v>1.5136018313750554E-2</v>
      </c>
    </row>
    <row r="1953" spans="2:17" x14ac:dyDescent="0.2">
      <c r="B1953" s="39" t="s">
        <v>42</v>
      </c>
      <c r="D1953" s="42">
        <f>_xll.qlCalendarAdvance(Calendar,$D1952,B1953,"f",FALSE)</f>
        <v>53147</v>
      </c>
      <c r="E1953" s="177">
        <f>_xll.qlInterestRateIndexValueDate(IndexON,D1953)</f>
        <v>53147</v>
      </c>
      <c r="F1953" s="193">
        <f>IFERROR(_xll.qlIndexFixing(IndexON,D1953,TRUE,_xll.ohTrigger(RecalcTrigger,TriggerON)),NA())</f>
        <v>1.4405483082882142E-2</v>
      </c>
      <c r="H1953" s="42">
        <f>_xll.qlCalendarAdvance(Calendar,$H1952,B1953,"f",FALSE)</f>
        <v>53147</v>
      </c>
      <c r="I1953" s="177">
        <f>_xll.qlInterestRateIndexValueDate(Index1M,$H1953)</f>
        <v>53149</v>
      </c>
      <c r="J1953" s="182">
        <f>IFERROR(_xll.qlIndexFixing(Index1M,$H1953,TRUE,_xll.ohTrigger(RecalcTrigger,Trigger1M)),NA())</f>
        <v>1.4509888524247005E-2</v>
      </c>
      <c r="K1953" s="44">
        <f>IFERROR(_xll.qlIndexFixing(Index3M,H1953,TRUE,_xll.ohTrigger(RecalcTrigger,Trigger3M)),NA())</f>
        <v>1.4812321774190182E-2</v>
      </c>
      <c r="L1953" s="44">
        <f>IFERROR(_xll.qlIndexFixing(Index6M,$H1953,TRUE,_xll.ohTrigger(RecalcTrigger,Trigger6M)),NA())</f>
        <v>1.4903133831919184E-2</v>
      </c>
      <c r="M1953" s="183">
        <f>IFERROR(_xll.qlIndexFixing(Index1Y,$H1953,TRUE,_xll.ohTrigger(RecalcTrigger,Trigger1Y)),NA())</f>
        <v>1.5381688221148319E-2</v>
      </c>
      <c r="N1953" s="182">
        <f>IFERROR(_xll.qlIndexFixing(ONIndex1M,I1953,TRUE,_xll.ohTrigger(RecalcTrigger,Trigger1M)),NA())</f>
        <v>1.4496456043167072E-2</v>
      </c>
      <c r="O1953" s="44">
        <f>IFERROR(_xll.qlIndexFixing(ONIndex3M,I1953,TRUE,_xll.ohTrigger(RecalcTrigger,Trigger3M)),NA())</f>
        <v>1.4767585219477297E-2</v>
      </c>
      <c r="P1953" s="44">
        <f>IFERROR(_xll.qlIndexFixing(ONIndex6M,I1953,TRUE,_xll.ohTrigger(RecalcTrigger,Trigger6M)),NA())</f>
        <v>1.4808328005582183E-2</v>
      </c>
      <c r="Q1953" s="183">
        <f>IFERROR(_xll.qlIndexFixing(ONIndex1Y,I1953,TRUE,_xll.ohTrigger(RecalcTrigger,Trigger1Y)),NA())</f>
        <v>1.5140817793284356E-2</v>
      </c>
    </row>
    <row r="1954" spans="2:17" x14ac:dyDescent="0.2">
      <c r="B1954" s="39" t="s">
        <v>42</v>
      </c>
      <c r="D1954" s="42">
        <f>_xll.qlCalendarAdvance(Calendar,$D1953,B1954,"f",FALSE)</f>
        <v>53154</v>
      </c>
      <c r="E1954" s="177">
        <f>_xll.qlInterestRateIndexValueDate(IndexON,D1954)</f>
        <v>53154</v>
      </c>
      <c r="F1954" s="193">
        <f>IFERROR(_xll.qlIndexFixing(IndexON,D1954,TRUE,_xll.ohTrigger(RecalcTrigger,TriggerON)),NA())</f>
        <v>1.4408236536507246E-2</v>
      </c>
      <c r="H1954" s="42">
        <f>_xll.qlCalendarAdvance(Calendar,$H1953,B1954,"f",FALSE)</f>
        <v>53154</v>
      </c>
      <c r="I1954" s="177">
        <f>_xll.qlInterestRateIndexValueDate(Index1M,$H1954)</f>
        <v>53156</v>
      </c>
      <c r="J1954" s="182">
        <f>IFERROR(_xll.qlIndexFixing(Index1M,$H1954,TRUE,_xll.ohTrigger(RecalcTrigger,Trigger1M)),NA())</f>
        <v>1.4512585206502004E-2</v>
      </c>
      <c r="K1954" s="44">
        <f>IFERROR(_xll.qlIndexFixing(Index3M,H1954,TRUE,_xll.ohTrigger(RecalcTrigger,Trigger3M)),NA())</f>
        <v>1.4815304490889029E-2</v>
      </c>
      <c r="L1954" s="44">
        <f>IFERROR(_xll.qlIndexFixing(Index6M,$H1954,TRUE,_xll.ohTrigger(RecalcTrigger,Trigger6M)),NA())</f>
        <v>1.4906224015382708E-2</v>
      </c>
      <c r="M1954" s="183">
        <f>IFERROR(_xll.qlIndexFixing(Index1Y,$H1954,TRUE,_xll.ohTrigger(RecalcTrigger,Trigger1Y)),NA())</f>
        <v>1.5385773026213256E-2</v>
      </c>
      <c r="N1954" s="182">
        <f>IFERROR(_xll.qlIndexFixing(ONIndex1M,I1954,TRUE,_xll.ohTrigger(RecalcTrigger,Trigger1M)),NA())</f>
        <v>1.4499087093984286E-2</v>
      </c>
      <c r="O1954" s="44">
        <f>IFERROR(_xll.qlIndexFixing(ONIndex3M,I1954,TRUE,_xll.ohTrigger(RecalcTrigger,Trigger3M)),NA())</f>
        <v>1.4770317135770483E-2</v>
      </c>
      <c r="P1954" s="44">
        <f>IFERROR(_xll.qlIndexFixing(ONIndex6M,I1954,TRUE,_xll.ohTrigger(RecalcTrigger,Trigger6M)),NA())</f>
        <v>1.4810922217627365E-2</v>
      </c>
      <c r="Q1954" s="183">
        <f>IFERROR(_xll.qlIndexFixing(ONIndex1Y,I1954,TRUE,_xll.ohTrigger(RecalcTrigger,Trigger1Y)),NA())</f>
        <v>1.5145703868268967E-2</v>
      </c>
    </row>
    <row r="1955" spans="2:17" x14ac:dyDescent="0.2">
      <c r="B1955" s="39" t="s">
        <v>42</v>
      </c>
      <c r="D1955" s="42">
        <f>_xll.qlCalendarAdvance(Calendar,$D1954,B1955,"f",FALSE)</f>
        <v>53161</v>
      </c>
      <c r="E1955" s="177">
        <f>_xll.qlInterestRateIndexValueDate(IndexON,D1955)</f>
        <v>53161</v>
      </c>
      <c r="F1955" s="193">
        <f>IFERROR(_xll.qlIndexFixing(IndexON,D1955,TRUE,_xll.ohTrigger(RecalcTrigger,TriggerON)),NA())</f>
        <v>1.4411029331222736E-2</v>
      </c>
      <c r="H1955" s="42">
        <f>_xll.qlCalendarAdvance(Calendar,$H1954,B1955,"f",FALSE)</f>
        <v>53161</v>
      </c>
      <c r="I1955" s="177">
        <f>_xll.qlInterestRateIndexValueDate(Index1M,$H1955)</f>
        <v>53163</v>
      </c>
      <c r="J1955" s="182">
        <f>IFERROR(_xll.qlIndexFixing(Index1M,$H1955,TRUE,_xll.ohTrigger(RecalcTrigger,Trigger1M)),NA())</f>
        <v>1.4515319906603374E-2</v>
      </c>
      <c r="K1955" s="44">
        <f>IFERROR(_xll.qlIndexFixing(Index3M,H1955,TRUE,_xll.ohTrigger(RecalcTrigger,Trigger3M)),NA())</f>
        <v>1.4818327990368507E-2</v>
      </c>
      <c r="L1955" s="44">
        <f>IFERROR(_xll.qlIndexFixing(Index6M,$H1955,TRUE,_xll.ohTrigger(RecalcTrigger,Trigger6M)),NA())</f>
        <v>1.4909298563517932E-2</v>
      </c>
      <c r="M1955" s="183">
        <f>IFERROR(_xll.qlIndexFixing(Index1Y,$H1955,TRUE,_xll.ohTrigger(RecalcTrigger,Trigger1Y)),NA())</f>
        <v>1.5389807808371169E-2</v>
      </c>
      <c r="N1955" s="182">
        <f>IFERROR(_xll.qlIndexFixing(ONIndex1M,I1955,TRUE,_xll.ohTrigger(RecalcTrigger,Trigger1M)),NA())</f>
        <v>1.4501755972062824E-2</v>
      </c>
      <c r="O1955" s="44">
        <f>IFERROR(_xll.qlIndexFixing(ONIndex3M,I1955,TRUE,_xll.ohTrigger(RecalcTrigger,Trigger3M)),NA())</f>
        <v>1.4773089149429097E-2</v>
      </c>
      <c r="P1955" s="44">
        <f>IFERROR(_xll.qlIndexFixing(ONIndex6M,I1955,TRUE,_xll.ohTrigger(RecalcTrigger,Trigger6M)),NA())</f>
        <v>1.4813568525040566E-2</v>
      </c>
      <c r="Q1955" s="183">
        <f>IFERROR(_xll.qlIndexFixing(ONIndex1Y,I1955,TRUE,_xll.ohTrigger(RecalcTrigger,Trigger1Y)),NA())</f>
        <v>1.5150676734387858E-2</v>
      </c>
    </row>
    <row r="1956" spans="2:17" x14ac:dyDescent="0.2">
      <c r="B1956" s="39" t="s">
        <v>42</v>
      </c>
      <c r="D1956" s="42">
        <f>_xll.qlCalendarAdvance(Calendar,$D1955,B1956,"f",FALSE)</f>
        <v>53168</v>
      </c>
      <c r="E1956" s="177">
        <f>_xll.qlInterestRateIndexValueDate(IndexON,D1956)</f>
        <v>53168</v>
      </c>
      <c r="F1956" s="193">
        <f>IFERROR(_xll.qlIndexFixing(IndexON,D1956,TRUE,_xll.ohTrigger(RecalcTrigger,TriggerON)),NA())</f>
        <v>1.4413861556556995E-2</v>
      </c>
      <c r="H1956" s="42">
        <f>_xll.qlCalendarAdvance(Calendar,$H1955,B1956,"f",FALSE)</f>
        <v>53168</v>
      </c>
      <c r="I1956" s="177">
        <f>_xll.qlInterestRateIndexValueDate(Index1M,$H1956)</f>
        <v>53170</v>
      </c>
      <c r="J1956" s="182">
        <f>IFERROR(_xll.qlIndexFixing(Index1M,$H1956,TRUE,_xll.ohTrigger(RecalcTrigger,Trigger1M)),NA())</f>
        <v>1.4518092711511554E-2</v>
      </c>
      <c r="K1956" s="44">
        <f>IFERROR(_xll.qlIndexFixing(Index3M,H1956,TRUE,_xll.ohTrigger(RecalcTrigger,Trigger3M)),NA())</f>
        <v>1.4821392362613156E-2</v>
      </c>
      <c r="L1956" s="44">
        <f>IFERROR(_xll.qlIndexFixing(Index6M,$H1956,TRUE,_xll.ohTrigger(RecalcTrigger,Trigger6M)),NA())</f>
        <v>1.4912355327456675E-2</v>
      </c>
      <c r="M1956" s="183">
        <f>IFERROR(_xll.qlIndexFixing(Index1Y,$H1956,TRUE,_xll.ohTrigger(RecalcTrigger,Trigger1Y)),NA())</f>
        <v>1.5393790597073624E-2</v>
      </c>
      <c r="N1956" s="182">
        <f>IFERROR(_xll.qlIndexFixing(ONIndex1M,I1956,TRUE,_xll.ohTrigger(RecalcTrigger,Trigger1M)),NA())</f>
        <v>1.4504462763973436E-2</v>
      </c>
      <c r="O1956" s="44">
        <f>IFERROR(_xll.qlIndexFixing(ONIndex3M,I1956,TRUE,_xll.ohTrigger(RecalcTrigger,Trigger3M)),NA())</f>
        <v>1.4775901349981524E-2</v>
      </c>
      <c r="P1956" s="44">
        <f>IFERROR(_xll.qlIndexFixing(ONIndex6M,I1956,TRUE,_xll.ohTrigger(RecalcTrigger,Trigger6M)),NA())</f>
        <v>1.4816267046287024E-2</v>
      </c>
      <c r="Q1956" s="183">
        <f>IFERROR(_xll.qlIndexFixing(ONIndex1Y,I1956,TRUE,_xll.ohTrigger(RecalcTrigger,Trigger1Y)),NA())</f>
        <v>1.5155736586445201E-2</v>
      </c>
    </row>
    <row r="1957" spans="2:17" x14ac:dyDescent="0.2">
      <c r="B1957" s="39" t="s">
        <v>42</v>
      </c>
      <c r="D1957" s="42">
        <f>_xll.qlCalendarAdvance(Calendar,$D1956,B1957,"f",FALSE)</f>
        <v>53175</v>
      </c>
      <c r="E1957" s="177">
        <f>_xll.qlInterestRateIndexValueDate(IndexON,D1957)</f>
        <v>53175</v>
      </c>
      <c r="F1957" s="193">
        <f>IFERROR(_xll.qlIndexFixing(IndexON,D1957,TRUE,_xll.ohTrigger(RecalcTrigger,TriggerON)),NA())</f>
        <v>1.4416733302677898E-2</v>
      </c>
      <c r="H1957" s="42">
        <f>_xll.qlCalendarAdvance(Calendar,$H1956,B1957,"f",FALSE)</f>
        <v>53175</v>
      </c>
      <c r="I1957" s="177">
        <f>_xll.qlInterestRateIndexValueDate(Index1M,$H1957)</f>
        <v>53177</v>
      </c>
      <c r="J1957" s="182">
        <f>IFERROR(_xll.qlIndexFixing(Index1M,$H1957,TRUE,_xll.ohTrigger(RecalcTrigger,Trigger1M)),NA())</f>
        <v>1.4520903708199473E-2</v>
      </c>
      <c r="K1957" s="44">
        <f>IFERROR(_xll.qlIndexFixing(Index3M,H1957,TRUE,_xll.ohTrigger(RecalcTrigger,Trigger3M)),NA())</f>
        <v>1.4824497697612734E-2</v>
      </c>
      <c r="L1957" s="44">
        <f>IFERROR(_xll.qlIndexFixing(Index6M,$H1957,TRUE,_xll.ohTrigger(RecalcTrigger,Trigger6M)),NA())</f>
        <v>1.4915392152880494E-2</v>
      </c>
      <c r="M1957" s="183">
        <f>IFERROR(_xll.qlIndexFixing(Index1Y,$H1957,TRUE,_xll.ohTrigger(RecalcTrigger,Trigger1Y)),NA())</f>
        <v>1.5397719416971422E-2</v>
      </c>
      <c r="N1957" s="182">
        <f>IFERROR(_xll.qlIndexFixing(ONIndex1M,I1957,TRUE,_xll.ohTrigger(RecalcTrigger,Trigger1M)),NA())</f>
        <v>1.4507207556686552E-2</v>
      </c>
      <c r="O1957" s="44">
        <f>IFERROR(_xll.qlIndexFixing(ONIndex3M,I1957,TRUE,_xll.ohTrigger(RecalcTrigger,Trigger3M)),NA())</f>
        <v>1.4778753827195956E-2</v>
      </c>
      <c r="P1957" s="44">
        <f>IFERROR(_xll.qlIndexFixing(ONIndex6M,I1957,TRUE,_xll.ohTrigger(RecalcTrigger,Trigger6M)),NA())</f>
        <v>1.4819017899831977E-2</v>
      </c>
      <c r="Q1957" s="183">
        <f>IFERROR(_xll.qlIndexFixing(ONIndex1Y,I1957,TRUE,_xll.ohTrigger(RecalcTrigger,Trigger1Y)),NA())</f>
        <v>1.5160883620124466E-2</v>
      </c>
    </row>
    <row r="1958" spans="2:17" x14ac:dyDescent="0.2">
      <c r="B1958" s="39" t="s">
        <v>42</v>
      </c>
      <c r="D1958" s="42">
        <f>_xll.qlCalendarAdvance(Calendar,$D1957,B1958,"f",FALSE)</f>
        <v>53182</v>
      </c>
      <c r="E1958" s="177">
        <f>_xll.qlInterestRateIndexValueDate(IndexON,D1958)</f>
        <v>53182</v>
      </c>
      <c r="F1958" s="193">
        <f>IFERROR(_xll.qlIndexFixing(IndexON,D1958,TRUE,_xll.ohTrigger(RecalcTrigger,TriggerON)),NA())</f>
        <v>1.4419644659353636E-2</v>
      </c>
      <c r="H1958" s="42">
        <f>_xll.qlCalendarAdvance(Calendar,$H1957,B1958,"f",FALSE)</f>
        <v>53182</v>
      </c>
      <c r="I1958" s="177">
        <f>_xll.qlInterestRateIndexValueDate(Index1M,$H1958)</f>
        <v>53184</v>
      </c>
      <c r="J1958" s="182">
        <f>IFERROR(_xll.qlIndexFixing(Index1M,$H1958,TRUE,_xll.ohTrigger(RecalcTrigger,Trigger1M)),NA())</f>
        <v>1.4523752983627569E-2</v>
      </c>
      <c r="K1958" s="44">
        <f>IFERROR(_xll.qlIndexFixing(Index3M,H1958,TRUE,_xll.ohTrigger(RecalcTrigger,Trigger3M)),NA())</f>
        <v>1.4827644085360468E-2</v>
      </c>
      <c r="L1958" s="44">
        <f>IFERROR(_xll.qlIndexFixing(Index6M,$H1958,TRUE,_xll.ohTrigger(RecalcTrigger,Trigger6M)),NA())</f>
        <v>1.4918406880018531E-2</v>
      </c>
      <c r="M1958" s="183">
        <f>IFERROR(_xll.qlIndexFixing(Index1Y,$H1958,TRUE,_xll.ohTrigger(RecalcTrigger,Trigger1Y)),NA())</f>
        <v>1.5401592287916132E-2</v>
      </c>
      <c r="N1958" s="182">
        <f>IFERROR(_xll.qlIndexFixing(ONIndex1M,I1958,TRUE,_xll.ohTrigger(RecalcTrigger,Trigger1M)),NA())</f>
        <v>1.4509990437012732E-2</v>
      </c>
      <c r="O1958" s="44">
        <f>IFERROR(_xll.qlIndexFixing(ONIndex3M,I1958,TRUE,_xll.ohTrigger(RecalcTrigger,Trigger3M)),NA())</f>
        <v>1.4781646670440907E-2</v>
      </c>
      <c r="P1958" s="44">
        <f>IFERROR(_xll.qlIndexFixing(ONIndex6M,I1958,TRUE,_xll.ohTrigger(RecalcTrigger,Trigger6M)),NA())</f>
        <v>1.4821821204300534E-2</v>
      </c>
      <c r="Q1958" s="183">
        <f>IFERROR(_xll.qlIndexFixing(ONIndex1Y,I1958,TRUE,_xll.ohTrigger(RecalcTrigger,Trigger1Y)),NA())</f>
        <v>1.5166118030709441E-2</v>
      </c>
    </row>
    <row r="1959" spans="2:17" x14ac:dyDescent="0.2">
      <c r="B1959" s="39" t="s">
        <v>42</v>
      </c>
      <c r="D1959" s="42">
        <f>_xll.qlCalendarAdvance(Calendar,$D1958,B1959,"f",FALSE)</f>
        <v>53189</v>
      </c>
      <c r="E1959" s="177">
        <f>_xll.qlInterestRateIndexValueDate(IndexON,D1959)</f>
        <v>53189</v>
      </c>
      <c r="F1959" s="193">
        <f>IFERROR(_xll.qlIndexFixing(IndexON,D1959,TRUE,_xll.ohTrigger(RecalcTrigger,TriggerON)),NA())</f>
        <v>1.442259571643234E-2</v>
      </c>
      <c r="H1959" s="42">
        <f>_xll.qlCalendarAdvance(Calendar,$H1958,B1959,"f",FALSE)</f>
        <v>53189</v>
      </c>
      <c r="I1959" s="177">
        <f>_xll.qlInterestRateIndexValueDate(Index1M,$H1959)</f>
        <v>53191</v>
      </c>
      <c r="J1959" s="182">
        <f>IFERROR(_xll.qlIndexFixing(Index1M,$H1959,TRUE,_xll.ohTrigger(RecalcTrigger,Trigger1M)),NA())</f>
        <v>1.4526640624766274E-2</v>
      </c>
      <c r="K1959" s="44">
        <f>IFERROR(_xll.qlIndexFixing(Index3M,H1959,TRUE,_xll.ohTrigger(RecalcTrigger,Trigger3M)),NA())</f>
        <v>1.4830831615845246E-2</v>
      </c>
      <c r="L1959" s="44">
        <f>IFERROR(_xll.qlIndexFixing(Index6M,$H1959,TRUE,_xll.ohTrigger(RecalcTrigger,Trigger6M)),NA())</f>
        <v>1.4921397343650953E-2</v>
      </c>
      <c r="M1959" s="183">
        <f>IFERROR(_xll.qlIndexFixing(Index1Y,$H1959,TRUE,_xll.ohTrigger(RecalcTrigger,Trigger1Y)),NA())</f>
        <v>1.5405407224962069E-2</v>
      </c>
      <c r="N1959" s="182">
        <f>IFERROR(_xll.qlIndexFixing(ONIndex1M,I1959,TRUE,_xll.ohTrigger(RecalcTrigger,Trigger1M)),NA())</f>
        <v>1.4512811491762534E-2</v>
      </c>
      <c r="O1959" s="44">
        <f>IFERROR(_xll.qlIndexFixing(ONIndex3M,I1959,TRUE,_xll.ohTrigger(RecalcTrigger,Trigger3M)),NA())</f>
        <v>1.478457996924476E-2</v>
      </c>
      <c r="P1959" s="44">
        <f>IFERROR(_xll.qlIndexFixing(ONIndex6M,I1959,TRUE,_xll.ohTrigger(RecalcTrigger,Trigger6M)),NA())</f>
        <v>1.4824677077998061E-2</v>
      </c>
      <c r="Q1959" s="183">
        <f>IFERROR(_xll.qlIndexFixing(ONIndex1Y,I1959,TRUE,_xll.ohTrigger(RecalcTrigger,Trigger1Y)),NA())</f>
        <v>1.5171440013324045E-2</v>
      </c>
    </row>
    <row r="1960" spans="2:17" x14ac:dyDescent="0.2">
      <c r="B1960" s="39" t="s">
        <v>42</v>
      </c>
      <c r="D1960" s="42">
        <f>_xll.qlCalendarAdvance(Calendar,$D1959,B1960,"f",FALSE)</f>
        <v>53196</v>
      </c>
      <c r="E1960" s="177">
        <f>_xll.qlInterestRateIndexValueDate(IndexON,D1960)</f>
        <v>53196</v>
      </c>
      <c r="F1960" s="193">
        <f>IFERROR(_xll.qlIndexFixing(IndexON,D1960,TRUE,_xll.ohTrigger(RecalcTrigger,TriggerON)),NA())</f>
        <v>1.442558656392201E-2</v>
      </c>
      <c r="H1960" s="42">
        <f>_xll.qlCalendarAdvance(Calendar,$H1959,B1960,"f",FALSE)</f>
        <v>53196</v>
      </c>
      <c r="I1960" s="177">
        <f>_xll.qlInterestRateIndexValueDate(Index1M,$H1960)</f>
        <v>53198</v>
      </c>
      <c r="J1960" s="182">
        <f>IFERROR(_xll.qlIndexFixing(Index1M,$H1960,TRUE,_xll.ohTrigger(RecalcTrigger,Trigger1M)),NA())</f>
        <v>1.452956671858352E-2</v>
      </c>
      <c r="K1960" s="44">
        <f>IFERROR(_xll.qlIndexFixing(Index3M,H1960,TRUE,_xll.ohTrigger(RecalcTrigger,Trigger3M)),NA())</f>
        <v>1.4834060379063773E-2</v>
      </c>
      <c r="L1960" s="44">
        <f>IFERROR(_xll.qlIndexFixing(Index6M,$H1960,TRUE,_xll.ohTrigger(RecalcTrigger,Trigger6M)),NA())</f>
        <v>1.4924361373109816E-2</v>
      </c>
      <c r="M1960" s="183">
        <f>IFERROR(_xll.qlIndexFixing(Index1Y,$H1960,TRUE,_xll.ohTrigger(RecalcTrigger,Trigger1Y)),NA())</f>
        <v>1.5409162238365628E-2</v>
      </c>
      <c r="N1960" s="182">
        <f>IFERROR(_xll.qlIndexFixing(ONIndex1M,I1960,TRUE,_xll.ohTrigger(RecalcTrigger,Trigger1M)),NA())</f>
        <v>1.4515670807746517E-2</v>
      </c>
      <c r="O1960" s="44">
        <f>IFERROR(_xll.qlIndexFixing(ONIndex3M,I1960,TRUE,_xll.ohTrigger(RecalcTrigger,Trigger3M)),NA())</f>
        <v>1.4787553813375709E-2</v>
      </c>
      <c r="P1960" s="44">
        <f>IFERROR(_xll.qlIndexFixing(ONIndex6M,I1960,TRUE,_xll.ohTrigger(RecalcTrigger,Trigger6M)),NA())</f>
        <v>1.4827585639469731E-2</v>
      </c>
      <c r="Q1960" s="183">
        <f>IFERROR(_xll.qlIndexFixing(ONIndex1Y,I1960,TRUE,_xll.ohTrigger(RecalcTrigger,Trigger1Y)),NA())</f>
        <v>1.5176849763491873E-2</v>
      </c>
    </row>
    <row r="1961" spans="2:17" x14ac:dyDescent="0.2">
      <c r="B1961" s="39" t="s">
        <v>42</v>
      </c>
      <c r="D1961" s="42">
        <f>_xll.qlCalendarAdvance(Calendar,$D1960,B1961,"f",FALSE)</f>
        <v>53203</v>
      </c>
      <c r="E1961" s="177">
        <f>_xll.qlInterestRateIndexValueDate(IndexON,D1961)</f>
        <v>53203</v>
      </c>
      <c r="F1961" s="193">
        <f>IFERROR(_xll.qlIndexFixing(IndexON,D1961,TRUE,_xll.ohTrigger(RecalcTrigger,TriggerON)),NA())</f>
        <v>1.4428617291670776E-2</v>
      </c>
      <c r="H1961" s="42">
        <f>_xll.qlCalendarAdvance(Calendar,$H1960,B1961,"f",FALSE)</f>
        <v>53203</v>
      </c>
      <c r="I1961" s="177">
        <f>_xll.qlInterestRateIndexValueDate(Index1M,$H1961)</f>
        <v>53205</v>
      </c>
      <c r="J1961" s="182">
        <f>IFERROR(_xll.qlIndexFixing(Index1M,$H1961,TRUE,_xll.ohTrigger(RecalcTrigger,Trigger1M)),NA())</f>
        <v>1.4531007332133522E-2</v>
      </c>
      <c r="K1961" s="44">
        <f>IFERROR(_xll.qlIndexFixing(Index3M,H1961,TRUE,_xll.ohTrigger(RecalcTrigger,Trigger3M)),NA())</f>
        <v>1.4836783713215913E-2</v>
      </c>
      <c r="L1961" s="44">
        <f>IFERROR(_xll.qlIndexFixing(Index6M,$H1961,TRUE,_xll.ohTrigger(RecalcTrigger,Trigger6M)),NA())</f>
        <v>1.492479207552116E-2</v>
      </c>
      <c r="M1961" s="183">
        <f>IFERROR(_xll.qlIndexFixing(Index1Y,$H1961,TRUE,_xll.ohTrigger(RecalcTrigger,Trigger1Y)),NA())</f>
        <v>1.5412855333588358E-2</v>
      </c>
      <c r="N1961" s="182">
        <f>IFERROR(_xll.qlIndexFixing(ONIndex1M,I1961,TRUE,_xll.ohTrigger(RecalcTrigger,Trigger1M)),NA())</f>
        <v>1.4518568471855176E-2</v>
      </c>
      <c r="O1961" s="44">
        <f>IFERROR(_xll.qlIndexFixing(ONIndex3M,I1961,TRUE,_xll.ohTrigger(RecalcTrigger,Trigger3M)),NA())</f>
        <v>1.4790568292202266E-2</v>
      </c>
      <c r="P1961" s="44">
        <f>IFERROR(_xll.qlIndexFixing(ONIndex6M,I1961,TRUE,_xll.ohTrigger(RecalcTrigger,Trigger6M)),NA())</f>
        <v>1.4830547007020911E-2</v>
      </c>
      <c r="Q1961" s="183">
        <f>IFERROR(_xll.qlIndexFixing(ONIndex1Y,I1961,TRUE,_xll.ohTrigger(RecalcTrigger,Trigger1Y)),NA())</f>
        <v>1.518234747641678E-2</v>
      </c>
    </row>
    <row r="1962" spans="2:17" x14ac:dyDescent="0.2">
      <c r="B1962" s="39" t="s">
        <v>42</v>
      </c>
      <c r="D1962" s="42">
        <f>_xll.qlCalendarAdvance(Calendar,$D1961,B1962,"f",FALSE)</f>
        <v>53210</v>
      </c>
      <c r="E1962" s="177">
        <f>_xll.qlInterestRateIndexValueDate(IndexON,D1962)</f>
        <v>53210</v>
      </c>
      <c r="F1962" s="193">
        <f>IFERROR(_xll.qlIndexFixing(IndexON,D1962,TRUE,_xll.ohTrigger(RecalcTrigger,TriggerON)),NA())</f>
        <v>1.4431687989526765E-2</v>
      </c>
      <c r="H1962" s="42">
        <f>_xll.qlCalendarAdvance(Calendar,$H1961,B1962,"f",FALSE)</f>
        <v>53210</v>
      </c>
      <c r="I1962" s="177">
        <f>_xll.qlInterestRateIndexValueDate(Index1M,$H1962)</f>
        <v>53212</v>
      </c>
      <c r="J1962" s="182">
        <f>IFERROR(_xll.qlIndexFixing(Index1M,$H1962,TRUE,_xll.ohTrigger(RecalcTrigger,Trigger1M)),NA())</f>
        <v>1.4535534612120371E-2</v>
      </c>
      <c r="K1962" s="44">
        <f>IFERROR(_xll.qlIndexFixing(Index3M,H1962,TRUE,_xll.ohTrigger(RecalcTrigger,Trigger3M)),NA())</f>
        <v>1.4840092100744681E-2</v>
      </c>
      <c r="L1962" s="44">
        <f>IFERROR(_xll.qlIndexFixing(Index6M,$H1962,TRUE,_xll.ohTrigger(RecalcTrigger,Trigger6M)),NA())</f>
        <v>1.4927716736197893E-2</v>
      </c>
      <c r="M1962" s="183">
        <f>IFERROR(_xll.qlIndexFixing(Index1Y,$H1962,TRUE,_xll.ohTrigger(RecalcTrigger,Trigger1Y)),NA())</f>
        <v>1.5416484511296302E-2</v>
      </c>
      <c r="N1962" s="182">
        <f>IFERROR(_xll.qlIndexFixing(ONIndex1M,I1962,TRUE,_xll.ohTrigger(RecalcTrigger,Trigger1M)),NA())</f>
        <v>1.4521504570899069E-2</v>
      </c>
      <c r="O1962" s="44">
        <f>IFERROR(_xll.qlIndexFixing(ONIndex3M,I1962,TRUE,_xll.ohTrigger(RecalcTrigger,Trigger3M)),NA())</f>
        <v>1.4793623495252817E-2</v>
      </c>
      <c r="P1962" s="44">
        <f>IFERROR(_xll.qlIndexFixing(ONIndex6M,I1962,TRUE,_xll.ohTrigger(RecalcTrigger,Trigger6M)),NA())</f>
        <v>1.4833561299436582E-2</v>
      </c>
      <c r="Q1962" s="183">
        <f>IFERROR(_xll.qlIndexFixing(ONIndex1Y,I1962,TRUE,_xll.ohTrigger(RecalcTrigger,Trigger1Y)),NA())</f>
        <v>1.5187933347542426E-2</v>
      </c>
    </row>
    <row r="1963" spans="2:17" x14ac:dyDescent="0.2">
      <c r="B1963" s="39" t="s">
        <v>42</v>
      </c>
      <c r="D1963" s="42">
        <f>_xll.qlCalendarAdvance(Calendar,$D1962,B1963,"f",FALSE)</f>
        <v>53217</v>
      </c>
      <c r="E1963" s="177">
        <f>_xll.qlInterestRateIndexValueDate(IndexON,D1963)</f>
        <v>53217</v>
      </c>
      <c r="F1963" s="193">
        <f>IFERROR(_xll.qlIndexFixing(IndexON,D1963,TRUE,_xll.ohTrigger(RecalcTrigger,TriggerON)),NA())</f>
        <v>1.4434798747577915E-2</v>
      </c>
      <c r="H1963" s="42">
        <f>_xll.qlCalendarAdvance(Calendar,$H1962,B1963,"f",FALSE)</f>
        <v>53217</v>
      </c>
      <c r="I1963" s="177">
        <f>_xll.qlInterestRateIndexValueDate(Index1M,$H1963)</f>
        <v>53219</v>
      </c>
      <c r="J1963" s="182">
        <f>IFERROR(_xll.qlIndexFixing(Index1M,$H1963,TRUE,_xll.ohTrigger(RecalcTrigger,Trigger1M)),NA())</f>
        <v>1.4538576585783336E-2</v>
      </c>
      <c r="K1963" s="44">
        <f>IFERROR(_xll.qlIndexFixing(Index3M,H1963,TRUE,_xll.ohTrigger(RecalcTrigger,Trigger3M)),NA())</f>
        <v>1.4843441982832446E-2</v>
      </c>
      <c r="L1963" s="44">
        <f>IFERROR(_xll.qlIndexFixing(Index6M,$H1963,TRUE,_xll.ohTrigger(RecalcTrigger,Trigger6M)),NA())</f>
        <v>1.4930607646340327E-2</v>
      </c>
      <c r="M1963" s="183">
        <f>IFERROR(_xll.qlIndexFixing(Index1Y,$H1963,TRUE,_xll.ohTrigger(RecalcTrigger,Trigger1Y)),NA())</f>
        <v>1.542004776736218E-2</v>
      </c>
      <c r="N1963" s="182">
        <f>IFERROR(_xll.qlIndexFixing(ONIndex1M,I1963,TRUE,_xll.ohTrigger(RecalcTrigger,Trigger1M)),NA())</f>
        <v>1.4524479191688755E-2</v>
      </c>
      <c r="O1963" s="44">
        <f>IFERROR(_xll.qlIndexFixing(ONIndex3M,I1963,TRUE,_xll.ohTrigger(RecalcTrigger,Trigger3M)),NA())</f>
        <v>1.4796719512295553E-2</v>
      </c>
      <c r="P1963" s="44">
        <f>IFERROR(_xll.qlIndexFixing(ONIndex6M,I1963,TRUE,_xll.ohTrigger(RecalcTrigger,Trigger6M)),NA())</f>
        <v>1.4836628634942173E-2</v>
      </c>
      <c r="Q1963" s="183">
        <f>IFERROR(_xll.qlIndexFixing(ONIndex1Y,I1963,TRUE,_xll.ohTrigger(RecalcTrigger,Trigger1Y)),NA())</f>
        <v>1.5193607571912793E-2</v>
      </c>
    </row>
    <row r="1964" spans="2:17" x14ac:dyDescent="0.2">
      <c r="B1964" s="39" t="s">
        <v>42</v>
      </c>
      <c r="D1964" s="42">
        <f>_xll.qlCalendarAdvance(Calendar,$D1963,B1964,"f",FALSE)</f>
        <v>53224</v>
      </c>
      <c r="E1964" s="177">
        <f>_xll.qlInterestRateIndexValueDate(IndexON,D1964)</f>
        <v>53224</v>
      </c>
      <c r="F1964" s="193">
        <f>IFERROR(_xll.qlIndexFixing(IndexON,D1964,TRUE,_xll.ohTrigger(RecalcTrigger,TriggerON)),NA())</f>
        <v>1.4437949655432547E-2</v>
      </c>
      <c r="H1964" s="42">
        <f>_xll.qlCalendarAdvance(Calendar,$H1963,B1964,"f",FALSE)</f>
        <v>53224</v>
      </c>
      <c r="I1964" s="177">
        <f>_xll.qlInterestRateIndexValueDate(Index1M,$H1964)</f>
        <v>53226</v>
      </c>
      <c r="J1964" s="182">
        <f>IFERROR(_xll.qlIndexFixing(Index1M,$H1964,TRUE,_xll.ohTrigger(RecalcTrigger,Trigger1M)),NA())</f>
        <v>1.4541657359994076E-2</v>
      </c>
      <c r="K1964" s="44">
        <f>IFERROR(_xll.qlIndexFixing(Index3M,H1964,TRUE,_xll.ohTrigger(RecalcTrigger,Trigger3M)),NA())</f>
        <v>1.48468334494714E-2</v>
      </c>
      <c r="L1964" s="44">
        <f>IFERROR(_xll.qlIndexFixing(Index6M,$H1964,TRUE,_xll.ohTrigger(RecalcTrigger,Trigger6M)),NA())</f>
        <v>1.493346255407949E-2</v>
      </c>
      <c r="M1964" s="183">
        <f>IFERROR(_xll.qlIndexFixing(Index1Y,$H1964,TRUE,_xll.ohTrigger(RecalcTrigger,Trigger1Y)),NA())</f>
        <v>1.5423543092866282E-2</v>
      </c>
      <c r="N1964" s="182">
        <f>IFERROR(_xll.qlIndexFixing(ONIndex1M,I1964,TRUE,_xll.ohTrigger(RecalcTrigger,Trigger1M)),NA())</f>
        <v>1.4527492421034793E-2</v>
      </c>
      <c r="O1964" s="44">
        <f>IFERROR(_xll.qlIndexFixing(ONIndex3M,I1964,TRUE,_xll.ohTrigger(RecalcTrigger,Trigger3M)),NA())</f>
        <v>1.479985643285886E-2</v>
      </c>
      <c r="P1964" s="44">
        <f>IFERROR(_xll.qlIndexFixing(ONIndex6M,I1964,TRUE,_xll.ohTrigger(RecalcTrigger,Trigger6M)),NA())</f>
        <v>1.4839749132082858E-2</v>
      </c>
      <c r="Q1964" s="183">
        <f>IFERROR(_xll.qlIndexFixing(ONIndex1Y,I1964,TRUE,_xll.ohTrigger(RecalcTrigger,Trigger1Y)),NA())</f>
        <v>1.5199370345211349E-2</v>
      </c>
    </row>
    <row r="1965" spans="2:17" x14ac:dyDescent="0.2">
      <c r="B1965" s="39" t="s">
        <v>42</v>
      </c>
      <c r="D1965" s="42">
        <f>_xll.qlCalendarAdvance(Calendar,$D1964,B1965,"f",FALSE)</f>
        <v>53231</v>
      </c>
      <c r="E1965" s="177">
        <f>_xll.qlInterestRateIndexValueDate(IndexON,D1965)</f>
        <v>53231</v>
      </c>
      <c r="F1965" s="193">
        <f>IFERROR(_xll.qlIndexFixing(IndexON,D1965,TRUE,_xll.ohTrigger(RecalcTrigger,TriggerON)),NA())</f>
        <v>1.4441140803098662E-2</v>
      </c>
      <c r="H1965" s="42">
        <f>_xll.qlCalendarAdvance(Calendar,$H1964,B1965,"f",FALSE)</f>
        <v>53231</v>
      </c>
      <c r="I1965" s="177">
        <f>_xll.qlInterestRateIndexValueDate(Index1M,$H1965)</f>
        <v>53233</v>
      </c>
      <c r="J1965" s="182">
        <f>IFERROR(_xll.qlIndexFixing(Index1M,$H1965,TRUE,_xll.ohTrigger(RecalcTrigger,Trigger1M)),NA())</f>
        <v>1.4544777021728017E-2</v>
      </c>
      <c r="K1965" s="44">
        <f>IFERROR(_xll.qlIndexFixing(Index3M,H1965,TRUE,_xll.ohTrigger(RecalcTrigger,Trigger3M)),NA())</f>
        <v>1.4850125913971118E-2</v>
      </c>
      <c r="L1965" s="44">
        <f>IFERROR(_xll.qlIndexFixing(Index6M,$H1965,TRUE,_xll.ohTrigger(RecalcTrigger,Trigger6M)),NA())</f>
        <v>1.4936279201949568E-2</v>
      </c>
      <c r="M1965" s="183">
        <f>IFERROR(_xll.qlIndexFixing(Index1Y,$H1965,TRUE,_xll.ohTrigger(RecalcTrigger,Trigger1Y)),NA())</f>
        <v>1.5426968474098419E-2</v>
      </c>
      <c r="N1965" s="182">
        <f>IFERROR(_xll.qlIndexFixing(ONIndex1M,I1965,TRUE,_xll.ohTrigger(RecalcTrigger,Trigger1M)),NA())</f>
        <v>1.4530544345827678E-2</v>
      </c>
      <c r="O1965" s="44">
        <f>IFERROR(_xll.qlIndexFixing(ONIndex3M,I1965,TRUE,_xll.ohTrigger(RecalcTrigger,Trigger3M)),NA())</f>
        <v>1.4803034346231314E-2</v>
      </c>
      <c r="P1965" s="44">
        <f>IFERROR(_xll.qlIndexFixing(ONIndex6M,I1965,TRUE,_xll.ohTrigger(RecalcTrigger,Trigger6M)),NA())</f>
        <v>1.4842922909323875E-2</v>
      </c>
      <c r="Q1965" s="183">
        <f>IFERROR(_xll.qlIndexFixing(ONIndex1Y,I1965,TRUE,_xll.ohTrigger(RecalcTrigger,Trigger1Y)),NA())</f>
        <v>1.5205221862402141E-2</v>
      </c>
    </row>
    <row r="1966" spans="2:17" x14ac:dyDescent="0.2">
      <c r="B1966" s="39" t="s">
        <v>42</v>
      </c>
      <c r="D1966" s="42">
        <f>_xll.qlCalendarAdvance(Calendar,$D1965,B1966,"f",FALSE)</f>
        <v>53238</v>
      </c>
      <c r="E1966" s="177">
        <f>_xll.qlInterestRateIndexValueDate(IndexON,D1966)</f>
        <v>53238</v>
      </c>
      <c r="F1966" s="193">
        <f>IFERROR(_xll.qlIndexFixing(IndexON,D1966,TRUE,_xll.ohTrigger(RecalcTrigger,TriggerON)),NA())</f>
        <v>1.4444372280584261E-2</v>
      </c>
      <c r="H1966" s="42">
        <f>_xll.qlCalendarAdvance(Calendar,$H1965,B1966,"f",FALSE)</f>
        <v>53238</v>
      </c>
      <c r="I1966" s="177">
        <f>_xll.qlInterestRateIndexValueDate(Index1M,$H1966)</f>
        <v>53240</v>
      </c>
      <c r="J1966" s="182">
        <f>IFERROR(_xll.qlIndexFixing(Index1M,$H1966,TRUE,_xll.ohTrigger(RecalcTrigger,Trigger1M)),NA())</f>
        <v>1.4547935657955591E-2</v>
      </c>
      <c r="K1966" s="44">
        <f>IFERROR(_xll.qlIndexFixing(Index3M,H1966,TRUE,_xll.ohTrigger(RecalcTrigger,Trigger3M)),NA())</f>
        <v>1.4853662039701888E-2</v>
      </c>
      <c r="L1966" s="44">
        <f>IFERROR(_xll.qlIndexFixing(Index6M,$H1966,TRUE,_xll.ohTrigger(RecalcTrigger,Trigger6M)),NA())</f>
        <v>1.4939538310033147E-2</v>
      </c>
      <c r="M1966" s="183">
        <f>IFERROR(_xll.qlIndexFixing(Index1Y,$H1966,TRUE,_xll.ohTrigger(RecalcTrigger,Trigger1Y)),NA())</f>
        <v>1.5430321892557282E-2</v>
      </c>
      <c r="N1966" s="182">
        <f>IFERROR(_xll.qlIndexFixing(ONIndex1M,I1966,TRUE,_xll.ohTrigger(RecalcTrigger,Trigger1M)),NA())</f>
        <v>1.4533635052877969E-2</v>
      </c>
      <c r="O1966" s="44">
        <f>IFERROR(_xll.qlIndexFixing(ONIndex3M,I1966,TRUE,_xll.ohTrigger(RecalcTrigger,Trigger3M)),NA())</f>
        <v>1.4806253342101172E-2</v>
      </c>
      <c r="P1966" s="44">
        <f>IFERROR(_xll.qlIndexFixing(ONIndex6M,I1966,TRUE,_xll.ohTrigger(RecalcTrigger,Trigger6M)),NA())</f>
        <v>1.4846150085130461E-2</v>
      </c>
      <c r="Q1966" s="183">
        <f>IFERROR(_xll.qlIndexFixing(ONIndex1Y,I1966,TRUE,_xll.ohTrigger(RecalcTrigger,Trigger1Y)),NA())</f>
        <v>1.52111623190887E-2</v>
      </c>
    </row>
    <row r="1967" spans="2:17" x14ac:dyDescent="0.2">
      <c r="B1967" s="39" t="s">
        <v>42</v>
      </c>
      <c r="D1967" s="42">
        <f>_xll.qlCalendarAdvance(Calendar,$D1966,B1967,"f",FALSE)</f>
        <v>53245</v>
      </c>
      <c r="E1967" s="177">
        <f>_xll.qlInterestRateIndexValueDate(IndexON,D1967)</f>
        <v>53245</v>
      </c>
      <c r="F1967" s="193">
        <f>IFERROR(_xll.qlIndexFixing(IndexON,D1967,TRUE,_xll.ohTrigger(RecalcTrigger,TriggerON)),NA())</f>
        <v>1.4447644177657537E-2</v>
      </c>
      <c r="H1967" s="42">
        <f>_xll.qlCalendarAdvance(Calendar,$H1966,B1967,"f",FALSE)</f>
        <v>53245</v>
      </c>
      <c r="I1967" s="177">
        <f>_xll.qlInterestRateIndexValueDate(Index1M,$H1967)</f>
        <v>53247</v>
      </c>
      <c r="J1967" s="182">
        <f>IFERROR(_xll.qlIndexFixing(Index1M,$H1967,TRUE,_xll.ohTrigger(RecalcTrigger,Trigger1M)),NA())</f>
        <v>1.4551133355649726E-2</v>
      </c>
      <c r="K1967" s="44">
        <f>IFERROR(_xll.qlIndexFixing(Index3M,H1967,TRUE,_xll.ohTrigger(RecalcTrigger,Trigger3M)),NA())</f>
        <v>1.4856437695446265E-2</v>
      </c>
      <c r="L1967" s="44">
        <f>IFERROR(_xll.qlIndexFixing(Index6M,$H1967,TRUE,_xll.ohTrigger(RecalcTrigger,Trigger6M)),NA())</f>
        <v>1.4942268464724918E-2</v>
      </c>
      <c r="M1967" s="183">
        <f>IFERROR(_xll.qlIndexFixing(Index1Y,$H1967,TRUE,_xll.ohTrigger(RecalcTrigger,Trigger1Y)),NA())</f>
        <v>1.5433601324953937E-2</v>
      </c>
      <c r="N1967" s="182">
        <f>IFERROR(_xll.qlIndexFixing(ONIndex1M,I1967,TRUE,_xll.ohTrigger(RecalcTrigger,Trigger1M)),NA())</f>
        <v>1.4536764628916288E-2</v>
      </c>
      <c r="O1967" s="44">
        <f>IFERROR(_xll.qlIndexFixing(ONIndex3M,I1967,TRUE,_xll.ohTrigger(RecalcTrigger,Trigger3M)),NA())</f>
        <v>1.4809513510316563E-2</v>
      </c>
      <c r="P1967" s="44">
        <f>IFERROR(_xll.qlIndexFixing(ONIndex6M,I1967,TRUE,_xll.ohTrigger(RecalcTrigger,Trigger6M)),NA())</f>
        <v>1.484943077804779E-2</v>
      </c>
      <c r="Q1967" s="183">
        <f>IFERROR(_xll.qlIndexFixing(ONIndex1Y,I1967,TRUE,_xll.ohTrigger(RecalcTrigger,Trigger1Y)),NA())</f>
        <v>1.5217191910394945E-2</v>
      </c>
    </row>
    <row r="1968" spans="2:17" x14ac:dyDescent="0.2">
      <c r="B1968" s="39" t="s">
        <v>42</v>
      </c>
      <c r="D1968" s="42">
        <f>_xll.qlCalendarAdvance(Calendar,$D1967,B1968,"f",FALSE)</f>
        <v>53252</v>
      </c>
      <c r="E1968" s="177">
        <f>_xll.qlInterestRateIndexValueDate(IndexON,D1968)</f>
        <v>53252</v>
      </c>
      <c r="F1968" s="193">
        <f>IFERROR(_xll.qlIndexFixing(IndexON,D1968,TRUE,_xll.ohTrigger(RecalcTrigger,TriggerON)),NA())</f>
        <v>1.4450956584246555E-2</v>
      </c>
      <c r="H1968" s="42">
        <f>_xll.qlCalendarAdvance(Calendar,$H1967,B1968,"f",FALSE)</f>
        <v>53252</v>
      </c>
      <c r="I1968" s="177">
        <f>_xll.qlInterestRateIndexValueDate(Index1M,$H1968)</f>
        <v>53254</v>
      </c>
      <c r="J1968" s="182">
        <f>IFERROR(_xll.qlIndexFixing(Index1M,$H1968,TRUE,_xll.ohTrigger(RecalcTrigger,Trigger1M)),NA())</f>
        <v>1.4554370201778355E-2</v>
      </c>
      <c r="K1968" s="44">
        <f>IFERROR(_xll.qlIndexFixing(Index3M,H1968,TRUE,_xll.ohTrigger(RecalcTrigger,Trigger3M)),NA())</f>
        <v>1.4858967737870526E-2</v>
      </c>
      <c r="L1968" s="44">
        <f>IFERROR(_xll.qlIndexFixing(Index6M,$H1968,TRUE,_xll.ohTrigger(RecalcTrigger,Trigger6M)),NA())</f>
        <v>1.494495377234514E-2</v>
      </c>
      <c r="M1968" s="183">
        <f>IFERROR(_xll.qlIndexFixing(Index1Y,$H1968,TRUE,_xll.ohTrigger(RecalcTrigger,Trigger1Y)),NA())</f>
        <v>1.5436804743212703E-2</v>
      </c>
      <c r="N1968" s="182">
        <f>IFERROR(_xll.qlIndexFixing(ONIndex1M,I1968,TRUE,_xll.ohTrigger(RecalcTrigger,Trigger1M)),NA())</f>
        <v>1.4539933160913066E-2</v>
      </c>
      <c r="O1968" s="44">
        <f>IFERROR(_xll.qlIndexFixing(ONIndex3M,I1968,TRUE,_xll.ohTrigger(RecalcTrigger,Trigger3M)),NA())</f>
        <v>1.4812814940006191E-2</v>
      </c>
      <c r="P1968" s="44">
        <f>IFERROR(_xll.qlIndexFixing(ONIndex6M,I1968,TRUE,_xll.ohTrigger(RecalcTrigger,Trigger6M)),NA())</f>
        <v>1.4852765106381227E-2</v>
      </c>
      <c r="Q1968" s="183">
        <f>IFERROR(_xll.qlIndexFixing(ONIndex1Y,I1968,TRUE,_xll.ohTrigger(RecalcTrigger,Trigger1Y)),NA())</f>
        <v>1.52233108316846E-2</v>
      </c>
    </row>
    <row r="1969" spans="2:17" x14ac:dyDescent="0.2">
      <c r="B1969" s="39" t="s">
        <v>42</v>
      </c>
      <c r="D1969" s="42">
        <f>_xll.qlCalendarAdvance(Calendar,$D1968,B1969,"f",FALSE)</f>
        <v>53259</v>
      </c>
      <c r="E1969" s="177">
        <f>_xll.qlInterestRateIndexValueDate(IndexON,D1969)</f>
        <v>53259</v>
      </c>
      <c r="F1969" s="193">
        <f>IFERROR(_xll.qlIndexFixing(IndexON,D1969,TRUE,_xll.ohTrigger(RecalcTrigger,TriggerON)),NA())</f>
        <v>1.4454309590279379E-2</v>
      </c>
      <c r="H1969" s="42">
        <f>_xll.qlCalendarAdvance(Calendar,$H1968,B1969,"f",FALSE)</f>
        <v>53259</v>
      </c>
      <c r="I1969" s="177">
        <f>_xll.qlInterestRateIndexValueDate(Index1M,$H1969)</f>
        <v>53261</v>
      </c>
      <c r="J1969" s="182">
        <f>IFERROR(_xll.qlIndexFixing(Index1M,$H1969,TRUE,_xll.ohTrigger(RecalcTrigger,Trigger1M)),NA())</f>
        <v>1.4557646283316905E-2</v>
      </c>
      <c r="K1969" s="44">
        <f>IFERROR(_xll.qlIndexFixing(Index3M,H1969,TRUE,_xll.ohTrigger(RecalcTrigger,Trigger3M)),NA())</f>
        <v>1.486124894806605E-2</v>
      </c>
      <c r="L1969" s="44">
        <f>IFERROR(_xll.qlIndexFixing(Index6M,$H1969,TRUE,_xll.ohTrigger(RecalcTrigger,Trigger6M)),NA())</f>
        <v>1.4947591965334482E-2</v>
      </c>
      <c r="M1969" s="183">
        <f>IFERROR(_xll.qlIndexFixing(Index1Y,$H1969,TRUE,_xll.ohTrigger(RecalcTrigger,Trigger1Y)),NA())</f>
        <v>1.5439930114471595E-2</v>
      </c>
      <c r="N1969" s="182">
        <f>IFERROR(_xll.qlIndexFixing(ONIndex1M,I1969,TRUE,_xll.ohTrigger(RecalcTrigger,Trigger1M)),NA())</f>
        <v>1.4543140735598925E-2</v>
      </c>
      <c r="O1969" s="44">
        <f>IFERROR(_xll.qlIndexFixing(ONIndex3M,I1969,TRUE,_xll.ohTrigger(RecalcTrigger,Trigger3M)),NA())</f>
        <v>1.481615772093825E-2</v>
      </c>
      <c r="P1969" s="44">
        <f>IFERROR(_xll.qlIndexFixing(ONIndex6M,I1969,TRUE,_xll.ohTrigger(RecalcTrigger,Trigger6M)),NA())</f>
        <v>1.4856153188915755E-2</v>
      </c>
      <c r="Q1969" s="183">
        <f>IFERROR(_xll.qlIndexFixing(ONIndex1Y,I1969,TRUE,_xll.ohTrigger(RecalcTrigger,Trigger1Y)),NA())</f>
        <v>1.5229519278401327E-2</v>
      </c>
    </row>
    <row r="1970" spans="2:17" x14ac:dyDescent="0.2">
      <c r="B1970" s="39" t="s">
        <v>42</v>
      </c>
      <c r="D1970" s="42">
        <f>_xll.qlCalendarAdvance(Calendar,$D1969,B1970,"f",FALSE)</f>
        <v>53266</v>
      </c>
      <c r="E1970" s="177">
        <f>_xll.qlInterestRateIndexValueDate(IndexON,D1970)</f>
        <v>53266</v>
      </c>
      <c r="F1970" s="193">
        <f>IFERROR(_xll.qlIndexFixing(IndexON,D1970,TRUE,_xll.ohTrigger(RecalcTrigger,TriggerON)),NA())</f>
        <v>1.445770328560414E-2</v>
      </c>
      <c r="H1970" s="42">
        <f>_xll.qlCalendarAdvance(Calendar,$H1969,B1970,"f",FALSE)</f>
        <v>53266</v>
      </c>
      <c r="I1970" s="177">
        <f>_xll.qlInterestRateIndexValueDate(Index1M,$H1970)</f>
        <v>53268</v>
      </c>
      <c r="J1970" s="182">
        <f>IFERROR(_xll.qlIndexFixing(Index1M,$H1970,TRUE,_xll.ohTrigger(RecalcTrigger,Trigger1M)),NA())</f>
        <v>1.4560961687230811E-2</v>
      </c>
      <c r="K1970" s="44">
        <f>IFERROR(_xll.qlIndexFixing(Index3M,H1970,TRUE,_xll.ohTrigger(RecalcTrigger,Trigger3M)),NA())</f>
        <v>1.4863278100133293E-2</v>
      </c>
      <c r="L1970" s="44">
        <f>IFERROR(_xll.qlIndexFixing(Index6M,$H1970,TRUE,_xll.ohTrigger(RecalcTrigger,Trigger6M)),NA())</f>
        <v>1.4949709140151979E-2</v>
      </c>
      <c r="M1970" s="183">
        <f>IFERROR(_xll.qlIndexFixing(Index1Y,$H1970,TRUE,_xll.ohTrigger(RecalcTrigger,Trigger1Y)),NA())</f>
        <v>1.54429754010845E-2</v>
      </c>
      <c r="N1970" s="182">
        <f>IFERROR(_xll.qlIndexFixing(ONIndex1M,I1970,TRUE,_xll.ohTrigger(RecalcTrigger,Trigger1M)),NA())</f>
        <v>1.4546387439944297E-2</v>
      </c>
      <c r="O1970" s="44">
        <f>IFERROR(_xll.qlIndexFixing(ONIndex3M,I1970,TRUE,_xll.ohTrigger(RecalcTrigger,Trigger3M)),NA())</f>
        <v>1.481954194272106E-2</v>
      </c>
      <c r="P1970" s="44">
        <f>IFERROR(_xll.qlIndexFixing(ONIndex6M,I1970,TRUE,_xll.ohTrigger(RecalcTrigger,Trigger6M)),NA())</f>
        <v>1.485959514371693E-2</v>
      </c>
      <c r="Q1970" s="183">
        <f>IFERROR(_xll.qlIndexFixing(ONIndex1Y,I1970,TRUE,_xll.ohTrigger(RecalcTrigger,Trigger1Y)),NA())</f>
        <v>1.5235817445669042E-2</v>
      </c>
    </row>
    <row r="1971" spans="2:17" x14ac:dyDescent="0.2">
      <c r="B1971" s="39" t="s">
        <v>42</v>
      </c>
      <c r="D1971" s="42">
        <f>_xll.qlCalendarAdvance(Calendar,$D1970,B1971,"f",FALSE)</f>
        <v>53273</v>
      </c>
      <c r="E1971" s="177">
        <f>_xll.qlInterestRateIndexValueDate(IndexON,D1971)</f>
        <v>53273</v>
      </c>
      <c r="F1971" s="193">
        <f>IFERROR(_xll.qlIndexFixing(IndexON,D1971,TRUE,_xll.ohTrigger(RecalcTrigger,TriggerON)),NA())</f>
        <v>1.4461137760148901E-2</v>
      </c>
      <c r="H1971" s="42">
        <f>_xll.qlCalendarAdvance(Calendar,$H1970,B1971,"f",FALSE)</f>
        <v>53273</v>
      </c>
      <c r="I1971" s="177">
        <f>_xll.qlInterestRateIndexValueDate(Index1M,$H1971)</f>
        <v>53275</v>
      </c>
      <c r="J1971" s="182">
        <f>IFERROR(_xll.qlIndexFixing(Index1M,$H1971,TRUE,_xll.ohTrigger(RecalcTrigger,Trigger1M)),NA())</f>
        <v>1.4564316500500496E-2</v>
      </c>
      <c r="K1971" s="44">
        <f>IFERROR(_xll.qlIndexFixing(Index3M,H1971,TRUE,_xll.ohTrigger(RecalcTrigger,Trigger3M)),NA())</f>
        <v>1.4865051961185252E-2</v>
      </c>
      <c r="L1971" s="44">
        <f>IFERROR(_xll.qlIndexFixing(Index6M,$H1971,TRUE,_xll.ohTrigger(RecalcTrigger,Trigger6M)),NA())</f>
        <v>1.4952248508597001E-2</v>
      </c>
      <c r="M1971" s="183">
        <f>IFERROR(_xll.qlIndexFixing(Index1Y,$H1971,TRUE,_xll.ohTrigger(RecalcTrigger,Trigger1Y)),NA())</f>
        <v>1.5445938560623608E-2</v>
      </c>
      <c r="N1971" s="182">
        <f>IFERROR(_xll.qlIndexFixing(ONIndex1M,I1971,TRUE,_xll.ohTrigger(RecalcTrigger,Trigger1M)),NA())</f>
        <v>1.4549673360679805E-2</v>
      </c>
      <c r="O1971" s="44">
        <f>IFERROR(_xll.qlIndexFixing(ONIndex3M,I1971,TRUE,_xll.ohTrigger(RecalcTrigger,Trigger3M)),NA())</f>
        <v>1.4822967694883005E-2</v>
      </c>
      <c r="P1971" s="44">
        <f>IFERROR(_xll.qlIndexFixing(ONIndex6M,I1971,TRUE,_xll.ohTrigger(RecalcTrigger,Trigger6M)),NA())</f>
        <v>1.4863091089569735E-2</v>
      </c>
      <c r="Q1971" s="183">
        <f>IFERROR(_xll.qlIndexFixing(ONIndex1Y,I1971,TRUE,_xll.ohTrigger(RecalcTrigger,Trigger1Y)),NA())</f>
        <v>1.5242205528931407E-2</v>
      </c>
    </row>
    <row r="1972" spans="2:17" x14ac:dyDescent="0.2">
      <c r="B1972" s="39" t="s">
        <v>42</v>
      </c>
      <c r="D1972" s="42">
        <f>_xll.qlCalendarAdvance(Calendar,$D1971,B1972,"f",FALSE)</f>
        <v>53280</v>
      </c>
      <c r="E1972" s="177">
        <f>_xll.qlInterestRateIndexValueDate(IndexON,D1972)</f>
        <v>53280</v>
      </c>
      <c r="F1972" s="193">
        <f>IFERROR(_xll.qlIndexFixing(IndexON,D1972,TRUE,_xll.ohTrigger(RecalcTrigger,TriggerON)),NA())</f>
        <v>1.4464613103841728E-2</v>
      </c>
      <c r="H1972" s="42">
        <f>_xll.qlCalendarAdvance(Calendar,$H1971,B1972,"f",FALSE)</f>
        <v>53280</v>
      </c>
      <c r="I1972" s="177">
        <f>_xll.qlInterestRateIndexValueDate(Index1M,$H1972)</f>
        <v>53282</v>
      </c>
      <c r="J1972" s="182">
        <f>IFERROR(_xll.qlIndexFixing(Index1M,$H1972,TRUE,_xll.ohTrigger(RecalcTrigger,Trigger1M)),NA())</f>
        <v>1.4567710810098888E-2</v>
      </c>
      <c r="K1972" s="44">
        <f>IFERROR(_xll.qlIndexFixing(Index3M,H1972,TRUE,_xll.ohTrigger(RecalcTrigger,Trigger3M)),NA())</f>
        <v>1.4866567291345733E-2</v>
      </c>
      <c r="L1972" s="44">
        <f>IFERROR(_xll.qlIndexFixing(Index6M,$H1972,TRUE,_xll.ohTrigger(RecalcTrigger,Trigger6M)),NA())</f>
        <v>1.4954733658209728E-2</v>
      </c>
      <c r="M1972" s="183">
        <f>IFERROR(_xll.qlIndexFixing(Index1Y,$H1972,TRUE,_xll.ohTrigger(RecalcTrigger,Trigger1Y)),NA())</f>
        <v>1.5448817545878298E-2</v>
      </c>
      <c r="N1972" s="182">
        <f>IFERROR(_xll.qlIndexFixing(ONIndex1M,I1972,TRUE,_xll.ohTrigger(RecalcTrigger,Trigger1M)),NA())</f>
        <v>1.4552998584616006E-2</v>
      </c>
      <c r="O1972" s="44">
        <f>IFERROR(_xll.qlIndexFixing(ONIndex3M,I1972,TRUE,_xll.ohTrigger(RecalcTrigger,Trigger3M)),NA())</f>
        <v>1.4826435066872534E-2</v>
      </c>
      <c r="P1972" s="44">
        <f>IFERROR(_xll.qlIndexFixing(ONIndex6M,I1972,TRUE,_xll.ohTrigger(RecalcTrigger,Trigger6M)),NA())</f>
        <v>1.4866641144699599E-2</v>
      </c>
      <c r="Q1972" s="183">
        <f>IFERROR(_xll.qlIndexFixing(ONIndex1Y,I1972,TRUE,_xll.ohTrigger(RecalcTrigger,Trigger1Y)),NA())</f>
        <v>1.5248683723472212E-2</v>
      </c>
    </row>
    <row r="1973" spans="2:17" x14ac:dyDescent="0.2">
      <c r="B1973" s="39" t="s">
        <v>42</v>
      </c>
      <c r="D1973" s="42">
        <f>_xll.qlCalendarAdvance(Calendar,$D1972,B1973,"f",FALSE)</f>
        <v>53287</v>
      </c>
      <c r="E1973" s="177">
        <f>_xll.qlInterestRateIndexValueDate(IndexON,D1973)</f>
        <v>53287</v>
      </c>
      <c r="F1973" s="193">
        <f>IFERROR(_xll.qlIndexFixing(IndexON,D1973,TRUE,_xll.ohTrigger(RecalcTrigger,TriggerON)),NA())</f>
        <v>1.4468129406450814E-2</v>
      </c>
      <c r="H1973" s="42">
        <f>_xll.qlCalendarAdvance(Calendar,$H1972,B1973,"f",FALSE)</f>
        <v>53287</v>
      </c>
      <c r="I1973" s="177">
        <f>_xll.qlInterestRateIndexValueDate(Index1M,$H1973)</f>
        <v>53289</v>
      </c>
      <c r="J1973" s="182">
        <f>IFERROR(_xll.qlIndexFixing(Index1M,$H1973,TRUE,_xll.ohTrigger(RecalcTrigger,Trigger1M)),NA())</f>
        <v>1.4572220309166875E-2</v>
      </c>
      <c r="K1973" s="44">
        <f>IFERROR(_xll.qlIndexFixing(Index3M,H1973,TRUE,_xll.ohTrigger(RecalcTrigger,Trigger3M)),NA())</f>
        <v>1.4867820843755434E-2</v>
      </c>
      <c r="L1973" s="44">
        <f>IFERROR(_xll.qlIndexFixing(Index6M,$H1973,TRUE,_xll.ohTrigger(RecalcTrigger,Trigger6M)),NA())</f>
        <v>1.4957162286760148E-2</v>
      </c>
      <c r="M1973" s="183">
        <f>IFERROR(_xll.qlIndexFixing(Index1Y,$H1973,TRUE,_xll.ohTrigger(RecalcTrigger,Trigger1Y)),NA())</f>
        <v>1.5451610304860397E-2</v>
      </c>
      <c r="N1973" s="182">
        <f>IFERROR(_xll.qlIndexFixing(ONIndex1M,I1973,TRUE,_xll.ohTrigger(RecalcTrigger,Trigger1M)),NA())</f>
        <v>1.455636319856346E-2</v>
      </c>
      <c r="O1973" s="44">
        <f>IFERROR(_xll.qlIndexFixing(ONIndex3M,I1973,TRUE,_xll.ohTrigger(RecalcTrigger,Trigger3M)),NA())</f>
        <v>1.4829944148457841E-2</v>
      </c>
      <c r="P1973" s="44">
        <f>IFERROR(_xll.qlIndexFixing(ONIndex6M,I1973,TRUE,_xll.ohTrigger(RecalcTrigger,Trigger6M)),NA())</f>
        <v>1.4870245427891504E-2</v>
      </c>
      <c r="Q1973" s="183">
        <f>IFERROR(_xll.qlIndexFixing(ONIndex1Y,I1973,TRUE,_xll.ohTrigger(RecalcTrigger,Trigger1Y)),NA())</f>
        <v>1.5255252224575244E-2</v>
      </c>
    </row>
    <row r="1974" spans="2:17" x14ac:dyDescent="0.2">
      <c r="B1974" s="39" t="s">
        <v>42</v>
      </c>
      <c r="D1974" s="42">
        <f>_xll.qlCalendarAdvance(Calendar,$D1973,B1974,"f",FALSE)</f>
        <v>53294</v>
      </c>
      <c r="E1974" s="177">
        <f>_xll.qlInterestRateIndexValueDate(IndexON,D1974)</f>
        <v>53294</v>
      </c>
      <c r="F1974" s="193">
        <f>IFERROR(_xll.qlIndexFixing(IndexON,D1974,TRUE,_xll.ohTrigger(RecalcTrigger,TriggerON)),NA())</f>
        <v>1.4471686757904223E-2</v>
      </c>
      <c r="H1974" s="42">
        <f>_xll.qlCalendarAdvance(Calendar,$H1973,B1974,"f",FALSE)</f>
        <v>53294</v>
      </c>
      <c r="I1974" s="177">
        <f>_xll.qlInterestRateIndexValueDate(Index1M,$H1974)</f>
        <v>53296</v>
      </c>
      <c r="J1974" s="182">
        <f>IFERROR(_xll.qlIndexFixing(Index1M,$H1974,TRUE,_xll.ohTrigger(RecalcTrigger,Trigger1M)),NA())</f>
        <v>1.4572953568041667E-2</v>
      </c>
      <c r="K1974" s="44">
        <f>IFERROR(_xll.qlIndexFixing(Index3M,H1974,TRUE,_xll.ohTrigger(RecalcTrigger,Trigger3M)),NA())</f>
        <v>1.4868163488152675E-2</v>
      </c>
      <c r="L1974" s="44">
        <f>IFERROR(_xll.qlIndexFixing(Index6M,$H1974,TRUE,_xll.ohTrigger(RecalcTrigger,Trigger6M)),NA())</f>
        <v>1.4959996456746548E-2</v>
      </c>
      <c r="M1974" s="183">
        <f>IFERROR(_xll.qlIndexFixing(Index1Y,$H1974,TRUE,_xll.ohTrigger(RecalcTrigger,Trigger1Y)),NA())</f>
        <v>1.5454314780803316E-2</v>
      </c>
      <c r="N1974" s="182">
        <f>IFERROR(_xll.qlIndexFixing(ONIndex1M,I1974,TRUE,_xll.ohTrigger(RecalcTrigger,Trigger1M)),NA())</f>
        <v>1.4559767289492598E-2</v>
      </c>
      <c r="O1974" s="44">
        <f>IFERROR(_xll.qlIndexFixing(ONIndex3M,I1974,TRUE,_xll.ohTrigger(RecalcTrigger,Trigger3M)),NA())</f>
        <v>1.4833495028927501E-2</v>
      </c>
      <c r="P1974" s="44">
        <f>IFERROR(_xll.qlIndexFixing(ONIndex6M,I1974,TRUE,_xll.ohTrigger(RecalcTrigger,Trigger6M)),NA())</f>
        <v>1.4873904057290943E-2</v>
      </c>
      <c r="Q1974" s="183">
        <f>IFERROR(_xll.qlIndexFixing(ONIndex1Y,I1974,TRUE,_xll.ohTrigger(RecalcTrigger,Trigger1Y)),NA())</f>
        <v>1.5261911227684166E-2</v>
      </c>
    </row>
    <row r="1975" spans="2:17" x14ac:dyDescent="0.2">
      <c r="B1975" s="39" t="s">
        <v>42</v>
      </c>
      <c r="D1975" s="42">
        <f>_xll.qlCalendarAdvance(Calendar,$D1974,B1975,"f",FALSE)</f>
        <v>53301</v>
      </c>
      <c r="E1975" s="177">
        <f>_xll.qlInterestRateIndexValueDate(IndexON,D1975)</f>
        <v>53301</v>
      </c>
      <c r="F1975" s="193">
        <f>IFERROR(_xll.qlIndexFixing(IndexON,D1975,TRUE,_xll.ohTrigger(RecalcTrigger,TriggerON)),NA())</f>
        <v>1.4475285248130021E-2</v>
      </c>
      <c r="H1975" s="42">
        <f>_xll.qlCalendarAdvance(Calendar,$H1974,B1975,"f",FALSE)</f>
        <v>53301</v>
      </c>
      <c r="I1975" s="177">
        <f>_xll.qlInterestRateIndexValueDate(Index1M,$H1975)</f>
        <v>53303</v>
      </c>
      <c r="J1975" s="182">
        <f>IFERROR(_xll.qlIndexFixing(Index1M,$H1975,TRUE,_xll.ohTrigger(RecalcTrigger,Trigger1M)),NA())</f>
        <v>1.4577992497592784E-2</v>
      </c>
      <c r="K1975" s="44">
        <f>IFERROR(_xll.qlIndexFixing(Index3M,H1975,TRUE,_xll.ohTrigger(RecalcTrigger,Trigger3M)),NA())</f>
        <v>1.4868898954897958E-2</v>
      </c>
      <c r="L1975" s="44">
        <f>IFERROR(_xll.qlIndexFixing(Index6M,$H1975,TRUE,_xll.ohTrigger(RecalcTrigger,Trigger6M)),NA())</f>
        <v>1.4962304031616636E-2</v>
      </c>
      <c r="M1975" s="183">
        <f>IFERROR(_xll.qlIndexFixing(Index1Y,$H1975,TRUE,_xll.ohTrigger(RecalcTrigger,Trigger1Y)),NA())</f>
        <v>1.5456928912164011E-2</v>
      </c>
      <c r="N1975" s="182">
        <f>IFERROR(_xll.qlIndexFixing(ONIndex1M,I1975,TRUE,_xll.ohTrigger(RecalcTrigger,Trigger1M)),NA())</f>
        <v>1.4563210944054106E-2</v>
      </c>
      <c r="O1975" s="44">
        <f>IFERROR(_xll.qlIndexFixing(ONIndex3M,I1975,TRUE,_xll.ohTrigger(RecalcTrigger,Trigger3M)),NA())</f>
        <v>1.4837087797969772E-2</v>
      </c>
      <c r="P1975" s="44">
        <f>IFERROR(_xll.qlIndexFixing(ONIndex6M,I1975,TRUE,_xll.ohTrigger(RecalcTrigger,Trigger6M)),NA())</f>
        <v>1.4877617151602962E-2</v>
      </c>
      <c r="Q1975" s="183">
        <f>IFERROR(_xll.qlIndexFixing(ONIndex1Y,I1975,TRUE,_xll.ohTrigger(RecalcTrigger,Trigger1Y)),NA())</f>
        <v>1.5268660927922895E-2</v>
      </c>
    </row>
    <row r="1976" spans="2:17" x14ac:dyDescent="0.2">
      <c r="B1976" s="39" t="s">
        <v>42</v>
      </c>
      <c r="D1976" s="42">
        <f>_xll.qlCalendarAdvance(Calendar,$D1975,B1976,"f",FALSE)</f>
        <v>53308</v>
      </c>
      <c r="E1976" s="177">
        <f>_xll.qlInterestRateIndexValueDate(IndexON,D1976)</f>
        <v>53308</v>
      </c>
      <c r="F1976" s="193">
        <f>IFERROR(_xll.qlIndexFixing(IndexON,D1976,TRUE,_xll.ohTrigger(RecalcTrigger,TriggerON)),NA())</f>
        <v>1.4478924967056273E-2</v>
      </c>
      <c r="H1976" s="42">
        <f>_xll.qlCalendarAdvance(Calendar,$H1975,B1976,"f",FALSE)</f>
        <v>53308</v>
      </c>
      <c r="I1976" s="177">
        <f>_xll.qlInterestRateIndexValueDate(Index1M,$H1976)</f>
        <v>53310</v>
      </c>
      <c r="J1976" s="182">
        <f>IFERROR(_xll.qlIndexFixing(Index1M,$H1976,TRUE,_xll.ohTrigger(RecalcTrigger,Trigger1M)),NA())</f>
        <v>1.4581391319546666E-2</v>
      </c>
      <c r="K1976" s="44">
        <f>IFERROR(_xll.qlIndexFixing(Index3M,H1976,TRUE,_xll.ohTrigger(RecalcTrigger,Trigger3M)),NA())</f>
        <v>1.4869356869949613E-2</v>
      </c>
      <c r="L1976" s="44">
        <f>IFERROR(_xll.qlIndexFixing(Index6M,$H1976,TRUE,_xll.ohTrigger(RecalcTrigger,Trigger6M)),NA())</f>
        <v>1.4964548463155281E-2</v>
      </c>
      <c r="M1976" s="183">
        <f>IFERROR(_xll.qlIndexFixing(Index1Y,$H1976,TRUE,_xll.ohTrigger(RecalcTrigger,Trigger1Y)),NA())</f>
        <v>1.5459450632625608E-2</v>
      </c>
      <c r="N1976" s="182">
        <f>IFERROR(_xll.qlIndexFixing(ONIndex1M,I1976,TRUE,_xll.ohTrigger(RecalcTrigger,Trigger1M)),NA())</f>
        <v>1.4566694249138479E-2</v>
      </c>
      <c r="O1976" s="44">
        <f>IFERROR(_xll.qlIndexFixing(ONIndex3M,I1976,TRUE,_xll.ohTrigger(RecalcTrigger,Trigger3M)),NA())</f>
        <v>1.4840722545272911E-2</v>
      </c>
      <c r="P1976" s="44">
        <f>IFERROR(_xll.qlIndexFixing(ONIndex6M,I1976,TRUE,_xll.ohTrigger(RecalcTrigger,Trigger6M)),NA())</f>
        <v>1.4881384829132926E-2</v>
      </c>
      <c r="Q1976" s="183">
        <f>IFERROR(_xll.qlIndexFixing(ONIndex1Y,I1976,TRUE,_xll.ohTrigger(RecalcTrigger,Trigger1Y)),NA())</f>
        <v>1.5275501520655155E-2</v>
      </c>
    </row>
    <row r="1977" spans="2:17" x14ac:dyDescent="0.2">
      <c r="B1977" s="39" t="s">
        <v>42</v>
      </c>
      <c r="D1977" s="42">
        <f>_xll.qlCalendarAdvance(Calendar,$D1976,B1977,"f",FALSE)</f>
        <v>53315</v>
      </c>
      <c r="E1977" s="177">
        <f>_xll.qlInterestRateIndexValueDate(IndexON,D1977)</f>
        <v>53315</v>
      </c>
      <c r="F1977" s="193">
        <f>IFERROR(_xll.qlIndexFixing(IndexON,D1977,TRUE,_xll.ohTrigger(RecalcTrigger,TriggerON)),NA())</f>
        <v>1.4482606004690979E-2</v>
      </c>
      <c r="H1977" s="42">
        <f>_xll.qlCalendarAdvance(Calendar,$H1976,B1977,"f",FALSE)</f>
        <v>53315</v>
      </c>
      <c r="I1977" s="177">
        <f>_xll.qlInterestRateIndexValueDate(Index1M,$H1977)</f>
        <v>53317</v>
      </c>
      <c r="J1977" s="182">
        <f>IFERROR(_xll.qlIndexFixing(Index1M,$H1977,TRUE,_xll.ohTrigger(RecalcTrigger,Trigger1M)),NA())</f>
        <v>1.4584755867889099E-2</v>
      </c>
      <c r="K1977" s="44">
        <f>IFERROR(_xll.qlIndexFixing(Index3M,H1977,TRUE,_xll.ohTrigger(RecalcTrigger,Trigger3M)),NA())</f>
        <v>1.4869533886090913E-2</v>
      </c>
      <c r="L1977" s="44">
        <f>IFERROR(_xll.qlIndexFixing(Index6M,$H1977,TRUE,_xll.ohTrigger(RecalcTrigger,Trigger6M)),NA())</f>
        <v>1.4966727439300291E-2</v>
      </c>
      <c r="M1977" s="183">
        <f>IFERROR(_xll.qlIndexFixing(Index1Y,$H1977,TRUE,_xll.ohTrigger(RecalcTrigger,Trigger1Y)),NA())</f>
        <v>1.5461877871098944E-2</v>
      </c>
      <c r="N1977" s="182">
        <f>IFERROR(_xll.qlIndexFixing(ONIndex1M,I1977,TRUE,_xll.ohTrigger(RecalcTrigger,Trigger1M)),NA())</f>
        <v>1.4571072442386424E-2</v>
      </c>
      <c r="O1977" s="44">
        <f>IFERROR(_xll.qlIndexFixing(ONIndex3M,I1977,TRUE,_xll.ohTrigger(RecalcTrigger,Trigger3M)),NA())</f>
        <v>1.4842068574241196E-2</v>
      </c>
      <c r="P1977" s="44">
        <f>IFERROR(_xll.qlIndexFixing(ONIndex6M,I1977,TRUE,_xll.ohTrigger(RecalcTrigger,Trigger6M)),NA())</f>
        <v>1.4884775757550983E-2</v>
      </c>
      <c r="Q1977" s="183">
        <f>IFERROR(_xll.qlIndexFixing(ONIndex1Y,I1977,TRUE,_xll.ohTrigger(RecalcTrigger,Trigger1Y)),NA())</f>
        <v>1.5280469682776854E-2</v>
      </c>
    </row>
    <row r="1978" spans="2:17" x14ac:dyDescent="0.2">
      <c r="B1978" s="39" t="s">
        <v>42</v>
      </c>
      <c r="D1978" s="42">
        <f>_xll.qlCalendarAdvance(Calendar,$D1977,B1978,"f",FALSE)</f>
        <v>53323</v>
      </c>
      <c r="E1978" s="177">
        <f>_xll.qlInterestRateIndexValueDate(IndexON,D1978)</f>
        <v>53323</v>
      </c>
      <c r="F1978" s="193">
        <f>IFERROR(_xll.qlIndexFixing(IndexON,D1978,TRUE,_xll.ohTrigger(RecalcTrigger,TriggerON)),NA())</f>
        <v>1.4486839512395377E-2</v>
      </c>
      <c r="H1978" s="42">
        <f>_xll.qlCalendarAdvance(Calendar,$H1977,B1978,"f",FALSE)</f>
        <v>53323</v>
      </c>
      <c r="I1978" s="177">
        <f>_xll.qlInterestRateIndexValueDate(Index1M,$H1978)</f>
        <v>53325</v>
      </c>
      <c r="J1978" s="182">
        <f>IFERROR(_xll.qlIndexFixing(Index1M,$H1978,TRUE,_xll.ohTrigger(RecalcTrigger,Trigger1M)),NA())</f>
        <v>1.4589100075966307E-2</v>
      </c>
      <c r="K1978" s="44">
        <f>IFERROR(_xll.qlIndexFixing(Index3M,H1978,TRUE,_xll.ohTrigger(RecalcTrigger,Trigger3M)),NA())</f>
        <v>1.4869882839691161E-2</v>
      </c>
      <c r="L1978" s="44">
        <f>IFERROR(_xll.qlIndexFixing(Index6M,$H1978,TRUE,_xll.ohTrigger(RecalcTrigger,Trigger6M)),NA())</f>
        <v>1.4969176245115999E-2</v>
      </c>
      <c r="M1978" s="183">
        <f>IFERROR(_xll.qlIndexFixing(Index1Y,$H1978,TRUE,_xll.ohTrigger(RecalcTrigger,Trigger1Y)),NA())</f>
        <v>1.5465567919879861E-2</v>
      </c>
      <c r="N1978" s="182">
        <f>IFERROR(_xll.qlIndexFixing(ONIndex1M,I1978,TRUE,_xll.ohTrigger(RecalcTrigger,Trigger1M)),NA())</f>
        <v>1.4574423836268835E-2</v>
      </c>
      <c r="O1978" s="44">
        <f>IFERROR(_xll.qlIndexFixing(ONIndex3M,I1978,TRUE,_xll.ohTrigger(RecalcTrigger,Trigger3M)),NA())</f>
        <v>1.4842108375523466E-2</v>
      </c>
      <c r="P1978" s="44">
        <f>IFERROR(_xll.qlIndexFixing(ONIndex6M,I1978,TRUE,_xll.ohTrigger(RecalcTrigger,Trigger6M)),NA())</f>
        <v>1.4886959858850801E-2</v>
      </c>
      <c r="Q1978" s="183">
        <f>IFERROR(_xll.qlIndexFixing(ONIndex1Y,I1978,TRUE,_xll.ohTrigger(RecalcTrigger,Trigger1Y)),NA())</f>
        <v>1.5283152861016447E-2</v>
      </c>
    </row>
    <row r="1979" spans="2:17" x14ac:dyDescent="0.2">
      <c r="B1979" s="39" t="s">
        <v>42</v>
      </c>
      <c r="D1979" s="42">
        <f>_xll.qlCalendarAdvance(Calendar,$D1978,B1979,"f",FALSE)</f>
        <v>53330</v>
      </c>
      <c r="E1979" s="177">
        <f>_xll.qlInterestRateIndexValueDate(IndexON,D1979)</f>
        <v>53330</v>
      </c>
      <c r="F1979" s="193">
        <f>IFERROR(_xll.qlIndexFixing(IndexON,D1979,TRUE,_xll.ohTrigger(RecalcTrigger,TriggerON)),NA())</f>
        <v>1.4490529598072399E-2</v>
      </c>
      <c r="H1979" s="42">
        <f>_xll.qlCalendarAdvance(Calendar,$H1978,B1979,"f",FALSE)</f>
        <v>53330</v>
      </c>
      <c r="I1979" s="177">
        <f>_xll.qlInterestRateIndexValueDate(Index1M,$H1979)</f>
        <v>53332</v>
      </c>
      <c r="J1979" s="182">
        <f>IFERROR(_xll.qlIndexFixing(Index1M,$H1979,TRUE,_xll.ohTrigger(RecalcTrigger,Trigger1M)),NA())</f>
        <v>1.4591356456663684E-2</v>
      </c>
      <c r="K1979" s="44">
        <f>IFERROR(_xll.qlIndexFixing(Index3M,H1979,TRUE,_xll.ohTrigger(RecalcTrigger,Trigger3M)),NA())</f>
        <v>1.4869607772351578E-2</v>
      </c>
      <c r="L1979" s="44">
        <f>IFERROR(_xll.qlIndexFixing(Index6M,$H1979,TRUE,_xll.ohTrigger(RecalcTrigger,Trigger6M)),NA())</f>
        <v>1.4970852216910528E-2</v>
      </c>
      <c r="M1979" s="183">
        <f>IFERROR(_xll.qlIndexFixing(Index1Y,$H1979,TRUE,_xll.ohTrigger(RecalcTrigger,Trigger1Y)),NA())</f>
        <v>1.5467921531220778E-2</v>
      </c>
      <c r="N1979" s="182">
        <f>IFERROR(_xll.qlIndexFixing(ONIndex1M,I1979,TRUE,_xll.ohTrigger(RecalcTrigger,Trigger1M)),NA())</f>
        <v>1.457728525209312E-2</v>
      </c>
      <c r="O1979" s="44">
        <f>IFERROR(_xll.qlIndexFixing(ONIndex3M,I1979,TRUE,_xll.ohTrigger(RecalcTrigger,Trigger3M)),NA())</f>
        <v>1.484214178423926E-2</v>
      </c>
      <c r="P1979" s="44">
        <f>IFERROR(_xll.qlIndexFixing(ONIndex6M,I1979,TRUE,_xll.ohTrigger(RecalcTrigger,Trigger6M)),NA())</f>
        <v>1.4888828340700044E-2</v>
      </c>
      <c r="Q1979" s="183">
        <f>IFERROR(_xll.qlIndexFixing(ONIndex1Y,I1979,TRUE,_xll.ohTrigger(RecalcTrigger,Trigger1Y)),NA())</f>
        <v>1.5285442384866954E-2</v>
      </c>
    </row>
    <row r="1980" spans="2:17" x14ac:dyDescent="0.2">
      <c r="B1980" s="39" t="s">
        <v>42</v>
      </c>
      <c r="D1980" s="42">
        <f>_xll.qlCalendarAdvance(Calendar,$D1979,B1980,"f",FALSE)</f>
        <v>53337</v>
      </c>
      <c r="E1980" s="177">
        <f>_xll.qlInterestRateIndexValueDate(IndexON,D1980)</f>
        <v>53337</v>
      </c>
      <c r="F1980" s="193">
        <f>IFERROR(_xll.qlIndexFixing(IndexON,D1980,TRUE,_xll.ohTrigger(RecalcTrigger,TriggerON)),NA())</f>
        <v>1.4494205259927284E-2</v>
      </c>
      <c r="H1980" s="42">
        <f>_xll.qlCalendarAdvance(Calendar,$H1979,B1980,"f",FALSE)</f>
        <v>53337</v>
      </c>
      <c r="I1980" s="177">
        <f>_xll.qlInterestRateIndexValueDate(Index1M,$H1980)</f>
        <v>53339</v>
      </c>
      <c r="J1980" s="182">
        <f>IFERROR(_xll.qlIndexFixing(Index1M,$H1980,TRUE,_xll.ohTrigger(RecalcTrigger,Trigger1M)),NA())</f>
        <v>1.4594663332219005E-2</v>
      </c>
      <c r="K1980" s="44">
        <f>IFERROR(_xll.qlIndexFixing(Index3M,H1980,TRUE,_xll.ohTrigger(RecalcTrigger,Trigger3M)),NA())</f>
        <v>1.4869640827416042E-2</v>
      </c>
      <c r="L1980" s="44">
        <f>IFERROR(_xll.qlIndexFixing(Index6M,$H1980,TRUE,_xll.ohTrigger(RecalcTrigger,Trigger6M)),NA())</f>
        <v>1.4972985082411096E-2</v>
      </c>
      <c r="M1980" s="183">
        <f>IFERROR(_xll.qlIndexFixing(Index1Y,$H1980,TRUE,_xll.ohTrigger(RecalcTrigger,Trigger1Y)),NA())</f>
        <v>1.5470260605808205E-2</v>
      </c>
      <c r="N1980" s="182">
        <f>IFERROR(_xll.qlIndexFixing(ONIndex1M,I1980,TRUE,_xll.ohTrigger(RecalcTrigger,Trigger1M)),NA())</f>
        <v>1.4580610451009335E-2</v>
      </c>
      <c r="O1980" s="44">
        <f>IFERROR(_xll.qlIndexFixing(ONIndex3M,I1980,TRUE,_xll.ohTrigger(RecalcTrigger,Trigger3M)),NA())</f>
        <v>1.4842179934442257E-2</v>
      </c>
      <c r="P1980" s="44">
        <f>IFERROR(_xll.qlIndexFixing(ONIndex6M,I1980,TRUE,_xll.ohTrigger(RecalcTrigger,Trigger6M)),NA())</f>
        <v>1.4891004008426023E-2</v>
      </c>
      <c r="Q1980" s="183">
        <f>IFERROR(_xll.qlIndexFixing(ONIndex1Y,I1980,TRUE,_xll.ohTrigger(RecalcTrigger,Trigger1Y)),NA())</f>
        <v>1.5288101384927089E-2</v>
      </c>
    </row>
    <row r="1981" spans="2:17" x14ac:dyDescent="0.2">
      <c r="B1981" s="39" t="s">
        <v>42</v>
      </c>
      <c r="D1981" s="42">
        <f>_xll.qlCalendarAdvance(Calendar,$D1980,B1981,"f",FALSE)</f>
        <v>53344</v>
      </c>
      <c r="E1981" s="177">
        <f>_xll.qlInterestRateIndexValueDate(IndexON,D1981)</f>
        <v>53344</v>
      </c>
      <c r="F1981" s="193">
        <f>IFERROR(_xll.qlIndexFixing(IndexON,D1981,TRUE,_xll.ohTrigger(RecalcTrigger,TriggerON)),NA())</f>
        <v>1.4497866445601915E-2</v>
      </c>
      <c r="H1981" s="42">
        <f>_xll.qlCalendarAdvance(Calendar,$H1980,B1981,"f",FALSE)</f>
        <v>53344</v>
      </c>
      <c r="I1981" s="177">
        <f>_xll.qlInterestRateIndexValueDate(Index1M,$H1981)</f>
        <v>53346</v>
      </c>
      <c r="J1981" s="182">
        <f>IFERROR(_xll.qlIndexFixing(Index1M,$H1981,TRUE,_xll.ohTrigger(RecalcTrigger,Trigger1M)),NA())</f>
        <v>1.459795593690597E-2</v>
      </c>
      <c r="K1981" s="44">
        <f>IFERROR(_xll.qlIndexFixing(Index3M,H1981,TRUE,_xll.ohTrigger(RecalcTrigger,Trigger3M)),NA())</f>
        <v>1.4869672972078085E-2</v>
      </c>
      <c r="L1981" s="44">
        <f>IFERROR(_xll.qlIndexFixing(Index6M,$H1981,TRUE,_xll.ohTrigger(RecalcTrigger,Trigger6M)),NA())</f>
        <v>1.4975113030785511E-2</v>
      </c>
      <c r="M1981" s="183">
        <f>IFERROR(_xll.qlIndexFixing(Index1Y,$H1981,TRUE,_xll.ohTrigger(RecalcTrigger,Trigger1Y)),NA())</f>
        <v>1.547258509282546E-2</v>
      </c>
      <c r="N1981" s="182">
        <f>IFERROR(_xll.qlIndexFixing(ONIndex1M,I1981,TRUE,_xll.ohTrigger(RecalcTrigger,Trigger1M)),NA())</f>
        <v>1.458392147374532E-2</v>
      </c>
      <c r="O1981" s="44">
        <f>IFERROR(_xll.qlIndexFixing(ONIndex3M,I1981,TRUE,_xll.ohTrigger(RecalcTrigger,Trigger3M)),NA())</f>
        <v>1.4842217191999296E-2</v>
      </c>
      <c r="P1981" s="44">
        <f>IFERROR(_xll.qlIndexFixing(ONIndex6M,I1981,TRUE,_xll.ohTrigger(RecalcTrigger,Trigger6M)),NA())</f>
        <v>1.4893175099253142E-2</v>
      </c>
      <c r="Q1981" s="183">
        <f>IFERROR(_xll.qlIndexFixing(ONIndex1Y,I1981,TRUE,_xll.ohTrigger(RecalcTrigger,Trigger1Y)),NA())</f>
        <v>1.5290747294818274E-2</v>
      </c>
    </row>
    <row r="1982" spans="2:17" x14ac:dyDescent="0.2">
      <c r="B1982" s="39" t="s">
        <v>42</v>
      </c>
      <c r="D1982" s="42">
        <f>_xll.qlCalendarAdvance(Calendar,$D1981,B1982,"f",FALSE)</f>
        <v>53351</v>
      </c>
      <c r="E1982" s="177">
        <f>_xll.qlInterestRateIndexValueDate(IndexON,D1982)</f>
        <v>53351</v>
      </c>
      <c r="F1982" s="193">
        <f>IFERROR(_xll.qlIndexFixing(IndexON,D1982,TRUE,_xll.ohTrigger(RecalcTrigger,TriggerON)),NA())</f>
        <v>1.4501513102578301E-2</v>
      </c>
      <c r="H1982" s="42">
        <f>_xll.qlCalendarAdvance(Calendar,$H1981,B1982,"f",FALSE)</f>
        <v>53351</v>
      </c>
      <c r="I1982" s="177">
        <f>_xll.qlInterestRateIndexValueDate(Index1M,$H1982)</f>
        <v>53353</v>
      </c>
      <c r="J1982" s="182">
        <f>IFERROR(_xll.qlIndexFixing(Index1M,$H1982,TRUE,_xll.ohTrigger(RecalcTrigger,Trigger1M)),NA())</f>
        <v>1.4601234220847055E-2</v>
      </c>
      <c r="K1982" s="44">
        <f>IFERROR(_xll.qlIndexFixing(Index3M,H1982,TRUE,_xll.ohTrigger(RecalcTrigger,Trigger3M)),NA())</f>
        <v>1.4869704203833045E-2</v>
      </c>
      <c r="L1982" s="44">
        <f>IFERROR(_xll.qlIndexFixing(Index6M,$H1982,TRUE,_xll.ohTrigger(RecalcTrigger,Trigger6M)),NA())</f>
        <v>1.4977236036918392E-2</v>
      </c>
      <c r="M1982" s="183">
        <f>IFERROR(_xll.qlIndexFixing(Index1Y,$H1982,TRUE,_xll.ohTrigger(RecalcTrigger,Trigger1Y)),NA())</f>
        <v>1.5474894941455212E-2</v>
      </c>
      <c r="N1982" s="182">
        <f>IFERROR(_xll.qlIndexFixing(ONIndex1M,I1982,TRUE,_xll.ohTrigger(RecalcTrigger,Trigger1M)),NA())</f>
        <v>1.4587218270660784E-2</v>
      </c>
      <c r="O1982" s="44">
        <f>IFERROR(_xll.qlIndexFixing(ONIndex3M,I1982,TRUE,_xll.ohTrigger(RecalcTrigger,Trigger3M)),NA())</f>
        <v>1.4842253554512297E-2</v>
      </c>
      <c r="P1982" s="44">
        <f>IFERROR(_xll.qlIndexFixing(ONIndex6M,I1982,TRUE,_xll.ohTrigger(RecalcTrigger,Trigger6M)),NA())</f>
        <v>1.4895341588561095E-2</v>
      </c>
      <c r="Q1982" s="183">
        <f>IFERROR(_xll.qlIndexFixing(ONIndex1Y,I1982,TRUE,_xll.ohTrigger(RecalcTrigger,Trigger1Y)),NA())</f>
        <v>1.5293380064500539E-2</v>
      </c>
    </row>
    <row r="1983" spans="2:17" x14ac:dyDescent="0.2">
      <c r="B1983" s="39" t="s">
        <v>42</v>
      </c>
      <c r="D1983" s="42">
        <f>_xll.qlCalendarAdvance(Calendar,$D1982,B1983,"f",FALSE)</f>
        <v>53358</v>
      </c>
      <c r="E1983" s="177">
        <f>_xll.qlInterestRateIndexValueDate(IndexON,D1983)</f>
        <v>53358</v>
      </c>
      <c r="F1983" s="193">
        <f>IFERROR(_xll.qlIndexFixing(IndexON,D1983,TRUE,_xll.ohTrigger(RecalcTrigger,TriggerON)),NA())</f>
        <v>1.4505145178258516E-2</v>
      </c>
      <c r="H1983" s="42">
        <f>_xll.qlCalendarAdvance(Calendar,$H1982,B1983,"f",FALSE)</f>
        <v>53358</v>
      </c>
      <c r="I1983" s="177">
        <f>_xll.qlInterestRateIndexValueDate(Index1M,$H1983)</f>
        <v>53360</v>
      </c>
      <c r="J1983" s="182">
        <f>IFERROR(_xll.qlIndexFixing(Index1M,$H1983,TRUE,_xll.ohTrigger(RecalcTrigger,Trigger1M)),NA())</f>
        <v>1.4602913884358098E-2</v>
      </c>
      <c r="K1983" s="44">
        <f>IFERROR(_xll.qlIndexFixing(Index3M,H1983,TRUE,_xll.ohTrigger(RecalcTrigger,Trigger3M)),NA())</f>
        <v>1.4869425813110066E-2</v>
      </c>
      <c r="L1983" s="44">
        <f>IFERROR(_xll.qlIndexFixing(Index6M,$H1983,TRUE,_xll.ohTrigger(RecalcTrigger,Trigger6M)),NA())</f>
        <v>1.4979354075694803E-2</v>
      </c>
      <c r="M1983" s="183">
        <f>IFERROR(_xll.qlIndexFixing(Index1Y,$H1983,TRUE,_xll.ohTrigger(RecalcTrigger,Trigger1Y)),NA())</f>
        <v>1.5477190100880124E-2</v>
      </c>
      <c r="N1983" s="182">
        <f>IFERROR(_xll.qlIndexFixing(ONIndex1M,I1983,TRUE,_xll.ohTrigger(RecalcTrigger,Trigger1M)),NA())</f>
        <v>1.4590500791635819E-2</v>
      </c>
      <c r="O1983" s="44">
        <f>IFERROR(_xll.qlIndexFixing(ONIndex3M,I1983,TRUE,_xll.ohTrigger(RecalcTrigger,Trigger3M)),NA())</f>
        <v>1.4842289019343369E-2</v>
      </c>
      <c r="P1983" s="44">
        <f>IFERROR(_xll.qlIndexFixing(ONIndex6M,I1983,TRUE,_xll.ohTrigger(RecalcTrigger,Trigger6M)),NA())</f>
        <v>1.4897503451170024E-2</v>
      </c>
      <c r="Q1983" s="183">
        <f>IFERROR(_xll.qlIndexFixing(ONIndex1Y,I1983,TRUE,_xll.ohTrigger(RecalcTrigger,Trigger1Y)),NA())</f>
        <v>1.5295999644013847E-2</v>
      </c>
    </row>
    <row r="1984" spans="2:17" x14ac:dyDescent="0.2">
      <c r="B1984" s="39" t="s">
        <v>42</v>
      </c>
      <c r="D1984" s="42">
        <f>_xll.qlCalendarAdvance(Calendar,$D1983,B1984,"f",FALSE)</f>
        <v>53365</v>
      </c>
      <c r="E1984" s="177">
        <f>_xll.qlInterestRateIndexValueDate(IndexON,D1984)</f>
        <v>53365</v>
      </c>
      <c r="F1984" s="193">
        <f>IFERROR(_xll.qlIndexFixing(IndexON,D1984,TRUE,_xll.ohTrigger(RecalcTrigger,TriggerON)),NA())</f>
        <v>1.4508762620284443E-2</v>
      </c>
      <c r="H1984" s="42">
        <f>_xll.qlCalendarAdvance(Calendar,$H1983,B1984,"f",FALSE)</f>
        <v>53365</v>
      </c>
      <c r="I1984" s="177">
        <f>_xll.qlInterestRateIndexValueDate(Index1M,$H1984)</f>
        <v>53367</v>
      </c>
      <c r="J1984" s="182">
        <f>IFERROR(_xll.qlIndexFixing(Index1M,$H1984,TRUE,_xll.ohTrigger(RecalcTrigger,Trigger1M)),NA())</f>
        <v>1.4606166083348209E-2</v>
      </c>
      <c r="K1984" s="44">
        <f>IFERROR(_xll.qlIndexFixing(Index3M,H1984,TRUE,_xll.ohTrigger(RecalcTrigger,Trigger3M)),NA())</f>
        <v>1.4869455276341021E-2</v>
      </c>
      <c r="L1984" s="44">
        <f>IFERROR(_xll.qlIndexFixing(Index6M,$H1984,TRUE,_xll.ohTrigger(RecalcTrigger,Trigger6M)),NA())</f>
        <v>1.4981467121998481E-2</v>
      </c>
      <c r="M1984" s="183">
        <f>IFERROR(_xll.qlIndexFixing(Index1Y,$H1984,TRUE,_xll.ohTrigger(RecalcTrigger,Trigger1Y)),NA())</f>
        <v>1.5479470520283952E-2</v>
      </c>
      <c r="N1984" s="182">
        <f>IFERROR(_xll.qlIndexFixing(ONIndex1M,I1984,TRUE,_xll.ohTrigger(RecalcTrigger,Trigger1M)),NA())</f>
        <v>1.4593768987030131E-2</v>
      </c>
      <c r="O1984" s="44">
        <f>IFERROR(_xll.qlIndexFixing(ONIndex3M,I1984,TRUE,_xll.ohTrigger(RecalcTrigger,Trigger3M)),NA())</f>
        <v>1.484232358409443E-2</v>
      </c>
      <c r="P1984" s="44">
        <f>IFERROR(_xll.qlIndexFixing(ONIndex6M,I1984,TRUE,_xll.ohTrigger(RecalcTrigger,Trigger6M)),NA())</f>
        <v>1.489966066253956E-2</v>
      </c>
      <c r="Q1984" s="183">
        <f>IFERROR(_xll.qlIndexFixing(ONIndex1Y,I1984,TRUE,_xll.ohTrigger(RecalcTrigger,Trigger1Y)),NA())</f>
        <v>1.5298605983478097E-2</v>
      </c>
    </row>
    <row r="1985" spans="2:17" x14ac:dyDescent="0.2">
      <c r="B1985" s="39" t="s">
        <v>42</v>
      </c>
      <c r="D1985" s="42">
        <f>_xll.qlCalendarAdvance(Calendar,$D1984,B1985,"f",FALSE)</f>
        <v>53372</v>
      </c>
      <c r="E1985" s="177">
        <f>_xll.qlInterestRateIndexValueDate(IndexON,D1985)</f>
        <v>53372</v>
      </c>
      <c r="F1985" s="193">
        <f>IFERROR(_xll.qlIndexFixing(IndexON,D1985,TRUE,_xll.ohTrigger(RecalcTrigger,TriggerON)),NA())</f>
        <v>1.4512365376058156E-2</v>
      </c>
      <c r="H1985" s="42">
        <f>_xll.qlCalendarAdvance(Calendar,$H1984,B1985,"f",FALSE)</f>
        <v>53372</v>
      </c>
      <c r="I1985" s="177">
        <f>_xll.qlInterestRateIndexValueDate(Index1M,$H1985)</f>
        <v>53374</v>
      </c>
      <c r="J1985" s="182">
        <f>IFERROR(_xll.qlIndexFixing(Index1M,$H1985,TRUE,_xll.ohTrigger(RecalcTrigger,Trigger1M)),NA())</f>
        <v>1.4609403824294986E-2</v>
      </c>
      <c r="K1985" s="44">
        <f>IFERROR(_xll.qlIndexFixing(Index3M,H1985,TRUE,_xll.ohTrigger(RecalcTrigger,Trigger3M)),NA())</f>
        <v>1.486948381935886E-2</v>
      </c>
      <c r="L1985" s="44">
        <f>IFERROR(_xll.qlIndexFixing(Index6M,$H1985,TRUE,_xll.ohTrigger(RecalcTrigger,Trigger6M)),NA())</f>
        <v>1.4983575150714044E-2</v>
      </c>
      <c r="M1985" s="183">
        <f>IFERROR(_xll.qlIndexFixing(Index1Y,$H1985,TRUE,_xll.ohTrigger(RecalcTrigger,Trigger1Y)),NA())</f>
        <v>1.5481736148849798E-2</v>
      </c>
      <c r="N1985" s="182">
        <f>IFERROR(_xll.qlIndexFixing(ONIndex1M,I1985,TRUE,_xll.ohTrigger(RecalcTrigger,Trigger1M)),NA())</f>
        <v>1.4597022807043558E-2</v>
      </c>
      <c r="O1985" s="44">
        <f>IFERROR(_xll.qlIndexFixing(ONIndex3M,I1985,TRUE,_xll.ohTrigger(RecalcTrigger,Trigger3M)),NA())</f>
        <v>1.4842357246287463E-2</v>
      </c>
      <c r="P1985" s="44">
        <f>IFERROR(_xll.qlIndexFixing(ONIndex6M,I1985,TRUE,_xll.ohTrigger(RecalcTrigger,Trigger6M)),NA())</f>
        <v>1.4901813197329972E-2</v>
      </c>
      <c r="Q1985" s="183">
        <f>IFERROR(_xll.qlIndexFixing(ONIndex1Y,I1985,TRUE,_xll.ohTrigger(RecalcTrigger,Trigger1Y)),NA())</f>
        <v>1.5301199032853319E-2</v>
      </c>
    </row>
    <row r="1986" spans="2:17" x14ac:dyDescent="0.2">
      <c r="B1986" s="39" t="s">
        <v>42</v>
      </c>
      <c r="D1986" s="42">
        <f>_xll.qlCalendarAdvance(Calendar,$D1985,B1986,"f",FALSE)</f>
        <v>53379</v>
      </c>
      <c r="E1986" s="177">
        <f>_xll.qlInterestRateIndexValueDate(IndexON,D1986)</f>
        <v>53379</v>
      </c>
      <c r="F1986" s="193">
        <f>IFERROR(_xll.qlIndexFixing(IndexON,D1986,TRUE,_xll.ohTrigger(RecalcTrigger,TriggerON)),NA())</f>
        <v>1.4515953393221537E-2</v>
      </c>
      <c r="H1986" s="42">
        <f>_xll.qlCalendarAdvance(Calendar,$H1985,B1986,"f",FALSE)</f>
        <v>53379</v>
      </c>
      <c r="I1986" s="177">
        <f>_xll.qlInterestRateIndexValueDate(Index1M,$H1986)</f>
        <v>53381</v>
      </c>
      <c r="J1986" s="182">
        <f>IFERROR(_xll.qlIndexFixing(Index1M,$H1986,TRUE,_xll.ohTrigger(RecalcTrigger,Trigger1M)),NA())</f>
        <v>1.4614728370304086E-2</v>
      </c>
      <c r="K1986" s="44">
        <f>IFERROR(_xll.qlIndexFixing(Index3M,H1986,TRUE,_xll.ohTrigger(RecalcTrigger,Trigger3M)),NA())</f>
        <v>1.4869511439655021E-2</v>
      </c>
      <c r="L1986" s="44">
        <f>IFERROR(_xll.qlIndexFixing(Index6M,$H1986,TRUE,_xll.ohTrigger(RecalcTrigger,Trigger6M)),NA())</f>
        <v>1.4985678136725675E-2</v>
      </c>
      <c r="M1986" s="183">
        <f>IFERROR(_xll.qlIndexFixing(Index1Y,$H1986,TRUE,_xll.ohTrigger(RecalcTrigger,Trigger1Y)),NA())</f>
        <v>1.5483986935761199E-2</v>
      </c>
      <c r="N1986" s="182">
        <f>IFERROR(_xll.qlIndexFixing(ONIndex1M,I1986,TRUE,_xll.ohTrigger(RecalcTrigger,Trigger1M)),NA())</f>
        <v>1.4600262201875935E-2</v>
      </c>
      <c r="O1986" s="44">
        <f>IFERROR(_xll.qlIndexFixing(ONIndex3M,I1986,TRUE,_xll.ohTrigger(RecalcTrigger,Trigger3M)),NA())</f>
        <v>1.4842390003284578E-2</v>
      </c>
      <c r="P1986" s="44">
        <f>IFERROR(_xll.qlIndexFixing(ONIndex6M,I1986,TRUE,_xll.ohTrigger(RecalcTrigger,Trigger6M)),NA())</f>
        <v>1.4903961030841018E-2</v>
      </c>
      <c r="Q1986" s="183">
        <f>IFERROR(_xll.qlIndexFixing(ONIndex1Y,I1986,TRUE,_xll.ohTrigger(RecalcTrigger,Trigger1Y)),NA())</f>
        <v>1.5303778742339347E-2</v>
      </c>
    </row>
    <row r="1987" spans="2:17" x14ac:dyDescent="0.2">
      <c r="B1987" s="39" t="s">
        <v>42</v>
      </c>
      <c r="D1987" s="42">
        <f>_xll.qlCalendarAdvance(Calendar,$D1986,B1987,"f",FALSE)</f>
        <v>53386</v>
      </c>
      <c r="E1987" s="177">
        <f>_xll.qlInterestRateIndexValueDate(IndexON,D1987)</f>
        <v>53386</v>
      </c>
      <c r="F1987" s="193">
        <f>IFERROR(_xll.qlIndexFixing(IndexON,D1987,TRUE,_xll.ohTrigger(RecalcTrigger,TriggerON)),NA())</f>
        <v>1.4519526618936851E-2</v>
      </c>
      <c r="H1987" s="42">
        <f>_xll.qlCalendarAdvance(Calendar,$H1986,B1987,"f",FALSE)</f>
        <v>53386</v>
      </c>
      <c r="I1987" s="177">
        <f>_xll.qlInterestRateIndexValueDate(Index1M,$H1987)</f>
        <v>53388</v>
      </c>
      <c r="J1987" s="182">
        <f>IFERROR(_xll.qlIndexFixing(Index1M,$H1987,TRUE,_xll.ohTrigger(RecalcTrigger,Trigger1M)),NA())</f>
        <v>1.4617409083274562E-2</v>
      </c>
      <c r="K1987" s="44">
        <f>IFERROR(_xll.qlIndexFixing(Index3M,H1987,TRUE,_xll.ohTrigger(RecalcTrigger,Trigger3M)),NA())</f>
        <v>1.4871080389257083E-2</v>
      </c>
      <c r="L1987" s="44">
        <f>IFERROR(_xll.qlIndexFixing(Index6M,$H1987,TRUE,_xll.ohTrigger(RecalcTrigger,Trigger6M)),NA())</f>
        <v>1.498961318164904E-2</v>
      </c>
      <c r="M1987" s="183">
        <f>IFERROR(_xll.qlIndexFixing(Index1Y,$H1987,TRUE,_xll.ohTrigger(RecalcTrigger,Trigger1Y)),NA())</f>
        <v>1.5486222830202128E-2</v>
      </c>
      <c r="N1987" s="182">
        <f>IFERROR(_xll.qlIndexFixing(ONIndex1M,I1987,TRUE,_xll.ohTrigger(RecalcTrigger,Trigger1M)),NA())</f>
        <v>1.4603487121647163E-2</v>
      </c>
      <c r="O1987" s="44">
        <f>IFERROR(_xll.qlIndexFixing(ONIndex3M,I1987,TRUE,_xll.ohTrigger(RecalcTrigger,Trigger3M)),NA())</f>
        <v>1.4842421852767629E-2</v>
      </c>
      <c r="P1987" s="44">
        <f>IFERROR(_xll.qlIndexFixing(ONIndex6M,I1987,TRUE,_xll.ohTrigger(RecalcTrigger,Trigger6M)),NA())</f>
        <v>1.4906104138132648E-2</v>
      </c>
      <c r="Q1987" s="183">
        <f>IFERROR(_xll.qlIndexFixing(ONIndex1Y,I1987,TRUE,_xll.ohTrigger(RecalcTrigger,Trigger1Y)),NA())</f>
        <v>1.5306345062136018E-2</v>
      </c>
    </row>
    <row r="1988" spans="2:17" x14ac:dyDescent="0.2">
      <c r="B1988" s="39" t="s">
        <v>42</v>
      </c>
      <c r="D1988" s="42">
        <f>_xll.qlCalendarAdvance(Calendar,$D1987,B1988,"f",FALSE)</f>
        <v>53393</v>
      </c>
      <c r="E1988" s="177">
        <f>_xll.qlInterestRateIndexValueDate(IndexON,D1988)</f>
        <v>53393</v>
      </c>
      <c r="F1988" s="193">
        <f>IFERROR(_xll.qlIndexFixing(IndexON,D1988,TRUE,_xll.ohTrigger(RecalcTrigger,TriggerON)),NA())</f>
        <v>1.4523085000925917E-2</v>
      </c>
      <c r="H1988" s="42">
        <f>_xll.qlCalendarAdvance(Calendar,$H1987,B1988,"f",FALSE)</f>
        <v>53393</v>
      </c>
      <c r="I1988" s="177">
        <f>_xll.qlInterestRateIndexValueDate(Index1M,$H1988)</f>
        <v>53395</v>
      </c>
      <c r="J1988" s="182">
        <f>IFERROR(_xll.qlIndexFixing(Index1M,$H1988,TRUE,_xll.ohTrigger(RecalcTrigger,Trigger1M)),NA())</f>
        <v>1.4620600395100975E-2</v>
      </c>
      <c r="K1988" s="44">
        <f>IFERROR(_xll.qlIndexFixing(Index3M,H1988,TRUE,_xll.ohTrigger(RecalcTrigger,Trigger3M)),NA())</f>
        <v>1.4871105827943985E-2</v>
      </c>
      <c r="L1988" s="44">
        <f>IFERROR(_xll.qlIndexFixing(Index6M,$H1988,TRUE,_xll.ohTrigger(RecalcTrigger,Trigger6M)),NA())</f>
        <v>1.4991704862948124E-2</v>
      </c>
      <c r="M1988" s="183">
        <f>IFERROR(_xll.qlIndexFixing(Index1Y,$H1988,TRUE,_xll.ohTrigger(RecalcTrigger,Trigger1Y)),NA())</f>
        <v>1.5488443781356559E-2</v>
      </c>
      <c r="N1988" s="182">
        <f>IFERROR(_xll.qlIndexFixing(ONIndex1M,I1988,TRUE,_xll.ohTrigger(RecalcTrigger,Trigger1M)),NA())</f>
        <v>1.4606697516477141E-2</v>
      </c>
      <c r="O1988" s="44">
        <f>IFERROR(_xll.qlIndexFixing(ONIndex3M,I1988,TRUE,_xll.ohTrigger(RecalcTrigger,Trigger3M)),NA())</f>
        <v>1.484245279201879E-2</v>
      </c>
      <c r="P1988" s="44">
        <f>IFERROR(_xll.qlIndexFixing(ONIndex6M,I1988,TRUE,_xll.ohTrigger(RecalcTrigger,Trigger6M)),NA())</f>
        <v>1.4908242494264812E-2</v>
      </c>
      <c r="Q1988" s="183">
        <f>IFERROR(_xll.qlIndexFixing(ONIndex1Y,I1988,TRUE,_xll.ohTrigger(RecalcTrigger,Trigger1Y)),NA())</f>
        <v>1.5308897941963551E-2</v>
      </c>
    </row>
    <row r="1989" spans="2:17" x14ac:dyDescent="0.2">
      <c r="B1989" s="39" t="s">
        <v>42</v>
      </c>
      <c r="D1989" s="42">
        <f>_xll.qlCalendarAdvance(Calendar,$D1988,B1989,"f",FALSE)</f>
        <v>53400</v>
      </c>
      <c r="E1989" s="177">
        <f>_xll.qlInterestRateIndexValueDate(IndexON,D1989)</f>
        <v>53400</v>
      </c>
      <c r="F1989" s="193">
        <f>IFERROR(_xll.qlIndexFixing(IndexON,D1989,TRUE,_xll.ohTrigger(RecalcTrigger,TriggerON)),NA())</f>
        <v>1.4526628486750681E-2</v>
      </c>
      <c r="H1989" s="42">
        <f>_xll.qlCalendarAdvance(Calendar,$H1988,B1989,"f",FALSE)</f>
        <v>53400</v>
      </c>
      <c r="I1989" s="177">
        <f>_xll.qlInterestRateIndexValueDate(Index1M,$H1989)</f>
        <v>53402</v>
      </c>
      <c r="J1989" s="182">
        <f>IFERROR(_xll.qlIndexFixing(Index1M,$H1989,TRUE,_xll.ohTrigger(RecalcTrigger,Trigger1M)),NA())</f>
        <v>1.4623777036971815E-2</v>
      </c>
      <c r="K1989" s="44">
        <f>IFERROR(_xll.qlIndexFixing(Index3M,H1989,TRUE,_xll.ohTrigger(RecalcTrigger,Trigger3M)),NA())</f>
        <v>1.4871130335301829E-2</v>
      </c>
      <c r="L1989" s="44">
        <f>IFERROR(_xll.qlIndexFixing(Index6M,$H1989,TRUE,_xll.ohTrigger(RecalcTrigger,Trigger6M)),NA())</f>
        <v>1.4993791418217446E-2</v>
      </c>
      <c r="M1989" s="183">
        <f>IFERROR(_xll.qlIndexFixing(Index1Y,$H1989,TRUE,_xll.ohTrigger(RecalcTrigger,Trigger1Y)),NA())</f>
        <v>1.5490649738408462E-2</v>
      </c>
      <c r="N1989" s="182">
        <f>IFERROR(_xll.qlIndexFixing(ONIndex1M,I1989,TRUE,_xll.ohTrigger(RecalcTrigger,Trigger1M)),NA())</f>
        <v>1.4609893336725577E-2</v>
      </c>
      <c r="O1989" s="44">
        <f>IFERROR(_xll.qlIndexFixing(ONIndex3M,I1989,TRUE,_xll.ohTrigger(RecalcTrigger,Trigger3M)),NA())</f>
        <v>1.4842482818879787E-2</v>
      </c>
      <c r="P1989" s="44">
        <f>IFERROR(_xll.qlIndexFixing(ONIndex6M,I1989,TRUE,_xll.ohTrigger(RecalcTrigger,Trigger6M)),NA())</f>
        <v>1.4910376074217524E-2</v>
      </c>
      <c r="Q1989" s="183">
        <f>IFERROR(_xll.qlIndexFixing(ONIndex1Y,I1989,TRUE,_xll.ohTrigger(RecalcTrigger,Trigger1Y)),NA())</f>
        <v>1.5311437332101718E-2</v>
      </c>
    </row>
    <row r="1990" spans="2:17" x14ac:dyDescent="0.2">
      <c r="B1990" s="39" t="s">
        <v>42</v>
      </c>
      <c r="D1990" s="42">
        <f>_xll.qlCalendarAdvance(Calendar,$D1989,B1990,"f",FALSE)</f>
        <v>53407</v>
      </c>
      <c r="E1990" s="177">
        <f>_xll.qlInterestRateIndexValueDate(IndexON,D1990)</f>
        <v>53407</v>
      </c>
      <c r="F1990" s="193">
        <f>IFERROR(_xll.qlIndexFixing(IndexON,D1990,TRUE,_xll.ohTrigger(RecalcTrigger,TriggerON)),NA())</f>
        <v>1.4530157023733281E-2</v>
      </c>
      <c r="H1990" s="42">
        <f>_xll.qlCalendarAdvance(Calendar,$H1989,B1990,"f",FALSE)</f>
        <v>53407</v>
      </c>
      <c r="I1990" s="177">
        <f>_xll.qlInterestRateIndexValueDate(Index1M,$H1990)</f>
        <v>53413</v>
      </c>
      <c r="J1990" s="182">
        <f>IFERROR(_xll.qlIndexFixing(Index1M,$H1990,TRUE,_xll.ohTrigger(RecalcTrigger,Trigger1M)),NA())</f>
        <v>1.4628739143480729E-2</v>
      </c>
      <c r="K1990" s="44">
        <f>IFERROR(_xll.qlIndexFixing(Index3M,H1990,TRUE,_xll.ohTrigger(RecalcTrigger,Trigger3M)),NA())</f>
        <v>1.4870550522482835E-2</v>
      </c>
      <c r="L1990" s="44">
        <f>IFERROR(_xll.qlIndexFixing(Index6M,$H1990,TRUE,_xll.ohTrigger(RecalcTrigger,Trigger6M)),NA())</f>
        <v>1.4996601645977551E-2</v>
      </c>
      <c r="M1990" s="183">
        <f>IFERROR(_xll.qlIndexFixing(Index1Y,$H1990,TRUE,_xll.ohTrigger(RecalcTrigger,Trigger1Y)),NA())</f>
        <v>1.5493130495886652E-2</v>
      </c>
      <c r="N1990" s="182">
        <f>IFERROR(_xll.qlIndexFixing(ONIndex1M,I1990,TRUE,_xll.ohTrigger(RecalcTrigger,Trigger1M)),NA())</f>
        <v>1.4613980752411493E-2</v>
      </c>
      <c r="O1990" s="44">
        <f>IFERROR(_xll.qlIndexFixing(ONIndex3M,I1990,TRUE,_xll.ohTrigger(RecalcTrigger,Trigger3M)),NA())</f>
        <v>1.4842520079634269E-2</v>
      </c>
      <c r="P1990" s="44">
        <f>IFERROR(_xll.qlIndexFixing(ONIndex6M,I1990,TRUE,_xll.ohTrigger(RecalcTrigger,Trigger6M)),NA())</f>
        <v>1.4913112190750866E-2</v>
      </c>
      <c r="Q1990" s="183">
        <f>IFERROR(_xll.qlIndexFixing(ONIndex1Y,I1990,TRUE,_xll.ohTrigger(RecalcTrigger,Trigger1Y)),NA())</f>
        <v>1.5314682360347831E-2</v>
      </c>
    </row>
    <row r="1991" spans="2:17" x14ac:dyDescent="0.2">
      <c r="B1991" s="39" t="s">
        <v>42</v>
      </c>
      <c r="D1991" s="42">
        <f>_xll.qlCalendarAdvance(Calendar,$D1990,B1991,"f",FALSE)</f>
        <v>53414</v>
      </c>
      <c r="E1991" s="177">
        <f>_xll.qlInterestRateIndexValueDate(IndexON,D1991)</f>
        <v>53414</v>
      </c>
      <c r="F1991" s="193">
        <f>IFERROR(_xll.qlIndexFixing(IndexON,D1991,TRUE,_xll.ohTrigger(RecalcTrigger,TriggerON)),NA())</f>
        <v>1.4533670559435663E-2</v>
      </c>
      <c r="H1991" s="42">
        <f>_xll.qlCalendarAdvance(Calendar,$H1990,B1991,"f",FALSE)</f>
        <v>53414</v>
      </c>
      <c r="I1991" s="177">
        <f>_xll.qlInterestRateIndexValueDate(Index1M,$H1991)</f>
        <v>53416</v>
      </c>
      <c r="J1991" s="182">
        <f>IFERROR(_xll.qlIndexFixing(Index1M,$H1991,TRUE,_xll.ohTrigger(RecalcTrigger,Trigger1M)),NA())</f>
        <v>1.4630086111300592E-2</v>
      </c>
      <c r="K1991" s="44">
        <f>IFERROR(_xll.qlIndexFixing(Index3M,H1991,TRUE,_xll.ohTrigger(RecalcTrigger,Trigger3M)),NA())</f>
        <v>1.4870251979612429E-2</v>
      </c>
      <c r="L1991" s="44">
        <f>IFERROR(_xll.qlIndexFixing(Index6M,$H1991,TRUE,_xll.ohTrigger(RecalcTrigger,Trigger6M)),NA())</f>
        <v>1.4996574696450516E-2</v>
      </c>
      <c r="M1991" s="183">
        <f>IFERROR(_xll.qlIndexFixing(Index1Y,$H1991,TRUE,_xll.ohTrigger(RecalcTrigger,Trigger1Y)),NA())</f>
        <v>1.5493584654430584E-2</v>
      </c>
      <c r="N1991" s="182">
        <f>IFERROR(_xll.qlIndexFixing(ONIndex1M,I1991,TRUE,_xll.ohTrigger(RecalcTrigger,Trigger1M)),NA())</f>
        <v>1.4616241053957424E-2</v>
      </c>
      <c r="O1991" s="44">
        <f>IFERROR(_xll.qlIndexFixing(ONIndex3M,I1991,TRUE,_xll.ohTrigger(RecalcTrigger,Trigger3M)),NA())</f>
        <v>1.4842540124559989E-2</v>
      </c>
      <c r="P1991" s="44">
        <f>IFERROR(_xll.qlIndexFixing(ONIndex6M,I1991,TRUE,_xll.ohTrigger(RecalcTrigger,Trigger6M)),NA())</f>
        <v>1.4914628806543817E-2</v>
      </c>
      <c r="Q1991" s="183">
        <f>IFERROR(_xll.qlIndexFixing(ONIndex1Y,I1991,TRUE,_xll.ohTrigger(RecalcTrigger,Trigger1Y)),NA())</f>
        <v>1.5316475443549749E-2</v>
      </c>
    </row>
    <row r="1992" spans="2:17" x14ac:dyDescent="0.2">
      <c r="B1992" s="39" t="s">
        <v>42</v>
      </c>
      <c r="D1992" s="42">
        <f>_xll.qlCalendarAdvance(Calendar,$D1991,B1992,"f",FALSE)</f>
        <v>53421</v>
      </c>
      <c r="E1992" s="177">
        <f>_xll.qlInterestRateIndexValueDate(IndexON,D1992)</f>
        <v>53421</v>
      </c>
      <c r="F1992" s="193">
        <f>IFERROR(_xll.qlIndexFixing(IndexON,D1992,TRUE,_xll.ohTrigger(RecalcTrigger,TriggerON)),NA())</f>
        <v>1.4537169041259901E-2</v>
      </c>
      <c r="H1992" s="42">
        <f>_xll.qlCalendarAdvance(Calendar,$H1991,B1992,"f",FALSE)</f>
        <v>53421</v>
      </c>
      <c r="I1992" s="177">
        <f>_xll.qlInterestRateIndexValueDate(Index1M,$H1992)</f>
        <v>53423</v>
      </c>
      <c r="J1992" s="182">
        <f>IFERROR(_xll.qlIndexFixing(Index1M,$H1992,TRUE,_xll.ohTrigger(RecalcTrigger,Trigger1M)),NA())</f>
        <v>1.4633218443985435E-2</v>
      </c>
      <c r="K1992" s="44">
        <f>IFERROR(_xll.qlIndexFixing(Index3M,H1992,TRUE,_xll.ohTrigger(RecalcTrigger,Trigger3M)),NA())</f>
        <v>1.4870273877806456E-2</v>
      </c>
      <c r="L1992" s="44">
        <f>IFERROR(_xll.qlIndexFixing(Index6M,$H1992,TRUE,_xll.ohTrigger(RecalcTrigger,Trigger6M)),NA())</f>
        <v>1.500002007664583E-2</v>
      </c>
      <c r="M1992" s="183">
        <f>IFERROR(_xll.qlIndexFixing(Index1Y,$H1992,TRUE,_xll.ohTrigger(RecalcTrigger,Trigger1Y)),NA())</f>
        <v>1.5497177136796584E-2</v>
      </c>
      <c r="N1992" s="182">
        <f>IFERROR(_xll.qlIndexFixing(ONIndex1M,I1992,TRUE,_xll.ohTrigger(RecalcTrigger,Trigger1M)),NA())</f>
        <v>1.4619392851260571E-2</v>
      </c>
      <c r="O1992" s="44">
        <f>IFERROR(_xll.qlIndexFixing(ONIndex3M,I1992,TRUE,_xll.ohTrigger(RecalcTrigger,Trigger3M)),NA())</f>
        <v>1.4842567398503093E-2</v>
      </c>
      <c r="P1992" s="44">
        <f>IFERROR(_xll.qlIndexFixing(ONIndex6M,I1992,TRUE,_xll.ohTrigger(RecalcTrigger,Trigger6M)),NA())</f>
        <v>1.4916747909117234E-2</v>
      </c>
      <c r="Q1992" s="183">
        <f>IFERROR(_xll.qlIndexFixing(ONIndex1Y,I1992,TRUE,_xll.ohTrigger(RecalcTrigger,Trigger1Y)),NA())</f>
        <v>1.5318974065019475E-2</v>
      </c>
    </row>
    <row r="1993" spans="2:17" x14ac:dyDescent="0.2">
      <c r="B1993" s="39" t="s">
        <v>42</v>
      </c>
      <c r="D1993" s="42">
        <f>_xll.qlCalendarAdvance(Calendar,$D1992,B1993,"f",FALSE)</f>
        <v>53428</v>
      </c>
      <c r="E1993" s="177">
        <f>_xll.qlInterestRateIndexValueDate(IndexON,D1993)</f>
        <v>53428</v>
      </c>
      <c r="F1993" s="193">
        <f>IFERROR(_xll.qlIndexFixing(IndexON,D1993,TRUE,_xll.ohTrigger(RecalcTrigger,TriggerON)),NA())</f>
        <v>1.4540652416927813E-2</v>
      </c>
      <c r="H1993" s="42">
        <f>_xll.qlCalendarAdvance(Calendar,$H1992,B1993,"f",FALSE)</f>
        <v>53428</v>
      </c>
      <c r="I1993" s="177">
        <f>_xll.qlInterestRateIndexValueDate(Index1M,$H1993)</f>
        <v>53430</v>
      </c>
      <c r="J1993" s="182">
        <f>IFERROR(_xll.qlIndexFixing(Index1M,$H1993,TRUE,_xll.ohTrigger(RecalcTrigger,Trigger1M)),NA())</f>
        <v>1.4636335907168518E-2</v>
      </c>
      <c r="K1993" s="44">
        <f>IFERROR(_xll.qlIndexFixing(Index3M,H1993,TRUE,_xll.ohTrigger(RecalcTrigger,Trigger3M)),NA())</f>
        <v>1.4870294835296265E-2</v>
      </c>
      <c r="L1993" s="44">
        <f>IFERROR(_xll.qlIndexFixing(Index6M,$H1993,TRUE,_xll.ohTrigger(RecalcTrigger,Trigger6M)),NA())</f>
        <v>1.5002085876592502E-2</v>
      </c>
      <c r="M1993" s="183">
        <f>IFERROR(_xll.qlIndexFixing(Index1Y,$H1993,TRUE,_xll.ohTrigger(RecalcTrigger,Trigger1Y)),NA())</f>
        <v>1.5499797657885953E-2</v>
      </c>
      <c r="N1993" s="182">
        <f>IFERROR(_xll.qlIndexFixing(ONIndex1M,I1993,TRUE,_xll.ohTrigger(RecalcTrigger,Trigger1M)),NA())</f>
        <v>1.4622529874701584E-2</v>
      </c>
      <c r="O1993" s="44">
        <f>IFERROR(_xll.qlIndexFixing(ONIndex3M,I1993,TRUE,_xll.ohTrigger(RecalcTrigger,Trigger3M)),NA())</f>
        <v>1.4842593749904154E-2</v>
      </c>
      <c r="P1993" s="44">
        <f>IFERROR(_xll.qlIndexFixing(ONIndex6M,I1993,TRUE,_xll.ohTrigger(RecalcTrigger,Trigger6M)),NA())</f>
        <v>1.4918862135830935E-2</v>
      </c>
      <c r="Q1993" s="183">
        <f>IFERROR(_xll.qlIndexFixing(ONIndex1Y,I1993,TRUE,_xll.ohTrigger(RecalcTrigger,Trigger1Y)),NA())</f>
        <v>1.5321458997039628E-2</v>
      </c>
    </row>
    <row r="1994" spans="2:17" x14ac:dyDescent="0.2">
      <c r="B1994" s="39" t="s">
        <v>42</v>
      </c>
      <c r="D1994" s="42">
        <f>_xll.qlCalendarAdvance(Calendar,$D1993,B1994,"f",FALSE)</f>
        <v>53435</v>
      </c>
      <c r="E1994" s="177">
        <f>_xll.qlInterestRateIndexValueDate(IndexON,D1994)</f>
        <v>53435</v>
      </c>
      <c r="F1994" s="193">
        <f>IFERROR(_xll.qlIndexFixing(IndexON,D1994,TRUE,_xll.ohTrigger(RecalcTrigger,TriggerON)),NA())</f>
        <v>1.4544120633681601E-2</v>
      </c>
      <c r="H1994" s="42">
        <f>_xll.qlCalendarAdvance(Calendar,$H1993,B1994,"f",FALSE)</f>
        <v>53435</v>
      </c>
      <c r="I1994" s="177">
        <f>_xll.qlInterestRateIndexValueDate(Index1M,$H1994)</f>
        <v>53437</v>
      </c>
      <c r="J1994" s="182">
        <f>IFERROR(_xll.qlIndexFixing(Index1M,$H1994,TRUE,_xll.ohTrigger(RecalcTrigger,Trigger1M)),NA())</f>
        <v>1.4639438450964586E-2</v>
      </c>
      <c r="K1994" s="44">
        <f>IFERROR(_xll.qlIndexFixing(Index3M,H1994,TRUE,_xll.ohTrigger(RecalcTrigger,Trigger3M)),NA())</f>
        <v>1.4870314849573973E-2</v>
      </c>
      <c r="L1994" s="44">
        <f>IFERROR(_xll.qlIndexFixing(Index6M,$H1994,TRUE,_xll.ohTrigger(RecalcTrigger,Trigger6M)),NA())</f>
        <v>1.5004146424907395E-2</v>
      </c>
      <c r="M1994" s="183">
        <f>IFERROR(_xll.qlIndexFixing(Index1Y,$H1994,TRUE,_xll.ohTrigger(RecalcTrigger,Trigger1Y)),NA())</f>
        <v>1.5501452833598757E-2</v>
      </c>
      <c r="N1994" s="182">
        <f>IFERROR(_xll.qlIndexFixing(ONIndex1M,I1994,TRUE,_xll.ohTrigger(RecalcTrigger,Trigger1M)),NA())</f>
        <v>1.4625652074400364E-2</v>
      </c>
      <c r="O1994" s="44">
        <f>IFERROR(_xll.qlIndexFixing(ONIndex3M,I1994,TRUE,_xll.ohTrigger(RecalcTrigger,Trigger3M)),NA())</f>
        <v>1.4842619176125282E-2</v>
      </c>
      <c r="P1994" s="44">
        <f>IFERROR(_xll.qlIndexFixing(ONIndex6M,I1994,TRUE,_xll.ohTrigger(RecalcTrigger,Trigger6M)),NA())</f>
        <v>1.4920971462064614E-2</v>
      </c>
      <c r="Q1994" s="183">
        <f>IFERROR(_xll.qlIndexFixing(ONIndex1Y,I1994,TRUE,_xll.ohTrigger(RecalcTrigger,Trigger1Y)),NA())</f>
        <v>1.532393018965017E-2</v>
      </c>
    </row>
    <row r="1995" spans="2:17" x14ac:dyDescent="0.2">
      <c r="B1995" s="39" t="s">
        <v>42</v>
      </c>
      <c r="D1995" s="42">
        <f>_xll.qlCalendarAdvance(Calendar,$D1994,B1995,"f",FALSE)</f>
        <v>53442</v>
      </c>
      <c r="E1995" s="177">
        <f>_xll.qlInterestRateIndexValueDate(IndexON,D1995)</f>
        <v>53442</v>
      </c>
      <c r="F1995" s="193">
        <f>IFERROR(_xll.qlIndexFixing(IndexON,D1995,TRUE,_xll.ohTrigger(RecalcTrigger,TriggerON)),NA())</f>
        <v>1.4547573639083211E-2</v>
      </c>
      <c r="H1995" s="42">
        <f>_xll.qlCalendarAdvance(Calendar,$H1994,B1995,"f",FALSE)</f>
        <v>53442</v>
      </c>
      <c r="I1995" s="177">
        <f>_xll.qlInterestRateIndexValueDate(Index1M,$H1995)</f>
        <v>53444</v>
      </c>
      <c r="J1995" s="182">
        <f>IFERROR(_xll.qlIndexFixing(Index1M,$H1995,TRUE,_xll.ohTrigger(RecalcTrigger,Trigger1M)),NA())</f>
        <v>1.4642526025485802E-2</v>
      </c>
      <c r="K1995" s="44">
        <f>IFERROR(_xll.qlIndexFixing(Index3M,H1995,TRUE,_xll.ohTrigger(RecalcTrigger,Trigger3M)),NA())</f>
        <v>1.4870333918130817E-2</v>
      </c>
      <c r="L1995" s="44">
        <f>IFERROR(_xll.qlIndexFixing(Index6M,$H1995,TRUE,_xll.ohTrigger(RecalcTrigger,Trigger6M)),NA())</f>
        <v>1.5006201696468551E-2</v>
      </c>
      <c r="M1995" s="183">
        <f>IFERROR(_xll.qlIndexFixing(Index1Y,$H1995,TRUE,_xll.ohTrigger(RecalcTrigger,Trigger1Y)),NA())</f>
        <v>1.550356775891897E-2</v>
      </c>
      <c r="N1995" s="182">
        <f>IFERROR(_xll.qlIndexFixing(ONIndex1M,I1995,TRUE,_xll.ohTrigger(RecalcTrigger,Trigger1M)),NA())</f>
        <v>1.4629202087164117E-2</v>
      </c>
      <c r="O1995" s="44">
        <f>IFERROR(_xll.qlIndexFixing(ONIndex3M,I1995,TRUE,_xll.ohTrigger(RecalcTrigger,Trigger3M)),NA())</f>
        <v>1.4842647098749495E-2</v>
      </c>
      <c r="P1995" s="44">
        <f>IFERROR(_xll.qlIndexFixing(ONIndex6M,I1995,TRUE,_xll.ohTrigger(RecalcTrigger,Trigger6M)),NA())</f>
        <v>1.4923376087683238E-2</v>
      </c>
      <c r="Q1995" s="183">
        <f>IFERROR(_xll.qlIndexFixing(ONIndex1Y,I1995,TRUE,_xll.ohTrigger(RecalcTrigger,Trigger1Y)),NA())</f>
        <v>1.5326737522096678E-2</v>
      </c>
    </row>
    <row r="1996" spans="2:17" x14ac:dyDescent="0.2">
      <c r="B1996" s="39" t="s">
        <v>42</v>
      </c>
      <c r="D1996" s="42">
        <f>_xll.qlCalendarAdvance(Calendar,$D1995,B1996,"f",FALSE)</f>
        <v>53449</v>
      </c>
      <c r="E1996" s="177">
        <f>_xll.qlInterestRateIndexValueDate(IndexON,D1996)</f>
        <v>53449</v>
      </c>
      <c r="F1996" s="193">
        <f>IFERROR(_xll.qlIndexFixing(IndexON,D1996,TRUE,_xll.ohTrigger(RecalcTrigger,TriggerON)),NA())</f>
        <v>1.455101138069459E-2</v>
      </c>
      <c r="H1996" s="42">
        <f>_xll.qlCalendarAdvance(Calendar,$H1995,B1996,"f",FALSE)</f>
        <v>53449</v>
      </c>
      <c r="I1996" s="177">
        <f>_xll.qlInterestRateIndexValueDate(Index1M,$H1996)</f>
        <v>53451</v>
      </c>
      <c r="J1996" s="182">
        <f>IFERROR(_xll.qlIndexFixing(Index1M,$H1996,TRUE,_xll.ohTrigger(RecalcTrigger,Trigger1M)),NA())</f>
        <v>1.4645598580846908E-2</v>
      </c>
      <c r="K1996" s="44">
        <f>IFERROR(_xll.qlIndexFixing(Index3M,H1996,TRUE,_xll.ohTrigger(RecalcTrigger,Trigger3M)),NA())</f>
        <v>1.4871275598968458E-2</v>
      </c>
      <c r="L1996" s="44">
        <f>IFERROR(_xll.qlIndexFixing(Index6M,$H1996,TRUE,_xll.ohTrigger(RecalcTrigger,Trigger6M)),NA())</f>
        <v>1.5008251666157039E-2</v>
      </c>
      <c r="M1996" s="183">
        <f>IFERROR(_xll.qlIndexFixing(Index1Y,$H1996,TRUE,_xll.ohTrigger(RecalcTrigger,Trigger1Y)),NA())</f>
        <v>1.5505667334433182E-2</v>
      </c>
      <c r="N1996" s="182">
        <f>IFERROR(_xll.qlIndexFixing(ONIndex1M,I1996,TRUE,_xll.ohTrigger(RecalcTrigger,Trigger1M)),NA())</f>
        <v>1.463185180329063E-2</v>
      </c>
      <c r="O1996" s="44">
        <f>IFERROR(_xll.qlIndexFixing(ONIndex3M,I1996,TRUE,_xll.ohTrigger(RecalcTrigger,Trigger3M)),NA())</f>
        <v>1.4842667243355478E-2</v>
      </c>
      <c r="P1996" s="44">
        <f>IFERROR(_xll.qlIndexFixing(ONIndex6M,I1996,TRUE,_xll.ohTrigger(RecalcTrigger,Trigger6M)),NA())</f>
        <v>1.4925175312612282E-2</v>
      </c>
      <c r="Q1996" s="183">
        <f>IFERROR(_xll.qlIndexFixing(ONIndex1Y,I1996,TRUE,_xll.ohTrigger(RecalcTrigger,Trigger1Y)),NA())</f>
        <v>1.5328831157201961E-2</v>
      </c>
    </row>
    <row r="1997" spans="2:17" x14ac:dyDescent="0.2">
      <c r="B1997" s="39" t="s">
        <v>42</v>
      </c>
      <c r="D1997" s="42">
        <f>_xll.qlCalendarAdvance(Calendar,$D1996,B1997,"f",FALSE)</f>
        <v>53456</v>
      </c>
      <c r="E1997" s="177">
        <f>_xll.qlInterestRateIndexValueDate(IndexON,D1997)</f>
        <v>53456</v>
      </c>
      <c r="F1997" s="193">
        <f>IFERROR(_xll.qlIndexFixing(IndexON,D1997,TRUE,_xll.ohTrigger(RecalcTrigger,TriggerON)),NA())</f>
        <v>1.4554433805997746E-2</v>
      </c>
      <c r="H1997" s="42">
        <f>_xll.qlCalendarAdvance(Calendar,$H1996,B1997,"f",FALSE)</f>
        <v>53456</v>
      </c>
      <c r="I1997" s="177">
        <f>_xll.qlInterestRateIndexValueDate(Index1M,$H1997)</f>
        <v>53458</v>
      </c>
      <c r="J1997" s="182">
        <f>IFERROR(_xll.qlIndexFixing(Index1M,$H1997,TRUE,_xll.ohTrigger(RecalcTrigger,Trigger1M)),NA())</f>
        <v>1.4648656067157491E-2</v>
      </c>
      <c r="K1997" s="44">
        <f>IFERROR(_xll.qlIndexFixing(Index3M,H1997,TRUE,_xll.ohTrigger(RecalcTrigger,Trigger3M)),NA())</f>
        <v>1.4871292565423931E-2</v>
      </c>
      <c r="L1997" s="44">
        <f>IFERROR(_xll.qlIndexFixing(Index6M,$H1997,TRUE,_xll.ohTrigger(RecalcTrigger,Trigger6M)),NA())</f>
        <v>1.5010296308850032E-2</v>
      </c>
      <c r="M1997" s="183">
        <f>IFERROR(_xll.qlIndexFixing(Index1Y,$H1997,TRUE,_xll.ohTrigger(RecalcTrigger,Trigger1Y)),NA())</f>
        <v>1.5507751509327974E-2</v>
      </c>
      <c r="N1997" s="182">
        <f>IFERROR(_xll.qlIndexFixing(ONIndex1M,I1997,TRUE,_xll.ohTrigger(RecalcTrigger,Trigger1M)),NA())</f>
        <v>1.4634929232881788E-2</v>
      </c>
      <c r="O1997" s="44">
        <f>IFERROR(_xll.qlIndexFixing(ONIndex3M,I1997,TRUE,_xll.ohTrigger(RecalcTrigger,Trigger3M)),NA())</f>
        <v>1.4842689879488447E-2</v>
      </c>
      <c r="P1997" s="44">
        <f>IFERROR(_xll.qlIndexFixing(ONIndex6M,I1997,TRUE,_xll.ohTrigger(RecalcTrigger,Trigger6M)),NA())</f>
        <v>1.4927269787365915E-2</v>
      </c>
      <c r="Q1997" s="183">
        <f>IFERROR(_xll.qlIndexFixing(ONIndex1Y,I1997,TRUE,_xll.ohTrigger(RecalcTrigger,Trigger1Y)),NA())</f>
        <v>1.5331260832223137E-2</v>
      </c>
    </row>
    <row r="1998" spans="2:17" x14ac:dyDescent="0.2">
      <c r="B1998" s="39" t="s">
        <v>42</v>
      </c>
      <c r="D1998" s="42">
        <f>_xll.qlCalendarAdvance(Calendar,$D1997,B1998,"f",FALSE)</f>
        <v>53463</v>
      </c>
      <c r="E1998" s="177">
        <f>_xll.qlInterestRateIndexValueDate(IndexON,D1998)</f>
        <v>53463</v>
      </c>
      <c r="F1998" s="193">
        <f>IFERROR(_xll.qlIndexFixing(IndexON,D1998,TRUE,_xll.ohTrigger(RecalcTrigger,TriggerON)),NA())</f>
        <v>1.4557840862394755E-2</v>
      </c>
      <c r="H1998" s="42">
        <f>_xll.qlCalendarAdvance(Calendar,$H1997,B1998,"f",FALSE)</f>
        <v>53463</v>
      </c>
      <c r="I1998" s="177">
        <f>_xll.qlInterestRateIndexValueDate(Index1M,$H1998)</f>
        <v>53465</v>
      </c>
      <c r="J1998" s="182">
        <f>IFERROR(_xll.qlIndexFixing(Index1M,$H1998,TRUE,_xll.ohTrigger(RecalcTrigger,Trigger1M)),NA())</f>
        <v>1.4651698434537451E-2</v>
      </c>
      <c r="K1998" s="44">
        <f>IFERROR(_xll.qlIndexFixing(Index3M,H1998,TRUE,_xll.ohTrigger(RecalcTrigger,Trigger3M)),NA())</f>
        <v>1.487130857798202E-2</v>
      </c>
      <c r="L1998" s="44">
        <f>IFERROR(_xll.qlIndexFixing(Index6M,$H1998,TRUE,_xll.ohTrigger(RecalcTrigger,Trigger6M)),NA())</f>
        <v>1.5012335599427301E-2</v>
      </c>
      <c r="M1998" s="183">
        <f>IFERROR(_xll.qlIndexFixing(Index1Y,$H1998,TRUE,_xll.ohTrigger(RecalcTrigger,Trigger1Y)),NA())</f>
        <v>1.5509820232789283E-2</v>
      </c>
      <c r="N1998" s="182">
        <f>IFERROR(_xll.qlIndexFixing(ONIndex1M,I1998,TRUE,_xll.ohTrigger(RecalcTrigger,Trigger1M)),NA())</f>
        <v>1.4637991639370185E-2</v>
      </c>
      <c r="O1998" s="44">
        <f>IFERROR(_xll.qlIndexFixing(ONIndex3M,I1998,TRUE,_xll.ohTrigger(RecalcTrigger,Trigger3M)),NA())</f>
        <v>1.4842711580289603E-2</v>
      </c>
      <c r="P1998" s="44">
        <f>IFERROR(_xll.qlIndexFixing(ONIndex6M,I1998,TRUE,_xll.ohTrigger(RecalcTrigger,Trigger6M)),NA())</f>
        <v>1.4929359261879327E-2</v>
      </c>
      <c r="Q1998" s="183">
        <f>IFERROR(_xll.qlIndexFixing(ONIndex1Y,I1998,TRUE,_xll.ohTrigger(RecalcTrigger,Trigger1Y)),NA())</f>
        <v>1.5333676568074495E-2</v>
      </c>
    </row>
    <row r="1999" spans="2:17" x14ac:dyDescent="0.2">
      <c r="B1999" s="39" t="s">
        <v>42</v>
      </c>
      <c r="D1999" s="42">
        <f>_xll.qlCalendarAdvance(Calendar,$D1998,B1999,"f",FALSE)</f>
        <v>53470</v>
      </c>
      <c r="E1999" s="177">
        <f>_xll.qlInterestRateIndexValueDate(IndexON,D1999)</f>
        <v>53470</v>
      </c>
      <c r="F1999" s="193">
        <f>IFERROR(_xll.qlIndexFixing(IndexON,D1999,TRUE,_xll.ohTrigger(RecalcTrigger,TriggerON)),NA())</f>
        <v>1.4561232497447563E-2</v>
      </c>
      <c r="H1999" s="42">
        <f>_xll.qlCalendarAdvance(Calendar,$H1998,B1999,"f",FALSE)</f>
        <v>53470</v>
      </c>
      <c r="I1999" s="177">
        <f>_xll.qlInterestRateIndexValueDate(Index1M,$H1999)</f>
        <v>53472</v>
      </c>
      <c r="J1999" s="182">
        <f>IFERROR(_xll.qlIndexFixing(Index1M,$H1999,TRUE,_xll.ohTrigger(RecalcTrigger,Trigger1M)),NA())</f>
        <v>1.4654725633093793E-2</v>
      </c>
      <c r="K1999" s="44">
        <f>IFERROR(_xll.qlIndexFixing(Index3M,H1999,TRUE,_xll.ohTrigger(RecalcTrigger,Trigger3M)),NA())</f>
        <v>1.4871323634136641E-2</v>
      </c>
      <c r="L1999" s="44">
        <f>IFERROR(_xll.qlIndexFixing(Index6M,$H1999,TRUE,_xll.ohTrigger(RecalcTrigger,Trigger6M)),NA())</f>
        <v>1.5014369512767753E-2</v>
      </c>
      <c r="M1999" s="183">
        <f>IFERROR(_xll.qlIndexFixing(Index1Y,$H1999,TRUE,_xll.ohTrigger(RecalcTrigger,Trigger1Y)),NA())</f>
        <v>1.5511873454005001E-2</v>
      </c>
      <c r="N1999" s="182">
        <f>IFERROR(_xll.qlIndexFixing(ONIndex1M,I1999,TRUE,_xll.ohTrigger(RecalcTrigger,Trigger1M)),NA())</f>
        <v>1.4641038973195464E-2</v>
      </c>
      <c r="O1999" s="44">
        <f>IFERROR(_xll.qlIndexFixing(ONIndex3M,I1999,TRUE,_xll.ohTrigger(RecalcTrigger,Trigger3M)),NA())</f>
        <v>1.4842732343680609E-2</v>
      </c>
      <c r="P1999" s="44">
        <f>IFERROR(_xll.qlIndexFixing(ONIndex6M,I1999,TRUE,_xll.ohTrigger(RecalcTrigger,Trigger6M)),NA())</f>
        <v>1.4931443711292403E-2</v>
      </c>
      <c r="Q1999" s="183">
        <f>IFERROR(_xll.qlIndexFixing(ONIndex1Y,I1999,TRUE,_xll.ohTrigger(RecalcTrigger,Trigger1Y)),NA())</f>
        <v>1.5336078315035806E-2</v>
      </c>
    </row>
    <row r="2000" spans="2:17" x14ac:dyDescent="0.2">
      <c r="B2000" s="39" t="s">
        <v>42</v>
      </c>
      <c r="D2000" s="42">
        <f>_xll.qlCalendarAdvance(Calendar,$D1999,B2000,"f",FALSE)</f>
        <v>53477</v>
      </c>
      <c r="E2000" s="177">
        <f>_xll.qlInterestRateIndexValueDate(IndexON,D2000)</f>
        <v>53477</v>
      </c>
      <c r="F2000" s="193">
        <f>IFERROR(_xll.qlIndexFixing(IndexON,D2000,TRUE,_xll.ohTrigger(RecalcTrigger,TriggerON)),NA())</f>
        <v>1.4564608658638178E-2</v>
      </c>
      <c r="H2000" s="42">
        <f>_xll.qlCalendarAdvance(Calendar,$H1999,B2000,"f",FALSE)</f>
        <v>53477</v>
      </c>
      <c r="I2000" s="177">
        <f>_xll.qlInterestRateIndexValueDate(Index1M,$H2000)</f>
        <v>53479</v>
      </c>
      <c r="J2000" s="182">
        <f>IFERROR(_xll.qlIndexFixing(Index1M,$H2000,TRUE,_xll.ohTrigger(RecalcTrigger,Trigger1M)),NA())</f>
        <v>1.465773761294642E-2</v>
      </c>
      <c r="K2000" s="44">
        <f>IFERROR(_xll.qlIndexFixing(Index3M,H2000,TRUE,_xll.ohTrigger(RecalcTrigger,Trigger3M)),NA())</f>
        <v>1.4871337731378312E-2</v>
      </c>
      <c r="L2000" s="44">
        <f>IFERROR(_xll.qlIndexFixing(Index6M,$H2000,TRUE,_xll.ohTrigger(RecalcTrigger,Trigger6M)),NA())</f>
        <v>1.5016398023750726E-2</v>
      </c>
      <c r="M2000" s="183">
        <f>IFERROR(_xll.qlIndexFixing(Index1Y,$H2000,TRUE,_xll.ohTrigger(RecalcTrigger,Trigger1Y)),NA())</f>
        <v>1.5513911122160842E-2</v>
      </c>
      <c r="N2000" s="182">
        <f>IFERROR(_xll.qlIndexFixing(ONIndex1M,I2000,TRUE,_xll.ohTrigger(RecalcTrigger,Trigger1M)),NA())</f>
        <v>1.4644071184397589E-2</v>
      </c>
      <c r="O2000" s="44">
        <f>IFERROR(_xll.qlIndexFixing(ONIndex3M,I2000,TRUE,_xll.ohTrigger(RecalcTrigger,Trigger3M)),NA())</f>
        <v>1.4842752167023576E-2</v>
      </c>
      <c r="P2000" s="44">
        <f>IFERROR(_xll.qlIndexFixing(ONIndex6M,I2000,TRUE,_xll.ohTrigger(RecalcTrigger,Trigger6M)),NA())</f>
        <v>1.493352311050522E-2</v>
      </c>
      <c r="Q2000" s="183">
        <f>IFERROR(_xll.qlIndexFixing(ONIndex1Y,I2000,TRUE,_xll.ohTrigger(RecalcTrigger,Trigger1Y)),NA())</f>
        <v>1.5338466022987163E-2</v>
      </c>
    </row>
    <row r="2001" spans="2:17" x14ac:dyDescent="0.2">
      <c r="B2001" s="39" t="s">
        <v>42</v>
      </c>
      <c r="D2001" s="42">
        <f>_xll.qlCalendarAdvance(Calendar,$D2000,B2001,"f",FALSE)</f>
        <v>53484</v>
      </c>
      <c r="E2001" s="177">
        <f>_xll.qlInterestRateIndexValueDate(IndexON,D2001)</f>
        <v>53484</v>
      </c>
      <c r="F2001" s="193">
        <f>IFERROR(_xll.qlIndexFixing(IndexON,D2001,TRUE,_xll.ohTrigger(RecalcTrigger,TriggerON)),NA())</f>
        <v>1.4567969293528549E-2</v>
      </c>
      <c r="H2001" s="42">
        <f>_xll.qlCalendarAdvance(Calendar,$H2000,B2001,"f",FALSE)</f>
        <v>53484</v>
      </c>
      <c r="I2001" s="177">
        <f>_xll.qlInterestRateIndexValueDate(Index1M,$H2001)</f>
        <v>53486</v>
      </c>
      <c r="J2001" s="182">
        <f>IFERROR(_xll.qlIndexFixing(Index1M,$H2001,TRUE,_xll.ohTrigger(RecalcTrigger,Trigger1M)),NA())</f>
        <v>1.4660734324204915E-2</v>
      </c>
      <c r="K2001" s="44">
        <f>IFERROR(_xll.qlIndexFixing(Index3M,H2001,TRUE,_xll.ohTrigger(RecalcTrigger,Trigger3M)),NA())</f>
        <v>1.4871350867200955E-2</v>
      </c>
      <c r="L2001" s="44">
        <f>IFERROR(_xll.qlIndexFixing(Index6M,$H2001,TRUE,_xll.ohTrigger(RecalcTrigger,Trigger6M)),NA())</f>
        <v>1.501842110725469E-2</v>
      </c>
      <c r="M2001" s="183">
        <f>IFERROR(_xll.qlIndexFixing(Index1Y,$H2001,TRUE,_xll.ohTrigger(RecalcTrigger,Trigger1Y)),NA())</f>
        <v>1.5515933186445357E-2</v>
      </c>
      <c r="N2001" s="182">
        <f>IFERROR(_xll.qlIndexFixing(ONIndex1M,I2001,TRUE,_xll.ohTrigger(RecalcTrigger,Trigger1M)),NA())</f>
        <v>1.4647088223096461E-2</v>
      </c>
      <c r="O2001" s="44">
        <f>IFERROR(_xll.qlIndexFixing(ONIndex3M,I2001,TRUE,_xll.ohTrigger(RecalcTrigger,Trigger3M)),NA())</f>
        <v>1.484277104776055E-2</v>
      </c>
      <c r="P2001" s="44">
        <f>IFERROR(_xll.qlIndexFixing(ONIndex6M,I2001,TRUE,_xll.ohTrigger(RecalcTrigger,Trigger6M)),NA())</f>
        <v>1.4935597434817538E-2</v>
      </c>
      <c r="Q2001" s="183">
        <f>IFERROR(_xll.qlIndexFixing(ONIndex1Y,I2001,TRUE,_xll.ohTrigger(RecalcTrigger,Trigger1Y)),NA())</f>
        <v>1.5340839642048465E-2</v>
      </c>
    </row>
    <row r="2002" spans="2:17" x14ac:dyDescent="0.2">
      <c r="B2002" s="39" t="s">
        <v>42</v>
      </c>
      <c r="D2002" s="42">
        <f>_xll.qlCalendarAdvance(Calendar,$D2001,B2002,"f",FALSE)</f>
        <v>53491</v>
      </c>
      <c r="E2002" s="177">
        <f>_xll.qlInterestRateIndexValueDate(IndexON,D2002)</f>
        <v>53491</v>
      </c>
      <c r="F2002" s="193">
        <f>IFERROR(_xll.qlIndexFixing(IndexON,D2002,TRUE,_xll.ohTrigger(RecalcTrigger,TriggerON)),NA())</f>
        <v>1.4571314349360875E-2</v>
      </c>
      <c r="H2002" s="42">
        <f>_xll.qlCalendarAdvance(Calendar,$H2001,B2002,"f",FALSE)</f>
        <v>53491</v>
      </c>
      <c r="I2002" s="177">
        <f>_xll.qlInterestRateIndexValueDate(Index1M,$H2002)</f>
        <v>53493</v>
      </c>
      <c r="J2002" s="182">
        <f>IFERROR(_xll.qlIndexFixing(Index1M,$H2002,TRUE,_xll.ohTrigger(RecalcTrigger,Trigger1M)),NA())</f>
        <v>1.4663715716981444E-2</v>
      </c>
      <c r="K2002" s="44">
        <f>IFERROR(_xll.qlIndexFixing(Index3M,H2002,TRUE,_xll.ohTrigger(RecalcTrigger,Trigger3M)),NA())</f>
        <v>1.4871363039095937E-2</v>
      </c>
      <c r="L2002" s="44">
        <f>IFERROR(_xll.qlIndexFixing(Index6M,$H2002,TRUE,_xll.ohTrigger(RecalcTrigger,Trigger6M)),NA())</f>
        <v>1.5020438738158554E-2</v>
      </c>
      <c r="M2002" s="183">
        <f>IFERROR(_xll.qlIndexFixing(Index1Y,$H2002,TRUE,_xll.ohTrigger(RecalcTrigger,Trigger1Y)),NA())</f>
        <v>1.5517939596045782E-2</v>
      </c>
      <c r="N2002" s="182">
        <f>IFERROR(_xll.qlIndexFixing(ONIndex1M,I2002,TRUE,_xll.ohTrigger(RecalcTrigger,Trigger1M)),NA())</f>
        <v>1.465009003957185E-2</v>
      </c>
      <c r="O2002" s="44">
        <f>IFERROR(_xll.qlIndexFixing(ONIndex3M,I2002,TRUE,_xll.ohTrigger(RecalcTrigger,Trigger3M)),NA())</f>
        <v>1.4842788983413513E-2</v>
      </c>
      <c r="P2002" s="44">
        <f>IFERROR(_xll.qlIndexFixing(ONIndex6M,I2002,TRUE,_xll.ohTrigger(RecalcTrigger,Trigger6M)),NA())</f>
        <v>1.4937666658969562E-2</v>
      </c>
      <c r="Q2002" s="183">
        <f>IFERROR(_xll.qlIndexFixing(ONIndex1Y,I2002,TRUE,_xll.ohTrigger(RecalcTrigger,Trigger1Y)),NA())</f>
        <v>1.5343199122419549E-2</v>
      </c>
    </row>
    <row r="2003" spans="2:17" x14ac:dyDescent="0.2">
      <c r="B2003" s="39" t="s">
        <v>42</v>
      </c>
      <c r="D2003" s="42">
        <f>_xll.qlCalendarAdvance(Calendar,$D2002,B2003,"f",FALSE)</f>
        <v>53498</v>
      </c>
      <c r="E2003" s="177">
        <f>_xll.qlInterestRateIndexValueDate(IndexON,D2003)</f>
        <v>53498</v>
      </c>
      <c r="F2003" s="193">
        <f>IFERROR(_xll.qlIndexFixing(IndexON,D2003,TRUE,_xll.ohTrigger(RecalcTrigger,TriggerON)),NA())</f>
        <v>1.4574643773936913E-2</v>
      </c>
      <c r="H2003" s="42">
        <f>_xll.qlCalendarAdvance(Calendar,$H2002,B2003,"f",FALSE)</f>
        <v>53498</v>
      </c>
      <c r="I2003" s="177">
        <f>_xll.qlInterestRateIndexValueDate(Index1M,$H2003)</f>
        <v>53500</v>
      </c>
      <c r="J2003" s="182">
        <f>IFERROR(_xll.qlIndexFixing(Index1M,$H2003,TRUE,_xll.ohTrigger(RecalcTrigger,Trigger1M)),NA())</f>
        <v>1.4666681741390748E-2</v>
      </c>
      <c r="K2003" s="44">
        <f>IFERROR(_xll.qlIndexFixing(Index3M,H2003,TRUE,_xll.ohTrigger(RecalcTrigger,Trigger3M)),NA())</f>
        <v>1.4871374244556326E-2</v>
      </c>
      <c r="L2003" s="44">
        <f>IFERROR(_xll.qlIndexFixing(Index6M,$H2003,TRUE,_xll.ohTrigger(RecalcTrigger,Trigger6M)),NA())</f>
        <v>1.5022450891341221E-2</v>
      </c>
      <c r="M2003" s="183">
        <f>IFERROR(_xll.qlIndexFixing(Index1Y,$H2003,TRUE,_xll.ohTrigger(RecalcTrigger,Trigger1Y)),NA())</f>
        <v>1.5519930300150666E-2</v>
      </c>
      <c r="N2003" s="182">
        <f>IFERROR(_xll.qlIndexFixing(ONIndex1M,I2003,TRUE,_xll.ohTrigger(RecalcTrigger,Trigger1M)),NA())</f>
        <v>1.4653076583943658E-2</v>
      </c>
      <c r="O2003" s="44">
        <f>IFERROR(_xll.qlIndexFixing(ONIndex3M,I2003,TRUE,_xll.ohTrigger(RecalcTrigger,Trigger3M)),NA())</f>
        <v>1.4842805971424511E-2</v>
      </c>
      <c r="P2003" s="44">
        <f>IFERROR(_xll.qlIndexFixing(ONIndex6M,I2003,TRUE,_xll.ohTrigger(RecalcTrigger,Trigger6M)),NA())</f>
        <v>1.4939730758500858E-2</v>
      </c>
      <c r="Q2003" s="183">
        <f>IFERROR(_xll.qlIndexFixing(ONIndex1Y,I2003,TRUE,_xll.ohTrigger(RecalcTrigger,Trigger1Y)),NA())</f>
        <v>1.5345544413900569E-2</v>
      </c>
    </row>
    <row r="2004" spans="2:17" x14ac:dyDescent="0.2">
      <c r="B2004" s="39" t="s">
        <v>42</v>
      </c>
      <c r="D2004" s="42">
        <f>_xll.qlCalendarAdvance(Calendar,$D2003,B2004,"f",FALSE)</f>
        <v>53505</v>
      </c>
      <c r="E2004" s="177">
        <f>_xll.qlInterestRateIndexValueDate(IndexON,D2004)</f>
        <v>53505</v>
      </c>
      <c r="F2004" s="193">
        <f>IFERROR(_xll.qlIndexFixing(IndexON,D2004,TRUE,_xll.ohTrigger(RecalcTrigger,TriggerON)),NA())</f>
        <v>1.4577957514578799E-2</v>
      </c>
      <c r="H2004" s="42">
        <f>_xll.qlCalendarAdvance(Calendar,$H2003,B2004,"f",FALSE)</f>
        <v>53505</v>
      </c>
      <c r="I2004" s="177">
        <f>_xll.qlInterestRateIndexValueDate(Index1M,$H2004)</f>
        <v>53507</v>
      </c>
      <c r="J2004" s="182">
        <f>IFERROR(_xll.qlIndexFixing(Index1M,$H2004,TRUE,_xll.ohTrigger(RecalcTrigger,Trigger1M)),NA())</f>
        <v>1.4670140458024894E-2</v>
      </c>
      <c r="K2004" s="44">
        <f>IFERROR(_xll.qlIndexFixing(Index3M,H2004,TRUE,_xll.ohTrigger(RecalcTrigger,Trigger3M)),NA())</f>
        <v>1.4870462564047593E-2</v>
      </c>
      <c r="L2004" s="44">
        <f>IFERROR(_xll.qlIndexFixing(Index6M,$H2004,TRUE,_xll.ohTrigger(RecalcTrigger,Trigger6M)),NA())</f>
        <v>1.5024457541681167E-2</v>
      </c>
      <c r="M2004" s="183">
        <f>IFERROR(_xll.qlIndexFixing(Index1Y,$H2004,TRUE,_xll.ohTrigger(RecalcTrigger,Trigger1Y)),NA())</f>
        <v>1.5520514311370808E-2</v>
      </c>
      <c r="N2004" s="182">
        <f>IFERROR(_xll.qlIndexFixing(ONIndex1M,I2004,TRUE,_xll.ohTrigger(RecalcTrigger,Trigger1M)),NA())</f>
        <v>1.4656047806491657E-2</v>
      </c>
      <c r="O2004" s="44">
        <f>IFERROR(_xll.qlIndexFixing(ONIndex3M,I2004,TRUE,_xll.ohTrigger(RecalcTrigger,Trigger3M)),NA())</f>
        <v>1.4842822009475398E-2</v>
      </c>
      <c r="P2004" s="44">
        <f>IFERROR(_xll.qlIndexFixing(ONIndex6M,I2004,TRUE,_xll.ohTrigger(RecalcTrigger,Trigger6M)),NA())</f>
        <v>1.4941789708151632E-2</v>
      </c>
      <c r="Q2004" s="183">
        <f>IFERROR(_xll.qlIndexFixing(ONIndex1Y,I2004,TRUE,_xll.ohTrigger(RecalcTrigger,Trigger1Y)),NA())</f>
        <v>1.5347875466851235E-2</v>
      </c>
    </row>
    <row r="2005" spans="2:17" x14ac:dyDescent="0.2">
      <c r="B2005" s="39" t="s">
        <v>42</v>
      </c>
      <c r="D2005" s="42">
        <f>_xll.qlCalendarAdvance(Calendar,$D2004,B2005,"f",FALSE)</f>
        <v>53512</v>
      </c>
      <c r="E2005" s="177">
        <f>_xll.qlInterestRateIndexValueDate(IndexON,D2005)</f>
        <v>53512</v>
      </c>
      <c r="F2005" s="193">
        <f>IFERROR(_xll.qlIndexFixing(IndexON,D2005,TRUE,_xll.ohTrigger(RecalcTrigger,TriggerON)),NA())</f>
        <v>1.4581255518768543E-2</v>
      </c>
      <c r="H2005" s="42">
        <f>_xll.qlCalendarAdvance(Calendar,$H2004,B2005,"f",FALSE)</f>
        <v>53512</v>
      </c>
      <c r="I2005" s="177">
        <f>_xll.qlInterestRateIndexValueDate(Index1M,$H2005)</f>
        <v>53514</v>
      </c>
      <c r="J2005" s="182">
        <f>IFERROR(_xll.qlIndexFixing(Index1M,$H2005,TRUE,_xll.ohTrigger(RecalcTrigger,Trigger1M)),NA())</f>
        <v>1.4672567485569235E-2</v>
      </c>
      <c r="K2005" s="44">
        <f>IFERROR(_xll.qlIndexFixing(Index3M,H2005,TRUE,_xll.ohTrigger(RecalcTrigger,Trigger3M)),NA())</f>
        <v>1.4871393746142204E-2</v>
      </c>
      <c r="L2005" s="44">
        <f>IFERROR(_xll.qlIndexFixing(Index6M,$H2005,TRUE,_xll.ohTrigger(RecalcTrigger,Trigger6M)),NA())</f>
        <v>1.5026458664056433E-2</v>
      </c>
      <c r="M2005" s="183">
        <f>IFERROR(_xll.qlIndexFixing(Index1Y,$H2005,TRUE,_xll.ohTrigger(RecalcTrigger,Trigger1Y)),NA())</f>
        <v>1.5523864388626688E-2</v>
      </c>
      <c r="N2005" s="182">
        <f>IFERROR(_xll.qlIndexFixing(ONIndex1M,I2005,TRUE,_xll.ohTrigger(RecalcTrigger,Trigger1M)),NA())</f>
        <v>1.4659003657335745E-2</v>
      </c>
      <c r="O2005" s="44">
        <f>IFERROR(_xll.qlIndexFixing(ONIndex3M,I2005,TRUE,_xll.ohTrigger(RecalcTrigger,Trigger3M)),NA())</f>
        <v>1.4842837094848349E-2</v>
      </c>
      <c r="P2005" s="44">
        <f>IFERROR(_xll.qlIndexFixing(ONIndex6M,I2005,TRUE,_xll.ohTrigger(RecalcTrigger,Trigger6M)),NA())</f>
        <v>1.4943843483301578E-2</v>
      </c>
      <c r="Q2005" s="183">
        <f>IFERROR(_xll.qlIndexFixing(ONIndex1Y,I2005,TRUE,_xll.ohTrigger(RecalcTrigger,Trigger1Y)),NA())</f>
        <v>1.5350192231151638E-2</v>
      </c>
    </row>
    <row r="2006" spans="2:17" x14ac:dyDescent="0.2">
      <c r="B2006" s="39" t="s">
        <v>42</v>
      </c>
      <c r="D2006" s="42">
        <f>_xll.qlCalendarAdvance(Calendar,$D2005,B2006,"f",FALSE)</f>
        <v>53519</v>
      </c>
      <c r="E2006" s="177">
        <f>_xll.qlInterestRateIndexValueDate(IndexON,D2006)</f>
        <v>53519</v>
      </c>
      <c r="F2006" s="193">
        <f>IFERROR(_xll.qlIndexFixing(IndexON,D2006,TRUE,_xll.ohTrigger(RecalcTrigger,TriggerON)),NA())</f>
        <v>1.4584537734068093E-2</v>
      </c>
      <c r="H2006" s="42">
        <f>_xll.qlCalendarAdvance(Calendar,$H2005,B2006,"f",FALSE)</f>
        <v>53519</v>
      </c>
      <c r="I2006" s="177">
        <f>_xll.qlInterestRateIndexValueDate(Index1M,$H2006)</f>
        <v>53521</v>
      </c>
      <c r="J2006" s="182">
        <f>IFERROR(_xll.qlIndexFixing(Index1M,$H2006,TRUE,_xll.ohTrigger(RecalcTrigger,Trigger1M)),NA())</f>
        <v>1.4675487105562747E-2</v>
      </c>
      <c r="K2006" s="44">
        <f>IFERROR(_xll.qlIndexFixing(Index3M,H2006,TRUE,_xll.ohTrigger(RecalcTrigger,Trigger3M)),NA())</f>
        <v>1.4871402037252981E-2</v>
      </c>
      <c r="L2006" s="44">
        <f>IFERROR(_xll.qlIndexFixing(Index6M,$H2006,TRUE,_xll.ohTrigger(RecalcTrigger,Trigger6M)),NA())</f>
        <v>1.5028454233346786E-2</v>
      </c>
      <c r="M2006" s="183">
        <f>IFERROR(_xll.qlIndexFixing(Index1Y,$H2006,TRUE,_xll.ohTrigger(RecalcTrigger,Trigger1Y)),NA())</f>
        <v>1.5525807671375576E-2</v>
      </c>
      <c r="N2006" s="182">
        <f>IFERROR(_xll.qlIndexFixing(ONIndex1M,I2006,TRUE,_xll.ohTrigger(RecalcTrigger,Trigger1M)),NA())</f>
        <v>1.4661944086595824E-2</v>
      </c>
      <c r="O2006" s="44">
        <f>IFERROR(_xll.qlIndexFixing(ONIndex3M,I2006,TRUE,_xll.ohTrigger(RecalcTrigger,Trigger3M)),NA())</f>
        <v>1.4842851225225218E-2</v>
      </c>
      <c r="P2006" s="44">
        <f>IFERROR(_xll.qlIndexFixing(ONIndex6M,I2006,TRUE,_xll.ohTrigger(RecalcTrigger,Trigger6M)),NA())</f>
        <v>1.4945892058770838E-2</v>
      </c>
      <c r="Q2006" s="183">
        <f>IFERROR(_xll.qlIndexFixing(ONIndex1Y,I2006,TRUE,_xll.ohTrigger(RecalcTrigger,Trigger1Y)),NA())</f>
        <v>1.5352494656921678E-2</v>
      </c>
    </row>
    <row r="2007" spans="2:17" x14ac:dyDescent="0.2">
      <c r="B2007" s="39" t="s">
        <v>42</v>
      </c>
      <c r="D2007" s="42">
        <f>_xll.qlCalendarAdvance(Calendar,$D2006,B2007,"f",FALSE)</f>
        <v>53526</v>
      </c>
      <c r="E2007" s="177">
        <f>_xll.qlInterestRateIndexValueDate(IndexON,D2007)</f>
        <v>53526</v>
      </c>
      <c r="F2007" s="193">
        <f>IFERROR(_xll.qlIndexFixing(IndexON,D2007,TRUE,_xll.ohTrigger(RecalcTrigger,TriggerON)),NA())</f>
        <v>1.4587804107959457E-2</v>
      </c>
      <c r="H2007" s="42">
        <f>_xll.qlCalendarAdvance(Calendar,$H2006,B2007,"f",FALSE)</f>
        <v>53526</v>
      </c>
      <c r="I2007" s="177">
        <f>_xll.qlInterestRateIndexValueDate(Index1M,$H2007)</f>
        <v>53528</v>
      </c>
      <c r="J2007" s="182">
        <f>IFERROR(_xll.qlIndexFixing(Index1M,$H2007,TRUE,_xll.ohTrigger(RecalcTrigger,Trigger1M)),NA())</f>
        <v>1.4678391157645425E-2</v>
      </c>
      <c r="K2007" s="44">
        <f>IFERROR(_xll.qlIndexFixing(Index3M,H2007,TRUE,_xll.ohTrigger(RecalcTrigger,Trigger3M)),NA())</f>
        <v>1.4871409351898041E-2</v>
      </c>
      <c r="L2007" s="44">
        <f>IFERROR(_xll.qlIndexFixing(Index6M,$H2007,TRUE,_xll.ohTrigger(RecalcTrigger,Trigger6M)),NA())</f>
        <v>1.5030444224428976E-2</v>
      </c>
      <c r="M2007" s="183">
        <f>IFERROR(_xll.qlIndexFixing(Index1Y,$H2007,TRUE,_xll.ohTrigger(RecalcTrigger,Trigger1Y)),NA())</f>
        <v>1.5527735045384849E-2</v>
      </c>
      <c r="N2007" s="182">
        <f>IFERROR(_xll.qlIndexFixing(ONIndex1M,I2007,TRUE,_xll.ohTrigger(RecalcTrigger,Trigger1M)),NA())</f>
        <v>1.4664869044631601E-2</v>
      </c>
      <c r="O2007" s="44">
        <f>IFERROR(_xll.qlIndexFixing(ONIndex3M,I2007,TRUE,_xll.ohTrigger(RecalcTrigger,Trigger3M)),NA())</f>
        <v>1.4842864398127986E-2</v>
      </c>
      <c r="P2007" s="44">
        <f>IFERROR(_xll.qlIndexFixing(ONIndex6M,I2007,TRUE,_xll.ohTrigger(RecalcTrigger,Trigger6M)),NA())</f>
        <v>1.4947935409699298E-2</v>
      </c>
      <c r="Q2007" s="183">
        <f>IFERROR(_xll.qlIndexFixing(ONIndex1Y,I2007,TRUE,_xll.ohTrigger(RecalcTrigger,Trigger1Y)),NA())</f>
        <v>1.5354782694281255E-2</v>
      </c>
    </row>
    <row r="2008" spans="2:17" x14ac:dyDescent="0.2">
      <c r="B2008" s="39" t="s">
        <v>42</v>
      </c>
      <c r="D2008" s="42">
        <f>_xll.qlCalendarAdvance(Calendar,$D2007,B2008,"f",FALSE)</f>
        <v>53533</v>
      </c>
      <c r="E2008" s="177">
        <f>_xll.qlInterestRateIndexValueDate(IndexON,D2008)</f>
        <v>53533</v>
      </c>
      <c r="F2008" s="193">
        <f>IFERROR(_xll.qlIndexFixing(IndexON,D2008,TRUE,_xll.ohTrigger(RecalcTrigger,TriggerON)),NA())</f>
        <v>1.4591054587924646E-2</v>
      </c>
      <c r="H2008" s="42">
        <f>_xll.qlCalendarAdvance(Calendar,$H2007,B2008,"f",FALSE)</f>
        <v>53533</v>
      </c>
      <c r="I2008" s="177">
        <f>_xll.qlInterestRateIndexValueDate(Index1M,$H2008)</f>
        <v>53535</v>
      </c>
      <c r="J2008" s="182">
        <f>IFERROR(_xll.qlIndexFixing(Index1M,$H2008,TRUE,_xll.ohTrigger(RecalcTrigger,Trigger1M)),NA())</f>
        <v>1.468127959192686E-2</v>
      </c>
      <c r="K2008" s="44">
        <f>IFERROR(_xll.qlIndexFixing(Index3M,H2008,TRUE,_xll.ohTrigger(RecalcTrigger,Trigger3M)),NA())</f>
        <v>1.4871415687572153E-2</v>
      </c>
      <c r="L2008" s="44">
        <f>IFERROR(_xll.qlIndexFixing(Index6M,$H2008,TRUE,_xll.ohTrigger(RecalcTrigger,Trigger6M)),NA())</f>
        <v>1.5032428612184496E-2</v>
      </c>
      <c r="M2008" s="183">
        <f>IFERROR(_xll.qlIndexFixing(Index1Y,$H2008,TRUE,_xll.ohTrigger(RecalcTrigger,Trigger1Y)),NA())</f>
        <v>1.5529646459844148E-2</v>
      </c>
      <c r="N2008" s="182">
        <f>IFERROR(_xll.qlIndexFixing(ONIndex1M,I2008,TRUE,_xll.ohTrigger(RecalcTrigger,Trigger1M)),NA())</f>
        <v>1.466777848148304E-2</v>
      </c>
      <c r="O2008" s="44">
        <f>IFERROR(_xll.qlIndexFixing(ONIndex3M,I2008,TRUE,_xll.ohTrigger(RecalcTrigger,Trigger3M)),NA())</f>
        <v>1.4842876610838829E-2</v>
      </c>
      <c r="P2008" s="44">
        <f>IFERROR(_xll.qlIndexFixing(ONIndex6M,I2008,TRUE,_xll.ohTrigger(RecalcTrigger,Trigger6M)),NA())</f>
        <v>1.4949973511226844E-2</v>
      </c>
      <c r="Q2008" s="183">
        <f>IFERROR(_xll.qlIndexFixing(ONIndex1Y,I2008,TRUE,_xll.ohTrigger(RecalcTrigger,Trigger1Y)),NA())</f>
        <v>1.5357056293190396E-2</v>
      </c>
    </row>
    <row r="2009" spans="2:17" x14ac:dyDescent="0.2">
      <c r="B2009" s="39" t="s">
        <v>42</v>
      </c>
      <c r="D2009" s="42">
        <f>_xll.qlCalendarAdvance(Calendar,$D2008,B2009,"f",FALSE)</f>
        <v>53540</v>
      </c>
      <c r="E2009" s="177">
        <f>_xll.qlInterestRateIndexValueDate(IndexON,D2009)</f>
        <v>53540</v>
      </c>
      <c r="F2009" s="193">
        <f>IFERROR(_xll.qlIndexFixing(IndexON,D2009,TRUE,_xll.ohTrigger(RecalcTrigger,TriggerON)),NA())</f>
        <v>1.4594289121365733E-2</v>
      </c>
      <c r="H2009" s="42">
        <f>_xll.qlCalendarAdvance(Calendar,$H2008,B2009,"f",FALSE)</f>
        <v>53540</v>
      </c>
      <c r="I2009" s="177">
        <f>_xll.qlInterestRateIndexValueDate(Index1M,$H2009)</f>
        <v>53542</v>
      </c>
      <c r="J2009" s="182">
        <f>IFERROR(_xll.qlIndexFixing(Index1M,$H2009,TRUE,_xll.ohTrigger(RecalcTrigger,Trigger1M)),NA())</f>
        <v>1.4684152358524369E-2</v>
      </c>
      <c r="K2009" s="44">
        <f>IFERROR(_xll.qlIndexFixing(Index3M,H2009,TRUE,_xll.ohTrigger(RecalcTrigger,Trigger3M)),NA())</f>
        <v>1.4871421041764987E-2</v>
      </c>
      <c r="L2009" s="44">
        <f>IFERROR(_xll.qlIndexFixing(Index6M,$H2009,TRUE,_xll.ohTrigger(RecalcTrigger,Trigger6M)),NA())</f>
        <v>1.5034407371489231E-2</v>
      </c>
      <c r="M2009" s="183">
        <f>IFERROR(_xll.qlIndexFixing(Index1Y,$H2009,TRUE,_xll.ohTrigger(RecalcTrigger,Trigger1Y)),NA())</f>
        <v>1.5531541863943326E-2</v>
      </c>
      <c r="N2009" s="182">
        <f>IFERROR(_xll.qlIndexFixing(ONIndex1M,I2009,TRUE,_xll.ohTrigger(RecalcTrigger,Trigger1M)),NA())</f>
        <v>1.4670672347349978E-2</v>
      </c>
      <c r="O2009" s="44">
        <f>IFERROR(_xll.qlIndexFixing(ONIndex3M,I2009,TRUE,_xll.ohTrigger(RecalcTrigger,Trigger3M)),NA())</f>
        <v>1.48428878610396E-2</v>
      </c>
      <c r="P2009" s="44">
        <f>IFERROR(_xll.qlIndexFixing(ONIndex6M,I2009,TRUE,_xll.ohTrigger(RecalcTrigger,Trigger6M)),NA())</f>
        <v>1.4952006338493362E-2</v>
      </c>
      <c r="Q2009" s="183">
        <f>IFERROR(_xll.qlIndexFixing(ONIndex1Y,I2009,TRUE,_xll.ohTrigger(RecalcTrigger,Trigger1Y)),NA())</f>
        <v>1.5359315403848939E-2</v>
      </c>
    </row>
    <row r="2010" spans="2:17" x14ac:dyDescent="0.2">
      <c r="B2010" s="39" t="s">
        <v>42</v>
      </c>
      <c r="D2010" s="42">
        <f>_xll.qlCalendarAdvance(Calendar,$D2009,B2010,"f",FALSE)</f>
        <v>53547</v>
      </c>
      <c r="E2010" s="177">
        <f>_xll.qlInterestRateIndexValueDate(IndexON,D2010)</f>
        <v>53547</v>
      </c>
      <c r="F2010" s="193">
        <f>IFERROR(_xll.qlIndexFixing(IndexON,D2010,TRUE,_xll.ohTrigger(RecalcTrigger,TriggerON)),NA())</f>
        <v>1.4597507655924602E-2</v>
      </c>
      <c r="H2010" s="42">
        <f>_xll.qlCalendarAdvance(Calendar,$H2009,B2010,"f",FALSE)</f>
        <v>53547</v>
      </c>
      <c r="I2010" s="177">
        <f>_xll.qlInterestRateIndexValueDate(Index1M,$H2010)</f>
        <v>53549</v>
      </c>
      <c r="J2010" s="182">
        <f>IFERROR(_xll.qlIndexFixing(Index1M,$H2010,TRUE,_xll.ohTrigger(RecalcTrigger,Trigger1M)),NA())</f>
        <v>1.4687009407550118E-2</v>
      </c>
      <c r="K2010" s="44">
        <f>IFERROR(_xll.qlIndexFixing(Index3M,H2010,TRUE,_xll.ohTrigger(RecalcTrigger,Trigger3M)),NA())</f>
        <v>1.4871425411971312E-2</v>
      </c>
      <c r="L2010" s="44">
        <f>IFERROR(_xll.qlIndexFixing(Index6M,$H2010,TRUE,_xll.ohTrigger(RecalcTrigger,Trigger6M)),NA())</f>
        <v>1.5036380477222517E-2</v>
      </c>
      <c r="M2010" s="183">
        <f>IFERROR(_xll.qlIndexFixing(Index1Y,$H2010,TRUE,_xll.ohTrigger(RecalcTrigger,Trigger1Y)),NA())</f>
        <v>1.5533421206873758E-2</v>
      </c>
      <c r="N2010" s="182">
        <f>IFERROR(_xll.qlIndexFixing(ONIndex1M,I2010,TRUE,_xll.ohTrigger(RecalcTrigger,Trigger1M)),NA())</f>
        <v>1.4673550592592122E-2</v>
      </c>
      <c r="O2010" s="44">
        <f>IFERROR(_xll.qlIndexFixing(ONIndex3M,I2010,TRUE,_xll.ohTrigger(RecalcTrigger,Trigger3M)),NA())</f>
        <v>1.4842898146252281E-2</v>
      </c>
      <c r="P2010" s="44">
        <f>IFERROR(_xll.qlIndexFixing(ONIndex6M,I2010,TRUE,_xll.ohTrigger(RecalcTrigger,Trigger6M)),NA())</f>
        <v>1.495403386639893E-2</v>
      </c>
      <c r="Q2010" s="183">
        <f>IFERROR(_xll.qlIndexFixing(ONIndex1Y,I2010,TRUE,_xll.ohTrigger(RecalcTrigger,Trigger1Y)),NA())</f>
        <v>1.5361559976296846E-2</v>
      </c>
    </row>
    <row r="2011" spans="2:17" x14ac:dyDescent="0.2">
      <c r="B2011" s="39" t="s">
        <v>42</v>
      </c>
      <c r="D2011" s="42">
        <f>_xll.qlCalendarAdvance(Calendar,$D2010,B2011,"f",FALSE)</f>
        <v>53554</v>
      </c>
      <c r="E2011" s="177">
        <f>_xll.qlInterestRateIndexValueDate(IndexON,D2011)</f>
        <v>53554</v>
      </c>
      <c r="F2011" s="193">
        <f>IFERROR(_xll.qlIndexFixing(IndexON,D2011,TRUE,_xll.ohTrigger(RecalcTrigger,TriggerON)),NA())</f>
        <v>1.460071013892339E-2</v>
      </c>
      <c r="H2011" s="42">
        <f>_xll.qlCalendarAdvance(Calendar,$H2010,B2011,"f",FALSE)</f>
        <v>53554</v>
      </c>
      <c r="I2011" s="177">
        <f>_xll.qlInterestRateIndexValueDate(Index1M,$H2011)</f>
        <v>53556</v>
      </c>
      <c r="J2011" s="182">
        <f>IFERROR(_xll.qlIndexFixing(Index1M,$H2011,TRUE,_xll.ohTrigger(RecalcTrigger,Trigger1M)),NA())</f>
        <v>1.468985068911885E-2</v>
      </c>
      <c r="K2011" s="44">
        <f>IFERROR(_xll.qlIndexFixing(Index3M,H2011,TRUE,_xll.ohTrigger(RecalcTrigger,Trigger3M)),NA())</f>
        <v>1.4871428795680795E-2</v>
      </c>
      <c r="L2011" s="44">
        <f>IFERROR(_xll.qlIndexFixing(Index6M,$H2011,TRUE,_xll.ohTrigger(RecalcTrigger,Trigger6M)),NA())</f>
        <v>1.5038347904261532E-2</v>
      </c>
      <c r="M2011" s="183">
        <f>IFERROR(_xll.qlIndexFixing(Index1Y,$H2011,TRUE,_xll.ohTrigger(RecalcTrigger,Trigger1Y)),NA())</f>
        <v>1.55352844378253E-2</v>
      </c>
      <c r="N2011" s="182">
        <f>IFERROR(_xll.qlIndexFixing(ONIndex1M,I2011,TRUE,_xll.ohTrigger(RecalcTrigger,Trigger1M)),NA())</f>
        <v>1.4676413167089564E-2</v>
      </c>
      <c r="O2011" s="44">
        <f>IFERROR(_xll.qlIndexFixing(ONIndex3M,I2011,TRUE,_xll.ohTrigger(RecalcTrigger,Trigger3M)),NA())</f>
        <v>1.4842907463759047E-2</v>
      </c>
      <c r="P2011" s="44">
        <f>IFERROR(_xll.qlIndexFixing(ONIndex6M,I2011,TRUE,_xll.ohTrigger(RecalcTrigger,Trigger6M)),NA())</f>
        <v>1.4956056070323243E-2</v>
      </c>
      <c r="Q2011" s="183">
        <f>IFERROR(_xll.qlIndexFixing(ONIndex1Y,I2011,TRUE,_xll.ohTrigger(RecalcTrigger,Trigger1Y)),NA())</f>
        <v>1.5363789960494145E-2</v>
      </c>
    </row>
    <row r="2012" spans="2:17" x14ac:dyDescent="0.2">
      <c r="B2012" s="39" t="s">
        <v>42</v>
      </c>
      <c r="D2012" s="42">
        <f>_xll.qlCalendarAdvance(Calendar,$D2011,B2012,"f",FALSE)</f>
        <v>53561</v>
      </c>
      <c r="E2012" s="177">
        <f>_xll.qlInterestRateIndexValueDate(IndexON,D2012)</f>
        <v>53561</v>
      </c>
      <c r="F2012" s="193">
        <f>IFERROR(_xll.qlIndexFixing(IndexON,D2012,TRUE,_xll.ohTrigger(RecalcTrigger,TriggerON)),NA())</f>
        <v>1.4603896518083914E-2</v>
      </c>
      <c r="H2012" s="42">
        <f>_xll.qlCalendarAdvance(Calendar,$H2011,B2012,"f",FALSE)</f>
        <v>53561</v>
      </c>
      <c r="I2012" s="177">
        <f>_xll.qlInterestRateIndexValueDate(Index1M,$H2012)</f>
        <v>53563</v>
      </c>
      <c r="J2012" s="182">
        <f>IFERROR(_xll.qlIndexFixing(Index1M,$H2012,TRUE,_xll.ohTrigger(RecalcTrigger,Trigger1M)),NA())</f>
        <v>1.4692676153345305E-2</v>
      </c>
      <c r="K2012" s="44">
        <f>IFERROR(_xll.qlIndexFixing(Index3M,H2012,TRUE,_xll.ohTrigger(RecalcTrigger,Trigger3M)),NA())</f>
        <v>1.4871431190387354E-2</v>
      </c>
      <c r="L2012" s="44">
        <f>IFERROR(_xll.qlIndexFixing(Index6M,$H2012,TRUE,_xll.ohTrigger(RecalcTrigger,Trigger6M)),NA())</f>
        <v>1.5040309627486908E-2</v>
      </c>
      <c r="M2012" s="183">
        <f>IFERROR(_xll.qlIndexFixing(Index1Y,$H2012,TRUE,_xll.ohTrigger(RecalcTrigger,Trigger1Y)),NA())</f>
        <v>1.5537131505989985E-2</v>
      </c>
      <c r="N2012" s="182">
        <f>IFERROR(_xll.qlIndexFixing(ONIndex1M,I2012,TRUE,_xll.ohTrigger(RecalcTrigger,Trigger1M)),NA())</f>
        <v>1.4679260021202012E-2</v>
      </c>
      <c r="O2012" s="44">
        <f>IFERROR(_xll.qlIndexFixing(ONIndex3M,I2012,TRUE,_xll.ohTrigger(RecalcTrigger,Trigger3M)),NA())</f>
        <v>1.4842915811241753E-2</v>
      </c>
      <c r="P2012" s="44">
        <f>IFERROR(_xll.qlIndexFixing(ONIndex6M,I2012,TRUE,_xll.ohTrigger(RecalcTrigger,Trigger6M)),NA())</f>
        <v>1.4958072925166377E-2</v>
      </c>
      <c r="Q2012" s="183">
        <f>IFERROR(_xll.qlIndexFixing(ONIndex1Y,I2012,TRUE,_xll.ohTrigger(RecalcTrigger,Trigger1Y)),NA())</f>
        <v>1.5366005306720609E-2</v>
      </c>
    </row>
    <row r="2013" spans="2:17" x14ac:dyDescent="0.2">
      <c r="B2013" s="39" t="s">
        <v>42</v>
      </c>
      <c r="D2013" s="42">
        <f>_xll.qlCalendarAdvance(Calendar,$D2012,B2013,"f",FALSE)</f>
        <v>53568</v>
      </c>
      <c r="E2013" s="177">
        <f>_xll.qlInterestRateIndexValueDate(IndexON,D2013)</f>
        <v>53568</v>
      </c>
      <c r="F2013" s="193">
        <f>IFERROR(_xll.qlIndexFixing(IndexON,D2013,TRUE,_xll.ohTrigger(RecalcTrigger,TriggerON)),NA())</f>
        <v>1.4607066740728314E-2</v>
      </c>
      <c r="H2013" s="42">
        <f>_xll.qlCalendarAdvance(Calendar,$H2012,B2013,"f",FALSE)</f>
        <v>53568</v>
      </c>
      <c r="I2013" s="177">
        <f>_xll.qlInterestRateIndexValueDate(Index1M,$H2013)</f>
        <v>53570</v>
      </c>
      <c r="J2013" s="182">
        <f>IFERROR(_xll.qlIndexFixing(Index1M,$H2013,TRUE,_xll.ohTrigger(RecalcTrigger,Trigger1M)),NA())</f>
        <v>1.4693988093426671E-2</v>
      </c>
      <c r="K2013" s="44">
        <f>IFERROR(_xll.qlIndexFixing(Index3M,H2013,TRUE,_xll.ohTrigger(RecalcTrigger,Trigger3M)),NA())</f>
        <v>1.4870512575777735E-2</v>
      </c>
      <c r="L2013" s="44">
        <f>IFERROR(_xll.qlIndexFixing(Index6M,$H2013,TRUE,_xll.ohTrigger(RecalcTrigger,Trigger6M)),NA())</f>
        <v>1.5040460842770133E-2</v>
      </c>
      <c r="M2013" s="183">
        <f>IFERROR(_xll.qlIndexFixing(Index1Y,$H2013,TRUE,_xll.ohTrigger(RecalcTrigger,Trigger1Y)),NA())</f>
        <v>1.5537600997188693E-2</v>
      </c>
      <c r="N2013" s="182">
        <f>IFERROR(_xll.qlIndexFixing(ONIndex1M,I2013,TRUE,_xll.ohTrigger(RecalcTrigger,Trigger1M)),NA())</f>
        <v>1.4682091105129302E-2</v>
      </c>
      <c r="O2013" s="44">
        <f>IFERROR(_xll.qlIndexFixing(ONIndex3M,I2013,TRUE,_xll.ohTrigger(RecalcTrigger,Trigger3M)),NA())</f>
        <v>1.4842923186222379E-2</v>
      </c>
      <c r="P2013" s="44">
        <f>IFERROR(_xll.qlIndexFixing(ONIndex6M,I2013,TRUE,_xll.ohTrigger(RecalcTrigger,Trigger6M)),NA())</f>
        <v>1.4960084405988283E-2</v>
      </c>
      <c r="Q2013" s="183">
        <f>IFERROR(_xll.qlIndexFixing(ONIndex1Y,I2013,TRUE,_xll.ohTrigger(RecalcTrigger,Trigger1Y)),NA())</f>
        <v>1.5368205964776394E-2</v>
      </c>
    </row>
    <row r="2014" spans="2:17" x14ac:dyDescent="0.2">
      <c r="B2014" s="39" t="s">
        <v>42</v>
      </c>
      <c r="D2014" s="42">
        <f>_xll.qlCalendarAdvance(Calendar,$D2013,B2014,"f",FALSE)</f>
        <v>53575</v>
      </c>
      <c r="E2014" s="177">
        <f>_xll.qlInterestRateIndexValueDate(IndexON,D2014)</f>
        <v>53575</v>
      </c>
      <c r="F2014" s="193">
        <f>IFERROR(_xll.qlIndexFixing(IndexON,D2014,TRUE,_xll.ohTrigger(RecalcTrigger,TriggerON)),NA())</f>
        <v>1.4610220754338599E-2</v>
      </c>
      <c r="H2014" s="42">
        <f>_xll.qlCalendarAdvance(Calendar,$H2013,B2014,"f",FALSE)</f>
        <v>53575</v>
      </c>
      <c r="I2014" s="177">
        <f>_xll.qlInterestRateIndexValueDate(Index1M,$H2014)</f>
        <v>53577</v>
      </c>
      <c r="J2014" s="182">
        <f>IFERROR(_xll.qlIndexFixing(Index1M,$H2014,TRUE,_xll.ohTrigger(RecalcTrigger,Trigger1M)),NA())</f>
        <v>1.4698279430214895E-2</v>
      </c>
      <c r="K2014" s="44">
        <f>IFERROR(_xll.qlIndexFixing(Index3M,H2014,TRUE,_xll.ohTrigger(RecalcTrigger,Trigger3M)),NA())</f>
        <v>1.4870513199278106E-2</v>
      </c>
      <c r="L2014" s="44">
        <f>IFERROR(_xll.qlIndexFixing(Index6M,$H2014,TRUE,_xll.ohTrigger(RecalcTrigger,Trigger6M)),NA())</f>
        <v>1.5042412435874713E-2</v>
      </c>
      <c r="M2014" s="183">
        <f>IFERROR(_xll.qlIndexFixing(Index1Y,$H2014,TRUE,_xll.ohTrigger(RecalcTrigger,Trigger1Y)),NA())</f>
        <v>1.5540776950727343E-2</v>
      </c>
      <c r="N2014" s="182">
        <f>IFERROR(_xll.qlIndexFixing(ONIndex1M,I2014,TRUE,_xll.ohTrigger(RecalcTrigger,Trigger1M)),NA())</f>
        <v>1.4684906369151207E-2</v>
      </c>
      <c r="O2014" s="44">
        <f>IFERROR(_xll.qlIndexFixing(ONIndex3M,I2014,TRUE,_xll.ohTrigger(RecalcTrigger,Trigger3M)),NA())</f>
        <v>1.4842929586142972E-2</v>
      </c>
      <c r="P2014" s="44">
        <f>IFERROR(_xll.qlIndexFixing(ONIndex6M,I2014,TRUE,_xll.ohTrigger(RecalcTrigger,Trigger6M)),NA())</f>
        <v>1.4962090488008783E-2</v>
      </c>
      <c r="Q2014" s="183">
        <f>IFERROR(_xll.qlIndexFixing(ONIndex1Y,I2014,TRUE,_xll.ohTrigger(RecalcTrigger,Trigger1Y)),NA())</f>
        <v>1.537039188494127E-2</v>
      </c>
    </row>
    <row r="2015" spans="2:17" x14ac:dyDescent="0.2">
      <c r="B2015" s="39" t="s">
        <v>42</v>
      </c>
      <c r="D2015" s="42">
        <f>_xll.qlCalendarAdvance(Calendar,$D2014,B2015,"f",FALSE)</f>
        <v>53582</v>
      </c>
      <c r="E2015" s="177">
        <f>_xll.qlInterestRateIndexValueDate(IndexON,D2015)</f>
        <v>53582</v>
      </c>
      <c r="F2015" s="193">
        <f>IFERROR(_xll.qlIndexFixing(IndexON,D2015,TRUE,_xll.ohTrigger(RecalcTrigger,TriggerON)),NA())</f>
        <v>1.4613358506476715E-2</v>
      </c>
      <c r="H2015" s="42">
        <f>_xll.qlCalendarAdvance(Calendar,$H2014,B2015,"f",FALSE)</f>
        <v>53582</v>
      </c>
      <c r="I2015" s="177">
        <f>_xll.qlInterestRateIndexValueDate(Index1M,$H2015)</f>
        <v>53584</v>
      </c>
      <c r="J2015" s="182">
        <f>IFERROR(_xll.qlIndexFixing(Index1M,$H2015,TRUE,_xll.ohTrigger(RecalcTrigger,Trigger1M)),NA())</f>
        <v>1.4701057143087512E-2</v>
      </c>
      <c r="K2015" s="44">
        <f>IFERROR(_xll.qlIndexFixing(Index3M,H2015,TRUE,_xll.ohTrigger(RecalcTrigger,Trigger3M)),NA())</f>
        <v>1.4870512826913112E-2</v>
      </c>
      <c r="L2015" s="44">
        <f>IFERROR(_xll.qlIndexFixing(Index6M,$H2015,TRUE,_xll.ohTrigger(RecalcTrigger,Trigger6M)),NA())</f>
        <v>1.5044358257896235E-2</v>
      </c>
      <c r="M2015" s="183">
        <f>IFERROR(_xll.qlIndexFixing(Index1Y,$H2015,TRUE,_xll.ohTrigger(RecalcTrigger,Trigger1Y)),NA())</f>
        <v>1.5542575225684733E-2</v>
      </c>
      <c r="N2015" s="182">
        <f>IFERROR(_xll.qlIndexFixing(ONIndex1M,I2015,TRUE,_xll.ohTrigger(RecalcTrigger,Trigger1M)),NA())</f>
        <v>1.4687705763227754E-2</v>
      </c>
      <c r="O2015" s="44">
        <f>IFERROR(_xll.qlIndexFixing(ONIndex3M,I2015,TRUE,_xll.ohTrigger(RecalcTrigger,Trigger3M)),NA())</f>
        <v>1.4842935008605451E-2</v>
      </c>
      <c r="P2015" s="44">
        <f>IFERROR(_xll.qlIndexFixing(ONIndex6M,I2015,TRUE,_xll.ohTrigger(RecalcTrigger,Trigger6M)),NA())</f>
        <v>1.4964091146127956E-2</v>
      </c>
      <c r="Q2015" s="183">
        <f>IFERROR(_xll.qlIndexFixing(ONIndex1Y,I2015,TRUE,_xll.ohTrigger(RecalcTrigger,Trigger1Y)),NA())</f>
        <v>1.5372563017175267E-2</v>
      </c>
    </row>
    <row r="2016" spans="2:17" x14ac:dyDescent="0.2">
      <c r="B2016" s="39" t="s">
        <v>42</v>
      </c>
      <c r="D2016" s="42">
        <f>_xll.qlCalendarAdvance(Calendar,$D2015,B2016,"f",FALSE)</f>
        <v>53589</v>
      </c>
      <c r="E2016" s="177">
        <f>_xll.qlInterestRateIndexValueDate(IndexON,D2016)</f>
        <v>53589</v>
      </c>
      <c r="F2016" s="193">
        <f>IFERROR(_xll.qlIndexFixing(IndexON,D2016,TRUE,_xll.ohTrigger(RecalcTrigger,TriggerON)),NA())</f>
        <v>1.4616479944544736E-2</v>
      </c>
      <c r="H2016" s="42">
        <f>_xll.qlCalendarAdvance(Calendar,$H2015,B2016,"f",FALSE)</f>
        <v>53589</v>
      </c>
      <c r="I2016" s="177">
        <f>_xll.qlInterestRateIndexValueDate(Index1M,$H2016)</f>
        <v>53591</v>
      </c>
      <c r="J2016" s="182">
        <f>IFERROR(_xll.qlIndexFixing(Index1M,$H2016,TRUE,_xll.ohTrigger(RecalcTrigger,Trigger1M)),NA())</f>
        <v>1.470381883907167E-2</v>
      </c>
      <c r="K2016" s="44">
        <f>IFERROR(_xll.qlIndexFixing(Index3M,H2016,TRUE,_xll.ohTrigger(RecalcTrigger,Trigger3M)),NA())</f>
        <v>1.4870511456175741E-2</v>
      </c>
      <c r="L2016" s="44">
        <f>IFERROR(_xll.qlIndexFixing(Index6M,$H2016,TRUE,_xll.ohTrigger(RecalcTrigger,Trigger6M)),NA())</f>
        <v>1.5046298283716666E-2</v>
      </c>
      <c r="M2016" s="183">
        <f>IFERROR(_xll.qlIndexFixing(Index1Y,$H2016,TRUE,_xll.ohTrigger(RecalcTrigger,Trigger1Y)),NA())</f>
        <v>1.5544357134624917E-2</v>
      </c>
      <c r="N2016" s="182">
        <f>IFERROR(_xll.qlIndexFixing(ONIndex1M,I2016,TRUE,_xll.ohTrigger(RecalcTrigger,Trigger1M)),NA())</f>
        <v>1.4690489237798587E-2</v>
      </c>
      <c r="O2016" s="44">
        <f>IFERROR(_xll.qlIndexFixing(ONIndex3M,I2016,TRUE,_xll.ohTrigger(RecalcTrigger,Trigger3M)),NA())</f>
        <v>1.4842939450971926E-2</v>
      </c>
      <c r="P2016" s="44">
        <f>IFERROR(_xll.qlIndexFixing(ONIndex6M,I2016,TRUE,_xll.ohTrigger(RecalcTrigger,Trigger6M)),NA())</f>
        <v>1.4966086355565622E-2</v>
      </c>
      <c r="Q2016" s="183">
        <f>IFERROR(_xll.qlIndexFixing(ONIndex1Y,I2016,TRUE,_xll.ohTrigger(RecalcTrigger,Trigger1Y)),NA())</f>
        <v>1.537471931167822E-2</v>
      </c>
    </row>
    <row r="2017" spans="2:17" x14ac:dyDescent="0.2">
      <c r="B2017" s="39" t="s">
        <v>42</v>
      </c>
      <c r="D2017" s="42">
        <f>_xll.qlCalendarAdvance(Calendar,$D2016,B2017,"f",FALSE)</f>
        <v>53596</v>
      </c>
      <c r="E2017" s="177">
        <f>_xll.qlInterestRateIndexValueDate(IndexON,D2017)</f>
        <v>53596</v>
      </c>
      <c r="F2017" s="193">
        <f>IFERROR(_xll.qlIndexFixing(IndexON,D2017,TRUE,_xll.ohTrigger(RecalcTrigger,TriggerON)),NA())</f>
        <v>1.4619585016184544E-2</v>
      </c>
      <c r="H2017" s="42">
        <f>_xll.qlCalendarAdvance(Calendar,$H2016,B2017,"f",FALSE)</f>
        <v>53596</v>
      </c>
      <c r="I2017" s="177">
        <f>_xll.qlInterestRateIndexValueDate(Index1M,$H2017)</f>
        <v>53598</v>
      </c>
      <c r="J2017" s="182">
        <f>IFERROR(_xll.qlIndexFixing(Index1M,$H2017,TRUE,_xll.ohTrigger(RecalcTrigger,Trigger1M)),NA())</f>
        <v>1.4707554212393217E-2</v>
      </c>
      <c r="K2017" s="44">
        <f>IFERROR(_xll.qlIndexFixing(Index3M,H2017,TRUE,_xll.ohTrigger(RecalcTrigger,Trigger3M)),NA())</f>
        <v>1.487142824111844E-2</v>
      </c>
      <c r="L2017" s="44">
        <f>IFERROR(_xll.qlIndexFixing(Index6M,$H2017,TRUE,_xll.ohTrigger(RecalcTrigger,Trigger6M)),NA())</f>
        <v>1.5048682349235232E-2</v>
      </c>
      <c r="M2017" s="183">
        <f>IFERROR(_xll.qlIndexFixing(Index1Y,$H2017,TRUE,_xll.ohTrigger(RecalcTrigger,Trigger1Y)),NA())</f>
        <v>1.5546122626741233E-2</v>
      </c>
      <c r="N2017" s="182">
        <f>IFERROR(_xll.qlIndexFixing(ONIndex1M,I2017,TRUE,_xll.ohTrigger(RecalcTrigger,Trigger1M)),NA())</f>
        <v>1.4693256742663863E-2</v>
      </c>
      <c r="O2017" s="44">
        <f>IFERROR(_xll.qlIndexFixing(ONIndex3M,I2017,TRUE,_xll.ohTrigger(RecalcTrigger,Trigger3M)),NA())</f>
        <v>1.4842942910684442E-2</v>
      </c>
      <c r="P2017" s="44">
        <f>IFERROR(_xll.qlIndexFixing(ONIndex6M,I2017,TRUE,_xll.ohTrigger(RecalcTrigger,Trigger6M)),NA())</f>
        <v>1.4968076091461668E-2</v>
      </c>
      <c r="Q2017" s="183">
        <f>IFERROR(_xll.qlIndexFixing(ONIndex1Y,I2017,TRUE,_xll.ohTrigger(RecalcTrigger,Trigger1Y)),NA())</f>
        <v>1.5376860718330221E-2</v>
      </c>
    </row>
    <row r="2018" spans="2:17" x14ac:dyDescent="0.2">
      <c r="B2018" s="39" t="s">
        <v>42</v>
      </c>
      <c r="D2018" s="42">
        <f>_xll.qlCalendarAdvance(Calendar,$D2017,B2018,"f",FALSE)</f>
        <v>53603</v>
      </c>
      <c r="E2018" s="177">
        <f>_xll.qlInterestRateIndexValueDate(IndexON,D2018)</f>
        <v>53603</v>
      </c>
      <c r="F2018" s="193">
        <f>IFERROR(_xll.qlIndexFixing(IndexON,D2018,TRUE,_xll.ohTrigger(RecalcTrigger,TriggerON)),NA())</f>
        <v>1.4622673668718278E-2</v>
      </c>
      <c r="H2018" s="42">
        <f>_xll.qlCalendarAdvance(Calendar,$H2017,B2018,"f",FALSE)</f>
        <v>53603</v>
      </c>
      <c r="I2018" s="177">
        <f>_xll.qlInterestRateIndexValueDate(Index1M,$H2018)</f>
        <v>53605</v>
      </c>
      <c r="J2018" s="182">
        <f>IFERROR(_xll.qlIndexFixing(Index1M,$H2018,TRUE,_xll.ohTrigger(RecalcTrigger,Trigger1M)),NA())</f>
        <v>1.4709293980828417E-2</v>
      </c>
      <c r="K2018" s="44">
        <f>IFERROR(_xll.qlIndexFixing(Index3M,H2018,TRUE,_xll.ohTrigger(RecalcTrigger,Trigger3M)),NA())</f>
        <v>1.4871424649150866E-2</v>
      </c>
      <c r="L2018" s="44">
        <f>IFERROR(_xll.qlIndexFixing(Index6M,$H2018,TRUE,_xll.ohTrigger(RecalcTrigger,Trigger6M)),NA())</f>
        <v>1.5050610361280633E-2</v>
      </c>
      <c r="M2018" s="183">
        <f>IFERROR(_xll.qlIndexFixing(Index1Y,$H2018,TRUE,_xll.ohTrigger(RecalcTrigger,Trigger1Y)),NA())</f>
        <v>1.5547871651228545E-2</v>
      </c>
      <c r="N2018" s="182">
        <f>IFERROR(_xll.qlIndexFixing(ONIndex1M,I2018,TRUE,_xll.ohTrigger(RecalcTrigger,Trigger1M)),NA())</f>
        <v>1.4696008228503032E-2</v>
      </c>
      <c r="O2018" s="44">
        <f>IFERROR(_xll.qlIndexFixing(ONIndex3M,I2018,TRUE,_xll.ohTrigger(RecalcTrigger,Trigger3M)),NA())</f>
        <v>1.4842945385424855E-2</v>
      </c>
      <c r="P2018" s="44">
        <f>IFERROR(_xll.qlIndexFixing(ONIndex6M,I2018,TRUE,_xll.ohTrigger(RecalcTrigger,Trigger6M)),NA())</f>
        <v>1.4970060328796109E-2</v>
      </c>
      <c r="Q2018" s="183">
        <f>IFERROR(_xll.qlIndexFixing(ONIndex1Y,I2018,TRUE,_xll.ohTrigger(RecalcTrigger,Trigger1Y)),NA())</f>
        <v>1.5378987187411042E-2</v>
      </c>
    </row>
    <row r="2019" spans="2:17" x14ac:dyDescent="0.2">
      <c r="B2019" s="39" t="s">
        <v>42</v>
      </c>
      <c r="D2019" s="42">
        <f>_xll.qlCalendarAdvance(Calendar,$D2018,B2019,"f",FALSE)</f>
        <v>53610</v>
      </c>
      <c r="E2019" s="177">
        <f>_xll.qlInterestRateIndexValueDate(IndexON,D2019)</f>
        <v>53610</v>
      </c>
      <c r="F2019" s="193">
        <f>IFERROR(_xll.qlIndexFixing(IndexON,D2019,TRUE,_xll.ohTrigger(RecalcTrigger,TriggerON)),NA())</f>
        <v>1.4625745849707883E-2</v>
      </c>
      <c r="H2019" s="42">
        <f>_xll.qlCalendarAdvance(Calendar,$H2018,B2019,"f",FALSE)</f>
        <v>53610</v>
      </c>
      <c r="I2019" s="177">
        <f>_xll.qlInterestRateIndexValueDate(Index1M,$H2019)</f>
        <v>53612</v>
      </c>
      <c r="J2019" s="182">
        <f>IFERROR(_xll.qlIndexFixing(Index1M,$H2019,TRUE,_xll.ohTrigger(RecalcTrigger,Trigger1M)),NA())</f>
        <v>1.4712007326825333E-2</v>
      </c>
      <c r="K2019" s="44">
        <f>IFERROR(_xll.qlIndexFixing(Index3M,H2019,TRUE,_xll.ohTrigger(RecalcTrigger,Trigger3M)),NA())</f>
        <v>1.4871420050627603E-2</v>
      </c>
      <c r="L2019" s="44">
        <f>IFERROR(_xll.qlIndexFixing(Index6M,$H2019,TRUE,_xll.ohTrigger(RecalcTrigger,Trigger6M)),NA())</f>
        <v>1.5054328954812214E-2</v>
      </c>
      <c r="M2019" s="183">
        <f>IFERROR(_xll.qlIndexFixing(Index1Y,$H2019,TRUE,_xll.ohTrigger(RecalcTrigger,Trigger1Y)),NA())</f>
        <v>1.5549604157281061E-2</v>
      </c>
      <c r="N2019" s="182">
        <f>IFERROR(_xll.qlIndexFixing(ONIndex1M,I2019,TRUE,_xll.ohTrigger(RecalcTrigger,Trigger1M)),NA())</f>
        <v>1.4698743645036316E-2</v>
      </c>
      <c r="O2019" s="44">
        <f>IFERROR(_xll.qlIndexFixing(ONIndex3M,I2019,TRUE,_xll.ohTrigger(RecalcTrigger,Trigger3M)),NA())</f>
        <v>1.4842946872795082E-2</v>
      </c>
      <c r="P2019" s="44">
        <f>IFERROR(_xll.qlIndexFixing(ONIndex6M,I2019,TRUE,_xll.ohTrigger(RecalcTrigger,Trigger6M)),NA())</f>
        <v>1.4972039042548957E-2</v>
      </c>
      <c r="Q2019" s="183">
        <f>IFERROR(_xll.qlIndexFixing(ONIndex1Y,I2019,TRUE,_xll.ohTrigger(RecalcTrigger,Trigger1Y)),NA())</f>
        <v>1.5381098668880711E-2</v>
      </c>
    </row>
    <row r="2020" spans="2:17" x14ac:dyDescent="0.2">
      <c r="B2020" s="39" t="s">
        <v>42</v>
      </c>
      <c r="D2020" s="42">
        <f>_xll.qlCalendarAdvance(Calendar,$D2019,B2020,"f",FALSE)</f>
        <v>53617</v>
      </c>
      <c r="E2020" s="177">
        <f>_xll.qlInterestRateIndexValueDate(IndexON,D2020)</f>
        <v>53617</v>
      </c>
      <c r="F2020" s="193">
        <f>IFERROR(_xll.qlIndexFixing(IndexON,D2020,TRUE,_xll.ohTrigger(RecalcTrigger,TriggerON)),NA())</f>
        <v>1.4628801506715305E-2</v>
      </c>
      <c r="H2020" s="42">
        <f>_xll.qlCalendarAdvance(Calendar,$H2019,B2020,"f",FALSE)</f>
        <v>53617</v>
      </c>
      <c r="I2020" s="177">
        <f>_xll.qlInterestRateIndexValueDate(Index1M,$H2020)</f>
        <v>53619</v>
      </c>
      <c r="J2020" s="182">
        <f>IFERROR(_xll.qlIndexFixing(Index1M,$H2020,TRUE,_xll.ohTrigger(RecalcTrigger,Trigger1M)),NA())</f>
        <v>1.4714704456392762E-2</v>
      </c>
      <c r="K2020" s="44">
        <f>IFERROR(_xll.qlIndexFixing(Index3M,H2020,TRUE,_xll.ohTrigger(RecalcTrigger,Trigger3M)),NA())</f>
        <v>1.4871414443040867E-2</v>
      </c>
      <c r="L2020" s="44">
        <f>IFERROR(_xll.qlIndexFixing(Index6M,$H2020,TRUE,_xll.ohTrigger(RecalcTrigger,Trigger6M)),NA())</f>
        <v>1.5054448739506444E-2</v>
      </c>
      <c r="M2020" s="183">
        <f>IFERROR(_xll.qlIndexFixing(Index1Y,$H2020,TRUE,_xll.ohTrigger(RecalcTrigger,Trigger1Y)),NA())</f>
        <v>1.5551320094092994E-2</v>
      </c>
      <c r="N2020" s="182">
        <f>IFERROR(_xll.qlIndexFixing(ONIndex1M,I2020,TRUE,_xll.ohTrigger(RecalcTrigger,Trigger1M)),NA())</f>
        <v>1.4701462942783294E-2</v>
      </c>
      <c r="O2020" s="44">
        <f>IFERROR(_xll.qlIndexFixing(ONIndex3M,I2020,TRUE,_xll.ohTrigger(RecalcTrigger,Trigger3M)),NA())</f>
        <v>1.4842947369837489E-2</v>
      </c>
      <c r="P2020" s="44">
        <f>IFERROR(_xll.qlIndexFixing(ONIndex6M,I2020,TRUE,_xll.ohTrigger(RecalcTrigger,Trigger6M)),NA())</f>
        <v>1.4974012208019971E-2</v>
      </c>
      <c r="Q2020" s="183">
        <f>IFERROR(_xll.qlIndexFixing(ONIndex1Y,I2020,TRUE,_xll.ohTrigger(RecalcTrigger,Trigger1Y)),NA())</f>
        <v>1.5383195112699255E-2</v>
      </c>
    </row>
    <row r="2021" spans="2:17" x14ac:dyDescent="0.2">
      <c r="B2021" s="39" t="s">
        <v>42</v>
      </c>
      <c r="D2021" s="42">
        <f>_xll.qlCalendarAdvance(Calendar,$D2020,B2021,"f",FALSE)</f>
        <v>53624</v>
      </c>
      <c r="E2021" s="177">
        <f>_xll.qlInterestRateIndexValueDate(IndexON,D2021)</f>
        <v>53624</v>
      </c>
      <c r="F2021" s="193">
        <f>IFERROR(_xll.qlIndexFixing(IndexON,D2021,TRUE,_xll.ohTrigger(RecalcTrigger,TriggerON)),NA())</f>
        <v>1.4631840587142619E-2</v>
      </c>
      <c r="H2021" s="42">
        <f>_xll.qlCalendarAdvance(Calendar,$H2020,B2021,"f",FALSE)</f>
        <v>53624</v>
      </c>
      <c r="I2021" s="177">
        <f>_xll.qlInterestRateIndexValueDate(Index1M,$H2021)</f>
        <v>53626</v>
      </c>
      <c r="J2021" s="182">
        <f>IFERROR(_xll.qlIndexFixing(Index1M,$H2021,TRUE,_xll.ohTrigger(RecalcTrigger,Trigger1M)),NA())</f>
        <v>1.4717385319635129E-2</v>
      </c>
      <c r="K2021" s="44">
        <f>IFERROR(_xll.qlIndexFixing(Index3M,H2021,TRUE,_xll.ohTrigger(RecalcTrigger,Trigger3M)),NA())</f>
        <v>1.4871407823882878E-2</v>
      </c>
      <c r="L2021" s="44">
        <f>IFERROR(_xll.qlIndexFixing(Index6M,$H2021,TRUE,_xll.ohTrigger(RecalcTrigger,Trigger6M)),NA())</f>
        <v>1.5056359055449239E-2</v>
      </c>
      <c r="M2021" s="183">
        <f>IFERROR(_xll.qlIndexFixing(Index1Y,$H2021,TRUE,_xll.ohTrigger(RecalcTrigger,Trigger1Y)),NA())</f>
        <v>1.5553019410860295E-2</v>
      </c>
      <c r="N2021" s="182">
        <f>IFERROR(_xll.qlIndexFixing(ONIndex1M,I2021,TRUE,_xll.ohTrigger(RecalcTrigger,Trigger1M)),NA())</f>
        <v>1.4704166071783931E-2</v>
      </c>
      <c r="O2021" s="44">
        <f>IFERROR(_xll.qlIndexFixing(ONIndex3M,I2021,TRUE,_xll.ohTrigger(RecalcTrigger,Trigger3M)),NA())</f>
        <v>1.4842946874553675E-2</v>
      </c>
      <c r="P2021" s="44">
        <f>IFERROR(_xll.qlIndexFixing(ONIndex6M,I2021,TRUE,_xll.ohTrigger(RecalcTrigger,Trigger6M)),NA())</f>
        <v>1.4975979800189165E-2</v>
      </c>
      <c r="Q2021" s="183">
        <f>IFERROR(_xll.qlIndexFixing(ONIndex1Y,I2021,TRUE,_xll.ohTrigger(RecalcTrigger,Trigger1Y)),NA())</f>
        <v>1.5385276469146447E-2</v>
      </c>
    </row>
    <row r="2022" spans="2:17" x14ac:dyDescent="0.2">
      <c r="B2022" s="39" t="s">
        <v>42</v>
      </c>
      <c r="D2022" s="42">
        <f>_xll.qlCalendarAdvance(Calendar,$D2021,B2022,"f",FALSE)</f>
        <v>53631</v>
      </c>
      <c r="E2022" s="177">
        <f>_xll.qlInterestRateIndexValueDate(IndexON,D2022)</f>
        <v>53631</v>
      </c>
      <c r="F2022" s="193">
        <f>IFERROR(_xll.qlIndexFixing(IndexON,D2022,TRUE,_xll.ohTrigger(RecalcTrigger,TriggerON)),NA())</f>
        <v>1.4634863038631707E-2</v>
      </c>
      <c r="H2022" s="42">
        <f>_xll.qlCalendarAdvance(Calendar,$H2021,B2022,"f",FALSE)</f>
        <v>53631</v>
      </c>
      <c r="I2022" s="177">
        <f>_xll.qlInterestRateIndexValueDate(Index1M,$H2022)</f>
        <v>53633</v>
      </c>
      <c r="J2022" s="182">
        <f>IFERROR(_xll.qlIndexFixing(Index1M,$H2022,TRUE,_xll.ohTrigger(RecalcTrigger,Trigger1M)),NA())</f>
        <v>1.4720049866674913E-2</v>
      </c>
      <c r="K2022" s="44">
        <f>IFERROR(_xll.qlIndexFixing(Index3M,H2022,TRUE,_xll.ohTrigger(RecalcTrigger,Trigger3M)),NA())</f>
        <v>1.4871400190647558E-2</v>
      </c>
      <c r="L2022" s="44">
        <f>IFERROR(_xll.qlIndexFixing(Index6M,$H2022,TRUE,_xll.ohTrigger(RecalcTrigger,Trigger6M)),NA())</f>
        <v>1.5057815311835039E-2</v>
      </c>
      <c r="M2022" s="183">
        <f>IFERROR(_xll.qlIndexFixing(Index1Y,$H2022,TRUE,_xll.ohTrigger(RecalcTrigger,Trigger1Y)),NA())</f>
        <v>1.5554702056779134E-2</v>
      </c>
      <c r="N2022" s="182">
        <f>IFERROR(_xll.qlIndexFixing(ONIndex1M,I2022,TRUE,_xll.ohTrigger(RecalcTrigger,Trigger1M)),NA())</f>
        <v>1.4706852982238061E-2</v>
      </c>
      <c r="O2022" s="44">
        <f>IFERROR(_xll.qlIndexFixing(ONIndex3M,I2022,TRUE,_xll.ohTrigger(RecalcTrigger,Trigger3M)),NA())</f>
        <v>1.4842945384225814E-2</v>
      </c>
      <c r="P2022" s="44">
        <f>IFERROR(_xll.qlIndexFixing(ONIndex6M,I2022,TRUE,_xll.ohTrigger(RecalcTrigger,Trigger6M)),NA())</f>
        <v>1.4977941794196425E-2</v>
      </c>
      <c r="Q2022" s="183">
        <f>IFERROR(_xll.qlIndexFixing(ONIndex1Y,I2022,TRUE,_xll.ohTrigger(RecalcTrigger,Trigger1Y)),NA())</f>
        <v>1.5387342688182315E-2</v>
      </c>
    </row>
    <row r="2023" spans="2:17" x14ac:dyDescent="0.2">
      <c r="B2023" s="39" t="s">
        <v>42</v>
      </c>
      <c r="D2023" s="42">
        <f>_xll.qlCalendarAdvance(Calendar,$D2022,B2023,"f",FALSE)</f>
        <v>53638</v>
      </c>
      <c r="E2023" s="177">
        <f>_xll.qlInterestRateIndexValueDate(IndexON,D2023)</f>
        <v>53638</v>
      </c>
      <c r="F2023" s="193">
        <f>IFERROR(_xll.qlIndexFixing(IndexON,D2023,TRUE,_xll.ohTrigger(RecalcTrigger,TriggerON)),NA())</f>
        <v>1.4637868808264898E-2</v>
      </c>
      <c r="H2023" s="42">
        <f>_xll.qlCalendarAdvance(Calendar,$H2022,B2023,"f",FALSE)</f>
        <v>53638</v>
      </c>
      <c r="I2023" s="177">
        <f>_xll.qlInterestRateIndexValueDate(Index1M,$H2023)</f>
        <v>53640</v>
      </c>
      <c r="J2023" s="182">
        <f>IFERROR(_xll.qlIndexFixing(Index1M,$H2023,TRUE,_xll.ohTrigger(RecalcTrigger,Trigger1M)),NA())</f>
        <v>1.4722698047616544E-2</v>
      </c>
      <c r="K2023" s="44">
        <f>IFERROR(_xll.qlIndexFixing(Index3M,H2023,TRUE,_xll.ohTrigger(RecalcTrigger,Trigger3M)),NA())</f>
        <v>1.4871391540826274E-2</v>
      </c>
      <c r="L2023" s="44">
        <f>IFERROR(_xll.qlIndexFixing(Index6M,$H2023,TRUE,_xll.ohTrigger(RecalcTrigger,Trigger6M)),NA())</f>
        <v>1.5059714060956728E-2</v>
      </c>
      <c r="M2023" s="183">
        <f>IFERROR(_xll.qlIndexFixing(Index1Y,$H2023,TRUE,_xll.ohTrigger(RecalcTrigger,Trigger1Y)),NA())</f>
        <v>1.5556367981045245E-2</v>
      </c>
      <c r="N2023" s="182">
        <f>IFERROR(_xll.qlIndexFixing(ONIndex1M,I2023,TRUE,_xll.ohTrigger(RecalcTrigger,Trigger1M)),NA())</f>
        <v>1.4709523624345522E-2</v>
      </c>
      <c r="O2023" s="44">
        <f>IFERROR(_xll.qlIndexFixing(ONIndex3M,I2023,TRUE,_xll.ohTrigger(RecalcTrigger,Trigger3M)),NA())</f>
        <v>1.4842942896375888E-2</v>
      </c>
      <c r="P2023" s="44">
        <f>IFERROR(_xll.qlIndexFixing(ONIndex6M,I2023,TRUE,_xll.ohTrigger(RecalcTrigger,Trigger6M)),NA())</f>
        <v>1.4979898165101702E-2</v>
      </c>
      <c r="Q2023" s="183">
        <f>IFERROR(_xll.qlIndexFixing(ONIndex1Y,I2023,TRUE,_xll.ohTrigger(RecalcTrigger,Trigger1Y)),NA())</f>
        <v>1.5389393719926758E-2</v>
      </c>
    </row>
    <row r="2024" spans="2:17" x14ac:dyDescent="0.2">
      <c r="B2024" s="39" t="s">
        <v>42</v>
      </c>
      <c r="D2024" s="42">
        <f>_xll.qlCalendarAdvance(Calendar,$D2023,B2024,"f",FALSE)</f>
        <v>53645</v>
      </c>
      <c r="E2024" s="177">
        <f>_xll.qlInterestRateIndexValueDate(IndexON,D2024)</f>
        <v>53645</v>
      </c>
      <c r="F2024" s="193">
        <f>IFERROR(_xll.qlIndexFixing(IndexON,D2024,TRUE,_xll.ohTrigger(RecalcTrigger,TriggerON)),NA())</f>
        <v>1.4640857844163691E-2</v>
      </c>
      <c r="H2024" s="42">
        <f>_xll.qlCalendarAdvance(Calendar,$H2023,B2024,"f",FALSE)</f>
        <v>53645</v>
      </c>
      <c r="I2024" s="177">
        <f>_xll.qlInterestRateIndexValueDate(Index1M,$H2024)</f>
        <v>53647</v>
      </c>
      <c r="J2024" s="182">
        <f>IFERROR(_xll.qlIndexFixing(Index1M,$H2024,TRUE,_xll.ohTrigger(RecalcTrigger,Trigger1M)),NA())</f>
        <v>1.4725329812585076E-2</v>
      </c>
      <c r="K2024" s="44">
        <f>IFERROR(_xll.qlIndexFixing(Index3M,H2024,TRUE,_xll.ohTrigger(RecalcTrigger,Trigger3M)),NA())</f>
        <v>1.4871381871910392E-2</v>
      </c>
      <c r="L2024" s="44">
        <f>IFERROR(_xll.qlIndexFixing(Index6M,$H2024,TRUE,_xll.ohTrigger(RecalcTrigger,Trigger6M)),NA())</f>
        <v>1.506160681293707E-2</v>
      </c>
      <c r="M2024" s="183">
        <f>IFERROR(_xll.qlIndexFixing(Index1Y,$H2024,TRUE,_xll.ohTrigger(RecalcTrigger,Trigger1Y)),NA())</f>
        <v>1.555801713285589E-2</v>
      </c>
      <c r="N2024" s="182">
        <f>IFERROR(_xll.qlIndexFixing(ONIndex1M,I2024,TRUE,_xll.ohTrigger(RecalcTrigger,Trigger1M)),NA())</f>
        <v>1.4712177948386085E-2</v>
      </c>
      <c r="O2024" s="44">
        <f>IFERROR(_xll.qlIndexFixing(ONIndex3M,I2024,TRUE,_xll.ohTrigger(RecalcTrigger,Trigger3M)),NA())</f>
        <v>1.4842939408366007E-2</v>
      </c>
      <c r="P2024" s="44">
        <f>IFERROR(_xll.qlIndexFixing(ONIndex6M,I2024,TRUE,_xll.ohTrigger(RecalcTrigger,Trigger6M)),NA())</f>
        <v>1.498184888804488E-2</v>
      </c>
      <c r="Q2024" s="183">
        <f>IFERROR(_xll.qlIndexFixing(ONIndex1Y,I2024,TRUE,_xll.ohTrigger(RecalcTrigger,Trigger1Y)),NA())</f>
        <v>1.5391429514339805E-2</v>
      </c>
    </row>
    <row r="2025" spans="2:17" x14ac:dyDescent="0.2">
      <c r="B2025" s="39" t="s">
        <v>42</v>
      </c>
      <c r="D2025" s="42">
        <f>_xll.qlCalendarAdvance(Calendar,$D2024,B2025,"f",FALSE)</f>
        <v>53652</v>
      </c>
      <c r="E2025" s="177">
        <f>_xll.qlInterestRateIndexValueDate(IndexON,D2025)</f>
        <v>53652</v>
      </c>
      <c r="F2025" s="193">
        <f>IFERROR(_xll.qlIndexFixing(IndexON,D2025,TRUE,_xll.ohTrigger(RecalcTrigger,TriggerON)),NA())</f>
        <v>1.4643830093170607E-2</v>
      </c>
      <c r="H2025" s="42">
        <f>_xll.qlCalendarAdvance(Calendar,$H2024,B2025,"f",FALSE)</f>
        <v>53652</v>
      </c>
      <c r="I2025" s="177">
        <f>_xll.qlInterestRateIndexValueDate(Index1M,$H2025)</f>
        <v>53654</v>
      </c>
      <c r="J2025" s="182">
        <f>IFERROR(_xll.qlIndexFixing(Index1M,$H2025,TRUE,_xll.ohTrigger(RecalcTrigger,Trigger1M)),NA())</f>
        <v>1.4727945111684942E-2</v>
      </c>
      <c r="K2025" s="44">
        <f>IFERROR(_xll.qlIndexFixing(Index3M,H2025,TRUE,_xll.ohTrigger(RecalcTrigger,Trigger3M)),NA())</f>
        <v>1.4871371181395537E-2</v>
      </c>
      <c r="L2025" s="44">
        <f>IFERROR(_xll.qlIndexFixing(Index6M,$H2025,TRUE,_xll.ohTrigger(RecalcTrigger,Trigger6M)),NA())</f>
        <v>1.5063493542657151E-2</v>
      </c>
      <c r="M2025" s="183">
        <f>IFERROR(_xll.qlIndexFixing(Index1Y,$H2025,TRUE,_xll.ohTrigger(RecalcTrigger,Trigger1Y)),NA())</f>
        <v>1.5559649461408323E-2</v>
      </c>
      <c r="N2025" s="182">
        <f>IFERROR(_xll.qlIndexFixing(ONIndex1M,I2025,TRUE,_xll.ohTrigger(RecalcTrigger,Trigger1M)),NA())</f>
        <v>1.4714815904319778E-2</v>
      </c>
      <c r="O2025" s="44">
        <f>IFERROR(_xll.qlIndexFixing(ONIndex3M,I2025,TRUE,_xll.ohTrigger(RecalcTrigger,Trigger3M)),NA())</f>
        <v>1.4842934918037898E-2</v>
      </c>
      <c r="P2025" s="44">
        <f>IFERROR(_xll.qlIndexFixing(ONIndex6M,I2025,TRUE,_xll.ohTrigger(RecalcTrigger,Trigger6M)),NA())</f>
        <v>1.498379393808591E-2</v>
      </c>
      <c r="Q2025" s="183">
        <f>IFERROR(_xll.qlIndexFixing(ONIndex1Y,I2025,TRUE,_xll.ohTrigger(RecalcTrigger,Trigger1Y)),NA())</f>
        <v>1.5393450021541355E-2</v>
      </c>
    </row>
    <row r="2026" spans="2:17" x14ac:dyDescent="0.2">
      <c r="B2026" s="39" t="s">
        <v>42</v>
      </c>
      <c r="D2026" s="42">
        <f>_xll.qlCalendarAdvance(Calendar,$D2025,B2026,"f",FALSE)</f>
        <v>53659</v>
      </c>
      <c r="E2026" s="177">
        <f>_xll.qlInterestRateIndexValueDate(IndexON,D2026)</f>
        <v>53659</v>
      </c>
      <c r="F2026" s="193">
        <f>IFERROR(_xll.qlIndexFixing(IndexON,D2026,TRUE,_xll.ohTrigger(RecalcTrigger,TriggerON)),NA())</f>
        <v>1.4646785503167337E-2</v>
      </c>
      <c r="H2026" s="42">
        <f>_xll.qlCalendarAdvance(Calendar,$H2025,B2026,"f",FALSE)</f>
        <v>53659</v>
      </c>
      <c r="I2026" s="177">
        <f>_xll.qlInterestRateIndexValueDate(Index1M,$H2026)</f>
        <v>53661</v>
      </c>
      <c r="J2026" s="182">
        <f>IFERROR(_xll.qlIndexFixing(Index1M,$H2026,TRUE,_xll.ohTrigger(RecalcTrigger,Trigger1M)),NA())</f>
        <v>1.4730543895033459E-2</v>
      </c>
      <c r="K2026" s="44">
        <f>IFERROR(_xll.qlIndexFixing(Index3M,H2026,TRUE,_xll.ohTrigger(RecalcTrigger,Trigger3M)),NA())</f>
        <v>1.4870136562699976E-2</v>
      </c>
      <c r="L2026" s="44">
        <f>IFERROR(_xll.qlIndexFixing(Index6M,$H2026,TRUE,_xll.ohTrigger(RecalcTrigger,Trigger6M)),NA())</f>
        <v>1.5065820898712416E-2</v>
      </c>
      <c r="M2026" s="183">
        <f>IFERROR(_xll.qlIndexFixing(Index1Y,$H2026,TRUE,_xll.ohTrigger(RecalcTrigger,Trigger1Y)),NA())</f>
        <v>1.5559948122279987E-2</v>
      </c>
      <c r="N2026" s="182">
        <f>IFERROR(_xll.qlIndexFixing(ONIndex1M,I2026,TRUE,_xll.ohTrigger(RecalcTrigger,Trigger1M)),NA())</f>
        <v>1.4717437442426373E-2</v>
      </c>
      <c r="O2026" s="44">
        <f>IFERROR(_xll.qlIndexFixing(ONIndex3M,I2026,TRUE,_xll.ohTrigger(RecalcTrigger,Trigger3M)),NA())</f>
        <v>1.4842929422433926E-2</v>
      </c>
      <c r="P2026" s="44">
        <f>IFERROR(_xll.qlIndexFixing(ONIndex6M,I2026,TRUE,_xll.ohTrigger(RecalcTrigger,Trigger6M)),NA())</f>
        <v>1.498573329012487E-2</v>
      </c>
      <c r="Q2026" s="183">
        <f>IFERROR(_xll.qlIndexFixing(ONIndex1Y,I2026,TRUE,_xll.ohTrigger(RecalcTrigger,Trigger1Y)),NA())</f>
        <v>1.5395455191731244E-2</v>
      </c>
    </row>
    <row r="2027" spans="2:17" x14ac:dyDescent="0.2">
      <c r="B2027" s="39" t="s">
        <v>42</v>
      </c>
      <c r="D2027" s="42">
        <f>_xll.qlCalendarAdvance(Calendar,$D2026,B2027,"f",FALSE)</f>
        <v>53666</v>
      </c>
      <c r="E2027" s="177">
        <f>_xll.qlInterestRateIndexValueDate(IndexON,D2027)</f>
        <v>53666</v>
      </c>
      <c r="F2027" s="193">
        <f>IFERROR(_xll.qlIndexFixing(IndexON,D2027,TRUE,_xll.ohTrigger(RecalcTrigger,TriggerON)),NA())</f>
        <v>1.464972402163589E-2</v>
      </c>
      <c r="H2027" s="42">
        <f>_xll.qlCalendarAdvance(Calendar,$H2026,B2027,"f",FALSE)</f>
        <v>53666</v>
      </c>
      <c r="I2027" s="177">
        <f>_xll.qlInterestRateIndexValueDate(Index1M,$H2027)</f>
        <v>53668</v>
      </c>
      <c r="J2027" s="182">
        <f>IFERROR(_xll.qlIndexFixing(Index1M,$H2027,TRUE,_xll.ohTrigger(RecalcTrigger,Trigger1M)),NA())</f>
        <v>1.4733126112747951E-2</v>
      </c>
      <c r="K2027" s="44">
        <f>IFERROR(_xll.qlIndexFixing(Index3M,H2027,TRUE,_xll.ohTrigger(RecalcTrigger,Trigger3M)),NA())</f>
        <v>1.4870124118656847E-2</v>
      </c>
      <c r="L2027" s="44">
        <f>IFERROR(_xll.qlIndexFixing(Index6M,$H2027,TRUE,_xll.ohTrigger(RecalcTrigger,Trigger6M)),NA())</f>
        <v>1.5067695144242181E-2</v>
      </c>
      <c r="M2027" s="183">
        <f>IFERROR(_xll.qlIndexFixing(Index1Y,$H2027,TRUE,_xll.ohTrigger(RecalcTrigger,Trigger1Y)),NA())</f>
        <v>1.5562863445530435E-2</v>
      </c>
      <c r="N2027" s="182">
        <f>IFERROR(_xll.qlIndexFixing(ONIndex1M,I2027,TRUE,_xll.ohTrigger(RecalcTrigger,Trigger1M)),NA())</f>
        <v>1.4720042513065579E-2</v>
      </c>
      <c r="O2027" s="44">
        <f>IFERROR(_xll.qlIndexFixing(ONIndex3M,I2027,TRUE,_xll.ohTrigger(RecalcTrigger,Trigger3M)),NA())</f>
        <v>1.4842922919475754E-2</v>
      </c>
      <c r="P2027" s="44">
        <f>IFERROR(_xll.qlIndexFixing(ONIndex6M,I2027,TRUE,_xll.ohTrigger(RecalcTrigger,Trigger6M)),NA())</f>
        <v>1.4987666919461518E-2</v>
      </c>
      <c r="Q2027" s="183">
        <f>IFERROR(_xll.qlIndexFixing(ONIndex1Y,I2027,TRUE,_xll.ohTrigger(RecalcTrigger,Trigger1Y)),NA())</f>
        <v>1.5397444974789565E-2</v>
      </c>
    </row>
    <row r="2028" spans="2:17" x14ac:dyDescent="0.2">
      <c r="B2028" s="39" t="s">
        <v>42</v>
      </c>
      <c r="D2028" s="42">
        <f>_xll.qlCalendarAdvance(Calendar,$D2027,B2028,"f",FALSE)</f>
        <v>53673</v>
      </c>
      <c r="E2028" s="177">
        <f>_xll.qlInterestRateIndexValueDate(IndexON,D2028)</f>
        <v>53673</v>
      </c>
      <c r="F2028" s="193">
        <f>IFERROR(_xll.qlIndexFixing(IndexON,D2028,TRUE,_xll.ohTrigger(RecalcTrigger,TriggerON)),NA())</f>
        <v>1.4652645595978342E-2</v>
      </c>
      <c r="H2028" s="42">
        <f>_xll.qlCalendarAdvance(Calendar,$H2027,B2028,"f",FALSE)</f>
        <v>53673</v>
      </c>
      <c r="I2028" s="177">
        <f>_xll.qlInterestRateIndexValueDate(Index1M,$H2028)</f>
        <v>53675</v>
      </c>
      <c r="J2028" s="182">
        <f>IFERROR(_xll.qlIndexFixing(Index1M,$H2028,TRUE,_xll.ohTrigger(RecalcTrigger,Trigger1M)),NA())</f>
        <v>1.4735691714938002E-2</v>
      </c>
      <c r="K2028" s="44">
        <f>IFERROR(_xll.qlIndexFixing(Index3M,H2028,TRUE,_xll.ohTrigger(RecalcTrigger,Trigger3M)),NA())</f>
        <v>1.487011064637489E-2</v>
      </c>
      <c r="L2028" s="44">
        <f>IFERROR(_xll.qlIndexFixing(Index6M,$H2028,TRUE,_xll.ohTrigger(RecalcTrigger,Trigger6M)),NA())</f>
        <v>1.5069563290120174E-2</v>
      </c>
      <c r="M2028" s="183">
        <f>IFERROR(_xll.qlIndexFixing(Index1Y,$H2028,TRUE,_xll.ohTrigger(RecalcTrigger,Trigger1Y)),NA())</f>
        <v>1.5564444999498115E-2</v>
      </c>
      <c r="N2028" s="182">
        <f>IFERROR(_xll.qlIndexFixing(ONIndex1M,I2028,TRUE,_xll.ohTrigger(RecalcTrigger,Trigger1M)),NA())</f>
        <v>1.4722631066117486E-2</v>
      </c>
      <c r="O2028" s="44">
        <f>IFERROR(_xll.qlIndexFixing(ONIndex3M,I2028,TRUE,_xll.ohTrigger(RecalcTrigger,Trigger3M)),NA())</f>
        <v>1.4842915406525492E-2</v>
      </c>
      <c r="P2028" s="44">
        <f>IFERROR(_xll.qlIndexFixing(ONIndex6M,I2028,TRUE,_xll.ohTrigger(RecalcTrigger,Trigger6M)),NA())</f>
        <v>1.4989594801235739E-2</v>
      </c>
      <c r="Q2028" s="183">
        <f>IFERROR(_xll.qlIndexFixing(ONIndex1Y,I2028,TRUE,_xll.ohTrigger(RecalcTrigger,Trigger1Y)),NA())</f>
        <v>1.5399419320996088E-2</v>
      </c>
    </row>
    <row r="2029" spans="2:17" x14ac:dyDescent="0.2">
      <c r="B2029" s="39" t="s">
        <v>42</v>
      </c>
      <c r="D2029" s="42">
        <f>_xll.qlCalendarAdvance(Calendar,$D2028,B2029,"f",FALSE)</f>
        <v>53680</v>
      </c>
      <c r="E2029" s="177">
        <f>_xll.qlInterestRateIndexValueDate(IndexON,D2029)</f>
        <v>53680</v>
      </c>
      <c r="F2029" s="193">
        <f>IFERROR(_xll.qlIndexFixing(IndexON,D2029,TRUE,_xll.ohTrigger(RecalcTrigger,TriggerON)),NA())</f>
        <v>1.4655550173676701E-2</v>
      </c>
      <c r="H2029" s="42">
        <f>_xll.qlCalendarAdvance(Calendar,$H2028,B2029,"f",FALSE)</f>
        <v>53680</v>
      </c>
      <c r="I2029" s="177">
        <f>_xll.qlInterestRateIndexValueDate(Index1M,$H2029)</f>
        <v>53682</v>
      </c>
      <c r="J2029" s="182">
        <f>IFERROR(_xll.qlIndexFixing(Index1M,$H2029,TRUE,_xll.ohTrigger(RecalcTrigger,Trigger1M)),NA())</f>
        <v>1.4738240651718356E-2</v>
      </c>
      <c r="K2029" s="44">
        <f>IFERROR(_xll.qlIndexFixing(Index3M,H2029,TRUE,_xll.ohTrigger(RecalcTrigger,Trigger3M)),NA())</f>
        <v>1.4870096143349443E-2</v>
      </c>
      <c r="L2029" s="44">
        <f>IFERROR(_xll.qlIndexFixing(Index6M,$H2029,TRUE,_xll.ohTrigger(RecalcTrigger,Trigger6M)),NA())</f>
        <v>1.5071425311227585E-2</v>
      </c>
      <c r="M2029" s="183">
        <f>IFERROR(_xll.qlIndexFixing(Index1Y,$H2029,TRUE,_xll.ohTrigger(RecalcTrigger,Trigger1Y)),NA())</f>
        <v>1.5566009527001851E-2</v>
      </c>
      <c r="N2029" s="182">
        <f>IFERROR(_xll.qlIndexFixing(ONIndex1M,I2029,TRUE,_xll.ohTrigger(RecalcTrigger,Trigger1M)),NA())</f>
        <v>1.4725934855279732E-2</v>
      </c>
      <c r="O2029" s="44">
        <f>IFERROR(_xll.qlIndexFixing(ONIndex3M,I2029,TRUE,_xll.ohTrigger(RecalcTrigger,Trigger3M)),NA())</f>
        <v>1.4842904258802747E-2</v>
      </c>
      <c r="P2029" s="44">
        <f>IFERROR(_xll.qlIndexFixing(ONIndex6M,I2029,TRUE,_xll.ohTrigger(RecalcTrigger,Trigger6M)),NA())</f>
        <v>1.4992065020624779E-2</v>
      </c>
      <c r="Q2029" s="183">
        <f>IFERROR(_xll.qlIndexFixing(ONIndex1Y,I2029,TRUE,_xll.ohTrigger(RecalcTrigger,Trigger1Y)),NA())</f>
        <v>1.5401935002659073E-2</v>
      </c>
    </row>
    <row r="2030" spans="2:17" x14ac:dyDescent="0.2">
      <c r="B2030" s="39" t="s">
        <v>42</v>
      </c>
      <c r="D2030" s="42">
        <f>_xll.qlCalendarAdvance(Calendar,$D2029,B2030,"f",FALSE)</f>
        <v>53688</v>
      </c>
      <c r="E2030" s="177">
        <f>_xll.qlInterestRateIndexValueDate(IndexON,D2030)</f>
        <v>53688</v>
      </c>
      <c r="F2030" s="193">
        <f>IFERROR(_xll.qlIndexFixing(IndexON,D2030,TRUE,_xll.ohTrigger(RecalcTrigger,TriggerON)),NA())</f>
        <v>1.4658848811519576E-2</v>
      </c>
      <c r="H2030" s="42">
        <f>_xll.qlCalendarAdvance(Calendar,$H2029,B2030,"f",FALSE)</f>
        <v>53688</v>
      </c>
      <c r="I2030" s="177">
        <f>_xll.qlInterestRateIndexValueDate(Index1M,$H2030)</f>
        <v>53692</v>
      </c>
      <c r="J2030" s="182">
        <f>IFERROR(_xll.qlIndexFixing(Index1M,$H2030,TRUE,_xll.ohTrigger(RecalcTrigger,Trigger1M)),NA())</f>
        <v>1.4741852981694146E-2</v>
      </c>
      <c r="K2030" s="44">
        <f>IFERROR(_xll.qlIndexFixing(Index3M,H2030,TRUE,_xll.ohTrigger(RecalcTrigger,Trigger3M)),NA())</f>
        <v>1.4869462848432088E-2</v>
      </c>
      <c r="L2030" s="44">
        <f>IFERROR(_xll.qlIndexFixing(Index6M,$H2030,TRUE,_xll.ohTrigger(RecalcTrigger,Trigger6M)),NA())</f>
        <v>1.5072739461915693E-2</v>
      </c>
      <c r="M2030" s="183">
        <f>IFERROR(_xll.qlIndexFixing(Index1Y,$H2030,TRUE,_xll.ohTrigger(RecalcTrigger,Trigger1Y)),NA())</f>
        <v>1.5567347627564017E-2</v>
      </c>
      <c r="N2030" s="182">
        <f>IFERROR(_xll.qlIndexFixing(ONIndex1M,I2030,TRUE,_xll.ohTrigger(RecalcTrigger,Trigger1M)),NA())</f>
        <v>1.472848546724137E-2</v>
      </c>
      <c r="O2030" s="44">
        <f>IFERROR(_xll.qlIndexFixing(ONIndex3M,I2030,TRUE,_xll.ohTrigger(RecalcTrigger,Trigger3M)),NA())</f>
        <v>1.4842894427626874E-2</v>
      </c>
      <c r="P2030" s="44">
        <f>IFERROR(_xll.qlIndexFixing(ONIndex6M,I2030,TRUE,_xll.ohTrigger(RecalcTrigger,Trigger6M)),NA())</f>
        <v>1.4993979671222846E-2</v>
      </c>
      <c r="Q2030" s="183">
        <f>IFERROR(_xll.qlIndexFixing(ONIndex1Y,I2030,TRUE,_xll.ohTrigger(RecalcTrigger,Trigger1Y)),NA())</f>
        <v>1.5403873876840279E-2</v>
      </c>
    </row>
    <row r="2031" spans="2:17" x14ac:dyDescent="0.2">
      <c r="B2031" s="39" t="s">
        <v>42</v>
      </c>
      <c r="D2031" s="42">
        <f>_xll.qlCalendarAdvance(Calendar,$D2030,B2031,"f",FALSE)</f>
        <v>53695</v>
      </c>
      <c r="E2031" s="177">
        <f>_xll.qlInterestRateIndexValueDate(IndexON,D2031)</f>
        <v>53695</v>
      </c>
      <c r="F2031" s="193">
        <f>IFERROR(_xll.qlIndexFixing(IndexON,D2031,TRUE,_xll.ohTrigger(RecalcTrigger,TriggerON)),NA())</f>
        <v>1.46617167909735E-2</v>
      </c>
      <c r="H2031" s="42">
        <f>_xll.qlCalendarAdvance(Calendar,$H2030,B2031,"f",FALSE)</f>
        <v>53695</v>
      </c>
      <c r="I2031" s="177">
        <f>_xll.qlInterestRateIndexValueDate(Index1M,$H2031)</f>
        <v>53699</v>
      </c>
      <c r="J2031" s="182">
        <f>IFERROR(_xll.qlIndexFixing(Index1M,$H2031,TRUE,_xll.ohTrigger(RecalcTrigger,Trigger1M)),NA())</f>
        <v>1.4744361237645472E-2</v>
      </c>
      <c r="K2031" s="44">
        <f>IFERROR(_xll.qlIndexFixing(Index3M,H2031,TRUE,_xll.ohTrigger(RecalcTrigger,Trigger3M)),NA())</f>
        <v>1.4870361933277064E-2</v>
      </c>
      <c r="L2031" s="44">
        <f>IFERROR(_xll.qlIndexFixing(Index6M,$H2031,TRUE,_xll.ohTrigger(RecalcTrigger,Trigger6M)),NA())</f>
        <v>1.5075921709064943E-2</v>
      </c>
      <c r="M2031" s="183">
        <f>IFERROR(_xll.qlIndexFixing(Index1Y,$H2031,TRUE,_xll.ohTrigger(RecalcTrigger,Trigger1Y)),NA())</f>
        <v>1.5568872978950914E-2</v>
      </c>
      <c r="N2031" s="182">
        <f>IFERROR(_xll.qlIndexFixing(ONIndex1M,I2031,TRUE,_xll.ohTrigger(RecalcTrigger,Trigger1M)),NA())</f>
        <v>1.4730658431210131E-2</v>
      </c>
      <c r="O2031" s="44">
        <f>IFERROR(_xll.qlIndexFixing(ONIndex3M,I2031,TRUE,_xll.ohTrigger(RecalcTrigger,Trigger3M)),NA())</f>
        <v>1.484288519077559E-2</v>
      </c>
      <c r="P2031" s="44">
        <f>IFERROR(_xll.qlIndexFixing(ONIndex6M,I2031,TRUE,_xll.ohTrigger(RecalcTrigger,Trigger6M)),NA())</f>
        <v>1.4995616161446179E-2</v>
      </c>
      <c r="Q2031" s="183">
        <f>IFERROR(_xll.qlIndexFixing(ONIndex1Y,I2031,TRUE,_xll.ohTrigger(RecalcTrigger,Trigger1Y)),NA())</f>
        <v>1.5405523353635431E-2</v>
      </c>
    </row>
    <row r="2032" spans="2:17" x14ac:dyDescent="0.2">
      <c r="B2032" s="39" t="s">
        <v>42</v>
      </c>
      <c r="D2032" s="42">
        <f>_xll.qlCalendarAdvance(Calendar,$D2031,B2032,"f",FALSE)</f>
        <v>53702</v>
      </c>
      <c r="E2032" s="177">
        <f>_xll.qlInterestRateIndexValueDate(IndexON,D2032)</f>
        <v>53702</v>
      </c>
      <c r="F2032" s="193">
        <f>IFERROR(_xll.qlIndexFixing(IndexON,D2032,TRUE,_xll.ohTrigger(RecalcTrigger,TriggerON)),NA())</f>
        <v>1.4664567608875245E-2</v>
      </c>
      <c r="H2032" s="42">
        <f>_xll.qlCalendarAdvance(Calendar,$H2031,B2032,"f",FALSE)</f>
        <v>53702</v>
      </c>
      <c r="I2032" s="177">
        <f>_xll.qlInterestRateIndexValueDate(Index1M,$H2032)</f>
        <v>53706</v>
      </c>
      <c r="J2032" s="182">
        <f>IFERROR(_xll.qlIndexFixing(Index1M,$H2032,TRUE,_xll.ohTrigger(RecalcTrigger,Trigger1M)),NA())</f>
        <v>1.4746852657157458E-2</v>
      </c>
      <c r="K2032" s="44">
        <f>IFERROR(_xll.qlIndexFixing(Index3M,H2032,TRUE,_xll.ohTrigger(RecalcTrigger,Trigger3M)),NA())</f>
        <v>1.4870649045699376E-2</v>
      </c>
      <c r="L2032" s="44">
        <f>IFERROR(_xll.qlIndexFixing(Index6M,$H2032,TRUE,_xll.ohTrigger(RecalcTrigger,Trigger6M)),NA())</f>
        <v>1.50777625402566E-2</v>
      </c>
      <c r="M2032" s="183">
        <f>IFERROR(_xll.qlIndexFixing(Index1Y,$H2032,TRUE,_xll.ohTrigger(RecalcTrigger,Trigger1Y)),NA())</f>
        <v>1.5570381138424823E-2</v>
      </c>
      <c r="N2032" s="182">
        <f>IFERROR(_xll.qlIndexFixing(ONIndex1M,I2032,TRUE,_xll.ohTrigger(RecalcTrigger,Trigger1M)),NA())</f>
        <v>1.473317802438423E-2</v>
      </c>
      <c r="O2032" s="44">
        <f>IFERROR(_xll.qlIndexFixing(ONIndex3M,I2032,TRUE,_xll.ohTrigger(RecalcTrigger,Trigger3M)),NA())</f>
        <v>1.4842873466793804E-2</v>
      </c>
      <c r="P2032" s="44">
        <f>IFERROR(_xll.qlIndexFixing(ONIndex6M,I2032,TRUE,_xll.ohTrigger(RecalcTrigger,Trigger6M)),NA())</f>
        <v>1.4997519966000183E-2</v>
      </c>
      <c r="Q2032" s="183">
        <f>IFERROR(_xll.qlIndexFixing(ONIndex1Y,I2032,TRUE,_xll.ohTrigger(RecalcTrigger,Trigger1Y)),NA())</f>
        <v>1.5407433214704724E-2</v>
      </c>
    </row>
    <row r="2033" spans="2:17" x14ac:dyDescent="0.2">
      <c r="B2033" s="39" t="s">
        <v>42</v>
      </c>
      <c r="D2033" s="42">
        <f>_xll.qlCalendarAdvance(Calendar,$D2032,B2033,"f",FALSE)</f>
        <v>53709</v>
      </c>
      <c r="E2033" s="177">
        <f>_xll.qlInterestRateIndexValueDate(IndexON,D2033)</f>
        <v>53709</v>
      </c>
      <c r="F2033" s="193">
        <f>IFERROR(_xll.qlIndexFixing(IndexON,D2033,TRUE,_xll.ohTrigger(RecalcTrigger,TriggerON)),NA())</f>
        <v>1.4667401212706821E-2</v>
      </c>
      <c r="H2033" s="42">
        <f>_xll.qlCalendarAdvance(Calendar,$H2032,B2033,"f",FALSE)</f>
        <v>53709</v>
      </c>
      <c r="I2033" s="177">
        <f>_xll.qlInterestRateIndexValueDate(Index1M,$H2033)</f>
        <v>53713</v>
      </c>
      <c r="J2033" s="182">
        <f>IFERROR(_xll.qlIndexFixing(Index1M,$H2033,TRUE,_xll.ohTrigger(RecalcTrigger,Trigger1M)),NA())</f>
        <v>1.4749327190334534E-2</v>
      </c>
      <c r="K2033" s="44">
        <f>IFERROR(_xll.qlIndexFixing(Index3M,H2033,TRUE,_xll.ohTrigger(RecalcTrigger,Trigger3M)),NA())</f>
        <v>1.4870324628188814E-2</v>
      </c>
      <c r="L2033" s="44">
        <f>IFERROR(_xll.qlIndexFixing(Index6M,$H2033,TRUE,_xll.ohTrigger(RecalcTrigger,Trigger6M)),NA())</f>
        <v>1.5079597135436548E-2</v>
      </c>
      <c r="M2033" s="183">
        <f>IFERROR(_xll.qlIndexFixing(Index1Y,$H2033,TRUE,_xll.ohTrigger(RecalcTrigger,Trigger1Y)),NA())</f>
        <v>1.5571872055193059E-2</v>
      </c>
      <c r="N2033" s="182">
        <f>IFERROR(_xll.qlIndexFixing(ONIndex1M,I2033,TRUE,_xll.ohTrigger(RecalcTrigger,Trigger1M)),NA())</f>
        <v>1.4735680843935839E-2</v>
      </c>
      <c r="O2033" s="44">
        <f>IFERROR(_xll.qlIndexFixing(ONIndex3M,I2033,TRUE,_xll.ohTrigger(RecalcTrigger,Trigger3M)),NA())</f>
        <v>1.4842860719950224E-2</v>
      </c>
      <c r="P2033" s="44">
        <f>IFERROR(_xll.qlIndexFixing(ONIndex6M,I2033,TRUE,_xll.ohTrigger(RecalcTrigger,Trigger6M)),NA())</f>
        <v>1.4999417894774325E-2</v>
      </c>
      <c r="Q2033" s="183">
        <f>IFERROR(_xll.qlIndexFixing(ONIndex1Y,I2033,TRUE,_xll.ohTrigger(RecalcTrigger,Trigger1Y)),NA())</f>
        <v>1.5409327382007731E-2</v>
      </c>
    </row>
    <row r="2034" spans="2:17" x14ac:dyDescent="0.2">
      <c r="B2034" s="39" t="s">
        <v>42</v>
      </c>
      <c r="D2034" s="42">
        <f>_xll.qlCalendarAdvance(Calendar,$D2033,B2034,"f",FALSE)</f>
        <v>53716</v>
      </c>
      <c r="E2034" s="177">
        <f>_xll.qlInterestRateIndexValueDate(IndexON,D2034)</f>
        <v>53716</v>
      </c>
      <c r="F2034" s="193">
        <f>IFERROR(_xll.qlIndexFixing(IndexON,D2034,TRUE,_xll.ohTrigger(RecalcTrigger,TriggerON)),NA())</f>
        <v>1.4670217549710429E-2</v>
      </c>
      <c r="H2034" s="42">
        <f>_xll.qlCalendarAdvance(Calendar,$H2033,B2034,"f",FALSE)</f>
        <v>53716</v>
      </c>
      <c r="I2034" s="177">
        <f>_xll.qlInterestRateIndexValueDate(Index1M,$H2034)</f>
        <v>53720</v>
      </c>
      <c r="J2034" s="182">
        <f>IFERROR(_xll.qlIndexFixing(Index1M,$H2034,TRUE,_xll.ohTrigger(RecalcTrigger,Trigger1M)),NA())</f>
        <v>1.4751784787291441E-2</v>
      </c>
      <c r="K2034" s="44">
        <f>IFERROR(_xll.qlIndexFixing(Index3M,H2034,TRUE,_xll.ohTrigger(RecalcTrigger,Trigger3M)),NA())</f>
        <v>1.4870304410031118E-2</v>
      </c>
      <c r="L2034" s="44">
        <f>IFERROR(_xll.qlIndexFixing(Index6M,$H2034,TRUE,_xll.ohTrigger(RecalcTrigger,Trigger6M)),NA())</f>
        <v>1.5081425469482906E-2</v>
      </c>
      <c r="M2034" s="183">
        <f>IFERROR(_xll.qlIndexFixing(Index1Y,$H2034,TRUE,_xll.ohTrigger(RecalcTrigger,Trigger1Y)),NA())</f>
        <v>1.5573345678462058E-2</v>
      </c>
      <c r="N2034" s="182">
        <f>IFERROR(_xll.qlIndexFixing(ONIndex1M,I2034,TRUE,_xll.ohTrigger(RecalcTrigger,Trigger1M)),NA())</f>
        <v>1.4738166840064792E-2</v>
      </c>
      <c r="O2034" s="44">
        <f>IFERROR(_xll.qlIndexFixing(ONIndex3M,I2034,TRUE,_xll.ohTrigger(RecalcTrigger,Trigger3M)),NA())</f>
        <v>1.4842846947686894E-2</v>
      </c>
      <c r="P2034" s="44">
        <f>IFERROR(_xll.qlIndexFixing(ONIndex6M,I2034,TRUE,_xll.ohTrigger(RecalcTrigger,Trigger6M)),NA())</f>
        <v>1.5001309922668682E-2</v>
      </c>
      <c r="Q2034" s="183">
        <f>IFERROR(_xll.qlIndexFixing(ONIndex1Y,I2034,TRUE,_xll.ohTrigger(RecalcTrigger,Trigger1Y)),NA())</f>
        <v>1.5411205805584416E-2</v>
      </c>
    </row>
    <row r="2035" spans="2:17" x14ac:dyDescent="0.2">
      <c r="B2035" s="39" t="s">
        <v>42</v>
      </c>
      <c r="D2035" s="42">
        <f>_xll.qlCalendarAdvance(Calendar,$D2034,B2035,"f",FALSE)</f>
        <v>53723</v>
      </c>
      <c r="E2035" s="177">
        <f>_xll.qlInterestRateIndexValueDate(IndexON,D2035)</f>
        <v>53723</v>
      </c>
      <c r="F2035" s="193">
        <f>IFERROR(_xll.qlIndexFixing(IndexON,D2035,TRUE,_xll.ohTrigger(RecalcTrigger,TriggerON)),NA())</f>
        <v>1.4673016567687824E-2</v>
      </c>
      <c r="H2035" s="42">
        <f>_xll.qlCalendarAdvance(Calendar,$H2034,B2035,"f",FALSE)</f>
        <v>53723</v>
      </c>
      <c r="I2035" s="177">
        <f>_xll.qlInterestRateIndexValueDate(Index1M,$H2035)</f>
        <v>53727</v>
      </c>
      <c r="J2035" s="182">
        <f>IFERROR(_xll.qlIndexFixing(Index1M,$H2035,TRUE,_xll.ohTrigger(RecalcTrigger,Trigger1M)),NA())</f>
        <v>1.4752799860040522E-2</v>
      </c>
      <c r="K2035" s="44">
        <f>IFERROR(_xll.qlIndexFixing(Index3M,H2035,TRUE,_xll.ohTrigger(RecalcTrigger,Trigger3M)),NA())</f>
        <v>1.4870283144790998E-2</v>
      </c>
      <c r="L2035" s="44">
        <f>IFERROR(_xll.qlIndexFixing(Index6M,$H2035,TRUE,_xll.ohTrigger(RecalcTrigger,Trigger6M)),NA())</f>
        <v>1.5083247517278185E-2</v>
      </c>
      <c r="M2035" s="183">
        <f>IFERROR(_xll.qlIndexFixing(Index1Y,$H2035,TRUE,_xll.ohTrigger(RecalcTrigger,Trigger1Y)),NA())</f>
        <v>1.5574801957440669E-2</v>
      </c>
      <c r="N2035" s="182">
        <f>IFERROR(_xll.qlIndexFixing(ONIndex1M,I2035,TRUE,_xll.ohTrigger(RecalcTrigger,Trigger1M)),NA())</f>
        <v>1.4740635962970927E-2</v>
      </c>
      <c r="O2035" s="44">
        <f>IFERROR(_xll.qlIndexFixing(ONIndex3M,I2035,TRUE,_xll.ohTrigger(RecalcTrigger,Trigger3M)),NA())</f>
        <v>1.4842832147685669E-2</v>
      </c>
      <c r="P2035" s="44">
        <f>IFERROR(_xll.qlIndexFixing(ONIndex6M,I2035,TRUE,_xll.ohTrigger(RecalcTrigger,Trigger6M)),NA())</f>
        <v>1.5003196025142884E-2</v>
      </c>
      <c r="Q2035" s="183">
        <f>IFERROR(_xll.qlIndexFixing(ONIndex1Y,I2035,TRUE,_xll.ohTrigger(RecalcTrigger,Trigger1Y)),NA())</f>
        <v>1.5413068435554678E-2</v>
      </c>
    </row>
    <row r="2036" spans="2:17" x14ac:dyDescent="0.2">
      <c r="B2036" s="39" t="s">
        <v>42</v>
      </c>
      <c r="D2036" s="42">
        <f>_xll.qlCalendarAdvance(Calendar,$D2035,B2036,"f",FALSE)</f>
        <v>53730</v>
      </c>
      <c r="E2036" s="177">
        <f>_xll.qlInterestRateIndexValueDate(IndexON,D2036)</f>
        <v>53730</v>
      </c>
      <c r="F2036" s="193">
        <f>IFERROR(_xll.qlIndexFixing(IndexON,D2036,TRUE,_xll.ohTrigger(RecalcTrigger,TriggerON)),NA())</f>
        <v>1.4675798213801272E-2</v>
      </c>
      <c r="H2036" s="42">
        <f>_xll.qlCalendarAdvance(Calendar,$H2035,B2036,"f",FALSE)</f>
        <v>53730</v>
      </c>
      <c r="I2036" s="177">
        <f>_xll.qlInterestRateIndexValueDate(Index1M,$H2036)</f>
        <v>53734</v>
      </c>
      <c r="J2036" s="182">
        <f>IFERROR(_xll.qlIndexFixing(Index1M,$H2036,TRUE,_xll.ohTrigger(RecalcTrigger,Trigger1M)),NA())</f>
        <v>1.475522679894465E-2</v>
      </c>
      <c r="K2036" s="44">
        <f>IFERROR(_xll.qlIndexFixing(Index3M,H2036,TRUE,_xll.ohTrigger(RecalcTrigger,Trigger3M)),NA())</f>
        <v>1.4870260829960576E-2</v>
      </c>
      <c r="L2036" s="44">
        <f>IFERROR(_xll.qlIndexFixing(Index6M,$H2036,TRUE,_xll.ohTrigger(RecalcTrigger,Trigger6M)),NA())</f>
        <v>1.5085063253703136E-2</v>
      </c>
      <c r="M2036" s="183">
        <f>IFERROR(_xll.qlIndexFixing(Index1Y,$H2036,TRUE,_xll.ohTrigger(RecalcTrigger,Trigger1Y)),NA())</f>
        <v>1.5576240841336866E-2</v>
      </c>
      <c r="N2036" s="182">
        <f>IFERROR(_xll.qlIndexFixing(ONIndex1M,I2036,TRUE,_xll.ohTrigger(RecalcTrigger,Trigger1M)),NA())</f>
        <v>1.4743088162774143E-2</v>
      </c>
      <c r="O2036" s="44">
        <f>IFERROR(_xll.qlIndexFixing(ONIndex3M,I2036,TRUE,_xll.ohTrigger(RecalcTrigger,Trigger3M)),NA())</f>
        <v>1.4842816317148788E-2</v>
      </c>
      <c r="P2036" s="44">
        <f>IFERROR(_xll.qlIndexFixing(ONIndex6M,I2036,TRUE,_xll.ohTrigger(RecalcTrigger,Trigger6M)),NA())</f>
        <v>1.500507617709701E-2</v>
      </c>
      <c r="Q2036" s="183">
        <f>IFERROR(_xll.qlIndexFixing(ONIndex1Y,I2036,TRUE,_xll.ohTrigger(RecalcTrigger,Trigger1Y)),NA())</f>
        <v>1.5414915222038417E-2</v>
      </c>
    </row>
    <row r="2037" spans="2:17" x14ac:dyDescent="0.2">
      <c r="B2037" s="39" t="s">
        <v>42</v>
      </c>
      <c r="D2037" s="42">
        <f>_xll.qlCalendarAdvance(Calendar,$D2036,B2037,"f",FALSE)</f>
        <v>53737</v>
      </c>
      <c r="E2037" s="177">
        <f>_xll.qlInterestRateIndexValueDate(IndexON,D2037)</f>
        <v>53737</v>
      </c>
      <c r="F2037" s="193">
        <f>IFERROR(_xll.qlIndexFixing(IndexON,D2037,TRUE,_xll.ohTrigger(RecalcTrigger,TriggerON)),NA())</f>
        <v>1.4678562435852527E-2</v>
      </c>
      <c r="H2037" s="42">
        <f>_xll.qlCalendarAdvance(Calendar,$H2036,B2037,"f",FALSE)</f>
        <v>53737</v>
      </c>
      <c r="I2037" s="177">
        <f>_xll.qlInterestRateIndexValueDate(Index1M,$H2037)</f>
        <v>53741</v>
      </c>
      <c r="J2037" s="182">
        <f>IFERROR(_xll.qlIndexFixing(Index1M,$H2037,TRUE,_xll.ohTrigger(RecalcTrigger,Trigger1M)),NA())</f>
        <v>1.4757636664708735E-2</v>
      </c>
      <c r="K2037" s="44">
        <f>IFERROR(_xll.qlIndexFixing(Index3M,H2037,TRUE,_xll.ohTrigger(RecalcTrigger,Trigger3M)),NA())</f>
        <v>1.4870237463029328E-2</v>
      </c>
      <c r="L2037" s="44">
        <f>IFERROR(_xll.qlIndexFixing(Index6M,$H2037,TRUE,_xll.ohTrigger(RecalcTrigger,Trigger6M)),NA())</f>
        <v>1.5086872653637633E-2</v>
      </c>
      <c r="M2037" s="183">
        <f>IFERROR(_xll.qlIndexFixing(Index1Y,$H2037,TRUE,_xll.ohTrigger(RecalcTrigger,Trigger1Y)),NA())</f>
        <v>1.5577662279359934E-2</v>
      </c>
      <c r="N2037" s="182">
        <f>IFERROR(_xll.qlIndexFixing(ONIndex1M,I2037,TRUE,_xll.ohTrigger(RecalcTrigger,Trigger1M)),NA())</f>
        <v>1.4745523389834148E-2</v>
      </c>
      <c r="O2037" s="44">
        <f>IFERROR(_xll.qlIndexFixing(ONIndex3M,I2037,TRUE,_xll.ohTrigger(RecalcTrigger,Trigger3M)),NA())</f>
        <v>1.4842799453917976E-2</v>
      </c>
      <c r="P2037" s="44">
        <f>IFERROR(_xll.qlIndexFixing(ONIndex6M,I2037,TRUE,_xll.ohTrigger(RecalcTrigger,Trigger6M)),NA())</f>
        <v>1.5006950353511073E-2</v>
      </c>
      <c r="Q2037" s="183">
        <f>IFERROR(_xll.qlIndexFixing(ONIndex1Y,I2037,TRUE,_xll.ohTrigger(RecalcTrigger,Trigger1Y)),NA())</f>
        <v>1.5416746114915725E-2</v>
      </c>
    </row>
    <row r="2038" spans="2:17" x14ac:dyDescent="0.2">
      <c r="B2038" s="39" t="s">
        <v>42</v>
      </c>
      <c r="D2038" s="42">
        <f>_xll.qlCalendarAdvance(Calendar,$D2037,B2038,"f",FALSE)</f>
        <v>53744</v>
      </c>
      <c r="E2038" s="177">
        <f>_xll.qlInterestRateIndexValueDate(IndexON,D2038)</f>
        <v>53744</v>
      </c>
      <c r="F2038" s="193">
        <f>IFERROR(_xll.qlIndexFixing(IndexON,D2038,TRUE,_xll.ohTrigger(RecalcTrigger,TriggerON)),NA())</f>
        <v>1.4681309181163726E-2</v>
      </c>
      <c r="H2038" s="42">
        <f>_xll.qlCalendarAdvance(Calendar,$H2037,B2038,"f",FALSE)</f>
        <v>53744</v>
      </c>
      <c r="I2038" s="177">
        <f>_xll.qlInterestRateIndexValueDate(Index1M,$H2038)</f>
        <v>53748</v>
      </c>
      <c r="J2038" s="182">
        <f>IFERROR(_xll.qlIndexFixing(Index1M,$H2038,TRUE,_xll.ohTrigger(RecalcTrigger,Trigger1M)),NA())</f>
        <v>1.4760029407458384E-2</v>
      </c>
      <c r="K2038" s="44">
        <f>IFERROR(_xll.qlIndexFixing(Index3M,H2038,TRUE,_xll.ohTrigger(RecalcTrigger,Trigger3M)),NA())</f>
        <v>1.4870213041494643E-2</v>
      </c>
      <c r="L2038" s="44">
        <f>IFERROR(_xll.qlIndexFixing(Index6M,$H2038,TRUE,_xll.ohTrigger(RecalcTrigger,Trigger6M)),NA())</f>
        <v>1.5088675691962431E-2</v>
      </c>
      <c r="M2038" s="183">
        <f>IFERROR(_xll.qlIndexFixing(Index1Y,$H2038,TRUE,_xll.ohTrigger(RecalcTrigger,Trigger1Y)),NA())</f>
        <v>1.5579066220719594E-2</v>
      </c>
      <c r="N2038" s="182">
        <f>IFERROR(_xll.qlIndexFixing(ONIndex1M,I2038,TRUE,_xll.ohTrigger(RecalcTrigger,Trigger1M)),NA())</f>
        <v>1.4747941594190905E-2</v>
      </c>
      <c r="O2038" s="44">
        <f>IFERROR(_xll.qlIndexFixing(ONIndex3M,I2038,TRUE,_xll.ohTrigger(RecalcTrigger,Trigger3M)),NA())</f>
        <v>1.4842781555275408E-2</v>
      </c>
      <c r="P2038" s="44">
        <f>IFERROR(_xll.qlIndexFixing(ONIndex6M,I2038,TRUE,_xll.ohTrigger(RecalcTrigger,Trigger6M)),NA())</f>
        <v>1.5008818529524959E-2</v>
      </c>
      <c r="Q2038" s="183">
        <f>IFERROR(_xll.qlIndexFixing(ONIndex1Y,I2038,TRUE,_xll.ohTrigger(RecalcTrigger,Trigger1Y)),NA())</f>
        <v>1.5418561064466374E-2</v>
      </c>
    </row>
    <row r="2039" spans="2:17" x14ac:dyDescent="0.2">
      <c r="B2039" s="39" t="s">
        <v>42</v>
      </c>
      <c r="D2039" s="42">
        <f>_xll.qlCalendarAdvance(Calendar,$D2038,B2039,"f",FALSE)</f>
        <v>53751</v>
      </c>
      <c r="E2039" s="177">
        <f>_xll.qlInterestRateIndexValueDate(IndexON,D2039)</f>
        <v>53751</v>
      </c>
      <c r="F2039" s="193">
        <f>IFERROR(_xll.qlIndexFixing(IndexON,D2039,TRUE,_xll.ohTrigger(RecalcTrigger,TriggerON)),NA())</f>
        <v>1.4684038397216881E-2</v>
      </c>
      <c r="H2039" s="42">
        <f>_xll.qlCalendarAdvance(Calendar,$H2038,B2039,"f",FALSE)</f>
        <v>53751</v>
      </c>
      <c r="I2039" s="177">
        <f>_xll.qlInterestRateIndexValueDate(Index1M,$H2039)</f>
        <v>53755</v>
      </c>
      <c r="J2039" s="182">
        <f>IFERROR(_xll.qlIndexFixing(Index1M,$H2039,TRUE,_xll.ohTrigger(RecalcTrigger,Trigger1M)),NA())</f>
        <v>1.4763816982810081E-2</v>
      </c>
      <c r="K2039" s="44">
        <f>IFERROR(_xll.qlIndexFixing(Index3M,H2039,TRUE,_xll.ohTrigger(RecalcTrigger,Trigger3M)),NA())</f>
        <v>1.4870492272113959E-2</v>
      </c>
      <c r="L2039" s="44">
        <f>IFERROR(_xll.qlIndexFixing(Index6M,$H2039,TRUE,_xll.ohTrigger(RecalcTrigger,Trigger6M)),NA())</f>
        <v>1.509135548917836E-2</v>
      </c>
      <c r="M2039" s="183">
        <f>IFERROR(_xll.qlIndexFixing(Index1Y,$H2039,TRUE,_xll.ohTrigger(RecalcTrigger,Trigger1Y)),NA())</f>
        <v>1.5580875428095947E-2</v>
      </c>
      <c r="N2039" s="182">
        <f>IFERROR(_xll.qlIndexFixing(ONIndex1M,I2039,TRUE,_xll.ohTrigger(RecalcTrigger,Trigger1M)),NA())</f>
        <v>1.4750342726044252E-2</v>
      </c>
      <c r="O2039" s="44">
        <f>IFERROR(_xll.qlIndexFixing(ONIndex3M,I2039,TRUE,_xll.ohTrigger(RecalcTrigger,Trigger3M)),NA())</f>
        <v>1.4842762618743066E-2</v>
      </c>
      <c r="P2039" s="44">
        <f>IFERROR(_xll.qlIndexFixing(ONIndex6M,I2039,TRUE,_xll.ohTrigger(RecalcTrigger,Trigger6M)),NA())</f>
        <v>1.5010680680278554E-2</v>
      </c>
      <c r="Q2039" s="183">
        <f>IFERROR(_xll.qlIndexFixing(ONIndex1Y,I2039,TRUE,_xll.ohTrigger(RecalcTrigger,Trigger1Y)),NA())</f>
        <v>1.5420360020730328E-2</v>
      </c>
    </row>
    <row r="2040" spans="2:17" x14ac:dyDescent="0.2">
      <c r="B2040" s="39" t="s">
        <v>42</v>
      </c>
      <c r="D2040" s="42">
        <f>_xll.qlCalendarAdvance(Calendar,$D2039,B2040,"f",FALSE)</f>
        <v>53758</v>
      </c>
      <c r="E2040" s="177">
        <f>_xll.qlInterestRateIndexValueDate(IndexON,D2040)</f>
        <v>53758</v>
      </c>
      <c r="F2040" s="193">
        <f>IFERROR(_xll.qlIndexFixing(IndexON,D2040,TRUE,_xll.ohTrigger(RecalcTrigger,TriggerON)),NA())</f>
        <v>1.4686750031653872E-2</v>
      </c>
      <c r="H2040" s="42">
        <f>_xll.qlCalendarAdvance(Calendar,$H2039,B2040,"f",FALSE)</f>
        <v>53758</v>
      </c>
      <c r="I2040" s="177">
        <f>_xll.qlInterestRateIndexValueDate(Index1M,$H2040)</f>
        <v>53762</v>
      </c>
      <c r="J2040" s="182">
        <f>IFERROR(_xll.qlIndexFixing(Index1M,$H2040,TRUE,_xll.ohTrigger(RecalcTrigger,Trigger1M)),NA())</f>
        <v>1.4766171914855577E-2</v>
      </c>
      <c r="K2040" s="44">
        <f>IFERROR(_xll.qlIndexFixing(Index3M,H2040,TRUE,_xll.ohTrigger(RecalcTrigger,Trigger3M)),NA())</f>
        <v>1.487046565657549E-2</v>
      </c>
      <c r="L2040" s="44">
        <f>IFERROR(_xll.qlIndexFixing(Index6M,$H2040,TRUE,_xll.ohTrigger(RecalcTrigger,Trigger6M)),NA())</f>
        <v>1.5093144944725145E-2</v>
      </c>
      <c r="M2040" s="183">
        <f>IFERROR(_xll.qlIndexFixing(Index1Y,$H2040,TRUE,_xll.ohTrigger(RecalcTrigger,Trigger1Y)),NA())</f>
        <v>1.55822429919854E-2</v>
      </c>
      <c r="N2040" s="182">
        <f>IFERROR(_xll.qlIndexFixing(ONIndex1M,I2040,TRUE,_xll.ohTrigger(RecalcTrigger,Trigger1M)),NA())</f>
        <v>1.4752726735434152E-2</v>
      </c>
      <c r="O2040" s="44">
        <f>IFERROR(_xll.qlIndexFixing(ONIndex3M,I2040,TRUE,_xll.ohTrigger(RecalcTrigger,Trigger3M)),NA())</f>
        <v>1.4842742641762996E-2</v>
      </c>
      <c r="P2040" s="44">
        <f>IFERROR(_xll.qlIndexFixing(ONIndex6M,I2040,TRUE,_xll.ohTrigger(RecalcTrigger,Trigger6M)),NA())</f>
        <v>1.5012536780911745E-2</v>
      </c>
      <c r="Q2040" s="183">
        <f>IFERROR(_xll.qlIndexFixing(ONIndex1Y,I2040,TRUE,_xll.ohTrigger(RecalcTrigger,Trigger1Y)),NA())</f>
        <v>1.5422142933667615E-2</v>
      </c>
    </row>
    <row r="2041" spans="2:17" x14ac:dyDescent="0.2">
      <c r="B2041" s="39" t="s">
        <v>42</v>
      </c>
      <c r="D2041" s="42">
        <f>_xll.qlCalendarAdvance(Calendar,$D2040,B2041,"f",FALSE)</f>
        <v>53765</v>
      </c>
      <c r="E2041" s="177">
        <f>_xll.qlInterestRateIndexValueDate(IndexON,D2041)</f>
        <v>53765</v>
      </c>
      <c r="F2041" s="193">
        <f>IFERROR(_xll.qlIndexFixing(IndexON,D2041,TRUE,_xll.ohTrigger(RecalcTrigger,TriggerON)),NA())</f>
        <v>1.4689444031716903E-2</v>
      </c>
      <c r="H2041" s="42">
        <f>_xll.qlCalendarAdvance(Calendar,$H2040,B2041,"f",FALSE)</f>
        <v>53765</v>
      </c>
      <c r="I2041" s="177">
        <f>_xll.qlInterestRateIndexValueDate(Index1M,$H2041)</f>
        <v>53769</v>
      </c>
      <c r="J2041" s="182">
        <f>IFERROR(_xll.qlIndexFixing(Index1M,$H2041,TRUE,_xll.ohTrigger(RecalcTrigger,Trigger1M)),NA())</f>
        <v>1.4768509561489262E-2</v>
      </c>
      <c r="K2041" s="44">
        <f>IFERROR(_xll.qlIndexFixing(Index3M,H2041,TRUE,_xll.ohTrigger(RecalcTrigger,Trigger3M)),NA())</f>
        <v>1.4870437978685076E-2</v>
      </c>
      <c r="L2041" s="44">
        <f>IFERROR(_xll.qlIndexFixing(Index6M,$H2041,TRUE,_xll.ohTrigger(RecalcTrigger,Trigger6M)),NA())</f>
        <v>1.5094927959195127E-2</v>
      </c>
      <c r="M2041" s="183">
        <f>IFERROR(_xll.qlIndexFixing(Index1Y,$H2041,TRUE,_xll.ohTrigger(RecalcTrigger,Trigger1Y)),NA())</f>
        <v>1.5583592902463882E-2</v>
      </c>
      <c r="N2041" s="182">
        <f>IFERROR(_xll.qlIndexFixing(ONIndex1M,I2041,TRUE,_xll.ohTrigger(RecalcTrigger,Trigger1M)),NA())</f>
        <v>1.4755093572880185E-2</v>
      </c>
      <c r="O2041" s="44">
        <f>IFERROR(_xll.qlIndexFixing(ONIndex3M,I2041,TRUE,_xll.ohTrigger(RecalcTrigger,Trigger3M)),NA())</f>
        <v>1.4842721622096988E-2</v>
      </c>
      <c r="P2041" s="44">
        <f>IFERROR(_xll.qlIndexFixing(ONIndex6M,I2041,TRUE,_xll.ohTrigger(RecalcTrigger,Trigger6M)),NA())</f>
        <v>1.5014386806484481E-2</v>
      </c>
      <c r="Q2041" s="183">
        <f>IFERROR(_xll.qlIndexFixing(ONIndex1Y,I2041,TRUE,_xll.ohTrigger(RecalcTrigger,Trigger1Y)),NA())</f>
        <v>1.5423909753318199E-2</v>
      </c>
    </row>
    <row r="2042" spans="2:17" x14ac:dyDescent="0.2">
      <c r="B2042" s="39" t="s">
        <v>42</v>
      </c>
      <c r="D2042" s="42">
        <f>_xll.qlCalendarAdvance(Calendar,$D2041,B2042,"f",FALSE)</f>
        <v>53772</v>
      </c>
      <c r="E2042" s="177">
        <f>_xll.qlInterestRateIndexValueDate(IndexON,D2042)</f>
        <v>53772</v>
      </c>
      <c r="F2042" s="193">
        <f>IFERROR(_xll.qlIndexFixing(IndexON,D2042,TRUE,_xll.ohTrigger(RecalcTrigger,TriggerON)),NA())</f>
        <v>1.4692120345047854E-2</v>
      </c>
      <c r="H2042" s="42">
        <f>_xll.qlCalendarAdvance(Calendar,$H2041,B2042,"f",FALSE)</f>
        <v>53772</v>
      </c>
      <c r="I2042" s="177">
        <f>_xll.qlInterestRateIndexValueDate(Index1M,$H2042)</f>
        <v>53776</v>
      </c>
      <c r="J2042" s="182">
        <f>IFERROR(_xll.qlIndexFixing(Index1M,$H2042,TRUE,_xll.ohTrigger(RecalcTrigger,Trigger1M)),NA())</f>
        <v>1.4770829872815564E-2</v>
      </c>
      <c r="K2042" s="44">
        <f>IFERROR(_xll.qlIndexFixing(Index3M,H2042,TRUE,_xll.ohTrigger(RecalcTrigger,Trigger3M)),NA())</f>
        <v>1.4870409235936894E-2</v>
      </c>
      <c r="L2042" s="44">
        <f>IFERROR(_xll.qlIndexFixing(Index6M,$H2042,TRUE,_xll.ohTrigger(RecalcTrigger,Trigger6M)),NA())</f>
        <v>1.5096704507465794E-2</v>
      </c>
      <c r="M2042" s="183">
        <f>IFERROR(_xll.qlIndexFixing(Index1Y,$H2042,TRUE,_xll.ohTrigger(RecalcTrigger,Trigger1Y)),NA())</f>
        <v>1.5584925108740978E-2</v>
      </c>
      <c r="N2042" s="182">
        <f>IFERROR(_xll.qlIndexFixing(ONIndex1M,I2042,TRUE,_xll.ohTrigger(RecalcTrigger,Trigger1M)),NA())</f>
        <v>1.4757443188342378E-2</v>
      </c>
      <c r="O2042" s="44">
        <f>IFERROR(_xll.qlIndexFixing(ONIndex3M,I2042,TRUE,_xll.ohTrigger(RecalcTrigger,Trigger3M)),NA())</f>
        <v>1.4842699557027217E-2</v>
      </c>
      <c r="P2042" s="44">
        <f>IFERROR(_xll.qlIndexFixing(ONIndex6M,I2042,TRUE,_xll.ohTrigger(RecalcTrigger,Trigger6M)),NA())</f>
        <v>1.501623073189684E-2</v>
      </c>
      <c r="Q2042" s="183">
        <f>IFERROR(_xll.qlIndexFixing(ONIndex1Y,I2042,TRUE,_xll.ohTrigger(RecalcTrigger,Trigger1Y)),NA())</f>
        <v>1.5425660430041788E-2</v>
      </c>
    </row>
    <row r="2043" spans="2:17" x14ac:dyDescent="0.2">
      <c r="B2043" s="39" t="s">
        <v>42</v>
      </c>
      <c r="D2043" s="42">
        <f>_xll.qlCalendarAdvance(Calendar,$D2042,B2043,"f",FALSE)</f>
        <v>53779</v>
      </c>
      <c r="E2043" s="177">
        <f>_xll.qlInterestRateIndexValueDate(IndexON,D2043)</f>
        <v>53779</v>
      </c>
      <c r="F2043" s="193">
        <f>IFERROR(_xll.qlIndexFixing(IndexON,D2043,TRUE,_xll.ohTrigger(RecalcTrigger,TriggerON)),NA())</f>
        <v>1.4694778919368545E-2</v>
      </c>
      <c r="H2043" s="42">
        <f>_xll.qlCalendarAdvance(Calendar,$H2042,B2043,"f",FALSE)</f>
        <v>53779</v>
      </c>
      <c r="I2043" s="177">
        <f>_xll.qlInterestRateIndexValueDate(Index1M,$H2043)</f>
        <v>53783</v>
      </c>
      <c r="J2043" s="182">
        <f>IFERROR(_xll.qlIndexFixing(Index1M,$H2043,TRUE,_xll.ohTrigger(RecalcTrigger,Trigger1M)),NA())</f>
        <v>1.4773132798951804E-2</v>
      </c>
      <c r="K2043" s="44">
        <f>IFERROR(_xll.qlIndexFixing(Index3M,H2043,TRUE,_xll.ohTrigger(RecalcTrigger,Trigger3M)),NA())</f>
        <v>1.4870075026973514E-2</v>
      </c>
      <c r="L2043" s="44">
        <f>IFERROR(_xll.qlIndexFixing(Index6M,$H2043,TRUE,_xll.ohTrigger(RecalcTrigger,Trigger6M)),NA())</f>
        <v>1.5098034585466788E-2</v>
      </c>
      <c r="M2043" s="183">
        <f>IFERROR(_xll.qlIndexFixing(Index1Y,$H2043,TRUE,_xll.ohTrigger(RecalcTrigger,Trigger1Y)),NA())</f>
        <v>1.5586239560028029E-2</v>
      </c>
      <c r="N2043" s="182">
        <f>IFERROR(_xll.qlIndexFixing(ONIndex1M,I2043,TRUE,_xll.ohTrigger(RecalcTrigger,Trigger1M)),NA())</f>
        <v>1.4759775532100505E-2</v>
      </c>
      <c r="O2043" s="44">
        <f>IFERROR(_xll.qlIndexFixing(ONIndex3M,I2043,TRUE,_xll.ohTrigger(RecalcTrigger,Trigger3M)),NA())</f>
        <v>1.4842676444235536E-2</v>
      </c>
      <c r="P2043" s="44">
        <f>IFERROR(_xll.qlIndexFixing(ONIndex6M,I2043,TRUE,_xll.ohTrigger(RecalcTrigger,Trigger6M)),NA())</f>
        <v>1.5018068532528517E-2</v>
      </c>
      <c r="Q2043" s="183">
        <f>IFERROR(_xll.qlIndexFixing(ONIndex1Y,I2043,TRUE,_xll.ohTrigger(RecalcTrigger,Trigger1Y)),NA())</f>
        <v>1.5427394913638537E-2</v>
      </c>
    </row>
    <row r="2044" spans="2:17" x14ac:dyDescent="0.2">
      <c r="B2044" s="39" t="s">
        <v>42</v>
      </c>
      <c r="D2044" s="42">
        <f>_xll.qlCalendarAdvance(Calendar,$D2043,B2044,"f",FALSE)</f>
        <v>53786</v>
      </c>
      <c r="E2044" s="177">
        <f>_xll.qlInterestRateIndexValueDate(IndexON,D2044)</f>
        <v>53786</v>
      </c>
      <c r="F2044" s="193">
        <f>IFERROR(_xll.qlIndexFixing(IndexON,D2044,TRUE,_xll.ohTrigger(RecalcTrigger,TriggerON)),NA())</f>
        <v>1.4697419701601433E-2</v>
      </c>
      <c r="H2044" s="42">
        <f>_xll.qlCalendarAdvance(Calendar,$H2043,B2044,"f",FALSE)</f>
        <v>53786</v>
      </c>
      <c r="I2044" s="177">
        <f>_xll.qlInterestRateIndexValueDate(Index1M,$H2044)</f>
        <v>53790</v>
      </c>
      <c r="J2044" s="182">
        <f>IFERROR(_xll.qlIndexFixing(Index1M,$H2044,TRUE,_xll.ohTrigger(RecalcTrigger,Trigger1M)),NA())</f>
        <v>1.4774953453526862E-2</v>
      </c>
      <c r="K2044" s="44">
        <f>IFERROR(_xll.qlIndexFixing(Index3M,H2044,TRUE,_xll.ohTrigger(RecalcTrigger,Trigger3M)),NA())</f>
        <v>1.4870044225151761E-2</v>
      </c>
      <c r="L2044" s="44">
        <f>IFERROR(_xll.qlIndexFixing(Index6M,$H2044,TRUE,_xll.ohTrigger(RecalcTrigger,Trigger6M)),NA())</f>
        <v>1.50997985264024E-2</v>
      </c>
      <c r="M2044" s="183">
        <f>IFERROR(_xll.qlIndexFixing(Index1Y,$H2044,TRUE,_xll.ohTrigger(RecalcTrigger,Trigger1Y)),NA())</f>
        <v>1.5587536205535496E-2</v>
      </c>
      <c r="N2044" s="182">
        <f>IFERROR(_xll.qlIndexFixing(ONIndex1M,I2044,TRUE,_xll.ohTrigger(RecalcTrigger,Trigger1M)),NA())</f>
        <v>1.4762090554194529E-2</v>
      </c>
      <c r="O2044" s="44">
        <f>IFERROR(_xll.qlIndexFixing(ONIndex3M,I2044,TRUE,_xll.ohTrigger(RecalcTrigger,Trigger3M)),NA())</f>
        <v>1.4842652280924185E-2</v>
      </c>
      <c r="P2044" s="44">
        <f>IFERROR(_xll.qlIndexFixing(ONIndex6M,I2044,TRUE,_xll.ohTrigger(RecalcTrigger,Trigger6M)),NA())</f>
        <v>1.5019900183279589E-2</v>
      </c>
      <c r="Q2044" s="183">
        <f>IFERROR(_xll.qlIndexFixing(ONIndex1Y,I2044,TRUE,_xll.ohTrigger(RecalcTrigger,Trigger1Y)),NA())</f>
        <v>1.5429113154228347E-2</v>
      </c>
    </row>
    <row r="2045" spans="2:17" x14ac:dyDescent="0.2">
      <c r="B2045" s="39" t="s">
        <v>42</v>
      </c>
      <c r="D2045" s="42">
        <f>_xll.qlCalendarAdvance(Calendar,$D2044,B2045,"f",FALSE)</f>
        <v>53793</v>
      </c>
      <c r="E2045" s="177">
        <f>_xll.qlInterestRateIndexValueDate(IndexON,D2045)</f>
        <v>53793</v>
      </c>
      <c r="F2045" s="193">
        <f>IFERROR(_xll.qlIndexFixing(IndexON,D2045,TRUE,_xll.ohTrigger(RecalcTrigger,TriggerON)),NA())</f>
        <v>1.47019890781106E-2</v>
      </c>
      <c r="H2045" s="42">
        <f>_xll.qlCalendarAdvance(Calendar,$H2044,B2045,"f",FALSE)</f>
        <v>53793</v>
      </c>
      <c r="I2045" s="177">
        <f>_xll.qlInterestRateIndexValueDate(Index1M,$H2045)</f>
        <v>53799</v>
      </c>
      <c r="J2045" s="182">
        <f>IFERROR(_xll.qlIndexFixing(Index1M,$H2045,TRUE,_xll.ohTrigger(RecalcTrigger,Trigger1M)),NA())</f>
        <v>1.4777867735193517E-2</v>
      </c>
      <c r="K2045" s="44">
        <f>IFERROR(_xll.qlIndexFixing(Index3M,H2045,TRUE,_xll.ohTrigger(RecalcTrigger,Trigger3M)),NA())</f>
        <v>1.4870003047043804E-2</v>
      </c>
      <c r="L2045" s="44">
        <f>IFERROR(_xll.qlIndexFixing(Index6M,$H2045,TRUE,_xll.ohTrigger(RecalcTrigger,Trigger6M)),NA())</f>
        <v>1.5102056837879893E-2</v>
      </c>
      <c r="M2045" s="183">
        <f>IFERROR(_xll.qlIndexFixing(Index1Y,$H2045,TRUE,_xll.ohTrigger(RecalcTrigger,Trigger1Y)),NA())</f>
        <v>1.5589177075860139E-2</v>
      </c>
      <c r="N2045" s="182">
        <f>IFERROR(_xll.qlIndexFixing(ONIndex1M,I2045,TRUE,_xll.ohTrigger(RecalcTrigger,Trigger1M)),NA())</f>
        <v>1.4765973072181637E-2</v>
      </c>
      <c r="O2045" s="44">
        <f>IFERROR(_xll.qlIndexFixing(ONIndex3M,I2045,TRUE,_xll.ohTrigger(RecalcTrigger,Trigger3M)),NA())</f>
        <v>1.4843227889738131E-2</v>
      </c>
      <c r="P2045" s="44">
        <f>IFERROR(_xll.qlIndexFixing(ONIndex6M,I2045,TRUE,_xll.ohTrigger(RecalcTrigger,Trigger6M)),NA())</f>
        <v>1.5023132953011498E-2</v>
      </c>
      <c r="Q2045" s="183">
        <f>IFERROR(_xll.qlIndexFixing(ONIndex1Y,I2045,TRUE,_xll.ohTrigger(RecalcTrigger,Trigger1Y)),NA())</f>
        <v>1.5432200885099334E-2</v>
      </c>
    </row>
    <row r="2046" spans="2:17" x14ac:dyDescent="0.2">
      <c r="B2046" s="39" t="s">
        <v>42</v>
      </c>
      <c r="D2046" s="42">
        <f>_xll.qlCalendarAdvance(Calendar,$D2045,B2046,"f",FALSE)</f>
        <v>53800</v>
      </c>
      <c r="E2046" s="177">
        <f>_xll.qlInterestRateIndexValueDate(IndexON,D2046)</f>
        <v>53800</v>
      </c>
      <c r="F2046" s="193">
        <f>IFERROR(_xll.qlIndexFixing(IndexON,D2046,TRUE,_xll.ohTrigger(RecalcTrigger,TriggerON)),NA())</f>
        <v>1.4702647681170689E-2</v>
      </c>
      <c r="H2046" s="42">
        <f>_xll.qlCalendarAdvance(Calendar,$H2045,B2046,"f",FALSE)</f>
        <v>53800</v>
      </c>
      <c r="I2046" s="177">
        <f>_xll.qlInterestRateIndexValueDate(Index1M,$H2046)</f>
        <v>53804</v>
      </c>
      <c r="J2046" s="182">
        <f>IFERROR(_xll.qlIndexFixing(Index1M,$H2046,TRUE,_xll.ohTrigger(RecalcTrigger,Trigger1M)),NA())</f>
        <v>1.4779474255329106E-2</v>
      </c>
      <c r="K2046" s="44">
        <f>IFERROR(_xll.qlIndexFixing(Index3M,H2046,TRUE,_xll.ohTrigger(RecalcTrigger,Trigger3M)),NA())</f>
        <v>1.4869979402528887E-2</v>
      </c>
      <c r="L2046" s="44">
        <f>IFERROR(_xll.qlIndexFixing(Index6M,$H2046,TRUE,_xll.ohTrigger(RecalcTrigger,Trigger6M)),NA())</f>
        <v>1.5103306764639583E-2</v>
      </c>
      <c r="M2046" s="183">
        <f>IFERROR(_xll.qlIndexFixing(Index1Y,$H2046,TRUE,_xll.ohTrigger(RecalcTrigger,Trigger1Y)),NA())</f>
        <v>1.559007587606249E-2</v>
      </c>
      <c r="N2046" s="182">
        <f>IFERROR(_xll.qlIndexFixing(ONIndex1M,I2046,TRUE,_xll.ohTrigger(RecalcTrigger,Trigger1M)),NA())</f>
        <v>1.4766668434589292E-2</v>
      </c>
      <c r="O2046" s="44">
        <f>IFERROR(_xll.qlIndexFixing(ONIndex3M,I2046,TRUE,_xll.ohTrigger(RecalcTrigger,Trigger3M)),NA())</f>
        <v>1.4842600793469884E-2</v>
      </c>
      <c r="P2046" s="44">
        <f>IFERROR(_xll.qlIndexFixing(ONIndex6M,I2046,TRUE,_xll.ohTrigger(RecalcTrigger,Trigger6M)),NA())</f>
        <v>1.5023544935459654E-2</v>
      </c>
      <c r="Q2046" s="183">
        <f>IFERROR(_xll.qlIndexFixing(ONIndex1Y,I2046,TRUE,_xll.ohTrigger(RecalcTrigger,Trigger1Y)),NA())</f>
        <v>1.5432500706786811E-2</v>
      </c>
    </row>
    <row r="2047" spans="2:17" x14ac:dyDescent="0.2">
      <c r="B2047" s="39" t="s">
        <v>42</v>
      </c>
      <c r="D2047" s="42">
        <f>_xll.qlCalendarAdvance(Calendar,$D2046,B2047,"f",FALSE)</f>
        <v>53807</v>
      </c>
      <c r="E2047" s="177">
        <f>_xll.qlInterestRateIndexValueDate(IndexON,D2047)</f>
        <v>53807</v>
      </c>
      <c r="F2047" s="193">
        <f>IFERROR(_xll.qlIndexFixing(IndexON,D2047,TRUE,_xll.ohTrigger(RecalcTrigger,TriggerON)),NA())</f>
        <v>1.4705234773231268E-2</v>
      </c>
      <c r="H2047" s="42">
        <f>_xll.qlCalendarAdvance(Calendar,$H2046,B2047,"f",FALSE)</f>
        <v>53807</v>
      </c>
      <c r="I2047" s="177">
        <f>_xll.qlInterestRateIndexValueDate(Index1M,$H2047)</f>
        <v>53811</v>
      </c>
      <c r="J2047" s="182">
        <f>IFERROR(_xll.qlIndexFixing(Index1M,$H2047,TRUE,_xll.ohTrigger(RecalcTrigger,Trigger1M)),NA())</f>
        <v>1.4781708310477981E-2</v>
      </c>
      <c r="K2047" s="44">
        <f>IFERROR(_xll.qlIndexFixing(Index3M,H2047,TRUE,_xll.ohTrigger(RecalcTrigger,Trigger3M)),NA())</f>
        <v>1.4869945376717267E-2</v>
      </c>
      <c r="L2047" s="44">
        <f>IFERROR(_xll.qlIndexFixing(Index6M,$H2047,TRUE,_xll.ohTrigger(RecalcTrigger,Trigger6M)),NA())</f>
        <v>1.5105051011698066E-2</v>
      </c>
      <c r="M2047" s="183">
        <f>IFERROR(_xll.qlIndexFixing(Index1Y,$H2047,TRUE,_xll.ohTrigger(RecalcTrigger,Trigger1Y)),NA())</f>
        <v>1.559131879950775E-2</v>
      </c>
      <c r="N2047" s="182">
        <f>IFERROR(_xll.qlIndexFixing(ONIndex1M,I2047,TRUE,_xll.ohTrigger(RecalcTrigger,Trigger1M)),NA())</f>
        <v>1.4769253015298744E-2</v>
      </c>
      <c r="O2047" s="44">
        <f>IFERROR(_xll.qlIndexFixing(ONIndex3M,I2047,TRUE,_xll.ohTrigger(RecalcTrigger,Trigger3M)),NA())</f>
        <v>1.484256947348328E-2</v>
      </c>
      <c r="P2047" s="44">
        <f>IFERROR(_xll.qlIndexFixing(ONIndex6M,I2047,TRUE,_xll.ohTrigger(RecalcTrigger,Trigger6M)),NA())</f>
        <v>1.5025616485031534E-2</v>
      </c>
      <c r="Q2047" s="183">
        <f>IFERROR(_xll.qlIndexFixing(ONIndex1Y,I2047,TRUE,_xll.ohTrigger(RecalcTrigger,Trigger1Y)),NA())</f>
        <v>1.5434407036600817E-2</v>
      </c>
    </row>
    <row r="2048" spans="2:17" x14ac:dyDescent="0.2">
      <c r="B2048" s="39" t="s">
        <v>42</v>
      </c>
      <c r="D2048" s="42">
        <f>_xll.qlCalendarAdvance(Calendar,$D2047,B2048,"f",FALSE)</f>
        <v>53814</v>
      </c>
      <c r="E2048" s="177">
        <f>_xll.qlInterestRateIndexValueDate(IndexON,D2048)</f>
        <v>53814</v>
      </c>
      <c r="F2048" s="193">
        <f>IFERROR(_xll.qlIndexFixing(IndexON,D2048,TRUE,_xll.ohTrigger(RecalcTrigger,TriggerON)),NA())</f>
        <v>1.4707803863531765E-2</v>
      </c>
      <c r="H2048" s="42">
        <f>_xll.qlCalendarAdvance(Calendar,$H2047,B2048,"f",FALSE)</f>
        <v>53814</v>
      </c>
      <c r="I2048" s="177">
        <f>_xll.qlInterestRateIndexValueDate(Index1M,$H2048)</f>
        <v>53818</v>
      </c>
      <c r="J2048" s="182">
        <f>IFERROR(_xll.qlIndexFixing(Index1M,$H2048,TRUE,_xll.ohTrigger(RecalcTrigger,Trigger1M)),NA())</f>
        <v>1.4784384905810967E-2</v>
      </c>
      <c r="K2048" s="44">
        <f>IFERROR(_xll.qlIndexFixing(Index3M,H2048,TRUE,_xll.ohTrigger(RecalcTrigger,Trigger3M)),NA())</f>
        <v>1.4870214277027878E-2</v>
      </c>
      <c r="L2048" s="44">
        <f>IFERROR(_xll.qlIndexFixing(Index6M,$H2048,TRUE,_xll.ohTrigger(RecalcTrigger,Trigger6M)),NA())</f>
        <v>1.5107226600095162E-2</v>
      </c>
      <c r="M2048" s="183">
        <f>IFERROR(_xll.qlIndexFixing(Index1Y,$H2048,TRUE,_xll.ohTrigger(RecalcTrigger,Trigger1Y)),NA())</f>
        <v>1.55925437140262E-2</v>
      </c>
      <c r="N2048" s="182">
        <f>IFERROR(_xll.qlIndexFixing(ONIndex1M,I2048,TRUE,_xll.ohTrigger(RecalcTrigger,Trigger1M)),NA())</f>
        <v>1.4771176430885546E-2</v>
      </c>
      <c r="O2048" s="44">
        <f>IFERROR(_xll.qlIndexFixing(ONIndex3M,I2048,TRUE,_xll.ohTrigger(RecalcTrigger,Trigger3M)),NA())</f>
        <v>1.4842545074600366E-2</v>
      </c>
      <c r="P2048" s="44">
        <f>IFERROR(_xll.qlIndexFixing(ONIndex6M,I2048,TRUE,_xll.ohTrigger(RecalcTrigger,Trigger6M)),NA())</f>
        <v>1.5027164789396252E-2</v>
      </c>
      <c r="Q2048" s="183">
        <f>IFERROR(_xll.qlIndexFixing(ONIndex1Y,I2048,TRUE,_xll.ohTrigger(RecalcTrigger,Trigger1Y)),NA())</f>
        <v>1.5435822688196765E-2</v>
      </c>
    </row>
    <row r="2049" spans="2:17" x14ac:dyDescent="0.2">
      <c r="B2049" s="39" t="s">
        <v>42</v>
      </c>
      <c r="D2049" s="42">
        <f>_xll.qlCalendarAdvance(Calendar,$D2048,B2049,"f",FALSE)</f>
        <v>53821</v>
      </c>
      <c r="E2049" s="177">
        <f>_xll.qlInterestRateIndexValueDate(IndexON,D2049)</f>
        <v>53821</v>
      </c>
      <c r="F2049" s="193">
        <f>IFERROR(_xll.qlIndexFixing(IndexON,D2049,TRUE,_xll.ohTrigger(RecalcTrigger,TriggerON)),NA())</f>
        <v>1.4710354899474254E-2</v>
      </c>
      <c r="H2049" s="42">
        <f>_xll.qlCalendarAdvance(Calendar,$H2048,B2049,"f",FALSE)</f>
        <v>53821</v>
      </c>
      <c r="I2049" s="177">
        <f>_xll.qlInterestRateIndexValueDate(Index1M,$H2049)</f>
        <v>53825</v>
      </c>
      <c r="J2049" s="182">
        <f>IFERROR(_xll.qlIndexFixing(Index1M,$H2049,TRUE,_xll.ohTrigger(RecalcTrigger,Trigger1M)),NA())</f>
        <v>1.4786582473219014E-2</v>
      </c>
      <c r="K2049" s="44">
        <f>IFERROR(_xll.qlIndexFixing(Index3M,H2049,TRUE,_xll.ohTrigger(RecalcTrigger,Trigger3M)),NA())</f>
        <v>1.4870178010070614E-2</v>
      </c>
      <c r="L2049" s="44">
        <f>IFERROR(_xll.qlIndexFixing(Index6M,$H2049,TRUE,_xll.ohTrigger(RecalcTrigger,Trigger6M)),NA())</f>
        <v>1.5108957181562424E-2</v>
      </c>
      <c r="M2049" s="183">
        <f>IFERROR(_xll.qlIndexFixing(Index1Y,$H2049,TRUE,_xll.ohTrigger(RecalcTrigger,Trigger1Y)),NA())</f>
        <v>1.5593750568832235E-2</v>
      </c>
      <c r="N2049" s="182">
        <f>IFERROR(_xll.qlIndexFixing(ONIndex1M,I2049,TRUE,_xll.ohTrigger(RecalcTrigger,Trigger1M)),NA())</f>
        <v>1.4773404098056275E-2</v>
      </c>
      <c r="O2049" s="44">
        <f>IFERROR(_xll.qlIndexFixing(ONIndex3M,I2049,TRUE,_xll.ohTrigger(RecalcTrigger,Trigger3M)),NA())</f>
        <v>1.484251562215988E-2</v>
      </c>
      <c r="P2049" s="44">
        <f>IFERROR(_xll.qlIndexFixing(ONIndex6M,I2049,TRUE,_xll.ohTrigger(RecalcTrigger,Trigger6M)),NA())</f>
        <v>1.5028965317203102E-2</v>
      </c>
      <c r="Q2049" s="183">
        <f>IFERROR(_xll.qlIndexFixing(ONIndex1Y,I2049,TRUE,_xll.ohTrigger(RecalcTrigger,Trigger1Y)),NA())</f>
        <v>1.5437458964910888E-2</v>
      </c>
    </row>
    <row r="2050" spans="2:17" x14ac:dyDescent="0.2">
      <c r="B2050" s="39" t="s">
        <v>42</v>
      </c>
      <c r="D2050" s="42">
        <f>_xll.qlCalendarAdvance(Calendar,$D2049,B2050,"f",FALSE)</f>
        <v>53828</v>
      </c>
      <c r="E2050" s="177">
        <f>_xll.qlInterestRateIndexValueDate(IndexON,D2050)</f>
        <v>53828</v>
      </c>
      <c r="F2050" s="193">
        <f>IFERROR(_xll.qlIndexFixing(IndexON,D2050,TRUE,_xll.ohTrigger(RecalcTrigger,TriggerON)),NA())</f>
        <v>1.4712887828700616E-2</v>
      </c>
      <c r="H2050" s="42">
        <f>_xll.qlCalendarAdvance(Calendar,$H2049,B2050,"f",FALSE)</f>
        <v>53828</v>
      </c>
      <c r="I2050" s="177">
        <f>_xll.qlInterestRateIndexValueDate(Index1M,$H2050)</f>
        <v>53832</v>
      </c>
      <c r="J2050" s="182">
        <f>IFERROR(_xll.qlIndexFixing(Index1M,$H2050,TRUE,_xll.ohTrigger(RecalcTrigger,Trigger1M)),NA())</f>
        <v>1.4788762306242776E-2</v>
      </c>
      <c r="K2050" s="44">
        <f>IFERROR(_xll.qlIndexFixing(Index3M,H2050,TRUE,_xll.ohTrigger(RecalcTrigger,Trigger3M)),NA())</f>
        <v>1.4870140658196846E-2</v>
      </c>
      <c r="L2050" s="44">
        <f>IFERROR(_xll.qlIndexFixing(Index6M,$H2050,TRUE,_xll.ohTrigger(RecalcTrigger,Trigger6M)),NA())</f>
        <v>1.5110681095856348E-2</v>
      </c>
      <c r="M2050" s="183">
        <f>IFERROR(_xll.qlIndexFixing(Index1Y,$H2050,TRUE,_xll.ohTrigger(RecalcTrigger,Trigger1Y)),NA())</f>
        <v>1.5594939313142436E-2</v>
      </c>
      <c r="N2050" s="182">
        <f>IFERROR(_xll.qlIndexFixing(ONIndex1M,I2050,TRUE,_xll.ohTrigger(RecalcTrigger,Trigger1M)),NA())</f>
        <v>1.4775614144681981E-2</v>
      </c>
      <c r="O2050" s="44">
        <f>IFERROR(_xll.qlIndexFixing(ONIndex3M,I2050,TRUE,_xll.ohTrigger(RecalcTrigger,Trigger3M)),NA())</f>
        <v>1.4842485104331615E-2</v>
      </c>
      <c r="P2050" s="44">
        <f>IFERROR(_xll.qlIndexFixing(ONIndex6M,I2050,TRUE,_xll.ohTrigger(RecalcTrigger,Trigger6M)),NA())</f>
        <v>1.5030759545808792E-2</v>
      </c>
      <c r="Q2050" s="183">
        <f>IFERROR(_xll.qlIndexFixing(ONIndex1Y,I2050,TRUE,_xll.ohTrigger(RecalcTrigger,Trigger1Y)),NA())</f>
        <v>1.5439078699017728E-2</v>
      </c>
    </row>
    <row r="2051" spans="2:17" x14ac:dyDescent="0.2">
      <c r="B2051" s="39" t="s">
        <v>42</v>
      </c>
      <c r="D2051" s="42">
        <f>_xll.qlCalendarAdvance(Calendar,$D2050,B2051,"f",FALSE)</f>
        <v>53835</v>
      </c>
      <c r="E2051" s="177">
        <f>_xll.qlInterestRateIndexValueDate(IndexON,D2051)</f>
        <v>53835</v>
      </c>
      <c r="F2051" s="193">
        <f>IFERROR(_xll.qlIndexFixing(IndexON,D2051,TRUE,_xll.ohTrigger(RecalcTrigger,TriggerON)),NA())</f>
        <v>1.4715402598532989E-2</v>
      </c>
      <c r="H2051" s="42">
        <f>_xll.qlCalendarAdvance(Calendar,$H2050,B2051,"f",FALSE)</f>
        <v>53835</v>
      </c>
      <c r="I2051" s="177">
        <f>_xll.qlInterestRateIndexValueDate(Index1M,$H2051)</f>
        <v>53839</v>
      </c>
      <c r="J2051" s="182">
        <f>IFERROR(_xll.qlIndexFixing(Index1M,$H2051,TRUE,_xll.ohTrigger(RecalcTrigger,Trigger1M)),NA())</f>
        <v>1.4790924354991842E-2</v>
      </c>
      <c r="K2051" s="44">
        <f>IFERROR(_xll.qlIndexFixing(Index3M,H2051,TRUE,_xll.ohTrigger(RecalcTrigger,Trigger3M)),NA())</f>
        <v>1.487010221890162E-2</v>
      </c>
      <c r="L2051" s="44">
        <f>IFERROR(_xll.qlIndexFixing(Index6M,$H2051,TRUE,_xll.ohTrigger(RecalcTrigger,Trigger6M)),NA())</f>
        <v>1.5112398317853991E-2</v>
      </c>
      <c r="M2051" s="183">
        <f>IFERROR(_xll.qlIndexFixing(Index1Y,$H2051,TRUE,_xll.ohTrigger(RecalcTrigger,Trigger1Y)),NA())</f>
        <v>1.5596109896172071E-2</v>
      </c>
      <c r="N2051" s="182">
        <f>IFERROR(_xll.qlIndexFixing(ONIndex1M,I2051,TRUE,_xll.ohTrigger(RecalcTrigger,Trigger1M)),NA())</f>
        <v>1.4777806521042436E-2</v>
      </c>
      <c r="O2051" s="44">
        <f>IFERROR(_xll.qlIndexFixing(ONIndex3M,I2051,TRUE,_xll.ohTrigger(RecalcTrigger,Trigger3M)),NA())</f>
        <v>1.4842453518877363E-2</v>
      </c>
      <c r="P2051" s="44">
        <f>IFERROR(_xll.qlIndexFixing(ONIndex6M,I2051,TRUE,_xll.ohTrigger(RecalcTrigger,Trigger6M)),NA())</f>
        <v>1.5032547450113398E-2</v>
      </c>
      <c r="Q2051" s="183">
        <f>IFERROR(_xll.qlIndexFixing(ONIndex1Y,I2051,TRUE,_xll.ohTrigger(RecalcTrigger,Trigger1Y)),NA())</f>
        <v>1.5440681840717119E-2</v>
      </c>
    </row>
    <row r="2052" spans="2:17" x14ac:dyDescent="0.2">
      <c r="B2052" s="39" t="s">
        <v>42</v>
      </c>
      <c r="D2052" s="42">
        <f>_xll.qlCalendarAdvance(Calendar,$D2051,B2052,"f",FALSE)</f>
        <v>53842</v>
      </c>
      <c r="E2052" s="177">
        <f>_xll.qlInterestRateIndexValueDate(IndexON,D2052)</f>
        <v>53842</v>
      </c>
      <c r="F2052" s="193">
        <f>IFERROR(_xll.qlIndexFixing(IndexON,D2052,TRUE,_xll.ohTrigger(RecalcTrigger,TriggerON)),NA())</f>
        <v>1.4717899156533321E-2</v>
      </c>
      <c r="H2052" s="42">
        <f>_xll.qlCalendarAdvance(Calendar,$H2051,B2052,"f",FALSE)</f>
        <v>53842</v>
      </c>
      <c r="I2052" s="177">
        <f>_xll.qlInterestRateIndexValueDate(Index1M,$H2052)</f>
        <v>53846</v>
      </c>
      <c r="J2052" s="182">
        <f>IFERROR(_xll.qlIndexFixing(Index1M,$H2052,TRUE,_xll.ohTrigger(RecalcTrigger,Trigger1M)),NA())</f>
        <v>1.4792613133426613E-2</v>
      </c>
      <c r="K2052" s="44">
        <f>IFERROR(_xll.qlIndexFixing(Index3M,H2052,TRUE,_xll.ohTrigger(RecalcTrigger,Trigger3M)),NA())</f>
        <v>1.4870062689673036E-2</v>
      </c>
      <c r="L2052" s="44">
        <f>IFERROR(_xll.qlIndexFixing(Index6M,$H2052,TRUE,_xll.ohTrigger(RecalcTrigger,Trigger6M)),NA())</f>
        <v>1.5113672521563872E-2</v>
      </c>
      <c r="M2052" s="183">
        <f>IFERROR(_xll.qlIndexFixing(Index1Y,$H2052,TRUE,_xll.ohTrigger(RecalcTrigger,Trigger1Y)),NA())</f>
        <v>1.5597262267139245E-2</v>
      </c>
      <c r="N2052" s="182">
        <f>IFERROR(_xll.qlIndexFixing(ONIndex1M,I2052,TRUE,_xll.ohTrigger(RecalcTrigger,Trigger1M)),NA())</f>
        <v>1.4779981177497348E-2</v>
      </c>
      <c r="O2052" s="44">
        <f>IFERROR(_xll.qlIndexFixing(ONIndex3M,I2052,TRUE,_xll.ohTrigger(RecalcTrigger,Trigger3M)),NA())</f>
        <v>1.4842420862919425E-2</v>
      </c>
      <c r="P2052" s="44">
        <f>IFERROR(_xll.qlIndexFixing(ONIndex6M,I2052,TRUE,_xll.ohTrigger(RecalcTrigger,Trigger6M)),NA())</f>
        <v>1.5034329005176872E-2</v>
      </c>
      <c r="Q2052" s="183">
        <f>IFERROR(_xll.qlIndexFixing(ONIndex1Y,I2052,TRUE,_xll.ohTrigger(RecalcTrigger,Trigger1Y)),NA())</f>
        <v>1.544226833996909E-2</v>
      </c>
    </row>
    <row r="2053" spans="2:17" x14ac:dyDescent="0.2">
      <c r="B2053" s="39" t="s">
        <v>42</v>
      </c>
      <c r="D2053" s="42">
        <f>_xll.qlCalendarAdvance(Calendar,$D2052,B2053,"f",FALSE)</f>
        <v>53849</v>
      </c>
      <c r="E2053" s="177">
        <f>_xll.qlInterestRateIndexValueDate(IndexON,D2053)</f>
        <v>53849</v>
      </c>
      <c r="F2053" s="193">
        <f>IFERROR(_xll.qlIndexFixing(IndexON,D2053,TRUE,_xll.ohTrigger(RecalcTrigger,TriggerON)),NA())</f>
        <v>1.4720377450263555E-2</v>
      </c>
      <c r="H2053" s="42">
        <f>_xll.qlCalendarAdvance(Calendar,$H2052,B2053,"f",FALSE)</f>
        <v>53849</v>
      </c>
      <c r="I2053" s="177">
        <f>_xll.qlInterestRateIndexValueDate(Index1M,$H2053)</f>
        <v>53853</v>
      </c>
      <c r="J2053" s="182">
        <f>IFERROR(_xll.qlIndexFixing(Index1M,$H2053,TRUE,_xll.ohTrigger(RecalcTrigger,Trigger1M)),NA())</f>
        <v>1.4794740658273575E-2</v>
      </c>
      <c r="K2053" s="44">
        <f>IFERROR(_xll.qlIndexFixing(Index3M,H2053,TRUE,_xll.ohTrigger(RecalcTrigger,Trigger3M)),NA())</f>
        <v>1.4870022068007874E-2</v>
      </c>
      <c r="L2053" s="44">
        <f>IFERROR(_xll.qlIndexFixing(Index6M,$H2053,TRUE,_xll.ohTrigger(RecalcTrigger,Trigger6M)),NA())</f>
        <v>1.5115376702605402E-2</v>
      </c>
      <c r="M2053" s="183">
        <f>IFERROR(_xll.qlIndexFixing(Index1Y,$H2053,TRUE,_xll.ohTrigger(RecalcTrigger,Trigger1Y)),NA())</f>
        <v>1.5598396375260757E-2</v>
      </c>
      <c r="N2053" s="182">
        <f>IFERROR(_xll.qlIndexFixing(ONIndex1M,I2053,TRUE,_xll.ohTrigger(RecalcTrigger,Trigger1M)),NA())</f>
        <v>1.4782138063846872E-2</v>
      </c>
      <c r="O2053" s="44">
        <f>IFERROR(_xll.qlIndexFixing(ONIndex3M,I2053,TRUE,_xll.ohTrigger(RecalcTrigger,Trigger3M)),NA())</f>
        <v>1.4842387134139656E-2</v>
      </c>
      <c r="P2053" s="44">
        <f>IFERROR(_xll.qlIndexFixing(ONIndex6M,I2053,TRUE,_xll.ohTrigger(RecalcTrigger,Trigger6M)),NA())</f>
        <v>1.5036104186298971E-2</v>
      </c>
      <c r="Q2053" s="183">
        <f>IFERROR(_xll.qlIndexFixing(ONIndex1Y,I2053,TRUE,_xll.ohTrigger(RecalcTrigger,Trigger1Y)),NA())</f>
        <v>1.5443838146973476E-2</v>
      </c>
    </row>
    <row r="2054" spans="2:17" x14ac:dyDescent="0.2">
      <c r="B2054" s="39" t="s">
        <v>42</v>
      </c>
      <c r="D2054" s="42">
        <f>_xll.qlCalendarAdvance(Calendar,$D2053,B2054,"f",FALSE)</f>
        <v>53856</v>
      </c>
      <c r="E2054" s="177">
        <f>_xll.qlInterestRateIndexValueDate(IndexON,D2054)</f>
        <v>53856</v>
      </c>
      <c r="F2054" s="193">
        <f>IFERROR(_xll.qlIndexFixing(IndexON,D2054,TRUE,_xll.ohTrigger(RecalcTrigger,TriggerON)),NA())</f>
        <v>1.4722837427045832E-2</v>
      </c>
      <c r="H2054" s="42">
        <f>_xll.qlCalendarAdvance(Calendar,$H2053,B2054,"f",FALSE)</f>
        <v>53856</v>
      </c>
      <c r="I2054" s="177">
        <f>_xll.qlInterestRateIndexValueDate(Index1M,$H2054)</f>
        <v>53860</v>
      </c>
      <c r="J2054" s="182">
        <f>IFERROR(_xll.qlIndexFixing(Index1M,$H2054,TRUE,_xll.ohTrigger(RecalcTrigger,Trigger1M)),NA())</f>
        <v>1.4796850253481431E-2</v>
      </c>
      <c r="K2054" s="44">
        <f>IFERROR(_xll.qlIndexFixing(Index3M,H2054,TRUE,_xll.ohTrigger(RecalcTrigger,Trigger3M)),NA())</f>
        <v>1.4869980351396838E-2</v>
      </c>
      <c r="L2054" s="44">
        <f>IFERROR(_xll.qlIndexFixing(Index6M,$H2054,TRUE,_xll.ohTrigger(RecalcTrigger,Trigger6M)),NA())</f>
        <v>1.5117074118054255E-2</v>
      </c>
      <c r="M2054" s="183">
        <f>IFERROR(_xll.qlIndexFixing(Index1Y,$H2054,TRUE,_xll.ohTrigger(RecalcTrigger,Trigger1Y)),NA())</f>
        <v>1.5599512169755808E-2</v>
      </c>
      <c r="N2054" s="182">
        <f>IFERROR(_xll.qlIndexFixing(ONIndex1M,I2054,TRUE,_xll.ohTrigger(RecalcTrigger,Trigger1M)),NA())</f>
        <v>1.478427713061059E-2</v>
      </c>
      <c r="O2054" s="44">
        <f>IFERROR(_xll.qlIndexFixing(ONIndex3M,I2054,TRUE,_xll.ohTrigger(RecalcTrigger,Trigger3M)),NA())</f>
        <v>1.4842352330060038E-2</v>
      </c>
      <c r="P2054" s="44">
        <f>IFERROR(_xll.qlIndexFixing(ONIndex6M,I2054,TRUE,_xll.ohTrigger(RecalcTrigger,Trigger6M)),NA())</f>
        <v>1.5037872968379773E-2</v>
      </c>
      <c r="Q2054" s="183">
        <f>IFERROR(_xll.qlIndexFixing(ONIndex1Y,I2054,TRUE,_xll.ohTrigger(RecalcTrigger,Trigger1Y)),NA())</f>
        <v>1.5445391211450499E-2</v>
      </c>
    </row>
    <row r="2055" spans="2:17" x14ac:dyDescent="0.2">
      <c r="B2055" s="39" t="s">
        <v>42</v>
      </c>
      <c r="D2055" s="42">
        <f>_xll.qlCalendarAdvance(Calendar,$D2054,B2055,"f",FALSE)</f>
        <v>53863</v>
      </c>
      <c r="E2055" s="177">
        <f>_xll.qlInterestRateIndexValueDate(IndexON,D2055)</f>
        <v>53863</v>
      </c>
      <c r="F2055" s="193">
        <f>IFERROR(_xll.qlIndexFixing(IndexON,D2055,TRUE,_xll.ohTrigger(RecalcTrigger,TriggerON)),NA())</f>
        <v>1.4725279034601968E-2</v>
      </c>
      <c r="H2055" s="42">
        <f>_xll.qlCalendarAdvance(Calendar,$H2054,B2055,"f",FALSE)</f>
        <v>53863</v>
      </c>
      <c r="I2055" s="177">
        <f>_xll.qlInterestRateIndexValueDate(Index1M,$H2055)</f>
        <v>53867</v>
      </c>
      <c r="J2055" s="182">
        <f>IFERROR(_xll.qlIndexFixing(Index1M,$H2055,TRUE,_xll.ohTrigger(RecalcTrigger,Trigger1M)),NA())</f>
        <v>1.4798941869167415E-2</v>
      </c>
      <c r="K2055" s="44">
        <f>IFERROR(_xll.qlIndexFixing(Index3M,H2055,TRUE,_xll.ohTrigger(RecalcTrigger,Trigger3M)),NA())</f>
        <v>1.4869937537332371E-2</v>
      </c>
      <c r="L2055" s="44">
        <f>IFERROR(_xll.qlIndexFixing(Index6M,$H2055,TRUE,_xll.ohTrigger(RecalcTrigger,Trigger6M)),NA())</f>
        <v>1.5118764742789108E-2</v>
      </c>
      <c r="M2055" s="183">
        <f>IFERROR(_xll.qlIndexFixing(Index1Y,$H2055,TRUE,_xll.ohTrigger(RecalcTrigger,Trigger1Y)),NA())</f>
        <v>1.5600609599843815E-2</v>
      </c>
      <c r="N2055" s="182">
        <f>IFERROR(_xll.qlIndexFixing(ONIndex1M,I2055,TRUE,_xll.ohTrigger(RecalcTrigger,Trigger1M)),NA())</f>
        <v>1.4786398327828465E-2</v>
      </c>
      <c r="O2055" s="44">
        <f>IFERROR(_xll.qlIndexFixing(ONIndex3M,I2055,TRUE,_xll.ohTrigger(RecalcTrigger,Trigger3M)),NA())</f>
        <v>1.4842316448202553E-2</v>
      </c>
      <c r="P2055" s="44">
        <f>IFERROR(_xll.qlIndexFixing(ONIndex6M,I2055,TRUE,_xll.ohTrigger(RecalcTrigger,Trigger6M)),NA())</f>
        <v>1.50396353266391E-2</v>
      </c>
      <c r="Q2055" s="183">
        <f>IFERROR(_xll.qlIndexFixing(ONIndex1Y,I2055,TRUE,_xll.ohTrigger(RecalcTrigger,Trigger1Y)),NA())</f>
        <v>1.5446927483999673E-2</v>
      </c>
    </row>
    <row r="2056" spans="2:17" x14ac:dyDescent="0.2">
      <c r="B2056" s="39" t="s">
        <v>42</v>
      </c>
      <c r="D2056" s="42">
        <f>_xll.qlCalendarAdvance(Calendar,$D2055,B2056,"f",FALSE)</f>
        <v>53870</v>
      </c>
      <c r="E2056" s="177">
        <f>_xll.qlInterestRateIndexValueDate(IndexON,D2056)</f>
        <v>53870</v>
      </c>
      <c r="F2056" s="193">
        <f>IFERROR(_xll.qlIndexFixing(IndexON,D2056,TRUE,_xll.ohTrigger(RecalcTrigger,TriggerON)),NA())</f>
        <v>1.4727702220254102E-2</v>
      </c>
      <c r="H2056" s="42">
        <f>_xll.qlCalendarAdvance(Calendar,$H2055,B2056,"f",FALSE)</f>
        <v>53870</v>
      </c>
      <c r="I2056" s="177">
        <f>_xll.qlInterestRateIndexValueDate(Index1M,$H2056)</f>
        <v>53874</v>
      </c>
      <c r="J2056" s="182">
        <f>IFERROR(_xll.qlIndexFixing(Index1M,$H2056,TRUE,_xll.ohTrigger(RecalcTrigger,Trigger1M)),NA())</f>
        <v>1.4801466088684264E-2</v>
      </c>
      <c r="K2056" s="44">
        <f>IFERROR(_xll.qlIndexFixing(Index3M,H2056,TRUE,_xll.ohTrigger(RecalcTrigger,Trigger3M)),NA())</f>
        <v>1.4869893623308648E-2</v>
      </c>
      <c r="L2056" s="44">
        <f>IFERROR(_xll.qlIndexFixing(Index6M,$H2056,TRUE,_xll.ohTrigger(RecalcTrigger,Trigger6M)),NA())</f>
        <v>1.5121317747600659E-2</v>
      </c>
      <c r="M2056" s="183">
        <f>IFERROR(_xll.qlIndexFixing(Index1Y,$H2056,TRUE,_xll.ohTrigger(RecalcTrigger,Trigger1Y)),NA())</f>
        <v>1.5601688614745068E-2</v>
      </c>
      <c r="N2056" s="182">
        <f>IFERROR(_xll.qlIndexFixing(ONIndex1M,I2056,TRUE,_xll.ohTrigger(RecalcTrigger,Trigger1M)),NA())</f>
        <v>1.4788501605700333E-2</v>
      </c>
      <c r="O2056" s="44">
        <f>IFERROR(_xll.qlIndexFixing(ONIndex3M,I2056,TRUE,_xll.ohTrigger(RecalcTrigger,Trigger3M)),NA())</f>
        <v>1.4842279486009247E-2</v>
      </c>
      <c r="P2056" s="44">
        <f>IFERROR(_xll.qlIndexFixing(ONIndex6M,I2056,TRUE,_xll.ohTrigger(RecalcTrigger,Trigger6M)),NA())</f>
        <v>1.5041391236056967E-2</v>
      </c>
      <c r="Q2056" s="183">
        <f>IFERROR(_xll.qlIndexFixing(ONIndex1Y,I2056,TRUE,_xll.ohTrigger(RecalcTrigger,Trigger1Y)),NA())</f>
        <v>1.5448446914261282E-2</v>
      </c>
    </row>
    <row r="2057" spans="2:17" x14ac:dyDescent="0.2">
      <c r="B2057" s="39" t="s">
        <v>42</v>
      </c>
      <c r="D2057" s="42">
        <f>_xll.qlCalendarAdvance(Calendar,$D2056,B2057,"f",FALSE)</f>
        <v>53877</v>
      </c>
      <c r="E2057" s="177">
        <f>_xll.qlInterestRateIndexValueDate(IndexON,D2057)</f>
        <v>53877</v>
      </c>
      <c r="F2057" s="193">
        <f>IFERROR(_xll.qlIndexFixing(IndexON,D2057,TRUE,_xll.ohTrigger(RecalcTrigger,TriggerON)),NA())</f>
        <v>1.473010693156418E-2</v>
      </c>
      <c r="H2057" s="42">
        <f>_xll.qlCalendarAdvance(Calendar,$H2056,B2057,"f",FALSE)</f>
        <v>53877</v>
      </c>
      <c r="I2057" s="177">
        <f>_xll.qlInterestRateIndexValueDate(Index1M,$H2057)</f>
        <v>53881</v>
      </c>
      <c r="J2057" s="182">
        <f>IFERROR(_xll.qlIndexFixing(Index1M,$H2057,TRUE,_xll.ohTrigger(RecalcTrigger,Trigger1M)),NA())</f>
        <v>1.4803520384217946E-2</v>
      </c>
      <c r="K2057" s="44">
        <f>IFERROR(_xll.qlIndexFixing(Index3M,H2057,TRUE,_xll.ohTrigger(RecalcTrigger,Trigger3M)),NA())</f>
        <v>1.4869848606816376E-2</v>
      </c>
      <c r="L2057" s="44">
        <f>IFERROR(_xll.qlIndexFixing(Index6M,$H2057,TRUE,_xll.ohTrigger(RecalcTrigger,Trigger6M)),NA())</f>
        <v>1.512255970479022E-2</v>
      </c>
      <c r="M2057" s="183">
        <f>IFERROR(_xll.qlIndexFixing(Index1Y,$H2057,TRUE,_xll.ohTrigger(RecalcTrigger,Trigger1Y)),NA())</f>
        <v>1.5602749163680079E-2</v>
      </c>
      <c r="N2057" s="182">
        <f>IFERROR(_xll.qlIndexFixing(ONIndex1M,I2057,TRUE,_xll.ohTrigger(RecalcTrigger,Trigger1M)),NA())</f>
        <v>1.4790586914505965E-2</v>
      </c>
      <c r="O2057" s="44">
        <f>IFERROR(_xll.qlIndexFixing(ONIndex3M,I2057,TRUE,_xll.ohTrigger(RecalcTrigger,Trigger3M)),NA())</f>
        <v>1.4842241441002102E-2</v>
      </c>
      <c r="P2057" s="44">
        <f>IFERROR(_xll.qlIndexFixing(ONIndex6M,I2057,TRUE,_xll.ohTrigger(RecalcTrigger,Trigger6M)),NA())</f>
        <v>1.5043140671853195E-2</v>
      </c>
      <c r="Q2057" s="183">
        <f>IFERROR(_xll.qlIndexFixing(ONIndex1Y,I2057,TRUE,_xll.ohTrigger(RecalcTrigger,Trigger1Y)),NA())</f>
        <v>1.5449949452515099E-2</v>
      </c>
    </row>
    <row r="2058" spans="2:17" x14ac:dyDescent="0.2">
      <c r="B2058" s="39" t="s">
        <v>42</v>
      </c>
      <c r="D2058" s="42">
        <f>_xll.qlCalendarAdvance(Calendar,$D2057,B2058,"f",FALSE)</f>
        <v>53884</v>
      </c>
      <c r="E2058" s="177">
        <f>_xll.qlInterestRateIndexValueDate(IndexON,D2058)</f>
        <v>53884</v>
      </c>
      <c r="F2058" s="193">
        <f>IFERROR(_xll.qlIndexFixing(IndexON,D2058,TRUE,_xll.ohTrigger(RecalcTrigger,TriggerON)),NA())</f>
        <v>1.4732493116014211E-2</v>
      </c>
      <c r="H2058" s="42">
        <f>_xll.qlCalendarAdvance(Calendar,$H2057,B2058,"f",FALSE)</f>
        <v>53884</v>
      </c>
      <c r="I2058" s="177">
        <f>_xll.qlInterestRateIndexValueDate(Index1M,$H2058)</f>
        <v>53888</v>
      </c>
      <c r="J2058" s="182">
        <f>IFERROR(_xll.qlIndexFixing(Index1M,$H2058,TRUE,_xll.ohTrigger(RecalcTrigger,Trigger1M)),NA())</f>
        <v>1.4805556546282709E-2</v>
      </c>
      <c r="K2058" s="44">
        <f>IFERROR(_xll.qlIndexFixing(Index3M,H2058,TRUE,_xll.ohTrigger(RecalcTrigger,Trigger3M)),NA())</f>
        <v>1.4869802485349731E-2</v>
      </c>
      <c r="L2058" s="44">
        <f>IFERROR(_xll.qlIndexFixing(Index6M,$H2058,TRUE,_xll.ohTrigger(RecalcTrigger,Trigger6M)),NA())</f>
        <v>1.5124229377298298E-2</v>
      </c>
      <c r="M2058" s="183">
        <f>IFERROR(_xll.qlIndexFixing(Index1Y,$H2058,TRUE,_xll.ohTrigger(RecalcTrigger,Trigger1Y)),NA())</f>
        <v>1.5603791195870669E-2</v>
      </c>
      <c r="N2058" s="182">
        <f>IFERROR(_xll.qlIndexFixing(ONIndex1M,I2058,TRUE,_xll.ohTrigger(RecalcTrigger,Trigger1M)),NA())</f>
        <v>1.4792654204285327E-2</v>
      </c>
      <c r="O2058" s="44">
        <f>IFERROR(_xll.qlIndexFixing(ONIndex3M,I2058,TRUE,_xll.ohTrigger(RecalcTrigger,Trigger3M)),NA())</f>
        <v>1.4842202310623165E-2</v>
      </c>
      <c r="P2058" s="44">
        <f>IFERROR(_xll.qlIndexFixing(ONIndex6M,I2058,TRUE,_xll.ohTrigger(RecalcTrigger,Trigger6M)),NA())</f>
        <v>1.5044883608847925E-2</v>
      </c>
      <c r="Q2058" s="183">
        <f>IFERROR(_xll.qlIndexFixing(ONIndex1Y,I2058,TRUE,_xll.ohTrigger(RecalcTrigger,Trigger1Y)),NA())</f>
        <v>1.5451435048641216E-2</v>
      </c>
    </row>
    <row r="2059" spans="2:17" x14ac:dyDescent="0.2">
      <c r="B2059" s="39" t="s">
        <v>42</v>
      </c>
      <c r="D2059" s="42">
        <f>_xll.qlCalendarAdvance(Calendar,$D2058,B2059,"f",FALSE)</f>
        <v>53891</v>
      </c>
      <c r="E2059" s="177">
        <f>_xll.qlInterestRateIndexValueDate(IndexON,D2059)</f>
        <v>53891</v>
      </c>
      <c r="F2059" s="193">
        <f>IFERROR(_xll.qlIndexFixing(IndexON,D2059,TRUE,_xll.ohTrigger(RecalcTrigger,TriggerON)),NA())</f>
        <v>1.4734860720926335E-2</v>
      </c>
      <c r="H2059" s="42">
        <f>_xll.qlCalendarAdvance(Calendar,$H2058,B2059,"f",FALSE)</f>
        <v>53891</v>
      </c>
      <c r="I2059" s="177">
        <f>_xll.qlInterestRateIndexValueDate(Index1M,$H2059)</f>
        <v>53895</v>
      </c>
      <c r="J2059" s="182">
        <f>IFERROR(_xll.qlIndexFixing(Index1M,$H2059,TRUE,_xll.ohTrigger(RecalcTrigger,Trigger1M)),NA())</f>
        <v>1.4807574524993294E-2</v>
      </c>
      <c r="K2059" s="44">
        <f>IFERROR(_xll.qlIndexFixing(Index3M,H2059,TRUE,_xll.ohTrigger(RecalcTrigger,Trigger3M)),NA())</f>
        <v>1.4869755256402021E-2</v>
      </c>
      <c r="L2059" s="44">
        <f>IFERROR(_xll.qlIndexFixing(Index6M,$H2059,TRUE,_xll.ohTrigger(RecalcTrigger,Trigger6M)),NA())</f>
        <v>1.5125892156533469E-2</v>
      </c>
      <c r="M2059" s="183">
        <f>IFERROR(_xll.qlIndexFixing(Index1Y,$H2059,TRUE,_xll.ohTrigger(RecalcTrigger,Trigger1Y)),NA())</f>
        <v>1.5604814660539748E-2</v>
      </c>
      <c r="N2059" s="182">
        <f>IFERROR(_xll.qlIndexFixing(ONIndex1M,I2059,TRUE,_xll.ohTrigger(RecalcTrigger,Trigger1M)),NA())</f>
        <v>1.479470342531819E-2</v>
      </c>
      <c r="O2059" s="44">
        <f>IFERROR(_xll.qlIndexFixing(ONIndex3M,I2059,TRUE,_xll.ohTrigger(RecalcTrigger,Trigger3M)),NA())</f>
        <v>1.4842162092474354E-2</v>
      </c>
      <c r="P2059" s="44">
        <f>IFERROR(_xll.qlIndexFixing(ONIndex6M,I2059,TRUE,_xll.ohTrigger(RecalcTrigger,Trigger6M)),NA())</f>
        <v>1.5046620022340917E-2</v>
      </c>
      <c r="Q2059" s="183">
        <f>IFERROR(_xll.qlIndexFixing(ONIndex1Y,I2059,TRUE,_xll.ohTrigger(RecalcTrigger,Trigger1Y)),NA())</f>
        <v>1.5452903652839467E-2</v>
      </c>
    </row>
    <row r="2060" spans="2:17" x14ac:dyDescent="0.2">
      <c r="B2060" s="39" t="s">
        <v>42</v>
      </c>
      <c r="D2060" s="42">
        <f>_xll.qlCalendarAdvance(Calendar,$D2059,B2060,"f",FALSE)</f>
        <v>53898</v>
      </c>
      <c r="E2060" s="177">
        <f>_xll.qlInterestRateIndexValueDate(IndexON,D2060)</f>
        <v>53898</v>
      </c>
      <c r="F2060" s="193">
        <f>IFERROR(_xll.qlIndexFixing(IndexON,D2060,TRUE,_xll.ohTrigger(RecalcTrigger,TriggerON)),NA())</f>
        <v>1.4737209694022368E-2</v>
      </c>
      <c r="H2060" s="42">
        <f>_xll.qlCalendarAdvance(Calendar,$H2059,B2060,"f",FALSE)</f>
        <v>53898</v>
      </c>
      <c r="I2060" s="177">
        <f>_xll.qlInterestRateIndexValueDate(Index1M,$H2060)</f>
        <v>53902</v>
      </c>
      <c r="J2060" s="182">
        <f>IFERROR(_xll.qlIndexFixing(Index1M,$H2060,TRUE,_xll.ohTrigger(RecalcTrigger,Trigger1M)),NA())</f>
        <v>1.4809574270469601E-2</v>
      </c>
      <c r="K2060" s="44">
        <f>IFERROR(_xll.qlIndexFixing(Index3M,H2060,TRUE,_xll.ohTrigger(RecalcTrigger,Trigger3M)),NA())</f>
        <v>1.486970691746395E-2</v>
      </c>
      <c r="L2060" s="44">
        <f>IFERROR(_xll.qlIndexFixing(Index6M,$H2060,TRUE,_xll.ohTrigger(RecalcTrigger,Trigger6M)),NA())</f>
        <v>1.5127548017374086E-2</v>
      </c>
      <c r="M2060" s="183">
        <f>IFERROR(_xll.qlIndexFixing(Index1Y,$H2060,TRUE,_xll.ohTrigger(RecalcTrigger,Trigger1Y)),NA())</f>
        <v>1.5605819506910668E-2</v>
      </c>
      <c r="N2060" s="182">
        <f>IFERROR(_xll.qlIndexFixing(ONIndex1M,I2060,TRUE,_xll.ohTrigger(RecalcTrigger,Trigger1M)),NA())</f>
        <v>1.4796734527644517E-2</v>
      </c>
      <c r="O2060" s="44">
        <f>IFERROR(_xll.qlIndexFixing(ONIndex3M,I2060,TRUE,_xll.ohTrigger(RecalcTrigger,Trigger3M)),NA())</f>
        <v>1.4842120783997714E-2</v>
      </c>
      <c r="P2060" s="44">
        <f>IFERROR(_xll.qlIndexFixing(ONIndex6M,I2060,TRUE,_xll.ohTrigger(RecalcTrigger,Trigger6M)),NA())</f>
        <v>1.5048349887472057E-2</v>
      </c>
      <c r="Q2060" s="183">
        <f>IFERROR(_xll.qlIndexFixing(ONIndex1Y,I2060,TRUE,_xll.ohTrigger(RecalcTrigger,Trigger1Y)),NA())</f>
        <v>1.5454355215389626E-2</v>
      </c>
    </row>
    <row r="2061" spans="2:17" x14ac:dyDescent="0.2">
      <c r="B2061" s="39" t="s">
        <v>42</v>
      </c>
      <c r="D2061" s="42">
        <f>_xll.qlCalendarAdvance(Calendar,$D2060,B2061,"f",FALSE)</f>
        <v>53905</v>
      </c>
      <c r="E2061" s="177">
        <f>_xll.qlInterestRateIndexValueDate(IndexON,D2061)</f>
        <v>53905</v>
      </c>
      <c r="F2061" s="193">
        <f>IFERROR(_xll.qlIndexFixing(IndexON,D2061,TRUE,_xll.ohTrigger(RecalcTrigger,TriggerON)),NA())</f>
        <v>1.4739539982704386E-2</v>
      </c>
      <c r="H2061" s="42">
        <f>_xll.qlCalendarAdvance(Calendar,$H2060,B2061,"f",FALSE)</f>
        <v>53905</v>
      </c>
      <c r="I2061" s="177">
        <f>_xll.qlInterestRateIndexValueDate(Index1M,$H2061)</f>
        <v>53909</v>
      </c>
      <c r="J2061" s="182">
        <f>IFERROR(_xll.qlIndexFixing(Index1M,$H2061,TRUE,_xll.ohTrigger(RecalcTrigger,Trigger1M)),NA())</f>
        <v>1.4811555732826375E-2</v>
      </c>
      <c r="K2061" s="44">
        <f>IFERROR(_xll.qlIndexFixing(Index3M,H2061,TRUE,_xll.ohTrigger(RecalcTrigger,Trigger3M)),NA())</f>
        <v>1.4869657466029699E-2</v>
      </c>
      <c r="L2061" s="44">
        <f>IFERROR(_xll.qlIndexFixing(Index6M,$H2061,TRUE,_xll.ohTrigger(RecalcTrigger,Trigger6M)),NA())</f>
        <v>1.5129196934697638E-2</v>
      </c>
      <c r="M2061" s="183">
        <f>IFERROR(_xll.qlIndexFixing(Index1Y,$H2061,TRUE,_xll.ohTrigger(RecalcTrigger,Trigger1Y)),NA())</f>
        <v>1.5606805684207432E-2</v>
      </c>
      <c r="N2061" s="182">
        <f>IFERROR(_xll.qlIndexFixing(ONIndex1M,I2061,TRUE,_xll.ohTrigger(RecalcTrigger,Trigger1M)),NA())</f>
        <v>1.4798747461703954E-2</v>
      </c>
      <c r="O2061" s="44">
        <f>IFERROR(_xll.qlIndexFixing(ONIndex3M,I2061,TRUE,_xll.ohTrigger(RecalcTrigger,Trigger3M)),NA())</f>
        <v>1.4842078382795165E-2</v>
      </c>
      <c r="P2061" s="44">
        <f>IFERROR(_xll.qlIndexFixing(ONIndex6M,I2061,TRUE,_xll.ohTrigger(RecalcTrigger,Trigger6M)),NA())</f>
        <v>1.5050073179221357E-2</v>
      </c>
      <c r="Q2061" s="183">
        <f>IFERROR(_xll.qlIndexFixing(ONIndex1Y,I2061,TRUE,_xll.ohTrigger(RecalcTrigger,Trigger1Y)),NA())</f>
        <v>1.5455789686011911E-2</v>
      </c>
    </row>
    <row r="2062" spans="2:17" x14ac:dyDescent="0.2">
      <c r="B2062" s="39" t="s">
        <v>42</v>
      </c>
      <c r="D2062" s="42">
        <f>_xll.qlCalendarAdvance(Calendar,$D2061,B2062,"f",FALSE)</f>
        <v>53912</v>
      </c>
      <c r="E2062" s="177">
        <f>_xll.qlInterestRateIndexValueDate(IndexON,D2062)</f>
        <v>53912</v>
      </c>
      <c r="F2062" s="193">
        <f>IFERROR(_xll.qlIndexFixing(IndexON,D2062,TRUE,_xll.ohTrigger(RecalcTrigger,TriggerON)),NA())</f>
        <v>1.4741851534454398E-2</v>
      </c>
      <c r="H2062" s="42">
        <f>_xll.qlCalendarAdvance(Calendar,$H2061,B2062,"f",FALSE)</f>
        <v>53912</v>
      </c>
      <c r="I2062" s="177">
        <f>_xll.qlInterestRateIndexValueDate(Index1M,$H2062)</f>
        <v>53916</v>
      </c>
      <c r="J2062" s="182">
        <f>IFERROR(_xll.qlIndexFixing(Index1M,$H2062,TRUE,_xll.ohTrigger(RecalcTrigger,Trigger1M)),NA())</f>
        <v>1.4813518862178356E-2</v>
      </c>
      <c r="K2062" s="44">
        <f>IFERROR(_xll.qlIndexFixing(Index3M,H2062,TRUE,_xll.ohTrigger(RecalcTrigger,Trigger3M)),NA())</f>
        <v>1.4869606899591705E-2</v>
      </c>
      <c r="L2062" s="44">
        <f>IFERROR(_xll.qlIndexFixing(Index6M,$H2062,TRUE,_xll.ohTrigger(RecalcTrigger,Trigger6M)),NA())</f>
        <v>1.5130838883382047E-2</v>
      </c>
      <c r="M2062" s="183">
        <f>IFERROR(_xll.qlIndexFixing(Index1Y,$H2062,TRUE,_xll.ohTrigger(RecalcTrigger,Trigger1Y)),NA())</f>
        <v>1.5607773141655356E-2</v>
      </c>
      <c r="N2062" s="182">
        <f>IFERROR(_xll.qlIndexFixing(ONIndex1M,I2062,TRUE,_xll.ohTrigger(RecalcTrigger,Trigger1M)),NA())</f>
        <v>1.4800742177456527E-2</v>
      </c>
      <c r="O2062" s="44">
        <f>IFERROR(_xll.qlIndexFixing(ONIndex3M,I2062,TRUE,_xll.ohTrigger(RecalcTrigger,Trigger3M)),NA())</f>
        <v>1.4842034886228817E-2</v>
      </c>
      <c r="P2062" s="44">
        <f>IFERROR(_xll.qlIndexFixing(ONIndex6M,I2062,TRUE,_xll.ohTrigger(RecalcTrigger,Trigger6M)),NA())</f>
        <v>1.5051789872648769E-2</v>
      </c>
      <c r="Q2062" s="183">
        <f>IFERROR(_xll.qlIndexFixing(ONIndex1Y,I2062,TRUE,_xll.ohTrigger(RecalcTrigger,Trigger1Y)),NA())</f>
        <v>1.5457207014826224E-2</v>
      </c>
    </row>
    <row r="2063" spans="2:17" x14ac:dyDescent="0.2">
      <c r="B2063" s="39" t="s">
        <v>42</v>
      </c>
      <c r="D2063" s="42">
        <f>_xll.qlCalendarAdvance(Calendar,$D2062,B2063,"f",FALSE)</f>
        <v>53919</v>
      </c>
      <c r="E2063" s="177">
        <f>_xll.qlInterestRateIndexValueDate(IndexON,D2063)</f>
        <v>53919</v>
      </c>
      <c r="F2063" s="193">
        <f>IFERROR(_xll.qlIndexFixing(IndexON,D2063,TRUE,_xll.ohTrigger(RecalcTrigger,TriggerON)),NA())</f>
        <v>1.4744144296834349E-2</v>
      </c>
      <c r="H2063" s="42">
        <f>_xll.qlCalendarAdvance(Calendar,$H2062,B2063,"f",FALSE)</f>
        <v>53919</v>
      </c>
      <c r="I2063" s="177">
        <f>_xll.qlInterestRateIndexValueDate(Index1M,$H2063)</f>
        <v>53923</v>
      </c>
      <c r="J2063" s="182">
        <f>IFERROR(_xll.qlIndexFixing(Index1M,$H2063,TRUE,_xll.ohTrigger(RecalcTrigger,Trigger1M)),NA())</f>
        <v>1.4815463608637711E-2</v>
      </c>
      <c r="K2063" s="44">
        <f>IFERROR(_xll.qlIndexFixing(Index3M,H2063,TRUE,_xll.ohTrigger(RecalcTrigger,Trigger3M)),NA())</f>
        <v>1.4869555215641542E-2</v>
      </c>
      <c r="L2063" s="44">
        <f>IFERROR(_xll.qlIndexFixing(Index6M,$H2063,TRUE,_xll.ohTrigger(RecalcTrigger,Trigger6M)),NA())</f>
        <v>1.5132473838305231E-2</v>
      </c>
      <c r="M2063" s="183">
        <f>IFERROR(_xll.qlIndexFixing(Index1Y,$H2063,TRUE,_xll.ohTrigger(RecalcTrigger,Trigger1Y)),NA())</f>
        <v>1.5608721828480629E-2</v>
      </c>
      <c r="N2063" s="182">
        <f>IFERROR(_xll.qlIndexFixing(ONIndex1M,I2063,TRUE,_xll.ohTrigger(RecalcTrigger,Trigger1M)),NA())</f>
        <v>1.4802718625261946E-2</v>
      </c>
      <c r="O2063" s="44">
        <f>IFERROR(_xll.qlIndexFixing(ONIndex3M,I2063,TRUE,_xll.ohTrigger(RecalcTrigger,Trigger3M)),NA())</f>
        <v>1.484199029182065E-2</v>
      </c>
      <c r="P2063" s="44">
        <f>IFERROR(_xll.qlIndexFixing(ONIndex6M,I2063,TRUE,_xll.ohTrigger(RecalcTrigger,Trigger6M)),NA())</f>
        <v>1.5053499942974113E-2</v>
      </c>
      <c r="Q2063" s="183">
        <f>IFERROR(_xll.qlIndexFixing(ONIndex1Y,I2063,TRUE,_xll.ohTrigger(RecalcTrigger,Trigger1Y)),NA())</f>
        <v>1.5458607152112336E-2</v>
      </c>
    </row>
    <row r="2064" spans="2:17" x14ac:dyDescent="0.2">
      <c r="B2064" s="39" t="s">
        <v>42</v>
      </c>
      <c r="D2064" s="42">
        <f>_xll.qlCalendarAdvance(Calendar,$D2063,B2064,"f",FALSE)</f>
        <v>53926</v>
      </c>
      <c r="E2064" s="177">
        <f>_xll.qlInterestRateIndexValueDate(IndexON,D2064)</f>
        <v>53926</v>
      </c>
      <c r="F2064" s="193">
        <f>IFERROR(_xll.qlIndexFixing(IndexON,D2064,TRUE,_xll.ohTrigger(RecalcTrigger,TriggerON)),NA())</f>
        <v>1.4746418217246315E-2</v>
      </c>
      <c r="H2064" s="42">
        <f>_xll.qlCalendarAdvance(Calendar,$H2063,B2064,"f",FALSE)</f>
        <v>53926</v>
      </c>
      <c r="I2064" s="177">
        <f>_xll.qlInterestRateIndexValueDate(Index1M,$H2064)</f>
        <v>53930</v>
      </c>
      <c r="J2064" s="182">
        <f>IFERROR(_xll.qlIndexFixing(Index1M,$H2064,TRUE,_xll.ohTrigger(RecalcTrigger,Trigger1M)),NA())</f>
        <v>1.481738992231918E-2</v>
      </c>
      <c r="K2064" s="44">
        <f>IFERROR(_xll.qlIndexFixing(Index3M,H2064,TRUE,_xll.ohTrigger(RecalcTrigger,Trigger3M)),NA())</f>
        <v>1.4869502411673388E-2</v>
      </c>
      <c r="L2064" s="44">
        <f>IFERROR(_xll.qlIndexFixing(Index6M,$H2064,TRUE,_xll.ohTrigger(RecalcTrigger,Trigger6M)),NA())</f>
        <v>1.5134101774344249E-2</v>
      </c>
      <c r="M2064" s="183">
        <f>IFERROR(_xll.qlIndexFixing(Index1Y,$H2064,TRUE,_xll.ohTrigger(RecalcTrigger,Trigger1Y)),NA())</f>
        <v>1.5609651693909874E-2</v>
      </c>
      <c r="N2064" s="182">
        <f>IFERROR(_xll.qlIndexFixing(ONIndex1M,I2064,TRUE,_xll.ohTrigger(RecalcTrigger,Trigger1M)),NA())</f>
        <v>1.4804676755160173E-2</v>
      </c>
      <c r="O2064" s="44">
        <f>IFERROR(_xll.qlIndexFixing(ONIndex3M,I2064,TRUE,_xll.ohTrigger(RecalcTrigger,Trigger3M)),NA())</f>
        <v>1.4841944597172585E-2</v>
      </c>
      <c r="P2064" s="44">
        <f>IFERROR(_xll.qlIndexFixing(ONIndex6M,I2064,TRUE,_xll.ohTrigger(RecalcTrigger,Trigger6M)),NA())</f>
        <v>1.5055203365097469E-2</v>
      </c>
      <c r="Q2064" s="183">
        <f>IFERROR(_xll.qlIndexFixing(ONIndex1Y,I2064,TRUE,_xll.ohTrigger(RecalcTrigger,Trigger1Y)),NA())</f>
        <v>1.5459990047750338E-2</v>
      </c>
    </row>
    <row r="2065" spans="2:17" x14ac:dyDescent="0.2">
      <c r="B2065" s="39" t="s">
        <v>42</v>
      </c>
      <c r="D2065" s="42">
        <f>_xll.qlCalendarAdvance(Calendar,$D2064,B2065,"f",FALSE)</f>
        <v>53933</v>
      </c>
      <c r="E2065" s="177">
        <f>_xll.qlInterestRateIndexValueDate(IndexON,D2065)</f>
        <v>53933</v>
      </c>
      <c r="F2065" s="193">
        <f>IFERROR(_xll.qlIndexFixing(IndexON,D2065,TRUE,_xll.ohTrigger(RecalcTrigger,TriggerON)),NA())</f>
        <v>1.4748673243252242E-2</v>
      </c>
      <c r="H2065" s="42">
        <f>_xll.qlCalendarAdvance(Calendar,$H2064,B2065,"f",FALSE)</f>
        <v>53933</v>
      </c>
      <c r="I2065" s="177">
        <f>_xll.qlInterestRateIndexValueDate(Index1M,$H2065)</f>
        <v>53937</v>
      </c>
      <c r="J2065" s="182">
        <f>IFERROR(_xll.qlIndexFixing(Index1M,$H2065,TRUE,_xll.ohTrigger(RecalcTrigger,Trigger1M)),NA())</f>
        <v>1.481885817813211E-2</v>
      </c>
      <c r="K2065" s="44">
        <f>IFERROR(_xll.qlIndexFixing(Index3M,H2065,TRUE,_xll.ohTrigger(RecalcTrigger,Trigger3M)),NA())</f>
        <v>1.4869145857649174E-2</v>
      </c>
      <c r="L2065" s="44">
        <f>IFERROR(_xll.qlIndexFixing(Index6M,$H2065,TRUE,_xll.ohTrigger(RecalcTrigger,Trigger6M)),NA())</f>
        <v>1.5134861251342032E-2</v>
      </c>
      <c r="M2065" s="183">
        <f>IFERROR(_xll.qlIndexFixing(Index1Y,$H2065,TRUE,_xll.ohTrigger(RecalcTrigger,Trigger1Y)),NA())</f>
        <v>1.5610562687170374E-2</v>
      </c>
      <c r="N2065" s="182">
        <f>IFERROR(_xll.qlIndexFixing(ONIndex1M,I2065,TRUE,_xll.ohTrigger(RecalcTrigger,Trigger1M)),NA())</f>
        <v>1.4806616517430982E-2</v>
      </c>
      <c r="O2065" s="44">
        <f>IFERROR(_xll.qlIndexFixing(ONIndex3M,I2065,TRUE,_xll.ohTrigger(RecalcTrigger,Trigger3M)),NA())</f>
        <v>1.4841897799646731E-2</v>
      </c>
      <c r="P2065" s="44">
        <f>IFERROR(_xll.qlIndexFixing(ONIndex6M,I2065,TRUE,_xll.ohTrigger(RecalcTrigger,Trigger6M)),NA())</f>
        <v>1.5056900114318594E-2</v>
      </c>
      <c r="Q2065" s="183">
        <f>IFERROR(_xll.qlIndexFixing(ONIndex1Y,I2065,TRUE,_xll.ohTrigger(RecalcTrigger,Trigger1Y)),NA())</f>
        <v>1.5461355651940067E-2</v>
      </c>
    </row>
    <row r="2066" spans="2:17" x14ac:dyDescent="0.2">
      <c r="B2066" s="39" t="s">
        <v>42</v>
      </c>
      <c r="D2066" s="42">
        <f>_xll.qlCalendarAdvance(Calendar,$D2065,B2066,"f",FALSE)</f>
        <v>53940</v>
      </c>
      <c r="E2066" s="177">
        <f>_xll.qlInterestRateIndexValueDate(IndexON,D2066)</f>
        <v>53940</v>
      </c>
      <c r="F2066" s="193">
        <f>IFERROR(_xll.qlIndexFixing(IndexON,D2066,TRUE,_xll.ohTrigger(RecalcTrigger,TriggerON)),NA())</f>
        <v>1.4750909322334138E-2</v>
      </c>
      <c r="H2066" s="42">
        <f>_xll.qlCalendarAdvance(Calendar,$H2065,B2066,"f",FALSE)</f>
        <v>53940</v>
      </c>
      <c r="I2066" s="177">
        <f>_xll.qlInterestRateIndexValueDate(Index1M,$H2066)</f>
        <v>53944</v>
      </c>
      <c r="J2066" s="182">
        <f>IFERROR(_xll.qlIndexFixing(Index1M,$H2066,TRUE,_xll.ohTrigger(RecalcTrigger,Trigger1M)),NA())</f>
        <v>1.4820748726825705E-2</v>
      </c>
      <c r="K2066" s="44">
        <f>IFERROR(_xll.qlIndexFixing(Index3M,H2066,TRUE,_xll.ohTrigger(RecalcTrigger,Trigger3M)),NA())</f>
        <v>1.4869090889221124E-2</v>
      </c>
      <c r="L2066" s="44">
        <f>IFERROR(_xll.qlIndexFixing(Index6M,$H2066,TRUE,_xll.ohTrigger(RecalcTrigger,Trigger6M)),NA())</f>
        <v>1.5136475966025752E-2</v>
      </c>
      <c r="M2066" s="183">
        <f>IFERROR(_xll.qlIndexFixing(Index1Y,$H2066,TRUE,_xll.ohTrigger(RecalcTrigger,Trigger1Y)),NA())</f>
        <v>1.5611454757491375E-2</v>
      </c>
      <c r="N2066" s="182">
        <f>IFERROR(_xll.qlIndexFixing(ONIndex1M,I2066,TRUE,_xll.ohTrigger(RecalcTrigger,Trigger1M)),NA())</f>
        <v>1.4808537862274207E-2</v>
      </c>
      <c r="O2066" s="44">
        <f>IFERROR(_xll.qlIndexFixing(ONIndex3M,I2066,TRUE,_xll.ohTrigger(RecalcTrigger,Trigger3M)),NA())</f>
        <v>1.4841849896845005E-2</v>
      </c>
      <c r="P2066" s="44">
        <f>IFERROR(_xll.qlIndexFixing(ONIndex6M,I2066,TRUE,_xll.ohTrigger(RecalcTrigger,Trigger6M)),NA())</f>
        <v>1.505859016545763E-2</v>
      </c>
      <c r="Q2066" s="183">
        <f>IFERROR(_xll.qlIndexFixing(ONIndex1Y,I2066,TRUE,_xll.ohTrigger(RecalcTrigger,Trigger1Y)),NA())</f>
        <v>1.5462703914641551E-2</v>
      </c>
    </row>
    <row r="2067" spans="2:17" x14ac:dyDescent="0.2">
      <c r="B2067" s="39" t="s">
        <v>42</v>
      </c>
      <c r="D2067" s="42">
        <f>_xll.qlCalendarAdvance(Calendar,$D2066,B2067,"f",FALSE)</f>
        <v>53947</v>
      </c>
      <c r="E2067" s="177">
        <f>_xll.qlInterestRateIndexValueDate(IndexON,D2067)</f>
        <v>53947</v>
      </c>
      <c r="F2067" s="193">
        <f>IFERROR(_xll.qlIndexFixing(IndexON,D2067,TRUE,_xll.ohTrigger(RecalcTrigger,TriggerON)),NA())</f>
        <v>1.4753126401894079E-2</v>
      </c>
      <c r="H2067" s="42">
        <f>_xll.qlCalendarAdvance(Calendar,$H2066,B2067,"f",FALSE)</f>
        <v>53947</v>
      </c>
      <c r="I2067" s="177">
        <f>_xll.qlInterestRateIndexValueDate(Index1M,$H2067)</f>
        <v>53951</v>
      </c>
      <c r="J2067" s="182">
        <f>IFERROR(_xll.qlIndexFixing(Index1M,$H2067,TRUE,_xll.ohTrigger(RecalcTrigger,Trigger1M)),NA())</f>
        <v>1.4822620697412248E-2</v>
      </c>
      <c r="K2067" s="44">
        <f>IFERROR(_xll.qlIndexFixing(Index3M,H2067,TRUE,_xll.ohTrigger(RecalcTrigger,Trigger3M)),NA())</f>
        <v>1.486903479347681E-2</v>
      </c>
      <c r="L2067" s="44">
        <f>IFERROR(_xll.qlIndexFixing(Index6M,$H2067,TRUE,_xll.ohTrigger(RecalcTrigger,Trigger6M)),NA())</f>
        <v>1.5138083590627545E-2</v>
      </c>
      <c r="M2067" s="183">
        <f>IFERROR(_xll.qlIndexFixing(Index1Y,$H2067,TRUE,_xll.ohTrigger(RecalcTrigger,Trigger1Y)),NA())</f>
        <v>1.5612327854101467E-2</v>
      </c>
      <c r="N2067" s="182">
        <f>IFERROR(_xll.qlIndexFixing(ONIndex1M,I2067,TRUE,_xll.ohTrigger(RecalcTrigger,Trigger1M)),NA())</f>
        <v>1.4810440739809749E-2</v>
      </c>
      <c r="O2067" s="44">
        <f>IFERROR(_xll.qlIndexFixing(ONIndex3M,I2067,TRUE,_xll.ohTrigger(RecalcTrigger,Trigger3M)),NA())</f>
        <v>1.4841800886369327E-2</v>
      </c>
      <c r="P2067" s="44">
        <f>IFERROR(_xll.qlIndexFixing(ONIndex6M,I2067,TRUE,_xll.ohTrigger(RecalcTrigger,Trigger6M)),NA())</f>
        <v>1.5060273493894272E-2</v>
      </c>
      <c r="Q2067" s="183">
        <f>IFERROR(_xll.qlIndexFixing(ONIndex1Y,I2067,TRUE,_xll.ohTrigger(RecalcTrigger,Trigger1Y)),NA())</f>
        <v>1.546403478597469E-2</v>
      </c>
    </row>
    <row r="2068" spans="2:17" x14ac:dyDescent="0.2">
      <c r="B2068" s="39" t="s">
        <v>42</v>
      </c>
      <c r="D2068" s="42">
        <f>_xll.qlCalendarAdvance(Calendar,$D2067,B2068,"f",FALSE)</f>
        <v>53954</v>
      </c>
      <c r="E2068" s="177">
        <f>_xll.qlInterestRateIndexValueDate(IndexON,D2068)</f>
        <v>53954</v>
      </c>
      <c r="F2068" s="193">
        <f>IFERROR(_xll.qlIndexFixing(IndexON,D2068,TRUE,_xll.ohTrigger(RecalcTrigger,TriggerON)),NA())</f>
        <v>1.475532442949401E-2</v>
      </c>
      <c r="H2068" s="42">
        <f>_xll.qlCalendarAdvance(Calendar,$H2067,B2068,"f",FALSE)</f>
        <v>53954</v>
      </c>
      <c r="I2068" s="177">
        <f>_xll.qlInterestRateIndexValueDate(Index1M,$H2068)</f>
        <v>53958</v>
      </c>
      <c r="J2068" s="182">
        <f>IFERROR(_xll.qlIndexFixing(Index1M,$H2068,TRUE,_xll.ohTrigger(RecalcTrigger,Trigger1M)),NA())</f>
        <v>1.4824474040000979E-2</v>
      </c>
      <c r="K2068" s="44">
        <f>IFERROR(_xll.qlIndexFixing(Index3M,H2068,TRUE,_xll.ohTrigger(RecalcTrigger,Trigger3M)),NA())</f>
        <v>1.4868977567913621E-2</v>
      </c>
      <c r="L2068" s="44">
        <f>IFERROR(_xll.qlIndexFixing(Index6M,$H2068,TRUE,_xll.ohTrigger(RecalcTrigger,Trigger6M)),NA())</f>
        <v>1.5139684100028162E-2</v>
      </c>
      <c r="M2068" s="183">
        <f>IFERROR(_xll.qlIndexFixing(Index1Y,$H2068,TRUE,_xll.ohTrigger(RecalcTrigger,Trigger1Y)),NA())</f>
        <v>1.5613181926231862E-2</v>
      </c>
      <c r="N2068" s="182">
        <f>IFERROR(_xll.qlIndexFixing(ONIndex1M,I2068,TRUE,_xll.ohTrigger(RecalcTrigger,Trigger1M)),NA())</f>
        <v>1.4812325100157508E-2</v>
      </c>
      <c r="O2068" s="44">
        <f>IFERROR(_xll.qlIndexFixing(ONIndex3M,I2068,TRUE,_xll.ohTrigger(RecalcTrigger,Trigger3M)),NA())</f>
        <v>1.4841750765501871E-2</v>
      </c>
      <c r="P2068" s="44">
        <f>IFERROR(_xll.qlIndexFixing(ONIndex6M,I2068,TRUE,_xll.ohTrigger(RecalcTrigger,Trigger6M)),NA())</f>
        <v>1.5061950074528596E-2</v>
      </c>
      <c r="Q2068" s="183">
        <f>IFERROR(_xll.qlIndexFixing(ONIndex1Y,I2068,TRUE,_xll.ohTrigger(RecalcTrigger,Trigger1Y)),NA())</f>
        <v>1.5465348216139319E-2</v>
      </c>
    </row>
    <row r="2069" spans="2:17" x14ac:dyDescent="0.2">
      <c r="B2069" s="39" t="s">
        <v>42</v>
      </c>
      <c r="D2069" s="42">
        <f>_xll.qlCalendarAdvance(Calendar,$D2068,B2069,"f",FALSE)</f>
        <v>53961</v>
      </c>
      <c r="E2069" s="177">
        <f>_xll.qlInterestRateIndexValueDate(IndexON,D2069)</f>
        <v>53961</v>
      </c>
      <c r="F2069" s="193">
        <f>IFERROR(_xll.qlIndexFixing(IndexON,D2069,TRUE,_xll.ohTrigger(RecalcTrigger,TriggerON)),NA())</f>
        <v>1.4757503352615942E-2</v>
      </c>
      <c r="H2069" s="42">
        <f>_xll.qlCalendarAdvance(Calendar,$H2068,B2069,"f",FALSE)</f>
        <v>53961</v>
      </c>
      <c r="I2069" s="177">
        <f>_xll.qlInterestRateIndexValueDate(Index1M,$H2069)</f>
        <v>53965</v>
      </c>
      <c r="J2069" s="182">
        <f>IFERROR(_xll.qlIndexFixing(Index1M,$H2069,TRUE,_xll.ohTrigger(RecalcTrigger,Trigger1M)),NA())</f>
        <v>1.4826743253159348E-2</v>
      </c>
      <c r="K2069" s="44">
        <f>IFERROR(_xll.qlIndexFixing(Index3M,H2069,TRUE,_xll.ohTrigger(RecalcTrigger,Trigger3M)),NA())</f>
        <v>1.4869221503799036E-2</v>
      </c>
      <c r="L2069" s="44">
        <f>IFERROR(_xll.qlIndexFixing(Index6M,$H2069,TRUE,_xll.ohTrigger(RecalcTrigger,Trigger6M)),NA())</f>
        <v>1.5141706396395014E-2</v>
      </c>
      <c r="M2069" s="183">
        <f>IFERROR(_xll.qlIndexFixing(Index1Y,$H2069,TRUE,_xll.ohTrigger(RecalcTrigger,Trigger1Y)),NA())</f>
        <v>1.5614016923113773E-2</v>
      </c>
      <c r="N2069" s="182">
        <f>IFERROR(_xll.qlIndexFixing(ONIndex1M,I2069,TRUE,_xll.ohTrigger(RecalcTrigger,Trigger1M)),NA())</f>
        <v>1.4814190893677193E-2</v>
      </c>
      <c r="O2069" s="44">
        <f>IFERROR(_xll.qlIndexFixing(ONIndex3M,I2069,TRUE,_xll.ohTrigger(RecalcTrigger,Trigger3M)),NA())</f>
        <v>1.4841699531764618E-2</v>
      </c>
      <c r="P2069" s="44">
        <f>IFERROR(_xll.qlIndexFixing(ONIndex6M,I2069,TRUE,_xll.ohTrigger(RecalcTrigger,Trigger6M)),NA())</f>
        <v>1.5063619882420554E-2</v>
      </c>
      <c r="Q2069" s="183">
        <f>IFERROR(_xll.qlIndexFixing(ONIndex1Y,I2069,TRUE,_xll.ohTrigger(RecalcTrigger,Trigger1Y)),NA())</f>
        <v>1.5466644154935594E-2</v>
      </c>
    </row>
    <row r="2070" spans="2:17" x14ac:dyDescent="0.2">
      <c r="B2070" s="39" t="s">
        <v>42</v>
      </c>
      <c r="D2070" s="42">
        <f>_xll.qlCalendarAdvance(Calendar,$D2069,B2070,"f",FALSE)</f>
        <v>53968</v>
      </c>
      <c r="E2070" s="177">
        <f>_xll.qlInterestRateIndexValueDate(IndexON,D2070)</f>
        <v>53968</v>
      </c>
      <c r="F2070" s="193">
        <f>IFERROR(_xll.qlIndexFixing(IndexON,D2070,TRUE,_xll.ohTrigger(RecalcTrigger,TriggerON)),NA())</f>
        <v>1.4759663118741884E-2</v>
      </c>
      <c r="H2070" s="42">
        <f>_xll.qlCalendarAdvance(Calendar,$H2069,B2070,"f",FALSE)</f>
        <v>53968</v>
      </c>
      <c r="I2070" s="177">
        <f>_xll.qlInterestRateIndexValueDate(Index1M,$H2070)</f>
        <v>53972</v>
      </c>
      <c r="J2070" s="182">
        <f>IFERROR(_xll.qlIndexFixing(Index1M,$H2070,TRUE,_xll.ohTrigger(RecalcTrigger,Trigger1M)),NA())</f>
        <v>1.4828557922624365E-2</v>
      </c>
      <c r="K2070" s="44">
        <f>IFERROR(_xll.qlIndexFixing(Index3M,H2070,TRUE,_xll.ohTrigger(RecalcTrigger,Trigger3M)),NA())</f>
        <v>1.4869161927065923E-2</v>
      </c>
      <c r="L2070" s="44">
        <f>IFERROR(_xll.qlIndexFixing(Index6M,$H2070,TRUE,_xll.ohTrigger(RecalcTrigger,Trigger6M)),NA())</f>
        <v>1.5143292145904421E-2</v>
      </c>
      <c r="M2070" s="183">
        <f>IFERROR(_xll.qlIndexFixing(Index1Y,$H2070,TRUE,_xll.ohTrigger(RecalcTrigger,Trigger1Y)),NA())</f>
        <v>1.5614832793978848E-2</v>
      </c>
      <c r="N2070" s="182">
        <f>IFERROR(_xll.qlIndexFixing(ONIndex1M,I2070,TRUE,_xll.ohTrigger(RecalcTrigger,Trigger1M)),NA())</f>
        <v>1.4816038070408766E-2</v>
      </c>
      <c r="O2070" s="44">
        <f>IFERROR(_xll.qlIndexFixing(ONIndex3M,I2070,TRUE,_xll.ohTrigger(RecalcTrigger,Trigger3M)),NA())</f>
        <v>1.4841647182839424E-2</v>
      </c>
      <c r="P2070" s="44">
        <f>IFERROR(_xll.qlIndexFixing(ONIndex6M,I2070,TRUE,_xll.ohTrigger(RecalcTrigger,Trigger6M)),NA())</f>
        <v>1.506528289271003E-2</v>
      </c>
      <c r="Q2070" s="183">
        <f>IFERROR(_xll.qlIndexFixing(ONIndex1Y,I2070,TRUE,_xll.ohTrigger(RecalcTrigger,Trigger1Y)),NA())</f>
        <v>1.5467922552563351E-2</v>
      </c>
    </row>
    <row r="2071" spans="2:17" x14ac:dyDescent="0.2">
      <c r="B2071" s="39" t="s">
        <v>42</v>
      </c>
      <c r="D2071" s="42">
        <f>_xll.qlCalendarAdvance(Calendar,$D2070,B2071,"f",FALSE)</f>
        <v>53975</v>
      </c>
      <c r="E2071" s="177">
        <f>_xll.qlInterestRateIndexValueDate(IndexON,D2071)</f>
        <v>53975</v>
      </c>
      <c r="F2071" s="193">
        <f>IFERROR(_xll.qlIndexFixing(IndexON,D2071,TRUE,_xll.ohTrigger(RecalcTrigger,TriggerON)),NA())</f>
        <v>1.4761803675513718E-2</v>
      </c>
      <c r="H2071" s="42">
        <f>_xll.qlCalendarAdvance(Calendar,$H2070,B2071,"f",FALSE)</f>
        <v>53975</v>
      </c>
      <c r="I2071" s="177">
        <f>_xll.qlInterestRateIndexValueDate(Index1M,$H2071)</f>
        <v>53979</v>
      </c>
      <c r="J2071" s="182">
        <f>IFERROR(_xll.qlIndexFixing(Index1M,$H2071,TRUE,_xll.ohTrigger(RecalcTrigger,Trigger1M)),NA())</f>
        <v>1.4830353810119854E-2</v>
      </c>
      <c r="K2071" s="44">
        <f>IFERROR(_xll.qlIndexFixing(Index3M,H2071,TRUE,_xll.ohTrigger(RecalcTrigger,Trigger3M)),NA())</f>
        <v>1.4869101212763641E-2</v>
      </c>
      <c r="L2071" s="44">
        <f>IFERROR(_xll.qlIndexFixing(Index6M,$H2071,TRUE,_xll.ohTrigger(RecalcTrigger,Trigger6M)),NA())</f>
        <v>1.5144870702763855E-2</v>
      </c>
      <c r="M2071" s="183">
        <f>IFERROR(_xll.qlIndexFixing(Index1Y,$H2071,TRUE,_xll.ohTrigger(RecalcTrigger,Trigger1Y)),NA())</f>
        <v>1.5615629488060702E-2</v>
      </c>
      <c r="N2071" s="182">
        <f>IFERROR(_xll.qlIndexFixing(ONIndex1M,I2071,TRUE,_xll.ohTrigger(RecalcTrigger,Trigger1M)),NA())</f>
        <v>1.4817866580552064E-2</v>
      </c>
      <c r="O2071" s="44">
        <f>IFERROR(_xll.qlIndexFixing(ONIndex3M,I2071,TRUE,_xll.ohTrigger(RecalcTrigger,Trigger3M)),NA())</f>
        <v>1.4841593716088397E-2</v>
      </c>
      <c r="P2071" s="44">
        <f>IFERROR(_xll.qlIndexFixing(ONIndex6M,I2071,TRUE,_xll.ohTrigger(RecalcTrigger,Trigger6M)),NA())</f>
        <v>1.5066939080616848E-2</v>
      </c>
      <c r="Q2071" s="183">
        <f>IFERROR(_xll.qlIndexFixing(ONIndex1Y,I2071,TRUE,_xll.ohTrigger(RecalcTrigger,Trigger1Y)),NA())</f>
        <v>1.5469183359222427E-2</v>
      </c>
    </row>
    <row r="2072" spans="2:17" x14ac:dyDescent="0.2">
      <c r="B2072" s="39" t="s">
        <v>42</v>
      </c>
      <c r="D2072" s="42">
        <f>_xll.qlCalendarAdvance(Calendar,$D2071,B2072,"f",FALSE)</f>
        <v>53982</v>
      </c>
      <c r="E2072" s="177">
        <f>_xll.qlInterestRateIndexValueDate(IndexON,D2072)</f>
        <v>53982</v>
      </c>
      <c r="F2072" s="193">
        <f>IFERROR(_xll.qlIndexFixing(IndexON,D2072,TRUE,_xll.ohTrigger(RecalcTrigger,TriggerON)),NA())</f>
        <v>1.4763924970013775E-2</v>
      </c>
      <c r="H2072" s="42">
        <f>_xll.qlCalendarAdvance(Calendar,$H2071,B2072,"f",FALSE)</f>
        <v>53982</v>
      </c>
      <c r="I2072" s="177">
        <f>_xll.qlInterestRateIndexValueDate(Index1M,$H2072)</f>
        <v>53986</v>
      </c>
      <c r="J2072" s="182">
        <f>IFERROR(_xll.qlIndexFixing(Index1M,$H2072,TRUE,_xll.ohTrigger(RecalcTrigger,Trigger1M)),NA())</f>
        <v>1.4832130865765715E-2</v>
      </c>
      <c r="K2072" s="44">
        <f>IFERROR(_xll.qlIndexFixing(Index3M,H2072,TRUE,_xll.ohTrigger(RecalcTrigger,Trigger3M)),NA())</f>
        <v>1.4869039358383762E-2</v>
      </c>
      <c r="L2072" s="44">
        <f>IFERROR(_xll.qlIndexFixing(Index6M,$H2072,TRUE,_xll.ohTrigger(RecalcTrigger,Trigger6M)),NA())</f>
        <v>1.5146442041852429E-2</v>
      </c>
      <c r="M2072" s="183">
        <f>IFERROR(_xll.qlIndexFixing(Index1Y,$H2072,TRUE,_xll.ohTrigger(RecalcTrigger,Trigger1Y)),NA())</f>
        <v>1.5616406954592947E-2</v>
      </c>
      <c r="N2072" s="182">
        <f>IFERROR(_xll.qlIndexFixing(ONIndex1M,I2072,TRUE,_xll.ohTrigger(RecalcTrigger,Trigger1M)),NA())</f>
        <v>1.4819676374546731E-2</v>
      </c>
      <c r="O2072" s="44">
        <f>IFERROR(_xll.qlIndexFixing(ONIndex3M,I2072,TRUE,_xll.ohTrigger(RecalcTrigger,Trigger3M)),NA())</f>
        <v>1.4841539128953585E-2</v>
      </c>
      <c r="P2072" s="44">
        <f>IFERROR(_xll.qlIndexFixing(ONIndex6M,I2072,TRUE,_xll.ohTrigger(RecalcTrigger,Trigger6M)),NA())</f>
        <v>1.5068588421121021E-2</v>
      </c>
      <c r="Q2072" s="183">
        <f>IFERROR(_xll.qlIndexFixing(ONIndex1Y,I2072,TRUE,_xll.ohTrigger(RecalcTrigger,Trigger1Y)),NA())</f>
        <v>1.5470426524792913E-2</v>
      </c>
    </row>
    <row r="2073" spans="2:17" x14ac:dyDescent="0.2">
      <c r="B2073" s="39" t="s">
        <v>42</v>
      </c>
      <c r="D2073" s="42">
        <f>_xll.qlCalendarAdvance(Calendar,$D2072,B2073,"f",FALSE)</f>
        <v>53989</v>
      </c>
      <c r="E2073" s="177">
        <f>_xll.qlInterestRateIndexValueDate(IndexON,D2073)</f>
        <v>53989</v>
      </c>
      <c r="F2073" s="193">
        <f>IFERROR(_xll.qlIndexFixing(IndexON,D2073,TRUE,_xll.ohTrigger(RecalcTrigger,TriggerON)),NA())</f>
        <v>1.4766026950203681E-2</v>
      </c>
      <c r="H2073" s="42">
        <f>_xll.qlCalendarAdvance(Calendar,$H2072,B2073,"f",FALSE)</f>
        <v>53989</v>
      </c>
      <c r="I2073" s="177">
        <f>_xll.qlInterestRateIndexValueDate(Index1M,$H2073)</f>
        <v>53993</v>
      </c>
      <c r="J2073" s="182">
        <f>IFERROR(_xll.qlIndexFixing(Index1M,$H2073,TRUE,_xll.ohTrigger(RecalcTrigger,Trigger1M)),NA())</f>
        <v>1.4833889039679268E-2</v>
      </c>
      <c r="K2073" s="44">
        <f>IFERROR(_xll.qlIndexFixing(Index3M,H2073,TRUE,_xll.ohTrigger(RecalcTrigger,Trigger3M)),NA())</f>
        <v>1.4868976361419596E-2</v>
      </c>
      <c r="L2073" s="44">
        <f>IFERROR(_xll.qlIndexFixing(Index6M,$H2073,TRUE,_xll.ohTrigger(RecalcTrigger,Trigger6M)),NA())</f>
        <v>1.5148006138048377E-2</v>
      </c>
      <c r="M2073" s="183">
        <f>IFERROR(_xll.qlIndexFixing(Index1Y,$H2073,TRUE,_xll.ohTrigger(RecalcTrigger,Trigger1Y)),NA())</f>
        <v>1.5617165142811168E-2</v>
      </c>
      <c r="N2073" s="182">
        <f>IFERROR(_xll.qlIndexFixing(ONIndex1M,I2073,TRUE,_xll.ohTrigger(RecalcTrigger,Trigger1M)),NA())</f>
        <v>1.4821467402112987E-2</v>
      </c>
      <c r="O2073" s="44">
        <f>IFERROR(_xll.qlIndexFixing(ONIndex3M,I2073,TRUE,_xll.ohTrigger(RecalcTrigger,Trigger3M)),NA())</f>
        <v>1.4841483419276713E-2</v>
      </c>
      <c r="P2073" s="44">
        <f>IFERROR(_xll.qlIndexFixing(ONIndex6M,I2073,TRUE,_xll.ohTrigger(RecalcTrigger,Trigger6M)),NA())</f>
        <v>1.5070230889202563E-2</v>
      </c>
      <c r="Q2073" s="183">
        <f>IFERROR(_xll.qlIndexFixing(ONIndex1Y,I2073,TRUE,_xll.ohTrigger(RecalcTrigger,Trigger1Y)),NA())</f>
        <v>1.5471651999394709E-2</v>
      </c>
    </row>
    <row r="2074" spans="2:17" x14ac:dyDescent="0.2">
      <c r="B2074" s="39" t="s">
        <v>42</v>
      </c>
      <c r="D2074" s="42">
        <f>_xll.qlCalendarAdvance(Calendar,$D2073,B2074,"f",FALSE)</f>
        <v>53996</v>
      </c>
      <c r="E2074" s="177">
        <f>_xll.qlInterestRateIndexValueDate(IndexON,D2074)</f>
        <v>53996</v>
      </c>
      <c r="F2074" s="193">
        <f>IFERROR(_xll.qlIndexFixing(IndexON,D2074,TRUE,_xll.ohTrigger(RecalcTrigger,TriggerON)),NA())</f>
        <v>1.476810956348551E-2</v>
      </c>
      <c r="H2074" s="42">
        <f>_xll.qlCalendarAdvance(Calendar,$H2073,B2074,"f",FALSE)</f>
        <v>53996</v>
      </c>
      <c r="I2074" s="177">
        <f>_xll.qlInterestRateIndexValueDate(Index1M,$H2074)</f>
        <v>54000</v>
      </c>
      <c r="J2074" s="182">
        <f>IFERROR(_xll.qlIndexFixing(Index1M,$H2074,TRUE,_xll.ohTrigger(RecalcTrigger,Trigger1M)),NA())</f>
        <v>1.4835200114328373E-2</v>
      </c>
      <c r="K2074" s="44">
        <f>IFERROR(_xll.qlIndexFixing(Index3M,H2074,TRUE,_xll.ohTrigger(RecalcTrigger,Trigger3M)),NA())</f>
        <v>1.4868912219365319E-2</v>
      </c>
      <c r="L2074" s="44">
        <f>IFERROR(_xll.qlIndexFixing(Index6M,$H2074,TRUE,_xll.ohTrigger(RecalcTrigger,Trigger6M)),NA())</f>
        <v>1.5149136330480572E-2</v>
      </c>
      <c r="M2074" s="183">
        <f>IFERROR(_xll.qlIndexFixing(Index1Y,$H2074,TRUE,_xll.ohTrigger(RecalcTrigger,Trigger1Y)),NA())</f>
        <v>1.561790400195094E-2</v>
      </c>
      <c r="N2074" s="182">
        <f>IFERROR(_xll.qlIndexFixing(ONIndex1M,I2074,TRUE,_xll.ohTrigger(RecalcTrigger,Trigger1M)),NA())</f>
        <v>1.4823239613850347E-2</v>
      </c>
      <c r="O2074" s="44">
        <f>IFERROR(_xll.qlIndexFixing(ONIndex3M,I2074,TRUE,_xll.ohTrigger(RecalcTrigger,Trigger3M)),NA())</f>
        <v>1.4841426584100148E-2</v>
      </c>
      <c r="P2074" s="44">
        <f>IFERROR(_xll.qlIndexFixing(ONIndex6M,I2074,TRUE,_xll.ohTrigger(RecalcTrigger,Trigger6M)),NA())</f>
        <v>1.5071866460081296E-2</v>
      </c>
      <c r="Q2074" s="183">
        <f>IFERROR(_xll.qlIndexFixing(ONIndex1Y,I2074,TRUE,_xll.ohTrigger(RecalcTrigger,Trigger1Y)),NA())</f>
        <v>1.5472859733147715E-2</v>
      </c>
    </row>
    <row r="2075" spans="2:17" x14ac:dyDescent="0.2">
      <c r="B2075" s="39" t="s">
        <v>42</v>
      </c>
      <c r="D2075" s="42">
        <f>_xll.qlCalendarAdvance(Calendar,$D2074,B2075,"f",FALSE)</f>
        <v>54003</v>
      </c>
      <c r="E2075" s="177">
        <f>_xll.qlInterestRateIndexValueDate(IndexON,D2075)</f>
        <v>54003</v>
      </c>
      <c r="F2075" s="193">
        <f>IFERROR(_xll.qlIndexFixing(IndexON,D2075,TRUE,_xll.ohTrigger(RecalcTrigger,TriggerON)),NA())</f>
        <v>1.4770172756941591E-2</v>
      </c>
      <c r="H2075" s="42">
        <f>_xll.qlCalendarAdvance(Calendar,$H2074,B2075,"f",FALSE)</f>
        <v>54003</v>
      </c>
      <c r="I2075" s="177">
        <f>_xll.qlInterestRateIndexValueDate(Index1M,$H2075)</f>
        <v>54007</v>
      </c>
      <c r="J2075" s="182">
        <f>IFERROR(_xll.qlIndexFixing(Index1M,$H2075,TRUE,_xll.ohTrigger(RecalcTrigger,Trigger1M)),NA())</f>
        <v>1.4836921664278968E-2</v>
      </c>
      <c r="K2075" s="44">
        <f>IFERROR(_xll.qlIndexFixing(Index3M,H2075,TRUE,_xll.ohTrigger(RecalcTrigger,Trigger3M)),NA())</f>
        <v>1.4868846929711636E-2</v>
      </c>
      <c r="L2075" s="44">
        <f>IFERROR(_xll.qlIndexFixing(Index6M,$H2075,TRUE,_xll.ohTrigger(RecalcTrigger,Trigger6M)),NA())</f>
        <v>1.5150686330111634E-2</v>
      </c>
      <c r="M2075" s="183">
        <f>IFERROR(_xll.qlIndexFixing(Index1Y,$H2075,TRUE,_xll.ohTrigger(RecalcTrigger,Trigger1Y)),NA())</f>
        <v>1.5618623481249155E-2</v>
      </c>
      <c r="N2075" s="182">
        <f>IFERROR(_xll.qlIndexFixing(ONIndex1M,I2075,TRUE,_xll.ohTrigger(RecalcTrigger,Trigger1M)),NA())</f>
        <v>1.4824992959718841E-2</v>
      </c>
      <c r="O2075" s="44">
        <f>IFERROR(_xll.qlIndexFixing(ONIndex3M,I2075,TRUE,_xll.ohTrigger(RecalcTrigger,Trigger3M)),NA())</f>
        <v>1.4841368621265616E-2</v>
      </c>
      <c r="P2075" s="44">
        <f>IFERROR(_xll.qlIndexFixing(ONIndex6M,I2075,TRUE,_xll.ohTrigger(RecalcTrigger,Trigger6M)),NA())</f>
        <v>1.507349510881717E-2</v>
      </c>
      <c r="Q2075" s="183">
        <f>IFERROR(_xll.qlIndexFixing(ONIndex1Y,I2075,TRUE,_xll.ohTrigger(RecalcTrigger,Trigger1Y)),NA())</f>
        <v>1.547404967617183E-2</v>
      </c>
    </row>
    <row r="2076" spans="2:17" x14ac:dyDescent="0.2">
      <c r="B2076" s="39" t="s">
        <v>42</v>
      </c>
      <c r="D2076" s="42">
        <f>_xll.qlCalendarAdvance(Calendar,$D2075,B2076,"f",FALSE)</f>
        <v>54010</v>
      </c>
      <c r="E2076" s="177">
        <f>_xll.qlInterestRateIndexValueDate(IndexON,D2076)</f>
        <v>54010</v>
      </c>
      <c r="F2076" s="193">
        <f>IFERROR(_xll.qlIndexFixing(IndexON,D2076,TRUE,_xll.ohTrigger(RecalcTrigger,TriggerON)),NA())</f>
        <v>1.4772216478533551E-2</v>
      </c>
      <c r="H2076" s="42">
        <f>_xll.qlCalendarAdvance(Calendar,$H2075,B2076,"f",FALSE)</f>
        <v>54010</v>
      </c>
      <c r="I2076" s="177">
        <f>_xll.qlInterestRateIndexValueDate(Index1M,$H2076)</f>
        <v>54014</v>
      </c>
      <c r="J2076" s="182">
        <f>IFERROR(_xll.qlIndexFixing(Index1M,$H2076,TRUE,_xll.ohTrigger(RecalcTrigger,Trigger1M)),NA())</f>
        <v>1.4838624187185623E-2</v>
      </c>
      <c r="K2076" s="44">
        <f>IFERROR(_xll.qlIndexFixing(Index3M,H2076,TRUE,_xll.ohTrigger(RecalcTrigger,Trigger3M)),NA())</f>
        <v>1.4868780489950986E-2</v>
      </c>
      <c r="L2076" s="44">
        <f>IFERROR(_xll.qlIndexFixing(Index6M,$H2076,TRUE,_xll.ohTrigger(RecalcTrigger,Trigger6M)),NA())</f>
        <v>1.5152229013581833E-2</v>
      </c>
      <c r="M2076" s="183">
        <f>IFERROR(_xll.qlIndexFixing(Index1Y,$H2076,TRUE,_xll.ohTrigger(RecalcTrigger,Trigger1Y)),NA())</f>
        <v>1.5619323529944234E-2</v>
      </c>
      <c r="N2076" s="182">
        <f>IFERROR(_xll.qlIndexFixing(ONIndex1M,I2076,TRUE,_xll.ohTrigger(RecalcTrigger,Trigger1M)),NA())</f>
        <v>1.482672738999824E-2</v>
      </c>
      <c r="O2076" s="44">
        <f>IFERROR(_xll.qlIndexFixing(ONIndex3M,I2076,TRUE,_xll.ohTrigger(RecalcTrigger,Trigger3M)),NA())</f>
        <v>1.4841309528135227E-2</v>
      </c>
      <c r="P2076" s="44">
        <f>IFERROR(_xll.qlIndexFixing(ONIndex6M,I2076,TRUE,_xll.ohTrigger(RecalcTrigger,Trigger6M)),NA())</f>
        <v>1.5075116810470135E-2</v>
      </c>
      <c r="Q2076" s="183">
        <f>IFERROR(_xll.qlIndexFixing(ONIndex1Y,I2076,TRUE,_xll.ohTrigger(RecalcTrigger,Trigger1Y)),NA())</f>
        <v>1.5475221778347148E-2</v>
      </c>
    </row>
    <row r="2077" spans="2:17" x14ac:dyDescent="0.2">
      <c r="B2077" s="39" t="s">
        <v>42</v>
      </c>
      <c r="D2077" s="42">
        <f>_xll.qlCalendarAdvance(Calendar,$D2076,B2077,"f",FALSE)</f>
        <v>54017</v>
      </c>
      <c r="E2077" s="177">
        <f>_xll.qlInterestRateIndexValueDate(IndexON,D2077)</f>
        <v>54017</v>
      </c>
      <c r="F2077" s="193">
        <f>IFERROR(_xll.qlIndexFixing(IndexON,D2077,TRUE,_xll.ohTrigger(RecalcTrigger,TriggerON)),NA())</f>
        <v>1.4774240675663464E-2</v>
      </c>
      <c r="H2077" s="42">
        <f>_xll.qlCalendarAdvance(Calendar,$H2076,B2077,"f",FALSE)</f>
        <v>54017</v>
      </c>
      <c r="I2077" s="177">
        <f>_xll.qlInterestRateIndexValueDate(Index1M,$H2077)</f>
        <v>54021</v>
      </c>
      <c r="J2077" s="182">
        <f>IFERROR(_xll.qlIndexFixing(Index1M,$H2077,TRUE,_xll.ohTrigger(RecalcTrigger,Trigger1M)),NA())</f>
        <v>1.4841156095116437E-2</v>
      </c>
      <c r="K2077" s="44">
        <f>IFERROR(_xll.qlIndexFixing(Index3M,H2077,TRUE,_xll.ohTrigger(RecalcTrigger,Trigger3M)),NA())</f>
        <v>1.4868712897577548E-2</v>
      </c>
      <c r="L2077" s="44">
        <f>IFERROR(_xll.qlIndexFixing(Index6M,$H2077,TRUE,_xll.ohTrigger(RecalcTrigger,Trigger6M)),NA())</f>
        <v>1.5153764355770163E-2</v>
      </c>
      <c r="M2077" s="183">
        <f>IFERROR(_xll.qlIndexFixing(Index1Y,$H2077,TRUE,_xll.ohTrigger(RecalcTrigger,Trigger1Y)),NA())</f>
        <v>1.5620004097274374E-2</v>
      </c>
      <c r="N2077" s="182">
        <f>IFERROR(_xll.qlIndexFixing(ONIndex1M,I2077,TRUE,_xll.ohTrigger(RecalcTrigger,Trigger1M)),NA())</f>
        <v>1.4828442854808443E-2</v>
      </c>
      <c r="O2077" s="44">
        <f>IFERROR(_xll.qlIndexFixing(ONIndex3M,I2077,TRUE,_xll.ohTrigger(RecalcTrigger,Trigger3M)),NA())</f>
        <v>1.4841249302310899E-2</v>
      </c>
      <c r="P2077" s="44">
        <f>IFERROR(_xll.qlIndexFixing(ONIndex6M,I2077,TRUE,_xll.ohTrigger(RecalcTrigger,Trigger6M)),NA())</f>
        <v>1.5076731540180077E-2</v>
      </c>
      <c r="Q2077" s="183">
        <f>IFERROR(_xll.qlIndexFixing(ONIndex1Y,I2077,TRUE,_xll.ohTrigger(RecalcTrigger,Trigger1Y)),NA())</f>
        <v>1.5476375989873503E-2</v>
      </c>
    </row>
    <row r="2078" spans="2:17" x14ac:dyDescent="0.2">
      <c r="B2078" s="39" t="s">
        <v>42</v>
      </c>
      <c r="D2078" s="42">
        <f>_xll.qlCalendarAdvance(Calendar,$D2077,B2078,"f",FALSE)</f>
        <v>54024</v>
      </c>
      <c r="E2078" s="177">
        <f>_xll.qlInterestRateIndexValueDate(IndexON,D2078)</f>
        <v>54024</v>
      </c>
      <c r="F2078" s="193">
        <f>IFERROR(_xll.qlIndexFixing(IndexON,D2078,TRUE,_xll.ohTrigger(RecalcTrigger,TriggerON)),NA())</f>
        <v>1.4776245295493595E-2</v>
      </c>
      <c r="H2078" s="42">
        <f>_xll.qlCalendarAdvance(Calendar,$H2077,B2078,"f",FALSE)</f>
        <v>54024</v>
      </c>
      <c r="I2078" s="177">
        <f>_xll.qlInterestRateIndexValueDate(Index1M,$H2078)</f>
        <v>54028</v>
      </c>
      <c r="J2078" s="182">
        <f>IFERROR(_xll.qlIndexFixing(Index1M,$H2078,TRUE,_xll.ohTrigger(RecalcTrigger,Trigger1M)),NA())</f>
        <v>1.4842394937309379E-2</v>
      </c>
      <c r="K2078" s="44">
        <f>IFERROR(_xll.qlIndexFixing(Index3M,H2078,TRUE,_xll.ohTrigger(RecalcTrigger,Trigger3M)),NA())</f>
        <v>1.4868342620463399E-2</v>
      </c>
      <c r="L2078" s="44">
        <f>IFERROR(_xll.qlIndexFixing(Index6M,$H2078,TRUE,_xll.ohTrigger(RecalcTrigger,Trigger6M)),NA())</f>
        <v>1.5155717096404146E-2</v>
      </c>
      <c r="M2078" s="183">
        <f>IFERROR(_xll.qlIndexFixing(Index1Y,$H2078,TRUE,_xll.ohTrigger(RecalcTrigger,Trigger1Y)),NA())</f>
        <v>1.5620665132480184E-2</v>
      </c>
      <c r="N2078" s="182">
        <f>IFERROR(_xll.qlIndexFixing(ONIndex1M,I2078,TRUE,_xll.ohTrigger(RecalcTrigger,Trigger1M)),NA())</f>
        <v>1.4830139304429224E-2</v>
      </c>
      <c r="O2078" s="44">
        <f>IFERROR(_xll.qlIndexFixing(ONIndex3M,I2078,TRUE,_xll.ohTrigger(RecalcTrigger,Trigger3M)),NA())</f>
        <v>1.4841187940994871E-2</v>
      </c>
      <c r="P2078" s="44">
        <f>IFERROR(_xll.qlIndexFixing(ONIndex6M,I2078,TRUE,_xll.ohTrigger(RecalcTrigger,Trigger6M)),NA())</f>
        <v>1.5078339273086883E-2</v>
      </c>
      <c r="Q2078" s="183">
        <f>IFERROR(_xll.qlIndexFixing(ONIndex1Y,I2078,TRUE,_xll.ohTrigger(RecalcTrigger,Trigger1Y)),NA())</f>
        <v>1.5477512260870796E-2</v>
      </c>
    </row>
    <row r="2079" spans="2:17" x14ac:dyDescent="0.2">
      <c r="B2079" s="39" t="s">
        <v>42</v>
      </c>
      <c r="D2079" s="42">
        <f>_xll.qlCalendarAdvance(Calendar,$D2078,B2079,"f",FALSE)</f>
        <v>54031</v>
      </c>
      <c r="E2079" s="177">
        <f>_xll.qlInterestRateIndexValueDate(IndexON,D2079)</f>
        <v>54031</v>
      </c>
      <c r="F2079" s="193">
        <f>IFERROR(_xll.qlIndexFixing(IndexON,D2079,TRUE,_xll.ohTrigger(RecalcTrigger,TriggerON)),NA())</f>
        <v>1.4778230285905636E-2</v>
      </c>
      <c r="H2079" s="42">
        <f>_xll.qlCalendarAdvance(Calendar,$H2078,B2079,"f",FALSE)</f>
        <v>54031</v>
      </c>
      <c r="I2079" s="177">
        <f>_xll.qlInterestRateIndexValueDate(Index1M,$H2079)</f>
        <v>54035</v>
      </c>
      <c r="J2079" s="182">
        <f>IFERROR(_xll.qlIndexFixing(Index1M,$H2079,TRUE,_xll.ohTrigger(RecalcTrigger,Trigger1M)),NA())</f>
        <v>1.4844038773256742E-2</v>
      </c>
      <c r="K2079" s="44">
        <f>IFERROR(_xll.qlIndexFixing(Index3M,H2079,TRUE,_xll.ohTrigger(RecalcTrigger,Trigger3M)),NA())</f>
        <v>1.4868272801380136E-2</v>
      </c>
      <c r="L2079" s="44">
        <f>IFERROR(_xll.qlIndexFixing(Index6M,$H2079,TRUE,_xll.ohTrigger(RecalcTrigger,Trigger6M)),NA())</f>
        <v>1.5157237207702184E-2</v>
      </c>
      <c r="M2079" s="183">
        <f>IFERROR(_xll.qlIndexFixing(Index1Y,$H2079,TRUE,_xll.ohTrigger(RecalcTrigger,Trigger1Y)),NA())</f>
        <v>1.5621306584802262E-2</v>
      </c>
      <c r="N2079" s="182">
        <f>IFERROR(_xll.qlIndexFixing(ONIndex1M,I2079,TRUE,_xll.ohTrigger(RecalcTrigger,Trigger1M)),NA())</f>
        <v>1.4831816688980481E-2</v>
      </c>
      <c r="O2079" s="44">
        <f>IFERROR(_xll.qlIndexFixing(ONIndex3M,I2079,TRUE,_xll.ohTrigger(RecalcTrigger,Trigger3M)),NA())</f>
        <v>1.4841125442108805E-2</v>
      </c>
      <c r="P2079" s="44">
        <f>IFERROR(_xll.qlIndexFixing(ONIndex6M,I2079,TRUE,_xll.ohTrigger(RecalcTrigger,Trigger6M)),NA())</f>
        <v>1.5079939984090629E-2</v>
      </c>
      <c r="Q2079" s="183">
        <f>IFERROR(_xll.qlIndexFixing(ONIndex1Y,I2079,TRUE,_xll.ohTrigger(RecalcTrigger,Trigger1Y)),NA())</f>
        <v>1.5478630541219118E-2</v>
      </c>
    </row>
    <row r="2080" spans="2:17" x14ac:dyDescent="0.2">
      <c r="B2080" s="39" t="s">
        <v>42</v>
      </c>
      <c r="D2080" s="42">
        <f>_xll.qlCalendarAdvance(Calendar,$D2079,B2080,"f",FALSE)</f>
        <v>54038</v>
      </c>
      <c r="E2080" s="177">
        <f>_xll.qlInterestRateIndexValueDate(IndexON,D2080)</f>
        <v>54038</v>
      </c>
      <c r="F2080" s="193">
        <f>IFERROR(_xll.qlIndexFixing(IndexON,D2080,TRUE,_xll.ohTrigger(RecalcTrigger,TriggerON)),NA())</f>
        <v>1.4780195594221723E-2</v>
      </c>
      <c r="H2080" s="42">
        <f>_xll.qlCalendarAdvance(Calendar,$H2079,B2080,"f",FALSE)</f>
        <v>54038</v>
      </c>
      <c r="I2080" s="177">
        <f>_xll.qlInterestRateIndexValueDate(Index1M,$H2080)</f>
        <v>54042</v>
      </c>
      <c r="J2080" s="182">
        <f>IFERROR(_xll.qlIndexFixing(Index1M,$H2080,TRUE,_xll.ohTrigger(RecalcTrigger,Trigger1M)),NA())</f>
        <v>1.4845663378293048E-2</v>
      </c>
      <c r="K2080" s="44">
        <f>IFERROR(_xll.qlIndexFixing(Index3M,H2080,TRUE,_xll.ohTrigger(RecalcTrigger,Trigger3M)),NA())</f>
        <v>1.4868201822388662E-2</v>
      </c>
      <c r="L2080" s="44">
        <f>IFERROR(_xll.qlIndexFixing(Index6M,$H2080,TRUE,_xll.ohTrigger(RecalcTrigger,Trigger6M)),NA())</f>
        <v>1.5158749900261812E-2</v>
      </c>
      <c r="M2080" s="183">
        <f>IFERROR(_xll.qlIndexFixing(Index1Y,$H2080,TRUE,_xll.ohTrigger(RecalcTrigger,Trigger1Y)),NA())</f>
        <v>1.5621928403482524E-2</v>
      </c>
      <c r="N2080" s="182">
        <f>IFERROR(_xll.qlIndexFixing(ONIndex1M,I2080,TRUE,_xll.ohTrigger(RecalcTrigger,Trigger1M)),NA())</f>
        <v>1.4833474958662052E-2</v>
      </c>
      <c r="O2080" s="44">
        <f>IFERROR(_xll.qlIndexFixing(ONIndex3M,I2080,TRUE,_xll.ohTrigger(RecalcTrigger,Trigger3M)),NA())</f>
        <v>1.4841061802854938E-2</v>
      </c>
      <c r="P2080" s="44">
        <f>IFERROR(_xll.qlIndexFixing(ONIndex6M,I2080,TRUE,_xll.ohTrigger(RecalcTrigger,Trigger6M)),NA())</f>
        <v>1.5081533648331202E-2</v>
      </c>
      <c r="Q2080" s="183">
        <f>IFERROR(_xll.qlIndexFixing(ONIndex1Y,I2080,TRUE,_xll.ohTrigger(RecalcTrigger,Trigger1Y)),NA())</f>
        <v>1.5479730781278178E-2</v>
      </c>
    </row>
    <row r="2081" spans="2:17" x14ac:dyDescent="0.2">
      <c r="B2081" s="39" t="s">
        <v>42</v>
      </c>
      <c r="D2081" s="42">
        <f>_xll.qlCalendarAdvance(Calendar,$D2080,B2081,"f",FALSE)</f>
        <v>54045</v>
      </c>
      <c r="E2081" s="177">
        <f>_xll.qlInterestRateIndexValueDate(IndexON,D2081)</f>
        <v>54045</v>
      </c>
      <c r="F2081" s="193">
        <f>IFERROR(_xll.qlIndexFixing(IndexON,D2081,TRUE,_xll.ohTrigger(RecalcTrigger,TriggerON)),NA())</f>
        <v>1.4782141168003804E-2</v>
      </c>
      <c r="H2081" s="42">
        <f>_xll.qlCalendarAdvance(Calendar,$H2080,B2081,"f",FALSE)</f>
        <v>54045</v>
      </c>
      <c r="I2081" s="177">
        <f>_xll.qlInterestRateIndexValueDate(Index1M,$H2081)</f>
        <v>54049</v>
      </c>
      <c r="J2081" s="182">
        <f>IFERROR(_xll.qlIndexFixing(Index1M,$H2081,TRUE,_xll.ohTrigger(RecalcTrigger,Trigger1M)),NA())</f>
        <v>1.4847268702520145E-2</v>
      </c>
      <c r="K2081" s="44">
        <f>IFERROR(_xll.qlIndexFixing(Index3M,H2081,TRUE,_xll.ohTrigger(RecalcTrigger,Trigger3M)),NA())</f>
        <v>1.4868129680981966E-2</v>
      </c>
      <c r="L2081" s="44">
        <f>IFERROR(_xll.qlIndexFixing(Index6M,$H2081,TRUE,_xll.ohTrigger(RecalcTrigger,Trigger6M)),NA())</f>
        <v>1.5160255148959521E-2</v>
      </c>
      <c r="M2081" s="183">
        <f>IFERROR(_xll.qlIndexFixing(Index1Y,$H2081,TRUE,_xll.ohTrigger(RecalcTrigger,Trigger1Y)),NA())</f>
        <v>1.5622530537764195E-2</v>
      </c>
      <c r="N2081" s="182">
        <f>IFERROR(_xll.qlIndexFixing(ONIndex1M,I2081,TRUE,_xll.ohTrigger(RecalcTrigger,Trigger1M)),NA())</f>
        <v>1.483642192810386E-2</v>
      </c>
      <c r="O2081" s="44">
        <f>IFERROR(_xll.qlIndexFixing(ONIndex3M,I2081,TRUE,_xll.ohTrigger(RecalcTrigger,Trigger3M)),NA())</f>
        <v>1.4841580724906933E-2</v>
      </c>
      <c r="P2081" s="44">
        <f>IFERROR(_xll.qlIndexFixing(ONIndex6M,I2081,TRUE,_xll.ohTrigger(RecalcTrigger,Trigger6M)),NA())</f>
        <v>1.5084430001488514E-2</v>
      </c>
      <c r="Q2081" s="183">
        <f>IFERROR(_xll.qlIndexFixing(ONIndex1Y,I2081,TRUE,_xll.ohTrigger(RecalcTrigger,Trigger1Y)),NA())</f>
        <v>1.5481936794303763E-2</v>
      </c>
    </row>
    <row r="2082" spans="2:17" x14ac:dyDescent="0.2">
      <c r="B2082" s="39" t="s">
        <v>42</v>
      </c>
      <c r="D2082" s="42">
        <f>_xll.qlCalendarAdvance(Calendar,$D2081,B2082,"f",FALSE)</f>
        <v>54053</v>
      </c>
      <c r="E2082" s="177">
        <f>_xll.qlInterestRateIndexValueDate(IndexON,D2082)</f>
        <v>54053</v>
      </c>
      <c r="F2082" s="193">
        <f>IFERROR(_xll.qlIndexFixing(IndexON,D2082,TRUE,_xll.ohTrigger(RecalcTrigger,TriggerON)),NA())</f>
        <v>1.478522059098708E-2</v>
      </c>
      <c r="H2082" s="42">
        <f>_xll.qlCalendarAdvance(Calendar,$H2081,B2082,"f",FALSE)</f>
        <v>54053</v>
      </c>
      <c r="I2082" s="177">
        <f>_xll.qlInterestRateIndexValueDate(Index1M,$H2082)</f>
        <v>54057</v>
      </c>
      <c r="J2082" s="182">
        <f>IFERROR(_xll.qlIndexFixing(Index1M,$H2082,TRUE,_xll.ohTrigger(RecalcTrigger,Trigger1M)),NA())</f>
        <v>1.4849079685643607E-2</v>
      </c>
      <c r="K2082" s="44">
        <f>IFERROR(_xll.qlIndexFixing(Index3M,H2082,TRUE,_xll.ohTrigger(RecalcTrigger,Trigger3M)),NA())</f>
        <v>1.48680458070781E-2</v>
      </c>
      <c r="L2082" s="44">
        <f>IFERROR(_xll.qlIndexFixing(Index6M,$H2082,TRUE,_xll.ohTrigger(RecalcTrigger,Trigger6M)),NA())</f>
        <v>1.5161543494291203E-2</v>
      </c>
      <c r="M2082" s="183">
        <f>IFERROR(_xll.qlIndexFixing(Index1Y,$H2082,TRUE,_xll.ohTrigger(RecalcTrigger,Trigger1Y)),NA())</f>
        <v>1.5623194522773901E-2</v>
      </c>
      <c r="N2082" s="182">
        <f>IFERROR(_xll.qlIndexFixing(ONIndex1M,I2082,TRUE,_xll.ohTrigger(RecalcTrigger,Trigger1M)),NA())</f>
        <v>1.4838033701058961E-2</v>
      </c>
      <c r="O2082" s="44">
        <f>IFERROR(_xll.qlIndexFixing(ONIndex3M,I2082,TRUE,_xll.ohTrigger(RecalcTrigger,Trigger3M)),NA())</f>
        <v>1.4841514300574232E-2</v>
      </c>
      <c r="P2082" s="44">
        <f>IFERROR(_xll.qlIndexFixing(ONIndex6M,I2082,TRUE,_xll.ohTrigger(RecalcTrigger,Trigger6M)),NA())</f>
        <v>1.5086006580542488E-2</v>
      </c>
      <c r="Q2082" s="183">
        <f>IFERROR(_xll.qlIndexFixing(ONIndex1Y,I2082,TRUE,_xll.ohTrigger(RecalcTrigger,Trigger1Y)),NA())</f>
        <v>1.5482993104383169E-2</v>
      </c>
    </row>
    <row r="2083" spans="2:17" x14ac:dyDescent="0.2">
      <c r="B2083" s="39" t="s">
        <v>42</v>
      </c>
      <c r="D2083" s="42">
        <f>_xll.qlCalendarAdvance(Calendar,$D2082,B2083,"f",FALSE)</f>
        <v>54060</v>
      </c>
      <c r="E2083" s="177">
        <f>_xll.qlInterestRateIndexValueDate(IndexON,D2083)</f>
        <v>54060</v>
      </c>
      <c r="F2083" s="193">
        <f>IFERROR(_xll.qlIndexFixing(IndexON,D2083,TRUE,_xll.ohTrigger(RecalcTrigger,TriggerON)),NA())</f>
        <v>1.4787121015631399E-2</v>
      </c>
      <c r="H2083" s="42">
        <f>_xll.qlCalendarAdvance(Calendar,$H2082,B2083,"f",FALSE)</f>
        <v>54060</v>
      </c>
      <c r="I2083" s="177">
        <f>_xll.qlInterestRateIndexValueDate(Index1M,$H2083)</f>
        <v>54064</v>
      </c>
      <c r="J2083" s="182">
        <f>IFERROR(_xll.qlIndexFixing(Index1M,$H2083,TRUE,_xll.ohTrigger(RecalcTrigger,Trigger1M)),NA())</f>
        <v>1.4850643525890585E-2</v>
      </c>
      <c r="K2083" s="44">
        <f>IFERROR(_xll.qlIndexFixing(Index3M,H2083,TRUE,_xll.ohTrigger(RecalcTrigger,Trigger3M)),NA())</f>
        <v>1.4867971166337918E-2</v>
      </c>
      <c r="L2083" s="44">
        <f>IFERROR(_xll.qlIndexFixing(Index6M,$H2083,TRUE,_xll.ohTrigger(RecalcTrigger,Trigger6M)),NA())</f>
        <v>1.5163033188938402E-2</v>
      </c>
      <c r="M2083" s="183">
        <f>IFERROR(_xll.qlIndexFixing(Index1Y,$H2083,TRUE,_xll.ohTrigger(RecalcTrigger,Trigger1Y)),NA())</f>
        <v>1.5623754305288888E-2</v>
      </c>
      <c r="N2083" s="182">
        <f>IFERROR(_xll.qlIndexFixing(ONIndex1M,I2083,TRUE,_xll.ohTrigger(RecalcTrigger,Trigger1M)),NA())</f>
        <v>1.4838561665637684E-2</v>
      </c>
      <c r="O2083" s="44">
        <f>IFERROR(_xll.qlIndexFixing(ONIndex3M,I2083,TRUE,_xll.ohTrigger(RecalcTrigger,Trigger3M)),NA())</f>
        <v>1.484085434256599E-2</v>
      </c>
      <c r="P2083" s="44">
        <f>IFERROR(_xll.qlIndexFixing(ONIndex6M,I2083,TRUE,_xll.ohTrigger(RecalcTrigger,Trigger6M)),NA())</f>
        <v>1.5086496154017581E-2</v>
      </c>
      <c r="Q2083" s="183">
        <f>IFERROR(_xll.qlIndexFixing(ONIndex1Y,I2083,TRUE,_xll.ohTrigger(RecalcTrigger,Trigger1Y)),NA())</f>
        <v>1.5483070674120469E-2</v>
      </c>
    </row>
    <row r="2084" spans="2:17" x14ac:dyDescent="0.2">
      <c r="B2084" s="39" t="s">
        <v>42</v>
      </c>
      <c r="D2084" s="42">
        <f>_xll.qlCalendarAdvance(Calendar,$D2083,B2084,"f",FALSE)</f>
        <v>54067</v>
      </c>
      <c r="E2084" s="177">
        <f>_xll.qlInterestRateIndexValueDate(IndexON,D2084)</f>
        <v>54067</v>
      </c>
      <c r="F2084" s="193">
        <f>IFERROR(_xll.qlIndexFixing(IndexON,D2084,TRUE,_xll.ohTrigger(RecalcTrigger,TriggerON)),NA())</f>
        <v>1.4789001531614332E-2</v>
      </c>
      <c r="H2084" s="42">
        <f>_xll.qlCalendarAdvance(Calendar,$H2083,B2084,"f",FALSE)</f>
        <v>54067</v>
      </c>
      <c r="I2084" s="177">
        <f>_xll.qlInterestRateIndexValueDate(Index1M,$H2084)</f>
        <v>54071</v>
      </c>
      <c r="J2084" s="182">
        <f>IFERROR(_xll.qlIndexFixing(Index1M,$H2084,TRUE,_xll.ohTrigger(RecalcTrigger,Trigger1M)),NA())</f>
        <v>1.4852187928553116E-2</v>
      </c>
      <c r="K2084" s="44">
        <f>IFERROR(_xll.qlIndexFixing(Index3M,H2084,TRUE,_xll.ohTrigger(RecalcTrigger,Trigger3M)),NA())</f>
        <v>1.4867895355303105E-2</v>
      </c>
      <c r="L2084" s="44">
        <f>IFERROR(_xll.qlIndexFixing(Index6M,$H2084,TRUE,_xll.ohTrigger(RecalcTrigger,Trigger6M)),NA())</f>
        <v>1.516451536287715E-2</v>
      </c>
      <c r="M2084" s="183">
        <f>IFERROR(_xll.qlIndexFixing(Index1Y,$H2084,TRUE,_xll.ohTrigger(RecalcTrigger,Trigger1Y)),NA())</f>
        <v>1.5624294243890257E-2</v>
      </c>
      <c r="N2084" s="182">
        <f>IFERROR(_xll.qlIndexFixing(ONIndex1M,I2084,TRUE,_xll.ohTrigger(RecalcTrigger,Trigger1M)),NA())</f>
        <v>1.4840140214449349E-2</v>
      </c>
      <c r="O2084" s="44">
        <f>IFERROR(_xll.qlIndexFixing(ONIndex3M,I2084,TRUE,_xll.ohTrigger(RecalcTrigger,Trigger3M)),NA())</f>
        <v>1.484078595271221E-2</v>
      </c>
      <c r="P2084" s="44">
        <f>IFERROR(_xll.qlIndexFixing(ONIndex6M,I2084,TRUE,_xll.ohTrigger(RecalcTrigger,Trigger6M)),NA())</f>
        <v>1.5088060359182975E-2</v>
      </c>
      <c r="Q2084" s="183">
        <f>IFERROR(_xll.qlIndexFixing(ONIndex1Y,I2084,TRUE,_xll.ohTrigger(RecalcTrigger,Trigger1Y)),NA())</f>
        <v>1.5484095643110152E-2</v>
      </c>
    </row>
    <row r="2085" spans="2:17" x14ac:dyDescent="0.2">
      <c r="B2085" s="39" t="s">
        <v>42</v>
      </c>
      <c r="D2085" s="42">
        <f>_xll.qlCalendarAdvance(Calendar,$D2084,B2085,"f",FALSE)</f>
        <v>54074</v>
      </c>
      <c r="E2085" s="177">
        <f>_xll.qlInterestRateIndexValueDate(IndexON,D2085)</f>
        <v>54074</v>
      </c>
      <c r="F2085" s="193">
        <f>IFERROR(_xll.qlIndexFixing(IndexON,D2085,TRUE,_xll.ohTrigger(RecalcTrigger,TriggerON)),NA())</f>
        <v>1.4790862086364598E-2</v>
      </c>
      <c r="H2085" s="42">
        <f>_xll.qlCalendarAdvance(Calendar,$H2084,B2085,"f",FALSE)</f>
        <v>54074</v>
      </c>
      <c r="I2085" s="177">
        <f>_xll.qlInterestRateIndexValueDate(Index1M,$H2085)</f>
        <v>54078</v>
      </c>
      <c r="J2085" s="182">
        <f>IFERROR(_xll.qlIndexFixing(Index1M,$H2085,TRUE,_xll.ohTrigger(RecalcTrigger,Trigger1M)),NA())</f>
        <v>1.4853712843758837E-2</v>
      </c>
      <c r="K2085" s="44">
        <f>IFERROR(_xll.qlIndexFixing(Index3M,H2085,TRUE,_xll.ohTrigger(RecalcTrigger,Trigger3M)),NA())</f>
        <v>1.4867818371466657E-2</v>
      </c>
      <c r="L2085" s="44">
        <f>IFERROR(_xll.qlIndexFixing(Index6M,$H2085,TRUE,_xll.ohTrigger(RecalcTrigger,Trigger6M)),NA())</f>
        <v>1.5165989990986003E-2</v>
      </c>
      <c r="M2085" s="183">
        <f>IFERROR(_xll.qlIndexFixing(Index1Y,$H2085,TRUE,_xll.ohTrigger(RecalcTrigger,Trigger1Y)),NA())</f>
        <v>1.562481428782473E-2</v>
      </c>
      <c r="N2085" s="182">
        <f>IFERROR(_xll.qlIndexFixing(ONIndex1M,I2085,TRUE,_xll.ohTrigger(RecalcTrigger,Trigger1M)),NA())</f>
        <v>1.4841699392276197E-2</v>
      </c>
      <c r="O2085" s="44">
        <f>IFERROR(_xll.qlIndexFixing(ONIndex3M,I2085,TRUE,_xll.ohTrigger(RecalcTrigger,Trigger3M)),NA())</f>
        <v>1.4840716409780796E-2</v>
      </c>
      <c r="P2085" s="44">
        <f>IFERROR(_xll.qlIndexFixing(ONIndex6M,I2085,TRUE,_xll.ohTrigger(RecalcTrigger,Trigger6M)),NA())</f>
        <v>1.508961738976744E-2</v>
      </c>
      <c r="Q2085" s="183">
        <f>IFERROR(_xll.qlIndexFixing(ONIndex1Y,I2085,TRUE,_xll.ohTrigger(RecalcTrigger,Trigger1Y)),NA())</f>
        <v>1.5485102314976018E-2</v>
      </c>
    </row>
    <row r="2086" spans="2:17" x14ac:dyDescent="0.2">
      <c r="B2086" s="39" t="s">
        <v>42</v>
      </c>
      <c r="D2086" s="42">
        <f>_xll.qlCalendarAdvance(Calendar,$D2085,B2086,"f",FALSE)</f>
        <v>54081</v>
      </c>
      <c r="E2086" s="177">
        <f>_xll.qlInterestRateIndexValueDate(IndexON,D2086)</f>
        <v>54081</v>
      </c>
      <c r="F2086" s="193">
        <f>IFERROR(_xll.qlIndexFixing(IndexON,D2086,TRUE,_xll.ohTrigger(RecalcTrigger,TriggerON)),NA())</f>
        <v>1.4792702627364207E-2</v>
      </c>
      <c r="H2086" s="42">
        <f>_xll.qlCalendarAdvance(Calendar,$H2085,B2086,"f",FALSE)</f>
        <v>54081</v>
      </c>
      <c r="I2086" s="177">
        <f>_xll.qlInterestRateIndexValueDate(Index1M,$H2086)</f>
        <v>54085</v>
      </c>
      <c r="J2086" s="182">
        <f>IFERROR(_xll.qlIndexFixing(Index1M,$H2086,TRUE,_xll.ohTrigger(RecalcTrigger,Trigger1M)),NA())</f>
        <v>1.4855218221614756E-2</v>
      </c>
      <c r="K2086" s="44">
        <f>IFERROR(_xll.qlIndexFixing(Index3M,H2086,TRUE,_xll.ohTrigger(RecalcTrigger,Trigger3M)),NA())</f>
        <v>1.486774021232069E-2</v>
      </c>
      <c r="L2086" s="44">
        <f>IFERROR(_xll.qlIndexFixing(Index6M,$H2086,TRUE,_xll.ohTrigger(RecalcTrigger,Trigger6M)),NA())</f>
        <v>1.5167457048146591E-2</v>
      </c>
      <c r="M2086" s="183">
        <f>IFERROR(_xll.qlIndexFixing(Index1Y,$H2086,TRUE,_xll.ohTrigger(RecalcTrigger,Trigger1Y)),NA())</f>
        <v>1.562531438634121E-2</v>
      </c>
      <c r="N2086" s="182">
        <f>IFERROR(_xll.qlIndexFixing(ONIndex1M,I2086,TRUE,_xll.ohTrigger(RecalcTrigger,Trigger1M)),NA())</f>
        <v>1.4843239149158194E-2</v>
      </c>
      <c r="O2086" s="44">
        <f>IFERROR(_xll.qlIndexFixing(ONIndex3M,I2086,TRUE,_xll.ohTrigger(RecalcTrigger,Trigger3M)),NA())</f>
        <v>1.4840645711213796E-2</v>
      </c>
      <c r="P2086" s="44">
        <f>IFERROR(_xll.qlIndexFixing(ONIndex6M,I2086,TRUE,_xll.ohTrigger(RecalcTrigger,Trigger6M)),NA())</f>
        <v>1.5091167220591117E-2</v>
      </c>
      <c r="Q2086" s="183">
        <f>IFERROR(_xll.qlIndexFixing(ONIndex1Y,I2086,TRUE,_xll.ohTrigger(RecalcTrigger,Trigger1Y)),NA())</f>
        <v>1.548609063959816E-2</v>
      </c>
    </row>
    <row r="2087" spans="2:17" x14ac:dyDescent="0.2">
      <c r="B2087" s="39" t="s">
        <v>42</v>
      </c>
      <c r="D2087" s="42">
        <f>_xll.qlCalendarAdvance(Calendar,$D2086,B2087,"f",FALSE)</f>
        <v>54088</v>
      </c>
      <c r="E2087" s="177">
        <f>_xll.qlInterestRateIndexValueDate(IndexON,D2087)</f>
        <v>54088</v>
      </c>
      <c r="F2087" s="193">
        <f>IFERROR(_xll.qlIndexFixing(IndexON,D2087,TRUE,_xll.ohTrigger(RecalcTrigger,TriggerON)),NA())</f>
        <v>1.4794523102068524E-2</v>
      </c>
      <c r="H2087" s="42">
        <f>_xll.qlCalendarAdvance(Calendar,$H2086,B2087,"f",FALSE)</f>
        <v>54088</v>
      </c>
      <c r="I2087" s="177">
        <f>_xll.qlInterestRateIndexValueDate(Index1M,$H2087)</f>
        <v>54092</v>
      </c>
      <c r="J2087" s="182">
        <f>IFERROR(_xll.qlIndexFixing(Index1M,$H2087,TRUE,_xll.ohTrigger(RecalcTrigger,Trigger1M)),NA())</f>
        <v>1.485588214030599E-2</v>
      </c>
      <c r="K2087" s="44">
        <f>IFERROR(_xll.qlIndexFixing(Index3M,H2087,TRUE,_xll.ohTrigger(RecalcTrigger,Trigger3M)),NA())</f>
        <v>1.4867360140693897E-2</v>
      </c>
      <c r="L2087" s="44">
        <f>IFERROR(_xll.qlIndexFixing(Index6M,$H2087,TRUE,_xll.ohTrigger(RecalcTrigger,Trigger6M)),NA())</f>
        <v>1.5168916509238791E-2</v>
      </c>
      <c r="M2087" s="183">
        <f>IFERROR(_xll.qlIndexFixing(Index1Y,$H2087,TRUE,_xll.ohTrigger(RecalcTrigger,Trigger1Y)),NA())</f>
        <v>1.5625794488688595E-2</v>
      </c>
      <c r="N2087" s="182">
        <f>IFERROR(_xll.qlIndexFixing(ONIndex1M,I2087,TRUE,_xll.ohTrigger(RecalcTrigger,Trigger1M)),NA())</f>
        <v>1.4844759435455046E-2</v>
      </c>
      <c r="O2087" s="44">
        <f>IFERROR(_xll.qlIndexFixing(ONIndex3M,I2087,TRUE,_xll.ohTrigger(RecalcTrigger,Trigger3M)),NA())</f>
        <v>1.4840573854453254E-2</v>
      </c>
      <c r="P2087" s="44">
        <f>IFERROR(_xll.qlIndexFixing(ONIndex6M,I2087,TRUE,_xll.ohTrigger(RecalcTrigger,Trigger6M)),NA())</f>
        <v>1.5092709826713957E-2</v>
      </c>
      <c r="Q2087" s="183">
        <f>IFERROR(_xll.qlIndexFixing(ONIndex1Y,I2087,TRUE,_xll.ohTrigger(RecalcTrigger,Trigger1Y)),NA())</f>
        <v>1.5487060567096478E-2</v>
      </c>
    </row>
    <row r="2088" spans="2:17" x14ac:dyDescent="0.2">
      <c r="B2088" s="39" t="s">
        <v>42</v>
      </c>
      <c r="D2088" s="42">
        <f>_xll.qlCalendarAdvance(Calendar,$D2087,B2088,"f",FALSE)</f>
        <v>54095</v>
      </c>
      <c r="E2088" s="177">
        <f>_xll.qlInterestRateIndexValueDate(IndexON,D2088)</f>
        <v>54095</v>
      </c>
      <c r="F2088" s="193">
        <f>IFERROR(_xll.qlIndexFixing(IndexON,D2088,TRUE,_xll.ohTrigger(RecalcTrigger,TriggerON)),NA())</f>
        <v>1.4796323457986205E-2</v>
      </c>
      <c r="H2088" s="42">
        <f>_xll.qlCalendarAdvance(Calendar,$H2087,B2088,"f",FALSE)</f>
        <v>54095</v>
      </c>
      <c r="I2088" s="177">
        <f>_xll.qlInterestRateIndexValueDate(Index1M,$H2088)</f>
        <v>54099</v>
      </c>
      <c r="J2088" s="182">
        <f>IFERROR(_xll.qlIndexFixing(Index1M,$H2088,TRUE,_xll.ohTrigger(RecalcTrigger,Trigger1M)),NA())</f>
        <v>1.4857350986101329E-2</v>
      </c>
      <c r="K2088" s="44">
        <f>IFERROR(_xll.qlIndexFixing(Index3M,H2088,TRUE,_xll.ohTrigger(RecalcTrigger,Trigger3M)),NA())</f>
        <v>1.4867279711499037E-2</v>
      </c>
      <c r="L2088" s="44">
        <f>IFERROR(_xll.qlIndexFixing(Index6M,$H2088,TRUE,_xll.ohTrigger(RecalcTrigger,Trigger6M)),NA())</f>
        <v>1.5170368349141596E-2</v>
      </c>
      <c r="M2088" s="183">
        <f>IFERROR(_xll.qlIndexFixing(Index1Y,$H2088,TRUE,_xll.ohTrigger(RecalcTrigger,Trigger1Y)),NA())</f>
        <v>1.5626254544117976E-2</v>
      </c>
      <c r="N2088" s="182">
        <f>IFERROR(_xll.qlIndexFixing(ONIndex1M,I2088,TRUE,_xll.ohTrigger(RecalcTrigger,Trigger1M)),NA())</f>
        <v>1.4846260201046846E-2</v>
      </c>
      <c r="O2088" s="44">
        <f>IFERROR(_xll.qlIndexFixing(ONIndex3M,I2088,TRUE,_xll.ohTrigger(RecalcTrigger,Trigger3M)),NA())</f>
        <v>1.4840500837181025E-2</v>
      </c>
      <c r="P2088" s="44">
        <f>IFERROR(_xll.qlIndexFixing(ONIndex6M,I2088,TRUE,_xll.ohTrigger(RecalcTrigger,Trigger6M)),NA())</f>
        <v>1.5094245183115973E-2</v>
      </c>
      <c r="Q2088" s="183">
        <f>IFERROR(_xll.qlIndexFixing(ONIndex1Y,I2088,TRUE,_xll.ohTrigger(RecalcTrigger,Trigger1Y)),NA())</f>
        <v>1.5488012047590871E-2</v>
      </c>
    </row>
    <row r="2089" spans="2:17" x14ac:dyDescent="0.2">
      <c r="B2089" s="39" t="s">
        <v>42</v>
      </c>
      <c r="D2089" s="42">
        <f>_xll.qlCalendarAdvance(Calendar,$D2088,B2089,"f",FALSE)</f>
        <v>54102</v>
      </c>
      <c r="E2089" s="177">
        <f>_xll.qlInterestRateIndexValueDate(IndexON,D2089)</f>
        <v>54102</v>
      </c>
      <c r="F2089" s="193">
        <f>IFERROR(_xll.qlIndexFixing(IndexON,D2089,TRUE,_xll.ohTrigger(RecalcTrigger,TriggerON)),NA())</f>
        <v>1.4798103642652549E-2</v>
      </c>
      <c r="H2089" s="42">
        <f>_xll.qlCalendarAdvance(Calendar,$H2088,B2089,"f",FALSE)</f>
        <v>54102</v>
      </c>
      <c r="I2089" s="177">
        <f>_xll.qlInterestRateIndexValueDate(Index1M,$H2089)</f>
        <v>54106</v>
      </c>
      <c r="J2089" s="182">
        <f>IFERROR(_xll.qlIndexFixing(Index1M,$H2089,TRUE,_xll.ohTrigger(RecalcTrigger,Trigger1M)),NA())</f>
        <v>1.4858800153637646E-2</v>
      </c>
      <c r="K2089" s="44">
        <f>IFERROR(_xll.qlIndexFixing(Index3M,H2089,TRUE,_xll.ohTrigger(RecalcTrigger,Trigger3M)),NA())</f>
        <v>1.4867198099702605E-2</v>
      </c>
      <c r="L2089" s="44">
        <f>IFERROR(_xll.qlIndexFixing(Index6M,$H2089,TRUE,_xll.ohTrigger(RecalcTrigger,Trigger6M)),NA())</f>
        <v>1.5171812542737077E-2</v>
      </c>
      <c r="M2089" s="183">
        <f>IFERROR(_xll.qlIndexFixing(Index1Y,$H2089,TRUE,_xll.ohTrigger(RecalcTrigger,Trigger1Y)),NA())</f>
        <v>1.5626694501881092E-2</v>
      </c>
      <c r="N2089" s="182">
        <f>IFERROR(_xll.qlIndexFixing(ONIndex1M,I2089,TRUE,_xll.ohTrigger(RecalcTrigger,Trigger1M)),NA())</f>
        <v>1.484774139653311E-2</v>
      </c>
      <c r="O2089" s="44">
        <f>IFERROR(_xll.qlIndexFixing(ONIndex3M,I2089,TRUE,_xll.ohTrigger(RecalcTrigger,Trigger3M)),NA())</f>
        <v>1.4840426656919092E-2</v>
      </c>
      <c r="P2089" s="44">
        <f>IFERROR(_xll.qlIndexFixing(ONIndex6M,I2089,TRUE,_xll.ohTrigger(RecalcTrigger,Trigger6M)),NA())</f>
        <v>1.5095773265176859E-2</v>
      </c>
      <c r="Q2089" s="183">
        <f>IFERROR(_xll.qlIndexFixing(ONIndex1Y,I2089,TRUE,_xll.ohTrigger(RecalcTrigger,Trigger1Y)),NA())</f>
        <v>1.5488945031361112E-2</v>
      </c>
    </row>
    <row r="2090" spans="2:17" x14ac:dyDescent="0.2">
      <c r="B2090" s="39" t="s">
        <v>42</v>
      </c>
      <c r="D2090" s="42">
        <f>_xll.qlCalendarAdvance(Calendar,$D2089,B2090,"f",FALSE)</f>
        <v>54109</v>
      </c>
      <c r="E2090" s="177">
        <f>_xll.qlInterestRateIndexValueDate(IndexON,D2090)</f>
        <v>54109</v>
      </c>
      <c r="F2090" s="193">
        <f>IFERROR(_xll.qlIndexFixing(IndexON,D2090,TRUE,_xll.ohTrigger(RecalcTrigger,TriggerON)),NA())</f>
        <v>1.4799863603496277E-2</v>
      </c>
      <c r="H2090" s="42">
        <f>_xll.qlCalendarAdvance(Calendar,$H2089,B2090,"f",FALSE)</f>
        <v>54109</v>
      </c>
      <c r="I2090" s="177">
        <f>_xll.qlInterestRateIndexValueDate(Index1M,$H2090)</f>
        <v>54113</v>
      </c>
      <c r="J2090" s="182">
        <f>IFERROR(_xll.qlIndexFixing(Index1M,$H2090,TRUE,_xll.ohTrigger(RecalcTrigger,Trigger1M)),NA())</f>
        <v>1.4860229593040352E-2</v>
      </c>
      <c r="K2090" s="44">
        <f>IFERROR(_xll.qlIndexFixing(Index3M,H2090,TRUE,_xll.ohTrigger(RecalcTrigger,Trigger3M)),NA())</f>
        <v>1.4867115302795497E-2</v>
      </c>
      <c r="L2090" s="44">
        <f>IFERROR(_xll.qlIndexFixing(Index6M,$H2090,TRUE,_xll.ohTrigger(RecalcTrigger,Trigger6M)),NA())</f>
        <v>1.5173249064903792E-2</v>
      </c>
      <c r="M2090" s="183">
        <f>IFERROR(_xll.qlIndexFixing(Index1Y,$H2090,TRUE,_xll.ohTrigger(RecalcTrigger,Trigger1Y)),NA())</f>
        <v>1.5627114311230345E-2</v>
      </c>
      <c r="N2090" s="182">
        <f>IFERROR(_xll.qlIndexFixing(ONIndex1M,I2090,TRUE,_xll.ohTrigger(RecalcTrigger,Trigger1M)),NA())</f>
        <v>1.4849202971793929E-2</v>
      </c>
      <c r="O2090" s="44">
        <f>IFERROR(_xll.qlIndexFixing(ONIndex3M,I2090,TRUE,_xll.ohTrigger(RecalcTrigger,Trigger3M)),NA())</f>
        <v>1.4840351310869693E-2</v>
      </c>
      <c r="P2090" s="44">
        <f>IFERROR(_xll.qlIndexFixing(ONIndex6M,I2090,TRUE,_xll.ohTrigger(RecalcTrigger,Trigger6M)),NA())</f>
        <v>1.509729404787663E-2</v>
      </c>
      <c r="Q2090" s="183">
        <f>IFERROR(_xll.qlIndexFixing(ONIndex1Y,I2090,TRUE,_xll.ohTrigger(RecalcTrigger,Trigger1Y)),NA())</f>
        <v>1.5489859467967548E-2</v>
      </c>
    </row>
    <row r="2091" spans="2:17" x14ac:dyDescent="0.2">
      <c r="B2091" s="39" t="s">
        <v>42</v>
      </c>
      <c r="D2091" s="42">
        <f>_xll.qlCalendarAdvance(Calendar,$D2090,B2091,"f",FALSE)</f>
        <v>54116</v>
      </c>
      <c r="E2091" s="177">
        <f>_xll.qlInterestRateIndexValueDate(IndexON,D2091)</f>
        <v>54116</v>
      </c>
      <c r="F2091" s="193">
        <f>IFERROR(_xll.qlIndexFixing(IndexON,D2091,TRUE,_xll.ohTrigger(RecalcTrigger,TriggerON)),NA())</f>
        <v>1.4801603288026044E-2</v>
      </c>
      <c r="H2091" s="42">
        <f>_xll.qlCalendarAdvance(Calendar,$H2090,B2091,"f",FALSE)</f>
        <v>54116</v>
      </c>
      <c r="I2091" s="177">
        <f>_xll.qlInterestRateIndexValueDate(Index1M,$H2091)</f>
        <v>54120</v>
      </c>
      <c r="J2091" s="182">
        <f>IFERROR(_xll.qlIndexFixing(Index1M,$H2091,TRUE,_xll.ohTrigger(RecalcTrigger,Trigger1M)),NA())</f>
        <v>1.4864070980309714E-2</v>
      </c>
      <c r="K2091" s="44">
        <f>IFERROR(_xll.qlIndexFixing(Index3M,H2091,TRUE,_xll.ohTrigger(RecalcTrigger,Trigger3M)),NA())</f>
        <v>1.4867632079874387E-2</v>
      </c>
      <c r="L2091" s="44">
        <f>IFERROR(_xll.qlIndexFixing(Index6M,$H2091,TRUE,_xll.ohTrigger(RecalcTrigger,Trigger6M)),NA())</f>
        <v>1.5175514615854207E-2</v>
      </c>
      <c r="M2091" s="183">
        <f>IFERROR(_xll.qlIndexFixing(Index1Y,$H2091,TRUE,_xll.ohTrigger(RecalcTrigger,Trigger1Y)),NA())</f>
        <v>1.5627161228358749E-2</v>
      </c>
      <c r="N2091" s="182">
        <f>IFERROR(_xll.qlIndexFixing(ONIndex1M,I2091,TRUE,_xll.ohTrigger(RecalcTrigger,Trigger1M)),NA())</f>
        <v>1.485064487702914E-2</v>
      </c>
      <c r="O2091" s="44">
        <f>IFERROR(_xll.qlIndexFixing(ONIndex3M,I2091,TRUE,_xll.ohTrigger(RecalcTrigger,Trigger3M)),NA())</f>
        <v>1.4840274796714681E-2</v>
      </c>
      <c r="P2091" s="44">
        <f>IFERROR(_xll.qlIndexFixing(ONIndex6M,I2091,TRUE,_xll.ohTrigger(RecalcTrigger,Trigger6M)),NA())</f>
        <v>1.50988075061953E-2</v>
      </c>
      <c r="Q2091" s="183">
        <f>IFERROR(_xll.qlIndexFixing(ONIndex1Y,I2091,TRUE,_xll.ohTrigger(RecalcTrigger,Trigger1Y)),NA())</f>
        <v>1.5490755307849824E-2</v>
      </c>
    </row>
    <row r="2092" spans="2:17" x14ac:dyDescent="0.2">
      <c r="B2092" s="39" t="s">
        <v>42</v>
      </c>
      <c r="D2092" s="42">
        <f>_xll.qlCalendarAdvance(Calendar,$D2091,B2092,"f",FALSE)</f>
        <v>54123</v>
      </c>
      <c r="E2092" s="177">
        <f>_xll.qlInterestRateIndexValueDate(IndexON,D2092)</f>
        <v>54123</v>
      </c>
      <c r="F2092" s="193">
        <f>IFERROR(_xll.qlIndexFixing(IndexON,D2092,TRUE,_xll.ohTrigger(RecalcTrigger,TriggerON)),NA())</f>
        <v>1.480332264372386E-2</v>
      </c>
      <c r="H2092" s="42">
        <f>_xll.qlCalendarAdvance(Calendar,$H2091,B2092,"f",FALSE)</f>
        <v>54123</v>
      </c>
      <c r="I2092" s="177">
        <f>_xll.qlInterestRateIndexValueDate(Index1M,$H2092)</f>
        <v>54127</v>
      </c>
      <c r="J2092" s="182">
        <f>IFERROR(_xll.qlIndexFixing(Index1M,$H2092,TRUE,_xll.ohTrigger(RecalcTrigger,Trigger1M)),NA())</f>
        <v>1.4863837411038876E-2</v>
      </c>
      <c r="K2092" s="44">
        <f>IFERROR(_xll.qlIndexFixing(Index3M,H2092,TRUE,_xll.ohTrigger(RecalcTrigger,Trigger3M)),NA())</f>
        <v>1.4867546727190335E-2</v>
      </c>
      <c r="L2092" s="44">
        <f>IFERROR(_xll.qlIndexFixing(Index6M,$H2092,TRUE,_xll.ohTrigger(RecalcTrigger,Trigger6M)),NA())</f>
        <v>1.5176934718295501E-2</v>
      </c>
      <c r="M2092" s="183">
        <f>IFERROR(_xll.qlIndexFixing(Index1Y,$H2092,TRUE,_xll.ohTrigger(RecalcTrigger,Trigger1Y)),NA())</f>
        <v>1.5627542051879193E-2</v>
      </c>
      <c r="N2092" s="182">
        <f>IFERROR(_xll.qlIndexFixing(ONIndex1M,I2092,TRUE,_xll.ohTrigger(RecalcTrigger,Trigger1M)),NA())</f>
        <v>1.4852067062598451E-2</v>
      </c>
      <c r="O2092" s="44">
        <f>IFERROR(_xll.qlIndexFixing(ONIndex3M,I2092,TRUE,_xll.ohTrigger(RecalcTrigger,Trigger3M)),NA())</f>
        <v>1.4840197112135911E-2</v>
      </c>
      <c r="P2092" s="44">
        <f>IFERROR(_xll.qlIndexFixing(ONIndex6M,I2092,TRUE,_xll.ohTrigger(RecalcTrigger,Trigger6M)),NA())</f>
        <v>1.5100313615192817E-2</v>
      </c>
      <c r="Q2092" s="183">
        <f>IFERROR(_xll.qlIndexFixing(ONIndex1Y,I2092,TRUE,_xll.ohTrigger(RecalcTrigger,Trigger1Y)),NA())</f>
        <v>1.5491632500967967E-2</v>
      </c>
    </row>
    <row r="2093" spans="2:17" x14ac:dyDescent="0.2">
      <c r="B2093" s="39" t="s">
        <v>42</v>
      </c>
      <c r="D2093" s="42">
        <f>_xll.qlCalendarAdvance(Calendar,$D2092,B2093,"f",FALSE)</f>
        <v>54130</v>
      </c>
      <c r="E2093" s="177">
        <f>_xll.qlInterestRateIndexValueDate(IndexON,D2093)</f>
        <v>54130</v>
      </c>
      <c r="F2093" s="193">
        <f>IFERROR(_xll.qlIndexFixing(IndexON,D2093,TRUE,_xll.ohTrigger(RecalcTrigger,TriggerON)),NA())</f>
        <v>1.4805021618045089E-2</v>
      </c>
      <c r="H2093" s="42">
        <f>_xll.qlCalendarAdvance(Calendar,$H2092,B2093,"f",FALSE)</f>
        <v>54130</v>
      </c>
      <c r="I2093" s="177">
        <f>_xll.qlInterestRateIndexValueDate(Index1M,$H2093)</f>
        <v>54134</v>
      </c>
      <c r="J2093" s="182">
        <f>IFERROR(_xll.qlIndexFixing(Index1M,$H2093,TRUE,_xll.ohTrigger(RecalcTrigger,Trigger1M)),NA())</f>
        <v>1.4865204630754384E-2</v>
      </c>
      <c r="K2093" s="44">
        <f>IFERROR(_xll.qlIndexFixing(Index3M,H2093,TRUE,_xll.ohTrigger(RecalcTrigger,Trigger3M)),NA())</f>
        <v>1.4867460181418048E-2</v>
      </c>
      <c r="L2093" s="44">
        <f>IFERROR(_xll.qlIndexFixing(Index6M,$H2093,TRUE,_xll.ohTrigger(RecalcTrigger,Trigger6M)),NA())</f>
        <v>1.5178347069721312E-2</v>
      </c>
      <c r="M2093" s="183">
        <f>IFERROR(_xll.qlIndexFixing(Index1Y,$H2093,TRUE,_xll.ohTrigger(RecalcTrigger,Trigger1Y)),NA())</f>
        <v>1.5627902579249783E-2</v>
      </c>
      <c r="N2093" s="182">
        <f>IFERROR(_xll.qlIndexFixing(ONIndex1M,I2093,TRUE,_xll.ohTrigger(RecalcTrigger,Trigger1M)),NA())</f>
        <v>1.4853469478621761E-2</v>
      </c>
      <c r="O2093" s="44">
        <f>IFERROR(_xll.qlIndexFixing(ONIndex3M,I2093,TRUE,_xll.ohTrigger(RecalcTrigger,Trigger3M)),NA())</f>
        <v>1.4840118254335621E-2</v>
      </c>
      <c r="P2093" s="44">
        <f>IFERROR(_xll.qlIndexFixing(ONIndex6M,I2093,TRUE,_xll.ohTrigger(RecalcTrigger,Trigger6M)),NA())</f>
        <v>1.5101812350089006E-2</v>
      </c>
      <c r="Q2093" s="183">
        <f>IFERROR(_xll.qlIndexFixing(ONIndex1Y,I2093,TRUE,_xll.ohTrigger(RecalcTrigger,Trigger1Y)),NA())</f>
        <v>1.5492490997441877E-2</v>
      </c>
    </row>
    <row r="2094" spans="2:17" x14ac:dyDescent="0.2">
      <c r="B2094" s="39" t="s">
        <v>42</v>
      </c>
      <c r="D2094" s="42">
        <f>_xll.qlCalendarAdvance(Calendar,$D2093,B2094,"f",FALSE)</f>
        <v>54137</v>
      </c>
      <c r="E2094" s="177">
        <f>_xll.qlInterestRateIndexValueDate(IndexON,D2094)</f>
        <v>54137</v>
      </c>
      <c r="F2094" s="193">
        <f>IFERROR(_xll.qlIndexFixing(IndexON,D2094,TRUE,_xll.ohTrigger(RecalcTrigger,TriggerON)),NA())</f>
        <v>1.4806700158551678E-2</v>
      </c>
      <c r="H2094" s="42">
        <f>_xll.qlCalendarAdvance(Calendar,$H2093,B2094,"f",FALSE)</f>
        <v>54137</v>
      </c>
      <c r="I2094" s="177">
        <f>_xll.qlInterestRateIndexValueDate(Index1M,$H2094)</f>
        <v>54141</v>
      </c>
      <c r="J2094" s="182">
        <f>IFERROR(_xll.qlIndexFixing(Index1M,$H2094,TRUE,_xll.ohTrigger(RecalcTrigger,Trigger1M)),NA())</f>
        <v>1.4866551914053502E-2</v>
      </c>
      <c r="K2094" s="44">
        <f>IFERROR(_xll.qlIndexFixing(Index3M,H2094,TRUE,_xll.ohTrigger(RecalcTrigger,Trigger3M)),NA())</f>
        <v>1.4867372440050833E-2</v>
      </c>
      <c r="L2094" s="44">
        <f>IFERROR(_xll.qlIndexFixing(Index6M,$H2094,TRUE,_xll.ohTrigger(RecalcTrigger,Trigger6M)),NA())</f>
        <v>1.517975164500826E-2</v>
      </c>
      <c r="M2094" s="183">
        <f>IFERROR(_xll.qlIndexFixing(Index1Y,$H2094,TRUE,_xll.ohTrigger(RecalcTrigger,Trigger1Y)),NA())</f>
        <v>1.5628242759729731E-2</v>
      </c>
      <c r="N2094" s="182">
        <f>IFERROR(_xll.qlIndexFixing(ONIndex1M,I2094,TRUE,_xll.ohTrigger(RecalcTrigger,Trigger1M)),NA())</f>
        <v>1.4854852075218972E-2</v>
      </c>
      <c r="O2094" s="44">
        <f>IFERROR(_xll.qlIndexFixing(ONIndex3M,I2094,TRUE,_xll.ohTrigger(RecalcTrigger,Trigger3M)),NA())</f>
        <v>1.4840038220835794E-2</v>
      </c>
      <c r="P2094" s="44">
        <f>IFERROR(_xll.qlIndexFixing(ONIndex6M,I2094,TRUE,_xll.ohTrigger(RecalcTrigger,Trigger6M)),NA())</f>
        <v>1.5103303685863878E-2</v>
      </c>
      <c r="Q2094" s="183">
        <f>IFERROR(_xll.qlIndexFixing(ONIndex1Y,I2094,TRUE,_xll.ohTrigger(RecalcTrigger,Trigger1Y)),NA())</f>
        <v>1.5493330747231582E-2</v>
      </c>
    </row>
    <row r="2095" spans="2:17" x14ac:dyDescent="0.2">
      <c r="B2095" s="39" t="s">
        <v>42</v>
      </c>
      <c r="D2095" s="42">
        <f>_xll.qlCalendarAdvance(Calendar,$D2094,B2095,"f",FALSE)</f>
        <v>54144</v>
      </c>
      <c r="E2095" s="177">
        <f>_xll.qlInterestRateIndexValueDate(IndexON,D2095)</f>
        <v>54144</v>
      </c>
      <c r="F2095" s="193">
        <f>IFERROR(_xll.qlIndexFixing(IndexON,D2095,TRUE,_xll.ohTrigger(RecalcTrigger,TriggerON)),NA())</f>
        <v>1.4808358212619055E-2</v>
      </c>
      <c r="H2095" s="42">
        <f>_xll.qlCalendarAdvance(Calendar,$H2094,B2095,"f",FALSE)</f>
        <v>54144</v>
      </c>
      <c r="I2095" s="177">
        <f>_xll.qlInterestRateIndexValueDate(Index1M,$H2095)</f>
        <v>54148</v>
      </c>
      <c r="J2095" s="182">
        <f>IFERROR(_xll.qlIndexFixing(Index1M,$H2095,TRUE,_xll.ohTrigger(RecalcTrigger,Trigger1M)),NA())</f>
        <v>1.4867479226919222E-2</v>
      </c>
      <c r="K2095" s="44">
        <f>IFERROR(_xll.qlIndexFixing(Index3M,H2095,TRUE,_xll.ohTrigger(RecalcTrigger,Trigger3M)),NA())</f>
        <v>1.4866983477384877E-2</v>
      </c>
      <c r="L2095" s="44">
        <f>IFERROR(_xll.qlIndexFixing(Index6M,$H2095,TRUE,_xll.ohTrigger(RecalcTrigger,Trigger6M)),NA())</f>
        <v>1.5180732090699568E-2</v>
      </c>
      <c r="M2095" s="183">
        <f>IFERROR(_xll.qlIndexFixing(Index1Y,$H2095,TRUE,_xll.ohTrigger(RecalcTrigger,Trigger1Y)),NA())</f>
        <v>1.5628562542579796E-2</v>
      </c>
      <c r="N2095" s="182">
        <f>IFERROR(_xll.qlIndexFixing(ONIndex1M,I2095,TRUE,_xll.ohTrigger(RecalcTrigger,Trigger1M)),NA())</f>
        <v>1.4857826354969461E-2</v>
      </c>
      <c r="O2095" s="44">
        <f>IFERROR(_xll.qlIndexFixing(ONIndex3M,I2095,TRUE,_xll.ohTrigger(RecalcTrigger,Trigger3M)),NA())</f>
        <v>1.4841157080336842E-2</v>
      </c>
      <c r="P2095" s="44">
        <f>IFERROR(_xll.qlIndexFixing(ONIndex6M,I2095,TRUE,_xll.ohTrigger(RecalcTrigger,Trigger6M)),NA())</f>
        <v>1.510647770307294E-2</v>
      </c>
      <c r="Q2095" s="183">
        <f>IFERROR(_xll.qlIndexFixing(ONIndex1Y,I2095,TRUE,_xll.ohTrigger(RecalcTrigger,Trigger1Y)),NA())</f>
        <v>1.5495716226741507E-2</v>
      </c>
    </row>
    <row r="2096" spans="2:17" x14ac:dyDescent="0.2">
      <c r="B2096" s="39" t="s">
        <v>42</v>
      </c>
      <c r="D2096" s="42">
        <f>_xll.qlCalendarAdvance(Calendar,$D2095,B2096,"f",FALSE)</f>
        <v>54155</v>
      </c>
      <c r="E2096" s="177">
        <f>_xll.qlInterestRateIndexValueDate(IndexON,D2096)</f>
        <v>54155</v>
      </c>
      <c r="F2096" s="193">
        <f>IFERROR(_xll.qlIndexFixing(IndexON,D2096,TRUE,_xll.ohTrigger(RecalcTrigger,TriggerON)),NA())</f>
        <v>1.481008207790957E-2</v>
      </c>
      <c r="H2096" s="42">
        <f>_xll.qlCalendarAdvance(Calendar,$H2095,B2096,"f",FALSE)</f>
        <v>54155</v>
      </c>
      <c r="I2096" s="177">
        <f>_xll.qlInterestRateIndexValueDate(Index1M,$H2096)</f>
        <v>54157</v>
      </c>
      <c r="J2096" s="182">
        <f>IFERROR(_xll.qlIndexFixing(Index1M,$H2096,TRUE,_xll.ohTrigger(RecalcTrigger,Trigger1M)),NA())</f>
        <v>1.4869954374050476E-2</v>
      </c>
      <c r="K2096" s="44">
        <f>IFERROR(_xll.qlIndexFixing(Index3M,H2096,TRUE,_xll.ohTrigger(RecalcTrigger,Trigger3M)),NA())</f>
        <v>1.4866867477808339E-2</v>
      </c>
      <c r="L2096" s="44">
        <f>IFERROR(_xll.qlIndexFixing(Index6M,$H2096,TRUE,_xll.ohTrigger(RecalcTrigger,Trigger6M)),NA())</f>
        <v>1.5182517094752332E-2</v>
      </c>
      <c r="M2096" s="183">
        <f>IFERROR(_xll.qlIndexFixing(Index1Y,$H2096,TRUE,_xll.ohTrigger(RecalcTrigger,Trigger1Y)),NA())</f>
        <v>1.562894363827726E-2</v>
      </c>
      <c r="N2096" s="182">
        <f>IFERROR(_xll.qlIndexFixing(ONIndex1M,I2096,TRUE,_xll.ohTrigger(RecalcTrigger,Trigger1M)),NA())</f>
        <v>1.4858315967751778E-2</v>
      </c>
      <c r="O2096" s="44">
        <f>IFERROR(_xll.qlIndexFixing(ONIndex3M,I2096,TRUE,_xll.ohTrigger(RecalcTrigger,Trigger3M)),NA())</f>
        <v>1.4839827005070916E-2</v>
      </c>
      <c r="P2096" s="44">
        <f>IFERROR(_xll.qlIndexFixing(ONIndex6M,I2096,TRUE,_xll.ohTrigger(RecalcTrigger,Trigger6M)),NA())</f>
        <v>1.5107104399927351E-2</v>
      </c>
      <c r="Q2096" s="183">
        <f>IFERROR(_xll.qlIndexFixing(ONIndex1Y,I2096,TRUE,_xll.ohTrigger(RecalcTrigger,Trigger1Y)),NA())</f>
        <v>1.5495403673302377E-2</v>
      </c>
    </row>
    <row r="2097" spans="2:17" x14ac:dyDescent="0.2">
      <c r="B2097" s="39" t="s">
        <v>42</v>
      </c>
      <c r="D2097" s="42">
        <f>_xll.qlCalendarAdvance(Calendar,$D2096,B2097,"f",FALSE)</f>
        <v>54162</v>
      </c>
      <c r="E2097" s="177">
        <f>_xll.qlInterestRateIndexValueDate(IndexON,D2097)</f>
        <v>54162</v>
      </c>
      <c r="F2097" s="193">
        <f>IFERROR(_xll.qlIndexFixing(IndexON,D2097,TRUE,_xll.ohTrigger(RecalcTrigger,TriggerON)),NA())</f>
        <v>1.4811690028802005E-2</v>
      </c>
      <c r="H2097" s="42">
        <f>_xll.qlCalendarAdvance(Calendar,$H2096,B2097,"f",FALSE)</f>
        <v>54162</v>
      </c>
      <c r="I2097" s="177">
        <f>_xll.qlInterestRateIndexValueDate(Index1M,$H2097)</f>
        <v>54164</v>
      </c>
      <c r="J2097" s="182">
        <f>IFERROR(_xll.qlIndexFixing(Index1M,$H2097,TRUE,_xll.ohTrigger(RecalcTrigger,Trigger1M)),NA())</f>
        <v>1.487123441331506E-2</v>
      </c>
      <c r="K2097" s="44">
        <f>IFERROR(_xll.qlIndexFixing(Index3M,H2097,TRUE,_xll.ohTrigger(RecalcTrigger,Trigger3M)),NA())</f>
        <v>1.4866775880641564E-2</v>
      </c>
      <c r="L2097" s="44">
        <f>IFERROR(_xll.qlIndexFixing(Index6M,$H2097,TRUE,_xll.ohTrigger(RecalcTrigger,Trigger6M)),NA())</f>
        <v>1.5183896455043457E-2</v>
      </c>
      <c r="M2097" s="183">
        <f>IFERROR(_xll.qlIndexFixing(Index1Y,$H2097,TRUE,_xll.ohTrigger(RecalcTrigger,Trigger1Y)),NA())</f>
        <v>1.5630589485106827E-2</v>
      </c>
      <c r="N2097" s="182">
        <f>IFERROR(_xll.qlIndexFixing(ONIndex1M,I2097,TRUE,_xll.ohTrigger(RecalcTrigger,Trigger1M)),NA())</f>
        <v>1.4859627374175233E-2</v>
      </c>
      <c r="O2097" s="44">
        <f>IFERROR(_xll.qlIndexFixing(ONIndex3M,I2097,TRUE,_xll.ohTrigger(RecalcTrigger,Trigger3M)),NA())</f>
        <v>1.4839742752785767E-2</v>
      </c>
      <c r="P2097" s="44">
        <f>IFERROR(_xll.qlIndexFixing(ONIndex6M,I2097,TRUE,_xll.ohTrigger(RecalcTrigger,Trigger6M)),NA())</f>
        <v>1.5108569107242786E-2</v>
      </c>
      <c r="Q2097" s="183">
        <f>IFERROR(_xll.qlIndexFixing(ONIndex1Y,I2097,TRUE,_xll.ohTrigger(RecalcTrigger,Trigger1Y)),NA())</f>
        <v>1.5496176063454214E-2</v>
      </c>
    </row>
    <row r="2098" spans="2:17" x14ac:dyDescent="0.2">
      <c r="B2098" s="39" t="s">
        <v>42</v>
      </c>
      <c r="D2098" s="42">
        <f>_xll.qlCalendarAdvance(Calendar,$D2097,B2098,"f",FALSE)</f>
        <v>54169</v>
      </c>
      <c r="E2098" s="177">
        <f>_xll.qlInterestRateIndexValueDate(IndexON,D2098)</f>
        <v>54169</v>
      </c>
      <c r="F2098" s="193">
        <f>IFERROR(_xll.qlIndexFixing(IndexON,D2098,TRUE,_xll.ohTrigger(RecalcTrigger,TriggerON)),NA())</f>
        <v>1.4813277314864592E-2</v>
      </c>
      <c r="H2098" s="42">
        <f>_xll.qlCalendarAdvance(Calendar,$H2097,B2098,"f",FALSE)</f>
        <v>54169</v>
      </c>
      <c r="I2098" s="177">
        <f>_xll.qlInterestRateIndexValueDate(Index1M,$H2098)</f>
        <v>54171</v>
      </c>
      <c r="J2098" s="182">
        <f>IFERROR(_xll.qlIndexFixing(Index1M,$H2098,TRUE,_xll.ohTrigger(RecalcTrigger,Trigger1M)),NA())</f>
        <v>1.4872494298004135E-2</v>
      </c>
      <c r="K2098" s="44">
        <f>IFERROR(_xll.qlIndexFixing(Index3M,H2098,TRUE,_xll.ohTrigger(RecalcTrigger,Trigger3M)),NA())</f>
        <v>1.4866683077360021E-2</v>
      </c>
      <c r="L2098" s="44">
        <f>IFERROR(_xll.qlIndexFixing(Index6M,$H2098,TRUE,_xll.ohTrigger(RecalcTrigger,Trigger6M)),NA())</f>
        <v>1.5185267933650205E-2</v>
      </c>
      <c r="M2098" s="183">
        <f>IFERROR(_xll.qlIndexFixing(Index1Y,$H2098,TRUE,_xll.ohTrigger(RecalcTrigger,Trigger1Y)),NA())</f>
        <v>1.5629469012284573E-2</v>
      </c>
      <c r="N2098" s="182">
        <f>IFERROR(_xll.qlIndexFixing(ONIndex1M,I2098,TRUE,_xll.ohTrigger(RecalcTrigger,Trigger1M)),NA())</f>
        <v>1.486091873359463E-2</v>
      </c>
      <c r="O2098" s="44">
        <f>IFERROR(_xll.qlIndexFixing(ONIndex3M,I2098,TRUE,_xll.ohTrigger(RecalcTrigger,Trigger3M)),NA())</f>
        <v>1.4839657313450161E-2</v>
      </c>
      <c r="P2098" s="44">
        <f>IFERROR(_xll.qlIndexFixing(ONIndex6M,I2098,TRUE,_xll.ohTrigger(RecalcTrigger,Trigger6M)),NA())</f>
        <v>1.5110026301528023E-2</v>
      </c>
      <c r="Q2098" s="183">
        <f>IFERROR(_xll.qlIndexFixing(ONIndex1Y,I2098,TRUE,_xll.ohTrigger(RecalcTrigger,Trigger1Y)),NA())</f>
        <v>1.5496929478784338E-2</v>
      </c>
    </row>
    <row r="2099" spans="2:17" x14ac:dyDescent="0.2">
      <c r="B2099" s="39" t="s">
        <v>42</v>
      </c>
      <c r="D2099" s="42">
        <f>_xll.qlCalendarAdvance(Calendar,$D2098,B2099,"f",FALSE)</f>
        <v>54176</v>
      </c>
      <c r="E2099" s="177">
        <f>_xll.qlInterestRateIndexValueDate(IndexON,D2099)</f>
        <v>54176</v>
      </c>
      <c r="F2099" s="193">
        <f>IFERROR(_xll.qlIndexFixing(IndexON,D2099,TRUE,_xll.ohTrigger(RecalcTrigger,TriggerON)),NA())</f>
        <v>1.4814843883819151E-2</v>
      </c>
      <c r="H2099" s="42">
        <f>_xll.qlCalendarAdvance(Calendar,$H2098,B2099,"f",FALSE)</f>
        <v>54176</v>
      </c>
      <c r="I2099" s="177">
        <f>_xll.qlInterestRateIndexValueDate(Index1M,$H2099)</f>
        <v>54178</v>
      </c>
      <c r="J2099" s="182">
        <f>IFERROR(_xll.qlIndexFixing(Index1M,$H2099,TRUE,_xll.ohTrigger(RecalcTrigger,Trigger1M)),NA())</f>
        <v>1.4872551879166989E-2</v>
      </c>
      <c r="K2099" s="44">
        <f>IFERROR(_xll.qlIndexFixing(Index3M,H2099,TRUE,_xll.ohTrigger(RecalcTrigger,Trigger3M)),NA())</f>
        <v>1.4866888701577206E-2</v>
      </c>
      <c r="L2099" s="44">
        <f>IFERROR(_xll.qlIndexFixing(Index6M,$H2099,TRUE,_xll.ohTrigger(RecalcTrigger,Trigger6M)),NA())</f>
        <v>1.5186631505454308E-2</v>
      </c>
      <c r="M2099" s="183">
        <f>IFERROR(_xll.qlIndexFixing(Index1Y,$H2099,TRUE,_xll.ohTrigger(RecalcTrigger,Trigger1Y)),NA())</f>
        <v>1.5629700802050474E-2</v>
      </c>
      <c r="N2099" s="182">
        <f>IFERROR(_xll.qlIndexFixing(ONIndex1M,I2099,TRUE,_xll.ohTrigger(RecalcTrigger,Trigger1M)),NA())</f>
        <v>1.4862369961452515E-2</v>
      </c>
      <c r="O2099" s="44">
        <f>IFERROR(_xll.qlIndexFixing(ONIndex3M,I2099,TRUE,_xll.ohTrigger(RecalcTrigger,Trigger3M)),NA())</f>
        <v>1.4839558211763304E-2</v>
      </c>
      <c r="P2099" s="44">
        <f>IFERROR(_xll.qlIndexFixing(ONIndex6M,I2099,TRUE,_xll.ohTrigger(RecalcTrigger,Trigger6M)),NA())</f>
        <v>1.5111682434998386E-2</v>
      </c>
      <c r="Q2099" s="183">
        <f>IFERROR(_xll.qlIndexFixing(ONIndex1Y,I2099,TRUE,_xll.ohTrigger(RecalcTrigger,Trigger1Y)),NA())</f>
        <v>1.5497767226255732E-2</v>
      </c>
    </row>
    <row r="2100" spans="2:17" x14ac:dyDescent="0.2">
      <c r="B2100" s="39" t="s">
        <v>42</v>
      </c>
      <c r="D2100" s="42">
        <f>_xll.qlCalendarAdvance(Calendar,$D2099,B2100,"f",FALSE)</f>
        <v>54183</v>
      </c>
      <c r="E2100" s="177">
        <f>_xll.qlInterestRateIndexValueDate(IndexON,D2100)</f>
        <v>54183</v>
      </c>
      <c r="F2100" s="193">
        <f>IFERROR(_xll.qlIndexFixing(IndexON,D2100,TRUE,_xll.ohTrigger(RecalcTrigger,TriggerON)),NA())</f>
        <v>1.4816389682987818E-2</v>
      </c>
      <c r="H2100" s="42">
        <f>_xll.qlCalendarAdvance(Calendar,$H2099,B2100,"f",FALSE)</f>
        <v>54183</v>
      </c>
      <c r="I2100" s="177">
        <f>_xll.qlInterestRateIndexValueDate(Index1M,$H2100)</f>
        <v>54185</v>
      </c>
      <c r="J2100" s="182">
        <f>IFERROR(_xll.qlIndexFixing(Index1M,$H2100,TRUE,_xll.ohTrigger(RecalcTrigger,Trigger1M)),NA())</f>
        <v>1.4874953404100388E-2</v>
      </c>
      <c r="K2100" s="44">
        <f>IFERROR(_xll.qlIndexFixing(Index3M,H2100,TRUE,_xll.ohTrigger(RecalcTrigger,Trigger3M)),NA())</f>
        <v>1.4866793387628299E-2</v>
      </c>
      <c r="L2100" s="44">
        <f>IFERROR(_xll.qlIndexFixing(Index6M,$H2100,TRUE,_xll.ohTrigger(RecalcTrigger,Trigger6M)),NA())</f>
        <v>1.5189227866597385E-2</v>
      </c>
      <c r="M2100" s="183">
        <f>IFERROR(_xll.qlIndexFixing(Index1Y,$H2100,TRUE,_xll.ohTrigger(RecalcTrigger,Trigger1Y)),NA())</f>
        <v>1.5629911926013058E-2</v>
      </c>
      <c r="N2100" s="182">
        <f>IFERROR(_xll.qlIndexFixing(ONIndex1M,I2100,TRUE,_xll.ohTrigger(RecalcTrigger,Trigger1M)),NA())</f>
        <v>1.4863441111501174E-2</v>
      </c>
      <c r="O2100" s="44">
        <f>IFERROR(_xll.qlIndexFixing(ONIndex3M,I2100,TRUE,_xll.ohTrigger(RecalcTrigger,Trigger3M)),NA())</f>
        <v>1.4839482863635567E-2</v>
      </c>
      <c r="P2100" s="44">
        <f>IFERROR(_xll.qlIndexFixing(ONIndex6M,I2100,TRUE,_xll.ohTrigger(RecalcTrigger,Trigger6M)),NA())</f>
        <v>1.5112918051647384E-2</v>
      </c>
      <c r="Q2100" s="183">
        <f>IFERROR(_xll.qlIndexFixing(ONIndex1Y,I2100,TRUE,_xll.ohTrigger(RecalcTrigger,Trigger1Y)),NA())</f>
        <v>1.5498379185059363E-2</v>
      </c>
    </row>
    <row r="2101" spans="2:17" x14ac:dyDescent="0.2">
      <c r="B2101" s="39" t="s">
        <v>42</v>
      </c>
      <c r="D2101" s="42">
        <f>_xll.qlCalendarAdvance(Calendar,$D2100,B2101,"f",FALSE)</f>
        <v>54190</v>
      </c>
      <c r="E2101" s="177">
        <f>_xll.qlInterestRateIndexValueDate(IndexON,D2101)</f>
        <v>54190</v>
      </c>
      <c r="F2101" s="193">
        <f>IFERROR(_xll.qlIndexFixing(IndexON,D2101,TRUE,_xll.ohTrigger(RecalcTrigger,TriggerON)),NA())</f>
        <v>1.4817914659852605E-2</v>
      </c>
      <c r="H2101" s="42">
        <f>_xll.qlCalendarAdvance(Calendar,$H2100,B2101,"f",FALSE)</f>
        <v>54190</v>
      </c>
      <c r="I2101" s="177">
        <f>_xll.qlInterestRateIndexValueDate(Index1M,$H2101)</f>
        <v>54192</v>
      </c>
      <c r="J2101" s="182">
        <f>IFERROR(_xll.qlIndexFixing(Index1M,$H2101,TRUE,_xll.ohTrigger(RecalcTrigger,Trigger1M)),NA())</f>
        <v>1.4876152525739872E-2</v>
      </c>
      <c r="K2101" s="44">
        <f>IFERROR(_xll.qlIndexFixing(Index3M,H2101,TRUE,_xll.ohTrigger(RecalcTrigger,Trigger3M)),NA())</f>
        <v>1.4866696859817338E-2</v>
      </c>
      <c r="L2101" s="44">
        <f>IFERROR(_xll.qlIndexFixing(Index6M,$H2101,TRUE,_xll.ohTrigger(RecalcTrigger,Trigger6M)),NA())</f>
        <v>1.5190573987163798E-2</v>
      </c>
      <c r="M2101" s="183">
        <f>IFERROR(_xll.qlIndexFixing(Index1Y,$H2101,TRUE,_xll.ohTrigger(RecalcTrigger,Trigger1Y)),NA())</f>
        <v>1.5630102333440966E-2</v>
      </c>
      <c r="N2101" s="182">
        <f>IFERROR(_xll.qlIndexFixing(ONIndex1M,I2101,TRUE,_xll.ohTrigger(RecalcTrigger,Trigger1M)),NA())</f>
        <v>1.4864672030867609E-2</v>
      </c>
      <c r="O2101" s="44">
        <f>IFERROR(_xll.qlIndexFixing(ONIndex3M,I2101,TRUE,_xll.ohTrigger(RecalcTrigger,Trigger3M)),NA())</f>
        <v>1.483939384828048E-2</v>
      </c>
      <c r="P2101" s="44">
        <f>IFERROR(_xll.qlIndexFixing(ONIndex6M,I2101,TRUE,_xll.ohTrigger(RecalcTrigger,Trigger6M)),NA())</f>
        <v>1.5114352557681343E-2</v>
      </c>
      <c r="Q2101" s="183">
        <f>IFERROR(_xll.qlIndexFixing(ONIndex1Y,I2101,TRUE,_xll.ohTrigger(RecalcTrigger,Trigger1Y)),NA())</f>
        <v>1.5499075376164129E-2</v>
      </c>
    </row>
    <row r="2102" spans="2:17" x14ac:dyDescent="0.2">
      <c r="B2102" s="39" t="s">
        <v>42</v>
      </c>
      <c r="D2102" s="42">
        <f>_xll.qlCalendarAdvance(Calendar,$D2101,B2102,"f",FALSE)</f>
        <v>54197</v>
      </c>
      <c r="E2102" s="177">
        <f>_xll.qlInterestRateIndexValueDate(IndexON,D2102)</f>
        <v>54197</v>
      </c>
      <c r="F2102" s="193">
        <f>IFERROR(_xll.qlIndexFixing(IndexON,D2102,TRUE,_xll.ohTrigger(RecalcTrigger,TriggerON)),NA())</f>
        <v>1.4819418762135328E-2</v>
      </c>
      <c r="H2102" s="42">
        <f>_xll.qlCalendarAdvance(Calendar,$H2101,B2102,"f",FALSE)</f>
        <v>54197</v>
      </c>
      <c r="I2102" s="177">
        <f>_xll.qlInterestRateIndexValueDate(Index1M,$H2102)</f>
        <v>54199</v>
      </c>
      <c r="J2102" s="182">
        <f>IFERROR(_xll.qlIndexFixing(Index1M,$H2102,TRUE,_xll.ohTrigger(RecalcTrigger,Trigger1M)),NA())</f>
        <v>1.4877331293263463E-2</v>
      </c>
      <c r="K2102" s="44">
        <f>IFERROR(_xll.qlIndexFixing(Index3M,H2102,TRUE,_xll.ohTrigger(RecalcTrigger,Trigger3M)),NA())</f>
        <v>1.4866599115635893E-2</v>
      </c>
      <c r="L2102" s="44">
        <f>IFERROR(_xll.qlIndexFixing(Index6M,$H2102,TRUE,_xll.ohTrigger(RecalcTrigger,Trigger6M)),NA())</f>
        <v>1.519191211918834E-2</v>
      </c>
      <c r="M2102" s="183">
        <f>IFERROR(_xll.qlIndexFixing(Index1Y,$H2102,TRUE,_xll.ohTrigger(RecalcTrigger,Trigger1Y)),NA())</f>
        <v>1.5630271973603706E-2</v>
      </c>
      <c r="N2102" s="182">
        <f>IFERROR(_xll.qlIndexFixing(ONIndex1M,I2102,TRUE,_xll.ohTrigger(RecalcTrigger,Trigger1M)),NA())</f>
        <v>1.4865882703549715E-2</v>
      </c>
      <c r="O2102" s="44">
        <f>IFERROR(_xll.qlIndexFixing(ONIndex3M,I2102,TRUE,_xll.ohTrigger(RecalcTrigger,Trigger3M)),NA())</f>
        <v>1.4839303635802992E-2</v>
      </c>
      <c r="P2102" s="44">
        <f>IFERROR(_xll.qlIndexFixing(ONIndex6M,I2102,TRUE,_xll.ohTrigger(RecalcTrigger,Trigger6M)),NA())</f>
        <v>1.511577945100484E-2</v>
      </c>
      <c r="Q2102" s="183">
        <f>IFERROR(_xll.qlIndexFixing(ONIndex1Y,I2102,TRUE,_xll.ohTrigger(RecalcTrigger,Trigger1Y)),NA())</f>
        <v>1.5499752392766908E-2</v>
      </c>
    </row>
    <row r="2103" spans="2:17" x14ac:dyDescent="0.2">
      <c r="B2103" s="39" t="s">
        <v>42</v>
      </c>
      <c r="D2103" s="42">
        <f>_xll.qlCalendarAdvance(Calendar,$D2102,B2103,"f",FALSE)</f>
        <v>54204</v>
      </c>
      <c r="E2103" s="177">
        <f>_xll.qlInterestRateIndexValueDate(IndexON,D2103)</f>
        <v>54204</v>
      </c>
      <c r="F2103" s="193">
        <f>IFERROR(_xll.qlIndexFixing(IndexON,D2103,TRUE,_xll.ohTrigger(RecalcTrigger,TriggerON)),NA())</f>
        <v>1.4820901936998254E-2</v>
      </c>
      <c r="H2103" s="42">
        <f>_xll.qlCalendarAdvance(Calendar,$H2102,B2103,"f",FALSE)</f>
        <v>54204</v>
      </c>
      <c r="I2103" s="177">
        <f>_xll.qlInterestRateIndexValueDate(Index1M,$H2103)</f>
        <v>54206</v>
      </c>
      <c r="J2103" s="182">
        <f>IFERROR(_xll.qlIndexFixing(Index1M,$H2103,TRUE,_xll.ohTrigger(RecalcTrigger,Trigger1M)),NA())</f>
        <v>1.4878489656783567E-2</v>
      </c>
      <c r="K2103" s="44">
        <f>IFERROR(_xll.qlIndexFixing(Index3M,H2103,TRUE,_xll.ohTrigger(RecalcTrigger,Trigger3M)),NA())</f>
        <v>1.4866500152578144E-2</v>
      </c>
      <c r="L2103" s="44">
        <f>IFERROR(_xll.qlIndexFixing(Index6M,$H2103,TRUE,_xll.ohTrigger(RecalcTrigger,Trigger6M)),NA())</f>
        <v>1.519324223754831E-2</v>
      </c>
      <c r="M2103" s="183">
        <f>IFERROR(_xll.qlIndexFixing(Index1Y,$H2103,TRUE,_xll.ohTrigger(RecalcTrigger,Trigger1Y)),NA())</f>
        <v>1.5630420795772103E-2</v>
      </c>
      <c r="N2103" s="182">
        <f>IFERROR(_xll.qlIndexFixing(ONIndex1M,I2103,TRUE,_xll.ohTrigger(RecalcTrigger,Trigger1M)),NA())</f>
        <v>1.4867073080147009E-2</v>
      </c>
      <c r="O2103" s="44">
        <f>IFERROR(_xll.qlIndexFixing(ONIndex3M,I2103,TRUE,_xll.ohTrigger(RecalcTrigger,Trigger3M)),NA())</f>
        <v>1.4839212223964893E-2</v>
      </c>
      <c r="P2103" s="44">
        <f>IFERROR(_xll.qlIndexFixing(ONIndex6M,I2103,TRUE,_xll.ohTrigger(RecalcTrigger,Trigger6M)),NA())</f>
        <v>1.511719870699757E-2</v>
      </c>
      <c r="Q2103" s="183">
        <f>IFERROR(_xll.qlIndexFixing(ONIndex1Y,I2103,TRUE,_xll.ohTrigger(RecalcTrigger,Trigger1Y)),NA())</f>
        <v>1.5500410184907665E-2</v>
      </c>
    </row>
    <row r="2104" spans="2:17" x14ac:dyDescent="0.2">
      <c r="B2104" s="39" t="s">
        <v>42</v>
      </c>
      <c r="D2104" s="42">
        <f>_xll.qlCalendarAdvance(Calendar,$D2103,B2104,"f",FALSE)</f>
        <v>54211</v>
      </c>
      <c r="E2104" s="177">
        <f>_xll.qlInterestRateIndexValueDate(IndexON,D2104)</f>
        <v>54211</v>
      </c>
      <c r="F2104" s="193">
        <f>IFERROR(_xll.qlIndexFixing(IndexON,D2104,TRUE,_xll.ohTrigger(RecalcTrigger,TriggerON)),NA())</f>
        <v>1.4822364132083266E-2</v>
      </c>
      <c r="H2104" s="42">
        <f>_xll.qlCalendarAdvance(Calendar,$H2103,B2104,"f",FALSE)</f>
        <v>54211</v>
      </c>
      <c r="I2104" s="177">
        <f>_xll.qlInterestRateIndexValueDate(Index1M,$H2104)</f>
        <v>54213</v>
      </c>
      <c r="J2104" s="182">
        <f>IFERROR(_xll.qlIndexFixing(Index1M,$H2104,TRUE,_xll.ohTrigger(RecalcTrigger,Trigger1M)),NA())</f>
        <v>1.4879627566417586E-2</v>
      </c>
      <c r="K2104" s="44">
        <f>IFERROR(_xll.qlIndexFixing(Index3M,H2104,TRUE,_xll.ohTrigger(RecalcTrigger,Trigger3M)),NA())</f>
        <v>1.4866399968136532E-2</v>
      </c>
      <c r="L2104" s="44">
        <f>IFERROR(_xll.qlIndexFixing(Index6M,$H2104,TRUE,_xll.ohTrigger(RecalcTrigger,Trigger6M)),NA())</f>
        <v>1.5193329883186136E-2</v>
      </c>
      <c r="M2104" s="183">
        <f>IFERROR(_xll.qlIndexFixing(Index1Y,$H2104,TRUE,_xll.ohTrigger(RecalcTrigger,Trigger1Y)),NA())</f>
        <v>1.5630548749218515E-2</v>
      </c>
      <c r="N2104" s="182">
        <f>IFERROR(_xll.qlIndexFixing(ONIndex1M,I2104,TRUE,_xll.ohTrigger(RecalcTrigger,Trigger1M)),NA())</f>
        <v>1.4868243110779389E-2</v>
      </c>
      <c r="O2104" s="44">
        <f>IFERROR(_xll.qlIndexFixing(ONIndex3M,I2104,TRUE,_xll.ohTrigger(RecalcTrigger,Trigger3M)),NA())</f>
        <v>1.4839119609968421E-2</v>
      </c>
      <c r="P2104" s="44">
        <f>IFERROR(_xll.qlIndexFixing(ONIndex6M,I2104,TRUE,_xll.ohTrigger(RecalcTrigger,Trigger6M)),NA())</f>
        <v>1.5118610300319801E-2</v>
      </c>
      <c r="Q2104" s="183">
        <f>IFERROR(_xll.qlIndexFixing(ONIndex1Y,I2104,TRUE,_xll.ohTrigger(RecalcTrigger,Trigger1Y)),NA())</f>
        <v>1.5501048702466491E-2</v>
      </c>
    </row>
    <row r="2105" spans="2:17" x14ac:dyDescent="0.2">
      <c r="B2105" s="39" t="s">
        <v>42</v>
      </c>
      <c r="D2105" s="42">
        <f>_xll.qlCalendarAdvance(Calendar,$D2104,B2105,"f",FALSE)</f>
        <v>54218</v>
      </c>
      <c r="E2105" s="177">
        <f>_xll.qlInterestRateIndexValueDate(IndexON,D2105)</f>
        <v>54218</v>
      </c>
      <c r="F2105" s="193">
        <f>IFERROR(_xll.qlIndexFixing(IndexON,D2105,TRUE,_xll.ohTrigger(RecalcTrigger,TriggerON)),NA())</f>
        <v>1.4823805294792436E-2</v>
      </c>
      <c r="H2105" s="42">
        <f>_xll.qlCalendarAdvance(Calendar,$H2104,B2105,"f",FALSE)</f>
        <v>54218</v>
      </c>
      <c r="I2105" s="177">
        <f>_xll.qlInterestRateIndexValueDate(Index1M,$H2105)</f>
        <v>54220</v>
      </c>
      <c r="J2105" s="182">
        <f>IFERROR(_xll.qlIndexFixing(Index1M,$H2105,TRUE,_xll.ohTrigger(RecalcTrigger,Trigger1M)),NA())</f>
        <v>1.4880744972282922E-2</v>
      </c>
      <c r="K2105" s="44">
        <f>IFERROR(_xll.qlIndexFixing(Index3M,H2105,TRUE,_xll.ohTrigger(RecalcTrigger,Trigger3M)),NA())</f>
        <v>1.4866298559803497E-2</v>
      </c>
      <c r="L2105" s="44">
        <f>IFERROR(_xll.qlIndexFixing(Index6M,$H2105,TRUE,_xll.ohTrigger(RecalcTrigger,Trigger6M)),NA())</f>
        <v>1.5194645486630026E-2</v>
      </c>
      <c r="M2105" s="183">
        <f>IFERROR(_xll.qlIndexFixing(Index1Y,$H2105,TRUE,_xll.ohTrigger(RecalcTrigger,Trigger1Y)),NA())</f>
        <v>1.563065578321662E-2</v>
      </c>
      <c r="N2105" s="182">
        <f>IFERROR(_xll.qlIndexFixing(ONIndex1M,I2105,TRUE,_xll.ohTrigger(RecalcTrigger,Trigger1M)),NA())</f>
        <v>1.4869392745566756E-2</v>
      </c>
      <c r="O2105" s="44">
        <f>IFERROR(_xll.qlIndexFixing(ONIndex3M,I2105,TRUE,_xll.ohTrigger(RecalcTrigger,Trigger3M)),NA())</f>
        <v>1.4839025791575366E-2</v>
      </c>
      <c r="P2105" s="44">
        <f>IFERROR(_xll.qlIndexFixing(ONIndex6M,I2105,TRUE,_xll.ohTrigger(RecalcTrigger,Trigger6M)),NA())</f>
        <v>1.5120014206431165E-2</v>
      </c>
      <c r="Q2105" s="183">
        <f>IFERROR(_xll.qlIndexFixing(ONIndex1Y,I2105,TRUE,_xll.ohTrigger(RecalcTrigger,Trigger1Y)),NA())</f>
        <v>1.5501667895883031E-2</v>
      </c>
    </row>
    <row r="2106" spans="2:17" x14ac:dyDescent="0.2">
      <c r="B2106" s="39" t="s">
        <v>42</v>
      </c>
      <c r="D2106" s="42">
        <f>_xll.qlCalendarAdvance(Calendar,$D2105,B2106,"f",FALSE)</f>
        <v>54225</v>
      </c>
      <c r="E2106" s="177">
        <f>_xll.qlInterestRateIndexValueDate(IndexON,D2106)</f>
        <v>54225</v>
      </c>
      <c r="F2106" s="193">
        <f>IFERROR(_xll.qlIndexFixing(IndexON,D2106,TRUE,_xll.ohTrigger(RecalcTrigger,TriggerON)),NA())</f>
        <v>1.4825225372767648E-2</v>
      </c>
      <c r="H2106" s="42">
        <f>_xll.qlCalendarAdvance(Calendar,$H2105,B2106,"f",FALSE)</f>
        <v>54225</v>
      </c>
      <c r="I2106" s="177">
        <f>_xll.qlInterestRateIndexValueDate(Index1M,$H2106)</f>
        <v>54227</v>
      </c>
      <c r="J2106" s="182">
        <f>IFERROR(_xll.qlIndexFixing(Index1M,$H2106,TRUE,_xll.ohTrigger(RecalcTrigger,Trigger1M)),NA())</f>
        <v>1.4881841824491981E-2</v>
      </c>
      <c r="K2106" s="44">
        <f>IFERROR(_xll.qlIndexFixing(Index3M,H2106,TRUE,_xll.ohTrigger(RecalcTrigger,Trigger3M)),NA())</f>
        <v>1.486619592507148E-2</v>
      </c>
      <c r="L2106" s="44">
        <f>IFERROR(_xll.qlIndexFixing(Index6M,$H2106,TRUE,_xll.ohTrigger(RecalcTrigger,Trigger6M)),NA())</f>
        <v>1.5195953007425923E-2</v>
      </c>
      <c r="M2106" s="183">
        <f>IFERROR(_xll.qlIndexFixing(Index1Y,$H2106,TRUE,_xll.ohTrigger(RecalcTrigger,Trigger1Y)),NA())</f>
        <v>1.5630741847040303E-2</v>
      </c>
      <c r="N2106" s="182">
        <f>IFERROR(_xll.qlIndexFixing(ONIndex1M,I2106,TRUE,_xll.ohTrigger(RecalcTrigger,Trigger1M)),NA())</f>
        <v>1.4870521934788883E-2</v>
      </c>
      <c r="O2106" s="44">
        <f>IFERROR(_xll.qlIndexFixing(ONIndex3M,I2106,TRUE,_xll.ohTrigger(RecalcTrigger,Trigger3M)),NA())</f>
        <v>1.483893076614784E-2</v>
      </c>
      <c r="P2106" s="44">
        <f>IFERROR(_xll.qlIndexFixing(ONIndex6M,I2106,TRUE,_xll.ohTrigger(RecalcTrigger,Trigger6M)),NA())</f>
        <v>1.5121410400391611E-2</v>
      </c>
      <c r="Q2106" s="183">
        <f>IFERROR(_xll.qlIndexFixing(ONIndex1Y,I2106,TRUE,_xll.ohTrigger(RecalcTrigger,Trigger1Y)),NA())</f>
        <v>1.5502267714797568E-2</v>
      </c>
    </row>
    <row r="2107" spans="2:17" x14ac:dyDescent="0.2">
      <c r="B2107" s="39" t="s">
        <v>42</v>
      </c>
      <c r="D2107" s="42">
        <f>_xll.qlCalendarAdvance(Calendar,$D2106,B2107,"f",FALSE)</f>
        <v>54232</v>
      </c>
      <c r="E2107" s="177">
        <f>_xll.qlInterestRateIndexValueDate(IndexON,D2107)</f>
        <v>54232</v>
      </c>
      <c r="F2107" s="193">
        <f>IFERROR(_xll.qlIndexFixing(IndexON,D2107,TRUE,_xll.ohTrigger(RecalcTrigger,TriggerON)),NA())</f>
        <v>1.4826624313410974E-2</v>
      </c>
      <c r="H2107" s="42">
        <f>_xll.qlCalendarAdvance(Calendar,$H2106,B2107,"f",FALSE)</f>
        <v>54232</v>
      </c>
      <c r="I2107" s="177">
        <f>_xll.qlInterestRateIndexValueDate(Index1M,$H2107)</f>
        <v>54234</v>
      </c>
      <c r="J2107" s="182">
        <f>IFERROR(_xll.qlIndexFixing(Index1M,$H2107,TRUE,_xll.ohTrigger(RecalcTrigger,Trigger1M)),NA())</f>
        <v>1.4882918073167162E-2</v>
      </c>
      <c r="K2107" s="44">
        <f>IFERROR(_xll.qlIndexFixing(Index3M,H2107,TRUE,_xll.ohTrigger(RecalcTrigger,Trigger3M)),NA())</f>
        <v>1.486609206143292E-2</v>
      </c>
      <c r="L2107" s="44">
        <f>IFERROR(_xll.qlIndexFixing(Index6M,$H2107,TRUE,_xll.ohTrigger(RecalcTrigger,Trigger6M)),NA())</f>
        <v>1.5198482071848096E-2</v>
      </c>
      <c r="M2107" s="183">
        <f>IFERROR(_xll.qlIndexFixing(Index1Y,$H2107,TRUE,_xll.ohTrigger(RecalcTrigger,Trigger1Y)),NA())</f>
        <v>1.563080688996565E-2</v>
      </c>
      <c r="N2107" s="182">
        <f>IFERROR(_xll.qlIndexFixing(ONIndex1M,I2107,TRUE,_xll.ohTrigger(RecalcTrigger,Trigger1M)),NA())</f>
        <v>1.4871630628405796E-2</v>
      </c>
      <c r="O2107" s="44">
        <f>IFERROR(_xll.qlIndexFixing(ONIndex3M,I2107,TRUE,_xll.ohTrigger(RecalcTrigger,Trigger3M)),NA())</f>
        <v>1.4838834531207823E-2</v>
      </c>
      <c r="P2107" s="44">
        <f>IFERROR(_xll.qlIndexFixing(ONIndex6M,I2107,TRUE,_xll.ohTrigger(RecalcTrigger,Trigger6M)),NA())</f>
        <v>1.5122798856861408E-2</v>
      </c>
      <c r="Q2107" s="183">
        <f>IFERROR(_xll.qlIndexFixing(ONIndex1Y,I2107,TRUE,_xll.ohTrigger(RecalcTrigger,Trigger1Y)),NA())</f>
        <v>1.5502848109489875E-2</v>
      </c>
    </row>
    <row r="2108" spans="2:17" x14ac:dyDescent="0.2">
      <c r="B2108" s="39" t="s">
        <v>42</v>
      </c>
      <c r="D2108" s="42">
        <f>_xll.qlCalendarAdvance(Calendar,$D2107,B2108,"f",FALSE)</f>
        <v>54239</v>
      </c>
      <c r="E2108" s="177">
        <f>_xll.qlInterestRateIndexValueDate(IndexON,D2108)</f>
        <v>54239</v>
      </c>
      <c r="F2108" s="193">
        <f>IFERROR(_xll.qlIndexFixing(IndexON,D2108,TRUE,_xll.ohTrigger(RecalcTrigger,TriggerON)),NA())</f>
        <v>1.4828002064284362E-2</v>
      </c>
      <c r="H2108" s="42">
        <f>_xll.qlCalendarAdvance(Calendar,$H2107,B2108,"f",FALSE)</f>
        <v>54239</v>
      </c>
      <c r="I2108" s="177">
        <f>_xll.qlInterestRateIndexValueDate(Index1M,$H2108)</f>
        <v>54241</v>
      </c>
      <c r="J2108" s="182">
        <f>IFERROR(_xll.qlIndexFixing(Index1M,$H2108,TRUE,_xll.ohTrigger(RecalcTrigger,Trigger1M)),NA())</f>
        <v>1.4883973668420869E-2</v>
      </c>
      <c r="K2108" s="44">
        <f>IFERROR(_xll.qlIndexFixing(Index3M,H2108,TRUE,_xll.ohTrigger(RecalcTrigger,Trigger3M)),NA())</f>
        <v>1.4865986966381998E-2</v>
      </c>
      <c r="L2108" s="44">
        <f>IFERROR(_xll.qlIndexFixing(Index6M,$H2108,TRUE,_xll.ohTrigger(RecalcTrigger,Trigger6M)),NA())</f>
        <v>1.5199771745018935E-2</v>
      </c>
      <c r="M2108" s="183">
        <f>IFERROR(_xll.qlIndexFixing(Index1Y,$H2108,TRUE,_xll.ohTrigger(RecalcTrigger,Trigger1Y)),NA())</f>
        <v>1.5630850861270713E-2</v>
      </c>
      <c r="N2108" s="182">
        <f>IFERROR(_xll.qlIndexFixing(ONIndex1M,I2108,TRUE,_xll.ohTrigger(RecalcTrigger,Trigger1M)),NA())</f>
        <v>1.4872718777017013E-2</v>
      </c>
      <c r="O2108" s="44">
        <f>IFERROR(_xll.qlIndexFixing(ONIndex3M,I2108,TRUE,_xll.ohTrigger(RecalcTrigger,Trigger3M)),NA())</f>
        <v>1.4838737084277298E-2</v>
      </c>
      <c r="P2108" s="44">
        <f>IFERROR(_xll.qlIndexFixing(ONIndex6M,I2108,TRUE,_xll.ohTrigger(RecalcTrigger,Trigger6M)),NA())</f>
        <v>1.5124179551539996E-2</v>
      </c>
      <c r="Q2108" s="183">
        <f>IFERROR(_xll.qlIndexFixing(ONIndex1Y,I2108,TRUE,_xll.ohTrigger(RecalcTrigger,Trigger1Y)),NA())</f>
        <v>1.5503409030159787E-2</v>
      </c>
    </row>
    <row r="2109" spans="2:17" x14ac:dyDescent="0.2">
      <c r="B2109" s="39" t="s">
        <v>42</v>
      </c>
      <c r="D2109" s="42">
        <f>_xll.qlCalendarAdvance(Calendar,$D2108,B2109,"f",FALSE)</f>
        <v>54246</v>
      </c>
      <c r="E2109" s="177">
        <f>_xll.qlInterestRateIndexValueDate(IndexON,D2109)</f>
        <v>54246</v>
      </c>
      <c r="F2109" s="193">
        <f>IFERROR(_xll.qlIndexFixing(IndexON,D2109,TRUE,_xll.ohTrigger(RecalcTrigger,TriggerON)),NA())</f>
        <v>1.4829358572869822E-2</v>
      </c>
      <c r="H2109" s="42">
        <f>_xll.qlCalendarAdvance(Calendar,$H2108,B2109,"f",FALSE)</f>
        <v>54246</v>
      </c>
      <c r="I2109" s="177">
        <f>_xll.qlInterestRateIndexValueDate(Index1M,$H2109)</f>
        <v>54248</v>
      </c>
      <c r="J2109" s="182">
        <f>IFERROR(_xll.qlIndexFixing(Index1M,$H2109,TRUE,_xll.ohTrigger(RecalcTrigger,Trigger1M)),NA())</f>
        <v>1.4885008560370505E-2</v>
      </c>
      <c r="K2109" s="44">
        <f>IFERROR(_xll.qlIndexFixing(Index3M,H2109,TRUE,_xll.ohTrigger(RecalcTrigger,Trigger3M)),NA())</f>
        <v>1.4865880637410282E-2</v>
      </c>
      <c r="L2109" s="44">
        <f>IFERROR(_xll.qlIndexFixing(Index6M,$H2109,TRUE,_xll.ohTrigger(RecalcTrigger,Trigger6M)),NA())</f>
        <v>1.5201053253779549E-2</v>
      </c>
      <c r="M2109" s="183">
        <f>IFERROR(_xll.qlIndexFixing(Index1Y,$H2109,TRUE,_xll.ohTrigger(RecalcTrigger,Trigger1Y)),NA())</f>
        <v>1.5630873710233324E-2</v>
      </c>
      <c r="N2109" s="182">
        <f>IFERROR(_xll.qlIndexFixing(ONIndex1M,I2109,TRUE,_xll.ohTrigger(RecalcTrigger,Trigger1M)),NA())</f>
        <v>1.4873786330422689E-2</v>
      </c>
      <c r="O2109" s="44">
        <f>IFERROR(_xll.qlIndexFixing(ONIndex3M,I2109,TRUE,_xll.ohTrigger(RecalcTrigger,Trigger3M)),NA())</f>
        <v>1.4838638422878248E-2</v>
      </c>
      <c r="P2109" s="44">
        <f>IFERROR(_xll.qlIndexFixing(ONIndex6M,I2109,TRUE,_xll.ohTrigger(RecalcTrigger,Trigger6M)),NA())</f>
        <v>1.5125552459167579E-2</v>
      </c>
      <c r="Q2109" s="183">
        <f>IFERROR(_xll.qlIndexFixing(ONIndex1Y,I2109,TRUE,_xll.ohTrigger(RecalcTrigger,Trigger1Y)),NA())</f>
        <v>1.5503950426687396E-2</v>
      </c>
    </row>
    <row r="2110" spans="2:17" x14ac:dyDescent="0.2">
      <c r="B2110" s="39" t="s">
        <v>42</v>
      </c>
      <c r="D2110" s="42">
        <f>_xll.qlCalendarAdvance(Calendar,$D2109,B2110,"f",FALSE)</f>
        <v>54253</v>
      </c>
      <c r="E2110" s="177">
        <f>_xll.qlInterestRateIndexValueDate(IndexON,D2110)</f>
        <v>54253</v>
      </c>
      <c r="F2110" s="193">
        <f>IFERROR(_xll.qlIndexFixing(IndexON,D2110,TRUE,_xll.ohTrigger(RecalcTrigger,TriggerON)),NA())</f>
        <v>1.4830693786489491E-2</v>
      </c>
      <c r="H2110" s="42">
        <f>_xll.qlCalendarAdvance(Calendar,$H2109,B2110,"f",FALSE)</f>
        <v>54253</v>
      </c>
      <c r="I2110" s="177">
        <f>_xll.qlInterestRateIndexValueDate(Index1M,$H2110)</f>
        <v>54255</v>
      </c>
      <c r="J2110" s="182">
        <f>IFERROR(_xll.qlIndexFixing(Index1M,$H2110,TRUE,_xll.ohTrigger(RecalcTrigger,Trigger1M)),NA())</f>
        <v>1.4886022699133472E-2</v>
      </c>
      <c r="K2110" s="44">
        <f>IFERROR(_xll.qlIndexFixing(Index3M,H2110,TRUE,_xll.ohTrigger(RecalcTrigger,Trigger3M)),NA())</f>
        <v>1.4865773072010218E-2</v>
      </c>
      <c r="L2110" s="44">
        <f>IFERROR(_xll.qlIndexFixing(Index6M,$H2110,TRUE,_xll.ohTrigger(RecalcTrigger,Trigger6M)),NA())</f>
        <v>1.5202326573007239E-2</v>
      </c>
      <c r="M2110" s="183">
        <f>IFERROR(_xll.qlIndexFixing(Index1Y,$H2110,TRUE,_xll.ohTrigger(RecalcTrigger,Trigger1Y)),NA())</f>
        <v>1.563087538613351E-2</v>
      </c>
      <c r="N2110" s="182">
        <f>IFERROR(_xll.qlIndexFixing(ONIndex1M,I2110,TRUE,_xll.ohTrigger(RecalcTrigger,Trigger1M)),NA())</f>
        <v>1.4874833239062468E-2</v>
      </c>
      <c r="O2110" s="44">
        <f>IFERROR(_xll.qlIndexFixing(ONIndex3M,I2110,TRUE,_xll.ohTrigger(RecalcTrigger,Trigger3M)),NA())</f>
        <v>1.4838538544452717E-2</v>
      </c>
      <c r="P2110" s="44">
        <f>IFERROR(_xll.qlIndexFixing(ONIndex6M,I2110,TRUE,_xll.ohTrigger(RecalcTrigger,Trigger6M)),NA())</f>
        <v>1.5126917554804109E-2</v>
      </c>
      <c r="Q2110" s="183">
        <f>IFERROR(_xll.qlIndexFixing(ONIndex1Y,I2110,TRUE,_xll.ohTrigger(RecalcTrigger,Trigger1Y)),NA())</f>
        <v>1.5504472249272538E-2</v>
      </c>
    </row>
    <row r="2111" spans="2:17" x14ac:dyDescent="0.2">
      <c r="B2111" s="39" t="s">
        <v>42</v>
      </c>
      <c r="D2111" s="42">
        <f>_xll.qlCalendarAdvance(Calendar,$D2110,B2111,"f",FALSE)</f>
        <v>54260</v>
      </c>
      <c r="E2111" s="177">
        <f>_xll.qlInterestRateIndexValueDate(IndexON,D2111)</f>
        <v>54260</v>
      </c>
      <c r="F2111" s="193">
        <f>IFERROR(_xll.qlIndexFixing(IndexON,D2111,TRUE,_xll.ohTrigger(RecalcTrigger,TriggerON)),NA())</f>
        <v>1.4832007652865187E-2</v>
      </c>
      <c r="H2111" s="42">
        <f>_xll.qlCalendarAdvance(Calendar,$H2110,B2111,"f",FALSE)</f>
        <v>54260</v>
      </c>
      <c r="I2111" s="177">
        <f>_xll.qlInterestRateIndexValueDate(Index1M,$H2111)</f>
        <v>54262</v>
      </c>
      <c r="J2111" s="182">
        <f>IFERROR(_xll.qlIndexFixing(Index1M,$H2111,TRUE,_xll.ohTrigger(RecalcTrigger,Trigger1M)),NA())</f>
        <v>1.4887016034824674E-2</v>
      </c>
      <c r="K2111" s="44">
        <f>IFERROR(_xll.qlIndexFixing(Index3M,H2111,TRUE,_xll.ohTrigger(RecalcTrigger,Trigger3M)),NA())</f>
        <v>1.4865664267675979E-2</v>
      </c>
      <c r="L2111" s="44">
        <f>IFERROR(_xll.qlIndexFixing(Index6M,$H2111,TRUE,_xll.ohTrigger(RecalcTrigger,Trigger6M)),NA())</f>
        <v>1.520359167757759E-2</v>
      </c>
      <c r="M2111" s="183">
        <f>IFERROR(_xll.qlIndexFixing(Index1Y,$H2111,TRUE,_xll.ohTrigger(RecalcTrigger,Trigger1Y)),NA())</f>
        <v>1.5630855838253046E-2</v>
      </c>
      <c r="N2111" s="182">
        <f>IFERROR(_xll.qlIndexFixing(ONIndex1M,I2111,TRUE,_xll.ohTrigger(RecalcTrigger,Trigger1M)),NA())</f>
        <v>1.4875859452976314E-2</v>
      </c>
      <c r="O2111" s="44">
        <f>IFERROR(_xll.qlIndexFixing(ONIndex3M,I2111,TRUE,_xll.ohTrigger(RecalcTrigger,Trigger3M)),NA())</f>
        <v>1.483843744652269E-2</v>
      </c>
      <c r="P2111" s="44">
        <f>IFERROR(_xll.qlIndexFixing(ONIndex6M,I2111,TRUE,_xll.ohTrigger(RecalcTrigger,Trigger6M)),NA())</f>
        <v>1.5128274813669407E-2</v>
      </c>
      <c r="Q2111" s="183">
        <f>IFERROR(_xll.qlIndexFixing(ONIndex1Y,I2111,TRUE,_xll.ohTrigger(RecalcTrigger,Trigger1Y)),NA())</f>
        <v>1.5504974447875242E-2</v>
      </c>
    </row>
    <row r="2112" spans="2:17" x14ac:dyDescent="0.2">
      <c r="B2112" s="39" t="s">
        <v>42</v>
      </c>
      <c r="D2112" s="42">
        <f>_xll.qlCalendarAdvance(Calendar,$D2111,B2112,"f",FALSE)</f>
        <v>54267</v>
      </c>
      <c r="E2112" s="177">
        <f>_xll.qlInterestRateIndexValueDate(IndexON,D2112)</f>
        <v>54267</v>
      </c>
      <c r="F2112" s="193">
        <f>IFERROR(_xll.qlIndexFixing(IndexON,D2112,TRUE,_xll.ohTrigger(RecalcTrigger,TriggerON)),NA())</f>
        <v>1.4833300119239112E-2</v>
      </c>
      <c r="H2112" s="42">
        <f>_xll.qlCalendarAdvance(Calendar,$H2111,B2112,"f",FALSE)</f>
        <v>54267</v>
      </c>
      <c r="I2112" s="177">
        <f>_xll.qlInterestRateIndexValueDate(Index1M,$H2112)</f>
        <v>54269</v>
      </c>
      <c r="J2112" s="182">
        <f>IFERROR(_xll.qlIndexFixing(Index1M,$H2112,TRUE,_xll.ohTrigger(RecalcTrigger,Trigger1M)),NA())</f>
        <v>1.4887988517561512E-2</v>
      </c>
      <c r="K2112" s="44">
        <f>IFERROR(_xll.qlIndexFixing(Index3M,H2112,TRUE,_xll.ohTrigger(RecalcTrigger,Trigger3M)),NA())</f>
        <v>1.486555422190001E-2</v>
      </c>
      <c r="L2112" s="44">
        <f>IFERROR(_xll.qlIndexFixing(Index6M,$H2112,TRUE,_xll.ohTrigger(RecalcTrigger,Trigger6M)),NA())</f>
        <v>1.5203626989828462E-2</v>
      </c>
      <c r="M2112" s="183">
        <f>IFERROR(_xll.qlIndexFixing(Index1Y,$H2112,TRUE,_xll.ohTrigger(RecalcTrigger,Trigger1Y)),NA())</f>
        <v>1.5630815015873926E-2</v>
      </c>
      <c r="N2112" s="182">
        <f>IFERROR(_xll.qlIndexFixing(ONIndex1M,I2112,TRUE,_xll.ohTrigger(RecalcTrigger,Trigger1M)),NA())</f>
        <v>1.4876864922364064E-2</v>
      </c>
      <c r="O2112" s="44">
        <f>IFERROR(_xll.qlIndexFixing(ONIndex3M,I2112,TRUE,_xll.ohTrigger(RecalcTrigger,Trigger3M)),NA())</f>
        <v>1.4838335126690083E-2</v>
      </c>
      <c r="P2112" s="44">
        <f>IFERROR(_xll.qlIndexFixing(ONIndex6M,I2112,TRUE,_xll.ohTrigger(RecalcTrigger,Trigger6M)),NA())</f>
        <v>1.5129624210823422E-2</v>
      </c>
      <c r="Q2112" s="183">
        <f>IFERROR(_xll.qlIndexFixing(ONIndex1Y,I2112,TRUE,_xll.ohTrigger(RecalcTrigger,Trigger1Y)),NA())</f>
        <v>1.550545697253547E-2</v>
      </c>
    </row>
    <row r="2113" spans="2:17" x14ac:dyDescent="0.2">
      <c r="B2113" s="39" t="s">
        <v>42</v>
      </c>
      <c r="D2113" s="42">
        <f>_xll.qlCalendarAdvance(Calendar,$D2112,B2113,"f",FALSE)</f>
        <v>54274</v>
      </c>
      <c r="E2113" s="177">
        <f>_xll.qlInterestRateIndexValueDate(IndexON,D2113)</f>
        <v>54274</v>
      </c>
      <c r="F2113" s="193">
        <f>IFERROR(_xll.qlIndexFixing(IndexON,D2113,TRUE,_xll.ohTrigger(RecalcTrigger,TriggerON)),NA())</f>
        <v>1.4834571133413021E-2</v>
      </c>
      <c r="H2113" s="42">
        <f>_xll.qlCalendarAdvance(Calendar,$H2112,B2113,"f",FALSE)</f>
        <v>54274</v>
      </c>
      <c r="I2113" s="177">
        <f>_xll.qlInterestRateIndexValueDate(Index1M,$H2113)</f>
        <v>54276</v>
      </c>
      <c r="J2113" s="182">
        <f>IFERROR(_xll.qlIndexFixing(Index1M,$H2113,TRUE,_xll.ohTrigger(RecalcTrigger,Trigger1M)),NA())</f>
        <v>1.4888940097461389E-2</v>
      </c>
      <c r="K2113" s="44">
        <f>IFERROR(_xll.qlIndexFixing(Index3M,H2113,TRUE,_xll.ohTrigger(RecalcTrigger,Trigger3M)),NA())</f>
        <v>1.4865442932173879E-2</v>
      </c>
      <c r="L2113" s="44">
        <f>IFERROR(_xll.qlIndexFixing(Index6M,$H2113,TRUE,_xll.ohTrigger(RecalcTrigger,Trigger6M)),NA())</f>
        <v>1.5206097142250739E-2</v>
      </c>
      <c r="M2113" s="183">
        <f>IFERROR(_xll.qlIndexFixing(Index1Y,$H2113,TRUE,_xll.ohTrigger(RecalcTrigger,Trigger1Y)),NA())</f>
        <v>1.5630752868280334E-2</v>
      </c>
      <c r="N2113" s="182">
        <f>IFERROR(_xll.qlIndexFixing(ONIndex1M,I2113,TRUE,_xll.ohTrigger(RecalcTrigger,Trigger1M)),NA())</f>
        <v>1.4877849597425552E-2</v>
      </c>
      <c r="O2113" s="44">
        <f>IFERROR(_xll.qlIndexFixing(ONIndex3M,I2113,TRUE,_xll.ohTrigger(RecalcTrigger,Trigger3M)),NA())</f>
        <v>1.4838231582317007E-2</v>
      </c>
      <c r="P2113" s="44">
        <f>IFERROR(_xll.qlIndexFixing(ONIndex6M,I2113,TRUE,_xll.ohTrigger(RecalcTrigger,Trigger6M)),NA())</f>
        <v>1.5130965721326106E-2</v>
      </c>
      <c r="Q2113" s="183">
        <f>IFERROR(_xll.qlIndexFixing(ONIndex1Y,I2113,TRUE,_xll.ohTrigger(RecalcTrigger,Trigger1Y)),NA())</f>
        <v>1.5505919773532995E-2</v>
      </c>
    </row>
    <row r="2114" spans="2:17" x14ac:dyDescent="0.2">
      <c r="B2114" s="39" t="s">
        <v>42</v>
      </c>
      <c r="D2114" s="42">
        <f>_xll.qlCalendarAdvance(Calendar,$D2113,B2114,"f",FALSE)</f>
        <v>54281</v>
      </c>
      <c r="E2114" s="177">
        <f>_xll.qlInterestRateIndexValueDate(IndexON,D2114)</f>
        <v>54281</v>
      </c>
      <c r="F2114" s="193">
        <f>IFERROR(_xll.qlIndexFixing(IndexON,D2114,TRUE,_xll.ohTrigger(RecalcTrigger,TriggerON)),NA())</f>
        <v>1.4835820642709052E-2</v>
      </c>
      <c r="H2114" s="42">
        <f>_xll.qlCalendarAdvance(Calendar,$H2113,B2114,"f",FALSE)</f>
        <v>54281</v>
      </c>
      <c r="I2114" s="177">
        <f>_xll.qlInterestRateIndexValueDate(Index1M,$H2114)</f>
        <v>54283</v>
      </c>
      <c r="J2114" s="182">
        <f>IFERROR(_xll.qlIndexFixing(Index1M,$H2114,TRUE,_xll.ohTrigger(RecalcTrigger,Trigger1M)),NA())</f>
        <v>1.4889870724644205E-2</v>
      </c>
      <c r="K2114" s="44">
        <f>IFERROR(_xll.qlIndexFixing(Index3M,H2114,TRUE,_xll.ohTrigger(RecalcTrigger,Trigger3M)),NA())</f>
        <v>1.4865330395991767E-2</v>
      </c>
      <c r="L2114" s="44">
        <f>IFERROR(_xll.qlIndexFixing(Index6M,$H2114,TRUE,_xll.ohTrigger(RecalcTrigger,Trigger6M)),NA())</f>
        <v>1.520733745210685E-2</v>
      </c>
      <c r="M2114" s="183">
        <f>IFERROR(_xll.qlIndexFixing(Index1Y,$H2114,TRUE,_xll.ohTrigger(RecalcTrigger,Trigger1Y)),NA())</f>
        <v>1.5630669344757771E-2</v>
      </c>
      <c r="N2114" s="182">
        <f>IFERROR(_xll.qlIndexFixing(ONIndex1M,I2114,TRUE,_xll.ohTrigger(RecalcTrigger,Trigger1M)),NA())</f>
        <v>1.4878813428280679E-2</v>
      </c>
      <c r="O2114" s="44">
        <f>IFERROR(_xll.qlIndexFixing(ONIndex3M,I2114,TRUE,_xll.ohTrigger(RecalcTrigger,Trigger3M)),NA())</f>
        <v>1.4838126810925445E-2</v>
      </c>
      <c r="P2114" s="44">
        <f>IFERROR(_xll.qlIndexFixing(ONIndex6M,I2114,TRUE,_xll.ohTrigger(RecalcTrigger,Trigger6M)),NA())</f>
        <v>1.5132299320237408E-2</v>
      </c>
      <c r="Q2114" s="183">
        <f>IFERROR(_xll.qlIndexFixing(ONIndex1Y,I2114,TRUE,_xll.ohTrigger(RecalcTrigger,Trigger1Y)),NA())</f>
        <v>1.5506362800667972E-2</v>
      </c>
    </row>
    <row r="2115" spans="2:17" x14ac:dyDescent="0.2">
      <c r="B2115" s="39" t="s">
        <v>42</v>
      </c>
      <c r="D2115" s="42">
        <f>_xll.qlCalendarAdvance(Calendar,$D2114,B2115,"f",FALSE)</f>
        <v>54288</v>
      </c>
      <c r="E2115" s="177">
        <f>_xll.qlInterestRateIndexValueDate(IndexON,D2115)</f>
        <v>54288</v>
      </c>
      <c r="F2115" s="193">
        <f>IFERROR(_xll.qlIndexFixing(IndexON,D2115,TRUE,_xll.ohTrigger(RecalcTrigger,TriggerON)),NA())</f>
        <v>1.4837048594449342E-2</v>
      </c>
      <c r="H2115" s="42">
        <f>_xll.qlCalendarAdvance(Calendar,$H2114,B2115,"f",FALSE)</f>
        <v>54288</v>
      </c>
      <c r="I2115" s="177">
        <f>_xll.qlInterestRateIndexValueDate(Index1M,$H2115)</f>
        <v>54290</v>
      </c>
      <c r="J2115" s="182">
        <f>IFERROR(_xll.qlIndexFixing(Index1M,$H2115,TRUE,_xll.ohTrigger(RecalcTrigger,Trigger1M)),NA())</f>
        <v>1.4890780349219868E-2</v>
      </c>
      <c r="K2115" s="44">
        <f>IFERROR(_xll.qlIndexFixing(Index3M,H2115,TRUE,_xll.ohTrigger(RecalcTrigger,Trigger3M)),NA())</f>
        <v>1.4865216610845245E-2</v>
      </c>
      <c r="L2115" s="44">
        <f>IFERROR(_xll.qlIndexFixing(Index6M,$H2115,TRUE,_xll.ohTrigger(RecalcTrigger,Trigger6M)),NA())</f>
        <v>1.5208569446810954E-2</v>
      </c>
      <c r="M2115" s="183">
        <f>IFERROR(_xll.qlIndexFixing(Index1Y,$H2115,TRUE,_xll.ohTrigger(RecalcTrigger,Trigger1Y)),NA())</f>
        <v>1.5630564394592827E-2</v>
      </c>
      <c r="N2115" s="182">
        <f>IFERROR(_xll.qlIndexFixing(ONIndex1M,I2115,TRUE,_xll.ohTrigger(RecalcTrigger,Trigger1M)),NA())</f>
        <v>1.4879756365289154E-2</v>
      </c>
      <c r="O2115" s="44">
        <f>IFERROR(_xll.qlIndexFixing(ONIndex3M,I2115,TRUE,_xll.ohTrigger(RecalcTrigger,Trigger3M)),NA())</f>
        <v>1.4838020810117314E-2</v>
      </c>
      <c r="P2115" s="44">
        <f>IFERROR(_xll.qlIndexFixing(ONIndex6M,I2115,TRUE,_xll.ohTrigger(RecalcTrigger,Trigger6M)),NA())</f>
        <v>1.5133624982617278E-2</v>
      </c>
      <c r="Q2115" s="183">
        <f>IFERROR(_xll.qlIndexFixing(ONIndex1Y,I2115,TRUE,_xll.ohTrigger(RecalcTrigger,Trigger1Y)),NA())</f>
        <v>1.5506786004220174E-2</v>
      </c>
    </row>
    <row r="2116" spans="2:17" x14ac:dyDescent="0.2">
      <c r="B2116" s="39" t="s">
        <v>42</v>
      </c>
      <c r="D2116" s="42">
        <f>_xll.qlCalendarAdvance(Calendar,$D2115,B2116,"f",FALSE)</f>
        <v>54295</v>
      </c>
      <c r="E2116" s="177">
        <f>_xll.qlInterestRateIndexValueDate(IndexON,D2116)</f>
        <v>54295</v>
      </c>
      <c r="F2116" s="193">
        <f>IFERROR(_xll.qlIndexFixing(IndexON,D2116,TRUE,_xll.ohTrigger(RecalcTrigger,TriggerON)),NA())</f>
        <v>1.4838254936435646E-2</v>
      </c>
      <c r="H2116" s="42">
        <f>_xll.qlCalendarAdvance(Calendar,$H2115,B2116,"f",FALSE)</f>
        <v>54295</v>
      </c>
      <c r="I2116" s="177">
        <f>_xll.qlInterestRateIndexValueDate(Index1M,$H2116)</f>
        <v>54297</v>
      </c>
      <c r="J2116" s="182">
        <f>IFERROR(_xll.qlIndexFixing(Index1M,$H2116,TRUE,_xll.ohTrigger(RecalcTrigger,Trigger1M)),NA())</f>
        <v>1.4891668921308276E-2</v>
      </c>
      <c r="K2116" s="44">
        <f>IFERROR(_xll.qlIndexFixing(Index3M,H2116,TRUE,_xll.ohTrigger(RecalcTrigger,Trigger3M)),NA())</f>
        <v>1.4865101574228492E-2</v>
      </c>
      <c r="L2116" s="44">
        <f>IFERROR(_xll.qlIndexFixing(Index6M,$H2116,TRUE,_xll.ohTrigger(RecalcTrigger,Trigger6M)),NA())</f>
        <v>1.520857814319947E-2</v>
      </c>
      <c r="M2116" s="183">
        <f>IFERROR(_xll.qlIndexFixing(Index1Y,$H2116,TRUE,_xll.ohTrigger(RecalcTrigger,Trigger1Y)),NA())</f>
        <v>1.5630437967073852E-2</v>
      </c>
      <c r="N2116" s="182">
        <f>IFERROR(_xll.qlIndexFixing(ONIndex1M,I2116,TRUE,_xll.ohTrigger(RecalcTrigger,Trigger1M)),NA())</f>
        <v>1.4880678358570876E-2</v>
      </c>
      <c r="O2116" s="44">
        <f>IFERROR(_xll.qlIndexFixing(ONIndex3M,I2116,TRUE,_xll.ohTrigger(RecalcTrigger,Trigger3M)),NA())</f>
        <v>1.483791357733466E-2</v>
      </c>
      <c r="P2116" s="44">
        <f>IFERROR(_xll.qlIndexFixing(ONIndex6M,I2116,TRUE,_xll.ohTrigger(RecalcTrigger,Trigger6M)),NA())</f>
        <v>1.5134942683845409E-2</v>
      </c>
      <c r="Q2116" s="183">
        <f>IFERROR(_xll.qlIndexFixing(ONIndex1Y,I2116,TRUE,_xll.ohTrigger(RecalcTrigger,Trigger1Y)),NA())</f>
        <v>1.5507189334309501E-2</v>
      </c>
    </row>
    <row r="2117" spans="2:17" x14ac:dyDescent="0.2">
      <c r="B2117" s="39" t="s">
        <v>42</v>
      </c>
      <c r="D2117" s="42">
        <f>_xll.qlCalendarAdvance(Calendar,$D2116,B2117,"f",FALSE)</f>
        <v>54302</v>
      </c>
      <c r="E2117" s="177">
        <f>_xll.qlInterestRateIndexValueDate(IndexON,D2117)</f>
        <v>54302</v>
      </c>
      <c r="F2117" s="193">
        <f>IFERROR(_xll.qlIndexFixing(IndexON,D2117,TRUE,_xll.ohTrigger(RecalcTrigger,TriggerON)),NA())</f>
        <v>1.4839439616070038E-2</v>
      </c>
      <c r="H2117" s="42">
        <f>_xll.qlCalendarAdvance(Calendar,$H2116,B2117,"f",FALSE)</f>
        <v>54302</v>
      </c>
      <c r="I2117" s="177">
        <f>_xll.qlInterestRateIndexValueDate(Index1M,$H2117)</f>
        <v>54304</v>
      </c>
      <c r="J2117" s="182">
        <f>IFERROR(_xll.qlIndexFixing(Index1M,$H2117,TRUE,_xll.ohTrigger(RecalcTrigger,Trigger1M)),NA())</f>
        <v>1.4892536391034328E-2</v>
      </c>
      <c r="K2117" s="44">
        <f>IFERROR(_xll.qlIndexFixing(Index3M,H2117,TRUE,_xll.ohTrigger(RecalcTrigger,Trigger3M)),NA())</f>
        <v>1.4864687319279904E-2</v>
      </c>
      <c r="L2117" s="44">
        <f>IFERROR(_xll.qlIndexFixing(Index6M,$H2117,TRUE,_xll.ohTrigger(RecalcTrigger,Trigger6M)),NA())</f>
        <v>1.5208986024220626E-2</v>
      </c>
      <c r="M2117" s="183">
        <f>IFERROR(_xll.qlIndexFixing(Index1Y,$H2117,TRUE,_xll.ohTrigger(RecalcTrigger,Trigger1Y)),NA())</f>
        <v>1.5630290011490067E-2</v>
      </c>
      <c r="N2117" s="182">
        <f>IFERROR(_xll.qlIndexFixing(ONIndex1M,I2117,TRUE,_xll.ohTrigger(RecalcTrigger,Trigger1M)),NA())</f>
        <v>1.4881579358245745E-2</v>
      </c>
      <c r="O2117" s="44">
        <f>IFERROR(_xll.qlIndexFixing(ONIndex3M,I2117,TRUE,_xll.ohTrigger(RecalcTrigger,Trigger3M)),NA())</f>
        <v>1.4837805109939595E-2</v>
      </c>
      <c r="P2117" s="44">
        <f>IFERROR(_xll.qlIndexFixing(ONIndex6M,I2117,TRUE,_xll.ohTrigger(RecalcTrigger,Trigger6M)),NA())</f>
        <v>1.5136252398502137E-2</v>
      </c>
      <c r="Q2117" s="183">
        <f>IFERROR(_xll.qlIndexFixing(ONIndex1Y,I2117,TRUE,_xll.ohTrigger(RecalcTrigger,Trigger1Y)),NA())</f>
        <v>1.5507572740816045E-2</v>
      </c>
    </row>
    <row r="2118" spans="2:17" x14ac:dyDescent="0.2">
      <c r="B2118" s="39" t="s">
        <v>42</v>
      </c>
      <c r="D2118" s="42">
        <f>_xll.qlCalendarAdvance(Calendar,$D2117,B2118,"f",FALSE)</f>
        <v>54309</v>
      </c>
      <c r="E2118" s="177">
        <f>_xll.qlInterestRateIndexValueDate(IndexON,D2118)</f>
        <v>54309</v>
      </c>
      <c r="F2118" s="193">
        <f>IFERROR(_xll.qlIndexFixing(IndexON,D2118,TRUE,_xll.ohTrigger(RecalcTrigger,TriggerON)),NA())</f>
        <v>1.4840602580674656E-2</v>
      </c>
      <c r="H2118" s="42">
        <f>_xll.qlCalendarAdvance(Calendar,$H2117,B2118,"f",FALSE)</f>
        <v>54309</v>
      </c>
      <c r="I2118" s="177">
        <f>_xll.qlInterestRateIndexValueDate(Index1M,$H2118)</f>
        <v>54311</v>
      </c>
      <c r="J2118" s="182">
        <f>IFERROR(_xll.qlIndexFixing(Index1M,$H2118,TRUE,_xll.ohTrigger(RecalcTrigger,Trigger1M)),NA())</f>
        <v>1.4893382708502934E-2</v>
      </c>
      <c r="K2118" s="44">
        <f>IFERROR(_xll.qlIndexFixing(Index3M,H2118,TRUE,_xll.ohTrigger(RecalcTrigger,Trigger3M)),NA())</f>
        <v>1.4864569867260804E-2</v>
      </c>
      <c r="L2118" s="44">
        <f>IFERROR(_xll.qlIndexFixing(Index6M,$H2118,TRUE,_xll.ohTrigger(RecalcTrigger,Trigger6M)),NA())</f>
        <v>1.5210195706818254E-2</v>
      </c>
      <c r="M2118" s="183">
        <f>IFERROR(_xll.qlIndexFixing(Index1Y,$H2118,TRUE,_xll.ohTrigger(RecalcTrigger,Trigger1Y)),NA())</f>
        <v>1.5630120477132668E-2</v>
      </c>
      <c r="N2118" s="182">
        <f>IFERROR(_xll.qlIndexFixing(ONIndex1M,I2118,TRUE,_xll.ohTrigger(RecalcTrigger,Trigger1M)),NA())</f>
        <v>1.488245931443366E-2</v>
      </c>
      <c r="O2118" s="44">
        <f>IFERROR(_xll.qlIndexFixing(ONIndex3M,I2118,TRUE,_xll.ohTrigger(RecalcTrigger,Trigger3M)),NA())</f>
        <v>1.4837695405773843E-2</v>
      </c>
      <c r="P2118" s="44">
        <f>IFERROR(_xll.qlIndexFixing(ONIndex6M,I2118,TRUE,_xll.ohTrigger(RecalcTrigger,Trigger6M)),NA())</f>
        <v>1.5137554102127027E-2</v>
      </c>
      <c r="Q2118" s="183">
        <f>IFERROR(_xll.qlIndexFixing(ONIndex1Y,I2118,TRUE,_xll.ohTrigger(RecalcTrigger,Trigger1Y)),NA())</f>
        <v>1.5507936173699832E-2</v>
      </c>
    </row>
    <row r="2119" spans="2:17" x14ac:dyDescent="0.2">
      <c r="B2119" s="39" t="s">
        <v>42</v>
      </c>
      <c r="D2119" s="42">
        <f>_xll.qlCalendarAdvance(Calendar,$D2118,B2119,"f",FALSE)</f>
        <v>54316</v>
      </c>
      <c r="E2119" s="177">
        <f>_xll.qlInterestRateIndexValueDate(IndexON,D2119)</f>
        <v>54316</v>
      </c>
      <c r="F2119" s="193">
        <f>IFERROR(_xll.qlIndexFixing(IndexON,D2119,TRUE,_xll.ohTrigger(RecalcTrigger,TriggerON)),NA())</f>
        <v>1.4841743777891381E-2</v>
      </c>
      <c r="H2119" s="42">
        <f>_xll.qlCalendarAdvance(Calendar,$H2118,B2119,"f",FALSE)</f>
        <v>54316</v>
      </c>
      <c r="I2119" s="177">
        <f>_xll.qlInterestRateIndexValueDate(Index1M,$H2119)</f>
        <v>54318</v>
      </c>
      <c r="J2119" s="182">
        <f>IFERROR(_xll.qlIndexFixing(Index1M,$H2119,TRUE,_xll.ohTrigger(RecalcTrigger,Trigger1M)),NA())</f>
        <v>1.4894207823841488E-2</v>
      </c>
      <c r="K2119" s="44">
        <f>IFERROR(_xll.qlIndexFixing(Index3M,H2119,TRUE,_xll.ohTrigger(RecalcTrigger,Trigger3M)),NA())</f>
        <v>1.4864451156481577E-2</v>
      </c>
      <c r="L2119" s="44">
        <f>IFERROR(_xll.qlIndexFixing(Index6M,$H2119,TRUE,_xll.ohTrigger(RecalcTrigger,Trigger6M)),NA())</f>
        <v>1.5211396984490949E-2</v>
      </c>
      <c r="M2119" s="183">
        <f>IFERROR(_xll.qlIndexFixing(Index1Y,$H2119,TRUE,_xll.ohTrigger(RecalcTrigger,Trigger1Y)),NA())</f>
        <v>1.5629929313293933E-2</v>
      </c>
      <c r="N2119" s="182">
        <f>IFERROR(_xll.qlIndexFixing(ONIndex1M,I2119,TRUE,_xll.ohTrigger(RecalcTrigger,Trigger1M)),NA())</f>
        <v>1.4883318177574267E-2</v>
      </c>
      <c r="O2119" s="44">
        <f>IFERROR(_xll.qlIndexFixing(ONIndex3M,I2119,TRUE,_xll.ohTrigger(RecalcTrigger,Trigger3M)),NA())</f>
        <v>1.4837584461959707E-2</v>
      </c>
      <c r="P2119" s="44">
        <f>IFERROR(_xll.qlIndexFixing(ONIndex6M,I2119,TRUE,_xll.ohTrigger(RecalcTrigger,Trigger6M)),NA())</f>
        <v>1.5138847769460284E-2</v>
      </c>
      <c r="Q2119" s="183">
        <f>IFERROR(_xll.qlIndexFixing(ONIndex1Y,I2119,TRUE,_xll.ohTrigger(RecalcTrigger,Trigger1Y)),NA())</f>
        <v>1.5508279583400508E-2</v>
      </c>
    </row>
    <row r="2120" spans="2:17" x14ac:dyDescent="0.2">
      <c r="B2120" s="39" t="s">
        <v>42</v>
      </c>
      <c r="D2120" s="42">
        <f>_xll.qlCalendarAdvance(Calendar,$D2119,B2120,"f",FALSE)</f>
        <v>54323</v>
      </c>
      <c r="E2120" s="177">
        <f>_xll.qlInterestRateIndexValueDate(IndexON,D2120)</f>
        <v>54323</v>
      </c>
      <c r="F2120" s="193">
        <f>IFERROR(_xll.qlIndexFixing(IndexON,D2120,TRUE,_xll.ohTrigger(RecalcTrigger,TriggerON)),NA())</f>
        <v>1.4842863155202224E-2</v>
      </c>
      <c r="H2120" s="42">
        <f>_xll.qlCalendarAdvance(Calendar,$H2119,B2120,"f",FALSE)</f>
        <v>54323</v>
      </c>
      <c r="I2120" s="177">
        <f>_xll.qlInterestRateIndexValueDate(Index1M,$H2120)</f>
        <v>54325</v>
      </c>
      <c r="J2120" s="182">
        <f>IFERROR(_xll.qlIndexFixing(Index1M,$H2120,TRUE,_xll.ohTrigger(RecalcTrigger,Trigger1M)),NA())</f>
        <v>1.4895011687162396E-2</v>
      </c>
      <c r="K2120" s="44">
        <f>IFERROR(_xll.qlIndexFixing(Index3M,H2120,TRUE,_xll.ohTrigger(RecalcTrigger,Trigger3M)),NA())</f>
        <v>1.4864331184430821E-2</v>
      </c>
      <c r="L2120" s="44">
        <f>IFERROR(_xll.qlIndexFixing(Index6M,$H2120,TRUE,_xll.ohTrigger(RecalcTrigger,Trigger6M)),NA())</f>
        <v>1.5212589832121122E-2</v>
      </c>
      <c r="M2120" s="183">
        <f>IFERROR(_xll.qlIndexFixing(Index1Y,$H2120,TRUE,_xll.ohTrigger(RecalcTrigger,Trigger1Y)),NA())</f>
        <v>1.5629716469267477E-2</v>
      </c>
      <c r="N2120" s="182">
        <f>IFERROR(_xll.qlIndexFixing(ONIndex1M,I2120,TRUE,_xll.ohTrigger(RecalcTrigger,Trigger1M)),NA())</f>
        <v>1.4884155897627593E-2</v>
      </c>
      <c r="O2120" s="44">
        <f>IFERROR(_xll.qlIndexFixing(ONIndex3M,I2120,TRUE,_xll.ohTrigger(RecalcTrigger,Trigger3M)),NA())</f>
        <v>1.4837472276258978E-2</v>
      </c>
      <c r="P2120" s="44">
        <f>IFERROR(_xll.qlIndexFixing(ONIndex6M,I2120,TRUE,_xll.ohTrigger(RecalcTrigger,Trigger6M)),NA())</f>
        <v>1.5140133375881604E-2</v>
      </c>
      <c r="Q2120" s="183">
        <f>IFERROR(_xll.qlIndexFixing(ONIndex1Y,I2120,TRUE,_xll.ohTrigger(RecalcTrigger,Trigger1Y)),NA())</f>
        <v>1.5508602919798165E-2</v>
      </c>
    </row>
    <row r="2121" spans="2:17" x14ac:dyDescent="0.2">
      <c r="B2121" s="39" t="s">
        <v>42</v>
      </c>
      <c r="D2121" s="42">
        <f>_xll.qlCalendarAdvance(Calendar,$D2120,B2121,"f",FALSE)</f>
        <v>54330</v>
      </c>
      <c r="E2121" s="177">
        <f>_xll.qlInterestRateIndexValueDate(IndexON,D2121)</f>
        <v>54330</v>
      </c>
      <c r="F2121" s="193">
        <f>IFERROR(_xll.qlIndexFixing(IndexON,D2121,TRUE,_xll.ohTrigger(RecalcTrigger,TriggerON)),NA())</f>
        <v>1.4843960660169131E-2</v>
      </c>
      <c r="H2121" s="42">
        <f>_xll.qlCalendarAdvance(Calendar,$H2120,B2121,"f",FALSE)</f>
        <v>54330</v>
      </c>
      <c r="I2121" s="177">
        <f>_xll.qlInterestRateIndexValueDate(Index1M,$H2121)</f>
        <v>54332</v>
      </c>
      <c r="J2121" s="182">
        <f>IFERROR(_xll.qlIndexFixing(Index1M,$H2121,TRUE,_xll.ohTrigger(RecalcTrigger,Trigger1M)),NA())</f>
        <v>1.4895794248588057E-2</v>
      </c>
      <c r="K2121" s="44">
        <f>IFERROR(_xll.qlIndexFixing(Index3M,H2121,TRUE,_xll.ohTrigger(RecalcTrigger,Trigger3M)),NA())</f>
        <v>1.4865400273562389E-2</v>
      </c>
      <c r="L2121" s="44">
        <f>IFERROR(_xll.qlIndexFixing(Index6M,$H2121,TRUE,_xll.ohTrigger(RecalcTrigger,Trigger6M)),NA())</f>
        <v>1.5214176543578048E-2</v>
      </c>
      <c r="M2121" s="183">
        <f>IFERROR(_xll.qlIndexFixing(Index1Y,$H2121,TRUE,_xll.ohTrigger(RecalcTrigger,Trigger1Y)),NA())</f>
        <v>1.5629481894349082E-2</v>
      </c>
      <c r="N2121" s="182">
        <f>IFERROR(_xll.qlIndexFixing(ONIndex1M,I2121,TRUE,_xll.ohTrigger(RecalcTrigger,Trigger1M)),NA())</f>
        <v>1.4884972424873411E-2</v>
      </c>
      <c r="O2121" s="44">
        <f>IFERROR(_xll.qlIndexFixing(ONIndex3M,I2121,TRUE,_xll.ohTrigger(RecalcTrigger,Trigger3M)),NA())</f>
        <v>1.4837358846113702E-2</v>
      </c>
      <c r="P2121" s="44">
        <f>IFERROR(_xll.qlIndexFixing(ONIndex6M,I2121,TRUE,_xll.ohTrigger(RecalcTrigger,Trigger6M)),NA())</f>
        <v>1.5141410896370999E-2</v>
      </c>
      <c r="Q2121" s="183">
        <f>IFERROR(_xll.qlIndexFixing(ONIndex1Y,I2121,TRUE,_xll.ohTrigger(RecalcTrigger,Trigger1Y)),NA())</f>
        <v>1.5508906132852829E-2</v>
      </c>
    </row>
    <row r="2122" spans="2:17" x14ac:dyDescent="0.2">
      <c r="B2122" s="39" t="s">
        <v>42</v>
      </c>
      <c r="D2122" s="42">
        <f>_xll.qlCalendarAdvance(Calendar,$D2121,B2122,"f",FALSE)</f>
        <v>54337</v>
      </c>
      <c r="E2122" s="177">
        <f>_xll.qlInterestRateIndexValueDate(IndexON,D2122)</f>
        <v>54337</v>
      </c>
      <c r="F2122" s="193">
        <f>IFERROR(_xll.qlIndexFixing(IndexON,D2122,TRUE,_xll.ohTrigger(RecalcTrigger,TriggerON)),NA())</f>
        <v>1.484503624011424E-2</v>
      </c>
      <c r="H2122" s="42">
        <f>_xll.qlCalendarAdvance(Calendar,$H2121,B2122,"f",FALSE)</f>
        <v>54337</v>
      </c>
      <c r="I2122" s="177">
        <f>_xll.qlInterestRateIndexValueDate(Index1M,$H2122)</f>
        <v>54339</v>
      </c>
      <c r="J2122" s="182">
        <f>IFERROR(_xll.qlIndexFixing(Index1M,$H2122,TRUE,_xll.ohTrigger(RecalcTrigger,Trigger1M)),NA())</f>
        <v>1.4896555458230876E-2</v>
      </c>
      <c r="K2122" s="44">
        <f>IFERROR(_xll.qlIndexFixing(Index3M,H2122,TRUE,_xll.ohTrigger(RecalcTrigger,Trigger3M)),NA())</f>
        <v>1.4864384933228036E-2</v>
      </c>
      <c r="L2122" s="44">
        <f>IFERROR(_xll.qlIndexFixing(Index6M,$H2122,TRUE,_xll.ohTrigger(RecalcTrigger,Trigger6M)),NA())</f>
        <v>1.5215351890808578E-2</v>
      </c>
      <c r="M2122" s="183">
        <f>IFERROR(_xll.qlIndexFixing(Index1Y,$H2122,TRUE,_xll.ohTrigger(RecalcTrigger,Trigger1Y)),NA())</f>
        <v>1.5629225537834763E-2</v>
      </c>
      <c r="N2122" s="182">
        <f>IFERROR(_xll.qlIndexFixing(ONIndex1M,I2122,TRUE,_xll.ohTrigger(RecalcTrigger,Trigger1M)),NA())</f>
        <v>1.4885767709431619E-2</v>
      </c>
      <c r="O2122" s="44">
        <f>IFERROR(_xll.qlIndexFixing(ONIndex3M,I2122,TRUE,_xll.ohTrigger(RecalcTrigger,Trigger3M)),NA())</f>
        <v>1.4837244168885988E-2</v>
      </c>
      <c r="P2122" s="44">
        <f>IFERROR(_xll.qlIndexFixing(ONIndex6M,I2122,TRUE,_xll.ohTrigger(RecalcTrigger,Trigger6M)),NA())</f>
        <v>1.5142680305908485E-2</v>
      </c>
      <c r="Q2122" s="183">
        <f>IFERROR(_xll.qlIndexFixing(ONIndex1Y,I2122,TRUE,_xll.ohTrigger(RecalcTrigger,Trigger1Y)),NA())</f>
        <v>1.5509189172684401E-2</v>
      </c>
    </row>
    <row r="2123" spans="2:17" x14ac:dyDescent="0.2">
      <c r="B2123" s="39" t="s">
        <v>42</v>
      </c>
      <c r="D2123" s="42">
        <f>_xll.qlCalendarAdvance(Calendar,$D2122,B2123,"f",FALSE)</f>
        <v>54344</v>
      </c>
      <c r="E2123" s="177">
        <f>_xll.qlInterestRateIndexValueDate(IndexON,D2123)</f>
        <v>54344</v>
      </c>
      <c r="F2123" s="193">
        <f>IFERROR(_xll.qlIndexFixing(IndexON,D2123,TRUE,_xll.ohTrigger(RecalcTrigger,TriggerON)),NA())</f>
        <v>1.4846089842519561E-2</v>
      </c>
      <c r="H2123" s="42">
        <f>_xll.qlCalendarAdvance(Calendar,$H2122,B2123,"f",FALSE)</f>
        <v>54344</v>
      </c>
      <c r="I2123" s="177">
        <f>_xll.qlInterestRateIndexValueDate(Index1M,$H2123)</f>
        <v>54346</v>
      </c>
      <c r="J2123" s="182">
        <f>IFERROR(_xll.qlIndexFixing(Index1M,$H2123,TRUE,_xll.ohTrigger(RecalcTrigger,Trigger1M)),NA())</f>
        <v>1.4897295266210753E-2</v>
      </c>
      <c r="K2123" s="44">
        <f>IFERROR(_xll.qlIndexFixing(Index3M,H2123,TRUE,_xll.ohTrigger(RecalcTrigger,Trigger3M)),NA())</f>
        <v>1.4864261066109734E-2</v>
      </c>
      <c r="L2123" s="44">
        <f>IFERROR(_xll.qlIndexFixing(Index6M,$H2123,TRUE,_xll.ohTrigger(RecalcTrigger,Trigger6M)),NA())</f>
        <v>1.5216518730493673E-2</v>
      </c>
      <c r="M2123" s="183">
        <f>IFERROR(_xll.qlIndexFixing(Index1Y,$H2123,TRUE,_xll.ohTrigger(RecalcTrigger,Trigger1Y)),NA())</f>
        <v>1.562894734902338E-2</v>
      </c>
      <c r="N2123" s="182">
        <f>IFERROR(_xll.qlIndexFixing(ONIndex1M,I2123,TRUE,_xll.ohTrigger(RecalcTrigger,Trigger1M)),NA())</f>
        <v>1.488654170158199E-2</v>
      </c>
      <c r="O2123" s="44">
        <f>IFERROR(_xll.qlIndexFixing(ONIndex3M,I2123,TRUE,_xll.ohTrigger(RecalcTrigger,Trigger3M)),NA())</f>
        <v>1.4837128242337627E-2</v>
      </c>
      <c r="P2123" s="44">
        <f>IFERROR(_xll.qlIndexFixing(ONIndex6M,I2123,TRUE,_xll.ohTrigger(RecalcTrigger,Trigger6M)),NA())</f>
        <v>1.5143941579633946E-2</v>
      </c>
      <c r="Q2123" s="183">
        <f>IFERROR(_xll.qlIndexFixing(ONIndex1Y,I2123,TRUE,_xll.ohTrigger(RecalcTrigger,Trigger1Y)),NA())</f>
        <v>1.5509451989572653E-2</v>
      </c>
    </row>
    <row r="2124" spans="2:17" x14ac:dyDescent="0.2">
      <c r="B2124" s="39" t="s">
        <v>42</v>
      </c>
      <c r="D2124" s="42">
        <f>_xll.qlCalendarAdvance(Calendar,$D2123,B2124,"f",FALSE)</f>
        <v>54351</v>
      </c>
      <c r="E2124" s="177">
        <f>_xll.qlInterestRateIndexValueDate(IndexON,D2124)</f>
        <v>54351</v>
      </c>
      <c r="F2124" s="193">
        <f>IFERROR(_xll.qlIndexFixing(IndexON,D2124,TRUE,_xll.ohTrigger(RecalcTrigger,TriggerON)),NA())</f>
        <v>1.4847121415186848E-2</v>
      </c>
      <c r="H2124" s="42">
        <f>_xll.qlCalendarAdvance(Calendar,$H2123,B2124,"f",FALSE)</f>
        <v>54351</v>
      </c>
      <c r="I2124" s="177">
        <f>_xll.qlInterestRateIndexValueDate(Index1M,$H2124)</f>
        <v>54353</v>
      </c>
      <c r="J2124" s="182">
        <f>IFERROR(_xll.qlIndexFixing(Index1M,$H2124,TRUE,_xll.ohTrigger(RecalcTrigger,Trigger1M)),NA())</f>
        <v>1.4898013622647588E-2</v>
      </c>
      <c r="K2124" s="44">
        <f>IFERROR(_xll.qlIndexFixing(Index3M,H2124,TRUE,_xll.ohTrigger(RecalcTrigger,Trigger3M)),NA())</f>
        <v>1.4864135927463332E-2</v>
      </c>
      <c r="L2124" s="44">
        <f>IFERROR(_xll.qlIndexFixing(Index6M,$H2124,TRUE,_xll.ohTrigger(RecalcTrigger,Trigger6M)),NA())</f>
        <v>1.5217677037517155E-2</v>
      </c>
      <c r="M2124" s="183">
        <f>IFERROR(_xll.qlIndexFixing(Index1Y,$H2124,TRUE,_xll.ohTrigger(RecalcTrigger,Trigger1Y)),NA())</f>
        <v>1.5628647277214445E-2</v>
      </c>
      <c r="N2124" s="182">
        <f>IFERROR(_xll.qlIndexFixing(ONIndex1M,I2124,TRUE,_xll.ohTrigger(RecalcTrigger,Trigger1M)),NA())</f>
        <v>1.4887294351444424E-2</v>
      </c>
      <c r="O2124" s="44">
        <f>IFERROR(_xll.qlIndexFixing(ONIndex3M,I2124,TRUE,_xll.ohTrigger(RecalcTrigger,Trigger3M)),NA())</f>
        <v>1.4837011063670857E-2</v>
      </c>
      <c r="P2124" s="44">
        <f>IFERROR(_xll.qlIndexFixing(ONIndex6M,I2124,TRUE,_xll.ohTrigger(RecalcTrigger,Trigger6M)),NA())</f>
        <v>1.5145194692767205E-2</v>
      </c>
      <c r="Q2124" s="183">
        <f>IFERROR(_xll.qlIndexFixing(ONIndex1Y,I2124,TRUE,_xll.ohTrigger(RecalcTrigger,Trigger1Y)),NA())</f>
        <v>1.5509694533397678E-2</v>
      </c>
    </row>
    <row r="2125" spans="2:17" x14ac:dyDescent="0.2">
      <c r="B2125" s="39" t="s">
        <v>42</v>
      </c>
      <c r="D2125" s="42">
        <f>_xll.qlCalendarAdvance(Calendar,$D2124,B2125,"f",FALSE)</f>
        <v>54358</v>
      </c>
      <c r="E2125" s="177">
        <f>_xll.qlInterestRateIndexValueDate(IndexON,D2125)</f>
        <v>54358</v>
      </c>
      <c r="F2125" s="193">
        <f>IFERROR(_xll.qlIndexFixing(IndexON,D2125,TRUE,_xll.ohTrigger(RecalcTrigger,TriggerON)),NA())</f>
        <v>1.4848130905198431E-2</v>
      </c>
      <c r="H2125" s="42">
        <f>_xll.qlCalendarAdvance(Calendar,$H2124,B2125,"f",FALSE)</f>
        <v>54358</v>
      </c>
      <c r="I2125" s="177">
        <f>_xll.qlInterestRateIndexValueDate(Index1M,$H2125)</f>
        <v>54360</v>
      </c>
      <c r="J2125" s="182">
        <f>IFERROR(_xll.qlIndexFixing(Index1M,$H2125,TRUE,_xll.ohTrigger(RecalcTrigger,Trigger1M)),NA())</f>
        <v>1.4898710477658783E-2</v>
      </c>
      <c r="K2125" s="44">
        <f>IFERROR(_xll.qlIndexFixing(Index3M,H2125,TRUE,_xll.ohTrigger(RecalcTrigger,Trigger3M)),NA())</f>
        <v>1.4864009514780402E-2</v>
      </c>
      <c r="L2125" s="44">
        <f>IFERROR(_xll.qlIndexFixing(Index6M,$H2125,TRUE,_xll.ohTrigger(RecalcTrigger,Trigger6M)),NA())</f>
        <v>1.5218826786758902E-2</v>
      </c>
      <c r="M2125" s="183">
        <f>IFERROR(_xll.qlIndexFixing(Index1Y,$H2125,TRUE,_xll.ohTrigger(RecalcTrigger,Trigger1Y)),NA())</f>
        <v>1.5628325271708571E-2</v>
      </c>
      <c r="N2125" s="182">
        <f>IFERROR(_xll.qlIndexFixing(ONIndex1M,I2125,TRUE,_xll.ohTrigger(RecalcTrigger,Trigger1M)),NA())</f>
        <v>1.4888025609218758E-2</v>
      </c>
      <c r="O2125" s="44">
        <f>IFERROR(_xll.qlIndexFixing(ONIndex3M,I2125,TRUE,_xll.ohTrigger(RecalcTrigger,Trigger3M)),NA())</f>
        <v>1.4836892630647469E-2</v>
      </c>
      <c r="P2125" s="44">
        <f>IFERROR(_xll.qlIndexFixing(ONIndex6M,I2125,TRUE,_xll.ohTrigger(RecalcTrigger,Trigger6M)),NA())</f>
        <v>1.5146439620208341E-2</v>
      </c>
      <c r="Q2125" s="183">
        <f>IFERROR(_xll.qlIndexFixing(ONIndex1Y,I2125,TRUE,_xll.ohTrigger(RecalcTrigger,Trigger1Y)),NA())</f>
        <v>1.5509916754279374E-2</v>
      </c>
    </row>
    <row r="2126" spans="2:17" x14ac:dyDescent="0.2">
      <c r="B2126" s="39" t="s">
        <v>42</v>
      </c>
      <c r="D2126" s="42">
        <f>_xll.qlCalendarAdvance(Calendar,$D2125,B2126,"f",FALSE)</f>
        <v>54365</v>
      </c>
      <c r="E2126" s="177">
        <f>_xll.qlInterestRateIndexValueDate(IndexON,D2126)</f>
        <v>54365</v>
      </c>
      <c r="F2126" s="193">
        <f>IFERROR(_xll.qlIndexFixing(IndexON,D2126,TRUE,_xll.ohTrigger(RecalcTrigger,TriggerON)),NA())</f>
        <v>1.4849118260356065E-2</v>
      </c>
      <c r="H2126" s="42">
        <f>_xll.qlCalendarAdvance(Calendar,$H2125,B2126,"f",FALSE)</f>
        <v>54365</v>
      </c>
      <c r="I2126" s="177">
        <f>_xll.qlInterestRateIndexValueDate(Index1M,$H2126)</f>
        <v>54367</v>
      </c>
      <c r="J2126" s="182">
        <f>IFERROR(_xll.qlIndexFixing(Index1M,$H2126,TRUE,_xll.ohTrigger(RecalcTrigger,Trigger1M)),NA())</f>
        <v>1.489938578136174E-2</v>
      </c>
      <c r="K2126" s="44">
        <f>IFERROR(_xll.qlIndexFixing(Index3M,H2126,TRUE,_xll.ohTrigger(RecalcTrigger,Trigger3M)),NA())</f>
        <v>1.4863881825555991E-2</v>
      </c>
      <c r="L2126" s="44">
        <f>IFERROR(_xll.qlIndexFixing(Index6M,$H2126,TRUE,_xll.ohTrigger(RecalcTrigger,Trigger6M)),NA())</f>
        <v>1.5219568480421686E-2</v>
      </c>
      <c r="M2126" s="183">
        <f>IFERROR(_xll.qlIndexFixing(Index1Y,$H2126,TRUE,_xll.ohTrigger(RecalcTrigger,Trigger1Y)),NA())</f>
        <v>1.5627981281808992E-2</v>
      </c>
      <c r="N2126" s="182">
        <f>IFERROR(_xll.qlIndexFixing(ONIndex1M,I2126,TRUE,_xll.ohTrigger(RecalcTrigger,Trigger1M)),NA())</f>
        <v>1.4888735425104827E-2</v>
      </c>
      <c r="O2126" s="44">
        <f>IFERROR(_xll.qlIndexFixing(ONIndex3M,I2126,TRUE,_xll.ohTrigger(RecalcTrigger,Trigger3M)),NA())</f>
        <v>1.4836772940549636E-2</v>
      </c>
      <c r="P2126" s="44">
        <f>IFERROR(_xll.qlIndexFixing(ONIndex6M,I2126,TRUE,_xll.ohTrigger(RecalcTrigger,Trigger6M)),NA())</f>
        <v>1.5147676337177174E-2</v>
      </c>
      <c r="Q2126" s="183">
        <f>IFERROR(_xll.qlIndexFixing(ONIndex1Y,I2126,TRUE,_xll.ohTrigger(RecalcTrigger,Trigger1Y)),NA())</f>
        <v>1.5510118602257705E-2</v>
      </c>
    </row>
    <row r="2127" spans="2:17" x14ac:dyDescent="0.2">
      <c r="B2127" s="39" t="s">
        <v>42</v>
      </c>
      <c r="D2127" s="42">
        <f>_xll.qlCalendarAdvance(Calendar,$D2126,B2127,"f",FALSE)</f>
        <v>54372</v>
      </c>
      <c r="E2127" s="177">
        <f>_xll.qlInterestRateIndexValueDate(IndexON,D2127)</f>
        <v>54372</v>
      </c>
      <c r="F2127" s="193">
        <f>IFERROR(_xll.qlIndexFixing(IndexON,D2127,TRUE,_xll.ohTrigger(RecalcTrigger,TriggerON)),NA())</f>
        <v>1.485008342790195E-2</v>
      </c>
      <c r="H2127" s="42">
        <f>_xll.qlCalendarAdvance(Calendar,$H2126,B2127,"f",FALSE)</f>
        <v>54372</v>
      </c>
      <c r="I2127" s="177">
        <f>_xll.qlInterestRateIndexValueDate(Index1M,$H2127)</f>
        <v>54374</v>
      </c>
      <c r="J2127" s="182">
        <f>IFERROR(_xll.qlIndexFixing(Index1M,$H2127,TRUE,_xll.ohTrigger(RecalcTrigger,Trigger1M)),NA())</f>
        <v>1.4900039483871363E-2</v>
      </c>
      <c r="K2127" s="44">
        <f>IFERROR(_xll.qlIndexFixing(Index3M,H2127,TRUE,_xll.ohTrigger(RecalcTrigger,Trigger3M)),NA())</f>
        <v>1.4863752857279932E-2</v>
      </c>
      <c r="L2127" s="44">
        <f>IFERROR(_xll.qlIndexFixing(Index6M,$H2127,TRUE,_xll.ohTrigger(RecalcTrigger,Trigger6M)),NA())</f>
        <v>1.5220701614460883E-2</v>
      </c>
      <c r="M2127" s="183">
        <f>IFERROR(_xll.qlIndexFixing(Index1Y,$H2127,TRUE,_xll.ohTrigger(RecalcTrigger,Trigger1Y)),NA())</f>
        <v>1.5627615256819823E-2</v>
      </c>
      <c r="N2127" s="182">
        <f>IFERROR(_xll.qlIndexFixing(ONIndex1M,I2127,TRUE,_xll.ohTrigger(RecalcTrigger,Trigger1M)),NA())</f>
        <v>1.4889423749302466E-2</v>
      </c>
      <c r="O2127" s="44">
        <f>IFERROR(_xll.qlIndexFixing(ONIndex3M,I2127,TRUE,_xll.ohTrigger(RecalcTrigger,Trigger3M)),NA())</f>
        <v>1.4836651991219085E-2</v>
      </c>
      <c r="P2127" s="44">
        <f>IFERROR(_xll.qlIndexFixing(ONIndex6M,I2127,TRUE,_xll.ohTrigger(RecalcTrigger,Trigger6M)),NA())</f>
        <v>1.5148904818813591E-2</v>
      </c>
      <c r="Q2127" s="183">
        <f>IFERROR(_xll.qlIndexFixing(ONIndex1Y,I2127,TRUE,_xll.ohTrigger(RecalcTrigger,Trigger1Y)),NA())</f>
        <v>1.5510300027452573E-2</v>
      </c>
    </row>
    <row r="2128" spans="2:17" x14ac:dyDescent="0.2">
      <c r="B2128" s="39" t="s">
        <v>42</v>
      </c>
      <c r="D2128" s="42">
        <f>_xll.qlCalendarAdvance(Calendar,$D2127,B2128,"f",FALSE)</f>
        <v>54379</v>
      </c>
      <c r="E2128" s="177">
        <f>_xll.qlInterestRateIndexValueDate(IndexON,D2128)</f>
        <v>54379</v>
      </c>
      <c r="F2128" s="193">
        <f>IFERROR(_xll.qlIndexFixing(IndexON,D2128,TRUE,_xll.ohTrigger(RecalcTrigger,TriggerON)),NA())</f>
        <v>1.485102635547797E-2</v>
      </c>
      <c r="H2128" s="42">
        <f>_xll.qlCalendarAdvance(Calendar,$H2127,B2128,"f",FALSE)</f>
        <v>54379</v>
      </c>
      <c r="I2128" s="177">
        <f>_xll.qlInterestRateIndexValueDate(Index1M,$H2128)</f>
        <v>54381</v>
      </c>
      <c r="J2128" s="182">
        <f>IFERROR(_xll.qlIndexFixing(Index1M,$H2128,TRUE,_xll.ohTrigger(RecalcTrigger,Trigger1M)),NA())</f>
        <v>1.4900671535312549E-2</v>
      </c>
      <c r="K2128" s="44">
        <f>IFERROR(_xll.qlIndexFixing(Index3M,H2128,TRUE,_xll.ohTrigger(RecalcTrigger,Trigger3M)),NA())</f>
        <v>1.4863622607444667E-2</v>
      </c>
      <c r="L2128" s="44">
        <f>IFERROR(_xll.qlIndexFixing(Index6M,$H2128,TRUE,_xll.ohTrigger(RecalcTrigger,Trigger6M)),NA())</f>
        <v>1.5221826117518183E-2</v>
      </c>
      <c r="M2128" s="183">
        <f>IFERROR(_xll.qlIndexFixing(Index1Y,$H2128,TRUE,_xll.ohTrigger(RecalcTrigger,Trigger1Y)),NA())</f>
        <v>1.5627227146046713E-2</v>
      </c>
      <c r="N2128" s="182">
        <f>IFERROR(_xll.qlIndexFixing(ONIndex1M,I2128,TRUE,_xll.ohTrigger(RecalcTrigger,Trigger1M)),NA())</f>
        <v>1.4890090531931577E-2</v>
      </c>
      <c r="O2128" s="44">
        <f>IFERROR(_xll.qlIndexFixing(ONIndex3M,I2128,TRUE,_xll.ohTrigger(RecalcTrigger,Trigger3M)),NA())</f>
        <v>1.4836529779698182E-2</v>
      </c>
      <c r="P2128" s="44">
        <f>IFERROR(_xll.qlIndexFixing(ONIndex6M,I2128,TRUE,_xll.ohTrigger(RecalcTrigger,Trigger6M)),NA())</f>
        <v>1.5150125039937734E-2</v>
      </c>
      <c r="Q2128" s="183">
        <f>IFERROR(_xll.qlIndexFixing(ONIndex1Y,I2128,TRUE,_xll.ohTrigger(RecalcTrigger,Trigger1Y)),NA())</f>
        <v>1.5510460979903939E-2</v>
      </c>
    </row>
    <row r="2129" spans="2:17" x14ac:dyDescent="0.2">
      <c r="B2129" s="39" t="s">
        <v>42</v>
      </c>
      <c r="D2129" s="42">
        <f>_xll.qlCalendarAdvance(Calendar,$D2128,B2129,"f",FALSE)</f>
        <v>54386</v>
      </c>
      <c r="E2129" s="177">
        <f>_xll.qlInterestRateIndexValueDate(IndexON,D2129)</f>
        <v>54386</v>
      </c>
      <c r="F2129" s="193">
        <f>IFERROR(_xll.qlIndexFixing(IndexON,D2129,TRUE,_xll.ohTrigger(RecalcTrigger,TriggerON)),NA())</f>
        <v>1.485194699064607E-2</v>
      </c>
      <c r="H2129" s="42">
        <f>_xll.qlCalendarAdvance(Calendar,$H2128,B2129,"f",FALSE)</f>
        <v>54386</v>
      </c>
      <c r="I2129" s="177">
        <f>_xll.qlInterestRateIndexValueDate(Index1M,$H2129)</f>
        <v>54388</v>
      </c>
      <c r="J2129" s="182">
        <f>IFERROR(_xll.qlIndexFixing(Index1M,$H2129,TRUE,_xll.ohTrigger(RecalcTrigger,Trigger1M)),NA())</f>
        <v>1.4901281885805195E-2</v>
      </c>
      <c r="K2129" s="44">
        <f>IFERROR(_xll.qlIndexFixing(Index3M,H2129,TRUE,_xll.ohTrigger(RecalcTrigger,Trigger3M)),NA())</f>
        <v>1.4863491073546111E-2</v>
      </c>
      <c r="L2129" s="44">
        <f>IFERROR(_xll.qlIndexFixing(Index6M,$H2129,TRUE,_xll.ohTrigger(RecalcTrigger,Trigger6M)),NA())</f>
        <v>1.5222941964475116E-2</v>
      </c>
      <c r="M2129" s="183">
        <f>IFERROR(_xll.qlIndexFixing(Index1Y,$H2129,TRUE,_xll.ohTrigger(RecalcTrigger,Trigger1Y)),NA())</f>
        <v>1.5626816898796844E-2</v>
      </c>
      <c r="N2129" s="182">
        <f>IFERROR(_xll.qlIndexFixing(ONIndex1M,I2129,TRUE,_xll.ohTrigger(RecalcTrigger,Trigger1M)),NA())</f>
        <v>1.4890735723271931E-2</v>
      </c>
      <c r="O2129" s="44">
        <f>IFERROR(_xll.qlIndexFixing(ONIndex3M,I2129,TRUE,_xll.ohTrigger(RecalcTrigger,Trigger3M)),NA())</f>
        <v>1.4836406303748717E-2</v>
      </c>
      <c r="P2129" s="44">
        <f>IFERROR(_xll.qlIndexFixing(ONIndex6M,I2129,TRUE,_xll.ohTrigger(RecalcTrigger,Trigger6M)),NA())</f>
        <v>1.5151336975769425E-2</v>
      </c>
      <c r="Q2129" s="183">
        <f>IFERROR(_xll.qlIndexFixing(ONIndex1Y,I2129,TRUE,_xll.ohTrigger(RecalcTrigger,Trigger1Y)),NA())</f>
        <v>1.551060140965177E-2</v>
      </c>
    </row>
    <row r="2130" spans="2:17" x14ac:dyDescent="0.2">
      <c r="B2130" s="39" t="s">
        <v>42</v>
      </c>
      <c r="D2130" s="42">
        <f>_xll.qlCalendarAdvance(Calendar,$D2129,B2130,"f",FALSE)</f>
        <v>54393</v>
      </c>
      <c r="E2130" s="177">
        <f>_xll.qlInterestRateIndexValueDate(IndexON,D2130)</f>
        <v>54393</v>
      </c>
      <c r="F2130" s="193">
        <f>IFERROR(_xll.qlIndexFixing(IndexON,D2130,TRUE,_xll.ohTrigger(RecalcTrigger,TriggerON)),NA())</f>
        <v>1.4852845280648452E-2</v>
      </c>
      <c r="H2130" s="42">
        <f>_xll.qlCalendarAdvance(Calendar,$H2129,B2130,"f",FALSE)</f>
        <v>54393</v>
      </c>
      <c r="I2130" s="177">
        <f>_xll.qlInterestRateIndexValueDate(Index1M,$H2130)</f>
        <v>54395</v>
      </c>
      <c r="J2130" s="182">
        <f>IFERROR(_xll.qlIndexFixing(Index1M,$H2130,TRUE,_xll.ohTrigger(RecalcTrigger,Trigger1M)),NA())</f>
        <v>1.490187048546171E-2</v>
      </c>
      <c r="K2130" s="44">
        <f>IFERROR(_xll.qlIndexFixing(Index3M,H2130,TRUE,_xll.ohTrigger(RecalcTrigger,Trigger3M)),NA())</f>
        <v>1.486276483088389E-2</v>
      </c>
      <c r="L2130" s="44">
        <f>IFERROR(_xll.qlIndexFixing(Index6M,$H2130,TRUE,_xll.ohTrigger(RecalcTrigger,Trigger6M)),NA())</f>
        <v>1.5224446287097371E-2</v>
      </c>
      <c r="M2130" s="183">
        <f>IFERROR(_xll.qlIndexFixing(Index1Y,$H2130,TRUE,_xll.ohTrigger(RecalcTrigger,Trigger1Y)),NA())</f>
        <v>1.5626384464378928E-2</v>
      </c>
      <c r="N2130" s="182">
        <f>IFERROR(_xll.qlIndexFixing(ONIndex1M,I2130,TRUE,_xll.ohTrigger(RecalcTrigger,Trigger1M)),NA())</f>
        <v>1.4891359273363491E-2</v>
      </c>
      <c r="O2130" s="44">
        <f>IFERROR(_xll.qlIndexFixing(ONIndex3M,I2130,TRUE,_xll.ohTrigger(RecalcTrigger,Trigger3M)),NA())</f>
        <v>1.4836281560972608E-2</v>
      </c>
      <c r="P2130" s="44">
        <f>IFERROR(_xll.qlIndexFixing(ONIndex6M,I2130,TRUE,_xll.ohTrigger(RecalcTrigger,Trigger6M)),NA())</f>
        <v>1.5152540601528486E-2</v>
      </c>
      <c r="Q2130" s="183">
        <f>IFERROR(_xll.qlIndexFixing(ONIndex1Y,I2130,TRUE,_xll.ohTrigger(RecalcTrigger,Trigger1Y)),NA())</f>
        <v>1.5510721266895899E-2</v>
      </c>
    </row>
    <row r="2131" spans="2:17" x14ac:dyDescent="0.2">
      <c r="B2131" s="39" t="s">
        <v>42</v>
      </c>
      <c r="D2131" s="42">
        <f>_xll.qlCalendarAdvance(Calendar,$D2130,B2131,"f",FALSE)</f>
        <v>54400</v>
      </c>
      <c r="E2131" s="177">
        <f>_xll.qlInterestRateIndexValueDate(IndexON,D2131)</f>
        <v>54400</v>
      </c>
      <c r="F2131" s="193">
        <f>IFERROR(_xll.qlIndexFixing(IndexON,D2131,TRUE,_xll.ohTrigger(RecalcTrigger,TriggerON)),NA())</f>
        <v>1.4853721173366807E-2</v>
      </c>
      <c r="H2131" s="42">
        <f>_xll.qlCalendarAdvance(Calendar,$H2130,B2131,"f",FALSE)</f>
        <v>54400</v>
      </c>
      <c r="I2131" s="177">
        <f>_xll.qlInterestRateIndexValueDate(Index1M,$H2131)</f>
        <v>54402</v>
      </c>
      <c r="J2131" s="182">
        <f>IFERROR(_xll.qlIndexFixing(Index1M,$H2131,TRUE,_xll.ohTrigger(RecalcTrigger,Trigger1M)),NA())</f>
        <v>1.4902437284396997E-2</v>
      </c>
      <c r="K2131" s="44">
        <f>IFERROR(_xll.qlIndexFixing(Index3M,H2131,TRUE,_xll.ohTrigger(RecalcTrigger,Trigger3M)),NA())</f>
        <v>1.48626309174551E-2</v>
      </c>
      <c r="L2131" s="44">
        <f>IFERROR(_xll.qlIndexFixing(Index6M,$H2131,TRUE,_xll.ohTrigger(RecalcTrigger,Trigger6M)),NA())</f>
        <v>1.5225544162161637E-2</v>
      </c>
      <c r="M2131" s="183">
        <f>IFERROR(_xll.qlIndexFixing(Index1Y,$H2131,TRUE,_xll.ohTrigger(RecalcTrigger,Trigger1Y)),NA())</f>
        <v>1.5625929792103647E-2</v>
      </c>
      <c r="N2131" s="182">
        <f>IFERROR(_xll.qlIndexFixing(ONIndex1M,I2131,TRUE,_xll.ohTrigger(RecalcTrigger,Trigger1M)),NA())</f>
        <v>1.4891961132645903E-2</v>
      </c>
      <c r="O2131" s="44">
        <f>IFERROR(_xll.qlIndexFixing(ONIndex3M,I2131,TRUE,_xll.ohTrigger(RecalcTrigger,Trigger3M)),NA())</f>
        <v>1.483615554865203E-2</v>
      </c>
      <c r="P2131" s="44">
        <f>IFERROR(_xll.qlIndexFixing(ONIndex6M,I2131,TRUE,_xll.ohTrigger(RecalcTrigger,Trigger6M)),NA())</f>
        <v>1.5153735892274867E-2</v>
      </c>
      <c r="Q2131" s="183">
        <f>IFERROR(_xll.qlIndexFixing(ONIndex1Y,I2131,TRUE,_xll.ohTrigger(RecalcTrigger,Trigger1Y)),NA())</f>
        <v>1.5510820501596356E-2</v>
      </c>
    </row>
    <row r="2132" spans="2:17" x14ac:dyDescent="0.2">
      <c r="B2132" s="39" t="s">
        <v>42</v>
      </c>
      <c r="D2132" s="42">
        <f>_xll.qlCalendarAdvance(Calendar,$D2131,B2132,"f",FALSE)</f>
        <v>54407</v>
      </c>
      <c r="E2132" s="177">
        <f>_xll.qlInterestRateIndexValueDate(IndexON,D2132)</f>
        <v>54407</v>
      </c>
      <c r="F2132" s="193">
        <f>IFERROR(_xll.qlIndexFixing(IndexON,D2132,TRUE,_xll.ohTrigger(RecalcTrigger,TriggerON)),NA())</f>
        <v>1.4854574615803529E-2</v>
      </c>
      <c r="H2132" s="42">
        <f>_xll.qlCalendarAdvance(Calendar,$H2131,B2132,"f",FALSE)</f>
        <v>54407</v>
      </c>
      <c r="I2132" s="177">
        <f>_xll.qlInterestRateIndexValueDate(Index1M,$H2132)</f>
        <v>54409</v>
      </c>
      <c r="J2132" s="182">
        <f>IFERROR(_xll.qlIndexFixing(Index1M,$H2132,TRUE,_xll.ohTrigger(RecalcTrigger,Trigger1M)),NA())</f>
        <v>1.4902982232743445E-2</v>
      </c>
      <c r="K2132" s="44">
        <f>IFERROR(_xll.qlIndexFixing(Index3M,H2132,TRUE,_xll.ohTrigger(RecalcTrigger,Trigger3M)),NA())</f>
        <v>1.4862495712903545E-2</v>
      </c>
      <c r="L2132" s="44">
        <f>IFERROR(_xll.qlIndexFixing(Index6M,$H2132,TRUE,_xll.ohTrigger(RecalcTrigger,Trigger6M)),NA())</f>
        <v>1.5226633303616463E-2</v>
      </c>
      <c r="M2132" s="183">
        <f>IFERROR(_xll.qlIndexFixing(Index1Y,$H2132,TRUE,_xll.ohTrigger(RecalcTrigger,Trigger1Y)),NA())</f>
        <v>1.5625452831282562E-2</v>
      </c>
      <c r="N2132" s="182">
        <f>IFERROR(_xll.qlIndexFixing(ONIndex1M,I2132,TRUE,_xll.ohTrigger(RecalcTrigger,Trigger1M)),NA())</f>
        <v>1.4892541250999258E-2</v>
      </c>
      <c r="O2132" s="44">
        <f>IFERROR(_xll.qlIndexFixing(ONIndex3M,I2132,TRUE,_xll.ohTrigger(RecalcTrigger,Trigger3M)),NA())</f>
        <v>1.4836028264548773E-2</v>
      </c>
      <c r="P2132" s="44">
        <f>IFERROR(_xll.qlIndexFixing(ONIndex6M,I2132,TRUE,_xll.ohTrigger(RecalcTrigger,Trigger6M)),NA())</f>
        <v>1.5154922822988581E-2</v>
      </c>
      <c r="Q2132" s="183">
        <f>IFERROR(_xll.qlIndexFixing(ONIndex1Y,I2132,TRUE,_xll.ohTrigger(RecalcTrigger,Trigger1Y)),NA())</f>
        <v>1.5510899063713168E-2</v>
      </c>
    </row>
    <row r="2133" spans="2:17" x14ac:dyDescent="0.2">
      <c r="B2133" s="39" t="s">
        <v>42</v>
      </c>
      <c r="D2133" s="42">
        <f>_xll.qlCalendarAdvance(Calendar,$D2132,B2133,"f",FALSE)</f>
        <v>54414</v>
      </c>
      <c r="E2133" s="177">
        <f>_xll.qlInterestRateIndexValueDate(IndexON,D2133)</f>
        <v>54414</v>
      </c>
      <c r="F2133" s="193">
        <f>IFERROR(_xll.qlIndexFixing(IndexON,D2133,TRUE,_xll.ohTrigger(RecalcTrigger,TriggerON)),NA())</f>
        <v>1.4855405555840306E-2</v>
      </c>
      <c r="H2133" s="42">
        <f>_xll.qlCalendarAdvance(Calendar,$H2132,B2133,"f",FALSE)</f>
        <v>54414</v>
      </c>
      <c r="I2133" s="177">
        <f>_xll.qlInterestRateIndexValueDate(Index1M,$H2133)</f>
        <v>54416</v>
      </c>
      <c r="J2133" s="182">
        <f>IFERROR(_xll.qlIndexFixing(Index1M,$H2133,TRUE,_xll.ohTrigger(RecalcTrigger,Trigger1M)),NA())</f>
        <v>1.4903505280610962E-2</v>
      </c>
      <c r="K2133" s="44">
        <f>IFERROR(_xll.qlIndexFixing(Index3M,H2133,TRUE,_xll.ohTrigger(RecalcTrigger,Trigger3M)),NA())</f>
        <v>1.4862359214721899E-2</v>
      </c>
      <c r="L2133" s="44">
        <f>IFERROR(_xll.qlIndexFixing(Index6M,$H2133,TRUE,_xll.ohTrigger(RecalcTrigger,Trigger6M)),NA())</f>
        <v>1.5227713686342603E-2</v>
      </c>
      <c r="M2133" s="183">
        <f>IFERROR(_xll.qlIndexFixing(Index1Y,$H2133,TRUE,_xll.ohTrigger(RecalcTrigger,Trigger1Y)),NA())</f>
        <v>1.5624953531229641E-2</v>
      </c>
      <c r="N2133" s="182">
        <f>IFERROR(_xll.qlIndexFixing(ONIndex1M,I2133,TRUE,_xll.ohTrigger(RecalcTrigger,Trigger1M)),NA())</f>
        <v>1.4893177558166215E-2</v>
      </c>
      <c r="O2133" s="44">
        <f>IFERROR(_xll.qlIndexFixing(ONIndex3M,I2133,TRUE,_xll.ohTrigger(RecalcTrigger,Trigger3M)),NA())</f>
        <v>1.483588123615931E-2</v>
      </c>
      <c r="P2133" s="44">
        <f>IFERROR(_xll.qlIndexFixing(ONIndex6M,I2133,TRUE,_xll.ohTrigger(RecalcTrigger,Trigger6M)),NA())</f>
        <v>1.5156269046441295E-2</v>
      </c>
      <c r="Q2133" s="183">
        <f>IFERROR(_xll.qlIndexFixing(ONIndex1Y,I2133,TRUE,_xll.ohTrigger(RecalcTrigger,Trigger1Y)),NA())</f>
        <v>1.5510963471792039E-2</v>
      </c>
    </row>
    <row r="2134" spans="2:17" x14ac:dyDescent="0.2">
      <c r="B2134" s="39" t="s">
        <v>42</v>
      </c>
      <c r="D2134" s="42">
        <f>_xll.qlCalendarAdvance(Calendar,$D2133,B2134,"f",FALSE)</f>
        <v>54421</v>
      </c>
      <c r="E2134" s="177">
        <f>_xll.qlInterestRateIndexValueDate(IndexON,D2134)</f>
        <v>54421</v>
      </c>
      <c r="F2134" s="193">
        <f>IFERROR(_xll.qlIndexFixing(IndexON,D2134,TRUE,_xll.ohTrigger(RecalcTrigger,TriggerON)),NA())</f>
        <v>1.4856213940799279E-2</v>
      </c>
      <c r="H2134" s="42">
        <f>_xll.qlCalendarAdvance(Calendar,$H2133,B2134,"f",FALSE)</f>
        <v>54421</v>
      </c>
      <c r="I2134" s="177">
        <f>_xll.qlInterestRateIndexValueDate(Index1M,$H2134)</f>
        <v>54423</v>
      </c>
      <c r="J2134" s="182">
        <f>IFERROR(_xll.qlIndexFixing(Index1M,$H2134,TRUE,_xll.ohTrigger(RecalcTrigger,Trigger1M)),NA())</f>
        <v>1.4902979192497974E-2</v>
      </c>
      <c r="K2134" s="44">
        <f>IFERROR(_xll.qlIndexFixing(Index3M,H2134,TRUE,_xll.ohTrigger(RecalcTrigger,Trigger3M)),NA())</f>
        <v>1.4862221420404609E-2</v>
      </c>
      <c r="L2134" s="44">
        <f>IFERROR(_xll.qlIndexFixing(Index6M,$H2134,TRUE,_xll.ohTrigger(RecalcTrigger,Trigger6M)),NA())</f>
        <v>1.5228390478655939E-2</v>
      </c>
      <c r="M2134" s="183">
        <f>IFERROR(_xll.qlIndexFixing(Index1Y,$H2134,TRUE,_xll.ohTrigger(RecalcTrigger,Trigger1Y)),NA())</f>
        <v>1.5624431841259076E-2</v>
      </c>
      <c r="N2134" s="182">
        <f>IFERROR(_xll.qlIndexFixing(ONIndex1M,I2134,TRUE,_xll.ohTrigger(RecalcTrigger,Trigger1M)),NA())</f>
        <v>1.4893710921439762E-2</v>
      </c>
      <c r="O2134" s="44">
        <f>IFERROR(_xll.qlIndexFixing(ONIndex3M,I2134,TRUE,_xll.ohTrigger(RecalcTrigger,Trigger3M)),NA())</f>
        <v>1.4835751217843196E-2</v>
      </c>
      <c r="P2134" s="44">
        <f>IFERROR(_xll.qlIndexFixing(ONIndex6M,I2134,TRUE,_xll.ohTrigger(RecalcTrigger,Trigger6M)),NA())</f>
        <v>1.5157437978832178E-2</v>
      </c>
      <c r="Q2134" s="183">
        <f>IFERROR(_xll.qlIndexFixing(ONIndex1Y,I2134,TRUE,_xll.ohTrigger(RecalcTrigger,Trigger1Y)),NA())</f>
        <v>1.5510997567718121E-2</v>
      </c>
    </row>
    <row r="2135" spans="2:17" x14ac:dyDescent="0.2">
      <c r="B2135" s="39" t="s">
        <v>42</v>
      </c>
      <c r="D2135" s="42">
        <f>_xll.qlCalendarAdvance(Calendar,$D2134,B2135,"f",FALSE)</f>
        <v>54428</v>
      </c>
      <c r="E2135" s="177">
        <f>_xll.qlInterestRateIndexValueDate(IndexON,D2135)</f>
        <v>54428</v>
      </c>
      <c r="F2135" s="193">
        <f>IFERROR(_xll.qlIndexFixing(IndexON,D2135,TRUE,_xll.ohTrigger(RecalcTrigger,TriggerON)),NA())</f>
        <v>1.4856999718242392E-2</v>
      </c>
      <c r="H2135" s="42">
        <f>_xll.qlCalendarAdvance(Calendar,$H2134,B2135,"f",FALSE)</f>
        <v>54428</v>
      </c>
      <c r="I2135" s="177">
        <f>_xll.qlInterestRateIndexValueDate(Index1M,$H2135)</f>
        <v>54430</v>
      </c>
      <c r="J2135" s="182">
        <f>IFERROR(_xll.qlIndexFixing(Index1M,$H2135,TRUE,_xll.ohTrigger(RecalcTrigger,Trigger1M)),NA())</f>
        <v>1.4904485475393803E-2</v>
      </c>
      <c r="K2135" s="44">
        <f>IFERROR(_xll.qlIndexFixing(Index3M,H2135,TRUE,_xll.ohTrigger(RecalcTrigger,Trigger3M)),NA())</f>
        <v>1.4862082327445236E-2</v>
      </c>
      <c r="L2135" s="44">
        <f>IFERROR(_xll.qlIndexFixing(Index6M,$H2135,TRUE,_xll.ohTrigger(RecalcTrigger,Trigger6M)),NA())</f>
        <v>1.5229453861551931E-2</v>
      </c>
      <c r="M2135" s="183">
        <f>IFERROR(_xll.qlIndexFixing(Index1Y,$H2135,TRUE,_xll.ohTrigger(RecalcTrigger,Trigger1Y)),NA())</f>
        <v>1.5623887710688776E-2</v>
      </c>
      <c r="N2135" s="182">
        <f>IFERROR(_xll.qlIndexFixing(ONIndex1M,I2135,TRUE,_xll.ohTrigger(RecalcTrigger,Trigger1M)),NA())</f>
        <v>1.4894150663442574E-2</v>
      </c>
      <c r="O2135" s="44">
        <f>IFERROR(_xll.qlIndexFixing(ONIndex3M,I2135,TRUE,_xll.ohTrigger(RecalcTrigger,Trigger3M)),NA())</f>
        <v>1.4835638755164027E-2</v>
      </c>
      <c r="P2135" s="44">
        <f>IFERROR(_xll.qlIndexFixing(ONIndex6M,I2135,TRUE,_xll.ohTrigger(RecalcTrigger,Trigger6M)),NA())</f>
        <v>1.5158433205773036E-2</v>
      </c>
      <c r="Q2135" s="183">
        <f>IFERROR(_xll.qlIndexFixing(ONIndex1Y,I2135,TRUE,_xll.ohTrigger(RecalcTrigger,Trigger1Y)),NA())</f>
        <v>1.5511010216160415E-2</v>
      </c>
    </row>
    <row r="2136" spans="2:17" x14ac:dyDescent="0.2">
      <c r="B2136" s="39" t="s">
        <v>42</v>
      </c>
      <c r="D2136" s="42">
        <f>_xll.qlCalendarAdvance(Calendar,$D2135,B2136,"f",FALSE)</f>
        <v>54435</v>
      </c>
      <c r="E2136" s="177">
        <f>_xll.qlInterestRateIndexValueDate(IndexON,D2136)</f>
        <v>54435</v>
      </c>
      <c r="F2136" s="193">
        <f>IFERROR(_xll.qlIndexFixing(IndexON,D2136,TRUE,_xll.ohTrigger(RecalcTrigger,TriggerON)),NA())</f>
        <v>1.485776283557172E-2</v>
      </c>
      <c r="H2136" s="42">
        <f>_xll.qlCalendarAdvance(Calendar,$H2135,B2136,"f",FALSE)</f>
        <v>54435</v>
      </c>
      <c r="I2136" s="177">
        <f>_xll.qlInterestRateIndexValueDate(Index1M,$H2136)</f>
        <v>54437</v>
      </c>
      <c r="J2136" s="182">
        <f>IFERROR(_xll.qlIndexFixing(Index1M,$H2136,TRUE,_xll.ohTrigger(RecalcTrigger,Trigger1M)),NA())</f>
        <v>1.4904942522543929E-2</v>
      </c>
      <c r="K2136" s="44">
        <f>IFERROR(_xll.qlIndexFixing(Index3M,H2136,TRUE,_xll.ohTrigger(RecalcTrigger,Trigger3M)),NA())</f>
        <v>1.4861941933333789E-2</v>
      </c>
      <c r="L2136" s="44">
        <f>IFERROR(_xll.qlIndexFixing(Index6M,$H2136,TRUE,_xll.ohTrigger(RecalcTrigger,Trigger6M)),NA())</f>
        <v>1.523050841252886E-2</v>
      </c>
      <c r="M2136" s="183">
        <f>IFERROR(_xll.qlIndexFixing(Index1Y,$H2136,TRUE,_xll.ohTrigger(RecalcTrigger,Trigger1Y)),NA())</f>
        <v>1.5623321088835995E-2</v>
      </c>
      <c r="N2136" s="182">
        <f>IFERROR(_xll.qlIndexFixing(ONIndex1M,I2136,TRUE,_xll.ohTrigger(RecalcTrigger,Trigger1M)),NA())</f>
        <v>1.4894643320477741E-2</v>
      </c>
      <c r="O2136" s="44">
        <f>IFERROR(_xll.qlIndexFixing(ONIndex3M,I2136,TRUE,_xll.ohTrigger(RecalcTrigger,Trigger3M)),NA())</f>
        <v>1.4835506358110706E-2</v>
      </c>
      <c r="P2136" s="44">
        <f>IFERROR(_xll.qlIndexFixing(ONIndex6M,I2136,TRUE,_xll.ohTrigger(RecalcTrigger,Trigger6M)),NA())</f>
        <v>1.5159586447275331E-2</v>
      </c>
      <c r="Q2136" s="183">
        <f>IFERROR(_xll.qlIndexFixing(ONIndex1Y,I2136,TRUE,_xll.ohTrigger(RecalcTrigger,Trigger1Y)),NA())</f>
        <v>1.5511005589221583E-2</v>
      </c>
    </row>
    <row r="2137" spans="2:17" x14ac:dyDescent="0.2">
      <c r="B2137" s="39" t="s">
        <v>42</v>
      </c>
      <c r="D2137" s="42">
        <f>_xll.qlCalendarAdvance(Calendar,$D2136,B2137,"f",FALSE)</f>
        <v>54442</v>
      </c>
      <c r="E2137" s="177">
        <f>_xll.qlInterestRateIndexValueDate(IndexON,D2137)</f>
        <v>54442</v>
      </c>
      <c r="F2137" s="193">
        <f>IFERROR(_xll.qlIndexFixing(IndexON,D2137,TRUE,_xll.ohTrigger(RecalcTrigger,TriggerON)),NA())</f>
        <v>1.4858503240349208E-2</v>
      </c>
      <c r="H2137" s="42">
        <f>_xll.qlCalendarAdvance(Calendar,$H2136,B2137,"f",FALSE)</f>
        <v>54442</v>
      </c>
      <c r="I2137" s="177">
        <f>_xll.qlInterestRateIndexValueDate(Index1M,$H2137)</f>
        <v>54444</v>
      </c>
      <c r="J2137" s="182">
        <f>IFERROR(_xll.qlIndexFixing(Index1M,$H2137,TRUE,_xll.ohTrigger(RecalcTrigger,Trigger1M)),NA())</f>
        <v>1.4905377469694725E-2</v>
      </c>
      <c r="K2137" s="44">
        <f>IFERROR(_xll.qlIndexFixing(Index3M,H2137,TRUE,_xll.ohTrigger(RecalcTrigger,Trigger3M)),NA())</f>
        <v>1.4861800235565603E-2</v>
      </c>
      <c r="L2137" s="44">
        <f>IFERROR(_xll.qlIndexFixing(Index6M,$H2137,TRUE,_xll.ohTrigger(RecalcTrigger,Trigger6M)),NA())</f>
        <v>1.5231554106469139E-2</v>
      </c>
      <c r="M2137" s="183">
        <f>IFERROR(_xll.qlIndexFixing(Index1Y,$H2137,TRUE,_xll.ohTrigger(RecalcTrigger,Trigger1Y)),NA())</f>
        <v>1.5622731925021274E-2</v>
      </c>
      <c r="N2137" s="182">
        <f>IFERROR(_xll.qlIndexFixing(ONIndex1M,I2137,TRUE,_xll.ohTrigger(RecalcTrigger,Trigger1M)),NA())</f>
        <v>1.4895113987742903E-2</v>
      </c>
      <c r="O2137" s="44">
        <f>IFERROR(_xll.qlIndexFixing(ONIndex3M,I2137,TRUE,_xll.ohTrigger(RecalcTrigger,Trigger3M)),NA())</f>
        <v>1.4835372676564873E-2</v>
      </c>
      <c r="P2137" s="44">
        <f>IFERROR(_xll.qlIndexFixing(ONIndex6M,I2137,TRUE,_xll.ohTrigger(RecalcTrigger,Trigger6M)),NA())</f>
        <v>1.5160731204284517E-2</v>
      </c>
      <c r="Q2137" s="183">
        <f>IFERROR(_xll.qlIndexFixing(ONIndex1Y,I2137,TRUE,_xll.ohTrigger(RecalcTrigger,Trigger1Y)),NA())</f>
        <v>1.5510980040218669E-2</v>
      </c>
    </row>
    <row r="2138" spans="2:17" x14ac:dyDescent="0.2">
      <c r="B2138" s="39" t="s">
        <v>42</v>
      </c>
      <c r="D2138" s="42">
        <f>_xll.qlCalendarAdvance(Calendar,$D2137,B2138,"f",FALSE)</f>
        <v>54449</v>
      </c>
      <c r="E2138" s="177">
        <f>_xll.qlInterestRateIndexValueDate(IndexON,D2138)</f>
        <v>54449</v>
      </c>
      <c r="F2138" s="193">
        <f>IFERROR(_xll.qlIndexFixing(IndexON,D2138,TRUE,_xll.ohTrigger(RecalcTrigger,TriggerON)),NA())</f>
        <v>1.4859220880056867E-2</v>
      </c>
      <c r="H2138" s="42">
        <f>_xll.qlCalendarAdvance(Calendar,$H2137,B2138,"f",FALSE)</f>
        <v>54449</v>
      </c>
      <c r="I2138" s="177">
        <f>_xll.qlInterestRateIndexValueDate(Index1M,$H2138)</f>
        <v>54451</v>
      </c>
      <c r="J2138" s="182">
        <f>IFERROR(_xll.qlIndexFixing(Index1M,$H2138,TRUE,_xll.ohTrigger(RecalcTrigger,Trigger1M)),NA())</f>
        <v>1.4904781826901102E-2</v>
      </c>
      <c r="K2138" s="44">
        <f>IFERROR(_xll.qlIndexFixing(Index3M,H2138,TRUE,_xll.ohTrigger(RecalcTrigger,Trigger3M)),NA())</f>
        <v>1.486165723163424E-2</v>
      </c>
      <c r="L2138" s="44">
        <f>IFERROR(_xll.qlIndexFixing(Index6M,$H2138,TRUE,_xll.ohTrigger(RecalcTrigger,Trigger6M)),NA())</f>
        <v>1.523259091825606E-2</v>
      </c>
      <c r="M2138" s="183">
        <f>IFERROR(_xll.qlIndexFixing(Index1Y,$H2138,TRUE,_xll.ohTrigger(RecalcTrigger,Trigger1Y)),NA())</f>
        <v>1.5622120168566246E-2</v>
      </c>
      <c r="N2138" s="182">
        <f>IFERROR(_xll.qlIndexFixing(ONIndex1M,I2138,TRUE,_xll.ohTrigger(RecalcTrigger,Trigger1M)),NA())</f>
        <v>1.4895562615437896E-2</v>
      </c>
      <c r="O2138" s="44">
        <f>IFERROR(_xll.qlIndexFixing(ONIndex3M,I2138,TRUE,_xll.ohTrigger(RecalcTrigger,Trigger3M)),NA())</f>
        <v>1.4835237708288318E-2</v>
      </c>
      <c r="P2138" s="44">
        <f>IFERROR(_xll.qlIndexFixing(ONIndex6M,I2138,TRUE,_xll.ohTrigger(RecalcTrigger,Trigger6M)),NA())</f>
        <v>1.5161867451860545E-2</v>
      </c>
      <c r="Q2138" s="183">
        <f>IFERROR(_xll.qlIndexFixing(ONIndex1Y,I2138,TRUE,_xll.ohTrigger(RecalcTrigger,Trigger1Y)),NA())</f>
        <v>1.5510933519111703E-2</v>
      </c>
    </row>
    <row r="2139" spans="2:17" x14ac:dyDescent="0.2">
      <c r="B2139" s="39" t="s">
        <v>42</v>
      </c>
      <c r="D2139" s="42">
        <f>_xll.qlCalendarAdvance(Calendar,$D2138,B2139,"f",FALSE)</f>
        <v>54456</v>
      </c>
      <c r="E2139" s="177">
        <f>_xll.qlInterestRateIndexValueDate(IndexON,D2139)</f>
        <v>54456</v>
      </c>
      <c r="F2139" s="193">
        <f>IFERROR(_xll.qlIndexFixing(IndexON,D2139,TRUE,_xll.ohTrigger(RecalcTrigger,TriggerON)),NA())</f>
        <v>1.4859915702096771E-2</v>
      </c>
      <c r="H2139" s="42">
        <f>_xll.qlCalendarAdvance(Calendar,$H2138,B2139,"f",FALSE)</f>
        <v>54456</v>
      </c>
      <c r="I2139" s="177">
        <f>_xll.qlInterestRateIndexValueDate(Index1M,$H2139)</f>
        <v>54458</v>
      </c>
      <c r="J2139" s="182">
        <f>IFERROR(_xll.qlIndexFixing(Index1M,$H2139,TRUE,_xll.ohTrigger(RecalcTrigger,Trigger1M)),NA())</f>
        <v>1.4904842289098814E-2</v>
      </c>
      <c r="K2139" s="44">
        <f>IFERROR(_xll.qlIndexFixing(Index3M,H2139,TRUE,_xll.ohTrigger(RecalcTrigger,Trigger3M)),NA())</f>
        <v>1.4861217096712212E-2</v>
      </c>
      <c r="L2139" s="44">
        <f>IFERROR(_xll.qlIndexFixing(Index6M,$H2139,TRUE,_xll.ohTrigger(RecalcTrigger,Trigger6M)),NA())</f>
        <v>1.5233618822773364E-2</v>
      </c>
      <c r="M2139" s="183">
        <f>IFERROR(_xll.qlIndexFixing(Index1Y,$H2139,TRUE,_xll.ohTrigger(RecalcTrigger,Trigger1Y)),NA())</f>
        <v>1.5621485768793643E-2</v>
      </c>
      <c r="N2139" s="182">
        <f>IFERROR(_xll.qlIndexFixing(ONIndex1M,I2139,TRUE,_xll.ohTrigger(RecalcTrigger,Trigger1M)),NA())</f>
        <v>1.4895989153522748E-2</v>
      </c>
      <c r="O2139" s="44">
        <f>IFERROR(_xll.qlIndexFixing(ONIndex3M,I2139,TRUE,_xll.ohTrigger(RecalcTrigger,Trigger3M)),NA())</f>
        <v>1.4835101450483279E-2</v>
      </c>
      <c r="P2139" s="44">
        <f>IFERROR(_xll.qlIndexFixing(ONIndex6M,I2139,TRUE,_xll.ohTrigger(RecalcTrigger,Trigger6M)),NA())</f>
        <v>1.5162995164983428E-2</v>
      </c>
      <c r="Q2139" s="183">
        <f>IFERROR(_xll.qlIndexFixing(ONIndex1Y,I2139,TRUE,_xll.ohTrigger(RecalcTrigger,Trigger1Y)),NA())</f>
        <v>1.5510865976100519E-2</v>
      </c>
    </row>
    <row r="2140" spans="2:17" x14ac:dyDescent="0.2">
      <c r="B2140" s="39" t="s">
        <v>42</v>
      </c>
      <c r="D2140" s="42">
        <f>_xll.qlCalendarAdvance(Calendar,$D2139,B2140,"f",FALSE)</f>
        <v>54463</v>
      </c>
      <c r="E2140" s="177">
        <f>_xll.qlInterestRateIndexValueDate(IndexON,D2140)</f>
        <v>54463</v>
      </c>
      <c r="F2140" s="193">
        <f>IFERROR(_xll.qlIndexFixing(IndexON,D2140,TRUE,_xll.ohTrigger(RecalcTrigger,TriggerON)),NA())</f>
        <v>1.4860587654190738E-2</v>
      </c>
      <c r="H2140" s="42">
        <f>_xll.qlCalendarAdvance(Calendar,$H2139,B2140,"f",FALSE)</f>
        <v>54463</v>
      </c>
      <c r="I2140" s="177">
        <f>_xll.qlInterestRateIndexValueDate(Index1M,$H2140)</f>
        <v>54465</v>
      </c>
      <c r="J2140" s="182">
        <f>IFERROR(_xll.qlIndexFixing(Index1M,$H2140,TRUE,_xll.ohTrigger(RecalcTrigger,Trigger1M)),NA())</f>
        <v>1.490521694726616E-2</v>
      </c>
      <c r="K2140" s="44">
        <f>IFERROR(_xll.qlIndexFixing(Index3M,H2140,TRUE,_xll.ohTrigger(RecalcTrigger,Trigger3M)),NA())</f>
        <v>1.4861071573047184E-2</v>
      </c>
      <c r="L2140" s="44">
        <f>IFERROR(_xll.qlIndexFixing(Index6M,$H2140,TRUE,_xll.ohTrigger(RecalcTrigger,Trigger6M)),NA())</f>
        <v>1.5234637794904788E-2</v>
      </c>
      <c r="M2140" s="183">
        <f>IFERROR(_xll.qlIndexFixing(Index1Y,$H2140,TRUE,_xll.ohTrigger(RecalcTrigger,Trigger1Y)),NA())</f>
        <v>1.5620828675028817E-2</v>
      </c>
      <c r="N2140" s="182">
        <f>IFERROR(_xll.qlIndexFixing(ONIndex1M,I2140,TRUE,_xll.ohTrigger(RecalcTrigger,Trigger1M)),NA())</f>
        <v>1.4896393552437104E-2</v>
      </c>
      <c r="O2140" s="44">
        <f>IFERROR(_xll.qlIndexFixing(ONIndex3M,I2140,TRUE,_xll.ohTrigger(RecalcTrigger,Trigger3M)),NA())</f>
        <v>1.4834963900751674E-2</v>
      </c>
      <c r="P2140" s="44">
        <f>IFERROR(_xll.qlIndexFixing(ONIndex6M,I2140,TRUE,_xll.ohTrigger(RecalcTrigger,Trigger6M)),NA())</f>
        <v>1.5164114318713118E-2</v>
      </c>
      <c r="Q2140" s="183">
        <f>IFERROR(_xll.qlIndexFixing(ONIndex1Y,I2140,TRUE,_xll.ohTrigger(RecalcTrigger,Trigger1Y)),NA())</f>
        <v>1.5510777361145145E-2</v>
      </c>
    </row>
    <row r="2141" spans="2:17" x14ac:dyDescent="0.2">
      <c r="B2141" s="39" t="s">
        <v>42</v>
      </c>
      <c r="D2141" s="42">
        <f>_xll.qlCalendarAdvance(Calendar,$D2140,B2141,"f",FALSE)</f>
        <v>54470</v>
      </c>
      <c r="E2141" s="177">
        <f>_xll.qlInterestRateIndexValueDate(IndexON,D2141)</f>
        <v>54470</v>
      </c>
      <c r="F2141" s="193">
        <f>IFERROR(_xll.qlIndexFixing(IndexON,D2141,TRUE,_xll.ohTrigger(RecalcTrigger,TriggerON)),NA())</f>
        <v>1.4861236683580969E-2</v>
      </c>
      <c r="H2141" s="42">
        <f>_xll.qlCalendarAdvance(Calendar,$H2140,B2141,"f",FALSE)</f>
        <v>54470</v>
      </c>
      <c r="I2141" s="177">
        <f>_xll.qlInterestRateIndexValueDate(Index1M,$H2141)</f>
        <v>54472</v>
      </c>
      <c r="J2141" s="182">
        <f>IFERROR(_xll.qlIndexFixing(Index1M,$H2141,TRUE,_xll.ohTrigger(RecalcTrigger,Trigger1M)),NA())</f>
        <v>1.4905569323851215E-2</v>
      </c>
      <c r="K2141" s="44">
        <f>IFERROR(_xll.qlIndexFixing(Index3M,H2141,TRUE,_xll.ohTrigger(RecalcTrigger,Trigger3M)),NA())</f>
        <v>1.4860924735931235E-2</v>
      </c>
      <c r="L2141" s="44">
        <f>IFERROR(_xll.qlIndexFixing(Index6M,$H2141,TRUE,_xll.ohTrigger(RecalcTrigger,Trigger6M)),NA())</f>
        <v>1.5235647809532302E-2</v>
      </c>
      <c r="M2141" s="183">
        <f>IFERROR(_xll.qlIndexFixing(Index1Y,$H2141,TRUE,_xll.ohTrigger(RecalcTrigger,Trigger1Y)),NA())</f>
        <v>1.5620148836598225E-2</v>
      </c>
      <c r="N2141" s="182">
        <f>IFERROR(_xll.qlIndexFixing(ONIndex1M,I2141,TRUE,_xll.ohTrigger(RecalcTrigger,Trigger1M)),NA())</f>
        <v>1.489677576214099E-2</v>
      </c>
      <c r="O2141" s="44">
        <f>IFERROR(_xll.qlIndexFixing(ONIndex3M,I2141,TRUE,_xll.ohTrigger(RecalcTrigger,Trigger3M)),NA())</f>
        <v>1.4834825056695422E-2</v>
      </c>
      <c r="P2141" s="44">
        <f>IFERROR(_xll.qlIndexFixing(ONIndex6M,I2141,TRUE,_xll.ohTrigger(RecalcTrigger,Trigger6M)),NA())</f>
        <v>1.5165224888269435E-2</v>
      </c>
      <c r="Q2141" s="183">
        <f>IFERROR(_xll.qlIndexFixing(ONIndex1Y,I2141,TRUE,_xll.ohTrigger(RecalcTrigger,Trigger1Y)),NA())</f>
        <v>1.5510667624365482E-2</v>
      </c>
    </row>
    <row r="2142" spans="2:17" x14ac:dyDescent="0.2">
      <c r="B2142" s="39" t="s">
        <v>42</v>
      </c>
      <c r="D2142" s="42">
        <f>_xll.qlCalendarAdvance(Calendar,$D2141,B2142,"f",FALSE)</f>
        <v>54477</v>
      </c>
      <c r="E2142" s="177">
        <f>_xll.qlInterestRateIndexValueDate(IndexON,D2142)</f>
        <v>54477</v>
      </c>
      <c r="F2142" s="193">
        <f>IFERROR(_xll.qlIndexFixing(IndexON,D2142,TRUE,_xll.ohTrigger(RecalcTrigger,TriggerON)),NA())</f>
        <v>1.4861862737909348E-2</v>
      </c>
      <c r="H2142" s="42">
        <f>_xll.qlCalendarAdvance(Calendar,$H2141,B2142,"f",FALSE)</f>
        <v>54477</v>
      </c>
      <c r="I2142" s="177">
        <f>_xll.qlInterestRateIndexValueDate(Index1M,$H2142)</f>
        <v>54479</v>
      </c>
      <c r="J2142" s="182">
        <f>IFERROR(_xll.qlIndexFixing(Index1M,$H2142,TRUE,_xll.ohTrigger(RecalcTrigger,Trigger1M)),NA())</f>
        <v>1.490589936897673E-2</v>
      </c>
      <c r="K2142" s="44">
        <f>IFERROR(_xll.qlIndexFixing(Index3M,H2142,TRUE,_xll.ohTrigger(RecalcTrigger,Trigger3M)),NA())</f>
        <v>1.4860776582856708E-2</v>
      </c>
      <c r="L2142" s="44">
        <f>IFERROR(_xll.qlIndexFixing(Index6M,$H2142,TRUE,_xll.ohTrigger(RecalcTrigger,Trigger6M)),NA())</f>
        <v>1.5236648841540969E-2</v>
      </c>
      <c r="M2142" s="183">
        <f>IFERROR(_xll.qlIndexFixing(Index1Y,$H2142,TRUE,_xll.ohTrigger(RecalcTrigger,Trigger1Y)),NA())</f>
        <v>1.5619446202830071E-2</v>
      </c>
      <c r="N2142" s="182">
        <f>IFERROR(_xll.qlIndexFixing(ONIndex1M,I2142,TRUE,_xll.ohTrigger(RecalcTrigger,Trigger1M)),NA())</f>
        <v>1.4897135732994116E-2</v>
      </c>
      <c r="O2142" s="44">
        <f>IFERROR(_xll.qlIndexFixing(ONIndex3M,I2142,TRUE,_xll.ohTrigger(RecalcTrigger,Trigger3M)),NA())</f>
        <v>1.483468491551676E-2</v>
      </c>
      <c r="P2142" s="44">
        <f>IFERROR(_xll.qlIndexFixing(ONIndex6M,I2142,TRUE,_xll.ohTrigger(RecalcTrigger,Trigger6M)),NA())</f>
        <v>1.5166326848792266E-2</v>
      </c>
      <c r="Q2142" s="183">
        <f>IFERROR(_xll.qlIndexFixing(ONIndex1Y,I2142,TRUE,_xll.ohTrigger(RecalcTrigger,Trigger1Y)),NA())</f>
        <v>1.5510536715881429E-2</v>
      </c>
    </row>
    <row r="2143" spans="2:17" x14ac:dyDescent="0.2">
      <c r="B2143" s="39" t="s">
        <v>42</v>
      </c>
      <c r="D2143" s="42">
        <f>_xll.qlCalendarAdvance(Calendar,$D2142,B2143,"f",FALSE)</f>
        <v>54484</v>
      </c>
      <c r="E2143" s="177">
        <f>_xll.qlInterestRateIndexValueDate(IndexON,D2143)</f>
        <v>54484</v>
      </c>
      <c r="F2143" s="193">
        <f>IFERROR(_xll.qlIndexFixing(IndexON,D2143,TRUE,_xll.ohTrigger(RecalcTrigger,TriggerON)),NA())</f>
        <v>1.4862465764498012E-2</v>
      </c>
      <c r="H2143" s="42">
        <f>_xll.qlCalendarAdvance(Calendar,$H2142,B2143,"f",FALSE)</f>
        <v>54484</v>
      </c>
      <c r="I2143" s="177">
        <f>_xll.qlInterestRateIndexValueDate(Index1M,$H2143)</f>
        <v>54486</v>
      </c>
      <c r="J2143" s="182">
        <f>IFERROR(_xll.qlIndexFixing(Index1M,$H2143,TRUE,_xll.ohTrigger(RecalcTrigger,Trigger1M)),NA())</f>
        <v>1.4907520259335449E-2</v>
      </c>
      <c r="K2143" s="44">
        <f>IFERROR(_xll.qlIndexFixing(Index3M,H2143,TRUE,_xll.ohTrigger(RecalcTrigger,Trigger3M)),NA())</f>
        <v>1.4861513368098876E-2</v>
      </c>
      <c r="L2143" s="44">
        <f>IFERROR(_xll.qlIndexFixing(Index6M,$H2143,TRUE,_xll.ohTrigger(RecalcTrigger,Trigger6M)),NA())</f>
        <v>1.5239587346182953E-2</v>
      </c>
      <c r="M2143" s="183">
        <f>IFERROR(_xll.qlIndexFixing(Index1Y,$H2143,TRUE,_xll.ohTrigger(RecalcTrigger,Trigger1Y)),NA())</f>
        <v>1.561872072305431E-2</v>
      </c>
      <c r="N2143" s="182">
        <f>IFERROR(_xll.qlIndexFixing(ONIndex1M,I2143,TRUE,_xll.ohTrigger(RecalcTrigger,Trigger1M)),NA())</f>
        <v>1.4897473415036444E-2</v>
      </c>
      <c r="O2143" s="44">
        <f>IFERROR(_xll.qlIndexFixing(ONIndex3M,I2143,TRUE,_xll.ohTrigger(RecalcTrigger,Trigger3M)),NA())</f>
        <v>1.4834543475137352E-2</v>
      </c>
      <c r="P2143" s="44">
        <f>IFERROR(_xll.qlIndexFixing(ONIndex6M,I2143,TRUE,_xll.ohTrigger(RecalcTrigger,Trigger6M)),NA())</f>
        <v>1.5167420175101753E-2</v>
      </c>
      <c r="Q2143" s="183">
        <f>IFERROR(_xll.qlIndexFixing(ONIndex1Y,I2143,TRUE,_xll.ohTrigger(RecalcTrigger,Trigger1Y)),NA())</f>
        <v>1.5510384585573078E-2</v>
      </c>
    </row>
    <row r="2144" spans="2:17" x14ac:dyDescent="0.2">
      <c r="B2144" s="39" t="s">
        <v>42</v>
      </c>
      <c r="D2144" s="42">
        <f>_xll.qlCalendarAdvance(Calendar,$D2143,B2144,"f",FALSE)</f>
        <v>54491</v>
      </c>
      <c r="E2144" s="177">
        <f>_xll.qlInterestRateIndexValueDate(IndexON,D2144)</f>
        <v>54491</v>
      </c>
      <c r="F2144" s="193">
        <f>IFERROR(_xll.qlIndexFixing(IndexON,D2144,TRUE,_xll.ohTrigger(RecalcTrigger,TriggerON)),NA())</f>
        <v>1.4863045711148715E-2</v>
      </c>
      <c r="H2144" s="42">
        <f>_xll.qlCalendarAdvance(Calendar,$H2143,B2144,"f",FALSE)</f>
        <v>54491</v>
      </c>
      <c r="I2144" s="177">
        <f>_xll.qlInterestRateIndexValueDate(Index1M,$H2144)</f>
        <v>54493</v>
      </c>
      <c r="J2144" s="182">
        <f>IFERROR(_xll.qlIndexFixing(Index1M,$H2144,TRUE,_xll.ohTrigger(RecalcTrigger,Trigger1M)),NA())</f>
        <v>1.490779910984813E-2</v>
      </c>
      <c r="K2144" s="44">
        <f>IFERROR(_xll.qlIndexFixing(Index3M,H2144,TRUE,_xll.ohTrigger(RecalcTrigger,Trigger3M)),NA())</f>
        <v>1.4861362272360347E-2</v>
      </c>
      <c r="L2144" s="44">
        <f>IFERROR(_xll.qlIndexFixing(Index6M,$H2144,TRUE,_xll.ohTrigger(RecalcTrigger,Trigger6M)),NA())</f>
        <v>1.5240567272905944E-2</v>
      </c>
      <c r="M2144" s="183">
        <f>IFERROR(_xll.qlIndexFixing(Index1Y,$H2144,TRUE,_xll.ohTrigger(RecalcTrigger,Trigger1Y)),NA())</f>
        <v>1.5617972346602433E-2</v>
      </c>
      <c r="N2144" s="182">
        <f>IFERROR(_xll.qlIndexFixing(ONIndex1M,I2144,TRUE,_xll.ohTrigger(RecalcTrigger,Trigger1M)),NA())</f>
        <v>1.4897788758547748E-2</v>
      </c>
      <c r="O2144" s="44">
        <f>IFERROR(_xll.qlIndexFixing(ONIndex3M,I2144,TRUE,_xll.ohTrigger(RecalcTrigger,Trigger3M)),NA())</f>
        <v>1.4834400732599562E-2</v>
      </c>
      <c r="P2144" s="44">
        <f>IFERROR(_xll.qlIndexFixing(ONIndex6M,I2144,TRUE,_xll.ohTrigger(RecalcTrigger,Trigger6M)),NA())</f>
        <v>1.516850484257759E-2</v>
      </c>
      <c r="Q2144" s="183">
        <f>IFERROR(_xll.qlIndexFixing(ONIndex1Y,I2144,TRUE,_xll.ohTrigger(RecalcTrigger,Trigger1Y)),NA())</f>
        <v>1.5510211183720202E-2</v>
      </c>
    </row>
    <row r="2145" spans="2:17" x14ac:dyDescent="0.2">
      <c r="B2145" s="39" t="s">
        <v>42</v>
      </c>
      <c r="D2145" s="42">
        <f>_xll.qlCalendarAdvance(Calendar,$D2144,B2145,"f",FALSE)</f>
        <v>54498</v>
      </c>
      <c r="E2145" s="177">
        <f>_xll.qlInterestRateIndexValueDate(IndexON,D2145)</f>
        <v>54498</v>
      </c>
      <c r="F2145" s="193">
        <f>IFERROR(_xll.qlIndexFixing(IndexON,D2145,TRUE,_xll.ohTrigger(RecalcTrigger,TriggerON)),NA())</f>
        <v>1.4863602525023722E-2</v>
      </c>
      <c r="H2145" s="42">
        <f>_xll.qlCalendarAdvance(Calendar,$H2144,B2145,"f",FALSE)</f>
        <v>54498</v>
      </c>
      <c r="I2145" s="177">
        <f>_xll.qlInterestRateIndexValueDate(Index1M,$H2145)</f>
        <v>54500</v>
      </c>
      <c r="J2145" s="182">
        <f>IFERROR(_xll.qlIndexFixing(Index1M,$H2145,TRUE,_xll.ohTrigger(RecalcTrigger,Trigger1M)),NA())</f>
        <v>1.4908380212753546E-2</v>
      </c>
      <c r="K2145" s="44">
        <f>IFERROR(_xll.qlIndexFixing(Index3M,H2145,TRUE,_xll.ohTrigger(RecalcTrigger,Trigger3M)),NA())</f>
        <v>1.4861209852441052E-2</v>
      </c>
      <c r="L2145" s="44">
        <f>IFERROR(_xll.qlIndexFixing(Index6M,$H2145,TRUE,_xll.ohTrigger(RecalcTrigger,Trigger6M)),NA())</f>
        <v>1.5241538130790782E-2</v>
      </c>
      <c r="M2145" s="183">
        <f>IFERROR(_xll.qlIndexFixing(Index1Y,$H2145,TRUE,_xll.ohTrigger(RecalcTrigger,Trigger1Y)),NA())</f>
        <v>1.5617201022808119E-2</v>
      </c>
      <c r="N2145" s="182">
        <f>IFERROR(_xll.qlIndexFixing(ONIndex1M,I2145,TRUE,_xll.ohTrigger(RecalcTrigger,Trigger1M)),NA())</f>
        <v>1.4898081713727862E-2</v>
      </c>
      <c r="O2145" s="44">
        <f>IFERROR(_xll.qlIndexFixing(ONIndex3M,I2145,TRUE,_xll.ohTrigger(RecalcTrigger,Trigger3M)),NA())</f>
        <v>1.4834256685745117E-2</v>
      </c>
      <c r="P2145" s="44">
        <f>IFERROR(_xll.qlIndexFixing(ONIndex6M,I2145,TRUE,_xll.ohTrigger(RecalcTrigger,Trigger6M)),NA())</f>
        <v>1.5169580826199791E-2</v>
      </c>
      <c r="Q2145" s="183">
        <f>IFERROR(_xll.qlIndexFixing(ONIndex1Y,I2145,TRUE,_xll.ohTrigger(RecalcTrigger,Trigger1Y)),NA())</f>
        <v>1.5510016460522635E-2</v>
      </c>
    </row>
    <row r="2146" spans="2:17" x14ac:dyDescent="0.2">
      <c r="B2146" s="39" t="s">
        <v>42</v>
      </c>
      <c r="D2146" s="42">
        <f>_xll.qlCalendarAdvance(Calendar,$D2145,B2146,"f",FALSE)</f>
        <v>54505</v>
      </c>
      <c r="E2146" s="177">
        <f>_xll.qlInterestRateIndexValueDate(IndexON,D2146)</f>
        <v>54505</v>
      </c>
      <c r="F2146" s="193">
        <f>IFERROR(_xll.qlIndexFixing(IndexON,D2146,TRUE,_xll.ohTrigger(RecalcTrigger,TriggerON)),NA())</f>
        <v>1.4864136153764917E-2</v>
      </c>
      <c r="H2146" s="42">
        <f>_xll.qlCalendarAdvance(Calendar,$H2145,B2146,"f",FALSE)</f>
        <v>54505</v>
      </c>
      <c r="I2146" s="177">
        <f>_xll.qlInterestRateIndexValueDate(Index1M,$H2146)</f>
        <v>54507</v>
      </c>
      <c r="J2146" s="182">
        <f>IFERROR(_xll.qlIndexFixing(Index1M,$H2146,TRUE,_xll.ohTrigger(RecalcTrigger,Trigger1M)),NA())</f>
        <v>1.4908289263880492E-2</v>
      </c>
      <c r="K2146" s="44">
        <f>IFERROR(_xll.qlIndexFixing(Index3M,H2146,TRUE,_xll.ohTrigger(RecalcTrigger,Trigger3M)),NA())</f>
        <v>1.4861056105835171E-2</v>
      </c>
      <c r="L2146" s="44">
        <f>IFERROR(_xll.qlIndexFixing(Index6M,$H2146,TRUE,_xll.ohTrigger(RecalcTrigger,Trigger6M)),NA())</f>
        <v>1.5242499894717347E-2</v>
      </c>
      <c r="M2146" s="183">
        <f>IFERROR(_xll.qlIndexFixing(Index1Y,$H2146,TRUE,_xll.ohTrigger(RecalcTrigger,Trigger1Y)),NA())</f>
        <v>1.5616406701006141E-2</v>
      </c>
      <c r="N2146" s="182">
        <f>IFERROR(_xll.qlIndexFixing(ONIndex1M,I2146,TRUE,_xll.ohTrigger(RecalcTrigger,Trigger1M)),NA())</f>
        <v>1.4898352230776624E-2</v>
      </c>
      <c r="O2146" s="44">
        <f>IFERROR(_xll.qlIndexFixing(ONIndex3M,I2146,TRUE,_xll.ohTrigger(RecalcTrigger,Trigger3M)),NA())</f>
        <v>1.4834111331936128E-2</v>
      </c>
      <c r="P2146" s="44">
        <f>IFERROR(_xll.qlIndexFixing(ONIndex6M,I2146,TRUE,_xll.ohTrigger(RecalcTrigger,Trigger6M)),NA())</f>
        <v>1.517064810094837E-2</v>
      </c>
      <c r="Q2146" s="183">
        <f>IFERROR(_xll.qlIndexFixing(ONIndex1Y,I2146,TRUE,_xll.ohTrigger(RecalcTrigger,Trigger1Y)),NA())</f>
        <v>1.5509800365620663E-2</v>
      </c>
    </row>
    <row r="2147" spans="2:17" x14ac:dyDescent="0.2">
      <c r="B2147" s="39" t="s">
        <v>42</v>
      </c>
      <c r="D2147" s="42">
        <f>_xll.qlCalendarAdvance(Calendar,$D2146,B2147,"f",FALSE)</f>
        <v>54512</v>
      </c>
      <c r="E2147" s="177">
        <f>_xll.qlInterestRateIndexValueDate(IndexON,D2147)</f>
        <v>54512</v>
      </c>
      <c r="F2147" s="193">
        <f>IFERROR(_xll.qlIndexFixing(IndexON,D2147,TRUE,_xll.ohTrigger(RecalcTrigger,TriggerON)),NA())</f>
        <v>1.4864646544934246E-2</v>
      </c>
      <c r="H2147" s="42">
        <f>_xll.qlCalendarAdvance(Calendar,$H2146,B2147,"f",FALSE)</f>
        <v>54512</v>
      </c>
      <c r="I2147" s="177">
        <f>_xll.qlInterestRateIndexValueDate(Index1M,$H2147)</f>
        <v>54514</v>
      </c>
      <c r="J2147" s="182">
        <f>IFERROR(_xll.qlIndexFixing(Index1M,$H2147,TRUE,_xll.ohTrigger(RecalcTrigger,Trigger1M)),NA())</f>
        <v>1.4908500467639973E-2</v>
      </c>
      <c r="K2147" s="44">
        <f>IFERROR(_xll.qlIndexFixing(Index3M,H2147,TRUE,_xll.ohTrigger(RecalcTrigger,Trigger3M)),NA())</f>
        <v>1.4860606018437125E-2</v>
      </c>
      <c r="L2147" s="44">
        <f>IFERROR(_xll.qlIndexFixing(Index6M,$H2147,TRUE,_xll.ohTrigger(RecalcTrigger,Trigger6M)),NA())</f>
        <v>1.5242292192000698E-2</v>
      </c>
      <c r="M2147" s="183">
        <f>IFERROR(_xll.qlIndexFixing(Index1Y,$H2147,TRUE,_xll.ohTrigger(RecalcTrigger,Trigger1Y)),NA())</f>
        <v>1.5615589330533685E-2</v>
      </c>
      <c r="N2147" s="182">
        <f>IFERROR(_xll.qlIndexFixing(ONIndex1M,I2147,TRUE,_xll.ohTrigger(RecalcTrigger,Trigger1M)),NA())</f>
        <v>1.4898600259733996E-2</v>
      </c>
      <c r="O2147" s="44">
        <f>IFERROR(_xll.qlIndexFixing(ONIndex3M,I2147,TRUE,_xll.ohTrigger(RecalcTrigger,Trigger3M)),NA())</f>
        <v>1.4833964668774513E-2</v>
      </c>
      <c r="P2147" s="44">
        <f>IFERROR(_xll.qlIndexFixing(ONIndex6M,I2147,TRUE,_xll.ohTrigger(RecalcTrigger,Trigger6M)),NA())</f>
        <v>1.5171706642043148E-2</v>
      </c>
      <c r="Q2147" s="183">
        <f>IFERROR(_xll.qlIndexFixing(ONIndex1Y,I2147,TRUE,_xll.ohTrigger(RecalcTrigger,Trigger1Y)),NA())</f>
        <v>1.5509562849373992E-2</v>
      </c>
    </row>
    <row r="2148" spans="2:17" x14ac:dyDescent="0.2">
      <c r="B2148" s="39" t="s">
        <v>42</v>
      </c>
      <c r="D2148" s="42">
        <f>_xll.qlCalendarAdvance(Calendar,$D2147,B2148,"f",FALSE)</f>
        <v>54519</v>
      </c>
      <c r="E2148" s="177">
        <f>_xll.qlInterestRateIndexValueDate(IndexON,D2148)</f>
        <v>54519</v>
      </c>
      <c r="F2148" s="193">
        <f>IFERROR(_xll.qlIndexFixing(IndexON,D2148,TRUE,_xll.ohTrigger(RecalcTrigger,TriggerON)),NA())</f>
        <v>1.4865133645773909E-2</v>
      </c>
      <c r="H2148" s="42">
        <f>_xll.qlCalendarAdvance(Calendar,$H2147,B2148,"f",FALSE)</f>
        <v>54519</v>
      </c>
      <c r="I2148" s="177">
        <f>_xll.qlInterestRateIndexValueDate(Index1M,$H2148)</f>
        <v>54521</v>
      </c>
      <c r="J2148" s="182">
        <f>IFERROR(_xll.qlIndexFixing(Index1M,$H2148,TRUE,_xll.ohTrigger(RecalcTrigger,Trigger1M)),NA())</f>
        <v>1.4908689022726518E-2</v>
      </c>
      <c r="K2148" s="44">
        <f>IFERROR(_xll.qlIndexFixing(Index3M,H2148,TRUE,_xll.ohTrigger(RecalcTrigger,Trigger3M)),NA())</f>
        <v>1.4860449712970973E-2</v>
      </c>
      <c r="L2148" s="44">
        <f>IFERROR(_xll.qlIndexFixing(Index6M,$H2148,TRUE,_xll.ohTrigger(RecalcTrigger,Trigger6M)),NA())</f>
        <v>1.5243237558241069E-2</v>
      </c>
      <c r="M2148" s="183">
        <f>IFERROR(_xll.qlIndexFixing(Index1Y,$H2148,TRUE,_xll.ohTrigger(RecalcTrigger,Trigger1Y)),NA())</f>
        <v>1.5615794133309779E-2</v>
      </c>
      <c r="N2148" s="182">
        <f>IFERROR(_xll.qlIndexFixing(ONIndex1M,I2148,TRUE,_xll.ohTrigger(RecalcTrigger,Trigger1M)),NA())</f>
        <v>1.4898825750959688E-2</v>
      </c>
      <c r="O2148" s="44">
        <f>IFERROR(_xll.qlIndexFixing(ONIndex3M,I2148,TRUE,_xll.ohTrigger(RecalcTrigger,Trigger3M)),NA())</f>
        <v>1.4833816693622381E-2</v>
      </c>
      <c r="P2148" s="44">
        <f>IFERROR(_xll.qlIndexFixing(ONIndex6M,I2148,TRUE,_xll.ohTrigger(RecalcTrigger,Trigger6M)),NA())</f>
        <v>1.5172756424544076E-2</v>
      </c>
      <c r="Q2148" s="183">
        <f>IFERROR(_xll.qlIndexFixing(ONIndex1Y,I2148,TRUE,_xll.ohTrigger(RecalcTrigger,Trigger1Y)),NA())</f>
        <v>1.5509303861822588E-2</v>
      </c>
    </row>
    <row r="2149" spans="2:17" x14ac:dyDescent="0.2">
      <c r="B2149" s="39" t="s">
        <v>42</v>
      </c>
      <c r="D2149" s="42">
        <f>_xll.qlCalendarAdvance(Calendar,$D2148,B2149,"f",FALSE)</f>
        <v>54526</v>
      </c>
      <c r="E2149" s="177">
        <f>_xll.qlInterestRateIndexValueDate(IndexON,D2149)</f>
        <v>54526</v>
      </c>
      <c r="F2149" s="193">
        <f>IFERROR(_xll.qlIndexFixing(IndexON,D2149,TRUE,_xll.ohTrigger(RecalcTrigger,TriggerON)),NA())</f>
        <v>1.4865597404165598E-2</v>
      </c>
      <c r="H2149" s="42">
        <f>_xll.qlCalendarAdvance(Calendar,$H2148,B2149,"f",FALSE)</f>
        <v>54526</v>
      </c>
      <c r="I2149" s="177">
        <f>_xll.qlInterestRateIndexValueDate(Index1M,$H2149)</f>
        <v>54528</v>
      </c>
      <c r="J2149" s="182">
        <f>IFERROR(_xll.qlIndexFixing(Index1M,$H2149,TRUE,_xll.ohTrigger(RecalcTrigger,Trigger1M)),NA())</f>
        <v>1.4908854879252531E-2</v>
      </c>
      <c r="K2149" s="44">
        <f>IFERROR(_xll.qlIndexFixing(Index3M,H2149,TRUE,_xll.ohTrigger(RecalcTrigger,Trigger3M)),NA())</f>
        <v>1.4860292073528375E-2</v>
      </c>
      <c r="L2149" s="44">
        <f>IFERROR(_xll.qlIndexFixing(Index6M,$H2149,TRUE,_xll.ohTrigger(RecalcTrigger,Trigger6M)),NA())</f>
        <v>1.5244173761693318E-2</v>
      </c>
      <c r="M2149" s="183">
        <f>IFERROR(_xll.qlIndexFixing(Index1Y,$H2149,TRUE,_xll.ohTrigger(RecalcTrigger,Trigger1Y)),NA())</f>
        <v>1.5613885240933077E-2</v>
      </c>
      <c r="N2149" s="182">
        <f>IFERROR(_xll.qlIndexFixing(ONIndex1M,I2149,TRUE,_xll.ohTrigger(RecalcTrigger,Trigger1M)),NA())</f>
        <v>1.4899082471284686E-2</v>
      </c>
      <c r="O2149" s="44">
        <f>IFERROR(_xll.qlIndexFixing(ONIndex3M,I2149,TRUE,_xll.ohTrigger(RecalcTrigger,Trigger3M)),NA())</f>
        <v>1.4833624508234777E-2</v>
      </c>
      <c r="P2149" s="44">
        <f>IFERROR(_xll.qlIndexFixing(ONIndex6M,I2149,TRUE,_xll.ohTrigger(RecalcTrigger,Trigger6M)),NA())</f>
        <v>1.5174093235046371E-2</v>
      </c>
      <c r="Q2149" s="183">
        <f>IFERROR(_xll.qlIndexFixing(ONIndex1Y,I2149,TRUE,_xll.ohTrigger(RecalcTrigger,Trigger1Y)),NA())</f>
        <v>1.550893924780361E-2</v>
      </c>
    </row>
    <row r="2150" spans="2:17" x14ac:dyDescent="0.2">
      <c r="B2150" s="39" t="s">
        <v>42</v>
      </c>
      <c r="D2150" s="42">
        <f>_xll.qlCalendarAdvance(Calendar,$D2149,B2150,"f",FALSE)</f>
        <v>54533</v>
      </c>
      <c r="E2150" s="177">
        <f>_xll.qlInterestRateIndexValueDate(IndexON,D2150)</f>
        <v>54533</v>
      </c>
      <c r="F2150" s="193">
        <f>IFERROR(_xll.qlIndexFixing(IndexON,D2150,TRUE,_xll.ohTrigger(RecalcTrigger,TriggerON)),NA())</f>
        <v>1.4866037767191642E-2</v>
      </c>
      <c r="H2150" s="42">
        <f>_xll.qlCalendarAdvance(Calendar,$H2149,B2150,"f",FALSE)</f>
        <v>54533</v>
      </c>
      <c r="I2150" s="177">
        <f>_xll.qlInterestRateIndexValueDate(Index1M,$H2150)</f>
        <v>54535</v>
      </c>
      <c r="J2150" s="182">
        <f>IFERROR(_xll.qlIndexFixing(Index1M,$H2150,TRUE,_xll.ohTrigger(RecalcTrigger,Trigger1M)),NA())</f>
        <v>1.4908997987352901E-2</v>
      </c>
      <c r="K2150" s="44">
        <f>IFERROR(_xll.qlIndexFixing(Index3M,H2150,TRUE,_xll.ohTrigger(RecalcTrigger,Trigger3M)),NA())</f>
        <v>1.4860133097604082E-2</v>
      </c>
      <c r="L2150" s="44">
        <f>IFERROR(_xll.qlIndexFixing(Index6M,$H2150,TRUE,_xll.ohTrigger(RecalcTrigger,Trigger6M)),NA())</f>
        <v>1.5245100777238301E-2</v>
      </c>
      <c r="M2150" s="183">
        <f>IFERROR(_xll.qlIndexFixing(Index1Y,$H2150,TRUE,_xll.ohTrigger(RecalcTrigger,Trigger1Y)),NA())</f>
        <v>1.5612998420487396E-2</v>
      </c>
      <c r="N2150" s="182">
        <f>IFERROR(_xll.qlIndexFixing(ONIndex1M,I2150,TRUE,_xll.ohTrigger(RecalcTrigger,Trigger1M)),NA())</f>
        <v>1.4899208920695628E-2</v>
      </c>
      <c r="O2150" s="44">
        <f>IFERROR(_xll.qlIndexFixing(ONIndex3M,I2150,TRUE,_xll.ohTrigger(RecalcTrigger,Trigger3M)),NA())</f>
        <v>1.4833516797674307E-2</v>
      </c>
      <c r="P2150" s="44">
        <f>IFERROR(_xll.qlIndexFixing(ONIndex6M,I2150,TRUE,_xll.ohTrigger(RecalcTrigger,Trigger6M)),NA())</f>
        <v>1.5174829614004182E-2</v>
      </c>
      <c r="Q2150" s="183">
        <f>IFERROR(_xll.qlIndexFixing(ONIndex1Y,I2150,TRUE,_xll.ohTrigger(RecalcTrigger,Trigger1Y)),NA())</f>
        <v>1.5508721273045367E-2</v>
      </c>
    </row>
    <row r="2151" spans="2:17" x14ac:dyDescent="0.2">
      <c r="B2151" s="39" t="s">
        <v>42</v>
      </c>
      <c r="D2151" s="42">
        <f>_xll.qlCalendarAdvance(Calendar,$D2150,B2151,"f",FALSE)</f>
        <v>54540</v>
      </c>
      <c r="E2151" s="177">
        <f>_xll.qlInterestRateIndexValueDate(IndexON,D2151)</f>
        <v>54540</v>
      </c>
      <c r="F2151" s="193">
        <f>IFERROR(_xll.qlIndexFixing(IndexON,D2151,TRUE,_xll.ohTrigger(RecalcTrigger,TriggerON)),NA())</f>
        <v>1.486645468257386E-2</v>
      </c>
      <c r="H2151" s="42">
        <f>_xll.qlCalendarAdvance(Calendar,$H2150,B2151,"f",FALSE)</f>
        <v>54540</v>
      </c>
      <c r="I2151" s="177">
        <f>_xll.qlInterestRateIndexValueDate(Index1M,$H2151)</f>
        <v>54542</v>
      </c>
      <c r="J2151" s="182">
        <f>IFERROR(_xll.qlIndexFixing(Index1M,$H2151,TRUE,_xll.ohTrigger(RecalcTrigger,Trigger1M)),NA())</f>
        <v>1.4909118297135038E-2</v>
      </c>
      <c r="K2151" s="44">
        <f>IFERROR(_xll.qlIndexFixing(Index3M,H2151,TRUE,_xll.ohTrigger(RecalcTrigger,Trigger3M)),NA())</f>
        <v>1.485997278269021E-2</v>
      </c>
      <c r="L2151" s="44">
        <f>IFERROR(_xll.qlIndexFixing(Index6M,$H2151,TRUE,_xll.ohTrigger(RecalcTrigger,Trigger6M)),NA())</f>
        <v>1.5246018579758186E-2</v>
      </c>
      <c r="M2151" s="183">
        <f>IFERROR(_xll.qlIndexFixing(Index1Y,$H2151,TRUE,_xll.ohTrigger(RecalcTrigger,Trigger1Y)),NA())</f>
        <v>1.5612088348736177E-2</v>
      </c>
      <c r="N2151" s="182">
        <f>IFERROR(_xll.qlIndexFixing(ONIndex1M,I2151,TRUE,_xll.ohTrigger(RecalcTrigger,Trigger1M)),NA())</f>
        <v>1.4899366499605549E-2</v>
      </c>
      <c r="O2151" s="44">
        <f>IFERROR(_xll.qlIndexFixing(ONIndex3M,I2151,TRUE,_xll.ohTrigger(RecalcTrigger,Trigger3M)),NA())</f>
        <v>1.4833364871842392E-2</v>
      </c>
      <c r="P2151" s="44">
        <f>IFERROR(_xll.qlIndexFixing(ONIndex6M,I2151,TRUE,_xll.ohTrigger(RecalcTrigger,Trigger6M)),NA())</f>
        <v>1.5175852971083259E-2</v>
      </c>
      <c r="Q2151" s="183">
        <f>IFERROR(_xll.qlIndexFixing(ONIndex1Y,I2151,TRUE,_xll.ohTrigger(RecalcTrigger,Trigger1Y)),NA())</f>
        <v>1.5508397571899479E-2</v>
      </c>
    </row>
    <row r="2152" spans="2:17" x14ac:dyDescent="0.2">
      <c r="B2152" s="39" t="s">
        <v>42</v>
      </c>
      <c r="D2152" s="42">
        <f>_xll.qlCalendarAdvance(Calendar,$D2151,B2152,"f",FALSE)</f>
        <v>54547</v>
      </c>
      <c r="E2152" s="177">
        <f>_xll.qlInterestRateIndexValueDate(IndexON,D2152)</f>
        <v>54547</v>
      </c>
      <c r="F2152" s="193">
        <f>IFERROR(_xll.qlIndexFixing(IndexON,D2152,TRUE,_xll.ohTrigger(RecalcTrigger,TriggerON)),NA())</f>
        <v>1.4866848097714325E-2</v>
      </c>
      <c r="H2152" s="42">
        <f>_xll.qlCalendarAdvance(Calendar,$H2151,B2152,"f",FALSE)</f>
        <v>54547</v>
      </c>
      <c r="I2152" s="177">
        <f>_xll.qlInterestRateIndexValueDate(Index1M,$H2152)</f>
        <v>54549</v>
      </c>
      <c r="J2152" s="182">
        <f>IFERROR(_xll.qlIndexFixing(Index1M,$H2152,TRUE,_xll.ohTrigger(RecalcTrigger,Trigger1M)),NA())</f>
        <v>1.4909215758723837E-2</v>
      </c>
      <c r="K2152" s="44">
        <f>IFERROR(_xll.qlIndexFixing(Index3M,H2152,TRUE,_xll.ohTrigger(RecalcTrigger,Trigger3M)),NA())</f>
        <v>1.4860105625362581E-2</v>
      </c>
      <c r="L2152" s="44">
        <f>IFERROR(_xll.qlIndexFixing(Index6M,$H2152,TRUE,_xll.ohTrigger(RecalcTrigger,Trigger6M)),NA())</f>
        <v>1.5248078098320461E-2</v>
      </c>
      <c r="M2152" s="183">
        <f>IFERROR(_xll.qlIndexFixing(Index1Y,$H2152,TRUE,_xll.ohTrigger(RecalcTrigger,Trigger1Y)),NA())</f>
        <v>1.5611154975024707E-2</v>
      </c>
      <c r="N2152" s="182">
        <f>IFERROR(_xll.qlIndexFixing(ONIndex1M,I2152,TRUE,_xll.ohTrigger(RecalcTrigger,Trigger1M)),NA())</f>
        <v>1.489950134142326E-2</v>
      </c>
      <c r="O2152" s="44">
        <f>IFERROR(_xll.qlIndexFixing(ONIndex3M,I2152,TRUE,_xll.ohTrigger(RecalcTrigger,Trigger3M)),NA())</f>
        <v>1.4833211624107889E-2</v>
      </c>
      <c r="P2152" s="44">
        <f>IFERROR(_xll.qlIndexFixing(ONIndex6M,I2152,TRUE,_xll.ohTrigger(RecalcTrigger,Trigger6M)),NA())</f>
        <v>1.5176867470207966E-2</v>
      </c>
      <c r="Q2152" s="183">
        <f>IFERROR(_xll.qlIndexFixing(ONIndex1Y,I2152,TRUE,_xll.ohTrigger(RecalcTrigger,Trigger1Y)),NA())</f>
        <v>1.5508052199688649E-2</v>
      </c>
    </row>
    <row r="2153" spans="2:17" x14ac:dyDescent="0.2">
      <c r="B2153" s="39" t="s">
        <v>42</v>
      </c>
      <c r="D2153" s="42">
        <f>_xll.qlCalendarAdvance(Calendar,$D2152,B2153,"f",FALSE)</f>
        <v>54554</v>
      </c>
      <c r="E2153" s="177">
        <f>_xll.qlInterestRateIndexValueDate(IndexON,D2153)</f>
        <v>54554</v>
      </c>
      <c r="F2153" s="193">
        <f>IFERROR(_xll.qlIndexFixing(IndexON,D2153,TRUE,_xll.ohTrigger(RecalcTrigger,TriggerON)),NA())</f>
        <v>1.4867217960254919E-2</v>
      </c>
      <c r="H2153" s="42">
        <f>_xll.qlCalendarAdvance(Calendar,$H2152,B2153,"f",FALSE)</f>
        <v>54554</v>
      </c>
      <c r="I2153" s="177">
        <f>_xll.qlInterestRateIndexValueDate(Index1M,$H2153)</f>
        <v>54556</v>
      </c>
      <c r="J2153" s="182">
        <f>IFERROR(_xll.qlIndexFixing(Index1M,$H2153,TRUE,_xll.ohTrigger(RecalcTrigger,Trigger1M)),NA())</f>
        <v>1.4909290322246693E-2</v>
      </c>
      <c r="K2153" s="44">
        <f>IFERROR(_xll.qlIndexFixing(Index3M,H2153,TRUE,_xll.ohTrigger(RecalcTrigger,Trigger3M)),NA())</f>
        <v>1.4859942521742407E-2</v>
      </c>
      <c r="L2153" s="44">
        <f>IFERROR(_xll.qlIndexFixing(Index6M,$H2153,TRUE,_xll.ohTrigger(RecalcTrigger,Trigger6M)),NA())</f>
        <v>1.524897550112801E-2</v>
      </c>
      <c r="M2153" s="183">
        <f>IFERROR(_xll.qlIndexFixing(Index1Y,$H2153,TRUE,_xll.ohTrigger(RecalcTrigger,Trigger1Y)),NA())</f>
        <v>1.5610198248701555E-2</v>
      </c>
      <c r="N2153" s="182">
        <f>IFERROR(_xll.qlIndexFixing(ONIndex1M,I2153,TRUE,_xll.ohTrigger(RecalcTrigger,Trigger1M)),NA())</f>
        <v>1.4899613396348599E-2</v>
      </c>
      <c r="O2153" s="44">
        <f>IFERROR(_xll.qlIndexFixing(ONIndex3M,I2153,TRUE,_xll.ohTrigger(RecalcTrigger,Trigger3M)),NA())</f>
        <v>1.4833057051992782E-2</v>
      </c>
      <c r="P2153" s="44">
        <f>IFERROR(_xll.qlIndexFixing(ONIndex6M,I2153,TRUE,_xll.ohTrigger(RecalcTrigger,Trigger6M)),NA())</f>
        <v>1.5177873085878701E-2</v>
      </c>
      <c r="Q2153" s="183">
        <f>IFERROR(_xll.qlIndexFixing(ONIndex1Y,I2153,TRUE,_xll.ohTrigger(RecalcTrigger,Trigger1Y)),NA())</f>
        <v>1.5507685106532776E-2</v>
      </c>
    </row>
    <row r="2154" spans="2:17" x14ac:dyDescent="0.2">
      <c r="B2154" s="39" t="s">
        <v>42</v>
      </c>
      <c r="D2154" s="42">
        <f>_xll.qlCalendarAdvance(Calendar,$D2153,B2154,"f",FALSE)</f>
        <v>54561</v>
      </c>
      <c r="E2154" s="177">
        <f>_xll.qlInterestRateIndexValueDate(IndexON,D2154)</f>
        <v>54561</v>
      </c>
      <c r="F2154" s="193">
        <f>IFERROR(_xll.qlIndexFixing(IndexON,D2154,TRUE,_xll.ohTrigger(RecalcTrigger,TriggerON)),NA())</f>
        <v>1.4867564217517781E-2</v>
      </c>
      <c r="H2154" s="42">
        <f>_xll.qlCalendarAdvance(Calendar,$H2153,B2154,"f",FALSE)</f>
        <v>54561</v>
      </c>
      <c r="I2154" s="177">
        <f>_xll.qlInterestRateIndexValueDate(Index1M,$H2154)</f>
        <v>54563</v>
      </c>
      <c r="J2154" s="182">
        <f>IFERROR(_xll.qlIndexFixing(Index1M,$H2154,TRUE,_xll.ohTrigger(RecalcTrigger,Trigger1M)),NA())</f>
        <v>1.4909341937823506E-2</v>
      </c>
      <c r="K2154" s="44">
        <f>IFERROR(_xll.qlIndexFixing(Index3M,H2154,TRUE,_xll.ohTrigger(RecalcTrigger,Trigger3M)),NA())</f>
        <v>1.4859778071379514E-2</v>
      </c>
      <c r="L2154" s="44">
        <f>IFERROR(_xll.qlIndexFixing(Index6M,$H2154,TRUE,_xll.ohTrigger(RecalcTrigger,Trigger6M)),NA())</f>
        <v>1.5249863609005142E-2</v>
      </c>
      <c r="M2154" s="183">
        <f>IFERROR(_xll.qlIndexFixing(Index1Y,$H2154,TRUE,_xll.ohTrigger(RecalcTrigger,Trigger1Y)),NA())</f>
        <v>1.5609218119115297E-2</v>
      </c>
      <c r="N2154" s="182">
        <f>IFERROR(_xll.qlIndexFixing(ONIndex1M,I2154,TRUE,_xll.ohTrigger(RecalcTrigger,Trigger1M)),NA())</f>
        <v>1.48997026145814E-2</v>
      </c>
      <c r="O2154" s="44">
        <f>IFERROR(_xll.qlIndexFixing(ONIndex3M,I2154,TRUE,_xll.ohTrigger(RecalcTrigger,Trigger3M)),NA())</f>
        <v>1.4832901152939115E-2</v>
      </c>
      <c r="P2154" s="44">
        <f>IFERROR(_xll.qlIndexFixing(ONIndex6M,I2154,TRUE,_xll.ohTrigger(RecalcTrigger,Trigger6M)),NA())</f>
        <v>1.5178869793475158E-2</v>
      </c>
      <c r="Q2154" s="183">
        <f>IFERROR(_xll.qlIndexFixing(ONIndex1Y,I2154,TRUE,_xll.ohTrigger(RecalcTrigger,Trigger1Y)),NA())</f>
        <v>1.5507296242471824E-2</v>
      </c>
    </row>
    <row r="2155" spans="2:17" x14ac:dyDescent="0.2">
      <c r="B2155" s="39" t="s">
        <v>42</v>
      </c>
      <c r="D2155" s="42">
        <f>_xll.qlCalendarAdvance(Calendar,$D2154,B2155,"f",FALSE)</f>
        <v>54568</v>
      </c>
      <c r="E2155" s="177">
        <f>_xll.qlInterestRateIndexValueDate(IndexON,D2155)</f>
        <v>54568</v>
      </c>
      <c r="F2155" s="193">
        <f>IFERROR(_xll.qlIndexFixing(IndexON,D2155,TRUE,_xll.ohTrigger(RecalcTrigger,TriggerON)),NA())</f>
        <v>1.4867886817064857E-2</v>
      </c>
      <c r="H2155" s="42">
        <f>_xll.qlCalendarAdvance(Calendar,$H2154,B2155,"f",FALSE)</f>
        <v>54568</v>
      </c>
      <c r="I2155" s="177">
        <f>_xll.qlInterestRateIndexValueDate(Index1M,$H2155)</f>
        <v>54570</v>
      </c>
      <c r="J2155" s="182">
        <f>IFERROR(_xll.qlIndexFixing(Index1M,$H2155,TRUE,_xll.ohTrigger(RecalcTrigger,Trigger1M)),NA())</f>
        <v>1.4909370555574175E-2</v>
      </c>
      <c r="K2155" s="44">
        <f>IFERROR(_xll.qlIndexFixing(Index3M,H2155,TRUE,_xll.ohTrigger(RecalcTrigger,Trigger3M)),NA())</f>
        <v>1.4859612271763738E-2</v>
      </c>
      <c r="L2155" s="44">
        <f>IFERROR(_xll.qlIndexFixing(Index6M,$H2155,TRUE,_xll.ohTrigger(RecalcTrigger,Trigger6M)),NA())</f>
        <v>1.5250742396830018E-2</v>
      </c>
      <c r="M2155" s="183">
        <f>IFERROR(_xll.qlIndexFixing(Index1Y,$H2155,TRUE,_xll.ohTrigger(RecalcTrigger,Trigger1Y)),NA())</f>
        <v>1.5608214535617128E-2</v>
      </c>
      <c r="N2155" s="182">
        <f>IFERROR(_xll.qlIndexFixing(ONIndex1M,I2155,TRUE,_xll.ohTrigger(RecalcTrigger,Trigger1M)),NA())</f>
        <v>1.4899768946401437E-2</v>
      </c>
      <c r="O2155" s="44">
        <f>IFERROR(_xll.qlIndexFixing(ONIndex3M,I2155,TRUE,_xll.ohTrigger(RecalcTrigger,Trigger3M)),NA())</f>
        <v>1.4832743924468872E-2</v>
      </c>
      <c r="P2155" s="44">
        <f>IFERROR(_xll.qlIndexFixing(ONIndex6M,I2155,TRUE,_xll.ohTrigger(RecalcTrigger,Trigger6M)),NA())</f>
        <v>1.5179857568137223E-2</v>
      </c>
      <c r="Q2155" s="183">
        <f>IFERROR(_xll.qlIndexFixing(ONIndex1Y,I2155,TRUE,_xll.ohTrigger(RecalcTrigger,Trigger1Y)),NA())</f>
        <v>1.5506885557465822E-2</v>
      </c>
    </row>
    <row r="2156" spans="2:17" x14ac:dyDescent="0.2">
      <c r="B2156" s="39" t="s">
        <v>42</v>
      </c>
      <c r="D2156" s="42">
        <f>_xll.qlCalendarAdvance(Calendar,$D2155,B2156,"f",FALSE)</f>
        <v>54575</v>
      </c>
      <c r="E2156" s="177">
        <f>_xll.qlInterestRateIndexValueDate(IndexON,D2156)</f>
        <v>54575</v>
      </c>
      <c r="F2156" s="193">
        <f>IFERROR(_xll.qlIndexFixing(IndexON,D2156,TRUE,_xll.ohTrigger(RecalcTrigger,TriggerON)),NA())</f>
        <v>1.4868185706378156E-2</v>
      </c>
      <c r="H2156" s="42">
        <f>_xll.qlCalendarAdvance(Calendar,$H2155,B2156,"f",FALSE)</f>
        <v>54575</v>
      </c>
      <c r="I2156" s="177">
        <f>_xll.qlInterestRateIndexValueDate(Index1M,$H2156)</f>
        <v>54577</v>
      </c>
      <c r="J2156" s="182">
        <f>IFERROR(_xll.qlIndexFixing(Index1M,$H2156,TRUE,_xll.ohTrigger(RecalcTrigger,Trigger1M)),NA())</f>
        <v>1.4909376125616103E-2</v>
      </c>
      <c r="K2156" s="44">
        <f>IFERROR(_xll.qlIndexFixing(Index3M,H2156,TRUE,_xll.ohTrigger(RecalcTrigger,Trigger3M)),NA())</f>
        <v>1.4859445120388389E-2</v>
      </c>
      <c r="L2156" s="44">
        <f>IFERROR(_xll.qlIndexFixing(Index6M,$H2156,TRUE,_xll.ohTrigger(RecalcTrigger,Trigger6M)),NA())</f>
        <v>1.5250468517857503E-2</v>
      </c>
      <c r="M2156" s="183">
        <f>IFERROR(_xll.qlIndexFixing(Index1Y,$H2156,TRUE,_xll.ohTrigger(RecalcTrigger,Trigger1Y)),NA())</f>
        <v>1.5607187447560223E-2</v>
      </c>
      <c r="N2156" s="182">
        <f>IFERROR(_xll.qlIndexFixing(ONIndex1M,I2156,TRUE,_xll.ohTrigger(RecalcTrigger,Trigger1M)),NA())</f>
        <v>1.4899812341928609E-2</v>
      </c>
      <c r="O2156" s="44">
        <f>IFERROR(_xll.qlIndexFixing(ONIndex3M,I2156,TRUE,_xll.ohTrigger(RecalcTrigger,Trigger3M)),NA())</f>
        <v>1.4832585364104034E-2</v>
      </c>
      <c r="P2156" s="44">
        <f>IFERROR(_xll.qlIndexFixing(ONIndex6M,I2156,TRUE,_xll.ohTrigger(RecalcTrigger,Trigger6M)),NA())</f>
        <v>1.5180836384844909E-2</v>
      </c>
      <c r="Q2156" s="183">
        <f>IFERROR(_xll.qlIndexFixing(ONIndex1Y,I2156,TRUE,_xll.ohTrigger(RecalcTrigger,Trigger1Y)),NA())</f>
        <v>1.5506453001954412E-2</v>
      </c>
    </row>
    <row r="2157" spans="2:17" x14ac:dyDescent="0.2">
      <c r="B2157" s="39" t="s">
        <v>42</v>
      </c>
      <c r="D2157" s="42">
        <f>_xll.qlCalendarAdvance(Calendar,$D2156,B2157,"f",FALSE)</f>
        <v>54582</v>
      </c>
      <c r="E2157" s="177">
        <f>_xll.qlInterestRateIndexValueDate(IndexON,D2157)</f>
        <v>54582</v>
      </c>
      <c r="F2157" s="193">
        <f>IFERROR(_xll.qlIndexFixing(IndexON,D2157,TRUE,_xll.ohTrigger(RecalcTrigger,TriggerON)),NA())</f>
        <v>1.4868460832859753E-2</v>
      </c>
      <c r="H2157" s="42">
        <f>_xll.qlCalendarAdvance(Calendar,$H2156,B2157,"f",FALSE)</f>
        <v>54582</v>
      </c>
      <c r="I2157" s="177">
        <f>_xll.qlInterestRateIndexValueDate(Index1M,$H2157)</f>
        <v>54584</v>
      </c>
      <c r="J2157" s="182">
        <f>IFERROR(_xll.qlIndexFixing(Index1M,$H2157,TRUE,_xll.ohTrigger(RecalcTrigger,Trigger1M)),NA())</f>
        <v>1.4909358598081679E-2</v>
      </c>
      <c r="K2157" s="44">
        <f>IFERROR(_xll.qlIndexFixing(Index3M,H2157,TRUE,_xll.ohTrigger(RecalcTrigger,Trigger3M)),NA())</f>
        <v>1.4859276614748512E-2</v>
      </c>
      <c r="L2157" s="44">
        <f>IFERROR(_xll.qlIndexFixing(Index6M,$H2157,TRUE,_xll.ohTrigger(RecalcTrigger,Trigger6M)),NA())</f>
        <v>1.525133051475366E-2</v>
      </c>
      <c r="M2157" s="183">
        <f>IFERROR(_xll.qlIndexFixing(Index1Y,$H2157,TRUE,_xll.ohTrigger(RecalcTrigger,Trigger1Y)),NA())</f>
        <v>1.5606136804299502E-2</v>
      </c>
      <c r="N2157" s="182">
        <f>IFERROR(_xll.qlIndexFixing(ONIndex1M,I2157,TRUE,_xll.ohTrigger(RecalcTrigger,Trigger1M)),NA())</f>
        <v>1.4899832751282815E-2</v>
      </c>
      <c r="O2157" s="44">
        <f>IFERROR(_xll.qlIndexFixing(ONIndex3M,I2157,TRUE,_xll.ohTrigger(RecalcTrigger,Trigger3M)),NA())</f>
        <v>1.4832425469366584E-2</v>
      </c>
      <c r="P2157" s="44">
        <f>IFERROR(_xll.qlIndexFixing(ONIndex6M,I2157,TRUE,_xll.ohTrigger(RecalcTrigger,Trigger6M)),NA())</f>
        <v>1.5181806218738103E-2</v>
      </c>
      <c r="Q2157" s="183">
        <f>IFERROR(_xll.qlIndexFixing(ONIndex1Y,I2157,TRUE,_xll.ohTrigger(RecalcTrigger,Trigger1Y)),NA())</f>
        <v>1.5505998525497944E-2</v>
      </c>
    </row>
    <row r="2158" spans="2:17" x14ac:dyDescent="0.2">
      <c r="B2158" s="39" t="s">
        <v>42</v>
      </c>
      <c r="D2158" s="42">
        <f>_xll.qlCalendarAdvance(Calendar,$D2157,B2158,"f",FALSE)</f>
        <v>54589</v>
      </c>
      <c r="E2158" s="177">
        <f>_xll.qlInterestRateIndexValueDate(IndexON,D2158)</f>
        <v>54589</v>
      </c>
      <c r="F2158" s="193">
        <f>IFERROR(_xll.qlIndexFixing(IndexON,D2158,TRUE,_xll.ohTrigger(RecalcTrigger,TriggerON)),NA())</f>
        <v>1.4868712144231466E-2</v>
      </c>
      <c r="H2158" s="42">
        <f>_xll.qlCalendarAdvance(Calendar,$H2157,B2158,"f",FALSE)</f>
        <v>54589</v>
      </c>
      <c r="I2158" s="177">
        <f>_xll.qlInterestRateIndexValueDate(Index1M,$H2158)</f>
        <v>54591</v>
      </c>
      <c r="J2158" s="182">
        <f>IFERROR(_xll.qlIndexFixing(Index1M,$H2158,TRUE,_xll.ohTrigger(RecalcTrigger,Trigger1M)),NA())</f>
        <v>1.4909317923083309E-2</v>
      </c>
      <c r="K2158" s="44">
        <f>IFERROR(_xll.qlIndexFixing(Index3M,H2158,TRUE,_xll.ohTrigger(RecalcTrigger,Trigger3M)),NA())</f>
        <v>1.4859106752333075E-2</v>
      </c>
      <c r="L2158" s="44">
        <f>IFERROR(_xll.qlIndexFixing(Index6M,$H2158,TRUE,_xll.ohTrigger(RecalcTrigger,Trigger6M)),NA())</f>
        <v>1.5252183122800337E-2</v>
      </c>
      <c r="M2158" s="183">
        <f>IFERROR(_xll.qlIndexFixing(Index1Y,$H2158,TRUE,_xll.ohTrigger(RecalcTrigger,Trigger1Y)),NA())</f>
        <v>1.5605062555191861E-2</v>
      </c>
      <c r="N2158" s="182">
        <f>IFERROR(_xll.qlIndexFixing(ONIndex1M,I2158,TRUE,_xll.ohTrigger(RecalcTrigger,Trigger1M)),NA())</f>
        <v>1.4899830124663893E-2</v>
      </c>
      <c r="O2158" s="44">
        <f>IFERROR(_xll.qlIndexFixing(ONIndex3M,I2158,TRUE,_xll.ohTrigger(RecalcTrigger,Trigger3M)),NA())</f>
        <v>1.4832264237698567E-2</v>
      </c>
      <c r="P2158" s="44">
        <f>IFERROR(_xll.qlIndexFixing(ONIndex6M,I2158,TRUE,_xll.ohTrigger(RecalcTrigger,Trigger6M)),NA())</f>
        <v>1.5182767044876755E-2</v>
      </c>
      <c r="Q2158" s="183">
        <f>IFERROR(_xll.qlIndexFixing(ONIndex1Y,I2158,TRUE,_xll.ohTrigger(RecalcTrigger,Trigger1Y)),NA())</f>
        <v>1.5505522078456124E-2</v>
      </c>
    </row>
    <row r="2159" spans="2:17" x14ac:dyDescent="0.2">
      <c r="B2159" s="39" t="s">
        <v>42</v>
      </c>
      <c r="D2159" s="42">
        <f>_xll.qlCalendarAdvance(Calendar,$D2158,B2159,"f",FALSE)</f>
        <v>54596</v>
      </c>
      <c r="E2159" s="177">
        <f>_xll.qlInterestRateIndexValueDate(IndexON,D2159)</f>
        <v>54596</v>
      </c>
      <c r="F2159" s="193">
        <f>IFERROR(_xll.qlIndexFixing(IndexON,D2159,TRUE,_xll.ohTrigger(RecalcTrigger,TriggerON)),NA())</f>
        <v>1.4868939587815433E-2</v>
      </c>
      <c r="H2159" s="42">
        <f>_xll.qlCalendarAdvance(Calendar,$H2158,B2159,"f",FALSE)</f>
        <v>54596</v>
      </c>
      <c r="I2159" s="177">
        <f>_xll.qlInterestRateIndexValueDate(Index1M,$H2159)</f>
        <v>54598</v>
      </c>
      <c r="J2159" s="182">
        <f>IFERROR(_xll.qlIndexFixing(Index1M,$H2159,TRUE,_xll.ohTrigger(RecalcTrigger,Trigger1M)),NA())</f>
        <v>1.4909254050750886E-2</v>
      </c>
      <c r="K2159" s="44">
        <f>IFERROR(_xll.qlIndexFixing(Index3M,H2159,TRUE,_xll.ohTrigger(RecalcTrigger,Trigger3M)),NA())</f>
        <v>1.4858935530637992E-2</v>
      </c>
      <c r="L2159" s="44">
        <f>IFERROR(_xll.qlIndexFixing(Index6M,$H2159,TRUE,_xll.ohTrigger(RecalcTrigger,Trigger6M)),NA())</f>
        <v>1.5253026316879704E-2</v>
      </c>
      <c r="M2159" s="183">
        <f>IFERROR(_xll.qlIndexFixing(Index1Y,$H2159,TRUE,_xll.ohTrigger(RecalcTrigger,Trigger1Y)),NA())</f>
        <v>1.5603964649595944E-2</v>
      </c>
      <c r="N2159" s="182">
        <f>IFERROR(_xll.qlIndexFixing(ONIndex1M,I2159,TRUE,_xll.ohTrigger(RecalcTrigger,Trigger1M)),NA())</f>
        <v>1.4899804412271678E-2</v>
      </c>
      <c r="O2159" s="44">
        <f>IFERROR(_xll.qlIndexFixing(ONIndex3M,I2159,TRUE,_xll.ohTrigger(RecalcTrigger,Trigger3M)),NA())</f>
        <v>1.4832101666621966E-2</v>
      </c>
      <c r="P2159" s="44">
        <f>IFERROR(_xll.qlIndexFixing(ONIndex6M,I2159,TRUE,_xll.ohTrigger(RecalcTrigger,Trigger6M)),NA())</f>
        <v>1.5183718838320814E-2</v>
      </c>
      <c r="Q2159" s="183">
        <f>IFERROR(_xll.qlIndexFixing(ONIndex1Y,I2159,TRUE,_xll.ohTrigger(RecalcTrigger,Trigger1Y)),NA())</f>
        <v>1.550502361102879E-2</v>
      </c>
    </row>
    <row r="2160" spans="2:17" x14ac:dyDescent="0.2">
      <c r="B2160" s="39" t="s">
        <v>42</v>
      </c>
      <c r="D2160" s="42">
        <f>_xll.qlCalendarAdvance(Calendar,$D2159,B2160,"f",FALSE)</f>
        <v>54603</v>
      </c>
      <c r="E2160" s="177">
        <f>_xll.qlInterestRateIndexValueDate(IndexON,D2160)</f>
        <v>54603</v>
      </c>
      <c r="F2160" s="193">
        <f>IFERROR(_xll.qlIndexFixing(IndexON,D2160,TRUE,_xll.ohTrigger(RecalcTrigger,TriggerON)),NA())</f>
        <v>1.4869143111173599E-2</v>
      </c>
      <c r="H2160" s="42">
        <f>_xll.qlCalendarAdvance(Calendar,$H2159,B2160,"f",FALSE)</f>
        <v>54603</v>
      </c>
      <c r="I2160" s="177">
        <f>_xll.qlInterestRateIndexValueDate(Index1M,$H2160)</f>
        <v>54605</v>
      </c>
      <c r="J2160" s="182">
        <f>IFERROR(_xll.qlIndexFixing(Index1M,$H2160,TRUE,_xll.ohTrigger(RecalcTrigger,Trigger1M)),NA())</f>
        <v>1.490916693120431E-2</v>
      </c>
      <c r="K2160" s="44">
        <f>IFERROR(_xll.qlIndexFixing(Index3M,H2160,TRUE,_xll.ohTrigger(RecalcTrigger,Trigger3M)),NA())</f>
        <v>1.4858762947154835E-2</v>
      </c>
      <c r="L2160" s="44">
        <f>IFERROR(_xll.qlIndexFixing(Index6M,$H2160,TRUE,_xll.ohTrigger(RecalcTrigger,Trigger6M)),NA())</f>
        <v>1.5254995655941806E-2</v>
      </c>
      <c r="M2160" s="183">
        <f>IFERROR(_xll.qlIndexFixing(Index1Y,$H2160,TRUE,_xll.ohTrigger(RecalcTrigger,Trigger1Y)),NA())</f>
        <v>1.560284303687237E-2</v>
      </c>
      <c r="N2160" s="182">
        <f>IFERROR(_xll.qlIndexFixing(ONIndex1M,I2160,TRUE,_xll.ohTrigger(RecalcTrigger,Trigger1M)),NA())</f>
        <v>1.4899755564385941E-2</v>
      </c>
      <c r="O2160" s="44">
        <f>IFERROR(_xll.qlIndexFixing(ONIndex3M,I2160,TRUE,_xll.ohTrigger(RecalcTrigger,Trigger3M)),NA())</f>
        <v>1.4831937753818636E-2</v>
      </c>
      <c r="P2160" s="44">
        <f>IFERROR(_xll.qlIndexFixing(ONIndex6M,I2160,TRUE,_xll.ohTrigger(RecalcTrigger,Trigger6M)),NA())</f>
        <v>1.518466157437004E-2</v>
      </c>
      <c r="Q2160" s="183">
        <f>IFERROR(_xll.qlIndexFixing(ONIndex1Y,I2160,TRUE,_xll.ohTrigger(RecalcTrigger,Trigger1Y)),NA())</f>
        <v>1.5504503072856224E-2</v>
      </c>
    </row>
    <row r="2161" spans="2:17" x14ac:dyDescent="0.2">
      <c r="B2161" s="39" t="s">
        <v>42</v>
      </c>
      <c r="D2161" s="42">
        <f>_xll.qlCalendarAdvance(Calendar,$D2160,B2161,"f",FALSE)</f>
        <v>54610</v>
      </c>
      <c r="E2161" s="177">
        <f>_xll.qlInterestRateIndexValueDate(IndexON,D2161)</f>
        <v>54610</v>
      </c>
      <c r="F2161" s="193">
        <f>IFERROR(_xll.qlIndexFixing(IndexON,D2161,TRUE,_xll.ohTrigger(RecalcTrigger,TriggerON)),NA())</f>
        <v>1.486932266170804E-2</v>
      </c>
      <c r="H2161" s="42">
        <f>_xll.qlCalendarAdvance(Calendar,$H2160,B2161,"f",FALSE)</f>
        <v>54610</v>
      </c>
      <c r="I2161" s="177">
        <f>_xll.qlInterestRateIndexValueDate(Index1M,$H2161)</f>
        <v>54612</v>
      </c>
      <c r="J2161" s="182">
        <f>IFERROR(_xll.qlIndexFixing(Index1M,$H2161,TRUE,_xll.ohTrigger(RecalcTrigger,Trigger1M)),NA())</f>
        <v>1.4909056514568475E-2</v>
      </c>
      <c r="K2161" s="44">
        <f>IFERROR(_xll.qlIndexFixing(Index3M,H2161,TRUE,_xll.ohTrigger(RecalcTrigger,Trigger3M)),NA())</f>
        <v>1.4858588999376914E-2</v>
      </c>
      <c r="L2161" s="44">
        <f>IFERROR(_xll.qlIndexFixing(Index6M,$H2161,TRUE,_xll.ohTrigger(RecalcTrigger,Trigger6M)),NA())</f>
        <v>1.5255817995916847E-2</v>
      </c>
      <c r="M2161" s="183">
        <f>IFERROR(_xll.qlIndexFixing(Index1Y,$H2161,TRUE,_xll.ohTrigger(RecalcTrigger,Trigger1Y)),NA())</f>
        <v>1.5601697666383505E-2</v>
      </c>
      <c r="N2161" s="182">
        <f>IFERROR(_xll.qlIndexFixing(ONIndex1M,I2161,TRUE,_xll.ohTrigger(RecalcTrigger,Trigger1M)),NA())</f>
        <v>1.4899683531046648E-2</v>
      </c>
      <c r="O2161" s="44">
        <f>IFERROR(_xll.qlIndexFixing(ONIndex3M,I2161,TRUE,_xll.ohTrigger(RecalcTrigger,Trigger3M)),NA())</f>
        <v>1.4831772496410878E-2</v>
      </c>
      <c r="P2161" s="44">
        <f>IFERROR(_xll.qlIndexFixing(ONIndex6M,I2161,TRUE,_xll.ohTrigger(RecalcTrigger,Trigger6M)),NA())</f>
        <v>1.5185595227684701E-2</v>
      </c>
      <c r="Q2161" s="183">
        <f>IFERROR(_xll.qlIndexFixing(ONIndex1Y,I2161,TRUE,_xll.ohTrigger(RecalcTrigger,Trigger1Y)),NA())</f>
        <v>1.5503960414458007E-2</v>
      </c>
    </row>
    <row r="2162" spans="2:17" x14ac:dyDescent="0.2">
      <c r="B2162" s="39" t="s">
        <v>42</v>
      </c>
      <c r="D2162" s="42">
        <f>_xll.qlCalendarAdvance(Calendar,$D2161,B2162,"f",FALSE)</f>
        <v>54617</v>
      </c>
      <c r="E2162" s="177">
        <f>_xll.qlInterestRateIndexValueDate(IndexON,D2162)</f>
        <v>54617</v>
      </c>
      <c r="F2162" s="193">
        <f>IFERROR(_xll.qlIndexFixing(IndexON,D2162,TRUE,_xll.ohTrigger(RecalcTrigger,TriggerON)),NA())</f>
        <v>1.4869478186900764E-2</v>
      </c>
      <c r="H2162" s="42">
        <f>_xll.qlCalendarAdvance(Calendar,$H2161,B2162,"f",FALSE)</f>
        <v>54617</v>
      </c>
      <c r="I2162" s="177">
        <f>_xll.qlInterestRateIndexValueDate(Index1M,$H2162)</f>
        <v>54619</v>
      </c>
      <c r="J2162" s="182">
        <f>IFERROR(_xll.qlIndexFixing(Index1M,$H2162,TRUE,_xll.ohTrigger(RecalcTrigger,Trigger1M)),NA())</f>
        <v>1.4908922750960785E-2</v>
      </c>
      <c r="K2162" s="44">
        <f>IFERROR(_xll.qlIndexFixing(Index3M,H2162,TRUE,_xll.ohTrigger(RecalcTrigger,Trigger3M)),NA())</f>
        <v>1.4858413684795801E-2</v>
      </c>
      <c r="L2162" s="44">
        <f>IFERROR(_xll.qlIndexFixing(Index6M,$H2162,TRUE,_xll.ohTrigger(RecalcTrigger,Trigger6M)),NA())</f>
        <v>1.5256630839994914E-2</v>
      </c>
      <c r="M2162" s="183">
        <f>IFERROR(_xll.qlIndexFixing(Index1Y,$H2162,TRUE,_xll.ohTrigger(RecalcTrigger,Trigger1Y)),NA())</f>
        <v>1.5600528487493473E-2</v>
      </c>
      <c r="N2162" s="182">
        <f>IFERROR(_xll.qlIndexFixing(ONIndex1M,I2162,TRUE,_xll.ohTrigger(RecalcTrigger,Trigger1M)),NA())</f>
        <v>1.489958826253357E-2</v>
      </c>
      <c r="O2162" s="44">
        <f>IFERROR(_xll.qlIndexFixing(ONIndex3M,I2162,TRUE,_xll.ohTrigger(RecalcTrigger,Trigger3M)),NA())</f>
        <v>1.4831605892160482E-2</v>
      </c>
      <c r="P2162" s="44">
        <f>IFERROR(_xll.qlIndexFixing(ONIndex6M,I2162,TRUE,_xll.ohTrigger(RecalcTrigger,Trigger6M)),NA())</f>
        <v>1.5186519773804363E-2</v>
      </c>
      <c r="Q2162" s="183">
        <f>IFERROR(_xll.qlIndexFixing(ONIndex1Y,I2162,TRUE,_xll.ohTrigger(RecalcTrigger,Trigger1Y)),NA())</f>
        <v>1.550339558571423E-2</v>
      </c>
    </row>
    <row r="2163" spans="2:17" x14ac:dyDescent="0.2">
      <c r="B2163" s="39" t="s">
        <v>42</v>
      </c>
      <c r="D2163" s="42">
        <f>_xll.qlCalendarAdvance(Calendar,$D2162,B2163,"f",FALSE)</f>
        <v>54624</v>
      </c>
      <c r="E2163" s="177">
        <f>_xll.qlInterestRateIndexValueDate(IndexON,D2163)</f>
        <v>54624</v>
      </c>
      <c r="F2163" s="193">
        <f>IFERROR(_xll.qlIndexFixing(IndexON,D2163,TRUE,_xll.ohTrigger(RecalcTrigger,TriggerON)),NA())</f>
        <v>1.4869609634313719E-2</v>
      </c>
      <c r="H2163" s="42">
        <f>_xll.qlCalendarAdvance(Calendar,$H2162,B2163,"f",FALSE)</f>
        <v>54624</v>
      </c>
      <c r="I2163" s="177">
        <f>_xll.qlInterestRateIndexValueDate(Index1M,$H2163)</f>
        <v>54626</v>
      </c>
      <c r="J2163" s="182">
        <f>IFERROR(_xll.qlIndexFixing(Index1M,$H2163,TRUE,_xll.ohTrigger(RecalcTrigger,Trigger1M)),NA())</f>
        <v>1.4908765590508632E-2</v>
      </c>
      <c r="K2163" s="44">
        <f>IFERROR(_xll.qlIndexFixing(Index3M,H2163,TRUE,_xll.ohTrigger(RecalcTrigger,Trigger3M)),NA())</f>
        <v>1.4858237000906542E-2</v>
      </c>
      <c r="L2163" s="44">
        <f>IFERROR(_xll.qlIndexFixing(Index6M,$H2163,TRUE,_xll.ohTrigger(RecalcTrigger,Trigger6M)),NA())</f>
        <v>1.525743416305503E-2</v>
      </c>
      <c r="M2163" s="183">
        <f>IFERROR(_xll.qlIndexFixing(Index1Y,$H2163,TRUE,_xll.ohTrigger(RecalcTrigger,Trigger1Y)),NA())</f>
        <v>1.559933544956924E-2</v>
      </c>
      <c r="N2163" s="182">
        <f>IFERROR(_xll.qlIndexFixing(ONIndex1M,I2163,TRUE,_xll.ohTrigger(RecalcTrigger,Trigger1M)),NA())</f>
        <v>1.4899469709046542E-2</v>
      </c>
      <c r="O2163" s="44">
        <f>IFERROR(_xll.qlIndexFixing(ONIndex3M,I2163,TRUE,_xll.ohTrigger(RecalcTrigger,Trigger3M)),NA())</f>
        <v>1.4831437938669367E-2</v>
      </c>
      <c r="P2163" s="44">
        <f>IFERROR(_xll.qlIndexFixing(ONIndex6M,I2163,TRUE,_xll.ohTrigger(RecalcTrigger,Trigger6M)),NA())</f>
        <v>1.5187435187469234E-2</v>
      </c>
      <c r="Q2163" s="183">
        <f>IFERROR(_xll.qlIndexFixing(ONIndex1Y,I2163,TRUE,_xll.ohTrigger(RecalcTrigger,Trigger1Y)),NA())</f>
        <v>1.5502808536664858E-2</v>
      </c>
    </row>
    <row r="2164" spans="2:17" x14ac:dyDescent="0.2">
      <c r="B2164" s="39" t="s">
        <v>42</v>
      </c>
      <c r="D2164" s="42">
        <f>_xll.qlCalendarAdvance(Calendar,$D2163,B2164,"f",FALSE)</f>
        <v>54631</v>
      </c>
      <c r="E2164" s="177">
        <f>_xll.qlInterestRateIndexValueDate(IndexON,D2164)</f>
        <v>54631</v>
      </c>
      <c r="F2164" s="193">
        <f>IFERROR(_xll.qlIndexFixing(IndexON,D2164,TRUE,_xll.ohTrigger(RecalcTrigger,TriggerON)),NA())</f>
        <v>1.4869716951428913E-2</v>
      </c>
      <c r="H2164" s="42">
        <f>_xll.qlCalendarAdvance(Calendar,$H2163,B2164,"f",FALSE)</f>
        <v>54631</v>
      </c>
      <c r="I2164" s="177">
        <f>_xll.qlInterestRateIndexValueDate(Index1M,$H2164)</f>
        <v>54633</v>
      </c>
      <c r="J2164" s="182">
        <f>IFERROR(_xll.qlIndexFixing(Index1M,$H2164,TRUE,_xll.ohTrigger(RecalcTrigger,Trigger1M)),NA())</f>
        <v>1.4908584983334416E-2</v>
      </c>
      <c r="K2164" s="44">
        <f>IFERROR(_xll.qlIndexFixing(Index3M,H2164,TRUE,_xll.ohTrigger(RecalcTrigger,Trigger3M)),NA())</f>
        <v>1.4858058945201581E-2</v>
      </c>
      <c r="L2164" s="44">
        <f>IFERROR(_xll.qlIndexFixing(Index6M,$H2164,TRUE,_xll.ohTrigger(RecalcTrigger,Trigger6M)),NA())</f>
        <v>1.5258227939977932E-2</v>
      </c>
      <c r="M2164" s="183">
        <f>IFERROR(_xll.qlIndexFixing(Index1Y,$H2164,TRUE,_xll.ohTrigger(RecalcTrigger,Trigger1Y)),NA())</f>
        <v>1.5598118501978651E-2</v>
      </c>
      <c r="N2164" s="182">
        <f>IFERROR(_xll.qlIndexFixing(ONIndex1M,I2164,TRUE,_xll.ohTrigger(RecalcTrigger,Trigger1M)),NA())</f>
        <v>1.4899327820705466E-2</v>
      </c>
      <c r="O2164" s="44">
        <f>IFERROR(_xll.qlIndexFixing(ONIndex3M,I2164,TRUE,_xll.ohTrigger(RecalcTrigger,Trigger3M)),NA())</f>
        <v>1.4831268633139771E-2</v>
      </c>
      <c r="P2164" s="44">
        <f>IFERROR(_xll.qlIndexFixing(ONIndex6M,I2164,TRUE,_xll.ohTrigger(RecalcTrigger,Trigger6M)),NA())</f>
        <v>1.5188341444059006E-2</v>
      </c>
      <c r="Q2164" s="183">
        <f>IFERROR(_xll.qlIndexFixing(ONIndex1Y,I2164,TRUE,_xll.ohTrigger(RecalcTrigger,Trigger1Y)),NA())</f>
        <v>1.5502199217429791E-2</v>
      </c>
    </row>
    <row r="2165" spans="2:17" x14ac:dyDescent="0.2">
      <c r="B2165" s="39" t="s">
        <v>42</v>
      </c>
      <c r="D2165" s="42">
        <f>_xll.qlCalendarAdvance(Calendar,$D2164,B2165,"f",FALSE)</f>
        <v>54638</v>
      </c>
      <c r="E2165" s="177">
        <f>_xll.qlInterestRateIndexValueDate(IndexON,D2165)</f>
        <v>54638</v>
      </c>
      <c r="F2165" s="193">
        <f>IFERROR(_xll.qlIndexFixing(IndexON,D2165,TRUE,_xll.ohTrigger(RecalcTrigger,TriggerON)),NA())</f>
        <v>1.4869800085968166E-2</v>
      </c>
      <c r="H2165" s="42">
        <f>_xll.qlCalendarAdvance(Calendar,$H2164,B2165,"f",FALSE)</f>
        <v>54638</v>
      </c>
      <c r="I2165" s="177">
        <f>_xll.qlInterestRateIndexValueDate(Index1M,$H2165)</f>
        <v>54640</v>
      </c>
      <c r="J2165" s="182">
        <f>IFERROR(_xll.qlIndexFixing(Index1M,$H2165,TRUE,_xll.ohTrigger(RecalcTrigger,Trigger1M)),NA())</f>
        <v>1.4908380879563032E-2</v>
      </c>
      <c r="K2165" s="44">
        <f>IFERROR(_xll.qlIndexFixing(Index3M,H2165,TRUE,_xll.ohTrigger(RecalcTrigger,Trigger3M)),NA())</f>
        <v>1.4857879515171616E-2</v>
      </c>
      <c r="L2165" s="44">
        <f>IFERROR(_xll.qlIndexFixing(Index6M,$H2165,TRUE,_xll.ohTrigger(RecalcTrigger,Trigger6M)),NA())</f>
        <v>1.5259012145643498E-2</v>
      </c>
      <c r="M2165" s="183">
        <f>IFERROR(_xll.qlIndexFixing(Index1Y,$H2165,TRUE,_xll.ohTrigger(RecalcTrigger,Trigger1Y)),NA())</f>
        <v>1.559687759409174E-2</v>
      </c>
      <c r="N2165" s="182">
        <f>IFERROR(_xll.qlIndexFixing(ONIndex1M,I2165,TRUE,_xll.ohTrigger(RecalcTrigger,Trigger1M)),NA())</f>
        <v>1.489916254763024E-2</v>
      </c>
      <c r="O2165" s="44">
        <f>IFERROR(_xll.qlIndexFixing(ONIndex3M,I2165,TRUE,_xll.ohTrigger(RecalcTrigger,Trigger3M)),NA())</f>
        <v>1.4831097973333485E-2</v>
      </c>
      <c r="P2165" s="44">
        <f>IFERROR(_xll.qlIndexFixing(ONIndex6M,I2165,TRUE,_xll.ohTrigger(RecalcTrigger,Trigger6M)),NA())</f>
        <v>1.5189238518313886E-2</v>
      </c>
      <c r="Q2165" s="183">
        <f>IFERROR(_xll.qlIndexFixing(ONIndex1Y,I2165,TRUE,_xll.ohTrigger(RecalcTrigger,Trigger1Y)),NA())</f>
        <v>1.5501567577969055E-2</v>
      </c>
    </row>
    <row r="2166" spans="2:17" x14ac:dyDescent="0.2">
      <c r="B2166" s="39" t="s">
        <v>42</v>
      </c>
      <c r="D2166" s="42">
        <f>_xll.qlCalendarAdvance(Calendar,$D2165,B2166,"f",FALSE)</f>
        <v>54645</v>
      </c>
      <c r="E2166" s="177">
        <f>_xll.qlInterestRateIndexValueDate(IndexON,D2166)</f>
        <v>54645</v>
      </c>
      <c r="F2166" s="193">
        <f>IFERROR(_xll.qlIndexFixing(IndexON,D2166,TRUE,_xll.ohTrigger(RecalcTrigger,TriggerON)),NA())</f>
        <v>1.4869858984853934E-2</v>
      </c>
      <c r="H2166" s="42">
        <f>_xll.qlCalendarAdvance(Calendar,$H2165,B2166,"f",FALSE)</f>
        <v>54645</v>
      </c>
      <c r="I2166" s="177">
        <f>_xll.qlInterestRateIndexValueDate(Index1M,$H2166)</f>
        <v>54647</v>
      </c>
      <c r="J2166" s="182">
        <f>IFERROR(_xll.qlIndexFixing(Index1M,$H2166,TRUE,_xll.ohTrigger(RecalcTrigger,Trigger1M)),NA())</f>
        <v>1.490815322931438E-2</v>
      </c>
      <c r="K2166" s="44">
        <f>IFERROR(_xll.qlIndexFixing(Index3M,H2166,TRUE,_xll.ohTrigger(RecalcTrigger,Trigger3M)),NA())</f>
        <v>1.4857698708313435E-2</v>
      </c>
      <c r="L2166" s="44">
        <f>IFERROR(_xll.qlIndexFixing(Index6M,$H2166,TRUE,_xll.ohTrigger(RecalcTrigger,Trigger6M)),NA())</f>
        <v>1.5259786754929889E-2</v>
      </c>
      <c r="M2166" s="183">
        <f>IFERROR(_xll.qlIndexFixing(Index1Y,$H2166,TRUE,_xll.ohTrigger(RecalcTrigger,Trigger1Y)),NA())</f>
        <v>1.5595612675281168E-2</v>
      </c>
      <c r="N2166" s="182">
        <f>IFERROR(_xll.qlIndexFixing(ONIndex1M,I2166,TRUE,_xll.ohTrigger(RecalcTrigger,Trigger1M)),NA())</f>
        <v>1.489897384026051E-2</v>
      </c>
      <c r="O2166" s="44">
        <f>IFERROR(_xll.qlIndexFixing(ONIndex3M,I2166,TRUE,_xll.ohTrigger(RecalcTrigger,Trigger3M)),NA())</f>
        <v>1.4830925956612617E-2</v>
      </c>
      <c r="P2166" s="44">
        <f>IFERROR(_xll.qlIndexFixing(ONIndex6M,I2166,TRUE,_xll.ohTrigger(RecalcTrigger,Trigger6M)),NA())</f>
        <v>1.5190126385773439E-2</v>
      </c>
      <c r="Q2166" s="183">
        <f>IFERROR(_xll.qlIndexFixing(ONIndex1Y,I2166,TRUE,_xll.ohTrigger(RecalcTrigger,Trigger1Y)),NA())</f>
        <v>1.5500913568562424E-2</v>
      </c>
    </row>
    <row r="2167" spans="2:17" x14ac:dyDescent="0.2">
      <c r="B2167" s="39" t="s">
        <v>42</v>
      </c>
      <c r="D2167" s="42">
        <f>_xll.qlCalendarAdvance(Calendar,$D2166,B2167,"f",FALSE)</f>
        <v>54652</v>
      </c>
      <c r="E2167" s="177">
        <f>_xll.qlInterestRateIndexValueDate(IndexON,D2167)</f>
        <v>54652</v>
      </c>
      <c r="F2167" s="193">
        <f>IFERROR(_xll.qlIndexFixing(IndexON,D2167,TRUE,_xll.ohTrigger(RecalcTrigger,TriggerON)),NA())</f>
        <v>1.4869893596127781E-2</v>
      </c>
      <c r="H2167" s="42">
        <f>_xll.qlCalendarAdvance(Calendar,$H2166,B2167,"f",FALSE)</f>
        <v>54652</v>
      </c>
      <c r="I2167" s="177">
        <f>_xll.qlInterestRateIndexValueDate(Index1M,$H2167)</f>
        <v>54654</v>
      </c>
      <c r="J2167" s="182">
        <f>IFERROR(_xll.qlIndexFixing(Index1M,$H2167,TRUE,_xll.ohTrigger(RecalcTrigger,Trigger1M)),NA())</f>
        <v>1.4907901982710858E-2</v>
      </c>
      <c r="K2167" s="44">
        <f>IFERROR(_xll.qlIndexFixing(Index3M,H2167,TRUE,_xll.ohTrigger(RecalcTrigger,Trigger3M)),NA())</f>
        <v>1.4857516522114264E-2</v>
      </c>
      <c r="L2167" s="44">
        <f>IFERROR(_xll.qlIndexFixing(Index6M,$H2167,TRUE,_xll.ohTrigger(RecalcTrigger,Trigger6M)),NA())</f>
        <v>1.5260551742719132E-2</v>
      </c>
      <c r="M2167" s="183">
        <f>IFERROR(_xll.qlIndexFixing(Index1Y,$H2167,TRUE,_xll.ohTrigger(RecalcTrigger,Trigger1Y)),NA())</f>
        <v>1.5594323694920913E-2</v>
      </c>
      <c r="N2167" s="182">
        <f>IFERROR(_xll.qlIndexFixing(ONIndex1M,I2167,TRUE,_xll.ohTrigger(RecalcTrigger,Trigger1M)),NA())</f>
        <v>1.4898761648556302E-2</v>
      </c>
      <c r="O2167" s="44">
        <f>IFERROR(_xll.qlIndexFixing(ONIndex3M,I2167,TRUE,_xll.ohTrigger(RecalcTrigger,Trigger3M)),NA())</f>
        <v>1.4830752580499151E-2</v>
      </c>
      <c r="P2167" s="44">
        <f>IFERROR(_xll.qlIndexFixing(ONIndex6M,I2167,TRUE,_xll.ohTrigger(RecalcTrigger,Trigger6M)),NA())</f>
        <v>1.5191005021097936E-2</v>
      </c>
      <c r="Q2167" s="183">
        <f>IFERROR(_xll.qlIndexFixing(ONIndex1Y,I2167,TRUE,_xll.ohTrigger(RecalcTrigger,Trigger1Y)),NA())</f>
        <v>1.5500237139169926E-2</v>
      </c>
    </row>
    <row r="2168" spans="2:17" x14ac:dyDescent="0.2">
      <c r="B2168" s="39" t="s">
        <v>42</v>
      </c>
      <c r="D2168" s="42">
        <f>_xll.qlCalendarAdvance(Calendar,$D2167,B2168,"f",FALSE)</f>
        <v>54659</v>
      </c>
      <c r="E2168" s="177">
        <f>_xll.qlInterestRateIndexValueDate(IndexON,D2168)</f>
        <v>54659</v>
      </c>
      <c r="F2168" s="193">
        <f>IFERROR(_xll.qlIndexFixing(IndexON,D2168,TRUE,_xll.ohTrigger(RecalcTrigger,TriggerON)),NA())</f>
        <v>1.4869903866872036E-2</v>
      </c>
      <c r="H2168" s="42">
        <f>_xll.qlCalendarAdvance(Calendar,$H2167,B2168,"f",FALSE)</f>
        <v>54659</v>
      </c>
      <c r="I2168" s="177">
        <f>_xll.qlInterestRateIndexValueDate(Index1M,$H2168)</f>
        <v>54661</v>
      </c>
      <c r="J2168" s="182">
        <f>IFERROR(_xll.qlIndexFixing(Index1M,$H2168,TRUE,_xll.ohTrigger(RecalcTrigger,Trigger1M)),NA())</f>
        <v>1.4907627089887354E-2</v>
      </c>
      <c r="K2168" s="44">
        <f>IFERROR(_xll.qlIndexFixing(Index3M,H2168,TRUE,_xll.ohTrigger(RecalcTrigger,Trigger3M)),NA())</f>
        <v>1.4857332954070889E-2</v>
      </c>
      <c r="L2168" s="44">
        <f>IFERROR(_xll.qlIndexFixing(Index6M,$H2168,TRUE,_xll.ohTrigger(RecalcTrigger,Trigger6M)),NA())</f>
        <v>1.5261307083890677E-2</v>
      </c>
      <c r="M2168" s="183">
        <f>IFERROR(_xll.qlIndexFixing(Index1Y,$H2168,TRUE,_xll.ohTrigger(RecalcTrigger,Trigger1Y)),NA())</f>
        <v>1.5593010602387138E-2</v>
      </c>
      <c r="N2168" s="182">
        <f>IFERROR(_xll.qlIndexFixing(ONIndex1M,I2168,TRUE,_xll.ohTrigger(RecalcTrigger,Trigger1M)),NA())</f>
        <v>1.4898525922717454E-2</v>
      </c>
      <c r="O2168" s="44">
        <f>IFERROR(_xll.qlIndexFixing(ONIndex3M,I2168,TRUE,_xll.ohTrigger(RecalcTrigger,Trigger3M)),NA())</f>
        <v>1.4830577842515069E-2</v>
      </c>
      <c r="P2168" s="44">
        <f>IFERROR(_xll.qlIndexFixing(ONIndex6M,I2168,TRUE,_xll.ohTrigger(RecalcTrigger,Trigger6M)),NA())</f>
        <v>1.5191874399587135E-2</v>
      </c>
      <c r="Q2168" s="183">
        <f>IFERROR(_xll.qlIndexFixing(ONIndex1Y,I2168,TRUE,_xll.ohTrigger(RecalcTrigger,Trigger1Y)),NA())</f>
        <v>1.5499538239751587E-2</v>
      </c>
    </row>
    <row r="2169" spans="2:17" x14ac:dyDescent="0.2">
      <c r="B2169" s="39" t="s">
        <v>42</v>
      </c>
      <c r="D2169" s="42">
        <f>_xll.qlCalendarAdvance(Calendar,$D2168,B2169,"f",FALSE)</f>
        <v>54666</v>
      </c>
      <c r="E2169" s="177">
        <f>_xll.qlInterestRateIndexValueDate(IndexON,D2169)</f>
        <v>54666</v>
      </c>
      <c r="F2169" s="193">
        <f>IFERROR(_xll.qlIndexFixing(IndexON,D2169,TRUE,_xll.ohTrigger(RecalcTrigger,TriggerON)),NA())</f>
        <v>1.4869889744808518E-2</v>
      </c>
      <c r="H2169" s="42">
        <f>_xll.qlCalendarAdvance(Calendar,$H2168,B2169,"f",FALSE)</f>
        <v>54666</v>
      </c>
      <c r="I2169" s="177">
        <f>_xll.qlInterestRateIndexValueDate(Index1M,$H2169)</f>
        <v>54668</v>
      </c>
      <c r="J2169" s="182">
        <f>IFERROR(_xll.qlIndexFixing(Index1M,$H2169,TRUE,_xll.ohTrigger(RecalcTrigger,Trigger1M)),NA())</f>
        <v>1.4907328500953776E-2</v>
      </c>
      <c r="K2169" s="44">
        <f>IFERROR(_xll.qlIndexFixing(Index3M,H2169,TRUE,_xll.ohTrigger(RecalcTrigger,Trigger3M)),NA())</f>
        <v>1.4856855289056418E-2</v>
      </c>
      <c r="L2169" s="44">
        <f>IFERROR(_xll.qlIndexFixing(Index6M,$H2169,TRUE,_xll.ohTrigger(RecalcTrigger,Trigger6M)),NA())</f>
        <v>1.5260189502084066E-2</v>
      </c>
      <c r="M2169" s="183">
        <f>IFERROR(_xll.qlIndexFixing(Index1Y,$H2169,TRUE,_xll.ohTrigger(RecalcTrigger,Trigger1Y)),NA())</f>
        <v>1.5591673347057544E-2</v>
      </c>
      <c r="N2169" s="182">
        <f>IFERROR(_xll.qlIndexFixing(ONIndex1M,I2169,TRUE,_xll.ohTrigger(RecalcTrigger,Trigger1M)),NA())</f>
        <v>1.4898266613023736E-2</v>
      </c>
      <c r="O2169" s="44">
        <f>IFERROR(_xll.qlIndexFixing(ONIndex3M,I2169,TRUE,_xll.ohTrigger(RecalcTrigger,Trigger3M)),NA())</f>
        <v>1.4830401740102417E-2</v>
      </c>
      <c r="P2169" s="44">
        <f>IFERROR(_xll.qlIndexFixing(ONIndex6M,I2169,TRUE,_xll.ohTrigger(RecalcTrigger,Trigger6M)),NA())</f>
        <v>1.5192734496300986E-2</v>
      </c>
      <c r="Q2169" s="183">
        <f>IFERROR(_xll.qlIndexFixing(ONIndex1Y,I2169,TRUE,_xll.ohTrigger(RecalcTrigger,Trigger1Y)),NA())</f>
        <v>1.5498816820507244E-2</v>
      </c>
    </row>
    <row r="2170" spans="2:17" x14ac:dyDescent="0.2">
      <c r="B2170" s="39" t="s">
        <v>42</v>
      </c>
      <c r="D2170" s="42">
        <f>_xll.qlCalendarAdvance(Calendar,$D2169,B2170,"f",FALSE)</f>
        <v>54673</v>
      </c>
      <c r="E2170" s="177">
        <f>_xll.qlInterestRateIndexValueDate(IndexON,D2170)</f>
        <v>54673</v>
      </c>
      <c r="F2170" s="193">
        <f>IFERROR(_xll.qlIndexFixing(IndexON,D2170,TRUE,_xll.ohTrigger(RecalcTrigger,TriggerON)),NA())</f>
        <v>1.4869851177579108E-2</v>
      </c>
      <c r="H2170" s="42">
        <f>_xll.qlCalendarAdvance(Calendar,$H2169,B2170,"f",FALSE)</f>
        <v>54673</v>
      </c>
      <c r="I2170" s="177">
        <f>_xll.qlInterestRateIndexValueDate(Index1M,$H2170)</f>
        <v>54675</v>
      </c>
      <c r="J2170" s="182">
        <f>IFERROR(_xll.qlIndexFixing(Index1M,$H2170,TRUE,_xll.ohTrigger(RecalcTrigger,Trigger1M)),NA())</f>
        <v>1.4907006166040015E-2</v>
      </c>
      <c r="K2170" s="44">
        <f>IFERROR(_xll.qlIndexFixing(Index3M,H2170,TRUE,_xll.ohTrigger(RecalcTrigger,Trigger3M)),NA())</f>
        <v>1.4856669057007735E-2</v>
      </c>
      <c r="L2170" s="44">
        <f>IFERROR(_xll.qlIndexFixing(Index6M,$H2170,TRUE,_xll.ohTrigger(RecalcTrigger,Trigger6M)),NA())</f>
        <v>1.5260928823773459E-2</v>
      </c>
      <c r="M2170" s="183">
        <f>IFERROR(_xll.qlIndexFixing(Index1Y,$H2170,TRUE,_xll.ohTrigger(RecalcTrigger,Trigger1Y)),NA())</f>
        <v>1.5590311878312897E-2</v>
      </c>
      <c r="N2170" s="182">
        <f>IFERROR(_xll.qlIndexFixing(ONIndex1M,I2170,TRUE,_xll.ohTrigger(RecalcTrigger,Trigger1M)),NA())</f>
        <v>1.4897983669674986E-2</v>
      </c>
      <c r="O2170" s="44">
        <f>IFERROR(_xll.qlIndexFixing(ONIndex3M,I2170,TRUE,_xll.ohTrigger(RecalcTrigger,Trigger3M)),NA())</f>
        <v>1.4830224270943049E-2</v>
      </c>
      <c r="P2170" s="44">
        <f>IFERROR(_xll.qlIndexFixing(ONIndex6M,I2170,TRUE,_xll.ohTrigger(RecalcTrigger,Trigger6M)),NA())</f>
        <v>1.5193585286299438E-2</v>
      </c>
      <c r="Q2170" s="183">
        <f>IFERROR(_xll.qlIndexFixing(ONIndex1Y,I2170,TRUE,_xll.ohTrigger(RecalcTrigger,Trigger1Y)),NA())</f>
        <v>1.5498072831636733E-2</v>
      </c>
    </row>
    <row r="2171" spans="2:17" x14ac:dyDescent="0.2">
      <c r="B2171" s="39" t="s">
        <v>42</v>
      </c>
      <c r="D2171" s="42">
        <f>_xll.qlCalendarAdvance(Calendar,$D2170,B2171,"f",FALSE)</f>
        <v>54680</v>
      </c>
      <c r="E2171" s="177">
        <f>_xll.qlInterestRateIndexValueDate(IndexON,D2171)</f>
        <v>54680</v>
      </c>
      <c r="F2171" s="193">
        <f>IFERROR(_xll.qlIndexFixing(IndexON,D2171,TRUE,_xll.ohTrigger(RecalcTrigger,TriggerON)),NA())</f>
        <v>1.4869788112426008E-2</v>
      </c>
      <c r="H2171" s="42">
        <f>_xll.qlCalendarAdvance(Calendar,$H2170,B2171,"f",FALSE)</f>
        <v>54680</v>
      </c>
      <c r="I2171" s="177">
        <f>_xll.qlInterestRateIndexValueDate(Index1M,$H2171)</f>
        <v>54682</v>
      </c>
      <c r="J2171" s="182">
        <f>IFERROR(_xll.qlIndexFixing(Index1M,$H2171,TRUE,_xll.ohTrigger(RecalcTrigger,Trigger1M)),NA())</f>
        <v>1.4906660035273467E-2</v>
      </c>
      <c r="K2171" s="44">
        <f>IFERROR(_xll.qlIndexFixing(Index3M,H2171,TRUE,_xll.ohTrigger(RecalcTrigger,Trigger3M)),NA())</f>
        <v>1.4856481435827604E-2</v>
      </c>
      <c r="L2171" s="44">
        <f>IFERROR(_xll.qlIndexFixing(Index6M,$H2171,TRUE,_xll.ohTrigger(RecalcTrigger,Trigger6M)),NA())</f>
        <v>1.5261658434500211E-2</v>
      </c>
      <c r="M2171" s="183">
        <f>IFERROR(_xll.qlIndexFixing(Index1Y,$H2171,TRUE,_xll.ohTrigger(RecalcTrigger,Trigger1Y)),NA())</f>
        <v>1.5588926145535715E-2</v>
      </c>
      <c r="N2171" s="182">
        <f>IFERROR(_xll.qlIndexFixing(ONIndex1M,I2171,TRUE,_xll.ohTrigger(RecalcTrigger,Trigger1M)),NA())</f>
        <v>1.4897677042791102E-2</v>
      </c>
      <c r="O2171" s="44">
        <f>IFERROR(_xll.qlIndexFixing(ONIndex3M,I2171,TRUE,_xll.ohTrigger(RecalcTrigger,Trigger3M)),NA())</f>
        <v>1.4830045432319139E-2</v>
      </c>
      <c r="P2171" s="44">
        <f>IFERROR(_xll.qlIndexFixing(ONIndex6M,I2171,TRUE,_xll.ohTrigger(RecalcTrigger,Trigger6M)),NA())</f>
        <v>1.5194426744722378E-2</v>
      </c>
      <c r="Q2171" s="183">
        <f>IFERROR(_xll.qlIndexFixing(ONIndex1Y,I2171,TRUE,_xll.ohTrigger(RecalcTrigger,Trigger1Y)),NA())</f>
        <v>1.549730622294021E-2</v>
      </c>
    </row>
    <row r="2172" spans="2:17" x14ac:dyDescent="0.2">
      <c r="B2172" s="39" t="s">
        <v>42</v>
      </c>
      <c r="D2172" s="42">
        <f>_xll.qlCalendarAdvance(Calendar,$D2171,B2172,"f",FALSE)</f>
        <v>54687</v>
      </c>
      <c r="E2172" s="177">
        <f>_xll.qlInterestRateIndexValueDate(IndexON,D2172)</f>
        <v>54687</v>
      </c>
      <c r="F2172" s="193">
        <f>IFERROR(_xll.qlIndexFixing(IndexON,D2172,TRUE,_xll.ohTrigger(RecalcTrigger,TriggerON)),NA())</f>
        <v>1.4869700496911165E-2</v>
      </c>
      <c r="H2172" s="42">
        <f>_xll.qlCalendarAdvance(Calendar,$H2171,B2172,"f",FALSE)</f>
        <v>54687</v>
      </c>
      <c r="I2172" s="177">
        <f>_xll.qlInterestRateIndexValueDate(Index1M,$H2172)</f>
        <v>54689</v>
      </c>
      <c r="J2172" s="182">
        <f>IFERROR(_xll.qlIndexFixing(Index1M,$H2172,TRUE,_xll.ohTrigger(RecalcTrigger,Trigger1M)),NA())</f>
        <v>1.490629005877403E-2</v>
      </c>
      <c r="K2172" s="44">
        <f>IFERROR(_xll.qlIndexFixing(Index3M,H2172,TRUE,_xll.ohTrigger(RecalcTrigger,Trigger3M)),NA())</f>
        <v>1.4856292423012535E-2</v>
      </c>
      <c r="L2172" s="44">
        <f>IFERROR(_xll.qlIndexFixing(Index6M,$H2172,TRUE,_xll.ohTrigger(RecalcTrigger,Trigger6M)),NA())</f>
        <v>1.5262378309151593E-2</v>
      </c>
      <c r="M2172" s="183">
        <f>IFERROR(_xll.qlIndexFixing(Index1Y,$H2172,TRUE,_xll.ohTrigger(RecalcTrigger,Trigger1Y)),NA())</f>
        <v>1.5587516098109168E-2</v>
      </c>
      <c r="N2172" s="182">
        <f>IFERROR(_xll.qlIndexFixing(ONIndex1M,I2172,TRUE,_xll.ohTrigger(RecalcTrigger,Trigger1M)),NA())</f>
        <v>1.4897346682412049E-2</v>
      </c>
      <c r="O2172" s="44">
        <f>IFERROR(_xll.qlIndexFixing(ONIndex3M,I2172,TRUE,_xll.ohTrigger(RecalcTrigger,Trigger3M)),NA())</f>
        <v>1.4829865221912542E-2</v>
      </c>
      <c r="P2172" s="44">
        <f>IFERROR(_xll.qlIndexFixing(ONIndex6M,I2172,TRUE,_xll.ohTrigger(RecalcTrigger,Trigger6M)),NA())</f>
        <v>1.519525884654982E-2</v>
      </c>
      <c r="Q2172" s="183">
        <f>IFERROR(_xll.qlIndexFixing(ONIndex1Y,I2172,TRUE,_xll.ohTrigger(RecalcTrigger,Trigger1Y)),NA())</f>
        <v>1.5496516944537575E-2</v>
      </c>
    </row>
    <row r="2173" spans="2:17" x14ac:dyDescent="0.2">
      <c r="B2173" s="39" t="s">
        <v>42</v>
      </c>
      <c r="D2173" s="42">
        <f>_xll.qlCalendarAdvance(Calendar,$D2172,B2173,"f",FALSE)</f>
        <v>54694</v>
      </c>
      <c r="E2173" s="177">
        <f>_xll.qlInterestRateIndexValueDate(IndexON,D2173)</f>
        <v>54694</v>
      </c>
      <c r="F2173" s="193">
        <f>IFERROR(_xll.qlIndexFixing(IndexON,D2173,TRUE,_xll.ohTrigger(RecalcTrigger,TriggerON)),NA())</f>
        <v>1.4869588278436652E-2</v>
      </c>
      <c r="H2173" s="42">
        <f>_xll.qlCalendarAdvance(Calendar,$H2172,B2173,"f",FALSE)</f>
        <v>54694</v>
      </c>
      <c r="I2173" s="177">
        <f>_xll.qlInterestRateIndexValueDate(Index1M,$H2173)</f>
        <v>54696</v>
      </c>
      <c r="J2173" s="182">
        <f>IFERROR(_xll.qlIndexFixing(Index1M,$H2173,TRUE,_xll.ohTrigger(RecalcTrigger,Trigger1M)),NA())</f>
        <v>1.4905060988290279E-2</v>
      </c>
      <c r="K2173" s="44">
        <f>IFERROR(_xll.qlIndexFixing(Index3M,H2173,TRUE,_xll.ohTrigger(RecalcTrigger,Trigger3M)),NA())</f>
        <v>1.4856394298430718E-2</v>
      </c>
      <c r="L2173" s="44">
        <f>IFERROR(_xll.qlIndexFixing(Index6M,$H2173,TRUE,_xll.ohTrigger(RecalcTrigger,Trigger6M)),NA())</f>
        <v>1.5263458489623398E-2</v>
      </c>
      <c r="M2173" s="183">
        <f>IFERROR(_xll.qlIndexFixing(Index1Y,$H2173,TRUE,_xll.ohTrigger(RecalcTrigger,Trigger1Y)),NA())</f>
        <v>1.5586081685420814E-2</v>
      </c>
      <c r="N2173" s="182">
        <f>IFERROR(_xll.qlIndexFixing(ONIndex1M,I2173,TRUE,_xll.ohTrigger(RecalcTrigger,Trigger1M)),NA())</f>
        <v>1.4896992538977472E-2</v>
      </c>
      <c r="O2173" s="44">
        <f>IFERROR(_xll.qlIndexFixing(ONIndex3M,I2173,TRUE,_xll.ohTrigger(RecalcTrigger,Trigger3M)),NA())</f>
        <v>1.4829683637085367E-2</v>
      </c>
      <c r="P2173" s="44">
        <f>IFERROR(_xll.qlIndexFixing(ONIndex6M,I2173,TRUE,_xll.ohTrigger(RecalcTrigger,Trigger6M)),NA())</f>
        <v>1.5196081566921649E-2</v>
      </c>
      <c r="Q2173" s="183">
        <f>IFERROR(_xll.qlIndexFixing(ONIndex1Y,I2173,TRUE,_xll.ohTrigger(RecalcTrigger,Trigger1Y)),NA())</f>
        <v>1.5495704946628663E-2</v>
      </c>
    </row>
    <row r="2174" spans="2:17" x14ac:dyDescent="0.2">
      <c r="B2174" s="39" t="s">
        <v>42</v>
      </c>
      <c r="D2174" s="42">
        <f>_xll.qlCalendarAdvance(Calendar,$D2173,B2174,"f",FALSE)</f>
        <v>54701</v>
      </c>
      <c r="E2174" s="177">
        <f>_xll.qlInterestRateIndexValueDate(IndexON,D2174)</f>
        <v>54701</v>
      </c>
      <c r="F2174" s="193">
        <f>IFERROR(_xll.qlIndexFixing(IndexON,D2174,TRUE,_xll.ohTrigger(RecalcTrigger,TriggerON)),NA())</f>
        <v>1.4869451404564415E-2</v>
      </c>
      <c r="H2174" s="42">
        <f>_xll.qlCalendarAdvance(Calendar,$H2173,B2174,"f",FALSE)</f>
        <v>54701</v>
      </c>
      <c r="I2174" s="177">
        <f>_xll.qlInterestRateIndexValueDate(Index1M,$H2174)</f>
        <v>54703</v>
      </c>
      <c r="J2174" s="182">
        <f>IFERROR(_xll.qlIndexFixing(Index1M,$H2174,TRUE,_xll.ohTrigger(RecalcTrigger,Trigger1M)),NA())</f>
        <v>1.4905478369081071E-2</v>
      </c>
      <c r="K2174" s="44">
        <f>IFERROR(_xll.qlIndexFixing(Index3M,H2174,TRUE,_xll.ohTrigger(RecalcTrigger,Trigger3M)),NA())</f>
        <v>1.4856202386667716E-2</v>
      </c>
      <c r="L2174" s="44">
        <f>IFERROR(_xll.qlIndexFixing(Index6M,$H2174,TRUE,_xll.ohTrigger(RecalcTrigger,Trigger6M)),NA())</f>
        <v>1.5264158138598638E-2</v>
      </c>
      <c r="M2174" s="183">
        <f>IFERROR(_xll.qlIndexFixing(Index1Y,$H2174,TRUE,_xll.ohTrigger(RecalcTrigger,Trigger1Y)),NA())</f>
        <v>1.5584622856857987E-2</v>
      </c>
      <c r="N2174" s="182">
        <f>IFERROR(_xll.qlIndexFixing(ONIndex1M,I2174,TRUE,_xll.ohTrigger(RecalcTrigger,Trigger1M)),NA())</f>
        <v>1.4896614562767141E-2</v>
      </c>
      <c r="O2174" s="44">
        <f>IFERROR(_xll.qlIndexFixing(ONIndex3M,I2174,TRUE,_xll.ohTrigger(RecalcTrigger,Trigger3M)),NA())</f>
        <v>1.4829500675359597E-2</v>
      </c>
      <c r="P2174" s="44">
        <f>IFERROR(_xll.qlIndexFixing(ONIndex6M,I2174,TRUE,_xll.ohTrigger(RecalcTrigger,Trigger6M)),NA())</f>
        <v>1.5196894881057688E-2</v>
      </c>
      <c r="Q2174" s="183">
        <f>IFERROR(_xll.qlIndexFixing(ONIndex1Y,I2174,TRUE,_xll.ohTrigger(RecalcTrigger,Trigger1Y)),NA())</f>
        <v>1.5494870179253439E-2</v>
      </c>
    </row>
    <row r="2175" spans="2:17" x14ac:dyDescent="0.2">
      <c r="B2175" s="39" t="s">
        <v>42</v>
      </c>
      <c r="D2175" s="42">
        <f>_xll.qlCalendarAdvance(Calendar,$D2174,B2175,"f",FALSE)</f>
        <v>54708</v>
      </c>
      <c r="E2175" s="177">
        <f>_xll.qlInterestRateIndexValueDate(IndexON,D2175)</f>
        <v>54708</v>
      </c>
      <c r="F2175" s="193">
        <f>IFERROR(_xll.qlIndexFixing(IndexON,D2175,TRUE,_xll.ohTrigger(RecalcTrigger,TriggerON)),NA())</f>
        <v>1.4869289822936338E-2</v>
      </c>
      <c r="H2175" s="42">
        <f>_xll.qlCalendarAdvance(Calendar,$H2174,B2175,"f",FALSE)</f>
        <v>54708</v>
      </c>
      <c r="I2175" s="177">
        <f>_xll.qlInterestRateIndexValueDate(Index1M,$H2175)</f>
        <v>54710</v>
      </c>
      <c r="J2175" s="182">
        <f>IFERROR(_xll.qlIndexFixing(Index1M,$H2175,TRUE,_xll.ohTrigger(RecalcTrigger,Trigger1M)),NA())</f>
        <v>1.4905036556137341E-2</v>
      </c>
      <c r="K2175" s="44">
        <f>IFERROR(_xll.qlIndexFixing(Index3M,H2175,TRUE,_xll.ohTrigger(RecalcTrigger,Trigger3M)),NA())</f>
        <v>1.4856009075510199E-2</v>
      </c>
      <c r="L2175" s="44">
        <f>IFERROR(_xll.qlIndexFixing(Index6M,$H2175,TRUE,_xll.ohTrigger(RecalcTrigger,Trigger6M)),NA())</f>
        <v>1.5264847973950994E-2</v>
      </c>
      <c r="M2175" s="183">
        <f>IFERROR(_xll.qlIndexFixing(Index1Y,$H2175,TRUE,_xll.ohTrigger(RecalcTrigger,Trigger1Y)),NA())</f>
        <v>1.5583139561811746E-2</v>
      </c>
      <c r="N2175" s="182">
        <f>IFERROR(_xll.qlIndexFixing(ONIndex1M,I2175,TRUE,_xll.ohTrigger(RecalcTrigger,Trigger1M)),NA())</f>
        <v>1.4896212703501277E-2</v>
      </c>
      <c r="O2175" s="44">
        <f>IFERROR(_xll.qlIndexFixing(ONIndex3M,I2175,TRUE,_xll.ohTrigger(RecalcTrigger,Trigger3M)),NA())</f>
        <v>1.482931633433715E-2</v>
      </c>
      <c r="P2175" s="44">
        <f>IFERROR(_xll.qlIndexFixing(ONIndex6M,I2175,TRUE,_xll.ohTrigger(RecalcTrigger,Trigger6M)),NA())</f>
        <v>1.519769876393795E-2</v>
      </c>
      <c r="Q2175" s="183">
        <f>IFERROR(_xll.qlIndexFixing(ONIndex1Y,I2175,TRUE,_xll.ohTrigger(RecalcTrigger,Trigger1Y)),NA())</f>
        <v>1.5494012592451867E-2</v>
      </c>
    </row>
    <row r="2176" spans="2:17" x14ac:dyDescent="0.2">
      <c r="B2176" s="39" t="s">
        <v>42</v>
      </c>
      <c r="D2176" s="42">
        <f>_xll.qlCalendarAdvance(Calendar,$D2175,B2176,"f",FALSE)</f>
        <v>54715</v>
      </c>
      <c r="E2176" s="177">
        <f>_xll.qlInterestRateIndexValueDate(IndexON,D2176)</f>
        <v>54715</v>
      </c>
      <c r="F2176" s="193">
        <f>IFERROR(_xll.qlIndexFixing(IndexON,D2176,TRUE,_xll.ohTrigger(RecalcTrigger,TriggerON)),NA())</f>
        <v>1.4869103480794621E-2</v>
      </c>
      <c r="H2176" s="42">
        <f>_xll.qlCalendarAdvance(Calendar,$H2175,B2176,"f",FALSE)</f>
        <v>54715</v>
      </c>
      <c r="I2176" s="177">
        <f>_xll.qlInterestRateIndexValueDate(Index1M,$H2176)</f>
        <v>54717</v>
      </c>
      <c r="J2176" s="182">
        <f>IFERROR(_xll.qlIndexFixing(Index1M,$H2176,TRUE,_xll.ohTrigger(RecalcTrigger,Trigger1M)),NA())</f>
        <v>1.4904570697960307E-2</v>
      </c>
      <c r="K2176" s="44">
        <f>IFERROR(_xll.qlIndexFixing(Index3M,H2176,TRUE,_xll.ohTrigger(RecalcTrigger,Trigger3M)),NA())</f>
        <v>1.485581436245061E-2</v>
      </c>
      <c r="L2176" s="44">
        <f>IFERROR(_xll.qlIndexFixing(Index6M,$H2176,TRUE,_xll.ohTrigger(RecalcTrigger,Trigger6M)),NA())</f>
        <v>1.5265527970563419E-2</v>
      </c>
      <c r="M2176" s="183">
        <f>IFERROR(_xll.qlIndexFixing(Index1Y,$H2176,TRUE,_xll.ohTrigger(RecalcTrigger,Trigger1Y)),NA())</f>
        <v>1.5581631749674243E-2</v>
      </c>
      <c r="N2176" s="182">
        <f>IFERROR(_xll.qlIndexFixing(ONIndex1M,I2176,TRUE,_xll.ohTrigger(RecalcTrigger,Trigger1M)),NA())</f>
        <v>1.4895786911779396E-2</v>
      </c>
      <c r="O2176" s="44">
        <f>IFERROR(_xll.qlIndexFixing(ONIndex3M,I2176,TRUE,_xll.ohTrigger(RecalcTrigger,Trigger3M)),NA())</f>
        <v>1.4829130611460073E-2</v>
      </c>
      <c r="P2176" s="44">
        <f>IFERROR(_xll.qlIndexFixing(ONIndex6M,I2176,TRUE,_xll.ohTrigger(RecalcTrigger,Trigger6M)),NA())</f>
        <v>1.5198493190302642E-2</v>
      </c>
      <c r="Q2176" s="183">
        <f>IFERROR(_xll.qlIndexFixing(ONIndex1Y,I2176,TRUE,_xll.ohTrigger(RecalcTrigger,Trigger1Y)),NA())</f>
        <v>1.5493132136183974E-2</v>
      </c>
    </row>
    <row r="2177" spans="2:17" x14ac:dyDescent="0.2">
      <c r="B2177" s="39" t="s">
        <v>42</v>
      </c>
      <c r="D2177" s="42">
        <f>_xll.qlCalendarAdvance(Calendar,$D2176,B2177,"f",FALSE)</f>
        <v>54722</v>
      </c>
      <c r="E2177" s="177">
        <f>_xll.qlInterestRateIndexValueDate(IndexON,D2177)</f>
        <v>54722</v>
      </c>
      <c r="F2177" s="193">
        <f>IFERROR(_xll.qlIndexFixing(IndexON,D2177,TRUE,_xll.ohTrigger(RecalcTrigger,TriggerON)),NA())</f>
        <v>1.4868892325781147E-2</v>
      </c>
      <c r="H2177" s="42">
        <f>_xll.qlCalendarAdvance(Calendar,$H2176,B2177,"f",FALSE)</f>
        <v>54722</v>
      </c>
      <c r="I2177" s="177">
        <f>_xll.qlInterestRateIndexValueDate(Index1M,$H2177)</f>
        <v>54724</v>
      </c>
      <c r="J2177" s="182">
        <f>IFERROR(_xll.qlIndexFixing(Index1M,$H2177,TRUE,_xll.ohTrigger(RecalcTrigger,Trigger1M)),NA())</f>
        <v>1.4904080744677362E-2</v>
      </c>
      <c r="K2177" s="44">
        <f>IFERROR(_xll.qlIndexFixing(Index3M,H2177,TRUE,_xll.ohTrigger(RecalcTrigger,Trigger3M)),NA())</f>
        <v>1.4855618244979652E-2</v>
      </c>
      <c r="L2177" s="44">
        <f>IFERROR(_xll.qlIndexFixing(Index6M,$H2177,TRUE,_xll.ohTrigger(RecalcTrigger,Trigger6M)),NA())</f>
        <v>1.5266198103323253E-2</v>
      </c>
      <c r="M2177" s="183">
        <f>IFERROR(_xll.qlIndexFixing(Index1Y,$H2177,TRUE,_xll.ohTrigger(RecalcTrigger,Trigger1Y)),NA())</f>
        <v>1.5580099369840259E-2</v>
      </c>
      <c r="N2177" s="182">
        <f>IFERROR(_xll.qlIndexFixing(ONIndex1M,I2177,TRUE,_xll.ohTrigger(RecalcTrigger,Trigger1M)),NA())</f>
        <v>1.4895337137641462E-2</v>
      </c>
      <c r="O2177" s="44">
        <f>IFERROR(_xll.qlIndexFixing(ONIndex3M,I2177,TRUE,_xll.ohTrigger(RecalcTrigger,Trigger3M)),NA())</f>
        <v>1.4828943504170411E-2</v>
      </c>
      <c r="P2177" s="44">
        <f>IFERROR(_xll.qlIndexFixing(ONIndex6M,I2177,TRUE,_xll.ohTrigger(RecalcTrigger,Trigger6M)),NA())</f>
        <v>1.5199278136011074E-2</v>
      </c>
      <c r="Q2177" s="183">
        <f>IFERROR(_xll.qlIndexFixing(ONIndex1Y,I2177,TRUE,_xll.ohTrigger(RecalcTrigger,Trigger1Y)),NA())</f>
        <v>1.5492228760809468E-2</v>
      </c>
    </row>
    <row r="2178" spans="2:17" x14ac:dyDescent="0.2">
      <c r="B2178" s="39" t="s">
        <v>42</v>
      </c>
      <c r="D2178" s="42">
        <f>_xll.qlCalendarAdvance(Calendar,$D2177,B2178,"f",FALSE)</f>
        <v>54729</v>
      </c>
      <c r="E2178" s="177">
        <f>_xll.qlInterestRateIndexValueDate(IndexON,D2178)</f>
        <v>54729</v>
      </c>
      <c r="F2178" s="193">
        <f>IFERROR(_xll.qlIndexFixing(IndexON,D2178,TRUE,_xll.ohTrigger(RecalcTrigger,TriggerON)),NA())</f>
        <v>1.4868656305297989E-2</v>
      </c>
      <c r="H2178" s="42">
        <f>_xll.qlCalendarAdvance(Calendar,$H2177,B2178,"f",FALSE)</f>
        <v>54729</v>
      </c>
      <c r="I2178" s="177">
        <f>_xll.qlInterestRateIndexValueDate(Index1M,$H2178)</f>
        <v>54731</v>
      </c>
      <c r="J2178" s="182">
        <f>IFERROR(_xll.qlIndexFixing(Index1M,$H2178,TRUE,_xll.ohTrigger(RecalcTrigger,Trigger1M)),NA())</f>
        <v>1.4903566646413402E-2</v>
      </c>
      <c r="K2178" s="44">
        <f>IFERROR(_xll.qlIndexFixing(Index3M,H2178,TRUE,_xll.ohTrigger(RecalcTrigger,Trigger3M)),NA())</f>
        <v>1.4855420720594977E-2</v>
      </c>
      <c r="L2178" s="44">
        <f>IFERROR(_xll.qlIndexFixing(Index6M,$H2178,TRUE,_xll.ohTrigger(RecalcTrigger,Trigger6M)),NA())</f>
        <v>1.5266491693097538E-2</v>
      </c>
      <c r="M2178" s="183">
        <f>IFERROR(_xll.qlIndexFixing(Index1Y,$H2178,TRUE,_xll.ohTrigger(RecalcTrigger,Trigger1Y)),NA())</f>
        <v>1.5578542371706769E-2</v>
      </c>
      <c r="N2178" s="182">
        <f>IFERROR(_xll.qlIndexFixing(ONIndex1M,I2178,TRUE,_xll.ohTrigger(RecalcTrigger,Trigger1M)),NA())</f>
        <v>1.4894863331287311E-2</v>
      </c>
      <c r="O2178" s="44">
        <f>IFERROR(_xll.qlIndexFixing(ONIndex3M,I2178,TRUE,_xll.ohTrigger(RecalcTrigger,Trigger3M)),NA())</f>
        <v>1.4828755010070083E-2</v>
      </c>
      <c r="P2178" s="44">
        <f>IFERROR(_xll.qlIndexFixing(ONIndex6M,I2178,TRUE,_xll.ohTrigger(RecalcTrigger,Trigger6M)),NA())</f>
        <v>1.5200053575483707E-2</v>
      </c>
      <c r="Q2178" s="183">
        <f>IFERROR(_xll.qlIndexFixing(ONIndex1Y,I2178,TRUE,_xll.ohTrigger(RecalcTrigger,Trigger1Y)),NA())</f>
        <v>1.5491302416128505E-2</v>
      </c>
    </row>
    <row r="2179" spans="2:17" x14ac:dyDescent="0.2">
      <c r="B2179" s="39" t="s">
        <v>42</v>
      </c>
      <c r="D2179" s="42">
        <f>_xll.qlCalendarAdvance(Calendar,$D2178,B2179,"f",FALSE)</f>
        <v>54736</v>
      </c>
      <c r="E2179" s="177">
        <f>_xll.qlInterestRateIndexValueDate(IndexON,D2179)</f>
        <v>54736</v>
      </c>
      <c r="F2179" s="193">
        <f>IFERROR(_xll.qlIndexFixing(IndexON,D2179,TRUE,_xll.ohTrigger(RecalcTrigger,TriggerON)),NA())</f>
        <v>1.4868395366907095E-2</v>
      </c>
      <c r="H2179" s="42">
        <f>_xll.qlCalendarAdvance(Calendar,$H2178,B2179,"f",FALSE)</f>
        <v>54736</v>
      </c>
      <c r="I2179" s="177">
        <f>_xll.qlInterestRateIndexValueDate(Index1M,$H2179)</f>
        <v>54738</v>
      </c>
      <c r="J2179" s="182">
        <f>IFERROR(_xll.qlIndexFixing(Index1M,$H2179,TRUE,_xll.ohTrigger(RecalcTrigger,Trigger1M)),NA())</f>
        <v>1.4903028353293324E-2</v>
      </c>
      <c r="K2179" s="44">
        <f>IFERROR(_xll.qlIndexFixing(Index3M,H2179,TRUE,_xll.ohTrigger(RecalcTrigger,Trigger3M)),NA())</f>
        <v>1.4855221786785552E-2</v>
      </c>
      <c r="L2179" s="44">
        <f>IFERROR(_xll.qlIndexFixing(Index6M,$H2179,TRUE,_xll.ohTrigger(RecalcTrigger,Trigger6M)),NA())</f>
        <v>1.5267142712037067E-2</v>
      </c>
      <c r="M2179" s="183">
        <f>IFERROR(_xll.qlIndexFixing(Index1Y,$H2179,TRUE,_xll.ohTrigger(RecalcTrigger,Trigger1Y)),NA())</f>
        <v>1.5576960704672491E-2</v>
      </c>
      <c r="N2179" s="182">
        <f>IFERROR(_xll.qlIndexFixing(ONIndex1M,I2179,TRUE,_xll.ohTrigger(RecalcTrigger,Trigger1M)),NA())</f>
        <v>1.4894365442916779E-2</v>
      </c>
      <c r="O2179" s="44">
        <f>IFERROR(_xll.qlIndexFixing(ONIndex3M,I2179,TRUE,_xll.ohTrigger(RecalcTrigger,Trigger3M)),NA())</f>
        <v>1.4828565126601134E-2</v>
      </c>
      <c r="P2179" s="44">
        <f>IFERROR(_xll.qlIndexFixing(ONIndex6M,I2179,TRUE,_xll.ohTrigger(RecalcTrigger,Trigger6M)),NA())</f>
        <v>1.5200819484100236E-2</v>
      </c>
      <c r="Q2179" s="183">
        <f>IFERROR(_xll.qlIndexFixing(ONIndex1Y,I2179,TRUE,_xll.ohTrigger(RecalcTrigger,Trigger1Y)),NA())</f>
        <v>1.5490353052260986E-2</v>
      </c>
    </row>
    <row r="2180" spans="2:17" x14ac:dyDescent="0.2">
      <c r="B2180" s="39" t="s">
        <v>42</v>
      </c>
      <c r="D2180" s="42">
        <f>_xll.qlCalendarAdvance(Calendar,$D2179,B2180,"f",FALSE)</f>
        <v>54743</v>
      </c>
      <c r="E2180" s="177">
        <f>_xll.qlInterestRateIndexValueDate(IndexON,D2180)</f>
        <v>54743</v>
      </c>
      <c r="F2180" s="193">
        <f>IFERROR(_xll.qlIndexFixing(IndexON,D2180,TRUE,_xll.ohTrigger(RecalcTrigger,TriggerON)),NA())</f>
        <v>1.4868109458170409E-2</v>
      </c>
      <c r="H2180" s="42">
        <f>_xll.qlCalendarAdvance(Calendar,$H2179,B2180,"f",FALSE)</f>
        <v>54743</v>
      </c>
      <c r="I2180" s="177">
        <f>_xll.qlInterestRateIndexValueDate(Index1M,$H2180)</f>
        <v>54745</v>
      </c>
      <c r="J2180" s="182">
        <f>IFERROR(_xll.qlIndexFixing(Index1M,$H2180,TRUE,_xll.ohTrigger(RecalcTrigger,Trigger1M)),NA())</f>
        <v>1.4902465815442023E-2</v>
      </c>
      <c r="K2180" s="44">
        <f>IFERROR(_xll.qlIndexFixing(Index3M,H2180,TRUE,_xll.ohTrigger(RecalcTrigger,Trigger3M)),NA())</f>
        <v>1.4855021441046423E-2</v>
      </c>
      <c r="L2180" s="44">
        <f>IFERROR(_xll.qlIndexFixing(Index6M,$H2180,TRUE,_xll.ohTrigger(RecalcTrigger,Trigger6M)),NA())</f>
        <v>1.5267783793993649E-2</v>
      </c>
      <c r="M2180" s="183">
        <f>IFERROR(_xll.qlIndexFixing(Index1Y,$H2180,TRUE,_xll.ohTrigger(RecalcTrigger,Trigger1Y)),NA())</f>
        <v>1.5575354318138564E-2</v>
      </c>
      <c r="N2180" s="182">
        <f>IFERROR(_xll.qlIndexFixing(ONIndex1M,I2180,TRUE,_xll.ohTrigger(RecalcTrigger,Trigger1M)),NA())</f>
        <v>1.489384342256983E-2</v>
      </c>
      <c r="O2180" s="44">
        <f>IFERROR(_xll.qlIndexFixing(ONIndex3M,I2180,TRUE,_xll.ohTrigger(RecalcTrigger,Trigger3M)),NA())</f>
        <v>1.4828373851285548E-2</v>
      </c>
      <c r="P2180" s="44">
        <f>IFERROR(_xll.qlIndexFixing(ONIndex6M,I2180,TRUE,_xll.ohTrigger(RecalcTrigger,Trigger6M)),NA())</f>
        <v>1.5201575836840675E-2</v>
      </c>
      <c r="Q2180" s="183">
        <f>IFERROR(_xll.qlIndexFixing(ONIndex1Y,I2180,TRUE,_xll.ohTrigger(RecalcTrigger,Trigger1Y)),NA())</f>
        <v>1.5489380619406745E-2</v>
      </c>
    </row>
    <row r="2181" spans="2:17" x14ac:dyDescent="0.2">
      <c r="B2181" s="39" t="s">
        <v>42</v>
      </c>
      <c r="D2181" s="42">
        <f>_xll.qlCalendarAdvance(Calendar,$D2180,B2181,"f",FALSE)</f>
        <v>54750</v>
      </c>
      <c r="E2181" s="177">
        <f>_xll.qlInterestRateIndexValueDate(IndexON,D2181)</f>
        <v>54750</v>
      </c>
      <c r="F2181" s="193">
        <f>IFERROR(_xll.qlIndexFixing(IndexON,D2181,TRUE,_xll.ohTrigger(RecalcTrigger,TriggerON)),NA())</f>
        <v>1.4867798526330134E-2</v>
      </c>
      <c r="H2181" s="42">
        <f>_xll.qlCalendarAdvance(Calendar,$H2180,B2181,"f",FALSE)</f>
        <v>54750</v>
      </c>
      <c r="I2181" s="177">
        <f>_xll.qlInterestRateIndexValueDate(Index1M,$H2181)</f>
        <v>54752</v>
      </c>
      <c r="J2181" s="182">
        <f>IFERROR(_xll.qlIndexFixing(Index1M,$H2181,TRUE,_xll.ohTrigger(RecalcTrigger,Trigger1M)),NA())</f>
        <v>1.4901878982986894E-2</v>
      </c>
      <c r="K2181" s="44">
        <f>IFERROR(_xll.qlIndexFixing(Index3M,H2181,TRUE,_xll.ohTrigger(RecalcTrigger,Trigger3M)),NA())</f>
        <v>1.4854819680867423E-2</v>
      </c>
      <c r="L2181" s="44">
        <f>IFERROR(_xll.qlIndexFixing(Index6M,$H2181,TRUE,_xll.ohTrigger(RecalcTrigger,Trigger6M)),NA())</f>
        <v>1.5268414913853669E-2</v>
      </c>
      <c r="M2181" s="183">
        <f>IFERROR(_xll.qlIndexFixing(Index1Y,$H2181,TRUE,_xll.ohTrigger(RecalcTrigger,Trigger1Y)),NA())</f>
        <v>1.5573723161507865E-2</v>
      </c>
      <c r="N2181" s="182">
        <f>IFERROR(_xll.qlIndexFixing(ONIndex1M,I2181,TRUE,_xll.ohTrigger(RecalcTrigger,Trigger1M)),NA())</f>
        <v>1.4893297220766044E-2</v>
      </c>
      <c r="O2181" s="44">
        <f>IFERROR(_xll.qlIndexFixing(ONIndex3M,I2181,TRUE,_xll.ohTrigger(RecalcTrigger,Trigger3M)),NA())</f>
        <v>1.4828181181645306E-2</v>
      </c>
      <c r="P2181" s="44">
        <f>IFERROR(_xll.qlIndexFixing(ONIndex6M,I2181,TRUE,_xll.ohTrigger(RecalcTrigger,Trigger6M)),NA())</f>
        <v>1.5202322608764973E-2</v>
      </c>
      <c r="Q2181" s="183">
        <f>IFERROR(_xll.qlIndexFixing(ONIndex1Y,I2181,TRUE,_xll.ohTrigger(RecalcTrigger,Trigger1Y)),NA())</f>
        <v>1.5488385067525812E-2</v>
      </c>
    </row>
    <row r="2182" spans="2:17" x14ac:dyDescent="0.2">
      <c r="B2182" s="39" t="s">
        <v>42</v>
      </c>
      <c r="D2182" s="42">
        <f>_xll.qlCalendarAdvance(Calendar,$D2181,B2182,"f",FALSE)</f>
        <v>54757</v>
      </c>
      <c r="E2182" s="177">
        <f>_xll.qlInterestRateIndexValueDate(IndexON,D2182)</f>
        <v>54757</v>
      </c>
      <c r="F2182" s="193">
        <f>IFERROR(_xll.qlIndexFixing(IndexON,D2182,TRUE,_xll.ohTrigger(RecalcTrigger,TriggerON)),NA())</f>
        <v>1.486746251926796E-2</v>
      </c>
      <c r="H2182" s="42">
        <f>_xll.qlCalendarAdvance(Calendar,$H2181,B2182,"f",FALSE)</f>
        <v>54757</v>
      </c>
      <c r="I2182" s="177">
        <f>_xll.qlInterestRateIndexValueDate(Index1M,$H2182)</f>
        <v>54759</v>
      </c>
      <c r="J2182" s="182">
        <f>IFERROR(_xll.qlIndexFixing(Index1M,$H2182,TRUE,_xll.ohTrigger(RecalcTrigger,Trigger1M)),NA())</f>
        <v>1.4901267806055329E-2</v>
      </c>
      <c r="K2182" s="44">
        <f>IFERROR(_xll.qlIndexFixing(Index3M,H2182,TRUE,_xll.ohTrigger(RecalcTrigger,Trigger3M)),NA())</f>
        <v>1.4854033900244978E-2</v>
      </c>
      <c r="L2182" s="44">
        <f>IFERROR(_xll.qlIndexFixing(Index6M,$H2182,TRUE,_xll.ohTrigger(RecalcTrigger,Trigger6M)),NA())</f>
        <v>1.5269399930332491E-2</v>
      </c>
      <c r="M2182" s="183">
        <f>IFERROR(_xll.qlIndexFixing(Index1Y,$H2182,TRUE,_xll.ohTrigger(RecalcTrigger,Trigger1Y)),NA())</f>
        <v>1.5572067184186132E-2</v>
      </c>
      <c r="N2182" s="182">
        <f>IFERROR(_xll.qlIndexFixing(ONIndex1M,I2182,TRUE,_xll.ohTrigger(RecalcTrigger,Trigger1M)),NA())</f>
        <v>1.4892726787385513E-2</v>
      </c>
      <c r="O2182" s="44">
        <f>IFERROR(_xll.qlIndexFixing(ONIndex3M,I2182,TRUE,_xll.ohTrigger(RecalcTrigger,Trigger3M)),NA())</f>
        <v>1.482798711520239E-2</v>
      </c>
      <c r="P2182" s="44">
        <f>IFERROR(_xll.qlIndexFixing(ONIndex6M,I2182,TRUE,_xll.ohTrigger(RecalcTrigger,Trigger6M)),NA())</f>
        <v>1.5203059775252825E-2</v>
      </c>
      <c r="Q2182" s="183">
        <f>IFERROR(_xll.qlIndexFixing(ONIndex1Y,I2182,TRUE,_xll.ohTrigger(RecalcTrigger,Trigger1Y)),NA())</f>
        <v>1.5487366346738085E-2</v>
      </c>
    </row>
    <row r="2183" spans="2:17" x14ac:dyDescent="0.2">
      <c r="B2183" s="39" t="s">
        <v>42</v>
      </c>
      <c r="D2183" s="42">
        <f>_xll.qlCalendarAdvance(Calendar,$D2182,B2183,"f",FALSE)</f>
        <v>54764</v>
      </c>
      <c r="E2183" s="177">
        <f>_xll.qlInterestRateIndexValueDate(IndexON,D2183)</f>
        <v>54764</v>
      </c>
      <c r="F2183" s="193">
        <f>IFERROR(_xll.qlIndexFixing(IndexON,D2183,TRUE,_xll.ohTrigger(RecalcTrigger,TriggerON)),NA())</f>
        <v>1.4867101383986281E-2</v>
      </c>
      <c r="H2183" s="42">
        <f>_xll.qlCalendarAdvance(Calendar,$H2182,B2183,"f",FALSE)</f>
        <v>54764</v>
      </c>
      <c r="I2183" s="177">
        <f>_xll.qlInterestRateIndexValueDate(Index1M,$H2183)</f>
        <v>54766</v>
      </c>
      <c r="J2183" s="182">
        <f>IFERROR(_xll.qlIndexFixing(Index1M,$H2183,TRUE,_xll.ohTrigger(RecalcTrigger,Trigger1M)),NA())</f>
        <v>1.4900632234769728E-2</v>
      </c>
      <c r="K2183" s="44">
        <f>IFERROR(_xll.qlIndexFixing(Index3M,H2183,TRUE,_xll.ohTrigger(RecalcTrigger,Trigger3M)),NA())</f>
        <v>1.4853829524214213E-2</v>
      </c>
      <c r="L2183" s="44">
        <f>IFERROR(_xll.qlIndexFixing(Index6M,$H2183,TRUE,_xll.ohTrigger(RecalcTrigger,Trigger6M)),NA())</f>
        <v>1.527001035257799E-2</v>
      </c>
      <c r="M2183" s="183">
        <f>IFERROR(_xll.qlIndexFixing(Index1Y,$H2183,TRUE,_xll.ohTrigger(RecalcTrigger,Trigger1Y)),NA())</f>
        <v>1.5570386335580624E-2</v>
      </c>
      <c r="N2183" s="182">
        <f>IFERROR(_xll.qlIndexFixing(ONIndex1M,I2183,TRUE,_xll.ohTrigger(RecalcTrigger,Trigger1M)),NA())</f>
        <v>1.4892132072708009E-2</v>
      </c>
      <c r="O2183" s="44">
        <f>IFERROR(_xll.qlIndexFixing(ONIndex3M,I2183,TRUE,_xll.ohTrigger(RecalcTrigger,Trigger3M)),NA())</f>
        <v>1.4827791649318911E-2</v>
      </c>
      <c r="P2183" s="44">
        <f>IFERROR(_xll.qlIndexFixing(ONIndex6M,I2183,TRUE,_xll.ohTrigger(RecalcTrigger,Trigger6M)),NA())</f>
        <v>1.5203787310964501E-2</v>
      </c>
      <c r="Q2183" s="183">
        <f>IFERROR(_xll.qlIndexFixing(ONIndex1Y,I2183,TRUE,_xll.ohTrigger(RecalcTrigger,Trigger1Y)),NA())</f>
        <v>1.5486324407003593E-2</v>
      </c>
    </row>
    <row r="2184" spans="2:17" x14ac:dyDescent="0.2">
      <c r="B2184" s="39" t="s">
        <v>42</v>
      </c>
      <c r="D2184" s="42">
        <f>_xll.qlCalendarAdvance(Calendar,$D2183,B2184,"f",FALSE)</f>
        <v>54771</v>
      </c>
      <c r="E2184" s="177">
        <f>_xll.qlInterestRateIndexValueDate(IndexON,D2184)</f>
        <v>54771</v>
      </c>
      <c r="F2184" s="193">
        <f>IFERROR(_xll.qlIndexFixing(IndexON,D2184,TRUE,_xll.ohTrigger(RecalcTrigger,TriggerON)),NA())</f>
        <v>1.4866715068446723E-2</v>
      </c>
      <c r="H2184" s="42">
        <f>_xll.qlCalendarAdvance(Calendar,$H2183,B2184,"f",FALSE)</f>
        <v>54771</v>
      </c>
      <c r="I2184" s="177">
        <f>_xll.qlInterestRateIndexValueDate(Index1M,$H2184)</f>
        <v>54773</v>
      </c>
      <c r="J2184" s="182">
        <f>IFERROR(_xll.qlIndexFixing(Index1M,$H2184,TRUE,_xll.ohTrigger(RecalcTrigger,Trigger1M)),NA())</f>
        <v>1.4899972219259983E-2</v>
      </c>
      <c r="K2184" s="44">
        <f>IFERROR(_xll.qlIndexFixing(Index3M,H2184,TRUE,_xll.ohTrigger(RecalcTrigger,Trigger3M)),NA())</f>
        <v>1.4853623726700071E-2</v>
      </c>
      <c r="L2184" s="44">
        <f>IFERROR(_xll.qlIndexFixing(Index6M,$H2184,TRUE,_xll.ohTrigger(RecalcTrigger,Trigger6M)),NA())</f>
        <v>1.5270610735172618E-2</v>
      </c>
      <c r="M2184" s="183">
        <f>IFERROR(_xll.qlIndexFixing(Index1Y,$H2184,TRUE,_xll.ohTrigger(RecalcTrigger,Trigger1Y)),NA())</f>
        <v>1.5568680565101238E-2</v>
      </c>
      <c r="N2184" s="182">
        <f>IFERROR(_xll.qlIndexFixing(ONIndex1M,I2184,TRUE,_xll.ohTrigger(RecalcTrigger,Trigger1M)),NA())</f>
        <v>1.4891513026933367E-2</v>
      </c>
      <c r="O2184" s="44">
        <f>IFERROR(_xll.qlIndexFixing(ONIndex3M,I2184,TRUE,_xll.ohTrigger(RecalcTrigger,Trigger3M)),NA())</f>
        <v>1.4827594781756659E-2</v>
      </c>
      <c r="P2184" s="44">
        <f>IFERROR(_xll.qlIndexFixing(ONIndex6M,I2184,TRUE,_xll.ohTrigger(RecalcTrigger,Trigger6M)),NA())</f>
        <v>1.520450519135963E-2</v>
      </c>
      <c r="Q2184" s="183">
        <f>IFERROR(_xll.qlIndexFixing(ONIndex1Y,I2184,TRUE,_xll.ohTrigger(RecalcTrigger,Trigger1Y)),NA())</f>
        <v>1.5485259198442236E-2</v>
      </c>
    </row>
    <row r="2185" spans="2:17" x14ac:dyDescent="0.2">
      <c r="B2185" s="39" t="s">
        <v>42</v>
      </c>
      <c r="D2185" s="42">
        <f>_xll.qlCalendarAdvance(Calendar,$D2184,B2185,"f",FALSE)</f>
        <v>54778</v>
      </c>
      <c r="E2185" s="177">
        <f>_xll.qlInterestRateIndexValueDate(IndexON,D2185)</f>
        <v>54778</v>
      </c>
      <c r="F2185" s="193">
        <f>IFERROR(_xll.qlIndexFixing(IndexON,D2185,TRUE,_xll.ohTrigger(RecalcTrigger,TriggerON)),NA())</f>
        <v>1.4866303519811552E-2</v>
      </c>
      <c r="H2185" s="42">
        <f>_xll.qlCalendarAdvance(Calendar,$H2184,B2185,"f",FALSE)</f>
        <v>54778</v>
      </c>
      <c r="I2185" s="177">
        <f>_xll.qlInterestRateIndexValueDate(Index1M,$H2185)</f>
        <v>54780</v>
      </c>
      <c r="J2185" s="182">
        <f>IFERROR(_xll.qlIndexFixing(Index1M,$H2185,TRUE,_xll.ohTrigger(RecalcTrigger,Trigger1M)),NA())</f>
        <v>1.4899287709650988E-2</v>
      </c>
      <c r="K2185" s="44">
        <f>IFERROR(_xll.qlIndexFixing(Index3M,H2185,TRUE,_xll.ohTrigger(RecalcTrigger,Trigger3M)),NA())</f>
        <v>1.4853416505194339E-2</v>
      </c>
      <c r="L2185" s="44">
        <f>IFERROR(_xll.qlIndexFixing(Index6M,$H2185,TRUE,_xll.ohTrigger(RecalcTrigger,Trigger6M)),NA())</f>
        <v>1.5271201053003719E-2</v>
      </c>
      <c r="M2185" s="183">
        <f>IFERROR(_xll.qlIndexFixing(Index1Y,$H2185,TRUE,_xll.ohTrigger(RecalcTrigger,Trigger1Y)),NA())</f>
        <v>1.5566949822159179E-2</v>
      </c>
      <c r="N2185" s="182">
        <f>IFERROR(_xll.qlIndexFixing(ONIndex1M,I2185,TRUE,_xll.ohTrigger(RecalcTrigger,Trigger1M)),NA())</f>
        <v>1.4890869600341361E-2</v>
      </c>
      <c r="O2185" s="44">
        <f>IFERROR(_xll.qlIndexFixing(ONIndex3M,I2185,TRUE,_xll.ohTrigger(RecalcTrigger,Trigger3M)),NA())</f>
        <v>1.4827396509717872E-2</v>
      </c>
      <c r="P2185" s="44">
        <f>IFERROR(_xll.qlIndexFixing(ONIndex6M,I2185,TRUE,_xll.ohTrigger(RecalcTrigger,Trigger6M)),NA())</f>
        <v>1.5205213391178418E-2</v>
      </c>
      <c r="Q2185" s="183">
        <f>IFERROR(_xll.qlIndexFixing(ONIndex1Y,I2185,TRUE,_xll.ohTrigger(RecalcTrigger,Trigger1Y)),NA())</f>
        <v>1.5484170671413722E-2</v>
      </c>
    </row>
    <row r="2186" spans="2:17" x14ac:dyDescent="0.2">
      <c r="B2186" s="39" t="s">
        <v>42</v>
      </c>
      <c r="D2186" s="42">
        <f>_xll.qlCalendarAdvance(Calendar,$D2185,B2186,"f",FALSE)</f>
        <v>54785</v>
      </c>
      <c r="E2186" s="177">
        <f>_xll.qlInterestRateIndexValueDate(IndexON,D2186)</f>
        <v>54785</v>
      </c>
      <c r="F2186" s="193">
        <f>IFERROR(_xll.qlIndexFixing(IndexON,D2186,TRUE,_xll.ohTrigger(RecalcTrigger,TriggerON)),NA())</f>
        <v>1.4865866685802587E-2</v>
      </c>
      <c r="H2186" s="42">
        <f>_xll.qlCalendarAdvance(Calendar,$H2185,B2186,"f",FALSE)</f>
        <v>54785</v>
      </c>
      <c r="I2186" s="177">
        <f>_xll.qlInterestRateIndexValueDate(Index1M,$H2186)</f>
        <v>54787</v>
      </c>
      <c r="J2186" s="182">
        <f>IFERROR(_xll.qlIndexFixing(Index1M,$H2186,TRUE,_xll.ohTrigger(RecalcTrigger,Trigger1M)),NA())</f>
        <v>1.489857865606764E-2</v>
      </c>
      <c r="K2186" s="44">
        <f>IFERROR(_xll.qlIndexFixing(Index3M,H2186,TRUE,_xll.ohTrigger(RecalcTrigger,Trigger3M)),NA())</f>
        <v>1.4853207857189688E-2</v>
      </c>
      <c r="L2186" s="44">
        <f>IFERROR(_xll.qlIndexFixing(Index6M,$H2186,TRUE,_xll.ohTrigger(RecalcTrigger,Trigger6M)),NA())</f>
        <v>1.5271781280955557E-2</v>
      </c>
      <c r="M2186" s="183">
        <f>IFERROR(_xll.qlIndexFixing(Index1Y,$H2186,TRUE,_xll.ohTrigger(RecalcTrigger,Trigger1Y)),NA())</f>
        <v>1.5565194056169596E-2</v>
      </c>
      <c r="N2186" s="182">
        <f>IFERROR(_xll.qlIndexFixing(ONIndex1M,I2186,TRUE,_xll.ohTrigger(RecalcTrigger,Trigger1M)),NA())</f>
        <v>1.4890201742892017E-2</v>
      </c>
      <c r="O2186" s="44">
        <f>IFERROR(_xll.qlIndexFixing(ONIndex3M,I2186,TRUE,_xll.ohTrigger(RecalcTrigger,Trigger3M)),NA())</f>
        <v>1.4827196830804468E-2</v>
      </c>
      <c r="P2186" s="44">
        <f>IFERROR(_xll.qlIndexFixing(ONIndex6M,I2186,TRUE,_xll.ohTrigger(RecalcTrigger,Trigger6M)),NA())</f>
        <v>1.5205911885720624E-2</v>
      </c>
      <c r="Q2186" s="183">
        <f>IFERROR(_xll.qlIndexFixing(ONIndex1Y,I2186,TRUE,_xll.ohTrigger(RecalcTrigger,Trigger1Y)),NA())</f>
        <v>1.5483058775478398E-2</v>
      </c>
    </row>
    <row r="2187" spans="2:17" x14ac:dyDescent="0.2">
      <c r="B2187" s="39" t="s">
        <v>42</v>
      </c>
      <c r="D2187" s="42">
        <f>_xll.qlCalendarAdvance(Calendar,$D2186,B2187,"f",FALSE)</f>
        <v>54792</v>
      </c>
      <c r="E2187" s="177">
        <f>_xll.qlInterestRateIndexValueDate(IndexON,D2187)</f>
        <v>54792</v>
      </c>
      <c r="F2187" s="193">
        <f>IFERROR(_xll.qlIndexFixing(IndexON,D2187,TRUE,_xll.ohTrigger(RecalcTrigger,TriggerON)),NA())</f>
        <v>1.4865404513741964E-2</v>
      </c>
      <c r="H2187" s="42">
        <f>_xll.qlCalendarAdvance(Calendar,$H2186,B2187,"f",FALSE)</f>
        <v>54792</v>
      </c>
      <c r="I2187" s="177">
        <f>_xll.qlInterestRateIndexValueDate(Index1M,$H2187)</f>
        <v>54794</v>
      </c>
      <c r="J2187" s="182">
        <f>IFERROR(_xll.qlIndexFixing(Index1M,$H2187,TRUE,_xll.ohTrigger(RecalcTrigger,Trigger1M)),NA())</f>
        <v>1.4897845008644828E-2</v>
      </c>
      <c r="K2187" s="44">
        <f>IFERROR(_xll.qlIndexFixing(Index3M,H2187,TRUE,_xll.ohTrigger(RecalcTrigger,Trigger3M)),NA())</f>
        <v>1.4852997780180566E-2</v>
      </c>
      <c r="L2187" s="44">
        <f>IFERROR(_xll.qlIndexFixing(Index6M,$H2187,TRUE,_xll.ohTrigger(RecalcTrigger,Trigger6M)),NA())</f>
        <v>1.527199102269609E-2</v>
      </c>
      <c r="M2187" s="183">
        <f>IFERROR(_xll.qlIndexFixing(Index1Y,$H2187,TRUE,_xll.ohTrigger(RecalcTrigger,Trigger1Y)),NA())</f>
        <v>1.5563413216548293E-2</v>
      </c>
      <c r="N2187" s="182">
        <f>IFERROR(_xll.qlIndexFixing(ONIndex1M,I2187,TRUE,_xll.ohTrigger(RecalcTrigger,Trigger1M)),NA())</f>
        <v>1.4889509404945045E-2</v>
      </c>
      <c r="O2187" s="44">
        <f>IFERROR(_xll.qlIndexFixing(ONIndex3M,I2187,TRUE,_xll.ohTrigger(RecalcTrigger,Trigger3M)),NA())</f>
        <v>1.4826995742538429E-2</v>
      </c>
      <c r="P2187" s="44">
        <f>IFERROR(_xll.qlIndexFixing(ONIndex6M,I2187,TRUE,_xll.ohTrigger(RecalcTrigger,Trigger6M)),NA())</f>
        <v>1.5206600650046198E-2</v>
      </c>
      <c r="Q2187" s="183">
        <f>IFERROR(_xll.qlIndexFixing(ONIndex1Y,I2187,TRUE,_xll.ohTrigger(RecalcTrigger,Trigger1Y)),NA())</f>
        <v>1.5481923461155844E-2</v>
      </c>
    </row>
    <row r="2188" spans="2:17" x14ac:dyDescent="0.2">
      <c r="B2188" s="39" t="s">
        <v>42</v>
      </c>
      <c r="D2188" s="42">
        <f>_xll.qlCalendarAdvance(Calendar,$D2187,B2188,"f",FALSE)</f>
        <v>54799</v>
      </c>
      <c r="E2188" s="177">
        <f>_xll.qlInterestRateIndexValueDate(IndexON,D2188)</f>
        <v>54799</v>
      </c>
      <c r="F2188" s="193">
        <f>IFERROR(_xll.qlIndexFixing(IndexON,D2188,TRUE,_xll.ohTrigger(RecalcTrigger,TriggerON)),NA())</f>
        <v>1.4864916951031759E-2</v>
      </c>
      <c r="H2188" s="42">
        <f>_xll.qlCalendarAdvance(Calendar,$H2187,B2188,"f",FALSE)</f>
        <v>54799</v>
      </c>
      <c r="I2188" s="177">
        <f>_xll.qlInterestRateIndexValueDate(Index1M,$H2188)</f>
        <v>54801</v>
      </c>
      <c r="J2188" s="182">
        <f>IFERROR(_xll.qlIndexFixing(Index1M,$H2188,TRUE,_xll.ohTrigger(RecalcTrigger,Trigger1M)),NA())</f>
        <v>1.4897086717497454E-2</v>
      </c>
      <c r="K2188" s="44">
        <f>IFERROR(_xll.qlIndexFixing(Index3M,H2188,TRUE,_xll.ohTrigger(RecalcTrigger,Trigger3M)),NA())</f>
        <v>1.4852786271661422E-2</v>
      </c>
      <c r="L2188" s="44">
        <f>IFERROR(_xll.qlIndexFixing(Index6M,$H2188,TRUE,_xll.ohTrigger(RecalcTrigger,Trigger6M)),NA())</f>
        <v>1.5272551704734346E-2</v>
      </c>
      <c r="M2188" s="183">
        <f>IFERROR(_xll.qlIndexFixing(Index1Y,$H2188,TRUE,_xll.ohTrigger(RecalcTrigger,Trigger1Y)),NA())</f>
        <v>1.5561607252714363E-2</v>
      </c>
      <c r="N2188" s="182">
        <f>IFERROR(_xll.qlIndexFixing(ONIndex1M,I2188,TRUE,_xll.ohTrigger(RecalcTrigger,Trigger1M)),NA())</f>
        <v>1.4888792536620343E-2</v>
      </c>
      <c r="O2188" s="44">
        <f>IFERROR(_xll.qlIndexFixing(ONIndex3M,I2188,TRUE,_xll.ohTrigger(RecalcTrigger,Trigger3M)),NA())</f>
        <v>1.4826793242521674E-2</v>
      </c>
      <c r="P2188" s="44">
        <f>IFERROR(_xll.qlIndexFixing(ONIndex6M,I2188,TRUE,_xll.ohTrigger(RecalcTrigger,Trigger6M)),NA())</f>
        <v>1.5207279659295025E-2</v>
      </c>
      <c r="Q2188" s="183">
        <f>IFERROR(_xll.qlIndexFixing(ONIndex1Y,I2188,TRUE,_xll.ohTrigger(RecalcTrigger,Trigger1Y)),NA())</f>
        <v>1.5480764678246217E-2</v>
      </c>
    </row>
    <row r="2189" spans="2:17" x14ac:dyDescent="0.2">
      <c r="B2189" s="39" t="s">
        <v>42</v>
      </c>
      <c r="D2189" s="42">
        <f>_xll.qlCalendarAdvance(Calendar,$D2188,B2189,"f",FALSE)</f>
        <v>54806</v>
      </c>
      <c r="E2189" s="177">
        <f>_xll.qlInterestRateIndexValueDate(IndexON,D2189)</f>
        <v>54806</v>
      </c>
      <c r="F2189" s="193">
        <f>IFERROR(_xll.qlIndexFixing(IndexON,D2189,TRUE,_xll.ohTrigger(RecalcTrigger,TriggerON)),NA())</f>
        <v>1.4864403945393789E-2</v>
      </c>
      <c r="H2189" s="42">
        <f>_xll.qlCalendarAdvance(Calendar,$H2188,B2189,"f",FALSE)</f>
        <v>54806</v>
      </c>
      <c r="I2189" s="177">
        <f>_xll.qlInterestRateIndexValueDate(Index1M,$H2189)</f>
        <v>54808</v>
      </c>
      <c r="J2189" s="182">
        <f>IFERROR(_xll.qlIndexFixing(Index1M,$H2189,TRUE,_xll.ohTrigger(RecalcTrigger,Trigger1M)),NA())</f>
        <v>1.4896303732760408E-2</v>
      </c>
      <c r="K2189" s="44">
        <f>IFERROR(_xll.qlIndexFixing(Index3M,H2189,TRUE,_xll.ohTrigger(RecalcTrigger,Trigger3M)),NA())</f>
        <v>1.4852573329120489E-2</v>
      </c>
      <c r="L2189" s="44">
        <f>IFERROR(_xll.qlIndexFixing(Index6M,$H2189,TRUE,_xll.ohTrigger(RecalcTrigger,Trigger6M)),NA())</f>
        <v>1.5273102223778178E-2</v>
      </c>
      <c r="M2189" s="183">
        <f>IFERROR(_xll.qlIndexFixing(Index1Y,$H2189,TRUE,_xll.ohTrigger(RecalcTrigger,Trigger1Y)),NA())</f>
        <v>1.5559776114087771E-2</v>
      </c>
      <c r="N2189" s="182">
        <f>IFERROR(_xll.qlIndexFixing(ONIndex1M,I2189,TRUE,_xll.ohTrigger(RecalcTrigger,Trigger1M)),NA())</f>
        <v>1.4888051088197685E-2</v>
      </c>
      <c r="O2189" s="44">
        <f>IFERROR(_xll.qlIndexFixing(ONIndex3M,I2189,TRUE,_xll.ohTrigger(RecalcTrigger,Trigger3M)),NA())</f>
        <v>1.4826589328196249E-2</v>
      </c>
      <c r="P2189" s="44">
        <f>IFERROR(_xll.qlIndexFixing(ONIndex6M,I2189,TRUE,_xll.ohTrigger(RecalcTrigger,Trigger6M)),NA())</f>
        <v>1.520794888844712E-2</v>
      </c>
      <c r="Q2189" s="183">
        <f>IFERROR(_xll.qlIndexFixing(ONIndex1Y,I2189,TRUE,_xll.ohTrigger(RecalcTrigger,Trigger1Y)),NA())</f>
        <v>1.5479582376869416E-2</v>
      </c>
    </row>
    <row r="2190" spans="2:17" x14ac:dyDescent="0.2">
      <c r="B2190" s="39" t="s">
        <v>42</v>
      </c>
      <c r="D2190" s="42">
        <f>_xll.qlCalendarAdvance(Calendar,$D2189,B2190,"f",FALSE)</f>
        <v>54813</v>
      </c>
      <c r="E2190" s="177">
        <f>_xll.qlInterestRateIndexValueDate(IndexON,D2190)</f>
        <v>54813</v>
      </c>
      <c r="F2190" s="193">
        <f>IFERROR(_xll.qlIndexFixing(IndexON,D2190,TRUE,_xll.ohTrigger(RecalcTrigger,TriggerON)),NA())</f>
        <v>1.4863865444469937E-2</v>
      </c>
      <c r="H2190" s="42">
        <f>_xll.qlCalendarAdvance(Calendar,$H2189,B2190,"f",FALSE)</f>
        <v>54813</v>
      </c>
      <c r="I2190" s="177">
        <f>_xll.qlInterestRateIndexValueDate(Index1M,$H2190)</f>
        <v>54815</v>
      </c>
      <c r="J2190" s="182">
        <f>IFERROR(_xll.qlIndexFixing(Index1M,$H2190,TRUE,_xll.ohTrigger(RecalcTrigger,Trigger1M)),NA())</f>
        <v>1.489549600456358E-2</v>
      </c>
      <c r="K2190" s="44">
        <f>IFERROR(_xll.qlIndexFixing(Index3M,H2190,TRUE,_xll.ohTrigger(RecalcTrigger,Trigger3M)),NA())</f>
        <v>1.4852358950055766E-2</v>
      </c>
      <c r="L2190" s="44">
        <f>IFERROR(_xll.qlIndexFixing(Index6M,$H2190,TRUE,_xll.ohTrigger(RecalcTrigger,Trigger6M)),NA())</f>
        <v>1.5273642554715298E-2</v>
      </c>
      <c r="M2190" s="183">
        <f>IFERROR(_xll.qlIndexFixing(Index1Y,$H2190,TRUE,_xll.ohTrigger(RecalcTrigger,Trigger1Y)),NA())</f>
        <v>1.5557919750092427E-2</v>
      </c>
      <c r="N2190" s="182">
        <f>IFERROR(_xll.qlIndexFixing(ONIndex1M,I2190,TRUE,_xll.ohTrigger(RecalcTrigger,Trigger1M)),NA())</f>
        <v>1.4887285009717033E-2</v>
      </c>
      <c r="O2190" s="44">
        <f>IFERROR(_xll.qlIndexFixing(ONIndex3M,I2190,TRUE,_xll.ohTrigger(RecalcTrigger,Trigger3M)),NA())</f>
        <v>1.48263839970042E-2</v>
      </c>
      <c r="P2190" s="44">
        <f>IFERROR(_xll.qlIndexFixing(ONIndex6M,I2190,TRUE,_xll.ohTrigger(RecalcTrigger,Trigger6M)),NA())</f>
        <v>1.5208608312642369E-2</v>
      </c>
      <c r="Q2190" s="183">
        <f>IFERROR(_xll.qlIndexFixing(ONIndex1Y,I2190,TRUE,_xll.ohTrigger(RecalcTrigger,Trigger1Y)),NA())</f>
        <v>1.5478376507065406E-2</v>
      </c>
    </row>
    <row r="2191" spans="2:17" x14ac:dyDescent="0.2">
      <c r="B2191" s="39" t="s">
        <v>42</v>
      </c>
      <c r="D2191" s="42">
        <f>_xll.qlCalendarAdvance(Calendar,$D2190,B2191,"f",FALSE)</f>
        <v>54820</v>
      </c>
      <c r="E2191" s="177">
        <f>_xll.qlInterestRateIndexValueDate(IndexON,D2191)</f>
        <v>54820</v>
      </c>
      <c r="F2191" s="193">
        <f>IFERROR(_xll.qlIndexFixing(IndexON,D2191,TRUE,_xll.ohTrigger(RecalcTrigger,TriggerON)),NA())</f>
        <v>1.4863301395262596E-2</v>
      </c>
      <c r="H2191" s="42">
        <f>_xll.qlCalendarAdvance(Calendar,$H2190,B2191,"f",FALSE)</f>
        <v>54820</v>
      </c>
      <c r="I2191" s="177">
        <f>_xll.qlInterestRateIndexValueDate(Index1M,$H2191)</f>
        <v>54822</v>
      </c>
      <c r="J2191" s="182">
        <f>IFERROR(_xll.qlIndexFixing(Index1M,$H2191,TRUE,_xll.ohTrigger(RecalcTrigger,Trigger1M)),NA())</f>
        <v>1.4893677011653355E-2</v>
      </c>
      <c r="K2191" s="44">
        <f>IFERROR(_xll.qlIndexFixing(Index3M,H2191,TRUE,_xll.ohTrigger(RecalcTrigger,Trigger3M)),NA())</f>
        <v>1.4851852827086422E-2</v>
      </c>
      <c r="L2191" s="44">
        <f>IFERROR(_xll.qlIndexFixing(Index6M,$H2191,TRUE,_xll.ohTrigger(RecalcTrigger,Trigger6M)),NA())</f>
        <v>1.5274172672434302E-2</v>
      </c>
      <c r="M2191" s="183">
        <f>IFERROR(_xll.qlIndexFixing(Index1Y,$H2191,TRUE,_xll.ohTrigger(RecalcTrigger,Trigger1Y)),NA())</f>
        <v>1.5556038110153332E-2</v>
      </c>
      <c r="N2191" s="182">
        <f>IFERROR(_xll.qlIndexFixing(ONIndex1M,I2191,TRUE,_xll.ohTrigger(RecalcTrigger,Trigger1M)),NA())</f>
        <v>1.488649425145816E-2</v>
      </c>
      <c r="O2191" s="44">
        <f>IFERROR(_xll.qlIndexFixing(ONIndex3M,I2191,TRUE,_xll.ohTrigger(RecalcTrigger,Trigger3M)),NA())</f>
        <v>1.4826177246467509E-2</v>
      </c>
      <c r="P2191" s="44">
        <f>IFERROR(_xll.qlIndexFixing(ONIndex6M,I2191,TRUE,_xll.ohTrigger(RecalcTrigger,Trigger6M)),NA())</f>
        <v>1.5209257907020657E-2</v>
      </c>
      <c r="Q2191" s="183">
        <f>IFERROR(_xll.qlIndexFixing(ONIndex1Y,I2191,TRUE,_xll.ohTrigger(RecalcTrigger,Trigger1Y)),NA())</f>
        <v>1.5477147019034021E-2</v>
      </c>
    </row>
    <row r="2192" spans="2:17" x14ac:dyDescent="0.2">
      <c r="B2192" s="39" t="s">
        <v>42</v>
      </c>
      <c r="D2192" s="42">
        <f>_xll.qlCalendarAdvance(Calendar,$D2191,B2192,"f",FALSE)</f>
        <v>54827</v>
      </c>
      <c r="E2192" s="177">
        <f>_xll.qlInterestRateIndexValueDate(IndexON,D2192)</f>
        <v>54827</v>
      </c>
      <c r="F2192" s="193">
        <f>IFERROR(_xll.qlIndexFixing(IndexON,D2192,TRUE,_xll.ohTrigger(RecalcTrigger,TriggerON)),NA())</f>
        <v>1.486271174557352E-2</v>
      </c>
      <c r="H2192" s="42">
        <f>_xll.qlCalendarAdvance(Calendar,$H2191,B2192,"f",FALSE)</f>
        <v>54827</v>
      </c>
      <c r="I2192" s="177">
        <f>_xll.qlInterestRateIndexValueDate(Index1M,$H2192)</f>
        <v>54829</v>
      </c>
      <c r="J2192" s="182">
        <f>IFERROR(_xll.qlIndexFixing(Index1M,$H2192,TRUE,_xll.ohTrigger(RecalcTrigger,Trigger1M)),NA())</f>
        <v>1.4892826900843037E-2</v>
      </c>
      <c r="K2192" s="44">
        <f>IFERROR(_xll.qlIndexFixing(Index3M,H2192,TRUE,_xll.ohTrigger(RecalcTrigger,Trigger3M)),NA())</f>
        <v>1.4851635679824454E-2</v>
      </c>
      <c r="L2192" s="44">
        <f>IFERROR(_xll.qlIndexFixing(Index6M,$H2192,TRUE,_xll.ohTrigger(RecalcTrigger,Trigger6M)),NA())</f>
        <v>1.5274692551824226E-2</v>
      </c>
      <c r="M2192" s="183">
        <f>IFERROR(_xll.qlIndexFixing(Index1Y,$H2192,TRUE,_xll.ohTrigger(RecalcTrigger,Trigger1Y)),NA())</f>
        <v>1.5554131143698561E-2</v>
      </c>
      <c r="N2192" s="182">
        <f>IFERROR(_xll.qlIndexFixing(ONIndex1M,I2192,TRUE,_xll.ohTrigger(RecalcTrigger,Trigger1M)),NA())</f>
        <v>1.4885678763620902E-2</v>
      </c>
      <c r="O2192" s="44">
        <f>IFERROR(_xll.qlIndexFixing(ONIndex3M,I2192,TRUE,_xll.ohTrigger(RecalcTrigger,Trigger3M)),NA())</f>
        <v>1.4825969074188095E-2</v>
      </c>
      <c r="P2192" s="44">
        <f>IFERROR(_xll.qlIndexFixing(ONIndex6M,I2192,TRUE,_xll.ohTrigger(RecalcTrigger,Trigger6M)),NA())</f>
        <v>1.5209897646641934E-2</v>
      </c>
      <c r="Q2192" s="183">
        <f>IFERROR(_xll.qlIndexFixing(ONIndex1Y,I2192,TRUE,_xll.ohTrigger(RecalcTrigger,Trigger1Y)),NA())</f>
        <v>1.5475893862895163E-2</v>
      </c>
    </row>
    <row r="2193" spans="2:17" x14ac:dyDescent="0.2">
      <c r="B2193" s="39" t="s">
        <v>42</v>
      </c>
      <c r="D2193" s="42">
        <f>_xll.qlCalendarAdvance(Calendar,$D2192,B2193,"f",FALSE)</f>
        <v>54834</v>
      </c>
      <c r="E2193" s="177">
        <f>_xll.qlInterestRateIndexValueDate(IndexON,D2193)</f>
        <v>54834</v>
      </c>
      <c r="F2193" s="193">
        <f>IFERROR(_xll.qlIndexFixing(IndexON,D2193,TRUE,_xll.ohTrigger(RecalcTrigger,TriggerON)),NA())</f>
        <v>1.4862096442964656E-2</v>
      </c>
      <c r="H2193" s="42">
        <f>_xll.qlCalendarAdvance(Calendar,$H2192,B2193,"f",FALSE)</f>
        <v>54834</v>
      </c>
      <c r="I2193" s="177">
        <f>_xll.qlInterestRateIndexValueDate(Index1M,$H2193)</f>
        <v>54836</v>
      </c>
      <c r="J2193" s="182">
        <f>IFERROR(_xll.qlIndexFixing(Index1M,$H2193,TRUE,_xll.ohTrigger(RecalcTrigger,Trigger1M)),NA())</f>
        <v>1.4891951915310437E-2</v>
      </c>
      <c r="K2193" s="44">
        <f>IFERROR(_xll.qlIndexFixing(Index3M,H2193,TRUE,_xll.ohTrigger(RecalcTrigger,Trigger3M)),NA())</f>
        <v>1.4851417088753815E-2</v>
      </c>
      <c r="L2193" s="44">
        <f>IFERROR(_xll.qlIndexFixing(Index6M,$H2193,TRUE,_xll.ohTrigger(RecalcTrigger,Trigger6M)),NA())</f>
        <v>1.5275202167773666E-2</v>
      </c>
      <c r="M2193" s="183">
        <f>IFERROR(_xll.qlIndexFixing(Index1Y,$H2193,TRUE,_xll.ohTrigger(RecalcTrigger,Trigger1Y)),NA())</f>
        <v>1.5552198800157492E-2</v>
      </c>
      <c r="N2193" s="182">
        <f>IFERROR(_xll.qlIndexFixing(ONIndex1M,I2193,TRUE,_xll.ohTrigger(RecalcTrigger,Trigger1M)),NA())</f>
        <v>1.4884838496325159E-2</v>
      </c>
      <c r="O2193" s="44">
        <f>IFERROR(_xll.qlIndexFixing(ONIndex3M,I2193,TRUE,_xll.ohTrigger(RecalcTrigger,Trigger3M)),NA())</f>
        <v>1.4825759477528067E-2</v>
      </c>
      <c r="P2193" s="44">
        <f>IFERROR(_xll.qlIndexFixing(ONIndex6M,I2193,TRUE,_xll.ohTrigger(RecalcTrigger,Trigger6M)),NA())</f>
        <v>1.5210527506326343E-2</v>
      </c>
      <c r="Q2193" s="183">
        <f>IFERROR(_xll.qlIndexFixing(ONIndex1Y,I2193,TRUE,_xll.ohTrigger(RecalcTrigger,Trigger1Y)),NA())</f>
        <v>1.5474616988448986E-2</v>
      </c>
    </row>
    <row r="2194" spans="2:17" x14ac:dyDescent="0.2">
      <c r="B2194" s="39" t="s">
        <v>42</v>
      </c>
      <c r="D2194" s="42">
        <f>_xll.qlCalendarAdvance(Calendar,$D2193,B2194,"f",FALSE)</f>
        <v>54841</v>
      </c>
      <c r="E2194" s="177">
        <f>_xll.qlInterestRateIndexValueDate(IndexON,D2194)</f>
        <v>54841</v>
      </c>
      <c r="F2194" s="193">
        <f>IFERROR(_xll.qlIndexFixing(IndexON,D2194,TRUE,_xll.ohTrigger(RecalcTrigger,TriggerON)),NA())</f>
        <v>1.4861455434758142E-2</v>
      </c>
      <c r="H2194" s="42">
        <f>_xll.qlCalendarAdvance(Calendar,$H2193,B2194,"f",FALSE)</f>
        <v>54841</v>
      </c>
      <c r="I2194" s="177">
        <f>_xll.qlInterestRateIndexValueDate(Index1M,$H2194)</f>
        <v>54843</v>
      </c>
      <c r="J2194" s="182">
        <f>IFERROR(_xll.qlIndexFixing(Index1M,$H2194,TRUE,_xll.ohTrigger(RecalcTrigger,Trigger1M)),NA())</f>
        <v>1.4891052005186874E-2</v>
      </c>
      <c r="K2194" s="44">
        <f>IFERROR(_xll.qlIndexFixing(Index3M,H2194,TRUE,_xll.ohTrigger(RecalcTrigger,Trigger3M)),NA())</f>
        <v>1.4851197051370446E-2</v>
      </c>
      <c r="L2194" s="44">
        <f>IFERROR(_xll.qlIndexFixing(Index6M,$H2194,TRUE,_xll.ohTrigger(RecalcTrigger,Trigger6M)),NA())</f>
        <v>1.5275701495169892E-2</v>
      </c>
      <c r="M2194" s="183">
        <f>IFERROR(_xll.qlIndexFixing(Index1Y,$H2194,TRUE,_xll.ohTrigger(RecalcTrigger,Trigger1Y)),NA())</f>
        <v>1.5550241028963015E-2</v>
      </c>
      <c r="N2194" s="182">
        <f>IFERROR(_xll.qlIndexFixing(ONIndex1M,I2194,TRUE,_xll.ohTrigger(RecalcTrigger,Trigger1M)),NA())</f>
        <v>1.4883973399770767E-2</v>
      </c>
      <c r="O2194" s="44">
        <f>IFERROR(_xll.qlIndexFixing(ONIndex3M,I2194,TRUE,_xll.ohTrigger(RecalcTrigger,Trigger3M)),NA())</f>
        <v>1.4825548454009407E-2</v>
      </c>
      <c r="P2194" s="44">
        <f>IFERROR(_xll.qlIndexFixing(ONIndex6M,I2194,TRUE,_xll.ohTrigger(RecalcTrigger,Trigger6M)),NA())</f>
        <v>1.5211147461453578E-2</v>
      </c>
      <c r="Q2194" s="183">
        <f>IFERROR(_xll.qlIndexFixing(ONIndex1Y,I2194,TRUE,_xll.ohTrigger(RecalcTrigger,Trigger1Y)),NA())</f>
        <v>1.5473316345895327E-2</v>
      </c>
    </row>
    <row r="2195" spans="2:17" x14ac:dyDescent="0.2">
      <c r="B2195" s="39" t="s">
        <v>42</v>
      </c>
      <c r="D2195" s="42">
        <f>_xll.qlCalendarAdvance(Calendar,$D2194,B2195,"f",FALSE)</f>
        <v>54848</v>
      </c>
      <c r="E2195" s="177">
        <f>_xll.qlInterestRateIndexValueDate(IndexON,D2195)</f>
        <v>54848</v>
      </c>
      <c r="F2195" s="193">
        <f>IFERROR(_xll.qlIndexFixing(IndexON,D2195,TRUE,_xll.ohTrigger(RecalcTrigger,TriggerON)),NA())</f>
        <v>1.4860788668276115E-2</v>
      </c>
      <c r="H2195" s="42">
        <f>_xll.qlCalendarAdvance(Calendar,$H2194,B2195,"f",FALSE)</f>
        <v>54848</v>
      </c>
      <c r="I2195" s="177">
        <f>_xll.qlInterestRateIndexValueDate(Index1M,$H2195)</f>
        <v>54850</v>
      </c>
      <c r="J2195" s="182">
        <f>IFERROR(_xll.qlIndexFixing(Index1M,$H2195,TRUE,_xll.ohTrigger(RecalcTrigger,Trigger1M)),NA())</f>
        <v>1.4891084466081561E-2</v>
      </c>
      <c r="K2195" s="44">
        <f>IFERROR(_xll.qlIndexFixing(Index3M,H2195,TRUE,_xll.ohTrigger(RecalcTrigger,Trigger3M)),NA())</f>
        <v>1.4851845118437141E-2</v>
      </c>
      <c r="L2195" s="44">
        <f>IFERROR(_xll.qlIndexFixing(Index6M,$H2195,TRUE,_xll.ohTrigger(RecalcTrigger,Trigger6M)),NA())</f>
        <v>1.5277963089141833E-2</v>
      </c>
      <c r="M2195" s="183">
        <f>IFERROR(_xll.qlIndexFixing(Index1Y,$H2195,TRUE,_xll.ohTrigger(RecalcTrigger,Trigger1Y)),NA())</f>
        <v>1.5548257779549334E-2</v>
      </c>
      <c r="N2195" s="182">
        <f>IFERROR(_xll.qlIndexFixing(ONIndex1M,I2195,TRUE,_xll.ohTrigger(RecalcTrigger,Trigger1M)),NA())</f>
        <v>1.4883083424157562E-2</v>
      </c>
      <c r="O2195" s="44">
        <f>IFERROR(_xll.qlIndexFixing(ONIndex3M,I2195,TRUE,_xll.ohTrigger(RecalcTrigger,Trigger3M)),NA())</f>
        <v>1.4825336001313971E-2</v>
      </c>
      <c r="P2195" s="44">
        <f>IFERROR(_xll.qlIndexFixing(ONIndex6M,I2195,TRUE,_xll.ohTrigger(RecalcTrigger,Trigger6M)),NA())</f>
        <v>1.521175748724346E-2</v>
      </c>
      <c r="Q2195" s="183">
        <f>IFERROR(_xll.qlIndexFixing(ONIndex1Y,I2195,TRUE,_xll.ohTrigger(RecalcTrigger,Trigger1Y)),NA())</f>
        <v>1.5471991885434022E-2</v>
      </c>
    </row>
    <row r="2196" spans="2:17" x14ac:dyDescent="0.2">
      <c r="B2196" s="39" t="s">
        <v>42</v>
      </c>
      <c r="D2196" s="42">
        <f>_xll.qlCalendarAdvance(Calendar,$D2195,B2196,"f",FALSE)</f>
        <v>54855</v>
      </c>
      <c r="E2196" s="177">
        <f>_xll.qlInterestRateIndexValueDate(IndexON,D2196)</f>
        <v>54855</v>
      </c>
      <c r="F2196" s="193">
        <f>IFERROR(_xll.qlIndexFixing(IndexON,D2196,TRUE,_xll.ohTrigger(RecalcTrigger,TriggerON)),NA())</f>
        <v>1.4860096091400266E-2</v>
      </c>
      <c r="H2196" s="42">
        <f>_xll.qlCalendarAdvance(Calendar,$H2195,B2196,"f",FALSE)</f>
        <v>54855</v>
      </c>
      <c r="I2196" s="177">
        <f>_xll.qlInterestRateIndexValueDate(Index1M,$H2196)</f>
        <v>54857</v>
      </c>
      <c r="J2196" s="182">
        <f>IFERROR(_xll.qlIndexFixing(Index1M,$H2196,TRUE,_xll.ohTrigger(RecalcTrigger,Trigger1M)),NA())</f>
        <v>1.4890364313343665E-2</v>
      </c>
      <c r="K2196" s="44">
        <f>IFERROR(_xll.qlIndexFixing(Index3M,H2196,TRUE,_xll.ohTrigger(RecalcTrigger,Trigger3M)),NA())</f>
        <v>1.4851621840839862E-2</v>
      </c>
      <c r="L2196" s="44">
        <f>IFERROR(_xll.qlIndexFixing(Index6M,$H2196,TRUE,_xll.ohTrigger(RecalcTrigger,Trigger6M)),NA())</f>
        <v>1.5278438126815976E-2</v>
      </c>
      <c r="M2196" s="183">
        <f>IFERROR(_xll.qlIndexFixing(Index1Y,$H2196,TRUE,_xll.ohTrigger(RecalcTrigger,Trigger1Y)),NA())</f>
        <v>1.5546249001353497E-2</v>
      </c>
      <c r="N2196" s="182">
        <f>IFERROR(_xll.qlIndexFixing(ONIndex1M,I2196,TRUE,_xll.ohTrigger(RecalcTrigger,Trigger1M)),NA())</f>
        <v>1.4882168519765315E-2</v>
      </c>
      <c r="O2196" s="44">
        <f>IFERROR(_xll.qlIndexFixing(ONIndex3M,I2196,TRUE,_xll.ohTrigger(RecalcTrigger,Trigger3M)),NA())</f>
        <v>1.4825122116643996E-2</v>
      </c>
      <c r="P2196" s="44">
        <f>IFERROR(_xll.qlIndexFixing(ONIndex6M,I2196,TRUE,_xll.ohTrigger(RecalcTrigger,Trigger6M)),NA())</f>
        <v>1.5212357558436196E-2</v>
      </c>
      <c r="Q2196" s="183">
        <f>IFERROR(_xll.qlIndexFixing(ONIndex1Y,I2196,TRUE,_xll.ohTrigger(RecalcTrigger,Trigger1Y)),NA())</f>
        <v>1.5470643557025099E-2</v>
      </c>
    </row>
    <row r="2197" spans="2:17" x14ac:dyDescent="0.2">
      <c r="B2197" s="39" t="s">
        <v>42</v>
      </c>
      <c r="D2197" s="42">
        <f>_xll.qlCalendarAdvance(Calendar,$D2196,B2197,"f",FALSE)</f>
        <v>54862</v>
      </c>
      <c r="E2197" s="177">
        <f>_xll.qlInterestRateIndexValueDate(IndexON,D2197)</f>
        <v>54862</v>
      </c>
      <c r="F2197" s="193">
        <f>IFERROR(_xll.qlIndexFixing(IndexON,D2197,TRUE,_xll.ohTrigger(RecalcTrigger,TriggerON)),NA())</f>
        <v>1.4859377651452732E-2</v>
      </c>
      <c r="H2197" s="42">
        <f>_xll.qlCalendarAdvance(Calendar,$H2196,B2197,"f",FALSE)</f>
        <v>54862</v>
      </c>
      <c r="I2197" s="177">
        <f>_xll.qlInterestRateIndexValueDate(Index1M,$H2197)</f>
        <v>54864</v>
      </c>
      <c r="J2197" s="182">
        <f>IFERROR(_xll.qlIndexFixing(Index1M,$H2197,TRUE,_xll.ohTrigger(RecalcTrigger,Trigger1M)),NA())</f>
        <v>1.4889144900923079E-2</v>
      </c>
      <c r="K2197" s="44">
        <f>IFERROR(_xll.qlIndexFixing(Index3M,H2197,TRUE,_xll.ohTrigger(RecalcTrigger,Trigger3M)),NA())</f>
        <v>1.4851397108692188E-2</v>
      </c>
      <c r="L2197" s="44">
        <f>IFERROR(_xll.qlIndexFixing(Index6M,$H2197,TRUE,_xll.ohTrigger(RecalcTrigger,Trigger6M)),NA())</f>
        <v>1.5278902789448217E-2</v>
      </c>
      <c r="M2197" s="183">
        <f>IFERROR(_xll.qlIndexFixing(Index1Y,$H2197,TRUE,_xll.ohTrigger(RecalcTrigger,Trigger1Y)),NA())</f>
        <v>1.5544214643814959E-2</v>
      </c>
      <c r="N2197" s="182">
        <f>IFERROR(_xll.qlIndexFixing(ONIndex1M,I2197,TRUE,_xll.ohTrigger(RecalcTrigger,Trigger1M)),NA())</f>
        <v>1.4881228636633992E-2</v>
      </c>
      <c r="O2197" s="44">
        <f>IFERROR(_xll.qlIndexFixing(ONIndex3M,I2197,TRUE,_xll.ohTrigger(RecalcTrigger,Trigger3M)),NA())</f>
        <v>1.4824906797681336E-2</v>
      </c>
      <c r="P2197" s="44">
        <f>IFERROR(_xll.qlIndexFixing(ONIndex6M,I2197,TRUE,_xll.ohTrigger(RecalcTrigger,Trigger6M)),NA())</f>
        <v>1.5212947650331543E-2</v>
      </c>
      <c r="Q2197" s="183">
        <f>IFERROR(_xll.qlIndexFixing(ONIndex1Y,I2197,TRUE,_xll.ohTrigger(RecalcTrigger,Trigger1Y)),NA())</f>
        <v>1.5469271310788457E-2</v>
      </c>
    </row>
    <row r="2198" spans="2:17" x14ac:dyDescent="0.2">
      <c r="B2198" s="39" t="s">
        <v>42</v>
      </c>
      <c r="D2198" s="42">
        <f>_xll.qlCalendarAdvance(Calendar,$D2197,B2198,"f",FALSE)</f>
        <v>54869</v>
      </c>
      <c r="E2198" s="177">
        <f>_xll.qlInterestRateIndexValueDate(IndexON,D2198)</f>
        <v>54869</v>
      </c>
      <c r="F2198" s="193">
        <f>IFERROR(_xll.qlIndexFixing(IndexON,D2198,TRUE,_xll.ohTrigger(RecalcTrigger,TriggerON)),NA())</f>
        <v>1.4858633295915524E-2</v>
      </c>
      <c r="H2198" s="42">
        <f>_xll.qlCalendarAdvance(Calendar,$H2197,B2198,"f",FALSE)</f>
        <v>54869</v>
      </c>
      <c r="I2198" s="177">
        <f>_xll.qlInterestRateIndexValueDate(Index1M,$H2198)</f>
        <v>54871</v>
      </c>
      <c r="J2198" s="182">
        <f>IFERROR(_xll.qlIndexFixing(Index1M,$H2198,TRUE,_xll.ohTrigger(RecalcTrigger,Trigger1M)),NA())</f>
        <v>1.4888137429621695E-2</v>
      </c>
      <c r="K2198" s="44">
        <f>IFERROR(_xll.qlIndexFixing(Index3M,H2198,TRUE,_xll.ohTrigger(RecalcTrigger,Trigger3M)),NA())</f>
        <v>1.4851170919487429E-2</v>
      </c>
      <c r="L2198" s="44">
        <f>IFERROR(_xll.qlIndexFixing(Index6M,$H2198,TRUE,_xll.ohTrigger(RecalcTrigger,Trigger6M)),NA())</f>
        <v>1.5279357051921016E-2</v>
      </c>
      <c r="M2198" s="183">
        <f>IFERROR(_xll.qlIndexFixing(Index1Y,$H2198,TRUE,_xll.ohTrigger(RecalcTrigger,Trigger1Y)),NA())</f>
        <v>1.554215465637559E-2</v>
      </c>
      <c r="N2198" s="182">
        <f>IFERROR(_xll.qlIndexFixing(ONIndex1M,I2198,TRUE,_xll.ohTrigger(RecalcTrigger,Trigger1M)),NA())</f>
        <v>1.4880263724963427E-2</v>
      </c>
      <c r="O2198" s="44">
        <f>IFERROR(_xll.qlIndexFixing(ONIndex3M,I2198,TRUE,_xll.ohTrigger(RecalcTrigger,Trigger3M)),NA())</f>
        <v>1.4824690041947974E-2</v>
      </c>
      <c r="P2198" s="44">
        <f>IFERROR(_xll.qlIndexFixing(ONIndex6M,I2198,TRUE,_xll.ohTrigger(RecalcTrigger,Trigger6M)),NA())</f>
        <v>1.521352773782958E-2</v>
      </c>
      <c r="Q2198" s="183">
        <f>IFERROR(_xll.qlIndexFixing(ONIndex1Y,I2198,TRUE,_xll.ohTrigger(RecalcTrigger,Trigger1Y)),NA())</f>
        <v>1.5467875096684125E-2</v>
      </c>
    </row>
    <row r="2199" spans="2:17" x14ac:dyDescent="0.2">
      <c r="B2199" s="39" t="s">
        <v>42</v>
      </c>
      <c r="D2199" s="42">
        <f>_xll.qlCalendarAdvance(Calendar,$D2198,B2199,"f",FALSE)</f>
        <v>54876</v>
      </c>
      <c r="E2199" s="177">
        <f>_xll.qlInterestRateIndexValueDate(IndexON,D2199)</f>
        <v>54876</v>
      </c>
      <c r="F2199" s="193">
        <f>IFERROR(_xll.qlIndexFixing(IndexON,D2199,TRUE,_xll.ohTrigger(RecalcTrigger,TriggerON)),NA())</f>
        <v>1.4857862972270652E-2</v>
      </c>
      <c r="H2199" s="42">
        <f>_xll.qlCalendarAdvance(Calendar,$H2198,B2199,"f",FALSE)</f>
        <v>54876</v>
      </c>
      <c r="I2199" s="177">
        <f>_xll.qlInterestRateIndexValueDate(Index1M,$H2199)</f>
        <v>54878</v>
      </c>
      <c r="J2199" s="182">
        <f>IFERROR(_xll.qlIndexFixing(Index1M,$H2199,TRUE,_xll.ohTrigger(RecalcTrigger,Trigger1M)),NA())</f>
        <v>1.4886409076517955E-2</v>
      </c>
      <c r="K2199" s="44">
        <f>IFERROR(_xll.qlIndexFixing(Index3M,H2199,TRUE,_xll.ohTrigger(RecalcTrigger,Trigger3M)),NA())</f>
        <v>1.4850653877433079E-2</v>
      </c>
      <c r="L2199" s="44">
        <f>IFERROR(_xll.qlIndexFixing(Index6M,$H2199,TRUE,_xll.ohTrigger(RecalcTrigger,Trigger6M)),NA())</f>
        <v>1.5278746292626703E-2</v>
      </c>
      <c r="M2199" s="183">
        <f>IFERROR(_xll.qlIndexFixing(Index1Y,$H2199,TRUE,_xll.ohTrigger(RecalcTrigger,Trigger1Y)),NA())</f>
        <v>1.5539901106061729E-2</v>
      </c>
      <c r="N2199" s="182">
        <f>IFERROR(_xll.qlIndexFixing(ONIndex1M,I2199,TRUE,_xll.ohTrigger(RecalcTrigger,Trigger1M)),NA())</f>
        <v>1.487927373511333E-2</v>
      </c>
      <c r="O2199" s="44">
        <f>IFERROR(_xll.qlIndexFixing(ONIndex3M,I2199,TRUE,_xll.ohTrigger(RecalcTrigger,Trigger3M)),NA())</f>
        <v>1.4824471846885956E-2</v>
      </c>
      <c r="P2199" s="44">
        <f>IFERROR(_xll.qlIndexFixing(ONIndex6M,I2199,TRUE,_xll.ohTrigger(RecalcTrigger,Trigger6M)),NA())</f>
        <v>1.5214097796389936E-2</v>
      </c>
      <c r="Q2199" s="183">
        <f>IFERROR(_xll.qlIndexFixing(ONIndex1Y,I2199,TRUE,_xll.ohTrigger(RecalcTrigger,Trigger1Y)),NA())</f>
        <v>1.5466454864911938E-2</v>
      </c>
    </row>
    <row r="2200" spans="2:17" x14ac:dyDescent="0.2">
      <c r="B2200" s="39" t="s">
        <v>42</v>
      </c>
      <c r="D2200" s="42">
        <f>_xll.qlCalendarAdvance(Calendar,$D2199,B2200,"f",FALSE)</f>
        <v>54883</v>
      </c>
      <c r="E2200" s="177">
        <f>_xll.qlInterestRateIndexValueDate(IndexON,D2200)</f>
        <v>54883</v>
      </c>
      <c r="F2200" s="193">
        <f>IFERROR(_xll.qlIndexFixing(IndexON,D2200,TRUE,_xll.ohTrigger(RecalcTrigger,TriggerON)),NA())</f>
        <v>1.4857066628000126E-2</v>
      </c>
      <c r="H2200" s="42">
        <f>_xll.qlCalendarAdvance(Calendar,$H2199,B2200,"f",FALSE)</f>
        <v>54883</v>
      </c>
      <c r="I2200" s="177">
        <f>_xll.qlInterestRateIndexValueDate(Index1M,$H2200)</f>
        <v>54885</v>
      </c>
      <c r="J2200" s="182">
        <f>IFERROR(_xll.qlIndexFixing(Index1M,$H2200,TRUE,_xll.ohTrigger(RecalcTrigger,Trigger1M)),NA())</f>
        <v>1.48860468602241E-2</v>
      </c>
      <c r="K2200" s="44">
        <f>IFERROR(_xll.qlIndexFixing(Index3M,H2200,TRUE,_xll.ohTrigger(RecalcTrigger,Trigger3M)),NA())</f>
        <v>1.4850424880924291E-2</v>
      </c>
      <c r="L2200" s="44">
        <f>IFERROR(_xll.qlIndexFixing(Index6M,$H2200,TRUE,_xll.ohTrigger(RecalcTrigger,Trigger6M)),NA())</f>
        <v>1.5279181889303247E-2</v>
      </c>
      <c r="M2200" s="183">
        <f>IFERROR(_xll.qlIndexFixing(Index1Y,$H2200,TRUE,_xll.ohTrigger(RecalcTrigger,Trigger1Y)),NA())</f>
        <v>1.5537957589572339E-2</v>
      </c>
      <c r="N2200" s="182">
        <f>IFERROR(_xll.qlIndexFixing(ONIndex1M,I2200,TRUE,_xll.ohTrigger(RecalcTrigger,Trigger1M)),NA())</f>
        <v>1.4877963961064111E-2</v>
      </c>
      <c r="O2200" s="44">
        <f>IFERROR(_xll.qlIndexFixing(ONIndex3M,I2200,TRUE,_xll.ohTrigger(RecalcTrigger,Trigger3M)),NA())</f>
        <v>1.4824189191386949E-2</v>
      </c>
      <c r="P2200" s="44">
        <f>IFERROR(_xll.qlIndexFixing(ONIndex6M,I2200,TRUE,_xll.ohTrigger(RecalcTrigger,Trigger6M)),NA())</f>
        <v>1.5214815951685168E-2</v>
      </c>
      <c r="Q2200" s="183">
        <f>IFERROR(_xll.qlIndexFixing(ONIndex1Y,I2200,TRUE,_xll.ohTrigger(RecalcTrigger,Trigger1Y)),NA())</f>
        <v>1.5464593480745137E-2</v>
      </c>
    </row>
    <row r="2201" spans="2:17" x14ac:dyDescent="0.2">
      <c r="B2201" s="39" t="s">
        <v>42</v>
      </c>
      <c r="D2201" s="42">
        <f>_xll.qlCalendarAdvance(Calendar,$D2200,B2201,"f",FALSE)</f>
        <v>54890</v>
      </c>
      <c r="E2201" s="177">
        <f>_xll.qlInterestRateIndexValueDate(IndexON,D2201)</f>
        <v>54890</v>
      </c>
      <c r="F2201" s="193">
        <f>IFERROR(_xll.qlIndexFixing(IndexON,D2201,TRUE,_xll.ohTrigger(RecalcTrigger,TriggerON)),NA())</f>
        <v>1.4856244210745828E-2</v>
      </c>
      <c r="H2201" s="42">
        <f>_xll.qlCalendarAdvance(Calendar,$H2200,B2201,"f",FALSE)</f>
        <v>54890</v>
      </c>
      <c r="I2201" s="177">
        <f>_xll.qlInterestRateIndexValueDate(Index1M,$H2201)</f>
        <v>54892</v>
      </c>
      <c r="J2201" s="182">
        <f>IFERROR(_xll.qlIndexFixing(Index1M,$H2201,TRUE,_xll.ohTrigger(RecalcTrigger,Trigger1M)),NA())</f>
        <v>1.4884963662387674E-2</v>
      </c>
      <c r="K2201" s="44">
        <f>IFERROR(_xll.qlIndexFixing(Index3M,H2201,TRUE,_xll.ohTrigger(RecalcTrigger,Trigger3M)),NA())</f>
        <v>1.4850194420075645E-2</v>
      </c>
      <c r="L2201" s="44">
        <f>IFERROR(_xll.qlIndexFixing(Index6M,$H2201,TRUE,_xll.ohTrigger(RecalcTrigger,Trigger6M)),NA())</f>
        <v>1.5279607017181066E-2</v>
      </c>
      <c r="M2201" s="183">
        <f>IFERROR(_xll.qlIndexFixing(Index1Y,$H2201,TRUE,_xll.ohTrigger(RecalcTrigger,Trigger1Y)),NA())</f>
        <v>1.5535820409104452E-2</v>
      </c>
      <c r="N2201" s="182">
        <f>IFERROR(_xll.qlIndexFixing(ONIndex1M,I2201,TRUE,_xll.ohTrigger(RecalcTrigger,Trigger1M)),NA())</f>
        <v>1.4877218321034391E-2</v>
      </c>
      <c r="O2201" s="44">
        <f>IFERROR(_xll.qlIndexFixing(ONIndex3M,I2201,TRUE,_xll.ohTrigger(RecalcTrigger,Trigger3M)),NA())</f>
        <v>1.4824031128863879E-2</v>
      </c>
      <c r="P2201" s="44">
        <f>IFERROR(_xll.qlIndexFixing(ONIndex6M,I2201,TRUE,_xll.ohTrigger(RecalcTrigger,Trigger6M)),NA())</f>
        <v>1.5215207725898239E-2</v>
      </c>
      <c r="Q2201" s="183">
        <f>IFERROR(_xll.qlIndexFixing(ONIndex1Y,I2201,TRUE,_xll.ohTrigger(RecalcTrigger,Trigger1Y)),NA())</f>
        <v>1.5463542148204112E-2</v>
      </c>
    </row>
    <row r="2202" spans="2:17" x14ac:dyDescent="0.2">
      <c r="B2202" s="39" t="s">
        <v>42</v>
      </c>
      <c r="D2202" s="42">
        <f>_xll.qlCalendarAdvance(Calendar,$D2201,B2202,"f",FALSE)</f>
        <v>54897</v>
      </c>
      <c r="E2202" s="177">
        <f>_xll.qlInterestRateIndexValueDate(IndexON,D2202)</f>
        <v>54897</v>
      </c>
      <c r="F2202" s="193">
        <f>IFERROR(_xll.qlIndexFixing(IndexON,D2202,TRUE,_xll.ohTrigger(RecalcTrigger,TriggerON)),NA())</f>
        <v>1.4855395667670024E-2</v>
      </c>
      <c r="H2202" s="42">
        <f>_xll.qlCalendarAdvance(Calendar,$H2201,B2202,"f",FALSE)</f>
        <v>54897</v>
      </c>
      <c r="I2202" s="177">
        <f>_xll.qlInterestRateIndexValueDate(Index1M,$H2202)</f>
        <v>54899</v>
      </c>
      <c r="J2202" s="182">
        <f>IFERROR(_xll.qlIndexFixing(Index1M,$H2202,TRUE,_xll.ohTrigger(RecalcTrigger,Trigger1M)),NA())</f>
        <v>1.4883855122627687E-2</v>
      </c>
      <c r="K2202" s="44">
        <f>IFERROR(_xll.qlIndexFixing(Index3M,H2202,TRUE,_xll.ohTrigger(RecalcTrigger,Trigger3M)),NA())</f>
        <v>1.4849962492378377E-2</v>
      </c>
      <c r="L2202" s="44">
        <f>IFERROR(_xll.qlIndexFixing(Index6M,$H2202,TRUE,_xll.ohTrigger(RecalcTrigger,Trigger6M)),NA())</f>
        <v>1.5280021651148883E-2</v>
      </c>
      <c r="M2202" s="183">
        <f>IFERROR(_xll.qlIndexFixing(Index1Y,$H2202,TRUE,_xll.ohTrigger(RecalcTrigger,Trigger1Y)),NA())</f>
        <v>1.5533657396525759E-2</v>
      </c>
      <c r="N2202" s="182">
        <f>IFERROR(_xll.qlIndexFixing(ONIndex1M,I2202,TRUE,_xll.ohTrigger(RecalcTrigger,Trigger1M)),NA())</f>
        <v>1.4876152797365094E-2</v>
      </c>
      <c r="O2202" s="44">
        <f>IFERROR(_xll.qlIndexFixing(ONIndex3M,I2202,TRUE,_xll.ohTrigger(RecalcTrigger,Trigger3M)),NA())</f>
        <v>1.4823808600947785E-2</v>
      </c>
      <c r="P2202" s="44">
        <f>IFERROR(_xll.qlIndexFixing(ONIndex6M,I2202,TRUE,_xll.ohTrigger(RecalcTrigger,Trigger6M)),NA())</f>
        <v>1.5215747547365766E-2</v>
      </c>
      <c r="Q2202" s="183">
        <f>IFERROR(_xll.qlIndexFixing(ONIndex1Y,I2202,TRUE,_xll.ohTrigger(RecalcTrigger,Trigger1Y)),NA())</f>
        <v>1.5462049563668145E-2</v>
      </c>
    </row>
    <row r="2203" spans="2:17" x14ac:dyDescent="0.2">
      <c r="B2203" s="39" t="s">
        <v>42</v>
      </c>
      <c r="D2203" s="42">
        <f>_xll.qlCalendarAdvance(Calendar,$D2202,B2203,"f",FALSE)</f>
        <v>54904</v>
      </c>
      <c r="E2203" s="177">
        <f>_xll.qlInterestRateIndexValueDate(IndexON,D2203)</f>
        <v>54904</v>
      </c>
      <c r="F2203" s="193">
        <f>IFERROR(_xll.qlIndexFixing(IndexON,D2203,TRUE,_xll.ohTrigger(RecalcTrigger,TriggerON)),NA())</f>
        <v>1.4854520946574468E-2</v>
      </c>
      <c r="H2203" s="42">
        <f>_xll.qlCalendarAdvance(Calendar,$H2202,B2203,"f",FALSE)</f>
        <v>54904</v>
      </c>
      <c r="I2203" s="177">
        <f>_xll.qlInterestRateIndexValueDate(Index1M,$H2203)</f>
        <v>54906</v>
      </c>
      <c r="J2203" s="182">
        <f>IFERROR(_xll.qlIndexFixing(Index1M,$H2203,TRUE,_xll.ohTrigger(RecalcTrigger,Trigger1M)),NA())</f>
        <v>1.4882721191079029E-2</v>
      </c>
      <c r="K2203" s="44">
        <f>IFERROR(_xll.qlIndexFixing(Index3M,H2203,TRUE,_xll.ohTrigger(RecalcTrigger,Trigger3M)),NA())</f>
        <v>1.4849729095328119E-2</v>
      </c>
      <c r="L2203" s="44">
        <f>IFERROR(_xll.qlIndexFixing(Index6M,$H2203,TRUE,_xll.ohTrigger(RecalcTrigger,Trigger6M)),NA())</f>
        <v>1.5280425766093233E-2</v>
      </c>
      <c r="M2203" s="183">
        <f>IFERROR(_xll.qlIndexFixing(Index1Y,$H2203,TRUE,_xll.ohTrigger(RecalcTrigger,Trigger1Y)),NA())</f>
        <v>1.5531468501291048E-2</v>
      </c>
      <c r="N2203" s="182">
        <f>IFERROR(_xll.qlIndexFixing(ONIndex1M,I2203,TRUE,_xll.ohTrigger(RecalcTrigger,Trigger1M)),NA())</f>
        <v>1.48750619960758E-2</v>
      </c>
      <c r="O2203" s="44">
        <f>IFERROR(_xll.qlIndexFixing(ONIndex3M,I2203,TRUE,_xll.ohTrigger(RecalcTrigger,Trigger3M)),NA())</f>
        <v>1.4823584623631092E-2</v>
      </c>
      <c r="P2203" s="44">
        <f>IFERROR(_xll.qlIndexFixing(ONIndex6M,I2203,TRUE,_xll.ohTrigger(RecalcTrigger,Trigger6M)),NA())</f>
        <v>1.5216277239895604E-2</v>
      </c>
      <c r="Q2203" s="183">
        <f>IFERROR(_xll.qlIndexFixing(ONIndex1Y,I2203,TRUE,_xll.ohTrigger(RecalcTrigger,Trigger1Y)),NA())</f>
        <v>1.5460532761704116E-2</v>
      </c>
    </row>
    <row r="2204" spans="2:17" x14ac:dyDescent="0.2">
      <c r="B2204" s="39" t="s">
        <v>42</v>
      </c>
      <c r="D2204" s="42">
        <f>_xll.qlCalendarAdvance(Calendar,$D2203,B2204,"f",FALSE)</f>
        <v>54911</v>
      </c>
      <c r="E2204" s="177">
        <f>_xll.qlInterestRateIndexValueDate(IndexON,D2204)</f>
        <v>54911</v>
      </c>
      <c r="F2204" s="193">
        <f>IFERROR(_xll.qlIndexFixing(IndexON,D2204,TRUE,_xll.ohTrigger(RecalcTrigger,TriggerON)),NA())</f>
        <v>1.485361999494117E-2</v>
      </c>
      <c r="H2204" s="42">
        <f>_xll.qlCalendarAdvance(Calendar,$H2203,B2204,"f",FALSE)</f>
        <v>54911</v>
      </c>
      <c r="I2204" s="177">
        <f>_xll.qlInterestRateIndexValueDate(Index1M,$H2204)</f>
        <v>54913</v>
      </c>
      <c r="J2204" s="182">
        <f>IFERROR(_xll.qlIndexFixing(Index1M,$H2204,TRUE,_xll.ohTrigger(RecalcTrigger,Trigger1M)),NA())</f>
        <v>1.4881561817866595E-2</v>
      </c>
      <c r="K2204" s="44">
        <f>IFERROR(_xll.qlIndexFixing(Index3M,H2204,TRUE,_xll.ohTrigger(RecalcTrigger,Trigger3M)),NA())</f>
        <v>1.4849783045622901E-2</v>
      </c>
      <c r="L2204" s="44">
        <f>IFERROR(_xll.qlIndexFixing(Index6M,$H2204,TRUE,_xll.ohTrigger(RecalcTrigger,Trigger6M)),NA())</f>
        <v>1.5281862816927687E-2</v>
      </c>
      <c r="M2204" s="183">
        <f>IFERROR(_xll.qlIndexFixing(Index1Y,$H2204,TRUE,_xll.ohTrigger(RecalcTrigger,Trigger1Y)),NA())</f>
        <v>1.5529253672855545E-2</v>
      </c>
      <c r="N2204" s="182">
        <f>IFERROR(_xll.qlIndexFixing(ONIndex1M,I2204,TRUE,_xll.ohTrigger(RecalcTrigger,Trigger1M)),NA())</f>
        <v>1.4873945867526217E-2</v>
      </c>
      <c r="O2204" s="44">
        <f>IFERROR(_xll.qlIndexFixing(ONIndex3M,I2204,TRUE,_xll.ohTrigger(RecalcTrigger,Trigger3M)),NA())</f>
        <v>1.4823359194595653E-2</v>
      </c>
      <c r="P2204" s="44">
        <f>IFERROR(_xll.qlIndexFixing(ONIndex6M,I2204,TRUE,_xll.ohTrigger(RecalcTrigger,Trigger6M)),NA())</f>
        <v>1.5216796778707575E-2</v>
      </c>
      <c r="Q2204" s="183">
        <f>IFERROR(_xll.qlIndexFixing(ONIndex1Y,I2204,TRUE,_xll.ohTrigger(RecalcTrigger,Trigger1Y)),NA())</f>
        <v>1.545899169227205E-2</v>
      </c>
    </row>
    <row r="2205" spans="2:17" x14ac:dyDescent="0.2">
      <c r="B2205" s="39" t="s">
        <v>42</v>
      </c>
      <c r="D2205" s="42">
        <f>_xll.qlCalendarAdvance(Calendar,$D2204,B2205,"f",FALSE)</f>
        <v>54918</v>
      </c>
      <c r="E2205" s="177">
        <f>_xll.qlInterestRateIndexValueDate(IndexON,D2205)</f>
        <v>54918</v>
      </c>
      <c r="F2205" s="193">
        <f>IFERROR(_xll.qlIndexFixing(IndexON,D2205,TRUE,_xll.ohTrigger(RecalcTrigger,TriggerON)),NA())</f>
        <v>1.4852692760012332E-2</v>
      </c>
      <c r="H2205" s="42">
        <f>_xll.qlCalendarAdvance(Calendar,$H2204,B2205,"f",FALSE)</f>
        <v>54918</v>
      </c>
      <c r="I2205" s="177">
        <f>_xll.qlInterestRateIndexValueDate(Index1M,$H2205)</f>
        <v>54920</v>
      </c>
      <c r="J2205" s="182">
        <f>IFERROR(_xll.qlIndexFixing(Index1M,$H2205,TRUE,_xll.ohTrigger(RecalcTrigger,Trigger1M)),NA())</f>
        <v>1.4880376953127772E-2</v>
      </c>
      <c r="K2205" s="44">
        <f>IFERROR(_xll.qlIndexFixing(Index3M,H2205,TRUE,_xll.ohTrigger(RecalcTrigger,Trigger3M)),NA())</f>
        <v>1.4849546586810371E-2</v>
      </c>
      <c r="L2205" s="44">
        <f>IFERROR(_xll.qlIndexFixing(Index6M,$H2205,TRUE,_xll.ohTrigger(RecalcTrigger,Trigger6M)),NA())</f>
        <v>1.5282243575045196E-2</v>
      </c>
      <c r="M2205" s="183">
        <f>IFERROR(_xll.qlIndexFixing(Index1Y,$H2205,TRUE,_xll.ohTrigger(RecalcTrigger,Trigger1Y)),NA())</f>
        <v>1.5527012860678637E-2</v>
      </c>
      <c r="N2205" s="182">
        <f>IFERROR(_xll.qlIndexFixing(ONIndex1M,I2205,TRUE,_xll.ohTrigger(RecalcTrigger,Trigger1M)),NA())</f>
        <v>1.4872804361596437E-2</v>
      </c>
      <c r="O2205" s="44">
        <f>IFERROR(_xll.qlIndexFixing(ONIndex3M,I2205,TRUE,_xll.ohTrigger(RecalcTrigger,Trigger3M)),NA())</f>
        <v>1.4823132311123643E-2</v>
      </c>
      <c r="P2205" s="44">
        <f>IFERROR(_xll.qlIndexFixing(ONIndex6M,I2205,TRUE,_xll.ohTrigger(RecalcTrigger,Trigger6M)),NA())</f>
        <v>1.5217306138701758E-2</v>
      </c>
      <c r="Q2205" s="183">
        <f>IFERROR(_xll.qlIndexFixing(ONIndex1Y,I2205,TRUE,_xll.ohTrigger(RecalcTrigger,Trigger1Y)),NA())</f>
        <v>1.5457426305571786E-2</v>
      </c>
    </row>
    <row r="2206" spans="2:17" x14ac:dyDescent="0.2">
      <c r="B2206" s="39" t="s">
        <v>42</v>
      </c>
      <c r="D2206" s="42">
        <f>_xll.qlCalendarAdvance(Calendar,$D2205,B2206,"f",FALSE)</f>
        <v>54925</v>
      </c>
      <c r="E2206" s="177">
        <f>_xll.qlInterestRateIndexValueDate(IndexON,D2206)</f>
        <v>54925</v>
      </c>
      <c r="F2206" s="193">
        <f>IFERROR(_xll.qlIndexFixing(IndexON,D2206,TRUE,_xll.ohTrigger(RecalcTrigger,TriggerON)),NA())</f>
        <v>1.4851739189429836E-2</v>
      </c>
      <c r="H2206" s="42">
        <f>_xll.qlCalendarAdvance(Calendar,$H2205,B2206,"f",FALSE)</f>
        <v>54925</v>
      </c>
      <c r="I2206" s="177">
        <f>_xll.qlInterestRateIndexValueDate(Index1M,$H2206)</f>
        <v>54927</v>
      </c>
      <c r="J2206" s="182">
        <f>IFERROR(_xll.qlIndexFixing(Index1M,$H2206,TRUE,_xll.ohTrigger(RecalcTrigger,Trigger1M)),NA())</f>
        <v>1.4879166546987455E-2</v>
      </c>
      <c r="K2206" s="44">
        <f>IFERROR(_xll.qlIndexFixing(Index3M,H2206,TRUE,_xll.ohTrigger(RecalcTrigger,Trigger3M)),NA())</f>
        <v>1.484930865088115E-2</v>
      </c>
      <c r="L2206" s="44">
        <f>IFERROR(_xll.qlIndexFixing(Index6M,$H2206,TRUE,_xll.ohTrigger(RecalcTrigger,Trigger6M)),NA())</f>
        <v>1.5282613732080112E-2</v>
      </c>
      <c r="M2206" s="183">
        <f>IFERROR(_xll.qlIndexFixing(Index1Y,$H2206,TRUE,_xll.ohTrigger(RecalcTrigger,Trigger1Y)),NA())</f>
        <v>1.5524746014221463E-2</v>
      </c>
      <c r="N2206" s="182">
        <f>IFERROR(_xll.qlIndexFixing(ONIndex1M,I2206,TRUE,_xll.ohTrigger(RecalcTrigger,Trigger1M)),NA())</f>
        <v>1.4871637428726103E-2</v>
      </c>
      <c r="O2206" s="44">
        <f>IFERROR(_xll.qlIndexFixing(ONIndex3M,I2206,TRUE,_xll.ohTrigger(RecalcTrigger,Trigger3M)),NA())</f>
        <v>1.4822903971056789E-2</v>
      </c>
      <c r="P2206" s="44">
        <f>IFERROR(_xll.qlIndexFixing(ONIndex6M,I2206,TRUE,_xll.ohTrigger(RecalcTrigger,Trigger6M)),NA())</f>
        <v>1.5217805295337783E-2</v>
      </c>
      <c r="Q2206" s="183">
        <f>IFERROR(_xll.qlIndexFixing(ONIndex1Y,I2206,TRUE,_xll.ohTrigger(RecalcTrigger,Trigger1Y)),NA())</f>
        <v>1.5455836551643287E-2</v>
      </c>
    </row>
    <row r="2207" spans="2:17" x14ac:dyDescent="0.2">
      <c r="B2207" s="39" t="s">
        <v>42</v>
      </c>
      <c r="D2207" s="42">
        <f>_xll.qlCalendarAdvance(Calendar,$D2206,B2207,"f",FALSE)</f>
        <v>54932</v>
      </c>
      <c r="E2207" s="177">
        <f>_xll.qlInterestRateIndexValueDate(IndexON,D2207)</f>
        <v>54932</v>
      </c>
      <c r="F2207" s="193">
        <f>IFERROR(_xll.qlIndexFixing(IndexON,D2207,TRUE,_xll.ohTrigger(RecalcTrigger,TriggerON)),NA())</f>
        <v>1.4850759230755628E-2</v>
      </c>
      <c r="H2207" s="42">
        <f>_xll.qlCalendarAdvance(Calendar,$H2206,B2207,"f",FALSE)</f>
        <v>54932</v>
      </c>
      <c r="I2207" s="177">
        <f>_xll.qlInterestRateIndexValueDate(Index1M,$H2207)</f>
        <v>54934</v>
      </c>
      <c r="J2207" s="182">
        <f>IFERROR(_xll.qlIndexFixing(Index1M,$H2207,TRUE,_xll.ohTrigger(RecalcTrigger,Trigger1M)),NA())</f>
        <v>1.4877930549578033E-2</v>
      </c>
      <c r="K2207" s="44">
        <f>IFERROR(_xll.qlIndexFixing(Index3M,H2207,TRUE,_xll.ohTrigger(RecalcTrigger,Trigger3M)),NA())</f>
        <v>1.4849069235329419E-2</v>
      </c>
      <c r="L2207" s="44">
        <f>IFERROR(_xll.qlIndexFixing(Index6M,$H2207,TRUE,_xll.ohTrigger(RecalcTrigger,Trigger6M)),NA())</f>
        <v>1.5282973262917473E-2</v>
      </c>
      <c r="M2207" s="183">
        <f>IFERROR(_xll.qlIndexFixing(Index1Y,$H2207,TRUE,_xll.ohTrigger(RecalcTrigger,Trigger1Y)),NA())</f>
        <v>1.5522453082947134E-2</v>
      </c>
      <c r="N2207" s="182">
        <f>IFERROR(_xll.qlIndexFixing(ONIndex1M,I2207,TRUE,_xll.ohTrigger(RecalcTrigger,Trigger1M)),NA())</f>
        <v>1.4870445019115053E-2</v>
      </c>
      <c r="O2207" s="44">
        <f>IFERROR(_xll.qlIndexFixing(ONIndex3M,I2207,TRUE,_xll.ohTrigger(RecalcTrigger,Trigger3M)),NA())</f>
        <v>1.4822674171677264E-2</v>
      </c>
      <c r="P2207" s="44">
        <f>IFERROR(_xll.qlIndexFixing(ONIndex6M,I2207,TRUE,_xll.ohTrigger(RecalcTrigger,Trigger6M)),NA())</f>
        <v>1.5218294223435791E-2</v>
      </c>
      <c r="Q2207" s="183">
        <f>IFERROR(_xll.qlIndexFixing(ONIndex1Y,I2207,TRUE,_xll.ohTrigger(RecalcTrigger,Trigger1Y)),NA())</f>
        <v>1.5454222380686389E-2</v>
      </c>
    </row>
    <row r="2208" spans="2:17" x14ac:dyDescent="0.2">
      <c r="B2208" s="39" t="s">
        <v>42</v>
      </c>
      <c r="D2208" s="42">
        <f>_xll.qlCalendarAdvance(Calendar,$D2207,B2208,"f",FALSE)</f>
        <v>54939</v>
      </c>
      <c r="E2208" s="177">
        <f>_xll.qlInterestRateIndexValueDate(IndexON,D2208)</f>
        <v>54939</v>
      </c>
      <c r="F2208" s="193">
        <f>IFERROR(_xll.qlIndexFixing(IndexON,D2208,TRUE,_xll.ohTrigger(RecalcTrigger,TriggerON)),NA())</f>
        <v>1.4849752831391783E-2</v>
      </c>
      <c r="H2208" s="42">
        <f>_xll.qlCalendarAdvance(Calendar,$H2207,B2208,"f",FALSE)</f>
        <v>54939</v>
      </c>
      <c r="I2208" s="177">
        <f>_xll.qlInterestRateIndexValueDate(Index1M,$H2208)</f>
        <v>54941</v>
      </c>
      <c r="J2208" s="182">
        <f>IFERROR(_xll.qlIndexFixing(Index1M,$H2208,TRUE,_xll.ohTrigger(RecalcTrigger,Trigger1M)),NA())</f>
        <v>1.48766689110294E-2</v>
      </c>
      <c r="K2208" s="44">
        <f>IFERROR(_xll.qlIndexFixing(Index3M,H2208,TRUE,_xll.ohTrigger(RecalcTrigger,Trigger3M)),NA())</f>
        <v>1.4848828337650223E-2</v>
      </c>
      <c r="L2208" s="44">
        <f>IFERROR(_xll.qlIndexFixing(Index6M,$H2208,TRUE,_xll.ohTrigger(RecalcTrigger,Trigger6M)),NA())</f>
        <v>1.5282287676552484E-2</v>
      </c>
      <c r="M2208" s="183">
        <f>IFERROR(_xll.qlIndexFixing(Index1Y,$H2208,TRUE,_xll.ohTrigger(RecalcTrigger,Trigger1Y)),NA())</f>
        <v>1.5520134016321824E-2</v>
      </c>
      <c r="N2208" s="182">
        <f>IFERROR(_xll.qlIndexFixing(ONIndex1M,I2208,TRUE,_xll.ohTrigger(RecalcTrigger,Trigger1M)),NA())</f>
        <v>1.4869227082803249E-2</v>
      </c>
      <c r="O2208" s="44">
        <f>IFERROR(_xll.qlIndexFixing(ONIndex3M,I2208,TRUE,_xll.ohTrigger(RecalcTrigger,Trigger3M)),NA())</f>
        <v>1.4822442910347178E-2</v>
      </c>
      <c r="P2208" s="44">
        <f>IFERROR(_xll.qlIndexFixing(ONIndex6M,I2208,TRUE,_xll.ohTrigger(RecalcTrigger,Trigger6M)),NA())</f>
        <v>1.5218772897975796E-2</v>
      </c>
      <c r="Q2208" s="183">
        <f>IFERROR(_xll.qlIndexFixing(ONIndex1Y,I2208,TRUE,_xll.ohTrigger(RecalcTrigger,Trigger1Y)),NA())</f>
        <v>1.5452583742341375E-2</v>
      </c>
    </row>
    <row r="2209" spans="2:17" x14ac:dyDescent="0.2">
      <c r="B2209" s="39" t="s">
        <v>42</v>
      </c>
      <c r="D2209" s="42">
        <f>_xll.qlCalendarAdvance(Calendar,$D2208,B2209,"f",FALSE)</f>
        <v>54946</v>
      </c>
      <c r="E2209" s="177">
        <f>_xll.qlInterestRateIndexValueDate(IndexON,D2209)</f>
        <v>54946</v>
      </c>
      <c r="F2209" s="193">
        <f>IFERROR(_xll.qlIndexFixing(IndexON,D2209,TRUE,_xll.ohTrigger(RecalcTrigger,TriggerON)),NA())</f>
        <v>1.4848719938900246E-2</v>
      </c>
      <c r="H2209" s="42">
        <f>_xll.qlCalendarAdvance(Calendar,$H2208,B2209,"f",FALSE)</f>
        <v>54946</v>
      </c>
      <c r="I2209" s="177">
        <f>_xll.qlInterestRateIndexValueDate(Index1M,$H2209)</f>
        <v>54948</v>
      </c>
      <c r="J2209" s="182">
        <f>IFERROR(_xll.qlIndexFixing(Index1M,$H2209,TRUE,_xll.ohTrigger(RecalcTrigger,Trigger1M)),NA())</f>
        <v>1.4875381581473945E-2</v>
      </c>
      <c r="K2209" s="44">
        <f>IFERROR(_xll.qlIndexFixing(Index3M,H2209,TRUE,_xll.ohTrigger(RecalcTrigger,Trigger3M)),NA())</f>
        <v>1.4848585955333397E-2</v>
      </c>
      <c r="L2209" s="44">
        <f>IFERROR(_xll.qlIndexFixing(Index6M,$H2209,TRUE,_xll.ohTrigger(RecalcTrigger,Trigger6M)),NA())</f>
        <v>1.5282628150010438E-2</v>
      </c>
      <c r="M2209" s="183">
        <f>IFERROR(_xll.qlIndexFixing(Index1Y,$H2209,TRUE,_xll.ohTrigger(RecalcTrigger,Trigger1Y)),NA())</f>
        <v>1.551778876381456E-2</v>
      </c>
      <c r="N2209" s="182">
        <f>IFERROR(_xll.qlIndexFixing(ONIndex1M,I2209,TRUE,_xll.ohTrigger(RecalcTrigger,Trigger1M)),NA())</f>
        <v>1.4867983570070464E-2</v>
      </c>
      <c r="O2209" s="44">
        <f>IFERROR(_xll.qlIndexFixing(ONIndex3M,I2209,TRUE,_xll.ohTrigger(RecalcTrigger,Trigger3M)),NA())</f>
        <v>1.4822210184748386E-2</v>
      </c>
      <c r="P2209" s="44">
        <f>IFERROR(_xll.qlIndexFixing(ONIndex6M,I2209,TRUE,_xll.ohTrigger(RecalcTrigger,Trigger6M)),NA())</f>
        <v>1.5219241294337493E-2</v>
      </c>
      <c r="Q2209" s="183">
        <f>IFERROR(_xll.qlIndexFixing(ONIndex1Y,I2209,TRUE,_xll.ohTrigger(RecalcTrigger,Trigger1Y)),NA())</f>
        <v>1.5450920587127825E-2</v>
      </c>
    </row>
    <row r="2210" spans="2:17" x14ac:dyDescent="0.2">
      <c r="B2210" s="39" t="s">
        <v>42</v>
      </c>
      <c r="D2210" s="42">
        <f>_xll.qlCalendarAdvance(Calendar,$D2209,B2210,"f",FALSE)</f>
        <v>54953</v>
      </c>
      <c r="E2210" s="177">
        <f>_xll.qlInterestRateIndexValueDate(IndexON,D2210)</f>
        <v>54953</v>
      </c>
      <c r="F2210" s="193">
        <f>IFERROR(_xll.qlIndexFixing(IndexON,D2210,TRUE,_xll.ohTrigger(RecalcTrigger,TriggerON)),NA())</f>
        <v>1.4847660500763027E-2</v>
      </c>
      <c r="H2210" s="42">
        <f>_xll.qlCalendarAdvance(Calendar,$H2209,B2210,"f",FALSE)</f>
        <v>54953</v>
      </c>
      <c r="I2210" s="177">
        <f>_xll.qlInterestRateIndexValueDate(Index1M,$H2210)</f>
        <v>54955</v>
      </c>
      <c r="J2210" s="182">
        <f>IFERROR(_xll.qlIndexFixing(Index1M,$H2210,TRUE,_xll.ohTrigger(RecalcTrigger,Trigger1M)),NA())</f>
        <v>1.4874068511039062E-2</v>
      </c>
      <c r="K2210" s="44">
        <f>IFERROR(_xll.qlIndexFixing(Index3M,H2210,TRUE,_xll.ohTrigger(RecalcTrigger,Trigger3M)),NA())</f>
        <v>1.4848342085873118E-2</v>
      </c>
      <c r="L2210" s="44">
        <f>IFERROR(_xll.qlIndexFixing(Index6M,$H2210,TRUE,_xll.ohTrigger(RecalcTrigger,Trigger6M)),NA())</f>
        <v>1.5282957928665094E-2</v>
      </c>
      <c r="M2210" s="183">
        <f>IFERROR(_xll.qlIndexFixing(Index1Y,$H2210,TRUE,_xll.ohTrigger(RecalcTrigger,Trigger1Y)),NA())</f>
        <v>1.5515417274896113E-2</v>
      </c>
      <c r="N2210" s="182">
        <f>IFERROR(_xll.qlIndexFixing(ONIndex1M,I2210,TRUE,_xll.ohTrigger(RecalcTrigger,Trigger1M)),NA())</f>
        <v>1.4866714431196471E-2</v>
      </c>
      <c r="O2210" s="44">
        <f>IFERROR(_xll.qlIndexFixing(ONIndex3M,I2210,TRUE,_xll.ohTrigger(RecalcTrigger,Trigger3M)),NA())</f>
        <v>1.4821975992482805E-2</v>
      </c>
      <c r="P2210" s="44">
        <f>IFERROR(_xll.qlIndexFixing(ONIndex6M,I2210,TRUE,_xll.ohTrigger(RecalcTrigger,Trigger6M)),NA())</f>
        <v>1.5219699387580832E-2</v>
      </c>
      <c r="Q2210" s="183">
        <f>IFERROR(_xll.qlIndexFixing(ONIndex1Y,I2210,TRUE,_xll.ohTrigger(RecalcTrigger,Trigger1Y)),NA())</f>
        <v>1.5449232864925833E-2</v>
      </c>
    </row>
    <row r="2211" spans="2:17" x14ac:dyDescent="0.2">
      <c r="B2211" s="39" t="s">
        <v>42</v>
      </c>
      <c r="D2211" s="42">
        <f>_xll.qlCalendarAdvance(Calendar,$D2210,B2211,"f",FALSE)</f>
        <v>54960</v>
      </c>
      <c r="E2211" s="177">
        <f>_xll.qlInterestRateIndexValueDate(IndexON,D2211)</f>
        <v>54960</v>
      </c>
      <c r="F2211" s="193">
        <f>IFERROR(_xll.qlIndexFixing(IndexON,D2211,TRUE,_xll.ohTrigger(RecalcTrigger,TriggerON)),NA())</f>
        <v>1.4846574464382201E-2</v>
      </c>
      <c r="H2211" s="42">
        <f>_xll.qlCalendarAdvance(Calendar,$H2210,B2211,"f",FALSE)</f>
        <v>54960</v>
      </c>
      <c r="I2211" s="177">
        <f>_xll.qlInterestRateIndexValueDate(Index1M,$H2211)</f>
        <v>54962</v>
      </c>
      <c r="J2211" s="182">
        <f>IFERROR(_xll.qlIndexFixing(Index1M,$H2211,TRUE,_xll.ohTrigger(RecalcTrigger,Trigger1M)),NA())</f>
        <v>1.4872729649862138E-2</v>
      </c>
      <c r="K2211" s="44">
        <f>IFERROR(_xll.qlIndexFixing(Index3M,H2211,TRUE,_xll.ohTrigger(RecalcTrigger,Trigger3M)),NA())</f>
        <v>1.4848096726762698E-2</v>
      </c>
      <c r="L2211" s="44">
        <f>IFERROR(_xll.qlIndexFixing(Index6M,$H2211,TRUE,_xll.ohTrigger(RecalcTrigger,Trigger6M)),NA())</f>
        <v>1.528327698171705E-2</v>
      </c>
      <c r="M2211" s="183">
        <f>IFERROR(_xll.qlIndexFixing(Index1Y,$H2211,TRUE,_xll.ohTrigger(RecalcTrigger,Trigger1Y)),NA())</f>
        <v>1.5513019499040329E-2</v>
      </c>
      <c r="N2211" s="182">
        <f>IFERROR(_xll.qlIndexFixing(ONIndex1M,I2211,TRUE,_xll.ohTrigger(RecalcTrigger,Trigger1M)),NA())</f>
        <v>1.4865419616061359E-2</v>
      </c>
      <c r="O2211" s="44">
        <f>IFERROR(_xll.qlIndexFixing(ONIndex3M,I2211,TRUE,_xll.ohTrigger(RecalcTrigger,Trigger3M)),NA())</f>
        <v>1.4821740330832611E-2</v>
      </c>
      <c r="P2211" s="44">
        <f>IFERROR(_xll.qlIndexFixing(ONIndex6M,I2211,TRUE,_xll.ohTrigger(RecalcTrigger,Trigger6M)),NA())</f>
        <v>1.5220147152525954E-2</v>
      </c>
      <c r="Q2211" s="183">
        <f>IFERROR(_xll.qlIndexFixing(ONIndex1Y,I2211,TRUE,_xll.ohTrigger(RecalcTrigger,Trigger1Y)),NA())</f>
        <v>1.5447520525935232E-2</v>
      </c>
    </row>
    <row r="2212" spans="2:17" x14ac:dyDescent="0.2">
      <c r="B2212" s="39" t="s">
        <v>42</v>
      </c>
      <c r="D2212" s="42">
        <f>_xll.qlCalendarAdvance(Calendar,$D2211,B2212,"f",FALSE)</f>
        <v>54967</v>
      </c>
      <c r="E2212" s="177">
        <f>_xll.qlInterestRateIndexValueDate(IndexON,D2212)</f>
        <v>54967</v>
      </c>
      <c r="F2212" s="193">
        <f>IFERROR(_xll.qlIndexFixing(IndexON,D2212,TRUE,_xll.ohTrigger(RecalcTrigger,TriggerON)),NA())</f>
        <v>1.4845461777319713E-2</v>
      </c>
      <c r="H2212" s="42">
        <f>_xll.qlCalendarAdvance(Calendar,$H2211,B2212,"f",FALSE)</f>
        <v>54967</v>
      </c>
      <c r="I2212" s="177">
        <f>_xll.qlInterestRateIndexValueDate(Index1M,$H2212)</f>
        <v>54969</v>
      </c>
      <c r="J2212" s="182">
        <f>IFERROR(_xll.qlIndexFixing(Index1M,$H2212,TRUE,_xll.ohTrigger(RecalcTrigger,Trigger1M)),NA())</f>
        <v>1.4870742506518039E-2</v>
      </c>
      <c r="K2212" s="44">
        <f>IFERROR(_xll.qlIndexFixing(Index3M,H2212,TRUE,_xll.ohTrigger(RecalcTrigger,Trigger3M)),NA())</f>
        <v>1.4847849875495445E-2</v>
      </c>
      <c r="L2212" s="44">
        <f>IFERROR(_xll.qlIndexFixing(Index6M,$H2212,TRUE,_xll.ohTrigger(RecalcTrigger,Trigger6M)),NA())</f>
        <v>1.5283584782620067E-2</v>
      </c>
      <c r="M2212" s="183">
        <f>IFERROR(_xll.qlIndexFixing(Index1Y,$H2212,TRUE,_xll.ohTrigger(RecalcTrigger,Trigger1Y)),NA())</f>
        <v>1.5510595385723455E-2</v>
      </c>
      <c r="N2212" s="182">
        <f>IFERROR(_xll.qlIndexFixing(ONIndex1M,I2212,TRUE,_xll.ohTrigger(RecalcTrigger,Trigger1M)),NA())</f>
        <v>1.4864099075104775E-2</v>
      </c>
      <c r="O2212" s="44">
        <f>IFERROR(_xll.qlIndexFixing(ONIndex3M,I2212,TRUE,_xll.ohTrigger(RecalcTrigger,Trigger3M)),NA())</f>
        <v>1.4821503197479657E-2</v>
      </c>
      <c r="P2212" s="44">
        <f>IFERROR(_xll.qlIndexFixing(ONIndex6M,I2212,TRUE,_xll.ohTrigger(RecalcTrigger,Trigger6M)),NA())</f>
        <v>1.5220584564312745E-2</v>
      </c>
      <c r="Q2212" s="183">
        <f>IFERROR(_xll.qlIndexFixing(ONIndex1Y,I2212,TRUE,_xll.ohTrigger(RecalcTrigger,Trigger1Y)),NA())</f>
        <v>1.544578351995618E-2</v>
      </c>
    </row>
    <row r="2213" spans="2:17" x14ac:dyDescent="0.2">
      <c r="B2213" s="39" t="s">
        <v>42</v>
      </c>
      <c r="D2213" s="42">
        <f>_xll.qlCalendarAdvance(Calendar,$D2212,B2213,"f",FALSE)</f>
        <v>54974</v>
      </c>
      <c r="E2213" s="177">
        <f>_xll.qlInterestRateIndexValueDate(IndexON,D2213)</f>
        <v>54974</v>
      </c>
      <c r="F2213" s="193">
        <f>IFERROR(_xll.qlIndexFixing(IndexON,D2213,TRUE,_xll.ohTrigger(RecalcTrigger,TriggerON)),NA())</f>
        <v>1.4844322386977638E-2</v>
      </c>
      <c r="H2213" s="42">
        <f>_xll.qlCalendarAdvance(Calendar,$H2212,B2213,"f",FALSE)</f>
        <v>54974</v>
      </c>
      <c r="I2213" s="177">
        <f>_xll.qlInterestRateIndexValueDate(Index1M,$H2213)</f>
        <v>54976</v>
      </c>
      <c r="J2213" s="182">
        <f>IFERROR(_xll.qlIndexFixing(Index1M,$H2213,TRUE,_xll.ohTrigger(RecalcTrigger,Trigger1M)),NA())</f>
        <v>1.4869974355801729E-2</v>
      </c>
      <c r="K2213" s="44">
        <f>IFERROR(_xll.qlIndexFixing(Index3M,H2213,TRUE,_xll.ohTrigger(RecalcTrigger,Trigger3M)),NA())</f>
        <v>1.4847601529564668E-2</v>
      </c>
      <c r="L2213" s="44">
        <f>IFERROR(_xll.qlIndexFixing(Index6M,$H2213,TRUE,_xll.ohTrigger(RecalcTrigger,Trigger6M)),NA())</f>
        <v>1.5284901087261075E-2</v>
      </c>
      <c r="M2213" s="183">
        <f>IFERROR(_xll.qlIndexFixing(Index1Y,$H2213,TRUE,_xll.ohTrigger(RecalcTrigger,Trigger1Y)),NA())</f>
        <v>1.5508144884424153E-2</v>
      </c>
      <c r="N2213" s="182">
        <f>IFERROR(_xll.qlIndexFixing(ONIndex1M,I2213,TRUE,_xll.ohTrigger(RecalcTrigger,Trigger1M)),NA())</f>
        <v>1.4862752758526554E-2</v>
      </c>
      <c r="O2213" s="44">
        <f>IFERROR(_xll.qlIndexFixing(ONIndex3M,I2213,TRUE,_xll.ohTrigger(RecalcTrigger,Trigger3M)),NA())</f>
        <v>1.4821264589626182E-2</v>
      </c>
      <c r="P2213" s="44">
        <f>IFERROR(_xll.qlIndexFixing(ONIndex6M,I2213,TRUE,_xll.ohTrigger(RecalcTrigger,Trigger6M)),NA())</f>
        <v>1.5221011598320899E-2</v>
      </c>
      <c r="Q2213" s="183">
        <f>IFERROR(_xll.qlIndexFixing(ONIndex1Y,I2213,TRUE,_xll.ohTrigger(RecalcTrigger,Trigger1Y)),NA())</f>
        <v>1.5444021797508256E-2</v>
      </c>
    </row>
    <row r="2214" spans="2:17" x14ac:dyDescent="0.2">
      <c r="B2214" s="39" t="s">
        <v>42</v>
      </c>
      <c r="D2214" s="42">
        <f>_xll.qlCalendarAdvance(Calendar,$D2213,B2214,"f",FALSE)</f>
        <v>54981</v>
      </c>
      <c r="E2214" s="177">
        <f>_xll.qlInterestRateIndexValueDate(IndexON,D2214)</f>
        <v>54981</v>
      </c>
      <c r="F2214" s="193">
        <f>IFERROR(_xll.qlIndexFixing(IndexON,D2214,TRUE,_xll.ohTrigger(RecalcTrigger,TriggerON)),NA())</f>
        <v>1.4843156240997857E-2</v>
      </c>
      <c r="H2214" s="42">
        <f>_xll.qlCalendarAdvance(Calendar,$H2213,B2214,"f",FALSE)</f>
        <v>54981</v>
      </c>
      <c r="I2214" s="177">
        <f>_xll.qlInterestRateIndexValueDate(Index1M,$H2214)</f>
        <v>54983</v>
      </c>
      <c r="J2214" s="182">
        <f>IFERROR(_xll.qlIndexFixing(Index1M,$H2214,TRUE,_xll.ohTrigger(RecalcTrigger,Trigger1M)),NA())</f>
        <v>1.4868557823175532E-2</v>
      </c>
      <c r="K2214" s="44">
        <f>IFERROR(_xll.qlIndexFixing(Index3M,H2214,TRUE,_xll.ohTrigger(RecalcTrigger,Trigger3M)),NA())</f>
        <v>1.4847351686461072E-2</v>
      </c>
      <c r="L2214" s="44">
        <f>IFERROR(_xll.qlIndexFixing(Index6M,$H2214,TRUE,_xll.ohTrigger(RecalcTrigger,Trigger6M)),NA())</f>
        <v>1.528517801849171E-2</v>
      </c>
      <c r="M2214" s="183">
        <f>IFERROR(_xll.qlIndexFixing(Index1Y,$H2214,TRUE,_xll.ohTrigger(RecalcTrigger,Trigger1Y)),NA())</f>
        <v>1.5505667944624366E-2</v>
      </c>
      <c r="N2214" s="182">
        <f>IFERROR(_xll.qlIndexFixing(ONIndex1M,I2214,TRUE,_xll.ohTrigger(RecalcTrigger,Trigger1M)),NA())</f>
        <v>1.486138061636666E-2</v>
      </c>
      <c r="O2214" s="44">
        <f>IFERROR(_xll.qlIndexFixing(ONIndex3M,I2214,TRUE,_xll.ohTrigger(RecalcTrigger,Trigger3M)),NA())</f>
        <v>1.4821024505273783E-2</v>
      </c>
      <c r="P2214" s="44">
        <f>IFERROR(_xll.qlIndexFixing(ONIndex6M,I2214,TRUE,_xll.ohTrigger(RecalcTrigger,Trigger6M)),NA())</f>
        <v>1.5221428229370559E-2</v>
      </c>
      <c r="Q2214" s="183">
        <f>IFERROR(_xll.qlIndexFixing(ONIndex1Y,I2214,TRUE,_xll.ohTrigger(RecalcTrigger,Trigger1Y)),NA())</f>
        <v>1.5442235308231744E-2</v>
      </c>
    </row>
    <row r="2215" spans="2:17" x14ac:dyDescent="0.2">
      <c r="B2215" s="39" t="s">
        <v>42</v>
      </c>
      <c r="D2215" s="42">
        <f>_xll.qlCalendarAdvance(Calendar,$D2214,B2215,"f",FALSE)</f>
        <v>54988</v>
      </c>
      <c r="E2215" s="177">
        <f>_xll.qlInterestRateIndexValueDate(IndexON,D2215)</f>
        <v>54988</v>
      </c>
      <c r="F2215" s="193">
        <f>IFERROR(_xll.qlIndexFixing(IndexON,D2215,TRUE,_xll.ohTrigger(RecalcTrigger,TriggerON)),NA())</f>
        <v>1.4841963286702509E-2</v>
      </c>
      <c r="H2215" s="42">
        <f>_xll.qlCalendarAdvance(Calendar,$H2214,B2215,"f",FALSE)</f>
        <v>54988</v>
      </c>
      <c r="I2215" s="177">
        <f>_xll.qlInterestRateIndexValueDate(Index1M,$H2215)</f>
        <v>54990</v>
      </c>
      <c r="J2215" s="182">
        <f>IFERROR(_xll.qlIndexFixing(Index1M,$H2215,TRUE,_xll.ohTrigger(RecalcTrigger,Trigger1M)),NA())</f>
        <v>1.4867115300339351E-2</v>
      </c>
      <c r="K2215" s="44">
        <f>IFERROR(_xll.qlIndexFixing(Index3M,H2215,TRUE,_xll.ohTrigger(RecalcTrigger,Trigger3M)),NA())</f>
        <v>1.4847100343678832E-2</v>
      </c>
      <c r="L2215" s="44">
        <f>IFERROR(_xll.qlIndexFixing(Index6M,$H2215,TRUE,_xll.ohTrigger(RecalcTrigger,Trigger6M)),NA())</f>
        <v>1.5285438754619882E-2</v>
      </c>
      <c r="M2215" s="183">
        <f>IFERROR(_xll.qlIndexFixing(Index1Y,$H2215,TRUE,_xll.ohTrigger(RecalcTrigger,Trigger1Y)),NA())</f>
        <v>1.5503164515807133E-2</v>
      </c>
      <c r="N2215" s="182">
        <f>IFERROR(_xll.qlIndexFixing(ONIndex1M,I2215,TRUE,_xll.ohTrigger(RecalcTrigger,Trigger1M)),NA())</f>
        <v>1.4859982598904864E-2</v>
      </c>
      <c r="O2215" s="44">
        <f>IFERROR(_xll.qlIndexFixing(ONIndex3M,I2215,TRUE,_xll.ohTrigger(RecalcTrigger,Trigger3M)),NA())</f>
        <v>1.4820782941544763E-2</v>
      </c>
      <c r="P2215" s="44">
        <f>IFERROR(_xll.qlIndexFixing(ONIndex6M,I2215,TRUE,_xll.ohTrigger(RecalcTrigger,Trigger6M)),NA())</f>
        <v>1.5221834432761483E-2</v>
      </c>
      <c r="Q2215" s="183">
        <f>IFERROR(_xll.qlIndexFixing(ONIndex1Y,I2215,TRUE,_xll.ohTrigger(RecalcTrigger,Trigger1Y)),NA())</f>
        <v>1.5440424002406417E-2</v>
      </c>
    </row>
    <row r="2216" spans="2:17" x14ac:dyDescent="0.2">
      <c r="B2216" s="39" t="s">
        <v>42</v>
      </c>
      <c r="D2216" s="42">
        <f>_xll.qlCalendarAdvance(Calendar,$D2215,B2216,"f",FALSE)</f>
        <v>54995</v>
      </c>
      <c r="E2216" s="177">
        <f>_xll.qlInterestRateIndexValueDate(IndexON,D2216)</f>
        <v>54995</v>
      </c>
      <c r="F2216" s="193">
        <f>IFERROR(_xll.qlIndexFixing(IndexON,D2216,TRUE,_xll.ohTrigger(RecalcTrigger,TriggerON)),NA())</f>
        <v>1.4840743471733475E-2</v>
      </c>
      <c r="H2216" s="42">
        <f>_xll.qlCalendarAdvance(Calendar,$H2215,B2216,"f",FALSE)</f>
        <v>54995</v>
      </c>
      <c r="I2216" s="177">
        <f>_xll.qlInterestRateIndexValueDate(Index1M,$H2216)</f>
        <v>54997</v>
      </c>
      <c r="J2216" s="182">
        <f>IFERROR(_xll.qlIndexFixing(Index1M,$H2216,TRUE,_xll.ohTrigger(RecalcTrigger,Trigger1M)),NA())</f>
        <v>1.4865646737410587E-2</v>
      </c>
      <c r="K2216" s="44">
        <f>IFERROR(_xll.qlIndexFixing(Index3M,H2216,TRUE,_xll.ohTrigger(RecalcTrigger,Trigger3M)),NA())</f>
        <v>1.4846847498711261E-2</v>
      </c>
      <c r="L2216" s="44">
        <f>IFERROR(_xll.qlIndexFixing(Index6M,$H2216,TRUE,_xll.ohTrigger(RecalcTrigger,Trigger6M)),NA())</f>
        <v>1.5285681817939031E-2</v>
      </c>
      <c r="M2216" s="183">
        <f>IFERROR(_xll.qlIndexFixing(Index1Y,$H2216,TRUE,_xll.ohTrigger(RecalcTrigger,Trigger1Y)),NA())</f>
        <v>1.5500634547459655E-2</v>
      </c>
      <c r="N2216" s="182">
        <f>IFERROR(_xll.qlIndexFixing(ONIndex1M,I2216,TRUE,_xll.ohTrigger(RecalcTrigger,Trigger1M)),NA())</f>
        <v>1.4858558656261067E-2</v>
      </c>
      <c r="O2216" s="44">
        <f>IFERROR(_xll.qlIndexFixing(ONIndex3M,I2216,TRUE,_xll.ohTrigger(RecalcTrigger,Trigger3M)),NA())</f>
        <v>1.4820539895961105E-2</v>
      </c>
      <c r="P2216" s="44">
        <f>IFERROR(_xll.qlIndexFixing(ONIndex6M,I2216,TRUE,_xll.ohTrigger(RecalcTrigger,Trigger6M)),NA())</f>
        <v>1.5222230183233876E-2</v>
      </c>
      <c r="Q2216" s="183">
        <f>IFERROR(_xll.qlIndexFixing(ONIndex1Y,I2216,TRUE,_xll.ohTrigger(RecalcTrigger,Trigger1Y)),NA())</f>
        <v>1.5438587829912365E-2</v>
      </c>
    </row>
    <row r="2217" spans="2:17" x14ac:dyDescent="0.2">
      <c r="B2217" s="39" t="s">
        <v>42</v>
      </c>
      <c r="D2217" s="42">
        <f>_xll.qlCalendarAdvance(Calendar,$D2216,B2217,"f",FALSE)</f>
        <v>55002</v>
      </c>
      <c r="E2217" s="177">
        <f>_xll.qlInterestRateIndexValueDate(IndexON,D2217)</f>
        <v>55002</v>
      </c>
      <c r="F2217" s="193">
        <f>IFERROR(_xll.qlIndexFixing(IndexON,D2217,TRUE,_xll.ohTrigger(RecalcTrigger,TriggerON)),NA())</f>
        <v>1.483949674349283E-2</v>
      </c>
      <c r="H2217" s="42">
        <f>_xll.qlCalendarAdvance(Calendar,$H2216,B2217,"f",FALSE)</f>
        <v>55002</v>
      </c>
      <c r="I2217" s="177">
        <f>_xll.qlInterestRateIndexValueDate(Index1M,$H2217)</f>
        <v>55004</v>
      </c>
      <c r="J2217" s="182">
        <f>IFERROR(_xll.qlIndexFixing(Index1M,$H2217,TRUE,_xll.ohTrigger(RecalcTrigger,Trigger1M)),NA())</f>
        <v>1.4864152084531623E-2</v>
      </c>
      <c r="K2217" s="44">
        <f>IFERROR(_xll.qlIndexFixing(Index3M,H2217,TRUE,_xll.ohTrigger(RecalcTrigger,Trigger3M)),NA())</f>
        <v>1.4846593149050796E-2</v>
      </c>
      <c r="L2217" s="44">
        <f>IFERROR(_xll.qlIndexFixing(Index6M,$H2217,TRUE,_xll.ohTrigger(RecalcTrigger,Trigger6M)),NA())</f>
        <v>1.528590572759329E-2</v>
      </c>
      <c r="M2217" s="183">
        <f>IFERROR(_xll.qlIndexFixing(Index1Y,$H2217,TRUE,_xll.ohTrigger(RecalcTrigger,Trigger1Y)),NA())</f>
        <v>1.5498077989070885E-2</v>
      </c>
      <c r="N2217" s="182">
        <f>IFERROR(_xll.qlIndexFixing(ONIndex1M,I2217,TRUE,_xll.ohTrigger(RecalcTrigger,Trigger1M)),NA())</f>
        <v>1.4857108738715041E-2</v>
      </c>
      <c r="O2217" s="44">
        <f>IFERROR(_xll.qlIndexFixing(ONIndex3M,I2217,TRUE,_xll.ohTrigger(RecalcTrigger,Trigger3M)),NA())</f>
        <v>1.4820295366204661E-2</v>
      </c>
      <c r="P2217" s="44">
        <f>IFERROR(_xll.qlIndexFixing(ONIndex6M,I2217,TRUE,_xll.ohTrigger(RecalcTrigger,Trigger6M)),NA())</f>
        <v>1.5222615456087496E-2</v>
      </c>
      <c r="Q2217" s="183">
        <f>IFERROR(_xll.qlIndexFixing(ONIndex1Y,I2217,TRUE,_xll.ohTrigger(RecalcTrigger,Trigger1Y)),NA())</f>
        <v>1.5436726741189233E-2</v>
      </c>
    </row>
    <row r="2218" spans="2:17" x14ac:dyDescent="0.2">
      <c r="B2218" s="39" t="s">
        <v>42</v>
      </c>
      <c r="D2218" s="42">
        <f>_xll.qlCalendarAdvance(Calendar,$D2217,B2218,"f",FALSE)</f>
        <v>55009</v>
      </c>
      <c r="E2218" s="177">
        <f>_xll.qlInterestRateIndexValueDate(IndexON,D2218)</f>
        <v>55009</v>
      </c>
      <c r="F2218" s="193">
        <f>IFERROR(_xll.qlIndexFixing(IndexON,D2218,TRUE,_xll.ohTrigger(RecalcTrigger,TriggerON)),NA())</f>
        <v>1.4838223049622457E-2</v>
      </c>
      <c r="H2218" s="42">
        <f>_xll.qlCalendarAdvance(Calendar,$H2217,B2218,"f",FALSE)</f>
        <v>55009</v>
      </c>
      <c r="I2218" s="177">
        <f>_xll.qlInterestRateIndexValueDate(Index1M,$H2218)</f>
        <v>55011</v>
      </c>
      <c r="J2218" s="182">
        <f>IFERROR(_xll.qlIndexFixing(Index1M,$H2218,TRUE,_xll.ohTrigger(RecalcTrigger,Trigger1M)),NA())</f>
        <v>1.4862631291837347E-2</v>
      </c>
      <c r="K2218" s="44">
        <f>IFERROR(_xll.qlIndexFixing(Index3M,H2218,TRUE,_xll.ohTrigger(RecalcTrigger,Trigger3M)),NA())</f>
        <v>1.4846337292191619E-2</v>
      </c>
      <c r="L2218" s="44">
        <f>IFERROR(_xll.qlIndexFixing(Index6M,$H2218,TRUE,_xll.ohTrigger(RecalcTrigger,Trigger6M)),NA())</f>
        <v>1.5286108999574902E-2</v>
      </c>
      <c r="M2218" s="183">
        <f>IFERROR(_xll.qlIndexFixing(Index1Y,$H2218,TRUE,_xll.ohTrigger(RecalcTrigger,Trigger1Y)),NA())</f>
        <v>1.5495494790133062E-2</v>
      </c>
      <c r="N2218" s="182">
        <f>IFERROR(_xll.qlIndexFixing(ONIndex1M,I2218,TRUE,_xll.ohTrigger(RecalcTrigger,Trigger1M)),NA())</f>
        <v>1.4855632796466622E-2</v>
      </c>
      <c r="O2218" s="44">
        <f>IFERROR(_xll.qlIndexFixing(ONIndex3M,I2218,TRUE,_xll.ohTrigger(RecalcTrigger,Trigger3M)),NA())</f>
        <v>1.4820049349637543E-2</v>
      </c>
      <c r="P2218" s="44">
        <f>IFERROR(_xll.qlIndexFixing(ONIndex6M,I2218,TRUE,_xll.ohTrigger(RecalcTrigger,Trigger6M)),NA())</f>
        <v>1.5222990226622102E-2</v>
      </c>
      <c r="Q2218" s="183">
        <f>IFERROR(_xll.qlIndexFixing(ONIndex1Y,I2218,TRUE,_xll.ohTrigger(RecalcTrigger,Trigger1Y)),NA())</f>
        <v>1.5434840685957241E-2</v>
      </c>
    </row>
    <row r="2219" spans="2:17" x14ac:dyDescent="0.2">
      <c r="B2219" s="39" t="s">
        <v>42</v>
      </c>
      <c r="D2219" s="42">
        <f>_xll.qlCalendarAdvance(Calendar,$D2218,B2219,"f",FALSE)</f>
        <v>55016</v>
      </c>
      <c r="E2219" s="177">
        <f>_xll.qlInterestRateIndexValueDate(IndexON,D2219)</f>
        <v>55016</v>
      </c>
      <c r="F2219" s="193">
        <f>IFERROR(_xll.qlIndexFixing(IndexON,D2219,TRUE,_xll.ohTrigger(RecalcTrigger,TriggerON)),NA())</f>
        <v>1.4836922337364555E-2</v>
      </c>
      <c r="H2219" s="42">
        <f>_xll.qlCalendarAdvance(Calendar,$H2218,B2219,"f",FALSE)</f>
        <v>55016</v>
      </c>
      <c r="I2219" s="177">
        <f>_xll.qlInterestRateIndexValueDate(Index1M,$H2219)</f>
        <v>55018</v>
      </c>
      <c r="J2219" s="182">
        <f>IFERROR(_xll.qlIndexFixing(Index1M,$H2219,TRUE,_xll.ohTrigger(RecalcTrigger,Trigger1M)),NA())</f>
        <v>1.4861084309450157E-2</v>
      </c>
      <c r="K2219" s="44">
        <f>IFERROR(_xll.qlIndexFixing(Index3M,H2219,TRUE,_xll.ohTrigger(RecalcTrigger,Trigger3M)),NA())</f>
        <v>1.4846079925624431E-2</v>
      </c>
      <c r="L2219" s="44">
        <f>IFERROR(_xll.qlIndexFixing(Index6M,$H2219,TRUE,_xll.ohTrigger(RecalcTrigger,Trigger6M)),NA())</f>
        <v>1.5286290146721218E-2</v>
      </c>
      <c r="M2219" s="183">
        <f>IFERROR(_xll.qlIndexFixing(Index1Y,$H2219,TRUE,_xll.ohTrigger(RecalcTrigger,Trigger1Y)),NA())</f>
        <v>1.5492884900140173E-2</v>
      </c>
      <c r="N2219" s="182">
        <f>IFERROR(_xll.qlIndexFixing(ONIndex1M,I2219,TRUE,_xll.ohTrigger(RecalcTrigger,Trigger1M)),NA())</f>
        <v>1.4854130779555774E-2</v>
      </c>
      <c r="O2219" s="44">
        <f>IFERROR(_xll.qlIndexFixing(ONIndex3M,I2219,TRUE,_xll.ohTrigger(RecalcTrigger,Trigger3M)),NA())</f>
        <v>1.4819801843781732E-2</v>
      </c>
      <c r="P2219" s="44">
        <f>IFERROR(_xll.qlIndexFixing(ONIndex6M,I2219,TRUE,_xll.ohTrigger(RecalcTrigger,Trigger6M)),NA())</f>
        <v>1.5223354469418027E-2</v>
      </c>
      <c r="Q2219" s="183">
        <f>IFERROR(_xll.qlIndexFixing(ONIndex1Y,I2219,TRUE,_xll.ohTrigger(RecalcTrigger,Trigger1Y)),NA())</f>
        <v>1.5432929614416224E-2</v>
      </c>
    </row>
    <row r="2220" spans="2:17" x14ac:dyDescent="0.2">
      <c r="B2220" s="39" t="s">
        <v>42</v>
      </c>
      <c r="D2220" s="42">
        <f>_xll.qlCalendarAdvance(Calendar,$D2219,B2220,"f",FALSE)</f>
        <v>55023</v>
      </c>
      <c r="E2220" s="177">
        <f>_xll.qlInterestRateIndexValueDate(IndexON,D2220)</f>
        <v>55023</v>
      </c>
      <c r="F2220" s="193">
        <f>IFERROR(_xll.qlIndexFixing(IndexON,D2220,TRUE,_xll.ohTrigger(RecalcTrigger,TriggerON)),NA())</f>
        <v>1.4835594554281073E-2</v>
      </c>
      <c r="H2220" s="42">
        <f>_xll.qlCalendarAdvance(Calendar,$H2219,B2220,"f",FALSE)</f>
        <v>55023</v>
      </c>
      <c r="I2220" s="177">
        <f>_xll.qlInterestRateIndexValueDate(Index1M,$H2220)</f>
        <v>55025</v>
      </c>
      <c r="J2220" s="182">
        <f>IFERROR(_xll.qlIndexFixing(Index1M,$H2220,TRUE,_xll.ohTrigger(RecalcTrigger,Trigger1M)),NA())</f>
        <v>1.4859511087514932E-2</v>
      </c>
      <c r="K2220" s="44">
        <f>IFERROR(_xll.qlIndexFixing(Index3M,H2220,TRUE,_xll.ohTrigger(RecalcTrigger,Trigger3M)),NA())</f>
        <v>1.4845821046844279E-2</v>
      </c>
      <c r="L2220" s="44">
        <f>IFERROR(_xll.qlIndexFixing(Index6M,$H2220,TRUE,_xll.ohTrigger(RecalcTrigger,Trigger6M)),NA())</f>
        <v>1.5286447678718987E-2</v>
      </c>
      <c r="M2220" s="183">
        <f>IFERROR(_xll.qlIndexFixing(Index1Y,$H2220,TRUE,_xll.ohTrigger(RecalcTrigger,Trigger1Y)),NA())</f>
        <v>1.5490248268589493E-2</v>
      </c>
      <c r="N2220" s="182">
        <f>IFERROR(_xll.qlIndexFixing(ONIndex1M,I2220,TRUE,_xll.ohTrigger(RecalcTrigger,Trigger1M)),NA())</f>
        <v>1.4852602638262269E-2</v>
      </c>
      <c r="O2220" s="44">
        <f>IFERROR(_xll.qlIndexFixing(ONIndex3M,I2220,TRUE,_xll.ohTrigger(RecalcTrigger,Trigger3M)),NA())</f>
        <v>1.4819552846159212E-2</v>
      </c>
      <c r="P2220" s="44">
        <f>IFERROR(_xll.qlIndexFixing(ONIndex6M,I2220,TRUE,_xll.ohTrigger(RecalcTrigger,Trigger6M)),NA())</f>
        <v>1.5223708160094773E-2</v>
      </c>
      <c r="Q2220" s="183">
        <f>IFERROR(_xll.qlIndexFixing(ONIndex1Y,I2220,TRUE,_xll.ohTrigger(RecalcTrigger,Trigger1Y)),NA())</f>
        <v>1.5430993476606147E-2</v>
      </c>
    </row>
    <row r="2221" spans="2:17" x14ac:dyDescent="0.2">
      <c r="B2221" s="39" t="s">
        <v>42</v>
      </c>
      <c r="D2221" s="42">
        <f>_xll.qlCalendarAdvance(Calendar,$D2220,B2221,"f",FALSE)</f>
        <v>55030</v>
      </c>
      <c r="E2221" s="177">
        <f>_xll.qlInterestRateIndexValueDate(IndexON,D2221)</f>
        <v>55030</v>
      </c>
      <c r="F2221" s="193">
        <f>IFERROR(_xll.qlIndexFixing(IndexON,D2221,TRUE,_xll.ohTrigger(RecalcTrigger,TriggerON)),NA())</f>
        <v>1.4834239648093828E-2</v>
      </c>
      <c r="H2221" s="42">
        <f>_xll.qlCalendarAdvance(Calendar,$H2220,B2221,"f",FALSE)</f>
        <v>55030</v>
      </c>
      <c r="I2221" s="177">
        <f>_xll.qlInterestRateIndexValueDate(Index1M,$H2221)</f>
        <v>55032</v>
      </c>
      <c r="J2221" s="182">
        <f>IFERROR(_xll.qlIndexFixing(Index1M,$H2221,TRUE,_xll.ohTrigger(RecalcTrigger,Trigger1M)),NA())</f>
        <v>1.4857911576156568E-2</v>
      </c>
      <c r="K2221" s="44">
        <f>IFERROR(_xll.qlIndexFixing(Index3M,H2221,TRUE,_xll.ohTrigger(RecalcTrigger,Trigger3M)),NA())</f>
        <v>1.4845273830869223E-2</v>
      </c>
      <c r="L2221" s="44">
        <f>IFERROR(_xll.qlIndexFixing(Index6M,$H2221,TRUE,_xll.ohTrigger(RecalcTrigger,Trigger6M)),NA())</f>
        <v>1.5284954701419296E-2</v>
      </c>
      <c r="M2221" s="183">
        <f>IFERROR(_xll.qlIndexFixing(Index1Y,$H2221,TRUE,_xll.ohTrigger(RecalcTrigger,Trigger1Y)),NA())</f>
        <v>1.5487584844981146E-2</v>
      </c>
      <c r="N2221" s="182">
        <f>IFERROR(_xll.qlIndexFixing(ONIndex1M,I2221,TRUE,_xll.ohTrigger(RecalcTrigger,Trigger1M)),NA())</f>
        <v>1.4851048322785942E-2</v>
      </c>
      <c r="O2221" s="44">
        <f>IFERROR(_xll.qlIndexFixing(ONIndex3M,I2221,TRUE,_xll.ohTrigger(RecalcTrigger,Trigger3M)),NA())</f>
        <v>1.4819302354291963E-2</v>
      </c>
      <c r="P2221" s="44">
        <f>IFERROR(_xll.qlIndexFixing(ONIndex6M,I2221,TRUE,_xll.ohTrigger(RecalcTrigger,Trigger6M)),NA())</f>
        <v>1.5224051273392547E-2</v>
      </c>
      <c r="Q2221" s="183">
        <f>IFERROR(_xll.qlIndexFixing(ONIndex1Y,I2221,TRUE,_xll.ohTrigger(RecalcTrigger,Trigger1Y)),NA())</f>
        <v>1.5429032222806782E-2</v>
      </c>
    </row>
    <row r="2222" spans="2:17" x14ac:dyDescent="0.2">
      <c r="B2222" s="39" t="s">
        <v>42</v>
      </c>
      <c r="D2222" s="42">
        <f>_xll.qlCalendarAdvance(Calendar,$D2221,B2222,"f",FALSE)</f>
        <v>55037</v>
      </c>
      <c r="E2222" s="177">
        <f>_xll.qlInterestRateIndexValueDate(IndexON,D2222)</f>
        <v>55037</v>
      </c>
      <c r="F2222" s="193">
        <f>IFERROR(_xll.qlIndexFixing(IndexON,D2222,TRUE,_xll.ohTrigger(RecalcTrigger,TriggerON)),NA())</f>
        <v>1.4832857566124957E-2</v>
      </c>
      <c r="H2222" s="42">
        <f>_xll.qlCalendarAdvance(Calendar,$H2221,B2222,"f",FALSE)</f>
        <v>55037</v>
      </c>
      <c r="I2222" s="177">
        <f>_xll.qlInterestRateIndexValueDate(Index1M,$H2222)</f>
        <v>55039</v>
      </c>
      <c r="J2222" s="182">
        <f>IFERROR(_xll.qlIndexFixing(Index1M,$H2222,TRUE,_xll.ohTrigger(RecalcTrigger,Trigger1M)),NA())</f>
        <v>1.4856285725509955E-2</v>
      </c>
      <c r="K2222" s="44">
        <f>IFERROR(_xll.qlIndexFixing(Index3M,H2222,TRUE,_xll.ohTrigger(RecalcTrigger,Trigger3M)),NA())</f>
        <v>1.4845012039763506E-2</v>
      </c>
      <c r="L2222" s="44">
        <f>IFERROR(_xll.qlIndexFixing(Index6M,$H2222,TRUE,_xll.ohTrigger(RecalcTrigger,Trigger6M)),NA())</f>
        <v>1.5285073550660463E-2</v>
      </c>
      <c r="M2222" s="183">
        <f>IFERROR(_xll.qlIndexFixing(Index1Y,$H2222,TRUE,_xll.ohTrigger(RecalcTrigger,Trigger1Y)),NA())</f>
        <v>1.5484894578817004E-2</v>
      </c>
      <c r="N2222" s="182">
        <f>IFERROR(_xll.qlIndexFixing(ONIndex1M,I2222,TRUE,_xll.ohTrigger(RecalcTrigger,Trigger1M)),NA())</f>
        <v>1.4849467783246695E-2</v>
      </c>
      <c r="O2222" s="44">
        <f>IFERROR(_xll.qlIndexFixing(ONIndex3M,I2222,TRUE,_xll.ohTrigger(RecalcTrigger,Trigger3M)),NA())</f>
        <v>1.4819050365701969E-2</v>
      </c>
      <c r="P2222" s="44">
        <f>IFERROR(_xll.qlIndexFixing(ONIndex6M,I2222,TRUE,_xll.ohTrigger(RecalcTrigger,Trigger6M)),NA())</f>
        <v>1.5224383784451234E-2</v>
      </c>
      <c r="Q2222" s="183">
        <f>IFERROR(_xll.qlIndexFixing(ONIndex1Y,I2222,TRUE,_xll.ohTrigger(RecalcTrigger,Trigger1Y)),NA())</f>
        <v>1.5427045802658412E-2</v>
      </c>
    </row>
    <row r="2223" spans="2:17" x14ac:dyDescent="0.2">
      <c r="B2223" s="39" t="s">
        <v>42</v>
      </c>
      <c r="D2223" s="42">
        <f>_xll.qlCalendarAdvance(Calendar,$D2222,B2223,"f",FALSE)</f>
        <v>55044</v>
      </c>
      <c r="E2223" s="177">
        <f>_xll.qlInterestRateIndexValueDate(IndexON,D2223)</f>
        <v>55044</v>
      </c>
      <c r="F2223" s="193">
        <f>IFERROR(_xll.qlIndexFixing(IndexON,D2223,TRUE,_xll.ohTrigger(RecalcTrigger,TriggerON)),NA())</f>
        <v>1.48314482556966E-2</v>
      </c>
      <c r="H2223" s="42">
        <f>_xll.qlCalendarAdvance(Calendar,$H2222,B2223,"f",FALSE)</f>
        <v>55044</v>
      </c>
      <c r="I2223" s="177">
        <f>_xll.qlInterestRateIndexValueDate(Index1M,$H2223)</f>
        <v>55046</v>
      </c>
      <c r="J2223" s="182">
        <f>IFERROR(_xll.qlIndexFixing(Index1M,$H2223,TRUE,_xll.ohTrigger(RecalcTrigger,Trigger1M)),NA())</f>
        <v>1.4854633485712476E-2</v>
      </c>
      <c r="K2223" s="44">
        <f>IFERROR(_xll.qlIndexFixing(Index3M,H2223,TRUE,_xll.ohTrigger(RecalcTrigger,Trigger3M)),NA())</f>
        <v>1.4844748729162929E-2</v>
      </c>
      <c r="L2223" s="44">
        <f>IFERROR(_xll.qlIndexFixing(Index6M,$H2223,TRUE,_xll.ohTrigger(RecalcTrigger,Trigger6M)),NA())</f>
        <v>1.5285164920694653E-2</v>
      </c>
      <c r="M2223" s="183">
        <f>IFERROR(_xll.qlIndexFixing(Index1Y,$H2223,TRUE,_xll.ohTrigger(RecalcTrigger,Trigger1Y)),NA())</f>
        <v>1.5482177419602446E-2</v>
      </c>
      <c r="N2223" s="182">
        <f>IFERROR(_xll.qlIndexFixing(ONIndex1M,I2223,TRUE,_xll.ohTrigger(RecalcTrigger,Trigger1M)),NA())</f>
        <v>1.4847860969924298E-2</v>
      </c>
      <c r="O2223" s="44">
        <f>IFERROR(_xll.qlIndexFixing(ONIndex3M,I2223,TRUE,_xll.ohTrigger(RecalcTrigger,Trigger3M)),NA())</f>
        <v>1.4818796877751339E-2</v>
      </c>
      <c r="P2223" s="44">
        <f>IFERROR(_xll.qlIndexFixing(ONIndex6M,I2223,TRUE,_xll.ohTrigger(RecalcTrigger,Trigger6M)),NA())</f>
        <v>1.5224705668490657E-2</v>
      </c>
      <c r="Q2223" s="183">
        <f>IFERROR(_xll.qlIndexFixing(ONIndex1Y,I2223,TRUE,_xll.ohTrigger(RecalcTrigger,Trigger1Y)),NA())</f>
        <v>1.5425034166600682E-2</v>
      </c>
    </row>
    <row r="2224" spans="2:17" x14ac:dyDescent="0.2">
      <c r="B2224" s="39" t="s">
        <v>42</v>
      </c>
      <c r="D2224" s="42">
        <f>_xll.qlCalendarAdvance(Calendar,$D2223,B2224,"f",FALSE)</f>
        <v>55051</v>
      </c>
      <c r="E2224" s="177">
        <f>_xll.qlInterestRateIndexValueDate(IndexON,D2224)</f>
        <v>55051</v>
      </c>
      <c r="F2224" s="193">
        <f>IFERROR(_xll.qlIndexFixing(IndexON,D2224,TRUE,_xll.ohTrigger(RecalcTrigger,TriggerON)),NA())</f>
        <v>1.483001166461051E-2</v>
      </c>
      <c r="H2224" s="42">
        <f>_xll.qlCalendarAdvance(Calendar,$H2223,B2224,"f",FALSE)</f>
        <v>55051</v>
      </c>
      <c r="I2224" s="177">
        <f>_xll.qlInterestRateIndexValueDate(Index1M,$H2224)</f>
        <v>55053</v>
      </c>
      <c r="J2224" s="182">
        <f>IFERROR(_xll.qlIndexFixing(Index1M,$H2224,TRUE,_xll.ohTrigger(RecalcTrigger,Trigger1M)),NA())</f>
        <v>1.4852954806896523E-2</v>
      </c>
      <c r="K2224" s="44">
        <f>IFERROR(_xll.qlIndexFixing(Index3M,H2224,TRUE,_xll.ohTrigger(RecalcTrigger,Trigger3M)),NA())</f>
        <v>1.4844483896561367E-2</v>
      </c>
      <c r="L2224" s="44">
        <f>IFERROR(_xll.qlIndexFixing(Index6M,$H2224,TRUE,_xll.ohTrigger(RecalcTrigger,Trigger6M)),NA())</f>
        <v>1.5285227270416061E-2</v>
      </c>
      <c r="M2224" s="183">
        <f>IFERROR(_xll.qlIndexFixing(Index1Y,$H2224,TRUE,_xll.ohTrigger(RecalcTrigger,Trigger1Y)),NA())</f>
        <v>1.5479433316846133E-2</v>
      </c>
      <c r="N2224" s="182">
        <f>IFERROR(_xll.qlIndexFixing(ONIndex1M,I2224,TRUE,_xll.ohTrigger(RecalcTrigger,Trigger1M)),NA())</f>
        <v>1.4846227833018588E-2</v>
      </c>
      <c r="O2224" s="44">
        <f>IFERROR(_xll.qlIndexFixing(ONIndex3M,I2224,TRUE,_xll.ohTrigger(RecalcTrigger,Trigger3M)),NA())</f>
        <v>1.48185418882818E-2</v>
      </c>
      <c r="P2224" s="44">
        <f>IFERROR(_xll.qlIndexFixing(ONIndex6M,I2224,TRUE,_xll.ohTrigger(RecalcTrigger,Trigger6M)),NA())</f>
        <v>1.5225016900490829E-2</v>
      </c>
      <c r="Q2224" s="183">
        <f>IFERROR(_xll.qlIndexFixing(ONIndex1Y,I2224,TRUE,_xll.ohTrigger(RecalcTrigger,Trigger1Y)),NA())</f>
        <v>1.5422997264593619E-2</v>
      </c>
    </row>
    <row r="2225" spans="2:17" x14ac:dyDescent="0.2">
      <c r="B2225" s="39" t="s">
        <v>42</v>
      </c>
      <c r="D2225" s="42">
        <f>_xll.qlCalendarAdvance(Calendar,$D2224,B2225,"f",FALSE)</f>
        <v>55058</v>
      </c>
      <c r="E2225" s="177">
        <f>_xll.qlInterestRateIndexValueDate(IndexON,D2225)</f>
        <v>55058</v>
      </c>
      <c r="F2225" s="193">
        <f>IFERROR(_xll.qlIndexFixing(IndexON,D2225,TRUE,_xll.ohTrigger(RecalcTrigger,TriggerON)),NA())</f>
        <v>1.482854774026876E-2</v>
      </c>
      <c r="H2225" s="42">
        <f>_xll.qlCalendarAdvance(Calendar,$H2224,B2225,"f",FALSE)</f>
        <v>55058</v>
      </c>
      <c r="I2225" s="177">
        <f>_xll.qlInterestRateIndexValueDate(Index1M,$H2225)</f>
        <v>55060</v>
      </c>
      <c r="J2225" s="182">
        <f>IFERROR(_xll.qlIndexFixing(Index1M,$H2225,TRUE,_xll.ohTrigger(RecalcTrigger,Trigger1M)),NA())</f>
        <v>1.4851249639196984E-2</v>
      </c>
      <c r="K2225" s="44">
        <f>IFERROR(_xll.qlIndexFixing(Index3M,H2225,TRUE,_xll.ohTrigger(RecalcTrigger,Trigger3M)),NA())</f>
        <v>1.4844217539454448E-2</v>
      </c>
      <c r="L2225" s="44">
        <f>IFERROR(_xll.qlIndexFixing(Index6M,$H2225,TRUE,_xll.ohTrigger(RecalcTrigger,Trigger6M)),NA())</f>
        <v>1.5285259055483899E-2</v>
      </c>
      <c r="M2225" s="183">
        <f>IFERROR(_xll.qlIndexFixing(Index1Y,$H2225,TRUE,_xll.ohTrigger(RecalcTrigger,Trigger1Y)),NA())</f>
        <v>1.5476662220057606E-2</v>
      </c>
      <c r="N2225" s="182">
        <f>IFERROR(_xll.qlIndexFixing(ONIndex1M,I2225,TRUE,_xll.ohTrigger(RecalcTrigger,Trigger1M)),NA())</f>
        <v>1.4844568322489593E-2</v>
      </c>
      <c r="O2225" s="44">
        <f>IFERROR(_xll.qlIndexFixing(ONIndex3M,I2225,TRUE,_xll.ohTrigger(RecalcTrigger,Trigger3M)),NA())</f>
        <v>1.4818285394255781E-2</v>
      </c>
      <c r="P2225" s="44">
        <f>IFERROR(_xll.qlIndexFixing(ONIndex6M,I2225,TRUE,_xll.ohTrigger(RecalcTrigger,Trigger6M)),NA())</f>
        <v>1.5225317455591636E-2</v>
      </c>
      <c r="Q2225" s="183">
        <f>IFERROR(_xll.qlIndexFixing(ONIndex1Y,I2225,TRUE,_xll.ohTrigger(RecalcTrigger,Trigger1Y)),NA())</f>
        <v>1.5420935046677187E-2</v>
      </c>
    </row>
    <row r="2226" spans="2:17" x14ac:dyDescent="0.2">
      <c r="B2226" s="39" t="s">
        <v>42</v>
      </c>
      <c r="D2226" s="42">
        <f>_xll.qlCalendarAdvance(Calendar,$D2225,B2226,"f",FALSE)</f>
        <v>55065</v>
      </c>
      <c r="E2226" s="177">
        <f>_xll.qlInterestRateIndexValueDate(IndexON,D2226)</f>
        <v>55065</v>
      </c>
      <c r="F2226" s="193">
        <f>IFERROR(_xll.qlIndexFixing(IndexON,D2226,TRUE,_xll.ohTrigger(RecalcTrigger,TriggerON)),NA())</f>
        <v>1.482705642999349E-2</v>
      </c>
      <c r="H2226" s="42">
        <f>_xll.qlCalendarAdvance(Calendar,$H2225,B2226,"f",FALSE)</f>
        <v>55065</v>
      </c>
      <c r="I2226" s="177">
        <f>_xll.qlInterestRateIndexValueDate(Index1M,$H2226)</f>
        <v>55067</v>
      </c>
      <c r="J2226" s="182">
        <f>IFERROR(_xll.qlIndexFixing(Index1M,$H2226,TRUE,_xll.ohTrigger(RecalcTrigger,Trigger1M)),NA())</f>
        <v>1.4849517932748746E-2</v>
      </c>
      <c r="K2226" s="44">
        <f>IFERROR(_xll.qlIndexFixing(Index3M,H2226,TRUE,_xll.ohTrigger(RecalcTrigger,Trigger3M)),NA())</f>
        <v>1.4844235877280841E-2</v>
      </c>
      <c r="L2226" s="44">
        <f>IFERROR(_xll.qlIndexFixing(Index6M,$H2226,TRUE,_xll.ohTrigger(RecalcTrigger,Trigger6M)),NA())</f>
        <v>1.5285570232834771E-2</v>
      </c>
      <c r="M2226" s="183">
        <f>IFERROR(_xll.qlIndexFixing(Index1Y,$H2226,TRUE,_xll.ohTrigger(RecalcTrigger,Trigger1Y)),NA())</f>
        <v>1.5473864078751003E-2</v>
      </c>
      <c r="N2226" s="182">
        <f>IFERROR(_xll.qlIndexFixing(ONIndex1M,I2226,TRUE,_xll.ohTrigger(RecalcTrigger,Trigger1M)),NA())</f>
        <v>1.4842882388697021E-2</v>
      </c>
      <c r="O2226" s="44">
        <f>IFERROR(_xll.qlIndexFixing(ONIndex3M,I2226,TRUE,_xll.ohTrigger(RecalcTrigger,Trigger3M)),NA())</f>
        <v>1.481802739351501E-2</v>
      </c>
      <c r="P2226" s="44">
        <f>IFERROR(_xll.qlIndexFixing(ONIndex6M,I2226,TRUE,_xll.ohTrigger(RecalcTrigger,Trigger6M)),NA())</f>
        <v>1.5225607308932965E-2</v>
      </c>
      <c r="Q2226" s="183">
        <f>IFERROR(_xll.qlIndexFixing(ONIndex1Y,I2226,TRUE,_xll.ohTrigger(RecalcTrigger,Trigger1Y)),NA())</f>
        <v>1.541884746289135E-2</v>
      </c>
    </row>
    <row r="2227" spans="2:17" x14ac:dyDescent="0.2">
      <c r="B2227" s="39" t="s">
        <v>42</v>
      </c>
      <c r="D2227" s="42">
        <f>_xll.qlCalendarAdvance(Calendar,$D2226,B2227,"f",FALSE)</f>
        <v>55072</v>
      </c>
      <c r="E2227" s="177">
        <f>_xll.qlInterestRateIndexValueDate(IndexON,D2227)</f>
        <v>55072</v>
      </c>
      <c r="F2227" s="193">
        <f>IFERROR(_xll.qlIndexFixing(IndexON,D2227,TRUE,_xll.ohTrigger(RecalcTrigger,TriggerON)),NA())</f>
        <v>1.4825537681346646E-2</v>
      </c>
      <c r="H2227" s="42">
        <f>_xll.qlCalendarAdvance(Calendar,$H2226,B2227,"f",FALSE)</f>
        <v>55072</v>
      </c>
      <c r="I2227" s="177">
        <f>_xll.qlInterestRateIndexValueDate(Index1M,$H2227)</f>
        <v>55074</v>
      </c>
      <c r="J2227" s="182">
        <f>IFERROR(_xll.qlIndexFixing(Index1M,$H2227,TRUE,_xll.ohTrigger(RecalcTrigger,Trigger1M)),NA())</f>
        <v>1.4847759637681701E-2</v>
      </c>
      <c r="K2227" s="44">
        <f>IFERROR(_xll.qlIndexFixing(Index3M,H2227,TRUE,_xll.ohTrigger(RecalcTrigger,Trigger3M)),NA())</f>
        <v>1.484396634280784E-2</v>
      </c>
      <c r="L2227" s="44">
        <f>IFERROR(_xll.qlIndexFixing(Index6M,$H2227,TRUE,_xll.ohTrigger(RecalcTrigger,Trigger6M)),NA())</f>
        <v>1.5285533098466223E-2</v>
      </c>
      <c r="M2227" s="183">
        <f>IFERROR(_xll.qlIndexFixing(Index1Y,$H2227,TRUE,_xll.ohTrigger(RecalcTrigger,Trigger1Y)),NA())</f>
        <v>1.5471038842441772E-2</v>
      </c>
      <c r="N2227" s="182">
        <f>IFERROR(_xll.qlIndexFixing(ONIndex1M,I2227,TRUE,_xll.ohTrigger(RecalcTrigger,Trigger1M)),NA())</f>
        <v>1.4841169982000579E-2</v>
      </c>
      <c r="O2227" s="44">
        <f>IFERROR(_xll.qlIndexFixing(ONIndex3M,I2227,TRUE,_xll.ohTrigger(RecalcTrigger,Trigger3M)),NA())</f>
        <v>1.4817767883661404E-2</v>
      </c>
      <c r="P2227" s="44">
        <f>IFERROR(_xll.qlIndexFixing(ONIndex6M,I2227,TRUE,_xll.ohTrigger(RecalcTrigger,Trigger6M)),NA())</f>
        <v>1.5225886435334957E-2</v>
      </c>
      <c r="Q2227" s="183">
        <f>IFERROR(_xll.qlIndexFixing(ONIndex1Y,I2227,TRUE,_xll.ohTrigger(RecalcTrigger,Trigger1Y)),NA())</f>
        <v>1.5416734463435944E-2</v>
      </c>
    </row>
    <row r="2228" spans="2:17" x14ac:dyDescent="0.2">
      <c r="B2228" s="39" t="s">
        <v>42</v>
      </c>
      <c r="D2228" s="42">
        <f>_xll.qlCalendarAdvance(Calendar,$D2227,B2228,"f",FALSE)</f>
        <v>55079</v>
      </c>
      <c r="E2228" s="177">
        <f>_xll.qlInterestRateIndexValueDate(IndexON,D2228)</f>
        <v>55079</v>
      </c>
      <c r="F2228" s="193">
        <f>IFERROR(_xll.qlIndexFixing(IndexON,D2228,TRUE,_xll.ohTrigger(RecalcTrigger,TriggerON)),NA())</f>
        <v>1.4823991441970108E-2</v>
      </c>
      <c r="H2228" s="42">
        <f>_xll.qlCalendarAdvance(Calendar,$H2227,B2228,"f",FALSE)</f>
        <v>55079</v>
      </c>
      <c r="I2228" s="177">
        <f>_xll.qlInterestRateIndexValueDate(Index1M,$H2228)</f>
        <v>55081</v>
      </c>
      <c r="J2228" s="182">
        <f>IFERROR(_xll.qlIndexFixing(Index1M,$H2228,TRUE,_xll.ohTrigger(RecalcTrigger,Trigger1M)),NA())</f>
        <v>1.4845974704138232E-2</v>
      </c>
      <c r="K2228" s="44">
        <f>IFERROR(_xll.qlIndexFixing(Index3M,H2228,TRUE,_xll.ohTrigger(RecalcTrigger,Trigger3M)),NA())</f>
        <v>1.4843695276065744E-2</v>
      </c>
      <c r="L2228" s="44">
        <f>IFERROR(_xll.qlIndexFixing(Index6M,$H2228,TRUE,_xll.ohTrigger(RecalcTrigger,Trigger6M)),NA())</f>
        <v>1.5285460658500111E-2</v>
      </c>
      <c r="M2228" s="183">
        <f>IFERROR(_xll.qlIndexFixing(Index1Y,$H2228,TRUE,_xll.ohTrigger(RecalcTrigger,Trigger1Y)),NA())</f>
        <v>1.5468186460649531E-2</v>
      </c>
      <c r="N2228" s="182">
        <f>IFERROR(_xll.qlIndexFixing(ONIndex1M,I2228,TRUE,_xll.ohTrigger(RecalcTrigger,Trigger1M)),NA())</f>
        <v>1.4839431052360297E-2</v>
      </c>
      <c r="O2228" s="44">
        <f>IFERROR(_xll.qlIndexFixing(ONIndex3M,I2228,TRUE,_xll.ohTrigger(RecalcTrigger,Trigger3M)),NA())</f>
        <v>1.4817506861977137E-2</v>
      </c>
      <c r="P2228" s="44">
        <f>IFERROR(_xll.qlIndexFixing(ONIndex6M,I2228,TRUE,_xll.ohTrigger(RecalcTrigger,Trigger6M)),NA())</f>
        <v>1.5226154810257242E-2</v>
      </c>
      <c r="Q2228" s="183">
        <f>IFERROR(_xll.qlIndexFixing(ONIndex1Y,I2228,TRUE,_xll.ohTrigger(RecalcTrigger,Trigger1Y)),NA())</f>
        <v>1.5414595998350933E-2</v>
      </c>
    </row>
    <row r="2229" spans="2:17" x14ac:dyDescent="0.2">
      <c r="B2229" s="39" t="s">
        <v>42</v>
      </c>
      <c r="D2229" s="42">
        <f>_xll.qlCalendarAdvance(Calendar,$D2228,B2229,"f",FALSE)</f>
        <v>55086</v>
      </c>
      <c r="E2229" s="177">
        <f>_xll.qlInterestRateIndexValueDate(IndexON,D2229)</f>
        <v>55086</v>
      </c>
      <c r="F2229" s="193">
        <f>IFERROR(_xll.qlIndexFixing(IndexON,D2229,TRUE,_xll.ohTrigger(RecalcTrigger,TriggerON)),NA())</f>
        <v>1.4822417659186016E-2</v>
      </c>
      <c r="H2229" s="42">
        <f>_xll.qlCalendarAdvance(Calendar,$H2228,B2229,"f",FALSE)</f>
        <v>55086</v>
      </c>
      <c r="I2229" s="177">
        <f>_xll.qlInterestRateIndexValueDate(Index1M,$H2229)</f>
        <v>55088</v>
      </c>
      <c r="J2229" s="182">
        <f>IFERROR(_xll.qlIndexFixing(Index1M,$H2229,TRUE,_xll.ohTrigger(RecalcTrigger,Trigger1M)),NA())</f>
        <v>1.484416308224823E-2</v>
      </c>
      <c r="K2229" s="44">
        <f>IFERROR(_xll.qlIndexFixing(Index3M,H2229,TRUE,_xll.ohTrigger(RecalcTrigger,Trigger3M)),NA())</f>
        <v>1.4843422674546126E-2</v>
      </c>
      <c r="L2229" s="44">
        <f>IFERROR(_xll.qlIndexFixing(Index6M,$H2229,TRUE,_xll.ohTrigger(RecalcTrigger,Trigger6M)),NA())</f>
        <v>1.528535136353714E-2</v>
      </c>
      <c r="M2229" s="183">
        <f>IFERROR(_xll.qlIndexFixing(Index1Y,$H2229,TRUE,_xll.ohTrigger(RecalcTrigger,Trigger1Y)),NA())</f>
        <v>1.546530688289586E-2</v>
      </c>
      <c r="N2229" s="182">
        <f>IFERROR(_xll.qlIndexFixing(ONIndex1M,I2229,TRUE,_xll.ohTrigger(RecalcTrigger,Trigger1M)),NA())</f>
        <v>1.4837665549896073E-2</v>
      </c>
      <c r="O2229" s="44">
        <f>IFERROR(_xll.qlIndexFixing(ONIndex3M,I2229,TRUE,_xll.ohTrigger(RecalcTrigger,Trigger3M)),NA())</f>
        <v>1.4817244326144063E-2</v>
      </c>
      <c r="P2229" s="44">
        <f>IFERROR(_xll.qlIndexFixing(ONIndex6M,I2229,TRUE,_xll.ohTrigger(RecalcTrigger,Trigger6M)),NA())</f>
        <v>1.5226412408519963E-2</v>
      </c>
      <c r="Q2229" s="183">
        <f>IFERROR(_xll.qlIndexFixing(ONIndex1Y,I2229,TRUE,_xll.ohTrigger(RecalcTrigger,Trigger1Y)),NA())</f>
        <v>1.5412432017516409E-2</v>
      </c>
    </row>
    <row r="2230" spans="2:17" x14ac:dyDescent="0.2">
      <c r="B2230" s="39" t="s">
        <v>42</v>
      </c>
      <c r="D2230" s="42">
        <f>_xll.qlCalendarAdvance(Calendar,$D2229,B2230,"f",FALSE)</f>
        <v>55093</v>
      </c>
      <c r="E2230" s="177">
        <f>_xll.qlInterestRateIndexValueDate(IndexON,D2230)</f>
        <v>55093</v>
      </c>
      <c r="F2230" s="193">
        <f>IFERROR(_xll.qlIndexFixing(IndexON,D2230,TRUE,_xll.ohTrigger(RecalcTrigger,TriggerON)),NA())</f>
        <v>1.4820816280716187E-2</v>
      </c>
      <c r="H2230" s="42">
        <f>_xll.qlCalendarAdvance(Calendar,$H2229,B2230,"f",FALSE)</f>
        <v>55093</v>
      </c>
      <c r="I2230" s="177">
        <f>_xll.qlInterestRateIndexValueDate(Index1M,$H2230)</f>
        <v>55095</v>
      </c>
      <c r="J2230" s="182">
        <f>IFERROR(_xll.qlIndexFixing(Index1M,$H2230,TRUE,_xll.ohTrigger(RecalcTrigger,Trigger1M)),NA())</f>
        <v>1.4842324722151579E-2</v>
      </c>
      <c r="K2230" s="44">
        <f>IFERROR(_xll.qlIndexFixing(Index3M,H2230,TRUE,_xll.ohTrigger(RecalcTrigger,Trigger3M)),NA())</f>
        <v>1.4843148535741426E-2</v>
      </c>
      <c r="L2230" s="44">
        <f>IFERROR(_xll.qlIndexFixing(Index6M,$H2230,TRUE,_xll.ohTrigger(RecalcTrigger,Trigger6M)),NA())</f>
        <v>1.5284905232394619E-2</v>
      </c>
      <c r="M2230" s="183">
        <f>IFERROR(_xll.qlIndexFixing(Index1Y,$H2230,TRUE,_xll.ohTrigger(RecalcTrigger,Trigger1Y)),NA())</f>
        <v>1.5462400058704757E-2</v>
      </c>
      <c r="N2230" s="182">
        <f>IFERROR(_xll.qlIndexFixing(ONIndex1M,I2230,TRUE,_xll.ohTrigger(RecalcTrigger,Trigger1M)),NA())</f>
        <v>1.4835873424967616E-2</v>
      </c>
      <c r="O2230" s="44">
        <f>IFERROR(_xll.qlIndexFixing(ONIndex3M,I2230,TRUE,_xll.ohTrigger(RecalcTrigger,Trigger3M)),NA())</f>
        <v>1.4816980273364422E-2</v>
      </c>
      <c r="P2230" s="44">
        <f>IFERROR(_xll.qlIndexFixing(ONIndex6M,I2230,TRUE,_xll.ohTrigger(RecalcTrigger,Trigger6M)),NA())</f>
        <v>1.5226659205183068E-2</v>
      </c>
      <c r="Q2230" s="183">
        <f>IFERROR(_xll.qlIndexFixing(ONIndex1Y,I2230,TRUE,_xll.ohTrigger(RecalcTrigger,Trigger1Y)),NA())</f>
        <v>1.5410242471292079E-2</v>
      </c>
    </row>
    <row r="2231" spans="2:17" x14ac:dyDescent="0.2">
      <c r="B2231" s="39" t="s">
        <v>42</v>
      </c>
      <c r="D2231" s="42">
        <f>_xll.qlCalendarAdvance(Calendar,$D2230,B2231,"f",FALSE)</f>
        <v>55100</v>
      </c>
      <c r="E2231" s="177">
        <f>_xll.qlInterestRateIndexValueDate(IndexON,D2231)</f>
        <v>55100</v>
      </c>
      <c r="F2231" s="193">
        <f>IFERROR(_xll.qlIndexFixing(IndexON,D2231,TRUE,_xll.ohTrigger(RecalcTrigger,TriggerON)),NA())</f>
        <v>1.4819187253722887E-2</v>
      </c>
      <c r="H2231" s="42">
        <f>_xll.qlCalendarAdvance(Calendar,$H2230,B2231,"f",FALSE)</f>
        <v>55100</v>
      </c>
      <c r="I2231" s="177">
        <f>_xll.qlInterestRateIndexValueDate(Index1M,$H2231)</f>
        <v>55102</v>
      </c>
      <c r="J2231" s="182">
        <f>IFERROR(_xll.qlIndexFixing(Index1M,$H2231,TRUE,_xll.ohTrigger(RecalcTrigger,Trigger1M)),NA())</f>
        <v>1.4840459573978171E-2</v>
      </c>
      <c r="K2231" s="44">
        <f>IFERROR(_xll.qlIndexFixing(Index3M,H2231,TRUE,_xll.ohTrigger(RecalcTrigger,Trigger3M)),NA())</f>
        <v>1.484287285714669E-2</v>
      </c>
      <c r="L2231" s="44">
        <f>IFERROR(_xll.qlIndexFixing(Index6M,$H2231,TRUE,_xll.ohTrigger(RecalcTrigger,Trigger6M)),NA())</f>
        <v>1.5284721017052853E-2</v>
      </c>
      <c r="M2231" s="183">
        <f>IFERROR(_xll.qlIndexFixing(Index1Y,$H2231,TRUE,_xll.ohTrigger(RecalcTrigger,Trigger1Y)),NA())</f>
        <v>1.5459465937603932E-2</v>
      </c>
      <c r="N2231" s="182">
        <f>IFERROR(_xll.qlIndexFixing(ONIndex1M,I2231,TRUE,_xll.ohTrigger(RecalcTrigger,Trigger1M)),NA())</f>
        <v>1.4834054627694826E-2</v>
      </c>
      <c r="O2231" s="44">
        <f>IFERROR(_xll.qlIndexFixing(ONIndex3M,I2231,TRUE,_xll.ohTrigger(RecalcTrigger,Trigger3M)),NA())</f>
        <v>1.4816714701559874E-2</v>
      </c>
      <c r="P2231" s="44">
        <f>IFERROR(_xll.qlIndexFixing(ONIndex6M,I2231,TRUE,_xll.ohTrigger(RecalcTrigger,Trigger6M)),NA())</f>
        <v>1.5226895175626254E-2</v>
      </c>
      <c r="Q2231" s="183">
        <f>IFERROR(_xll.qlIndexFixing(ONIndex1Y,I2231,TRUE,_xll.ohTrigger(RecalcTrigger,Trigger1Y)),NA())</f>
        <v>1.5408027309478101E-2</v>
      </c>
    </row>
    <row r="2232" spans="2:17" x14ac:dyDescent="0.2">
      <c r="B2232" s="39" t="s">
        <v>42</v>
      </c>
      <c r="D2232" s="42">
        <f>_xll.qlCalendarAdvance(Calendar,$D2231,B2232,"f",FALSE)</f>
        <v>55107</v>
      </c>
      <c r="E2232" s="177">
        <f>_xll.qlInterestRateIndexValueDate(IndexON,D2232)</f>
        <v>55107</v>
      </c>
      <c r="F2232" s="193">
        <f>IFERROR(_xll.qlIndexFixing(IndexON,D2232,TRUE,_xll.ohTrigger(RecalcTrigger,TriggerON)),NA())</f>
        <v>1.4817530526007872E-2</v>
      </c>
      <c r="H2232" s="42">
        <f>_xll.qlCalendarAdvance(Calendar,$H2231,B2232,"f",FALSE)</f>
        <v>55107</v>
      </c>
      <c r="I2232" s="177">
        <f>_xll.qlInterestRateIndexValueDate(Index1M,$H2232)</f>
        <v>55109</v>
      </c>
      <c r="J2232" s="182">
        <f>IFERROR(_xll.qlIndexFixing(Index1M,$H2232,TRUE,_xll.ohTrigger(RecalcTrigger,Trigger1M)),NA())</f>
        <v>1.4838567587865392E-2</v>
      </c>
      <c r="K2232" s="44">
        <f>IFERROR(_xll.qlIndexFixing(Index3M,H2232,TRUE,_xll.ohTrigger(RecalcTrigger,Trigger3M)),NA())</f>
        <v>1.4842595636254362E-2</v>
      </c>
      <c r="L2232" s="44">
        <f>IFERROR(_xll.qlIndexFixing(Index6M,$H2232,TRUE,_xll.ohTrigger(RecalcTrigger,Trigger6M)),NA())</f>
        <v>1.5284495336020538E-2</v>
      </c>
      <c r="M2232" s="183">
        <f>IFERROR(_xll.qlIndexFixing(Index1Y,$H2232,TRUE,_xll.ohTrigger(RecalcTrigger,Trigger1Y)),NA())</f>
        <v>1.5456504469122858E-2</v>
      </c>
      <c r="N2232" s="182">
        <f>IFERROR(_xll.qlIndexFixing(ONIndex1M,I2232,TRUE,_xll.ohTrigger(RecalcTrigger,Trigger1M)),NA())</f>
        <v>1.4832209108277539E-2</v>
      </c>
      <c r="O2232" s="44">
        <f>IFERROR(_xll.qlIndexFixing(ONIndex3M,I2232,TRUE,_xll.ohTrigger(RecalcTrigger,Trigger3M)),NA())</f>
        <v>1.4816447607932659E-2</v>
      </c>
      <c r="P2232" s="44">
        <f>IFERROR(_xll.qlIndexFixing(ONIndex6M,I2232,TRUE,_xll.ohTrigger(RecalcTrigger,Trigger6M)),NA())</f>
        <v>1.5227120294509788E-2</v>
      </c>
      <c r="Q2232" s="183">
        <f>IFERROR(_xll.qlIndexFixing(ONIndex1Y,I2232,TRUE,_xll.ohTrigger(RecalcTrigger,Trigger1Y)),NA())</f>
        <v>1.5405786482434181E-2</v>
      </c>
    </row>
    <row r="2233" spans="2:17" x14ac:dyDescent="0.2">
      <c r="B2233" s="39" t="s">
        <v>42</v>
      </c>
      <c r="D2233" s="42">
        <f>_xll.qlCalendarAdvance(Calendar,$D2232,B2233,"f",FALSE)</f>
        <v>55114</v>
      </c>
      <c r="E2233" s="177">
        <f>_xll.qlInterestRateIndexValueDate(IndexON,D2233)</f>
        <v>55114</v>
      </c>
      <c r="F2233" s="193">
        <f>IFERROR(_xll.qlIndexFixing(IndexON,D2233,TRUE,_xll.ohTrigger(RecalcTrigger,TriggerON)),NA())</f>
        <v>1.4815846044813341E-2</v>
      </c>
      <c r="H2233" s="42">
        <f>_xll.qlCalendarAdvance(Calendar,$H2232,B2233,"f",FALSE)</f>
        <v>55114</v>
      </c>
      <c r="I2233" s="177">
        <f>_xll.qlInterestRateIndexValueDate(Index1M,$H2233)</f>
        <v>55116</v>
      </c>
      <c r="J2233" s="182">
        <f>IFERROR(_xll.qlIndexFixing(Index1M,$H2233,TRUE,_xll.ohTrigger(RecalcTrigger,Trigger1M)),NA())</f>
        <v>1.4836814727116572E-2</v>
      </c>
      <c r="K2233" s="44">
        <f>IFERROR(_xll.qlIndexFixing(Index3M,H2233,TRUE,_xll.ohTrigger(RecalcTrigger,Trigger3M)),NA())</f>
        <v>1.484231687055688E-2</v>
      </c>
      <c r="L2233" s="44">
        <f>IFERROR(_xll.qlIndexFixing(Index6M,$H2233,TRUE,_xll.ohTrigger(RecalcTrigger,Trigger6M)),NA())</f>
        <v>1.5284226619062901E-2</v>
      </c>
      <c r="M2233" s="183">
        <f>IFERROR(_xll.qlIndexFixing(Index1Y,$H2233,TRUE,_xll.ohTrigger(RecalcTrigger,Trigger1Y)),NA())</f>
        <v>1.5453515602795382E-2</v>
      </c>
      <c r="N2233" s="182">
        <f>IFERROR(_xll.qlIndexFixing(ONIndex1M,I2233,TRUE,_xll.ohTrigger(RecalcTrigger,Trigger1M)),NA())</f>
        <v>1.483033681691559E-2</v>
      </c>
      <c r="O2233" s="44">
        <f>IFERROR(_xll.qlIndexFixing(ONIndex3M,I2233,TRUE,_xll.ohTrigger(RecalcTrigger,Trigger3M)),NA())</f>
        <v>1.4816178989924822E-2</v>
      </c>
      <c r="P2233" s="44">
        <f>IFERROR(_xll.qlIndexFixing(ONIndex6M,I2233,TRUE,_xll.ohTrigger(RecalcTrigger,Trigger6M)),NA())</f>
        <v>1.5227334537453174E-2</v>
      </c>
      <c r="Q2233" s="183">
        <f>IFERROR(_xll.qlIndexFixing(ONIndex1Y,I2233,TRUE,_xll.ohTrigger(RecalcTrigger,Trigger1Y)),NA())</f>
        <v>1.5403519939960475E-2</v>
      </c>
    </row>
    <row r="2234" spans="2:17" x14ac:dyDescent="0.2">
      <c r="B2234" s="39" t="s">
        <v>42</v>
      </c>
      <c r="D2234" s="42">
        <f>_xll.qlCalendarAdvance(Calendar,$D2233,B2234,"f",FALSE)</f>
        <v>55121</v>
      </c>
      <c r="E2234" s="177">
        <f>_xll.qlInterestRateIndexValueDate(IndexON,D2234)</f>
        <v>55121</v>
      </c>
      <c r="F2234" s="193">
        <f>IFERROR(_xll.qlIndexFixing(IndexON,D2234,TRUE,_xll.ohTrigger(RecalcTrigger,TriggerON)),NA())</f>
        <v>1.4814133757781178E-2</v>
      </c>
      <c r="H2234" s="42">
        <f>_xll.qlCalendarAdvance(Calendar,$H2233,B2234,"f",FALSE)</f>
        <v>55121</v>
      </c>
      <c r="I2234" s="177">
        <f>_xll.qlInterestRateIndexValueDate(Index1M,$H2234)</f>
        <v>55123</v>
      </c>
      <c r="J2234" s="182">
        <f>IFERROR(_xll.qlIndexFixing(Index1M,$H2234,TRUE,_xll.ohTrigger(RecalcTrigger,Trigger1M)),NA())</f>
        <v>1.4834702902373764E-2</v>
      </c>
      <c r="K2234" s="44">
        <f>IFERROR(_xll.qlIndexFixing(Index3M,H2234,TRUE,_xll.ohTrigger(RecalcTrigger,Trigger3M)),NA())</f>
        <v>1.4841466056609853E-2</v>
      </c>
      <c r="L2234" s="44">
        <f>IFERROR(_xll.qlIndexFixing(Index6M,$H2234,TRUE,_xll.ohTrigger(RecalcTrigger,Trigger6M)),NA())</f>
        <v>1.5284197609540185E-2</v>
      </c>
      <c r="M2234" s="183">
        <f>IFERROR(_xll.qlIndexFixing(Index1Y,$H2234,TRUE,_xll.ohTrigger(RecalcTrigger,Trigger1Y)),NA())</f>
        <v>1.5450499288156883E-2</v>
      </c>
      <c r="N2234" s="182">
        <f>IFERROR(_xll.qlIndexFixing(ONIndex1M,I2234,TRUE,_xll.ohTrigger(RecalcTrigger,Trigger1M)),NA())</f>
        <v>1.4828437703648945E-2</v>
      </c>
      <c r="O2234" s="44">
        <f>IFERROR(_xll.qlIndexFixing(ONIndex3M,I2234,TRUE,_xll.ohTrigger(RecalcTrigger,Trigger3M)),NA())</f>
        <v>1.4815908845218217E-2</v>
      </c>
      <c r="P2234" s="44">
        <f>IFERROR(_xll.qlIndexFixing(ONIndex6M,I2234,TRUE,_xll.ohTrigger(RecalcTrigger,Trigger6M)),NA())</f>
        <v>1.5227537878956809E-2</v>
      </c>
      <c r="Q2234" s="183">
        <f>IFERROR(_xll.qlIndexFixing(ONIndex1Y,I2234,TRUE,_xll.ohTrigger(RecalcTrigger,Trigger1Y)),NA())</f>
        <v>1.540122763225682E-2</v>
      </c>
    </row>
    <row r="2235" spans="2:17" x14ac:dyDescent="0.2">
      <c r="B2235" s="39" t="s">
        <v>42</v>
      </c>
      <c r="D2235" s="42">
        <f>_xll.qlCalendarAdvance(Calendar,$D2234,B2235,"f",FALSE)</f>
        <v>55128</v>
      </c>
      <c r="E2235" s="177">
        <f>_xll.qlInterestRateIndexValueDate(IndexON,D2235)</f>
        <v>55128</v>
      </c>
      <c r="F2235" s="193">
        <f>IFERROR(_xll.qlIndexFixing(IndexON,D2235,TRUE,_xll.ohTrigger(RecalcTrigger,TriggerON)),NA())</f>
        <v>1.4812393612393393E-2</v>
      </c>
      <c r="H2235" s="42">
        <f>_xll.qlCalendarAdvance(Calendar,$H2234,B2235,"f",FALSE)</f>
        <v>55128</v>
      </c>
      <c r="I2235" s="177">
        <f>_xll.qlInterestRateIndexValueDate(Index1M,$H2235)</f>
        <v>55130</v>
      </c>
      <c r="J2235" s="182">
        <f>IFERROR(_xll.qlIndexFixing(Index1M,$H2235,TRUE,_xll.ohTrigger(RecalcTrigger,Trigger1M)),NA())</f>
        <v>1.4832730103264691E-2</v>
      </c>
      <c r="K2235" s="44">
        <f>IFERROR(_xll.qlIndexFixing(Index3M,H2235,TRUE,_xll.ohTrigger(RecalcTrigger,Trigger3M)),NA())</f>
        <v>1.4841184439290167E-2</v>
      </c>
      <c r="L2235" s="44">
        <f>IFERROR(_xll.qlIndexFixing(Index6M,$H2235,TRUE,_xll.ohTrigger(RecalcTrigger,Trigger6M)),NA())</f>
        <v>1.5283834467003923E-2</v>
      </c>
      <c r="M2235" s="183">
        <f>IFERROR(_xll.qlIndexFixing(Index1Y,$H2235,TRUE,_xll.ohTrigger(RecalcTrigger,Trigger1Y)),NA())</f>
        <v>1.5447455474745811E-2</v>
      </c>
      <c r="N2235" s="182">
        <f>IFERROR(_xll.qlIndexFixing(ONIndex1M,I2235,TRUE,_xll.ohTrigger(RecalcTrigger,Trigger1M)),NA())</f>
        <v>1.4826511718917246E-2</v>
      </c>
      <c r="O2235" s="44">
        <f>IFERROR(_xll.qlIndexFixing(ONIndex3M,I2235,TRUE,_xll.ohTrigger(RecalcTrigger,Trigger3M)),NA())</f>
        <v>1.48156371714947E-2</v>
      </c>
      <c r="P2235" s="44">
        <f>IFERROR(_xll.qlIndexFixing(ONIndex6M,I2235,TRUE,_xll.ohTrigger(RecalcTrigger,Trigger6M)),NA())</f>
        <v>1.5227730294640196E-2</v>
      </c>
      <c r="Q2235" s="183">
        <f>IFERROR(_xll.qlIndexFixing(ONIndex1Y,I2235,TRUE,_xll.ohTrigger(RecalcTrigger,Trigger1Y)),NA())</f>
        <v>1.5398909509363179E-2</v>
      </c>
    </row>
    <row r="2236" spans="2:17" x14ac:dyDescent="0.2">
      <c r="B2236" s="39" t="s">
        <v>42</v>
      </c>
      <c r="D2236" s="42">
        <f>_xll.qlCalendarAdvance(Calendar,$D2235,B2236,"f",FALSE)</f>
        <v>55135</v>
      </c>
      <c r="E2236" s="177">
        <f>_xll.qlInterestRateIndexValueDate(IndexON,D2236)</f>
        <v>55135</v>
      </c>
      <c r="F2236" s="193">
        <f>IFERROR(_xll.qlIndexFixing(IndexON,D2236,TRUE,_xll.ohTrigger(RecalcTrigger,TriggerON)),NA())</f>
        <v>1.4810625556131995E-2</v>
      </c>
      <c r="H2236" s="42">
        <f>_xll.qlCalendarAdvance(Calendar,$H2235,B2236,"f",FALSE)</f>
        <v>55135</v>
      </c>
      <c r="I2236" s="177">
        <f>_xll.qlInterestRateIndexValueDate(Index1M,$H2236)</f>
        <v>55137</v>
      </c>
      <c r="J2236" s="182">
        <f>IFERROR(_xll.qlIndexFixing(Index1M,$H2236,TRUE,_xll.ohTrigger(RecalcTrigger,Trigger1M)),NA())</f>
        <v>1.483073026676579E-2</v>
      </c>
      <c r="K2236" s="44">
        <f>IFERROR(_xll.qlIndexFixing(Index3M,H2236,TRUE,_xll.ohTrigger(RecalcTrigger,Trigger3M)),NA())</f>
        <v>1.4840901270131823E-2</v>
      </c>
      <c r="L2236" s="44">
        <f>IFERROR(_xll.qlIndexFixing(Index6M,$H2236,TRUE,_xll.ohTrigger(RecalcTrigger,Trigger6M)),NA())</f>
        <v>1.5283423533573343E-2</v>
      </c>
      <c r="M2236" s="183">
        <f>IFERROR(_xll.qlIndexFixing(Index1Y,$H2236,TRUE,_xll.ohTrigger(RecalcTrigger,Trigger1Y)),NA())</f>
        <v>1.5444384112103679E-2</v>
      </c>
      <c r="N2236" s="182">
        <f>IFERROR(_xll.qlIndexFixing(ONIndex1M,I2236,TRUE,_xll.ohTrigger(RecalcTrigger,Trigger1M)),NA())</f>
        <v>1.4824558812760458E-2</v>
      </c>
      <c r="O2236" s="44">
        <f>IFERROR(_xll.qlIndexFixing(ONIndex3M,I2236,TRUE,_xll.ohTrigger(RecalcTrigger,Trigger3M)),NA())</f>
        <v>1.4815363965876571E-2</v>
      </c>
      <c r="P2236" s="44">
        <f>IFERROR(_xll.qlIndexFixing(ONIndex6M,I2236,TRUE,_xll.ohTrigger(RecalcTrigger,Trigger6M)),NA())</f>
        <v>1.522791175924354E-2</v>
      </c>
      <c r="Q2236" s="183">
        <f>IFERROR(_xll.qlIndexFixing(ONIndex1Y,I2236,TRUE,_xll.ohTrigger(RecalcTrigger,Trigger1Y)),NA())</f>
        <v>1.5396565521399452E-2</v>
      </c>
    </row>
    <row r="2237" spans="2:17" x14ac:dyDescent="0.2">
      <c r="B2237" s="39" t="s">
        <v>42</v>
      </c>
      <c r="D2237" s="42">
        <f>_xll.qlCalendarAdvance(Calendar,$D2236,B2237,"f",FALSE)</f>
        <v>55142</v>
      </c>
      <c r="E2237" s="177">
        <f>_xll.qlInterestRateIndexValueDate(IndexON,D2237)</f>
        <v>55142</v>
      </c>
      <c r="F2237" s="193">
        <f>IFERROR(_xll.qlIndexFixing(IndexON,D2237,TRUE,_xll.ohTrigger(RecalcTrigger,TriggerON)),NA())</f>
        <v>1.480882953639906E-2</v>
      </c>
      <c r="H2237" s="42">
        <f>_xll.qlCalendarAdvance(Calendar,$H2236,B2237,"f",FALSE)</f>
        <v>55142</v>
      </c>
      <c r="I2237" s="177">
        <f>_xll.qlInterestRateIndexValueDate(Index1M,$H2237)</f>
        <v>55144</v>
      </c>
      <c r="J2237" s="182">
        <f>IFERROR(_xll.qlIndexFixing(Index1M,$H2237,TRUE,_xll.ohTrigger(RecalcTrigger,Trigger1M)),NA())</f>
        <v>1.4828703343011951E-2</v>
      </c>
      <c r="K2237" s="44">
        <f>IFERROR(_xll.qlIndexFixing(Index3M,H2237,TRUE,_xll.ohTrigger(RecalcTrigger,Trigger3M)),NA())</f>
        <v>1.4840616546625718E-2</v>
      </c>
      <c r="L2237" s="44">
        <f>IFERROR(_xll.qlIndexFixing(Index6M,$H2237,TRUE,_xll.ohTrigger(RecalcTrigger,Trigger6M)),NA())</f>
        <v>1.5282963234823897E-2</v>
      </c>
      <c r="M2237" s="183">
        <f>IFERROR(_xll.qlIndexFixing(Index1Y,$H2237,TRUE,_xll.ohTrigger(RecalcTrigger,Trigger1Y)),NA())</f>
        <v>1.5441285149775283E-2</v>
      </c>
      <c r="N2237" s="182">
        <f>IFERROR(_xll.qlIndexFixing(ONIndex1M,I2237,TRUE,_xll.ohTrigger(RecalcTrigger,Trigger1M)),NA())</f>
        <v>1.4822293891150196E-2</v>
      </c>
      <c r="O2237" s="44">
        <f>IFERROR(_xll.qlIndexFixing(ONIndex3M,I2237,TRUE,_xll.ohTrigger(RecalcTrigger,Trigger3M)),NA())</f>
        <v>1.4815049852021644E-2</v>
      </c>
      <c r="P2237" s="44">
        <f>IFERROR(_xll.qlIndexFixing(ONIndex6M,I2237,TRUE,_xll.ohTrigger(RecalcTrigger,Trigger6M)),NA())</f>
        <v>1.5228089303143122E-2</v>
      </c>
      <c r="Q2237" s="183">
        <f>IFERROR(_xll.qlIndexFixing(ONIndex1Y,I2237,TRUE,_xll.ohTrigger(RecalcTrigger,Trigger1Y)),NA())</f>
        <v>1.5393854942358232E-2</v>
      </c>
    </row>
    <row r="2238" spans="2:17" x14ac:dyDescent="0.2">
      <c r="B2238" s="39" t="s">
        <v>42</v>
      </c>
      <c r="D2238" s="42">
        <f>_xll.qlCalendarAdvance(Calendar,$D2237,B2238,"f",FALSE)</f>
        <v>55149</v>
      </c>
      <c r="E2238" s="177">
        <f>_xll.qlInterestRateIndexValueDate(IndexON,D2238)</f>
        <v>55149</v>
      </c>
      <c r="F2238" s="193">
        <f>IFERROR(_xll.qlIndexFixing(IndexON,D2238,TRUE,_xll.ohTrigger(RecalcTrigger,TriggerON)),NA())</f>
        <v>1.4807005500756532E-2</v>
      </c>
      <c r="H2238" s="42">
        <f>_xll.qlCalendarAdvance(Calendar,$H2237,B2238,"f",FALSE)</f>
        <v>55149</v>
      </c>
      <c r="I2238" s="177">
        <f>_xll.qlInterestRateIndexValueDate(Index1M,$H2238)</f>
        <v>55151</v>
      </c>
      <c r="J2238" s="182">
        <f>IFERROR(_xll.qlIndexFixing(Index1M,$H2238,TRUE,_xll.ohTrigger(RecalcTrigger,Trigger1M)),NA())</f>
        <v>1.4826649282135562E-2</v>
      </c>
      <c r="K2238" s="44">
        <f>IFERROR(_xll.qlIndexFixing(Index3M,H2238,TRUE,_xll.ohTrigger(RecalcTrigger,Trigger3M)),NA())</f>
        <v>1.4840330266265411E-2</v>
      </c>
      <c r="L2238" s="44">
        <f>IFERROR(_xll.qlIndexFixing(Index6M,$H2238,TRUE,_xll.ohTrigger(RecalcTrigger,Trigger6M)),NA())</f>
        <v>1.5282452356370071E-2</v>
      </c>
      <c r="M2238" s="183">
        <f>IFERROR(_xll.qlIndexFixing(Index1Y,$H2238,TRUE,_xll.ohTrigger(RecalcTrigger,Trigger1Y)),NA())</f>
        <v>1.5438158537307832E-2</v>
      </c>
      <c r="N2238" s="182">
        <f>IFERROR(_xll.qlIndexFixing(ONIndex1M,I2238,TRUE,_xll.ohTrigger(RecalcTrigger,Trigger1M)),NA())</f>
        <v>1.4820572036891022E-2</v>
      </c>
      <c r="O2238" s="44">
        <f>IFERROR(_xll.qlIndexFixing(ONIndex3M,I2238,TRUE,_xll.ohTrigger(RecalcTrigger,Trigger3M)),NA())</f>
        <v>1.4814812949444089E-2</v>
      </c>
      <c r="P2238" s="44">
        <f>IFERROR(_xll.qlIndexFixing(ONIndex6M,I2238,TRUE,_xll.ohTrigger(RecalcTrigger,Trigger6M)),NA())</f>
        <v>1.5228181123534412E-2</v>
      </c>
      <c r="Q2238" s="183">
        <f>IFERROR(_xll.qlIndexFixing(ONIndex1Y,I2238,TRUE,_xll.ohTrigger(RecalcTrigger,Trigger1Y)),NA())</f>
        <v>1.5391799750341661E-2</v>
      </c>
    </row>
    <row r="2239" spans="2:17" x14ac:dyDescent="0.2">
      <c r="B2239" s="39" t="s">
        <v>42</v>
      </c>
      <c r="D2239" s="42">
        <f>_xll.qlCalendarAdvance(Calendar,$D2238,B2239,"f",FALSE)</f>
        <v>55156</v>
      </c>
      <c r="E2239" s="177">
        <f>_xll.qlInterestRateIndexValueDate(IndexON,D2239)</f>
        <v>55156</v>
      </c>
      <c r="F2239" s="193">
        <f>IFERROR(_xll.qlIndexFixing(IndexON,D2239,TRUE,_xll.ohTrigger(RecalcTrigger,TriggerON)),NA())</f>
        <v>1.4805153396766357E-2</v>
      </c>
      <c r="H2239" s="42">
        <f>_xll.qlCalendarAdvance(Calendar,$H2238,B2239,"f",FALSE)</f>
        <v>55156</v>
      </c>
      <c r="I2239" s="177">
        <f>_xll.qlInterestRateIndexValueDate(Index1M,$H2239)</f>
        <v>55158</v>
      </c>
      <c r="J2239" s="182">
        <f>IFERROR(_xll.qlIndexFixing(Index1M,$H2239,TRUE,_xll.ohTrigger(RecalcTrigger,Trigger1M)),NA())</f>
        <v>1.4824568034281504E-2</v>
      </c>
      <c r="K2239" s="44">
        <f>IFERROR(_xll.qlIndexFixing(Index3M,H2239,TRUE,_xll.ohTrigger(RecalcTrigger,Trigger3M)),NA())</f>
        <v>1.4840042426544464E-2</v>
      </c>
      <c r="L2239" s="44">
        <f>IFERROR(_xll.qlIndexFixing(Index6M,$H2239,TRUE,_xll.ohTrigger(RecalcTrigger,Trigger6M)),NA())</f>
        <v>1.5281624649974537E-2</v>
      </c>
      <c r="M2239" s="183">
        <f>IFERROR(_xll.qlIndexFixing(Index1Y,$H2239,TRUE,_xll.ohTrigger(RecalcTrigger,Trigger1Y)),NA())</f>
        <v>1.5435004224251382E-2</v>
      </c>
      <c r="N2239" s="182">
        <f>IFERROR(_xll.qlIndexFixing(ONIndex1M,I2239,TRUE,_xll.ohTrigger(RecalcTrigger,Trigger1M)),NA())</f>
        <v>1.4818538067657983E-2</v>
      </c>
      <c r="O2239" s="44">
        <f>IFERROR(_xll.qlIndexFixing(ONIndex3M,I2239,TRUE,_xll.ohTrigger(RecalcTrigger,Trigger3M)),NA())</f>
        <v>1.4814535133673701E-2</v>
      </c>
      <c r="P2239" s="44">
        <f>IFERROR(_xll.qlIndexFixing(ONIndex6M,I2239,TRUE,_xll.ohTrigger(RecalcTrigger,Trigger6M)),NA())</f>
        <v>1.5228242630733746E-2</v>
      </c>
      <c r="Q2239" s="183">
        <f>IFERROR(_xll.qlIndexFixing(ONIndex1Y,I2239,TRUE,_xll.ohTrigger(RecalcTrigger,Trigger1Y)),NA())</f>
        <v>1.5389377867487397E-2</v>
      </c>
    </row>
    <row r="2240" spans="2:17" x14ac:dyDescent="0.2">
      <c r="B2240" s="39" t="s">
        <v>42</v>
      </c>
      <c r="D2240" s="42">
        <f>_xll.qlCalendarAdvance(Calendar,$D2239,B2240,"f",FALSE)</f>
        <v>55163</v>
      </c>
      <c r="E2240" s="177">
        <f>_xll.qlInterestRateIndexValueDate(IndexON,D2240)</f>
        <v>55163</v>
      </c>
      <c r="F2240" s="193">
        <f>IFERROR(_xll.qlIndexFixing(IndexON,D2240,TRUE,_xll.ohTrigger(RecalcTrigger,TriggerON)),NA())</f>
        <v>1.4803273171750675E-2</v>
      </c>
      <c r="H2240" s="42">
        <f>_xll.qlCalendarAdvance(Calendar,$H2239,B2240,"f",FALSE)</f>
        <v>55163</v>
      </c>
      <c r="I2240" s="177">
        <f>_xll.qlInterestRateIndexValueDate(Index1M,$H2240)</f>
        <v>55165</v>
      </c>
      <c r="J2240" s="182">
        <f>IFERROR(_xll.qlIndexFixing(Index1M,$H2240,TRUE,_xll.ohTrigger(RecalcTrigger,Trigger1M)),NA())</f>
        <v>1.4822459549582168E-2</v>
      </c>
      <c r="K2240" s="44">
        <f>IFERROR(_xll.qlIndexFixing(Index3M,H2240,TRUE,_xll.ohTrigger(RecalcTrigger,Trigger3M)),NA())</f>
        <v>1.4839753024954661E-2</v>
      </c>
      <c r="L2240" s="44">
        <f>IFERROR(_xll.qlIndexFixing(Index6M,$H2240,TRUE,_xll.ohTrigger(RecalcTrigger,Trigger6M)),NA())</f>
        <v>1.5281015679453676E-2</v>
      </c>
      <c r="M2240" s="183">
        <f>IFERROR(_xll.qlIndexFixing(Index1Y,$H2240,TRUE,_xll.ohTrigger(RecalcTrigger,Trigger1Y)),NA())</f>
        <v>1.5431822160159488E-2</v>
      </c>
      <c r="N2240" s="182">
        <f>IFERROR(_xll.qlIndexFixing(ONIndex1M,I2240,TRUE,_xll.ohTrigger(RecalcTrigger,Trigger1M)),NA())</f>
        <v>1.4816476977879134E-2</v>
      </c>
      <c r="O2240" s="44">
        <f>IFERROR(_xll.qlIndexFixing(ONIndex3M,I2240,TRUE,_xll.ohTrigger(RecalcTrigger,Trigger3M)),NA())</f>
        <v>1.4814255776176566E-2</v>
      </c>
      <c r="P2240" s="44">
        <f>IFERROR(_xll.qlIndexFixing(ONIndex6M,I2240,TRUE,_xll.ohTrigger(RecalcTrigger,Trigger6M)),NA())</f>
        <v>1.5228254909551708E-2</v>
      </c>
      <c r="Q2240" s="183">
        <f>IFERROR(_xll.qlIndexFixing(ONIndex1Y,I2240,TRUE,_xll.ohTrigger(RecalcTrigger,Trigger1Y)),NA())</f>
        <v>1.5386929919802839E-2</v>
      </c>
    </row>
    <row r="2241" spans="2:17" x14ac:dyDescent="0.2">
      <c r="B2241" s="39" t="s">
        <v>42</v>
      </c>
      <c r="D2241" s="42">
        <f>_xll.qlCalendarAdvance(Calendar,$D2240,B2241,"f",FALSE)</f>
        <v>55170</v>
      </c>
      <c r="E2241" s="177">
        <f>_xll.qlInterestRateIndexValueDate(IndexON,D2241)</f>
        <v>55170</v>
      </c>
      <c r="F2241" s="193">
        <f>IFERROR(_xll.qlIndexFixing(IndexON,D2241,TRUE,_xll.ohTrigger(RecalcTrigger,TriggerON)),NA())</f>
        <v>1.4801364773351366E-2</v>
      </c>
      <c r="H2241" s="42">
        <f>_xll.qlCalendarAdvance(Calendar,$H2240,B2241,"f",FALSE)</f>
        <v>55170</v>
      </c>
      <c r="I2241" s="177">
        <f>_xll.qlInterestRateIndexValueDate(Index1M,$H2241)</f>
        <v>55172</v>
      </c>
      <c r="J2241" s="182">
        <f>IFERROR(_xll.qlIndexFixing(Index1M,$H2241,TRUE,_xll.ohTrigger(RecalcTrigger,Trigger1M)),NA())</f>
        <v>1.4820323778179934E-2</v>
      </c>
      <c r="K2241" s="44">
        <f>IFERROR(_xll.qlIndexFixing(Index3M,H2241,TRUE,_xll.ohTrigger(RecalcTrigger,Trigger3M)),NA())</f>
        <v>1.4839462058992225E-2</v>
      </c>
      <c r="L2241" s="44">
        <f>IFERROR(_xll.qlIndexFixing(Index6M,$H2241,TRUE,_xll.ohTrigger(RecalcTrigger,Trigger6M)),NA())</f>
        <v>1.5280355658437271E-2</v>
      </c>
      <c r="M2241" s="183">
        <f>IFERROR(_xll.qlIndexFixing(Index1Y,$H2241,TRUE,_xll.ohTrigger(RecalcTrigger,Trigger1Y)),NA())</f>
        <v>1.5428612294588119E-2</v>
      </c>
      <c r="N2241" s="182">
        <f>IFERROR(_xll.qlIndexFixing(ONIndex1M,I2241,TRUE,_xll.ohTrigger(RecalcTrigger,Trigger1M)),NA())</f>
        <v>1.4814388717354632E-2</v>
      </c>
      <c r="O2241" s="44">
        <f>IFERROR(_xll.qlIndexFixing(ONIndex3M,I2241,TRUE,_xll.ohTrigger(RecalcTrigger,Trigger3M)),NA())</f>
        <v>1.4813974874394731E-2</v>
      </c>
      <c r="P2241" s="44">
        <f>IFERROR(_xll.qlIndexFixing(ONIndex6M,I2241,TRUE,_xll.ohTrigger(RecalcTrigger,Trigger6M)),NA())</f>
        <v>1.5228217851754877E-2</v>
      </c>
      <c r="Q2241" s="183">
        <f>IFERROR(_xll.qlIndexFixing(ONIndex1Y,I2241,TRUE,_xll.ohTrigger(RecalcTrigger,Trigger1Y)),NA())</f>
        <v>1.538445585732795E-2</v>
      </c>
    </row>
    <row r="2242" spans="2:17" x14ac:dyDescent="0.2">
      <c r="B2242" s="39" t="s">
        <v>42</v>
      </c>
      <c r="D2242" s="42">
        <f>_xll.qlCalendarAdvance(Calendar,$D2241,B2242,"f",FALSE)</f>
        <v>55177</v>
      </c>
      <c r="E2242" s="177">
        <f>_xll.qlInterestRateIndexValueDate(IndexON,D2242)</f>
        <v>55177</v>
      </c>
      <c r="F2242" s="193">
        <f>IFERROR(_xll.qlIndexFixing(IndexON,D2242,TRUE,_xll.ohTrigger(RecalcTrigger,TriggerON)),NA())</f>
        <v>1.4799428149050442E-2</v>
      </c>
      <c r="H2242" s="42">
        <f>_xll.qlCalendarAdvance(Calendar,$H2241,B2242,"f",FALSE)</f>
        <v>55177</v>
      </c>
      <c r="I2242" s="177">
        <f>_xll.qlInterestRateIndexValueDate(Index1M,$H2242)</f>
        <v>55179</v>
      </c>
      <c r="J2242" s="182">
        <f>IFERROR(_xll.qlIndexFixing(Index1M,$H2242,TRUE,_xll.ohTrigger(RecalcTrigger,Trigger1M)),NA())</f>
        <v>1.4818160670207192E-2</v>
      </c>
      <c r="K2242" s="44">
        <f>IFERROR(_xll.qlIndexFixing(Index3M,H2242,TRUE,_xll.ohTrigger(RecalcTrigger,Trigger3M)),NA())</f>
        <v>1.4839169526146279E-2</v>
      </c>
      <c r="L2242" s="44">
        <f>IFERROR(_xll.qlIndexFixing(Index6M,$H2242,TRUE,_xll.ohTrigger(RecalcTrigger,Trigger6M)),NA())</f>
        <v>1.5279644478125723E-2</v>
      </c>
      <c r="M2242" s="183">
        <f>IFERROR(_xll.qlIndexFixing(Index1Y,$H2242,TRUE,_xll.ohTrigger(RecalcTrigger,Trigger1Y)),NA())</f>
        <v>1.5425374577095871E-2</v>
      </c>
      <c r="N2242" s="182">
        <f>IFERROR(_xll.qlIndexFixing(ONIndex1M,I2242,TRUE,_xll.ohTrigger(RecalcTrigger,Trigger1M)),NA())</f>
        <v>1.4812273236683993E-2</v>
      </c>
      <c r="O2242" s="44">
        <f>IFERROR(_xll.qlIndexFixing(ONIndex3M,I2242,TRUE,_xll.ohTrigger(RecalcTrigger,Trigger3M)),NA())</f>
        <v>1.481369242601005E-2</v>
      </c>
      <c r="P2242" s="44">
        <f>IFERROR(_xll.qlIndexFixing(ONIndex6M,I2242,TRUE,_xll.ohTrigger(RecalcTrigger,Trigger6M)),NA())</f>
        <v>1.5228131349829255E-2</v>
      </c>
      <c r="Q2242" s="183">
        <f>IFERROR(_xll.qlIndexFixing(ONIndex1Y,I2242,TRUE,_xll.ohTrigger(RecalcTrigger,Trigger1Y)),NA())</f>
        <v>1.5381955630182631E-2</v>
      </c>
    </row>
    <row r="2243" spans="2:17" x14ac:dyDescent="0.2">
      <c r="B2243" s="39" t="s">
        <v>42</v>
      </c>
      <c r="D2243" s="42">
        <f>_xll.qlCalendarAdvance(Calendar,$D2242,B2243,"f",FALSE)</f>
        <v>55184</v>
      </c>
      <c r="E2243" s="177">
        <f>_xll.qlInterestRateIndexValueDate(IndexON,D2243)</f>
        <v>55184</v>
      </c>
      <c r="F2243" s="193">
        <f>IFERROR(_xll.qlIndexFixing(IndexON,D2243,TRUE,_xll.ohTrigger(RecalcTrigger,TriggerON)),NA())</f>
        <v>1.4797463246409848E-2</v>
      </c>
      <c r="H2243" s="42">
        <f>_xll.qlCalendarAdvance(Calendar,$H2242,B2243,"f",FALSE)</f>
        <v>55184</v>
      </c>
      <c r="I2243" s="177">
        <f>_xll.qlInterestRateIndexValueDate(Index1M,$H2243)</f>
        <v>55186</v>
      </c>
      <c r="J2243" s="182">
        <f>IFERROR(_xll.qlIndexFixing(Index1M,$H2243,TRUE,_xll.ohTrigger(RecalcTrigger,Trigger1M)),NA())</f>
        <v>1.4815385406220356E-2</v>
      </c>
      <c r="K2243" s="44">
        <f>IFERROR(_xll.qlIndexFixing(Index3M,H2243,TRUE,_xll.ohTrigger(RecalcTrigger,Trigger3M)),NA())</f>
        <v>1.4838591280803733E-2</v>
      </c>
      <c r="L2243" s="44">
        <f>IFERROR(_xll.qlIndexFixing(Index6M,$H2243,TRUE,_xll.ohTrigger(RecalcTrigger,Trigger6M)),NA())</f>
        <v>1.5278882029722968E-2</v>
      </c>
      <c r="M2243" s="183">
        <f>IFERROR(_xll.qlIndexFixing(Index1Y,$H2243,TRUE,_xll.ohTrigger(RecalcTrigger,Trigger1Y)),NA())</f>
        <v>1.5422108957245502E-2</v>
      </c>
      <c r="N2243" s="182">
        <f>IFERROR(_xll.qlIndexFixing(ONIndex1M,I2243,TRUE,_xll.ohTrigger(RecalcTrigger,Trigger1M)),NA())</f>
        <v>1.481013048590718E-2</v>
      </c>
      <c r="O2243" s="44">
        <f>IFERROR(_xll.qlIndexFixing(ONIndex3M,I2243,TRUE,_xll.ohTrigger(RecalcTrigger,Trigger3M)),NA())</f>
        <v>1.4813408428224761E-2</v>
      </c>
      <c r="P2243" s="44">
        <f>IFERROR(_xll.qlIndexFixing(ONIndex6M,I2243,TRUE,_xll.ohTrigger(RecalcTrigger,Trigger6M)),NA())</f>
        <v>1.5227995295061802E-2</v>
      </c>
      <c r="Q2243" s="183">
        <f>IFERROR(_xll.qlIndexFixing(ONIndex1Y,I2243,TRUE,_xll.ohTrigger(RecalcTrigger,Trigger1Y)),NA())</f>
        <v>1.5379429188566718E-2</v>
      </c>
    </row>
    <row r="2244" spans="2:17" x14ac:dyDescent="0.2">
      <c r="B2244" s="39" t="s">
        <v>42</v>
      </c>
      <c r="D2244" s="42">
        <f>_xll.qlCalendarAdvance(Calendar,$D2243,B2244,"f",FALSE)</f>
        <v>55191</v>
      </c>
      <c r="E2244" s="177">
        <f>_xll.qlInterestRateIndexValueDate(IndexON,D2244)</f>
        <v>55191</v>
      </c>
      <c r="F2244" s="193">
        <f>IFERROR(_xll.qlIndexFixing(IndexON,D2244,TRUE,_xll.ohTrigger(RecalcTrigger,TriggerON)),NA())</f>
        <v>1.4795470012511913E-2</v>
      </c>
      <c r="H2244" s="42">
        <f>_xll.qlCalendarAdvance(Calendar,$H2243,B2244,"f",FALSE)</f>
        <v>55191</v>
      </c>
      <c r="I2244" s="177">
        <f>_xll.qlInterestRateIndexValueDate(Index1M,$H2244)</f>
        <v>55193</v>
      </c>
      <c r="J2244" s="182">
        <f>IFERROR(_xll.qlIndexFixing(Index1M,$H2244,TRUE,_xll.ohTrigger(RecalcTrigger,Trigger1M)),NA())</f>
        <v>1.4813175693282015E-2</v>
      </c>
      <c r="K2244" s="44">
        <f>IFERROR(_xll.qlIndexFixing(Index3M,H2244,TRUE,_xll.ohTrigger(RecalcTrigger,Trigger3M)),NA())</f>
        <v>1.4838295731579089E-2</v>
      </c>
      <c r="L2244" s="44">
        <f>IFERROR(_xll.qlIndexFixing(Index6M,$H2244,TRUE,_xll.ohTrigger(RecalcTrigger,Trigger6M)),NA())</f>
        <v>1.5278068204438678E-2</v>
      </c>
      <c r="M2244" s="183">
        <f>IFERROR(_xll.qlIndexFixing(Index1Y,$H2244,TRUE,_xll.ohTrigger(RecalcTrigger,Trigger1Y)),NA())</f>
        <v>1.5418815384601955E-2</v>
      </c>
      <c r="N2244" s="182">
        <f>IFERROR(_xll.qlIndexFixing(ONIndex1M,I2244,TRUE,_xll.ohTrigger(RecalcTrigger,Trigger1M)),NA())</f>
        <v>1.4807960415144095E-2</v>
      </c>
      <c r="O2244" s="44">
        <f>IFERROR(_xll.qlIndexFixing(ONIndex3M,I2244,TRUE,_xll.ohTrigger(RecalcTrigger,Trigger3M)),NA())</f>
        <v>1.4813122878880591E-2</v>
      </c>
      <c r="P2244" s="44">
        <f>IFERROR(_xll.qlIndexFixing(ONIndex6M,I2244,TRUE,_xll.ohTrigger(RecalcTrigger,Trigger6M)),NA())</f>
        <v>1.5227809579938523E-2</v>
      </c>
      <c r="Q2244" s="183">
        <f>IFERROR(_xll.qlIndexFixing(ONIndex1Y,I2244,TRUE,_xll.ohTrigger(RecalcTrigger,Trigger1Y)),NA())</f>
        <v>1.5376876482280366E-2</v>
      </c>
    </row>
    <row r="2245" spans="2:17" x14ac:dyDescent="0.2">
      <c r="B2245" s="39" t="s">
        <v>42</v>
      </c>
      <c r="D2245" s="42">
        <f>_xll.qlCalendarAdvance(Calendar,$D2244,B2245,"f",FALSE)</f>
        <v>55198</v>
      </c>
      <c r="E2245" s="177">
        <f>_xll.qlInterestRateIndexValueDate(IndexON,D2245)</f>
        <v>55198</v>
      </c>
      <c r="F2245" s="193">
        <f>IFERROR(_xll.qlIndexFixing(IndexON,D2245,TRUE,_xll.ohTrigger(RecalcTrigger,TriggerON)),NA())</f>
        <v>1.4793448395318265E-2</v>
      </c>
      <c r="H2245" s="42">
        <f>_xll.qlCalendarAdvance(Calendar,$H2244,B2245,"f",FALSE)</f>
        <v>55198</v>
      </c>
      <c r="I2245" s="177">
        <f>_xll.qlInterestRateIndexValueDate(Index1M,$H2245)</f>
        <v>55200</v>
      </c>
      <c r="J2245" s="182">
        <f>IFERROR(_xll.qlIndexFixing(Index1M,$H2245,TRUE,_xll.ohTrigger(RecalcTrigger,Trigger1M)),NA())</f>
        <v>1.4810938512909631E-2</v>
      </c>
      <c r="K2245" s="44">
        <f>IFERROR(_xll.qlIndexFixing(Index3M,H2245,TRUE,_xll.ohTrigger(RecalcTrigger,Trigger3M)),NA())</f>
        <v>1.4837998608197012E-2</v>
      </c>
      <c r="L2245" s="44">
        <f>IFERROR(_xll.qlIndexFixing(Index6M,$H2245,TRUE,_xll.ohTrigger(RecalcTrigger,Trigger6M)),NA())</f>
        <v>1.5277202893486063E-2</v>
      </c>
      <c r="M2245" s="183">
        <f>IFERROR(_xll.qlIndexFixing(Index1Y,$H2245,TRUE,_xll.ohTrigger(RecalcTrigger,Trigger1Y)),NA())</f>
        <v>1.5415493808732809E-2</v>
      </c>
      <c r="N2245" s="182">
        <f>IFERROR(_xll.qlIndexFixing(ONIndex1M,I2245,TRUE,_xll.ohTrigger(RecalcTrigger,Trigger1M)),NA())</f>
        <v>1.4805762974754444E-2</v>
      </c>
      <c r="O2245" s="44">
        <f>IFERROR(_xll.qlIndexFixing(ONIndex3M,I2245,TRUE,_xll.ohTrigger(RecalcTrigger,Trigger3M)),NA())</f>
        <v>1.4812835775179778E-2</v>
      </c>
      <c r="P2245" s="44">
        <f>IFERROR(_xll.qlIndexFixing(ONIndex6M,I2245,TRUE,_xll.ohTrigger(RecalcTrigger,Trigger6M)),NA())</f>
        <v>1.5227574096225993E-2</v>
      </c>
      <c r="Q2245" s="183">
        <f>IFERROR(_xll.qlIndexFixing(ONIndex1Y,I2245,TRUE,_xll.ohTrigger(RecalcTrigger,Trigger1Y)),NA())</f>
        <v>1.537429746136354E-2</v>
      </c>
    </row>
    <row r="2246" spans="2:17" x14ac:dyDescent="0.2">
      <c r="B2246" s="39" t="s">
        <v>42</v>
      </c>
      <c r="D2246" s="42">
        <f>_xll.qlCalendarAdvance(Calendar,$D2245,B2246,"f",FALSE)</f>
        <v>55205</v>
      </c>
      <c r="E2246" s="177">
        <f>_xll.qlInterestRateIndexValueDate(IndexON,D2246)</f>
        <v>55205</v>
      </c>
      <c r="F2246" s="193">
        <f>IFERROR(_xll.qlIndexFixing(IndexON,D2246,TRUE,_xll.ohTrigger(RecalcTrigger,TriggerON)),NA())</f>
        <v>1.4791398342151041E-2</v>
      </c>
      <c r="H2246" s="42">
        <f>_xll.qlCalendarAdvance(Calendar,$H2245,B2246,"f",FALSE)</f>
        <v>55205</v>
      </c>
      <c r="I2246" s="177">
        <f>_xll.qlInterestRateIndexValueDate(Index1M,$H2246)</f>
        <v>55207</v>
      </c>
      <c r="J2246" s="182">
        <f>IFERROR(_xll.qlIndexFixing(Index1M,$H2246,TRUE,_xll.ohTrigger(RecalcTrigger,Trigger1M)),NA())</f>
        <v>1.480867381523167E-2</v>
      </c>
      <c r="K2246" s="44">
        <f>IFERROR(_xll.qlIndexFixing(Index3M,H2246,TRUE,_xll.ohTrigger(RecalcTrigger,Trigger3M)),NA())</f>
        <v>1.4837699908148944E-2</v>
      </c>
      <c r="L2246" s="44">
        <f>IFERROR(_xll.qlIndexFixing(Index6M,$H2246,TRUE,_xll.ohTrigger(RecalcTrigger,Trigger6M)),NA())</f>
        <v>1.5276285988081863E-2</v>
      </c>
      <c r="M2246" s="183">
        <f>IFERROR(_xll.qlIndexFixing(Index1Y,$H2246,TRUE,_xll.ohTrigger(RecalcTrigger,Trigger1Y)),NA())</f>
        <v>1.5412144179209357E-2</v>
      </c>
      <c r="N2246" s="182">
        <f>IFERROR(_xll.qlIndexFixing(ONIndex1M,I2246,TRUE,_xll.ohTrigger(RecalcTrigger,Trigger1M)),NA())</f>
        <v>1.4803538114858128E-2</v>
      </c>
      <c r="O2246" s="44">
        <f>IFERROR(_xll.qlIndexFixing(ONIndex3M,I2246,TRUE,_xll.ohTrigger(RecalcTrigger,Trigger3M)),NA())</f>
        <v>1.4812547114964048E-2</v>
      </c>
      <c r="P2246" s="44">
        <f>IFERROR(_xll.qlIndexFixing(ONIndex6M,I2246,TRUE,_xll.ohTrigger(RecalcTrigger,Trigger6M)),NA())</f>
        <v>1.52272887359306E-2</v>
      </c>
      <c r="Q2246" s="183">
        <f>IFERROR(_xll.qlIndexFixing(ONIndex1Y,I2246,TRUE,_xll.ohTrigger(RecalcTrigger,Trigger1Y)),NA())</f>
        <v>1.5371692076335819E-2</v>
      </c>
    </row>
    <row r="2247" spans="2:17" x14ac:dyDescent="0.2">
      <c r="B2247" s="39" t="s">
        <v>42</v>
      </c>
      <c r="D2247" s="42">
        <f>_xll.qlCalendarAdvance(Calendar,$D2246,B2247,"f",FALSE)</f>
        <v>55212</v>
      </c>
      <c r="E2247" s="177">
        <f>_xll.qlInterestRateIndexValueDate(IndexON,D2247)</f>
        <v>55212</v>
      </c>
      <c r="F2247" s="193">
        <f>IFERROR(_xll.qlIndexFixing(IndexON,D2247,TRUE,_xll.ohTrigger(RecalcTrigger,TriggerON)),NA())</f>
        <v>1.4789319800492251E-2</v>
      </c>
      <c r="H2247" s="42">
        <f>_xll.qlCalendarAdvance(Calendar,$H2246,B2247,"f",FALSE)</f>
        <v>55212</v>
      </c>
      <c r="I2247" s="177">
        <f>_xll.qlInterestRateIndexValueDate(Index1M,$H2247)</f>
        <v>55214</v>
      </c>
      <c r="J2247" s="182">
        <f>IFERROR(_xll.qlIndexFixing(Index1M,$H2247,TRUE,_xll.ohTrigger(RecalcTrigger,Trigger1M)),NA())</f>
        <v>1.4807070799025143E-2</v>
      </c>
      <c r="K2247" s="44">
        <f>IFERROR(_xll.qlIndexFixing(Index3M,H2247,TRUE,_xll.ohTrigger(RecalcTrigger,Trigger3M)),NA())</f>
        <v>1.4838250542354027E-2</v>
      </c>
      <c r="L2247" s="44">
        <f>IFERROR(_xll.qlIndexFixing(Index6M,$H2247,TRUE,_xll.ohTrigger(RecalcTrigger,Trigger6M)),NA())</f>
        <v>1.5276494262300601E-2</v>
      </c>
      <c r="M2247" s="183">
        <f>IFERROR(_xll.qlIndexFixing(Index1Y,$H2247,TRUE,_xll.ohTrigger(RecalcTrigger,Trigger1Y)),NA())</f>
        <v>1.5408970419010093E-2</v>
      </c>
      <c r="N2247" s="182">
        <f>IFERROR(_xll.qlIndexFixing(ONIndex1M,I2247,TRUE,_xll.ohTrigger(RecalcTrigger,Trigger1M)),NA())</f>
        <v>1.4801285785495111E-2</v>
      </c>
      <c r="O2247" s="44">
        <f>IFERROR(_xll.qlIndexFixing(ONIndex3M,I2247,TRUE,_xll.ohTrigger(RecalcTrigger,Trigger3M)),NA())</f>
        <v>1.4812256895275766E-2</v>
      </c>
      <c r="P2247" s="44">
        <f>IFERROR(_xll.qlIndexFixing(ONIndex6M,I2247,TRUE,_xll.ohTrigger(RecalcTrigger,Trigger6M)),NA())</f>
        <v>1.5226953391138665E-2</v>
      </c>
      <c r="Q2247" s="183">
        <f>IFERROR(_xll.qlIndexFixing(ONIndex1Y,I2247,TRUE,_xll.ohTrigger(RecalcTrigger,Trigger1Y)),NA())</f>
        <v>1.5369060276837487E-2</v>
      </c>
    </row>
    <row r="2248" spans="2:17" x14ac:dyDescent="0.2">
      <c r="B2248" s="39" t="s">
        <v>42</v>
      </c>
      <c r="D2248" s="42">
        <f>_xll.qlCalendarAdvance(Calendar,$D2247,B2248,"f",FALSE)</f>
        <v>55219</v>
      </c>
      <c r="E2248" s="177">
        <f>_xll.qlInterestRateIndexValueDate(IndexON,D2248)</f>
        <v>55219</v>
      </c>
      <c r="F2248" s="193">
        <f>IFERROR(_xll.qlIndexFixing(IndexON,D2248,TRUE,_xll.ohTrigger(RecalcTrigger,TriggerON)),NA())</f>
        <v>1.4787212717823905E-2</v>
      </c>
      <c r="H2248" s="42">
        <f>_xll.qlCalendarAdvance(Calendar,$H2247,B2248,"f",FALSE)</f>
        <v>55219</v>
      </c>
      <c r="I2248" s="177">
        <f>_xll.qlInterestRateIndexValueDate(Index1M,$H2248)</f>
        <v>55221</v>
      </c>
      <c r="J2248" s="182">
        <f>IFERROR(_xll.qlIndexFixing(Index1M,$H2248,TRUE,_xll.ohTrigger(RecalcTrigger,Trigger1M)),NA())</f>
        <v>1.480460516224108E-2</v>
      </c>
      <c r="K2248" s="44">
        <f>IFERROR(_xll.qlIndexFixing(Index3M,H2248,TRUE,_xll.ohTrigger(RecalcTrigger,Trigger3M)),NA())</f>
        <v>1.4837948303743367E-2</v>
      </c>
      <c r="L2248" s="44">
        <f>IFERROR(_xll.qlIndexFixing(Index6M,$H2248,TRUE,_xll.ohTrigger(RecalcTrigger,Trigger6M)),NA())</f>
        <v>1.5275454921584745E-2</v>
      </c>
      <c r="M2248" s="183">
        <f>IFERROR(_xll.qlIndexFixing(Index1Y,$H2248,TRUE,_xll.ohTrigger(RecalcTrigger,Trigger1Y)),NA())</f>
        <v>1.5405557961902336E-2</v>
      </c>
      <c r="N2248" s="182">
        <f>IFERROR(_xll.qlIndexFixing(ONIndex1M,I2248,TRUE,_xll.ohTrigger(RecalcTrigger,Trigger1M)),NA())</f>
        <v>1.47990059370251E-2</v>
      </c>
      <c r="O2248" s="44">
        <f>IFERROR(_xll.qlIndexFixing(ONIndex3M,I2248,TRUE,_xll.ohTrigger(RecalcTrigger,Trigger3M)),NA())</f>
        <v>1.4811965114036596E-2</v>
      </c>
      <c r="P2248" s="44">
        <f>IFERROR(_xll.qlIndexFixing(ONIndex6M,I2248,TRUE,_xll.ohTrigger(RecalcTrigger,Trigger6M)),NA())</f>
        <v>1.5226567953616765E-2</v>
      </c>
      <c r="Q2248" s="183">
        <f>IFERROR(_xll.qlIndexFixing(ONIndex1Y,I2248,TRUE,_xll.ohTrigger(RecalcTrigger,Trigger1Y)),NA())</f>
        <v>1.5366402013068381E-2</v>
      </c>
    </row>
    <row r="2249" spans="2:17" x14ac:dyDescent="0.2">
      <c r="B2249" s="39" t="s">
        <v>42</v>
      </c>
      <c r="D2249" s="42">
        <f>_xll.qlCalendarAdvance(Calendar,$D2248,B2249,"f",FALSE)</f>
        <v>55226</v>
      </c>
      <c r="E2249" s="177">
        <f>_xll.qlInterestRateIndexValueDate(IndexON,D2249)</f>
        <v>55226</v>
      </c>
      <c r="F2249" s="193">
        <f>IFERROR(_xll.qlIndexFixing(IndexON,D2249,TRUE,_xll.ohTrigger(RecalcTrigger,TriggerON)),NA())</f>
        <v>1.4785077041628014E-2</v>
      </c>
      <c r="H2249" s="42">
        <f>_xll.qlCalendarAdvance(Calendar,$H2248,B2249,"f",FALSE)</f>
        <v>55226</v>
      </c>
      <c r="I2249" s="177">
        <f>_xll.qlInterestRateIndexValueDate(Index1M,$H2249)</f>
        <v>55228</v>
      </c>
      <c r="J2249" s="182">
        <f>IFERROR(_xll.qlIndexFixing(Index1M,$H2249,TRUE,_xll.ohTrigger(RecalcTrigger,Trigger1M)),NA())</f>
        <v>1.4802249302186543E-2</v>
      </c>
      <c r="K2249" s="44">
        <f>IFERROR(_xll.qlIndexFixing(Index3M,H2249,TRUE,_xll.ohTrigger(RecalcTrigger,Trigger3M)),NA())</f>
        <v>1.483764448021703E-2</v>
      </c>
      <c r="L2249" s="44">
        <f>IFERROR(_xll.qlIndexFixing(Index6M,$H2249,TRUE,_xll.ohTrigger(RecalcTrigger,Trigger6M)),NA())</f>
        <v>1.5274363610284062E-2</v>
      </c>
      <c r="M2249" s="183">
        <f>IFERROR(_xll.qlIndexFixing(Index1Y,$H2249,TRUE,_xll.ohTrigger(RecalcTrigger,Trigger1Y)),NA())</f>
        <v>1.5402117285571969E-2</v>
      </c>
      <c r="N2249" s="182">
        <f>IFERROR(_xll.qlIndexFixing(ONIndex1M,I2249,TRUE,_xll.ohTrigger(RecalcTrigger,Trigger1M)),NA())</f>
        <v>1.4796698519488061E-2</v>
      </c>
      <c r="O2249" s="44">
        <f>IFERROR(_xll.qlIndexFixing(ONIndex3M,I2249,TRUE,_xll.ohTrigger(RecalcTrigger,Trigger3M)),NA())</f>
        <v>1.4811671768528711E-2</v>
      </c>
      <c r="P2249" s="44">
        <f>IFERROR(_xll.qlIndexFixing(ONIndex6M,I2249,TRUE,_xll.ohTrigger(RecalcTrigger,Trigger6M)),NA())</f>
        <v>1.5226132315451224E-2</v>
      </c>
      <c r="Q2249" s="183">
        <f>IFERROR(_xll.qlIndexFixing(ONIndex1Y,I2249,TRUE,_xll.ohTrigger(RecalcTrigger,Trigger1Y)),NA())</f>
        <v>1.53637172351484E-2</v>
      </c>
    </row>
    <row r="2250" spans="2:17" x14ac:dyDescent="0.2">
      <c r="B2250" s="39" t="s">
        <v>42</v>
      </c>
      <c r="D2250" s="42">
        <f>_xll.qlCalendarAdvance(Calendar,$D2249,B2250,"f",FALSE)</f>
        <v>55233</v>
      </c>
      <c r="E2250" s="177">
        <f>_xll.qlInterestRateIndexValueDate(IndexON,D2250)</f>
        <v>55233</v>
      </c>
      <c r="F2250" s="193">
        <f>IFERROR(_xll.qlIndexFixing(IndexON,D2250,TRUE,_xll.ohTrigger(RecalcTrigger,TriggerON)),NA())</f>
        <v>1.4782912719546459E-2</v>
      </c>
      <c r="H2250" s="42">
        <f>_xll.qlCalendarAdvance(Calendar,$H2249,B2250,"f",FALSE)</f>
        <v>55233</v>
      </c>
      <c r="I2250" s="177">
        <f>_xll.qlInterestRateIndexValueDate(Index1M,$H2250)</f>
        <v>55235</v>
      </c>
      <c r="J2250" s="182">
        <f>IFERROR(_xll.qlIndexFixing(Index1M,$H2250,TRUE,_xll.ohTrigger(RecalcTrigger,Trigger1M)),NA())</f>
        <v>1.4799865706680571E-2</v>
      </c>
      <c r="K2250" s="44">
        <f>IFERROR(_xll.qlIndexFixing(Index3M,H2250,TRUE,_xll.ohTrigger(RecalcTrigger,Trigger3M)),NA())</f>
        <v>1.4837339069265718E-2</v>
      </c>
      <c r="L2250" s="44">
        <f>IFERROR(_xll.qlIndexFixing(Index6M,$H2250,TRUE,_xll.ohTrigger(RecalcTrigger,Trigger6M)),NA())</f>
        <v>1.5273220219614176E-2</v>
      </c>
      <c r="M2250" s="183">
        <f>IFERROR(_xll.qlIndexFixing(Index1Y,$H2250,TRUE,_xll.ohTrigger(RecalcTrigger,Trigger1Y)),NA())</f>
        <v>1.5398648339599322E-2</v>
      </c>
      <c r="N2250" s="182">
        <f>IFERROR(_xll.qlIndexFixing(ONIndex1M,I2250,TRUE,_xll.ohTrigger(RecalcTrigger,Trigger1M)),NA())</f>
        <v>1.47943634832437E-2</v>
      </c>
      <c r="O2250" s="44">
        <f>IFERROR(_xll.qlIndexFixing(ONIndex3M,I2250,TRUE,_xll.ohTrigger(RecalcTrigger,Trigger3M)),NA())</f>
        <v>1.4811376856433967E-2</v>
      </c>
      <c r="P2250" s="44">
        <f>IFERROR(_xll.qlIndexFixing(ONIndex6M,I2250,TRUE,_xll.ohTrigger(RecalcTrigger,Trigger6M)),NA())</f>
        <v>1.5225646368728363E-2</v>
      </c>
      <c r="Q2250" s="183">
        <f>IFERROR(_xll.qlIndexFixing(ONIndex1Y,I2250,TRUE,_xll.ohTrigger(RecalcTrigger,Trigger1Y)),NA())</f>
        <v>1.5361005893197444E-2</v>
      </c>
    </row>
    <row r="2251" spans="2:17" x14ac:dyDescent="0.2">
      <c r="B2251" s="39" t="s">
        <v>42</v>
      </c>
      <c r="D2251" s="42">
        <f>_xll.qlCalendarAdvance(Calendar,$D2250,B2251,"f",FALSE)</f>
        <v>55240</v>
      </c>
      <c r="E2251" s="177">
        <f>_xll.qlInterestRateIndexValueDate(IndexON,D2251)</f>
        <v>55240</v>
      </c>
      <c r="F2251" s="193">
        <f>IFERROR(_xll.qlIndexFixing(IndexON,D2251,TRUE,_xll.ohTrigger(RecalcTrigger,TriggerON)),NA())</f>
        <v>1.4780719698901379E-2</v>
      </c>
      <c r="H2251" s="42">
        <f>_xll.qlCalendarAdvance(Calendar,$H2250,B2251,"f",FALSE)</f>
        <v>55240</v>
      </c>
      <c r="I2251" s="177">
        <f>_xll.qlInterestRateIndexValueDate(Index1M,$H2251)</f>
        <v>55242</v>
      </c>
      <c r="J2251" s="182">
        <f>IFERROR(_xll.qlIndexFixing(Index1M,$H2251,TRUE,_xll.ohTrigger(RecalcTrigger,Trigger1M)),NA())</f>
        <v>1.4797065741795795E-2</v>
      </c>
      <c r="K2251" s="44">
        <f>IFERROR(_xll.qlIndexFixing(Index3M,H2251,TRUE,_xll.ohTrigger(RecalcTrigger,Trigger3M)),NA())</f>
        <v>1.4837032068385348E-2</v>
      </c>
      <c r="L2251" s="44">
        <f>IFERROR(_xll.qlIndexFixing(Index6M,$H2251,TRUE,_xll.ohTrigger(RecalcTrigger,Trigger6M)),NA())</f>
        <v>1.5271365178660989E-2</v>
      </c>
      <c r="M2251" s="183">
        <f>IFERROR(_xll.qlIndexFixing(Index1Y,$H2251,TRUE,_xll.ohTrigger(RecalcTrigger,Trigger1Y)),NA())</f>
        <v>1.539497346198255E-2</v>
      </c>
      <c r="N2251" s="182">
        <f>IFERROR(_xll.qlIndexFixing(ONIndex1M,I2251,TRUE,_xll.ohTrigger(RecalcTrigger,Trigger1M)),NA())</f>
        <v>1.4791320630953564E-2</v>
      </c>
      <c r="O2251" s="44">
        <f>IFERROR(_xll.qlIndexFixing(ONIndex3M,I2251,TRUE,_xll.ohTrigger(RecalcTrigger,Trigger3M)),NA())</f>
        <v>1.4810995377345648E-2</v>
      </c>
      <c r="P2251" s="44">
        <f>IFERROR(_xll.qlIndexFixing(ONIndex6M,I2251,TRUE,_xll.ohTrigger(RecalcTrigger,Trigger6M)),NA())</f>
        <v>1.5224947483059026E-2</v>
      </c>
      <c r="Q2251" s="183">
        <f>IFERROR(_xll.qlIndexFixing(ONIndex1Y,I2251,TRUE,_xll.ohTrigger(RecalcTrigger,Trigger1Y)),NA())</f>
        <v>1.5357480768605214E-2</v>
      </c>
    </row>
    <row r="2252" spans="2:17" x14ac:dyDescent="0.2">
      <c r="B2252" s="39" t="s">
        <v>42</v>
      </c>
      <c r="D2252" s="42">
        <f>_xll.qlCalendarAdvance(Calendar,$D2251,B2252,"f",FALSE)</f>
        <v>55247</v>
      </c>
      <c r="E2252" s="177">
        <f>_xll.qlInterestRateIndexValueDate(IndexON,D2252)</f>
        <v>55247</v>
      </c>
      <c r="F2252" s="193">
        <f>IFERROR(_xll.qlIndexFixing(IndexON,D2252,TRUE,_xll.ohTrigger(RecalcTrigger,TriggerON)),NA())</f>
        <v>1.4778497927174783E-2</v>
      </c>
      <c r="H2252" s="42">
        <f>_xll.qlCalendarAdvance(Calendar,$H2251,B2252,"f",FALSE)</f>
        <v>55247</v>
      </c>
      <c r="I2252" s="177">
        <f>_xll.qlInterestRateIndexValueDate(Index1M,$H2252)</f>
        <v>55249</v>
      </c>
      <c r="J2252" s="182">
        <f>IFERROR(_xll.qlIndexFixing(Index1M,$H2252,TRUE,_xll.ohTrigger(RecalcTrigger,Trigger1M)),NA())</f>
        <v>1.4795015109868859E-2</v>
      </c>
      <c r="K2252" s="44">
        <f>IFERROR(_xll.qlIndexFixing(Index3M,H2252,TRUE,_xll.ohTrigger(RecalcTrigger,Trigger3M)),NA())</f>
        <v>1.4836440473587544E-2</v>
      </c>
      <c r="L2252" s="44">
        <f>IFERROR(_xll.qlIndexFixing(Index6M,$H2252,TRUE,_xll.ohTrigger(RecalcTrigger,Trigger6M)),NA())</f>
        <v>1.5270128777751465E-2</v>
      </c>
      <c r="M2252" s="183">
        <f>IFERROR(_xll.qlIndexFixing(Index1Y,$H2252,TRUE,_xll.ohTrigger(RecalcTrigger,Trigger1Y)),NA())</f>
        <v>1.5391625437061983E-2</v>
      </c>
      <c r="N2252" s="182">
        <f>IFERROR(_xll.qlIndexFixing(ONIndex1M,I2252,TRUE,_xll.ohTrigger(RecalcTrigger,Trigger1M)),NA())</f>
        <v>1.4789610355192551E-2</v>
      </c>
      <c r="O2252" s="44">
        <f>IFERROR(_xll.qlIndexFixing(ONIndex3M,I2252,TRUE,_xll.ohTrigger(RecalcTrigger,Trigger3M)),NA())</f>
        <v>1.4810782322012273E-2</v>
      </c>
      <c r="P2252" s="44">
        <f>IFERROR(_xll.qlIndexFixing(ONIndex6M,I2252,TRUE,_xll.ohTrigger(RecalcTrigger,Trigger6M)),NA())</f>
        <v>1.5224523116836863E-2</v>
      </c>
      <c r="Q2252" s="183">
        <f>IFERROR(_xll.qlIndexFixing(ONIndex1Y,I2252,TRUE,_xll.ohTrigger(RecalcTrigger,Trigger1Y)),NA())</f>
        <v>1.5355503317122654E-2</v>
      </c>
    </row>
    <row r="2253" spans="2:17" x14ac:dyDescent="0.2">
      <c r="B2253" s="39" t="s">
        <v>42</v>
      </c>
      <c r="D2253" s="42">
        <f>_xll.qlCalendarAdvance(Calendar,$D2252,B2253,"f",FALSE)</f>
        <v>55254</v>
      </c>
      <c r="E2253" s="177">
        <f>_xll.qlInterestRateIndexValueDate(IndexON,D2253)</f>
        <v>55254</v>
      </c>
      <c r="F2253" s="193">
        <f>IFERROR(_xll.qlIndexFixing(IndexON,D2253,TRUE,_xll.ohTrigger(RecalcTrigger,TriggerON)),NA())</f>
        <v>1.4776247351848681E-2</v>
      </c>
      <c r="H2253" s="42">
        <f>_xll.qlCalendarAdvance(Calendar,$H2252,B2253,"f",FALSE)</f>
        <v>55254</v>
      </c>
      <c r="I2253" s="177">
        <f>_xll.qlInterestRateIndexValueDate(Index1M,$H2253)</f>
        <v>55256</v>
      </c>
      <c r="J2253" s="182">
        <f>IFERROR(_xll.qlIndexFixing(Index1M,$H2253,TRUE,_xll.ohTrigger(RecalcTrigger,Trigger1M)),NA())</f>
        <v>1.4792548008845385E-2</v>
      </c>
      <c r="K2253" s="44">
        <f>IFERROR(_xll.qlIndexFixing(Index3M,H2253,TRUE,_xll.ohTrigger(RecalcTrigger,Trigger3M)),NA())</f>
        <v>1.4836130412476691E-2</v>
      </c>
      <c r="L2253" s="44">
        <f>IFERROR(_xll.qlIndexFixing(Index6M,$H2253,TRUE,_xll.ohTrigger(RecalcTrigger,Trigger6M)),NA())</f>
        <v>1.5268840001076141E-2</v>
      </c>
      <c r="M2253" s="183">
        <f>IFERROR(_xll.qlIndexFixing(Index1Y,$H2253,TRUE,_xll.ohTrigger(RecalcTrigger,Trigger1Y)),NA())</f>
        <v>1.5388071379672942E-2</v>
      </c>
      <c r="N2253" s="182">
        <f>IFERROR(_xll.qlIndexFixing(ONIndex1M,I2253,TRUE,_xll.ohTrigger(RecalcTrigger,Trigger1M)),NA())</f>
        <v>1.4787192163705498E-2</v>
      </c>
      <c r="O2253" s="44">
        <f>IFERROR(_xll.qlIndexFixing(ONIndex3M,I2253,TRUE,_xll.ohTrigger(RecalcTrigger,Trigger3M)),NA())</f>
        <v>1.4810482694649352E-2</v>
      </c>
      <c r="P2253" s="44">
        <f>IFERROR(_xll.qlIndexFixing(ONIndex6M,I2253,TRUE,_xll.ohTrigger(RecalcTrigger,Trigger6M)),NA())</f>
        <v>1.5223885595920805E-2</v>
      </c>
      <c r="Q2253" s="183">
        <f>IFERROR(_xll.qlIndexFixing(ONIndex1Y,I2253,TRUE,_xll.ohTrigger(RecalcTrigger,Trigger1Y)),NA())</f>
        <v>1.5352711983158684E-2</v>
      </c>
    </row>
    <row r="2254" spans="2:17" x14ac:dyDescent="0.2">
      <c r="B2254" s="39" t="s">
        <v>42</v>
      </c>
      <c r="D2254" s="42">
        <f>_xll.qlCalendarAdvance(Calendar,$D2253,B2254,"f",FALSE)</f>
        <v>55261</v>
      </c>
      <c r="E2254" s="177">
        <f>_xll.qlInterestRateIndexValueDate(IndexON,D2254)</f>
        <v>55261</v>
      </c>
      <c r="F2254" s="193">
        <f>IFERROR(_xll.qlIndexFixing(IndexON,D2254,TRUE,_xll.ohTrigger(RecalcTrigger,TriggerON)),NA())</f>
        <v>1.4773967920724829E-2</v>
      </c>
      <c r="H2254" s="42">
        <f>_xll.qlCalendarAdvance(Calendar,$H2253,B2254,"f",FALSE)</f>
        <v>55261</v>
      </c>
      <c r="I2254" s="177">
        <f>_xll.qlInterestRateIndexValueDate(Index1M,$H2254)</f>
        <v>55263</v>
      </c>
      <c r="J2254" s="182">
        <f>IFERROR(_xll.qlIndexFixing(Index1M,$H2254,TRUE,_xll.ohTrigger(RecalcTrigger,Trigger1M)),NA())</f>
        <v>1.4790052972930012E-2</v>
      </c>
      <c r="K2254" s="44">
        <f>IFERROR(_xll.qlIndexFixing(Index3M,H2254,TRUE,_xll.ohTrigger(RecalcTrigger,Trigger3M)),NA())</f>
        <v>1.4835818754159078E-2</v>
      </c>
      <c r="L2254" s="44">
        <f>IFERROR(_xll.qlIndexFixing(Index6M,$H2254,TRUE,_xll.ohTrigger(RecalcTrigger,Trigger6M)),NA())</f>
        <v>1.5267498739878297E-2</v>
      </c>
      <c r="M2254" s="183">
        <f>IFERROR(_xll.qlIndexFixing(Index1Y,$H2254,TRUE,_xll.ohTrigger(RecalcTrigger,Trigger1Y)),NA())</f>
        <v>1.5384540989168173E-2</v>
      </c>
      <c r="N2254" s="182">
        <f>IFERROR(_xll.qlIndexFixing(ONIndex1M,I2254,TRUE,_xll.ohTrigger(RecalcTrigger,Trigger1M)),NA())</f>
        <v>1.478474615407066E-2</v>
      </c>
      <c r="O2254" s="44">
        <f>IFERROR(_xll.qlIndexFixing(ONIndex3M,I2254,TRUE,_xll.ohTrigger(RecalcTrigger,Trigger3M)),NA())</f>
        <v>1.4810181490707564E-2</v>
      </c>
      <c r="P2254" s="44">
        <f>IFERROR(_xll.qlIndexFixing(ONIndex6M,I2254,TRUE,_xll.ohTrigger(RecalcTrigger,Trigger6M)),NA())</f>
        <v>1.5223197334233163E-2</v>
      </c>
      <c r="Q2254" s="183">
        <f>IFERROR(_xll.qlIndexFixing(ONIndex1Y,I2254,TRUE,_xll.ohTrigger(RecalcTrigger,Trigger1Y)),NA())</f>
        <v>1.5349893885483468E-2</v>
      </c>
    </row>
    <row r="2255" spans="2:17" x14ac:dyDescent="0.2">
      <c r="B2255" s="39" t="s">
        <v>42</v>
      </c>
      <c r="D2255" s="42">
        <f>_xll.qlCalendarAdvance(Calendar,$D2254,B2255,"f",FALSE)</f>
        <v>55268</v>
      </c>
      <c r="E2255" s="177">
        <f>_xll.qlInterestRateIndexValueDate(IndexON,D2255)</f>
        <v>55268</v>
      </c>
      <c r="F2255" s="193">
        <f>IFERROR(_xll.qlIndexFixing(IndexON,D2255,TRUE,_xll.ohTrigger(RecalcTrigger,TriggerON)),NA())</f>
        <v>1.4771659580885554E-2</v>
      </c>
      <c r="H2255" s="42">
        <f>_xll.qlCalendarAdvance(Calendar,$H2254,B2255,"f",FALSE)</f>
        <v>55268</v>
      </c>
      <c r="I2255" s="177">
        <f>_xll.qlInterestRateIndexValueDate(Index1M,$H2255)</f>
        <v>55270</v>
      </c>
      <c r="J2255" s="182">
        <f>IFERROR(_xll.qlIndexFixing(Index1M,$H2255,TRUE,_xll.ohTrigger(RecalcTrigger,Trigger1M)),NA())</f>
        <v>1.4787529952270118E-2</v>
      </c>
      <c r="K2255" s="44">
        <f>IFERROR(_xll.qlIndexFixing(Index3M,H2255,TRUE,_xll.ohTrigger(RecalcTrigger,Trigger3M)),NA())</f>
        <v>1.4835505496128573E-2</v>
      </c>
      <c r="L2255" s="44">
        <f>IFERROR(_xll.qlIndexFixing(Index6M,$H2255,TRUE,_xll.ohTrigger(RecalcTrigger,Trigger6M)),NA())</f>
        <v>1.5266104885407764E-2</v>
      </c>
      <c r="M2255" s="183">
        <f>IFERROR(_xll.qlIndexFixing(Index1Y,$H2255,TRUE,_xll.ohTrigger(RecalcTrigger,Trigger1Y)),NA())</f>
        <v>1.5380877800616382E-2</v>
      </c>
      <c r="N2255" s="182">
        <f>IFERROR(_xll.qlIndexFixing(ONIndex1M,I2255,TRUE,_xll.ohTrigger(RecalcTrigger,Trigger1M)),NA())</f>
        <v>1.4781916587809363E-2</v>
      </c>
      <c r="O2255" s="44">
        <f>IFERROR(_xll.qlIndexFixing(ONIndex3M,I2255,TRUE,_xll.ohTrigger(RecalcTrigger,Trigger3M)),NA())</f>
        <v>1.4809835323772447E-2</v>
      </c>
      <c r="P2255" s="44">
        <f>IFERROR(_xll.qlIndexFixing(ONIndex6M,I2255,TRUE,_xll.ohTrigger(RecalcTrigger,Trigger6M)),NA())</f>
        <v>1.5222348479246861E-2</v>
      </c>
      <c r="Q2255" s="183">
        <f>IFERROR(_xll.qlIndexFixing(ONIndex1Y,I2255,TRUE,_xll.ohTrigger(RecalcTrigger,Trigger1Y)),NA())</f>
        <v>1.5346640366269426E-2</v>
      </c>
    </row>
    <row r="2256" spans="2:17" x14ac:dyDescent="0.2">
      <c r="B2256" s="39" t="s">
        <v>42</v>
      </c>
      <c r="D2256" s="42">
        <f>_xll.qlCalendarAdvance(Calendar,$D2255,B2256,"f",FALSE)</f>
        <v>55275</v>
      </c>
      <c r="E2256" s="177">
        <f>_xll.qlInterestRateIndexValueDate(IndexON,D2256)</f>
        <v>55275</v>
      </c>
      <c r="F2256" s="193">
        <f>IFERROR(_xll.qlIndexFixing(IndexON,D2256,TRUE,_xll.ohTrigger(RecalcTrigger,TriggerON)),NA())</f>
        <v>1.4769322280052677E-2</v>
      </c>
      <c r="H2256" s="42">
        <f>_xll.qlCalendarAdvance(Calendar,$H2255,B2256,"f",FALSE)</f>
        <v>55275</v>
      </c>
      <c r="I2256" s="177">
        <f>_xll.qlInterestRateIndexValueDate(Index1M,$H2256)</f>
        <v>55277</v>
      </c>
      <c r="J2256" s="182">
        <f>IFERROR(_xll.qlIndexFixing(Index1M,$H2256,TRUE,_xll.ohTrigger(RecalcTrigger,Trigger1M)),NA())</f>
        <v>1.4784978896998091E-2</v>
      </c>
      <c r="K2256" s="44">
        <f>IFERROR(_xll.qlIndexFixing(Index3M,H2256,TRUE,_xll.ohTrigger(RecalcTrigger,Trigger3M)),NA())</f>
        <v>1.4835473127279578E-2</v>
      </c>
      <c r="L2256" s="44">
        <f>IFERROR(_xll.qlIndexFixing(Index6M,$H2256,TRUE,_xll.ohTrigger(RecalcTrigger,Trigger6M)),NA())</f>
        <v>1.5265260117427744E-2</v>
      </c>
      <c r="M2256" s="183">
        <f>IFERROR(_xll.qlIndexFixing(Index1Y,$H2256,TRUE,_xll.ohTrigger(RecalcTrigger,Trigger1Y)),NA())</f>
        <v>1.5377238178143628E-2</v>
      </c>
      <c r="N2256" s="182">
        <f>IFERROR(_xll.qlIndexFixing(ONIndex1M,I2256,TRUE,_xll.ohTrigger(RecalcTrigger,Trigger1M)),NA())</f>
        <v>1.4779770481636589E-2</v>
      </c>
      <c r="O2256" s="44">
        <f>IFERROR(_xll.qlIndexFixing(ONIndex3M,I2256,TRUE,_xll.ohTrigger(RecalcTrigger,Trigger3M)),NA())</f>
        <v>1.4809574342615761E-2</v>
      </c>
      <c r="P2256" s="44">
        <f>IFERROR(_xll.qlIndexFixing(ONIndex6M,I2256,TRUE,_xll.ohTrigger(RecalcTrigger,Trigger6M)),NA())</f>
        <v>1.5221668156248924E-2</v>
      </c>
      <c r="Q2256" s="183">
        <f>IFERROR(_xll.qlIndexFixing(ONIndex1Y,I2256,TRUE,_xll.ohTrigger(RecalcTrigger,Trigger1Y)),NA())</f>
        <v>1.5344177198679532E-2</v>
      </c>
    </row>
    <row r="2257" spans="2:17" x14ac:dyDescent="0.2">
      <c r="B2257" s="39" t="s">
        <v>42</v>
      </c>
      <c r="D2257" s="42">
        <f>_xll.qlCalendarAdvance(Calendar,$D2256,B2257,"f",FALSE)</f>
        <v>55282</v>
      </c>
      <c r="E2257" s="177">
        <f>_xll.qlInterestRateIndexValueDate(IndexON,D2257)</f>
        <v>55282</v>
      </c>
      <c r="F2257" s="193">
        <f>IFERROR(_xll.qlIndexFixing(IndexON,D2257,TRUE,_xll.ohTrigger(RecalcTrigger,TriggerON)),NA())</f>
        <v>1.476695596562827E-2</v>
      </c>
      <c r="H2257" s="42">
        <f>_xll.qlCalendarAdvance(Calendar,$H2256,B2257,"f",FALSE)</f>
        <v>55282</v>
      </c>
      <c r="I2257" s="177">
        <f>_xll.qlInterestRateIndexValueDate(Index1M,$H2257)</f>
        <v>55284</v>
      </c>
      <c r="J2257" s="182">
        <f>IFERROR(_xll.qlIndexFixing(Index1M,$H2257,TRUE,_xll.ohTrigger(RecalcTrigger,Trigger1M)),NA())</f>
        <v>1.4782399757261311E-2</v>
      </c>
      <c r="K2257" s="44">
        <f>IFERROR(_xll.qlIndexFixing(Index3M,H2257,TRUE,_xll.ohTrigger(RecalcTrigger,Trigger3M)),NA())</f>
        <v>1.4835156534167851E-2</v>
      </c>
      <c r="L2257" s="44">
        <f>IFERROR(_xll.qlIndexFixing(Index6M,$H2257,TRUE,_xll.ohTrigger(RecalcTrigger,Trigger6M)),NA())</f>
        <v>1.5263749125562354E-2</v>
      </c>
      <c r="M2257" s="183">
        <f>IFERROR(_xll.qlIndexFixing(Index1Y,$H2257,TRUE,_xll.ohTrigger(RecalcTrigger,Trigger1Y)),NA())</f>
        <v>1.5373569933175629E-2</v>
      </c>
      <c r="N2257" s="182">
        <f>IFERROR(_xll.qlIndexFixing(ONIndex1M,I2257,TRUE,_xll.ohTrigger(RecalcTrigger,Trigger1M)),NA())</f>
        <v>1.4777240719077156E-2</v>
      </c>
      <c r="O2257" s="44">
        <f>IFERROR(_xll.qlIndexFixing(ONIndex3M,I2257,TRUE,_xll.ohTrigger(RecalcTrigger,Trigger3M)),NA())</f>
        <v>1.4809268393669583E-2</v>
      </c>
      <c r="P2257" s="44">
        <f>IFERROR(_xll.qlIndexFixing(ONIndex6M,I2257,TRUE,_xll.ohTrigger(RecalcTrigger,Trigger6M)),NA())</f>
        <v>1.5220827024045036E-2</v>
      </c>
      <c r="Q2257" s="183">
        <f>IFERROR(_xll.qlIndexFixing(ONIndex1Y,I2257,TRUE,_xll.ohTrigger(RecalcTrigger,Trigger1Y)),NA())</f>
        <v>1.5341278509870548E-2</v>
      </c>
    </row>
    <row r="2258" spans="2:17" x14ac:dyDescent="0.2">
      <c r="B2258" s="39" t="s">
        <v>42</v>
      </c>
      <c r="D2258" s="42">
        <f>_xll.qlCalendarAdvance(Calendar,$D2257,B2258,"f",FALSE)</f>
        <v>55289</v>
      </c>
      <c r="E2258" s="177">
        <f>_xll.qlInterestRateIndexValueDate(IndexON,D2258)</f>
        <v>55289</v>
      </c>
      <c r="F2258" s="193">
        <f>IFERROR(_xll.qlIndexFixing(IndexON,D2258,TRUE,_xll.ohTrigger(RecalcTrigger,TriggerON)),NA())</f>
        <v>1.4764560585254216E-2</v>
      </c>
      <c r="H2258" s="42">
        <f>_xll.qlCalendarAdvance(Calendar,$H2257,B2258,"f",FALSE)</f>
        <v>55289</v>
      </c>
      <c r="I2258" s="177">
        <f>_xll.qlInterestRateIndexValueDate(Index1M,$H2258)</f>
        <v>55291</v>
      </c>
      <c r="J2258" s="182">
        <f>IFERROR(_xll.qlIndexFixing(Index1M,$H2258,TRUE,_xll.ohTrigger(RecalcTrigger,Trigger1M)),NA())</f>
        <v>1.4779792483199661E-2</v>
      </c>
      <c r="K2258" s="44">
        <f>IFERROR(_xll.qlIndexFixing(Index3M,H2258,TRUE,_xll.ohTrigger(RecalcTrigger,Trigger3M)),NA())</f>
        <v>1.4834838333578494E-2</v>
      </c>
      <c r="L2258" s="44">
        <f>IFERROR(_xll.qlIndexFixing(Index6M,$H2258,TRUE,_xll.ohTrigger(RecalcTrigger,Trigger6M)),NA())</f>
        <v>1.5262185184208297E-2</v>
      </c>
      <c r="M2258" s="183">
        <f>IFERROR(_xll.qlIndexFixing(Index1Y,$H2258,TRUE,_xll.ohTrigger(RecalcTrigger,Trigger1Y)),NA())</f>
        <v>1.5369873015318785E-2</v>
      </c>
      <c r="N2258" s="182">
        <f>IFERROR(_xll.qlIndexFixing(ONIndex1M,I2258,TRUE,_xll.ohTrigger(RecalcTrigger,Trigger1M)),NA())</f>
        <v>1.4774682939249217E-2</v>
      </c>
      <c r="O2258" s="44">
        <f>IFERROR(_xll.qlIndexFixing(ONIndex3M,I2258,TRUE,_xll.ohTrigger(RecalcTrigger,Trigger3M)),NA())</f>
        <v>1.4808960857912723E-2</v>
      </c>
      <c r="P2258" s="44">
        <f>IFERROR(_xll.qlIndexFixing(ONIndex6M,I2258,TRUE,_xll.ohTrigger(RecalcTrigger,Trigger6M)),NA())</f>
        <v>1.5219934719015171E-2</v>
      </c>
      <c r="Q2258" s="183">
        <f>IFERROR(_xll.qlIndexFixing(ONIndex1Y,I2258,TRUE,_xll.ohTrigger(RecalcTrigger,Trigger1Y)),NA())</f>
        <v>1.5338352857510174E-2</v>
      </c>
    </row>
    <row r="2259" spans="2:17" x14ac:dyDescent="0.2">
      <c r="B2259" s="39" t="s">
        <v>42</v>
      </c>
      <c r="D2259" s="42">
        <f>_xll.qlCalendarAdvance(Calendar,$D2258,B2259,"f",FALSE)</f>
        <v>55296</v>
      </c>
      <c r="E2259" s="177">
        <f>_xll.qlInterestRateIndexValueDate(IndexON,D2259)</f>
        <v>55296</v>
      </c>
      <c r="F2259" s="193">
        <f>IFERROR(_xll.qlIndexFixing(IndexON,D2259,TRUE,_xll.ohTrigger(RecalcTrigger,TriggerON)),NA())</f>
        <v>1.4762136086252653E-2</v>
      </c>
      <c r="H2259" s="42">
        <f>_xll.qlCalendarAdvance(Calendar,$H2258,B2259,"f",FALSE)</f>
        <v>55296</v>
      </c>
      <c r="I2259" s="177">
        <f>_xll.qlInterestRateIndexValueDate(Index1M,$H2259)</f>
        <v>55298</v>
      </c>
      <c r="J2259" s="182">
        <f>IFERROR(_xll.qlIndexFixing(Index1M,$H2259,TRUE,_xll.ohTrigger(RecalcTrigger,Trigger1M)),NA())</f>
        <v>1.4777157024958021E-2</v>
      </c>
      <c r="K2259" s="44">
        <f>IFERROR(_xll.qlIndexFixing(Index3M,H2259,TRUE,_xll.ohTrigger(RecalcTrigger,Trigger3M)),NA())</f>
        <v>1.4834518523004818E-2</v>
      </c>
      <c r="L2259" s="44">
        <f>IFERROR(_xll.qlIndexFixing(Index6M,$H2259,TRUE,_xll.ohTrigger(RecalcTrigger,Trigger6M)),NA())</f>
        <v>1.5260568184620736E-2</v>
      </c>
      <c r="M2259" s="183">
        <f>IFERROR(_xll.qlIndexFixing(Index1Y,$H2259,TRUE,_xll.ohTrigger(RecalcTrigger,Trigger1Y)),NA())</f>
        <v>1.5366147374181014E-2</v>
      </c>
      <c r="N2259" s="182">
        <f>IFERROR(_xll.qlIndexFixing(ONIndex1M,I2259,TRUE,_xll.ohTrigger(RecalcTrigger,Trigger1M)),NA())</f>
        <v>1.4772097092112801E-2</v>
      </c>
      <c r="O2259" s="44">
        <f>IFERROR(_xll.qlIndexFixing(ONIndex3M,I2259,TRUE,_xll.ohTrigger(RecalcTrigger,Trigger3M)),NA())</f>
        <v>1.4808651732947098E-2</v>
      </c>
      <c r="P2259" s="44">
        <f>IFERROR(_xll.qlIndexFixing(ONIndex6M,I2259,TRUE,_xll.ohTrigger(RecalcTrigger,Trigger6M)),NA())</f>
        <v>1.5218991133005844E-2</v>
      </c>
      <c r="Q2259" s="183">
        <f>IFERROR(_xll.qlIndexFixing(ONIndex1Y,I2259,TRUE,_xll.ohTrigger(RecalcTrigger,Trigger1Y)),NA())</f>
        <v>1.5335400191718307E-2</v>
      </c>
    </row>
    <row r="2260" spans="2:17" x14ac:dyDescent="0.2">
      <c r="B2260" s="39" t="s">
        <v>42</v>
      </c>
      <c r="D2260" s="42">
        <f>_xll.qlCalendarAdvance(Calendar,$D2259,B2260,"f",FALSE)</f>
        <v>55303</v>
      </c>
      <c r="E2260" s="177">
        <f>_xll.qlInterestRateIndexValueDate(IndexON,D2260)</f>
        <v>55303</v>
      </c>
      <c r="F2260" s="193">
        <f>IFERROR(_xll.qlIndexFixing(IndexON,D2260,TRUE,_xll.ohTrigger(RecalcTrigger,TriggerON)),NA())</f>
        <v>1.4759682416025655E-2</v>
      </c>
      <c r="H2260" s="42">
        <f>_xll.qlCalendarAdvance(Calendar,$H2259,B2260,"f",FALSE)</f>
        <v>55303</v>
      </c>
      <c r="I2260" s="177">
        <f>_xll.qlInterestRateIndexValueDate(Index1M,$H2260)</f>
        <v>55305</v>
      </c>
      <c r="J2260" s="182">
        <f>IFERROR(_xll.qlIndexFixing(Index1M,$H2260,TRUE,_xll.ohTrigger(RecalcTrigger,Trigger1M)),NA())</f>
        <v>1.4774493332676275E-2</v>
      </c>
      <c r="K2260" s="44">
        <f>IFERROR(_xll.qlIndexFixing(Index3M,H2260,TRUE,_xll.ohTrigger(RecalcTrigger,Trigger3M)),NA())</f>
        <v>1.4834197099935789E-2</v>
      </c>
      <c r="L2260" s="44">
        <f>IFERROR(_xll.qlIndexFixing(Index6M,$H2260,TRUE,_xll.ohTrigger(RecalcTrigger,Trigger6M)),NA())</f>
        <v>1.5258342907959221E-2</v>
      </c>
      <c r="M2260" s="183">
        <f>IFERROR(_xll.qlIndexFixing(Index1Y,$H2260,TRUE,_xll.ohTrigger(RecalcTrigger,Trigger1Y)),NA())</f>
        <v>1.536239295937371E-2</v>
      </c>
      <c r="N2260" s="182">
        <f>IFERROR(_xll.qlIndexFixing(ONIndex1M,I2260,TRUE,_xll.ohTrigger(RecalcTrigger,Trigger1M)),NA())</f>
        <v>1.4769483128267424E-2</v>
      </c>
      <c r="O2260" s="44">
        <f>IFERROR(_xll.qlIndexFixing(ONIndex3M,I2260,TRUE,_xll.ohTrigger(RecalcTrigger,Trigger3M)),NA())</f>
        <v>1.4808341016214754E-2</v>
      </c>
      <c r="P2260" s="44">
        <f>IFERROR(_xll.qlIndexFixing(ONIndex6M,I2260,TRUE,_xll.ohTrigger(RecalcTrigger,Trigger6M)),NA())</f>
        <v>1.5217996158263247E-2</v>
      </c>
      <c r="Q2260" s="183">
        <f>IFERROR(_xll.qlIndexFixing(ONIndex1Y,I2260,TRUE,_xll.ohTrigger(RecalcTrigger,Trigger1Y)),NA())</f>
        <v>1.5332420462454976E-2</v>
      </c>
    </row>
    <row r="2261" spans="2:17" x14ac:dyDescent="0.2">
      <c r="B2261" s="39" t="s">
        <v>42</v>
      </c>
      <c r="D2261" s="42">
        <f>_xll.qlCalendarAdvance(Calendar,$D2260,B2261,"f",FALSE)</f>
        <v>55310</v>
      </c>
      <c r="E2261" s="177">
        <f>_xll.qlInterestRateIndexValueDate(IndexON,D2261)</f>
        <v>55310</v>
      </c>
      <c r="F2261" s="193">
        <f>IFERROR(_xll.qlIndexFixing(IndexON,D2261,TRUE,_xll.ohTrigger(RecalcTrigger,TriggerON)),NA())</f>
        <v>1.4757199522295039E-2</v>
      </c>
      <c r="H2261" s="42">
        <f>_xll.qlCalendarAdvance(Calendar,$H2260,B2261,"f",FALSE)</f>
        <v>55310</v>
      </c>
      <c r="I2261" s="177">
        <f>_xll.qlInterestRateIndexValueDate(Index1M,$H2261)</f>
        <v>55312</v>
      </c>
      <c r="J2261" s="182">
        <f>IFERROR(_xll.qlIndexFixing(Index1M,$H2261,TRUE,_xll.ohTrigger(RecalcTrigger,Trigger1M)),NA())</f>
        <v>1.4771801356499303E-2</v>
      </c>
      <c r="K2261" s="44">
        <f>IFERROR(_xll.qlIndexFixing(Index3M,H2261,TRUE,_xll.ohTrigger(RecalcTrigger,Trigger3M)),NA())</f>
        <v>1.4833874061866452E-2</v>
      </c>
      <c r="L2261" s="44">
        <f>IFERROR(_xll.qlIndexFixing(Index6M,$H2261,TRUE,_xll.ohTrigger(RecalcTrigger,Trigger6M)),NA())</f>
        <v>1.5256631210316143E-2</v>
      </c>
      <c r="M2261" s="183">
        <f>IFERROR(_xll.qlIndexFixing(Index1Y,$H2261,TRUE,_xll.ohTrigger(RecalcTrigger,Trigger1Y)),NA())</f>
        <v>1.5358609720512175E-2</v>
      </c>
      <c r="N2261" s="182">
        <f>IFERROR(_xll.qlIndexFixing(ONIndex1M,I2261,TRUE,_xll.ohTrigger(RecalcTrigger,Trigger1M)),NA())</f>
        <v>1.4766840997593178E-2</v>
      </c>
      <c r="O2261" s="44">
        <f>IFERROR(_xll.qlIndexFixing(ONIndex3M,I2261,TRUE,_xll.ohTrigger(RecalcTrigger,Trigger3M)),NA())</f>
        <v>1.4808028705477483E-2</v>
      </c>
      <c r="P2261" s="44">
        <f>IFERROR(_xll.qlIndexFixing(ONIndex6M,I2261,TRUE,_xll.ohTrigger(RecalcTrigger,Trigger6M)),NA())</f>
        <v>1.5216949686474024E-2</v>
      </c>
      <c r="Q2261" s="183">
        <f>IFERROR(_xll.qlIndexFixing(ONIndex1Y,I2261,TRUE,_xll.ohTrigger(RecalcTrigger,Trigger1Y)),NA())</f>
        <v>1.5329413619920018E-2</v>
      </c>
    </row>
    <row r="2262" spans="2:17" x14ac:dyDescent="0.2">
      <c r="B2262" s="39" t="s">
        <v>42</v>
      </c>
      <c r="D2262" s="42">
        <f>_xll.qlCalendarAdvance(Calendar,$D2261,B2262,"f",FALSE)</f>
        <v>55317</v>
      </c>
      <c r="E2262" s="177">
        <f>_xll.qlInterestRateIndexValueDate(IndexON,D2262)</f>
        <v>55317</v>
      </c>
      <c r="F2262" s="193">
        <f>IFERROR(_xll.qlIndexFixing(IndexON,D2262,TRUE,_xll.ohTrigger(RecalcTrigger,TriggerON)),NA())</f>
        <v>1.4754687352462881E-2</v>
      </c>
      <c r="H2262" s="42">
        <f>_xll.qlCalendarAdvance(Calendar,$H2261,B2262,"f",FALSE)</f>
        <v>55317</v>
      </c>
      <c r="I2262" s="177">
        <f>_xll.qlInterestRateIndexValueDate(Index1M,$H2262)</f>
        <v>55319</v>
      </c>
      <c r="J2262" s="182">
        <f>IFERROR(_xll.qlIndexFixing(Index1M,$H2262,TRUE,_xll.ohTrigger(RecalcTrigger,Trigger1M)),NA())</f>
        <v>1.476908104656699E-2</v>
      </c>
      <c r="K2262" s="44">
        <f>IFERROR(_xll.qlIndexFixing(Index3M,H2262,TRUE,_xll.ohTrigger(RecalcTrigger,Trigger3M)),NA())</f>
        <v>1.4833549406291852E-2</v>
      </c>
      <c r="L2262" s="44">
        <f>IFERROR(_xll.qlIndexFixing(Index6M,$H2262,TRUE,_xll.ohTrigger(RecalcTrigger,Trigger6M)),NA())</f>
        <v>1.5254866158264959E-2</v>
      </c>
      <c r="M2262" s="183">
        <f>IFERROR(_xll.qlIndexFixing(Index1Y,$H2262,TRUE,_xll.ohTrigger(RecalcTrigger,Trigger1Y)),NA())</f>
        <v>1.5354797607215188E-2</v>
      </c>
      <c r="N2262" s="182">
        <f>IFERROR(_xll.qlIndexFixing(ONIndex1M,I2262,TRUE,_xll.ohTrigger(RecalcTrigger,Trigger1M)),NA())</f>
        <v>1.4764170650369834E-2</v>
      </c>
      <c r="O2262" s="44">
        <f>IFERROR(_xll.qlIndexFixing(ONIndex3M,I2262,TRUE,_xll.ohTrigger(RecalcTrigger,Trigger3M)),NA())</f>
        <v>1.4807714798017457E-2</v>
      </c>
      <c r="P2262" s="44">
        <f>IFERROR(_xll.qlIndexFixing(ONIndex6M,I2262,TRUE,_xll.ohTrigger(RecalcTrigger,Trigger6M)),NA())</f>
        <v>1.521585160964456E-2</v>
      </c>
      <c r="Q2262" s="183">
        <f>IFERROR(_xll.qlIndexFixing(ONIndex1Y,I2262,TRUE,_xll.ohTrigger(RecalcTrigger,Trigger1Y)),NA())</f>
        <v>1.5326379614153396E-2</v>
      </c>
    </row>
    <row r="2263" spans="2:17" x14ac:dyDescent="0.2">
      <c r="B2263" s="39" t="s">
        <v>42</v>
      </c>
      <c r="D2263" s="42">
        <f>_xll.qlCalendarAdvance(Calendar,$D2262,B2263,"f",FALSE)</f>
        <v>55324</v>
      </c>
      <c r="E2263" s="177">
        <f>_xll.qlInterestRateIndexValueDate(IndexON,D2263)</f>
        <v>55324</v>
      </c>
      <c r="F2263" s="193">
        <f>IFERROR(_xll.qlIndexFixing(IndexON,D2263,TRUE,_xll.ohTrigger(RecalcTrigger,TriggerON)),NA())</f>
        <v>1.4752145854011189E-2</v>
      </c>
      <c r="H2263" s="42">
        <f>_xll.qlCalendarAdvance(Calendar,$H2262,B2263,"f",FALSE)</f>
        <v>55324</v>
      </c>
      <c r="I2263" s="177">
        <f>_xll.qlInterestRateIndexValueDate(Index1M,$H2263)</f>
        <v>55326</v>
      </c>
      <c r="J2263" s="182">
        <f>IFERROR(_xll.qlIndexFixing(Index1M,$H2263,TRUE,_xll.ohTrigger(RecalcTrigger,Trigger1M)),NA())</f>
        <v>1.476633235302921E-2</v>
      </c>
      <c r="K2263" s="44">
        <f>IFERROR(_xll.qlIndexFixing(Index3M,H2263,TRUE,_xll.ohTrigger(RecalcTrigger,Trigger3M)),NA())</f>
        <v>1.4833223130703567E-2</v>
      </c>
      <c r="L2263" s="44">
        <f>IFERROR(_xll.qlIndexFixing(Index6M,$H2263,TRUE,_xll.ohTrigger(RecalcTrigger,Trigger6M)),NA())</f>
        <v>1.5253047643090448E-2</v>
      </c>
      <c r="M2263" s="183">
        <f>IFERROR(_xll.qlIndexFixing(Index1Y,$H2263,TRUE,_xll.ohTrigger(RecalcTrigger,Trigger1Y)),NA())</f>
        <v>1.5350956569103917E-2</v>
      </c>
      <c r="N2263" s="182">
        <f>IFERROR(_xll.qlIndexFixing(ONIndex1M,I2263,TRUE,_xll.ohTrigger(RecalcTrigger,Trigger1M)),NA())</f>
        <v>1.476147203679723E-2</v>
      </c>
      <c r="O2263" s="44">
        <f>IFERROR(_xll.qlIndexFixing(ONIndex3M,I2263,TRUE,_xll.ohTrigger(RecalcTrigger,Trigger3M)),NA())</f>
        <v>1.4807399291276724E-2</v>
      </c>
      <c r="P2263" s="44">
        <f>IFERROR(_xll.qlIndexFixing(ONIndex6M,I2263,TRUE,_xll.ohTrigger(RecalcTrigger,Trigger6M)),NA())</f>
        <v>1.5214701819861176E-2</v>
      </c>
      <c r="Q2263" s="183">
        <f>IFERROR(_xll.qlIndexFixing(ONIndex1Y,I2263,TRUE,_xll.ohTrigger(RecalcTrigger,Trigger1Y)),NA())</f>
        <v>1.5323318395195074E-2</v>
      </c>
    </row>
    <row r="2264" spans="2:17" x14ac:dyDescent="0.2">
      <c r="B2264" s="39" t="s">
        <v>42</v>
      </c>
      <c r="D2264" s="42">
        <f>_xll.qlCalendarAdvance(Calendar,$D2263,B2264,"f",FALSE)</f>
        <v>55331</v>
      </c>
      <c r="E2264" s="177">
        <f>_xll.qlInterestRateIndexValueDate(IndexON,D2264)</f>
        <v>55331</v>
      </c>
      <c r="F2264" s="193">
        <f>IFERROR(_xll.qlIndexFixing(IndexON,D2264,TRUE,_xll.ohTrigger(RecalcTrigger,TriggerON)),NA())</f>
        <v>1.4749574974501911E-2</v>
      </c>
      <c r="H2264" s="42">
        <f>_xll.qlCalendarAdvance(Calendar,$H2263,B2264,"f",FALSE)</f>
        <v>55331</v>
      </c>
      <c r="I2264" s="177">
        <f>_xll.qlInterestRateIndexValueDate(Index1M,$H2264)</f>
        <v>55333</v>
      </c>
      <c r="J2264" s="182">
        <f>IFERROR(_xll.qlIndexFixing(Index1M,$H2264,TRUE,_xll.ohTrigger(RecalcTrigger,Trigger1M)),NA())</f>
        <v>1.4763555226020852E-2</v>
      </c>
      <c r="K2264" s="44">
        <f>IFERROR(_xll.qlIndexFixing(Index3M,H2264,TRUE,_xll.ohTrigger(RecalcTrigger,Trigger3M)),NA())</f>
        <v>1.4832895232593164E-2</v>
      </c>
      <c r="L2264" s="44">
        <f>IFERROR(_xll.qlIndexFixing(Index6M,$H2264,TRUE,_xll.ohTrigger(RecalcTrigger,Trigger6M)),NA())</f>
        <v>1.5251175556083066E-2</v>
      </c>
      <c r="M2264" s="183">
        <f>IFERROR(_xll.qlIndexFixing(Index1Y,$H2264,TRUE,_xll.ohTrigger(RecalcTrigger,Trigger1Y)),NA())</f>
        <v>1.5346996202403245E-2</v>
      </c>
      <c r="N2264" s="182">
        <f>IFERROR(_xll.qlIndexFixing(ONIndex1M,I2264,TRUE,_xll.ohTrigger(RecalcTrigger,Trigger1M)),NA())</f>
        <v>1.47587451070752E-2</v>
      </c>
      <c r="O2264" s="44">
        <f>IFERROR(_xll.qlIndexFixing(ONIndex3M,I2264,TRUE,_xll.ohTrigger(RecalcTrigger,Trigger3M)),NA())</f>
        <v>1.4807082182937137E-2</v>
      </c>
      <c r="P2264" s="44">
        <f>IFERROR(_xll.qlIndexFixing(ONIndex6M,I2264,TRUE,_xll.ohTrigger(RecalcTrigger,Trigger6M)),NA())</f>
        <v>1.5213500209050324E-2</v>
      </c>
      <c r="Q2264" s="183">
        <f>IFERROR(_xll.qlIndexFixing(ONIndex1Y,I2264,TRUE,_xll.ohTrigger(RecalcTrigger,Trigger1Y)),NA())</f>
        <v>1.5320229913005079E-2</v>
      </c>
    </row>
    <row r="2265" spans="2:17" x14ac:dyDescent="0.2">
      <c r="B2265" s="39" t="s">
        <v>42</v>
      </c>
      <c r="D2265" s="42">
        <f>_xll.qlCalendarAdvance(Calendar,$D2264,B2265,"f",FALSE)</f>
        <v>55338</v>
      </c>
      <c r="E2265" s="177">
        <f>_xll.qlInterestRateIndexValueDate(IndexON,D2265)</f>
        <v>55338</v>
      </c>
      <c r="F2265" s="193">
        <f>IFERROR(_xll.qlIndexFixing(IndexON,D2265,TRUE,_xll.ohTrigger(RecalcTrigger,TriggerON)),NA())</f>
        <v>1.4746974661417056E-2</v>
      </c>
      <c r="H2265" s="42">
        <f>_xll.qlCalendarAdvance(Calendar,$H2264,B2265,"f",FALSE)</f>
        <v>55338</v>
      </c>
      <c r="I2265" s="177">
        <f>_xll.qlInterestRateIndexValueDate(Index1M,$H2265)</f>
        <v>55340</v>
      </c>
      <c r="J2265" s="182">
        <f>IFERROR(_xll.qlIndexFixing(Index1M,$H2265,TRUE,_xll.ohTrigger(RecalcTrigger,Trigger1M)),NA())</f>
        <v>1.4760749615691793E-2</v>
      </c>
      <c r="K2265" s="44">
        <f>IFERROR(_xll.qlIndexFixing(Index3M,H2265,TRUE,_xll.ohTrigger(RecalcTrigger,Trigger3M)),NA())</f>
        <v>1.4832565709457429E-2</v>
      </c>
      <c r="L2265" s="44">
        <f>IFERROR(_xll.qlIndexFixing(Index6M,$H2265,TRUE,_xll.ohTrigger(RecalcTrigger,Trigger6M)),NA())</f>
        <v>1.5249745875107242E-2</v>
      </c>
      <c r="M2265" s="183">
        <f>IFERROR(_xll.qlIndexFixing(Index1Y,$H2265,TRUE,_xll.ohTrigger(RecalcTrigger,Trigger1Y)),NA())</f>
        <v>1.5343187516941666E-2</v>
      </c>
      <c r="N2265" s="182">
        <f>IFERROR(_xll.qlIndexFixing(ONIndex1M,I2265,TRUE,_xll.ohTrigger(RecalcTrigger,Trigger1M)),NA())</f>
        <v>1.475598981140358E-2</v>
      </c>
      <c r="O2265" s="44">
        <f>IFERROR(_xll.qlIndexFixing(ONIndex3M,I2265,TRUE,_xll.ohTrigger(RecalcTrigger,Trigger3M)),NA())</f>
        <v>1.4806763470440742E-2</v>
      </c>
      <c r="P2265" s="44">
        <f>IFERROR(_xll.qlIndexFixing(ONIndex6M,I2265,TRUE,_xll.ohTrigger(RecalcTrigger,Trigger6M)),NA())</f>
        <v>1.5212246669218388E-2</v>
      </c>
      <c r="Q2265" s="183">
        <f>IFERROR(_xll.qlIndexFixing(ONIndex1Y,I2265,TRUE,_xll.ohTrigger(RecalcTrigger,Trigger1Y)),NA())</f>
        <v>1.5317114117783248E-2</v>
      </c>
    </row>
    <row r="2266" spans="2:17" x14ac:dyDescent="0.2">
      <c r="B2266" s="39" t="s">
        <v>42</v>
      </c>
      <c r="D2266" s="42">
        <f>_xll.qlCalendarAdvance(Calendar,$D2265,B2266,"f",FALSE)</f>
        <v>55345</v>
      </c>
      <c r="E2266" s="177">
        <f>_xll.qlInterestRateIndexValueDate(IndexON,D2266)</f>
        <v>55345</v>
      </c>
      <c r="F2266" s="193">
        <f>IFERROR(_xll.qlIndexFixing(IndexON,D2266,TRUE,_xll.ohTrigger(RecalcTrigger,TriggerON)),NA())</f>
        <v>1.4744344862078762E-2</v>
      </c>
      <c r="H2266" s="42">
        <f>_xll.qlCalendarAdvance(Calendar,$H2265,B2266,"f",FALSE)</f>
        <v>55345</v>
      </c>
      <c r="I2266" s="177">
        <f>_xll.qlInterestRateIndexValueDate(Index1M,$H2266)</f>
        <v>55347</v>
      </c>
      <c r="J2266" s="182">
        <f>IFERROR(_xll.qlIndexFixing(Index1M,$H2266,TRUE,_xll.ohTrigger(RecalcTrigger,Trigger1M)),NA())</f>
        <v>1.4757915472189409E-2</v>
      </c>
      <c r="K2266" s="44">
        <f>IFERROR(_xll.qlIndexFixing(Index3M,H2266,TRUE,_xll.ohTrigger(RecalcTrigger,Trigger3M)),NA())</f>
        <v>1.4832234558784459E-2</v>
      </c>
      <c r="L2266" s="44">
        <f>IFERROR(_xll.qlIndexFixing(Index6M,$H2266,TRUE,_xll.ohTrigger(RecalcTrigger,Trigger6M)),NA())</f>
        <v>1.5247754423443022E-2</v>
      </c>
      <c r="M2266" s="183">
        <f>IFERROR(_xll.qlIndexFixing(Index1Y,$H2266,TRUE,_xll.ohTrigger(RecalcTrigger,Trigger1Y)),NA())</f>
        <v>1.5339259402150401E-2</v>
      </c>
      <c r="N2266" s="182">
        <f>IFERROR(_xll.qlIndexFixing(ONIndex1M,I2266,TRUE,_xll.ohTrigger(RecalcTrigger,Trigger1M)),NA())</f>
        <v>1.4753206099822336E-2</v>
      </c>
      <c r="O2266" s="44">
        <f>IFERROR(_xll.qlIndexFixing(ONIndex3M,I2266,TRUE,_xll.ohTrigger(RecalcTrigger,Trigger3M)),NA())</f>
        <v>1.4806443151309523E-2</v>
      </c>
      <c r="P2266" s="44">
        <f>IFERROR(_xll.qlIndexFixing(ONIndex6M,I2266,TRUE,_xll.ohTrigger(RecalcTrigger,Trigger6M)),NA())</f>
        <v>1.5210941092371755E-2</v>
      </c>
      <c r="Q2266" s="183">
        <f>IFERROR(_xll.qlIndexFixing(ONIndex1Y,I2266,TRUE,_xll.ohTrigger(RecalcTrigger,Trigger1Y)),NA())</f>
        <v>1.5313970959729417E-2</v>
      </c>
    </row>
    <row r="2267" spans="2:17" x14ac:dyDescent="0.2">
      <c r="B2267" s="39" t="s">
        <v>42</v>
      </c>
      <c r="D2267" s="42">
        <f>_xll.qlCalendarAdvance(Calendar,$D2266,B2267,"f",FALSE)</f>
        <v>55352</v>
      </c>
      <c r="E2267" s="177">
        <f>_xll.qlInterestRateIndexValueDate(IndexON,D2267)</f>
        <v>55352</v>
      </c>
      <c r="F2267" s="193">
        <f>IFERROR(_xll.qlIndexFixing(IndexON,D2267,TRUE,_xll.ohTrigger(RecalcTrigger,TriggerON)),NA())</f>
        <v>1.4741685524208847E-2</v>
      </c>
      <c r="H2267" s="42">
        <f>_xll.qlCalendarAdvance(Calendar,$H2266,B2267,"f",FALSE)</f>
        <v>55352</v>
      </c>
      <c r="I2267" s="177">
        <f>_xll.qlInterestRateIndexValueDate(Index1M,$H2267)</f>
        <v>55354</v>
      </c>
      <c r="J2267" s="182">
        <f>IFERROR(_xll.qlIndexFixing(Index1M,$H2267,TRUE,_xll.ohTrigger(RecalcTrigger,Trigger1M)),NA())</f>
        <v>1.4755052745646091E-2</v>
      </c>
      <c r="K2267" s="44">
        <f>IFERROR(_xll.qlIndexFixing(Index3M,H2267,TRUE,_xll.ohTrigger(RecalcTrigger,Trigger3M)),NA())</f>
        <v>1.4831901778071038E-2</v>
      </c>
      <c r="L2267" s="44">
        <f>IFERROR(_xll.qlIndexFixing(Index6M,$H2267,TRUE,_xll.ohTrigger(RecalcTrigger,Trigger6M)),NA())</f>
        <v>1.5245709043761914E-2</v>
      </c>
      <c r="M2267" s="183">
        <f>IFERROR(_xll.qlIndexFixing(Index1Y,$H2267,TRUE,_xll.ohTrigger(RecalcTrigger,Trigger1Y)),NA())</f>
        <v>1.5335302161064714E-2</v>
      </c>
      <c r="N2267" s="182">
        <f>IFERROR(_xll.qlIndexFixing(ONIndex1M,I2267,TRUE,_xll.ohTrigger(RecalcTrigger,Trigger1M)),NA())</f>
        <v>1.4750393922611238E-2</v>
      </c>
      <c r="O2267" s="44">
        <f>IFERROR(_xll.qlIndexFixing(ONIndex3M,I2267,TRUE,_xll.ohTrigger(RecalcTrigger,Trigger3M)),NA())</f>
        <v>1.4806121222825652E-2</v>
      </c>
      <c r="P2267" s="44">
        <f>IFERROR(_xll.qlIndexFixing(ONIndex6M,I2267,TRUE,_xll.ohTrigger(RecalcTrigger,Trigger6M)),NA())</f>
        <v>1.5209583370436874E-2</v>
      </c>
      <c r="Q2267" s="183">
        <f>IFERROR(_xll.qlIndexFixing(ONIndex1Y,I2267,TRUE,_xll.ohTrigger(RecalcTrigger,Trigger1Y)),NA())</f>
        <v>1.5310800388723678E-2</v>
      </c>
    </row>
    <row r="2268" spans="2:17" x14ac:dyDescent="0.2">
      <c r="B2268" s="39" t="s">
        <v>42</v>
      </c>
      <c r="D2268" s="42">
        <f>_xll.qlCalendarAdvance(Calendar,$D2267,B2268,"f",FALSE)</f>
        <v>55359</v>
      </c>
      <c r="E2268" s="177">
        <f>_xll.qlInterestRateIndexValueDate(IndexON,D2268)</f>
        <v>55359</v>
      </c>
      <c r="F2268" s="193">
        <f>IFERROR(_xll.qlIndexFixing(IndexON,D2268,TRUE,_xll.ohTrigger(RecalcTrigger,TriggerON)),NA())</f>
        <v>1.473899659512945E-2</v>
      </c>
      <c r="H2268" s="42">
        <f>_xll.qlCalendarAdvance(Calendar,$H2267,B2268,"f",FALSE)</f>
        <v>55359</v>
      </c>
      <c r="I2268" s="177">
        <f>_xll.qlInterestRateIndexValueDate(Index1M,$H2268)</f>
        <v>55361</v>
      </c>
      <c r="J2268" s="182">
        <f>IFERROR(_xll.qlIndexFixing(Index1M,$H2268,TRUE,_xll.ohTrigger(RecalcTrigger,Trigger1M)),NA())</f>
        <v>1.4752161386216711E-2</v>
      </c>
      <c r="K2268" s="44">
        <f>IFERROR(_xll.qlIndexFixing(Index3M,H2268,TRUE,_xll.ohTrigger(RecalcTrigger,Trigger3M)),NA())</f>
        <v>1.4831567364809608E-2</v>
      </c>
      <c r="L2268" s="44">
        <f>IFERROR(_xll.qlIndexFixing(Index6M,$H2268,TRUE,_xll.ohTrigger(RecalcTrigger,Trigger6M)),NA())</f>
        <v>1.5243609627363767E-2</v>
      </c>
      <c r="M2268" s="183">
        <f>IFERROR(_xll.qlIndexFixing(Index1Y,$H2268,TRUE,_xll.ohTrigger(RecalcTrigger,Trigger1Y)),NA())</f>
        <v>1.5331315743322719E-2</v>
      </c>
      <c r="N2268" s="182">
        <f>IFERROR(_xll.qlIndexFixing(ONIndex1M,I2268,TRUE,_xll.ohTrigger(RecalcTrigger,Trigger1M)),NA())</f>
        <v>1.4747553230050059E-2</v>
      </c>
      <c r="O2268" s="44">
        <f>IFERROR(_xll.qlIndexFixing(ONIndex3M,I2268,TRUE,_xll.ohTrigger(RecalcTrigger,Trigger3M)),NA())</f>
        <v>1.4805797682830857E-2</v>
      </c>
      <c r="P2268" s="44">
        <f>IFERROR(_xll.qlIndexFixing(ONIndex6M,I2268,TRUE,_xll.ohTrigger(RecalcTrigger,Trigger6M)),NA())</f>
        <v>1.5208173395420133E-2</v>
      </c>
      <c r="Q2268" s="183">
        <f>IFERROR(_xll.qlIndexFixing(ONIndex1Y,I2268,TRUE,_xll.ohTrigger(RecalcTrigger,Trigger1Y)),NA())</f>
        <v>1.5307602354805994E-2</v>
      </c>
    </row>
    <row r="2269" spans="2:17" x14ac:dyDescent="0.2">
      <c r="B2269" s="39" t="s">
        <v>42</v>
      </c>
      <c r="D2269" s="42">
        <f>_xll.qlCalendarAdvance(Calendar,$D2268,B2269,"f",FALSE)</f>
        <v>55366</v>
      </c>
      <c r="E2269" s="177">
        <f>_xll.qlInterestRateIndexValueDate(IndexON,D2269)</f>
        <v>55366</v>
      </c>
      <c r="F2269" s="193">
        <f>IFERROR(_xll.qlIndexFixing(IndexON,D2269,TRUE,_xll.ohTrigger(RecalcTrigger,TriggerON)),NA())</f>
        <v>1.4736278022402516E-2</v>
      </c>
      <c r="H2269" s="42">
        <f>_xll.qlCalendarAdvance(Calendar,$H2268,B2269,"f",FALSE)</f>
        <v>55366</v>
      </c>
      <c r="I2269" s="177">
        <f>_xll.qlInterestRateIndexValueDate(Index1M,$H2269)</f>
        <v>55368</v>
      </c>
      <c r="J2269" s="182">
        <f>IFERROR(_xll.qlIndexFixing(Index1M,$H2269,TRUE,_xll.ohTrigger(RecalcTrigger,Trigger1M)),NA())</f>
        <v>1.4749241344048647E-2</v>
      </c>
      <c r="K2269" s="44">
        <f>IFERROR(_xll.qlIndexFixing(Index3M,H2269,TRUE,_xll.ohTrigger(RecalcTrigger,Trigger3M)),NA())</f>
        <v>1.4831231316494347E-2</v>
      </c>
      <c r="L2269" s="44">
        <f>IFERROR(_xll.qlIndexFixing(Index6M,$H2269,TRUE,_xll.ohTrigger(RecalcTrigger,Trigger6M)),NA())</f>
        <v>1.5241456065551018E-2</v>
      </c>
      <c r="M2269" s="183">
        <f>IFERROR(_xll.qlIndexFixing(Index1Y,$H2269,TRUE,_xll.ohTrigger(RecalcTrigger,Trigger1Y)),NA())</f>
        <v>1.532730009856622E-2</v>
      </c>
      <c r="N2269" s="182">
        <f>IFERROR(_xll.qlIndexFixing(ONIndex1M,I2269,TRUE,_xll.ohTrigger(RecalcTrigger,Trigger1M)),NA())</f>
        <v>1.4744683972258699E-2</v>
      </c>
      <c r="O2269" s="44">
        <f>IFERROR(_xll.qlIndexFixing(ONIndex3M,I2269,TRUE,_xll.ohTrigger(RecalcTrigger,Trigger3M)),NA())</f>
        <v>1.4805472528687247E-2</v>
      </c>
      <c r="P2269" s="44">
        <f>IFERROR(_xll.qlIndexFixing(ONIndex6M,I2269,TRUE,_xll.ohTrigger(RecalcTrigger,Trigger6M)),NA())</f>
        <v>1.5206711059247979E-2</v>
      </c>
      <c r="Q2269" s="183">
        <f>IFERROR(_xll.qlIndexFixing(ONIndex1Y,I2269,TRUE,_xll.ohTrigger(RecalcTrigger,Trigger1Y)),NA())</f>
        <v>1.5304376808256137E-2</v>
      </c>
    </row>
    <row r="2270" spans="2:17" x14ac:dyDescent="0.2">
      <c r="B2270" s="39" t="s">
        <v>42</v>
      </c>
      <c r="D2270" s="42">
        <f>_xll.qlCalendarAdvance(Calendar,$D2269,B2270,"f",FALSE)</f>
        <v>55373</v>
      </c>
      <c r="E2270" s="177">
        <f>_xll.qlInterestRateIndexValueDate(IndexON,D2270)</f>
        <v>55373</v>
      </c>
      <c r="F2270" s="193">
        <f>IFERROR(_xll.qlIndexFixing(IndexON,D2270,TRUE,_xll.ohTrigger(RecalcTrigger,TriggerON)),NA())</f>
        <v>1.4733529753430119E-2</v>
      </c>
      <c r="H2270" s="42">
        <f>_xll.qlCalendarAdvance(Calendar,$H2269,B2270,"f",FALSE)</f>
        <v>55373</v>
      </c>
      <c r="I2270" s="177">
        <f>_xll.qlInterestRateIndexValueDate(Index1M,$H2270)</f>
        <v>55375</v>
      </c>
      <c r="J2270" s="182">
        <f>IFERROR(_xll.qlIndexFixing(Index1M,$H2270,TRUE,_xll.ohTrigger(RecalcTrigger,Trigger1M)),NA())</f>
        <v>1.4746292569279285E-2</v>
      </c>
      <c r="K2270" s="44">
        <f>IFERROR(_xll.qlIndexFixing(Index3M,H2270,TRUE,_xll.ohTrigger(RecalcTrigger,Trigger3M)),NA())</f>
        <v>1.4830893630614218E-2</v>
      </c>
      <c r="L2270" s="44">
        <f>IFERROR(_xll.qlIndexFixing(Index6M,$H2270,TRUE,_xll.ohTrigger(RecalcTrigger,Trigger6M)),NA())</f>
        <v>1.5239248249633833E-2</v>
      </c>
      <c r="M2270" s="183">
        <f>IFERROR(_xll.qlIndexFixing(Index1Y,$H2270,TRUE,_xll.ohTrigger(RecalcTrigger,Trigger1Y)),NA())</f>
        <v>1.5323255176440061E-2</v>
      </c>
      <c r="N2270" s="182">
        <f>IFERROR(_xll.qlIndexFixing(ONIndex1M,I2270,TRUE,_xll.ohTrigger(RecalcTrigger,Trigger1M)),NA())</f>
        <v>1.4741786099357057E-2</v>
      </c>
      <c r="O2270" s="44">
        <f>IFERROR(_xll.qlIndexFixing(ONIndex3M,I2270,TRUE,_xll.ohTrigger(RecalcTrigger,Trigger3M)),NA())</f>
        <v>1.4805145757756932E-2</v>
      </c>
      <c r="P2270" s="44">
        <f>IFERROR(_xll.qlIndexFixing(ONIndex6M,I2270,TRUE,_xll.ohTrigger(RecalcTrigger,Trigger6M)),NA())</f>
        <v>1.5205196253846864E-2</v>
      </c>
      <c r="Q2270" s="183">
        <f>IFERROR(_xll.qlIndexFixing(ONIndex1Y,I2270,TRUE,_xll.ohTrigger(RecalcTrigger,Trigger1Y)),NA())</f>
        <v>1.5301123698794328E-2</v>
      </c>
    </row>
    <row r="2271" spans="2:17" x14ac:dyDescent="0.2">
      <c r="B2271" s="39" t="s">
        <v>42</v>
      </c>
      <c r="D2271" s="42">
        <f>_xll.qlCalendarAdvance(Calendar,$D2270,B2271,"f",FALSE)</f>
        <v>55380</v>
      </c>
      <c r="E2271" s="177">
        <f>_xll.qlInterestRateIndexValueDate(IndexON,D2271)</f>
        <v>55380</v>
      </c>
      <c r="F2271" s="193">
        <f>IFERROR(_xll.qlIndexFixing(IndexON,D2271,TRUE,_xll.ohTrigger(RecalcTrigger,TriggerON)),NA())</f>
        <v>1.4730751735934078E-2</v>
      </c>
      <c r="H2271" s="42">
        <f>_xll.qlCalendarAdvance(Calendar,$H2270,B2271,"f",FALSE)</f>
        <v>55380</v>
      </c>
      <c r="I2271" s="177">
        <f>_xll.qlInterestRateIndexValueDate(Index1M,$H2271)</f>
        <v>55382</v>
      </c>
      <c r="J2271" s="182">
        <f>IFERROR(_xll.qlIndexFixing(Index1M,$H2271,TRUE,_xll.ohTrigger(RecalcTrigger,Trigger1M)),NA())</f>
        <v>1.4743315012053504E-2</v>
      </c>
      <c r="K2271" s="44">
        <f>IFERROR(_xll.qlIndexFixing(Index3M,H2271,TRUE,_xll.ohTrigger(RecalcTrigger,Trigger3M)),NA())</f>
        <v>1.4830554304666878E-2</v>
      </c>
      <c r="L2271" s="44">
        <f>IFERROR(_xll.qlIndexFixing(Index6M,$H2271,TRUE,_xll.ohTrigger(RecalcTrigger,Trigger6M)),NA())</f>
        <v>1.523698607092582E-2</v>
      </c>
      <c r="M2271" s="183">
        <f>IFERROR(_xll.qlIndexFixing(Index1Y,$H2271,TRUE,_xll.ohTrigger(RecalcTrigger,Trigger1Y)),NA())</f>
        <v>1.5319180926593217E-2</v>
      </c>
      <c r="N2271" s="182">
        <f>IFERROR(_xll.qlIndexFixing(ONIndex1M,I2271,TRUE,_xll.ohTrigger(RecalcTrigger,Trigger1M)),NA())</f>
        <v>1.4738859561624906E-2</v>
      </c>
      <c r="O2271" s="44">
        <f>IFERROR(_xll.qlIndexFixing(ONIndex3M,I2271,TRUE,_xll.ohTrigger(RecalcTrigger,Trigger3M)),NA())</f>
        <v>1.4804817367801704E-2</v>
      </c>
      <c r="P2271" s="44">
        <f>IFERROR(_xll.qlIndexFixing(ONIndex6M,I2271,TRUE,_xll.ohTrigger(RecalcTrigger,Trigger6M)),NA())</f>
        <v>1.5203628871383046E-2</v>
      </c>
      <c r="Q2271" s="183">
        <f>IFERROR(_xll.qlIndexFixing(ONIndex1Y,I2271,TRUE,_xll.ohTrigger(RecalcTrigger,Trigger1Y)),NA())</f>
        <v>1.5297842976940146E-2</v>
      </c>
    </row>
    <row r="2272" spans="2:17" x14ac:dyDescent="0.2">
      <c r="B2272" s="39" t="s">
        <v>42</v>
      </c>
      <c r="D2272" s="42">
        <f>_xll.qlCalendarAdvance(Calendar,$D2271,B2272,"f",FALSE)</f>
        <v>55387</v>
      </c>
      <c r="E2272" s="177">
        <f>_xll.qlInterestRateIndexValueDate(IndexON,D2272)</f>
        <v>55387</v>
      </c>
      <c r="F2272" s="193">
        <f>IFERROR(_xll.qlIndexFixing(IndexON,D2272,TRUE,_xll.ohTrigger(RecalcTrigger,TriggerON)),NA())</f>
        <v>1.472794391723653E-2</v>
      </c>
      <c r="H2272" s="42">
        <f>_xll.qlCalendarAdvance(Calendar,$H2271,B2272,"f",FALSE)</f>
        <v>55387</v>
      </c>
      <c r="I2272" s="177">
        <f>_xll.qlInterestRateIndexValueDate(Index1M,$H2272)</f>
        <v>55389</v>
      </c>
      <c r="J2272" s="182">
        <f>IFERROR(_xll.qlIndexFixing(Index1M,$H2272,TRUE,_xll.ohTrigger(RecalcTrigger,Trigger1M)),NA())</f>
        <v>1.4740308622523679E-2</v>
      </c>
      <c r="K2272" s="44">
        <f>IFERROR(_xll.qlIndexFixing(Index3M,H2272,TRUE,_xll.ohTrigger(RecalcTrigger,Trigger3M)),NA())</f>
        <v>1.4830213336143028E-2</v>
      </c>
      <c r="L2272" s="44">
        <f>IFERROR(_xll.qlIndexFixing(Index6M,$H2272,TRUE,_xll.ohTrigger(RecalcTrigger,Trigger6M)),NA())</f>
        <v>1.5234669420745743E-2</v>
      </c>
      <c r="M2272" s="183">
        <f>IFERROR(_xll.qlIndexFixing(Index1Y,$H2272,TRUE,_xll.ohTrigger(RecalcTrigger,Trigger1Y)),NA())</f>
        <v>1.5315077298676611E-2</v>
      </c>
      <c r="N2272" s="182">
        <f>IFERROR(_xll.qlIndexFixing(ONIndex1M,I2272,TRUE,_xll.ohTrigger(RecalcTrigger,Trigger1M)),NA())</f>
        <v>1.4735904309182146E-2</v>
      </c>
      <c r="O2272" s="44">
        <f>IFERROR(_xll.qlIndexFixing(ONIndex3M,I2272,TRUE,_xll.ohTrigger(RecalcTrigger,Trigger3M)),NA())</f>
        <v>1.4804487356103735E-2</v>
      </c>
      <c r="P2272" s="44">
        <f>IFERROR(_xll.qlIndexFixing(ONIndex6M,I2272,TRUE,_xll.ohTrigger(RecalcTrigger,Trigger6M)),NA())</f>
        <v>1.5202008803703038E-2</v>
      </c>
      <c r="Q2272" s="183">
        <f>IFERROR(_xll.qlIndexFixing(ONIndex1Y,I2272,TRUE,_xll.ohTrigger(RecalcTrigger,Trigger1Y)),NA())</f>
        <v>1.5294534592493747E-2</v>
      </c>
    </row>
    <row r="2273" spans="2:17" x14ac:dyDescent="0.2">
      <c r="B2273" s="39" t="s">
        <v>42</v>
      </c>
      <c r="D2273" s="42">
        <f>_xll.qlCalendarAdvance(Calendar,$D2272,B2273,"f",FALSE)</f>
        <v>55394</v>
      </c>
      <c r="E2273" s="177">
        <f>_xll.qlInterestRateIndexValueDate(IndexON,D2273)</f>
        <v>55394</v>
      </c>
      <c r="F2273" s="193">
        <f>IFERROR(_xll.qlIndexFixing(IndexON,D2273,TRUE,_xll.ohTrigger(RecalcTrigger,TriggerON)),NA())</f>
        <v>1.4725106244819486E-2</v>
      </c>
      <c r="H2273" s="42">
        <f>_xll.qlCalendarAdvance(Calendar,$H2272,B2273,"f",FALSE)</f>
        <v>55394</v>
      </c>
      <c r="I2273" s="177">
        <f>_xll.qlInterestRateIndexValueDate(Index1M,$H2273)</f>
        <v>55396</v>
      </c>
      <c r="J2273" s="182">
        <f>IFERROR(_xll.qlIndexFixing(Index1M,$H2273,TRUE,_xll.ohTrigger(RecalcTrigger,Trigger1M)),NA())</f>
        <v>1.4737026105195467E-2</v>
      </c>
      <c r="K2273" s="44">
        <f>IFERROR(_xll.qlIndexFixing(Index3M,H2273,TRUE,_xll.ohTrigger(RecalcTrigger,Trigger3M)),NA())</f>
        <v>1.4829590442735548E-2</v>
      </c>
      <c r="L2273" s="44">
        <f>IFERROR(_xll.qlIndexFixing(Index6M,$H2273,TRUE,_xll.ohTrigger(RecalcTrigger,Trigger6M)),NA())</f>
        <v>1.5231763977086716E-2</v>
      </c>
      <c r="M2273" s="183">
        <f>IFERROR(_xll.qlIndexFixing(Index1Y,$H2273,TRUE,_xll.ohTrigger(RecalcTrigger,Trigger1Y)),NA())</f>
        <v>1.531091571868296E-2</v>
      </c>
      <c r="N2273" s="182">
        <f>IFERROR(_xll.qlIndexFixing(ONIndex1M,I2273,TRUE,_xll.ohTrigger(RecalcTrigger,Trigger1M)),NA())</f>
        <v>1.4732920292228613E-2</v>
      </c>
      <c r="O2273" s="44">
        <f>IFERROR(_xll.qlIndexFixing(ONIndex3M,I2273,TRUE,_xll.ohTrigger(RecalcTrigger,Trigger3M)),NA())</f>
        <v>1.4804155720105072E-2</v>
      </c>
      <c r="P2273" s="44">
        <f>IFERROR(_xll.qlIndexFixing(ONIndex6M,I2273,TRUE,_xll.ohTrigger(RecalcTrigger,Trigger6M)),NA())</f>
        <v>1.520033594273329E-2</v>
      </c>
      <c r="Q2273" s="183">
        <f>IFERROR(_xll.qlIndexFixing(ONIndex1Y,I2273,TRUE,_xll.ohTrigger(RecalcTrigger,Trigger1Y)),NA())</f>
        <v>1.5291198495495095E-2</v>
      </c>
    </row>
    <row r="2274" spans="2:17" x14ac:dyDescent="0.2">
      <c r="B2274" s="39" t="s">
        <v>42</v>
      </c>
      <c r="D2274" s="42">
        <f>_xll.qlCalendarAdvance(Calendar,$D2273,B2274,"f",FALSE)</f>
        <v>55401</v>
      </c>
      <c r="E2274" s="177">
        <f>_xll.qlInterestRateIndexValueDate(IndexON,D2274)</f>
        <v>55401</v>
      </c>
      <c r="F2274" s="193">
        <f>IFERROR(_xll.qlIndexFixing(IndexON,D2274,TRUE,_xll.ohTrigger(RecalcTrigger,TriggerON)),NA())</f>
        <v>1.4722238666164955E-2</v>
      </c>
      <c r="H2274" s="42">
        <f>_xll.qlCalendarAdvance(Calendar,$H2273,B2274,"f",FALSE)</f>
        <v>55401</v>
      </c>
      <c r="I2274" s="177">
        <f>_xll.qlInterestRateIndexValueDate(Index1M,$H2274)</f>
        <v>55403</v>
      </c>
      <c r="J2274" s="182">
        <f>IFERROR(_xll.qlIndexFixing(Index1M,$H2274,TRUE,_xll.ohTrigger(RecalcTrigger,Trigger1M)),NA())</f>
        <v>1.4734209147123922E-2</v>
      </c>
      <c r="K2274" s="44">
        <f>IFERROR(_xll.qlIndexFixing(Index3M,H2274,TRUE,_xll.ohTrigger(RecalcTrigger,Trigger3M)),NA())</f>
        <v>1.4829246313846646E-2</v>
      </c>
      <c r="L2274" s="44">
        <f>IFERROR(_xll.qlIndexFixing(Index6M,$H2274,TRUE,_xll.ohTrigger(RecalcTrigger,Trigger6M)),NA())</f>
        <v>1.5229354236862211E-2</v>
      </c>
      <c r="M2274" s="183">
        <f>IFERROR(_xll.qlIndexFixing(Index1Y,$H2274,TRUE,_xll.ohTrigger(RecalcTrigger,Trigger1Y)),NA())</f>
        <v>1.5306781707261727E-2</v>
      </c>
      <c r="N2274" s="182">
        <f>IFERROR(_xll.qlIndexFixing(ONIndex1M,I2274,TRUE,_xll.ohTrigger(RecalcTrigger,Trigger1M)),NA())</f>
        <v>1.4729907460884206E-2</v>
      </c>
      <c r="O2274" s="44">
        <f>IFERROR(_xll.qlIndexFixing(ONIndex3M,I2274,TRUE,_xll.ohTrigger(RecalcTrigger,Trigger3M)),NA())</f>
        <v>1.4803822457567506E-2</v>
      </c>
      <c r="P2274" s="44">
        <f>IFERROR(_xll.qlIndexFixing(ONIndex6M,I2274,TRUE,_xll.ohTrigger(RecalcTrigger,Trigger6M)),NA())</f>
        <v>1.519861018064006E-2</v>
      </c>
      <c r="Q2274" s="183">
        <f>IFERROR(_xll.qlIndexFixing(ONIndex1Y,I2274,TRUE,_xll.ohTrigger(RecalcTrigger,Trigger1Y)),NA())</f>
        <v>1.528783463606409E-2</v>
      </c>
    </row>
    <row r="2275" spans="2:17" x14ac:dyDescent="0.2">
      <c r="B2275" s="39" t="s">
        <v>42</v>
      </c>
      <c r="D2275" s="42">
        <f>_xll.qlCalendarAdvance(Calendar,$D2274,B2275,"f",FALSE)</f>
        <v>55408</v>
      </c>
      <c r="E2275" s="177">
        <f>_xll.qlInterestRateIndexValueDate(IndexON,D2275)</f>
        <v>55408</v>
      </c>
      <c r="F2275" s="193">
        <f>IFERROR(_xll.qlIndexFixing(IndexON,D2275,TRUE,_xll.ohTrigger(RecalcTrigger,TriggerON)),NA())</f>
        <v>1.4719341128754948E-2</v>
      </c>
      <c r="H2275" s="42">
        <f>_xll.qlCalendarAdvance(Calendar,$H2274,B2275,"f",FALSE)</f>
        <v>55408</v>
      </c>
      <c r="I2275" s="177">
        <f>_xll.qlInterestRateIndexValueDate(Index1M,$H2275)</f>
        <v>55410</v>
      </c>
      <c r="J2275" s="182">
        <f>IFERROR(_xll.qlIndexFixing(Index1M,$H2275,TRUE,_xll.ohTrigger(RecalcTrigger,Trigger1M)),NA())</f>
        <v>1.4731115961548746E-2</v>
      </c>
      <c r="K2275" s="44">
        <f>IFERROR(_xll.qlIndexFixing(Index3M,H2275,TRUE,_xll.ohTrigger(RecalcTrigger,Trigger3M)),NA())</f>
        <v>1.4828900535108257E-2</v>
      </c>
      <c r="L2275" s="44">
        <f>IFERROR(_xll.qlIndexFixing(Index6M,$H2275,TRUE,_xll.ohTrigger(RecalcTrigger,Trigger6M)),NA())</f>
        <v>1.5226889739362507E-2</v>
      </c>
      <c r="M2275" s="183">
        <f>IFERROR(_xll.qlIndexFixing(Index1Y,$H2275,TRUE,_xll.ohTrigger(RecalcTrigger,Trigger1Y)),NA())</f>
        <v>1.5302589643083548E-2</v>
      </c>
      <c r="N2275" s="182">
        <f>IFERROR(_xll.qlIndexFixing(ONIndex1M,I2275,TRUE,_xll.ohTrigger(RecalcTrigger,Trigger1M)),NA())</f>
        <v>1.472686576558857E-2</v>
      </c>
      <c r="O2275" s="44">
        <f>IFERROR(_xll.qlIndexFixing(ONIndex3M,I2275,TRUE,_xll.ohTrigger(RecalcTrigger,Trigger3M)),NA())</f>
        <v>1.4803487566092954E-2</v>
      </c>
      <c r="P2275" s="44">
        <f>IFERROR(_xll.qlIndexFixing(ONIndex6M,I2275,TRUE,_xll.ohTrigger(RecalcTrigger,Trigger6M)),NA())</f>
        <v>1.5196831409189926E-2</v>
      </c>
      <c r="Q2275" s="183">
        <f>IFERROR(_xll.qlIndexFixing(ONIndex1Y,I2275,TRUE,_xll.ohTrigger(RecalcTrigger,Trigger1Y)),NA())</f>
        <v>1.5284442964480505E-2</v>
      </c>
    </row>
    <row r="2276" spans="2:17" x14ac:dyDescent="0.2">
      <c r="B2276" s="39" t="s">
        <v>42</v>
      </c>
      <c r="D2276" s="42">
        <f>_xll.qlCalendarAdvance(Calendar,$D2275,B2276,"f",FALSE)</f>
        <v>55415</v>
      </c>
      <c r="E2276" s="177">
        <f>_xll.qlInterestRateIndexValueDate(IndexON,D2276)</f>
        <v>55415</v>
      </c>
      <c r="F2276" s="193">
        <f>IFERROR(_xll.qlIndexFixing(IndexON,D2276,TRUE,_xll.ohTrigger(RecalcTrigger,TriggerON)),NA())</f>
        <v>1.4716413580391219E-2</v>
      </c>
      <c r="H2276" s="42">
        <f>_xll.qlCalendarAdvance(Calendar,$H2275,B2276,"f",FALSE)</f>
        <v>55415</v>
      </c>
      <c r="I2276" s="177">
        <f>_xll.qlInterestRateIndexValueDate(Index1M,$H2276)</f>
        <v>55417</v>
      </c>
      <c r="J2276" s="182">
        <f>IFERROR(_xll.qlIndexFixing(Index1M,$H2276,TRUE,_xll.ohTrigger(RecalcTrigger,Trigger1M)),NA())</f>
        <v>1.4727993744251544E-2</v>
      </c>
      <c r="K2276" s="44">
        <f>IFERROR(_xll.qlIndexFixing(Index3M,H2276,TRUE,_xll.ohTrigger(RecalcTrigger,Trigger3M)),NA())</f>
        <v>1.4828553104010739E-2</v>
      </c>
      <c r="L2276" s="44">
        <f>IFERROR(_xll.qlIndexFixing(Index6M,$H2276,TRUE,_xll.ohTrigger(RecalcTrigger,Trigger6M)),NA())</f>
        <v>1.522437037594045E-2</v>
      </c>
      <c r="M2276" s="183">
        <f>IFERROR(_xll.qlIndexFixing(Index1Y,$H2276,TRUE,_xll.ohTrigger(RecalcTrigger,Trigger1Y)),NA())</f>
        <v>1.5298367999478635E-2</v>
      </c>
      <c r="N2276" s="182">
        <f>IFERROR(_xll.qlIndexFixing(ONIndex1M,I2276,TRUE,_xll.ohTrigger(RecalcTrigger,Trigger1M)),NA())</f>
        <v>1.4723795156301733E-2</v>
      </c>
      <c r="O2276" s="44">
        <f>IFERROR(_xll.qlIndexFixing(ONIndex3M,I2276,TRUE,_xll.ohTrigger(RecalcTrigger,Trigger3M)),NA())</f>
        <v>1.4803151042803719E-2</v>
      </c>
      <c r="P2276" s="44">
        <f>IFERROR(_xll.qlIndexFixing(ONIndex6M,I2276,TRUE,_xll.ohTrigger(RecalcTrigger,Trigger6M)),NA())</f>
        <v>1.519499952046921E-2</v>
      </c>
      <c r="Q2276" s="183">
        <f>IFERROR(_xll.qlIndexFixing(ONIndex1Y,I2276,TRUE,_xll.ohTrigger(RecalcTrigger,Trigger1Y)),NA())</f>
        <v>1.5281023430544494E-2</v>
      </c>
    </row>
    <row r="2277" spans="2:17" x14ac:dyDescent="0.2">
      <c r="B2277" s="39" t="s">
        <v>42</v>
      </c>
      <c r="D2277" s="42">
        <f>_xll.qlCalendarAdvance(Calendar,$D2276,B2277,"f",FALSE)</f>
        <v>55422</v>
      </c>
      <c r="E2277" s="177">
        <f>_xll.qlInterestRateIndexValueDate(IndexON,D2277)</f>
        <v>55422</v>
      </c>
      <c r="F2277" s="193">
        <f>IFERROR(_xll.qlIndexFixing(IndexON,D2277,TRUE,_xll.ohTrigger(RecalcTrigger,TriggerON)),NA())</f>
        <v>1.4713455968156097E-2</v>
      </c>
      <c r="H2277" s="42">
        <f>_xll.qlCalendarAdvance(Calendar,$H2276,B2277,"f",FALSE)</f>
        <v>55422</v>
      </c>
      <c r="I2277" s="177">
        <f>_xll.qlInterestRateIndexValueDate(Index1M,$H2277)</f>
        <v>55424</v>
      </c>
      <c r="J2277" s="182">
        <f>IFERROR(_xll.qlIndexFixing(Index1M,$H2277,TRUE,_xll.ohTrigger(RecalcTrigger,Trigger1M)),NA())</f>
        <v>1.4724842445379693E-2</v>
      </c>
      <c r="K2277" s="44">
        <f>IFERROR(_xll.qlIndexFixing(Index3M,H2277,TRUE,_xll.ohTrigger(RecalcTrigger,Trigger3M)),NA())</f>
        <v>1.482820401805148E-2</v>
      </c>
      <c r="L2277" s="44">
        <f>IFERROR(_xll.qlIndexFixing(Index6M,$H2277,TRUE,_xll.ohTrigger(RecalcTrigger,Trigger6M)),NA())</f>
        <v>1.5221796037951953E-2</v>
      </c>
      <c r="M2277" s="183">
        <f>IFERROR(_xll.qlIndexFixing(Index1Y,$H2277,TRUE,_xll.ohTrigger(RecalcTrigger,Trigger1Y)),NA())</f>
        <v>1.5294116726116162E-2</v>
      </c>
      <c r="N2277" s="182">
        <f>IFERROR(_xll.qlIndexFixing(ONIndex1M,I2277,TRUE,_xll.ohTrigger(RecalcTrigger,Trigger1M)),NA())</f>
        <v>1.4720695583223531E-2</v>
      </c>
      <c r="O2277" s="44">
        <f>IFERROR(_xll.qlIndexFixing(ONIndex3M,I2277,TRUE,_xll.ohTrigger(RecalcTrigger,Trigger3M)),NA())</f>
        <v>1.4802812885301719E-2</v>
      </c>
      <c r="P2277" s="44">
        <f>IFERROR(_xll.qlIndexFixing(ONIndex6M,I2277,TRUE,_xll.ohTrigger(RecalcTrigger,Trigger6M)),NA())</f>
        <v>1.5193114406324426E-2</v>
      </c>
      <c r="Q2277" s="183">
        <f>IFERROR(_xll.qlIndexFixing(ONIndex1Y,I2277,TRUE,_xll.ohTrigger(RecalcTrigger,Trigger1Y)),NA())</f>
        <v>1.5277575984375957E-2</v>
      </c>
    </row>
    <row r="2278" spans="2:17" x14ac:dyDescent="0.2">
      <c r="B2278" s="39" t="s">
        <v>42</v>
      </c>
      <c r="D2278" s="42">
        <f>_xll.qlCalendarAdvance(Calendar,$D2277,B2278,"f",FALSE)</f>
        <v>55429</v>
      </c>
      <c r="E2278" s="177">
        <f>_xll.qlInterestRateIndexValueDate(IndexON,D2278)</f>
        <v>55429</v>
      </c>
      <c r="F2278" s="193">
        <f>IFERROR(_xll.qlIndexFixing(IndexON,D2278,TRUE,_xll.ohTrigger(RecalcTrigger,TriggerON)),NA())</f>
        <v>1.4710468239611529E-2</v>
      </c>
      <c r="H2278" s="42">
        <f>_xll.qlCalendarAdvance(Calendar,$H2277,B2278,"f",FALSE)</f>
        <v>55429</v>
      </c>
      <c r="I2278" s="177">
        <f>_xll.qlInterestRateIndexValueDate(Index1M,$H2278)</f>
        <v>55431</v>
      </c>
      <c r="J2278" s="182">
        <f>IFERROR(_xll.qlIndexFixing(Index1M,$H2278,TRUE,_xll.ohTrigger(RecalcTrigger,Trigger1M)),NA())</f>
        <v>1.4721662015085568E-2</v>
      </c>
      <c r="K2278" s="44">
        <f>IFERROR(_xll.qlIndexFixing(Index3M,H2278,TRUE,_xll.ohTrigger(RecalcTrigger,Trigger3M)),NA())</f>
        <v>1.4828132890519426E-2</v>
      </c>
      <c r="L2278" s="44">
        <f>IFERROR(_xll.qlIndexFixing(Index6M,$H2278,TRUE,_xll.ohTrigger(RecalcTrigger,Trigger6M)),NA())</f>
        <v>1.5219280429222116E-2</v>
      </c>
      <c r="M2278" s="183">
        <f>IFERROR(_xll.qlIndexFixing(Index1Y,$H2278,TRUE,_xll.ohTrigger(RecalcTrigger,Trigger1Y)),NA())</f>
        <v>1.5289835772668559E-2</v>
      </c>
      <c r="N2278" s="182">
        <f>IFERROR(_xll.qlIndexFixing(ONIndex1M,I2278,TRUE,_xll.ohTrigger(RecalcTrigger,Trigger1M)),NA())</f>
        <v>1.4717566996633735E-2</v>
      </c>
      <c r="O2278" s="44">
        <f>IFERROR(_xll.qlIndexFixing(ONIndex3M,I2278,TRUE,_xll.ohTrigger(RecalcTrigger,Trigger3M)),NA())</f>
        <v>1.4802473091188872E-2</v>
      </c>
      <c r="P2278" s="44">
        <f>IFERROR(_xll.qlIndexFixing(ONIndex6M,I2278,TRUE,_xll.ohTrigger(RecalcTrigger,Trigger6M)),NA())</f>
        <v>1.5191175958841896E-2</v>
      </c>
      <c r="Q2278" s="183">
        <f>IFERROR(_xll.qlIndexFixing(ONIndex1Y,I2278,TRUE,_xll.ohTrigger(RecalcTrigger,Trigger1Y)),NA())</f>
        <v>1.5274100576094796E-2</v>
      </c>
    </row>
    <row r="2279" spans="2:17" x14ac:dyDescent="0.2">
      <c r="B2279" s="39" t="s">
        <v>42</v>
      </c>
      <c r="D2279" s="42">
        <f>_xll.qlCalendarAdvance(Calendar,$D2278,B2279,"f",FALSE)</f>
        <v>55436</v>
      </c>
      <c r="E2279" s="177">
        <f>_xll.qlInterestRateIndexValueDate(IndexON,D2279)</f>
        <v>55436</v>
      </c>
      <c r="F2279" s="193">
        <f>IFERROR(_xll.qlIndexFixing(IndexON,D2279,TRUE,_xll.ohTrigger(RecalcTrigger,TriggerON)),NA())</f>
        <v>1.4707450342399397E-2</v>
      </c>
      <c r="H2279" s="42">
        <f>_xll.qlCalendarAdvance(Calendar,$H2278,B2279,"f",FALSE)</f>
        <v>55436</v>
      </c>
      <c r="I2279" s="177">
        <f>_xll.qlInterestRateIndexValueDate(Index1M,$H2279)</f>
        <v>55438</v>
      </c>
      <c r="J2279" s="182">
        <f>IFERROR(_xll.qlIndexFixing(Index1M,$H2279,TRUE,_xll.ohTrigger(RecalcTrigger,Trigger1M)),NA())</f>
        <v>1.4718452403504056E-2</v>
      </c>
      <c r="K2279" s="44">
        <f>IFERROR(_xll.qlIndexFixing(Index3M,H2279,TRUE,_xll.ohTrigger(RecalcTrigger,Trigger3M)),NA())</f>
        <v>1.4827780353770937E-2</v>
      </c>
      <c r="L2279" s="44">
        <f>IFERROR(_xll.qlIndexFixing(Index6M,$H2279,TRUE,_xll.ohTrigger(RecalcTrigger,Trigger6M)),NA())</f>
        <v>1.5216591722782986E-2</v>
      </c>
      <c r="M2279" s="183">
        <f>IFERROR(_xll.qlIndexFixing(Index1Y,$H2279,TRUE,_xll.ohTrigger(RecalcTrigger,Trigger1Y)),NA())</f>
        <v>1.5285525088812169E-2</v>
      </c>
      <c r="N2279" s="182">
        <f>IFERROR(_xll.qlIndexFixing(ONIndex1M,I2279,TRUE,_xll.ohTrigger(RecalcTrigger,Trigger1M)),NA())</f>
        <v>1.4714409346652246E-2</v>
      </c>
      <c r="O2279" s="44">
        <f>IFERROR(_xll.qlIndexFixing(ONIndex3M,I2279,TRUE,_xll.ohTrigger(RecalcTrigger,Trigger3M)),NA())</f>
        <v>1.4802131657907225E-2</v>
      </c>
      <c r="P2279" s="44">
        <f>IFERROR(_xll.qlIndexFixing(ONIndex6M,I2279,TRUE,_xll.ohTrigger(RecalcTrigger,Trigger6M)),NA())</f>
        <v>1.5189184070107942E-2</v>
      </c>
      <c r="Q2279" s="183">
        <f>IFERROR(_xll.qlIndexFixing(ONIndex1Y,I2279,TRUE,_xll.ohTrigger(RecalcTrigger,Trigger1Y)),NA())</f>
        <v>1.5270597155820909E-2</v>
      </c>
    </row>
    <row r="2280" spans="2:17" x14ac:dyDescent="0.2">
      <c r="B2280" s="39" t="s">
        <v>42</v>
      </c>
      <c r="D2280" s="42">
        <f>_xll.qlCalendarAdvance(Calendar,$D2279,B2280,"f",FALSE)</f>
        <v>55443</v>
      </c>
      <c r="E2280" s="177">
        <f>_xll.qlInterestRateIndexValueDate(IndexON,D2280)</f>
        <v>55443</v>
      </c>
      <c r="F2280" s="193">
        <f>IFERROR(_xll.qlIndexFixing(IndexON,D2280,TRUE,_xll.ohTrigger(RecalcTrigger,TriggerON)),NA())</f>
        <v>1.4704402224081647E-2</v>
      </c>
      <c r="H2280" s="42">
        <f>_xll.qlCalendarAdvance(Calendar,$H2279,B2280,"f",FALSE)</f>
        <v>55443</v>
      </c>
      <c r="I2280" s="177">
        <f>_xll.qlInterestRateIndexValueDate(Index1M,$H2280)</f>
        <v>55445</v>
      </c>
      <c r="J2280" s="182">
        <f>IFERROR(_xll.qlIndexFixing(Index1M,$H2280,TRUE,_xll.ohTrigger(RecalcTrigger,Trigger1M)),NA())</f>
        <v>1.4715213560800022E-2</v>
      </c>
      <c r="K2280" s="44">
        <f>IFERROR(_xll.qlIndexFixing(Index3M,H2280,TRUE,_xll.ohTrigger(RecalcTrigger,Trigger3M)),NA())</f>
        <v>1.4827426154393282E-2</v>
      </c>
      <c r="L2280" s="44">
        <f>IFERROR(_xll.qlIndexFixing(Index6M,$H2280,TRUE,_xll.ohTrigger(RecalcTrigger,Trigger6M)),NA())</f>
        <v>1.5214266257237345E-2</v>
      </c>
      <c r="M2280" s="183">
        <f>IFERROR(_xll.qlIndexFixing(Index1Y,$H2280,TRUE,_xll.ohTrigger(RecalcTrigger,Trigger1Y)),NA())</f>
        <v>1.5281184624227244E-2</v>
      </c>
      <c r="N2280" s="182">
        <f>IFERROR(_xll.qlIndexFixing(ONIndex1M,I2280,TRUE,_xll.ohTrigger(RecalcTrigger,Trigger1M)),NA())</f>
        <v>1.47112225834789E-2</v>
      </c>
      <c r="O2280" s="44">
        <f>IFERROR(_xll.qlIndexFixing(ONIndex3M,I2280,TRUE,_xll.ohTrigger(RecalcTrigger,Trigger3M)),NA())</f>
        <v>1.4801788582978759E-2</v>
      </c>
      <c r="P2280" s="44">
        <f>IFERROR(_xll.qlIndexFixing(ONIndex6M,I2280,TRUE,_xll.ohTrigger(RecalcTrigger,Trigger6M)),NA())</f>
        <v>1.5187138631969077E-2</v>
      </c>
      <c r="Q2280" s="183">
        <f>IFERROR(_xll.qlIndexFixing(ONIndex1Y,I2280,TRUE,_xll.ohTrigger(RecalcTrigger,Trigger1Y)),NA())</f>
        <v>1.526706567359426E-2</v>
      </c>
    </row>
    <row r="2281" spans="2:17" x14ac:dyDescent="0.2">
      <c r="B2281" s="39" t="s">
        <v>42</v>
      </c>
      <c r="D2281" s="42">
        <f>_xll.qlCalendarAdvance(Calendar,$D2280,B2281,"f",FALSE)</f>
        <v>55450</v>
      </c>
      <c r="E2281" s="177">
        <f>_xll.qlInterestRateIndexValueDate(IndexON,D2281)</f>
        <v>55450</v>
      </c>
      <c r="F2281" s="193">
        <f>IFERROR(_xll.qlIndexFixing(IndexON,D2281,TRUE,_xll.ohTrigger(RecalcTrigger,TriggerON)),NA())</f>
        <v>1.4701323831900481E-2</v>
      </c>
      <c r="H2281" s="42">
        <f>_xll.qlCalendarAdvance(Calendar,$H2280,B2281,"f",FALSE)</f>
        <v>55450</v>
      </c>
      <c r="I2281" s="177">
        <f>_xll.qlInterestRateIndexValueDate(Index1M,$H2281)</f>
        <v>55452</v>
      </c>
      <c r="J2281" s="182">
        <f>IFERROR(_xll.qlIndexFixing(Index1M,$H2281,TRUE,_xll.ohTrigger(RecalcTrigger,Trigger1M)),NA())</f>
        <v>1.4711945437110852E-2</v>
      </c>
      <c r="K2281" s="44">
        <f>IFERROR(_xll.qlIndexFixing(Index3M,H2281,TRUE,_xll.ohTrigger(RecalcTrigger,Trigger3M)),NA())</f>
        <v>1.4827070289876298E-2</v>
      </c>
      <c r="L2281" s="44">
        <f>IFERROR(_xll.qlIndexFixing(Index6M,$H2281,TRUE,_xll.ohTrigger(RecalcTrigger,Trigger6M)),NA())</f>
        <v>1.5211048269684026E-2</v>
      </c>
      <c r="M2281" s="183">
        <f>IFERROR(_xll.qlIndexFixing(Index1Y,$H2281,TRUE,_xll.ohTrigger(RecalcTrigger,Trigger1Y)),NA())</f>
        <v>1.5276814328596859E-2</v>
      </c>
      <c r="N2281" s="182">
        <f>IFERROR(_xll.qlIndexFixing(ONIndex1M,I2281,TRUE,_xll.ohTrigger(RecalcTrigger,Trigger1M)),NA())</f>
        <v>1.4708006657313533E-2</v>
      </c>
      <c r="O2281" s="44">
        <f>IFERROR(_xll.qlIndexFixing(ONIndex3M,I2281,TRUE,_xll.ohTrigger(RecalcTrigger,Trigger3M)),NA())</f>
        <v>1.480144386384552E-2</v>
      </c>
      <c r="P2281" s="44">
        <f>IFERROR(_xll.qlIndexFixing(ONIndex6M,I2281,TRUE,_xll.ohTrigger(RecalcTrigger,Trigger6M)),NA())</f>
        <v>1.5185039536271816E-2</v>
      </c>
      <c r="Q2281" s="183">
        <f>IFERROR(_xll.qlIndexFixing(ONIndex1Y,I2281,TRUE,_xll.ohTrigger(RecalcTrigger,Trigger1Y)),NA())</f>
        <v>1.5263506079294942E-2</v>
      </c>
    </row>
    <row r="2282" spans="2:17" x14ac:dyDescent="0.2">
      <c r="B2282" s="39" t="s">
        <v>42</v>
      </c>
      <c r="D2282" s="42">
        <f>_xll.qlCalendarAdvance(Calendar,$D2281,B2282,"f",FALSE)</f>
        <v>55457</v>
      </c>
      <c r="E2282" s="177">
        <f>_xll.qlInterestRateIndexValueDate(IndexON,D2282)</f>
        <v>55457</v>
      </c>
      <c r="F2282" s="193">
        <f>IFERROR(_xll.qlIndexFixing(IndexON,D2282,TRUE,_xll.ohTrigger(RecalcTrigger,TriggerON)),NA())</f>
        <v>1.4698215113417845E-2</v>
      </c>
      <c r="H2282" s="42">
        <f>_xll.qlCalendarAdvance(Calendar,$H2281,B2282,"f",FALSE)</f>
        <v>55457</v>
      </c>
      <c r="I2282" s="177">
        <f>_xll.qlInterestRateIndexValueDate(Index1M,$H2282)</f>
        <v>55459</v>
      </c>
      <c r="J2282" s="182">
        <f>IFERROR(_xll.qlIndexFixing(Index1M,$H2282,TRUE,_xll.ohTrigger(RecalcTrigger,Trigger1M)),NA())</f>
        <v>1.470864798258642E-2</v>
      </c>
      <c r="K2282" s="44">
        <f>IFERROR(_xll.qlIndexFixing(Index3M,H2282,TRUE,_xll.ohTrigger(RecalcTrigger,Trigger3M)),NA())</f>
        <v>1.4826712757713292E-2</v>
      </c>
      <c r="L2282" s="44">
        <f>IFERROR(_xll.qlIndexFixing(Index6M,$H2282,TRUE,_xll.ohTrigger(RecalcTrigger,Trigger6M)),NA())</f>
        <v>1.5208095927367061E-2</v>
      </c>
      <c r="M2282" s="183">
        <f>IFERROR(_xll.qlIndexFixing(Index1Y,$H2282,TRUE,_xll.ohTrigger(RecalcTrigger,Trigger1Y)),NA())</f>
        <v>1.5272414151608E-2</v>
      </c>
      <c r="N2282" s="182">
        <f>IFERROR(_xll.qlIndexFixing(ONIndex1M,I2282,TRUE,_xll.ohTrigger(RecalcTrigger,Trigger1M)),NA())</f>
        <v>1.470476151835598E-2</v>
      </c>
      <c r="O2282" s="44">
        <f>IFERROR(_xll.qlIndexFixing(ONIndex3M,I2282,TRUE,_xll.ohTrigger(RecalcTrigger,Trigger3M)),NA())</f>
        <v>1.48010974982693E-2</v>
      </c>
      <c r="P2282" s="44">
        <f>IFERROR(_xll.qlIndexFixing(ONIndex6M,I2282,TRUE,_xll.ohTrigger(RecalcTrigger,Trigger6M)),NA())</f>
        <v>1.5182886675342289E-2</v>
      </c>
      <c r="Q2282" s="183">
        <f>IFERROR(_xll.qlIndexFixing(ONIndex1Y,I2282,TRUE,_xll.ohTrigger(RecalcTrigger,Trigger1Y)),NA())</f>
        <v>1.5259918323282662E-2</v>
      </c>
    </row>
    <row r="2283" spans="2:17" x14ac:dyDescent="0.2">
      <c r="B2283" s="39" t="s">
        <v>42</v>
      </c>
      <c r="D2283" s="42">
        <f>_xll.qlCalendarAdvance(Calendar,$D2282,B2283,"f",FALSE)</f>
        <v>55464</v>
      </c>
      <c r="E2283" s="177">
        <f>_xll.qlInterestRateIndexValueDate(IndexON,D2283)</f>
        <v>55464</v>
      </c>
      <c r="F2283" s="193">
        <f>IFERROR(_xll.qlIndexFixing(IndexON,D2283,TRUE,_xll.ohTrigger(RecalcTrigger,TriggerON)),NA())</f>
        <v>1.4695076016275621E-2</v>
      </c>
      <c r="H2283" s="42">
        <f>_xll.qlCalendarAdvance(Calendar,$H2282,B2283,"f",FALSE)</f>
        <v>55464</v>
      </c>
      <c r="I2283" s="177">
        <f>_xll.qlInterestRateIndexValueDate(Index1M,$H2283)</f>
        <v>55466</v>
      </c>
      <c r="J2283" s="182">
        <f>IFERROR(_xll.qlIndexFixing(Index1M,$H2283,TRUE,_xll.ohTrigger(RecalcTrigger,Trigger1M)),NA())</f>
        <v>1.4705321147376604E-2</v>
      </c>
      <c r="K2283" s="44">
        <f>IFERROR(_xll.qlIndexFixing(Index3M,H2283,TRUE,_xll.ohTrigger(RecalcTrigger,Trigger3M)),NA())</f>
        <v>1.4826353555400181E-2</v>
      </c>
      <c r="L2283" s="44">
        <f>IFERROR(_xll.qlIndexFixing(Index6M,$H2283,TRUE,_xll.ohTrigger(RecalcTrigger,Trigger6M)),NA())</f>
        <v>1.5205189460764285E-2</v>
      </c>
      <c r="M2283" s="183">
        <f>IFERROR(_xll.qlIndexFixing(Index1Y,$H2283,TRUE,_xll.ohTrigger(RecalcTrigger,Trigger1Y)),NA())</f>
        <v>1.5267984042951344E-2</v>
      </c>
      <c r="N2283" s="182">
        <f>IFERROR(_xll.qlIndexFixing(ONIndex1M,I2283,TRUE,_xll.ohTrigger(RecalcTrigger,Trigger1M)),NA())</f>
        <v>1.4701487116726142E-2</v>
      </c>
      <c r="O2283" s="44">
        <f>IFERROR(_xll.qlIndexFixing(ONIndex3M,I2283,TRUE,_xll.ohTrigger(RecalcTrigger,Trigger3M)),NA())</f>
        <v>1.4800749483452336E-2</v>
      </c>
      <c r="P2283" s="44">
        <f>IFERROR(_xll.qlIndexFixing(ONIndex6M,I2283,TRUE,_xll.ohTrigger(RecalcTrigger,Trigger6M)),NA())</f>
        <v>1.5180679940867137E-2</v>
      </c>
      <c r="Q2283" s="183">
        <f>IFERROR(_xll.qlIndexFixing(ONIndex1Y,I2283,TRUE,_xll.ohTrigger(RecalcTrigger,Trigger1Y)),NA())</f>
        <v>1.5256302355517448E-2</v>
      </c>
    </row>
    <row r="2284" spans="2:17" x14ac:dyDescent="0.2">
      <c r="B2284" s="39" t="s">
        <v>42</v>
      </c>
      <c r="D2284" s="42">
        <f>_xll.qlCalendarAdvance(Calendar,$D2283,B2284,"f",FALSE)</f>
        <v>55471</v>
      </c>
      <c r="E2284" s="177">
        <f>_xll.qlInterestRateIndexValueDate(IndexON,D2284)</f>
        <v>55471</v>
      </c>
      <c r="F2284" s="193">
        <f>IFERROR(_xll.qlIndexFixing(IndexON,D2284,TRUE,_xll.ohTrigger(RecalcTrigger,TriggerON)),NA())</f>
        <v>1.4691906487875883E-2</v>
      </c>
      <c r="H2284" s="42">
        <f>_xll.qlCalendarAdvance(Calendar,$H2283,B2284,"f",FALSE)</f>
        <v>55471</v>
      </c>
      <c r="I2284" s="177">
        <f>_xll.qlInterestRateIndexValueDate(Index1M,$H2284)</f>
        <v>55473</v>
      </c>
      <c r="J2284" s="182">
        <f>IFERROR(_xll.qlIndexFixing(Index1M,$H2284,TRUE,_xll.ohTrigger(RecalcTrigger,Trigger1M)),NA())</f>
        <v>1.4701964881633778E-2</v>
      </c>
      <c r="K2284" s="44">
        <f>IFERROR(_xll.qlIndexFixing(Index3M,H2284,TRUE,_xll.ohTrigger(RecalcTrigger,Trigger3M)),NA())</f>
        <v>1.4825992680428536E-2</v>
      </c>
      <c r="L2284" s="44">
        <f>IFERROR(_xll.qlIndexFixing(Index6M,$H2284,TRUE,_xll.ohTrigger(RecalcTrigger,Trigger6M)),NA())</f>
        <v>1.5202227259238019E-2</v>
      </c>
      <c r="M2284" s="183">
        <f>IFERROR(_xll.qlIndexFixing(Index1Y,$H2284,TRUE,_xll.ohTrigger(RecalcTrigger,Trigger1Y)),NA())</f>
        <v>1.5263523952321046E-2</v>
      </c>
      <c r="N2284" s="182">
        <f>IFERROR(_xll.qlIndexFixing(ONIndex1M,I2284,TRUE,_xll.ohTrigger(RecalcTrigger,Trigger1M)),NA())</f>
        <v>1.4698183402623854E-2</v>
      </c>
      <c r="O2284" s="44">
        <f>IFERROR(_xll.qlIndexFixing(ONIndex3M,I2284,TRUE,_xll.ohTrigger(RecalcTrigger,Trigger3M)),NA())</f>
        <v>1.4800399816836673E-2</v>
      </c>
      <c r="P2284" s="44">
        <f>IFERROR(_xll.qlIndexFixing(ONIndex6M,I2284,TRUE,_xll.ohTrigger(RecalcTrigger,Trigger6M)),NA())</f>
        <v>1.5178419224932682E-2</v>
      </c>
      <c r="Q2284" s="183">
        <f>IFERROR(_xll.qlIndexFixing(ONIndex1Y,I2284,TRUE,_xll.ohTrigger(RecalcTrigger,Trigger1Y)),NA())</f>
        <v>1.5252658126039265E-2</v>
      </c>
    </row>
    <row r="2285" spans="2:17" x14ac:dyDescent="0.2">
      <c r="B2285" s="39" t="s">
        <v>42</v>
      </c>
      <c r="D2285" s="42">
        <f>_xll.qlCalendarAdvance(Calendar,$D2284,B2285,"f",FALSE)</f>
        <v>55478</v>
      </c>
      <c r="E2285" s="177">
        <f>_xll.qlInterestRateIndexValueDate(IndexON,D2285)</f>
        <v>55478</v>
      </c>
      <c r="F2285" s="193">
        <f>IFERROR(_xll.qlIndexFixing(IndexON,D2285,TRUE,_xll.ohTrigger(RecalcTrigger,TriggerON)),NA())</f>
        <v>1.4688706475620705E-2</v>
      </c>
      <c r="H2285" s="42">
        <f>_xll.qlCalendarAdvance(Calendar,$H2284,B2285,"f",FALSE)</f>
        <v>55478</v>
      </c>
      <c r="I2285" s="177">
        <f>_xll.qlInterestRateIndexValueDate(Index1M,$H2285)</f>
        <v>55480</v>
      </c>
      <c r="J2285" s="182">
        <f>IFERROR(_xll.qlIndexFixing(Index1M,$H2285,TRUE,_xll.ohTrigger(RecalcTrigger,Trigger1M)),NA())</f>
        <v>1.4698689581633151E-2</v>
      </c>
      <c r="K2285" s="44">
        <f>IFERROR(_xll.qlIndexFixing(Index3M,H2285,TRUE,_xll.ohTrigger(RecalcTrigger,Trigger3M)),NA())</f>
        <v>1.4825630130290798E-2</v>
      </c>
      <c r="L2285" s="44">
        <f>IFERROR(_xll.qlIndexFixing(Index6M,$H2285,TRUE,_xll.ohTrigger(RecalcTrigger,Trigger6M)),NA())</f>
        <v>1.5199209214186344E-2</v>
      </c>
      <c r="M2285" s="183">
        <f>IFERROR(_xll.qlIndexFixing(Index1Y,$H2285,TRUE,_xll.ohTrigger(RecalcTrigger,Trigger1Y)),NA())</f>
        <v>1.525903382941495E-2</v>
      </c>
      <c r="N2285" s="182">
        <f>IFERROR(_xll.qlIndexFixing(ONIndex1M,I2285,TRUE,_xll.ohTrigger(RecalcTrigger,Trigger1M)),NA())</f>
        <v>1.469485032632889E-2</v>
      </c>
      <c r="O2285" s="44">
        <f>IFERROR(_xll.qlIndexFixing(ONIndex3M,I2285,TRUE,_xll.ohTrigger(RecalcTrigger,Trigger3M)),NA())</f>
        <v>1.4800048496343976E-2</v>
      </c>
      <c r="P2285" s="44">
        <f>IFERROR(_xll.qlIndexFixing(ONIndex6M,I2285,TRUE,_xll.ohTrigger(RecalcTrigger,Trigger6M)),NA())</f>
        <v>1.5176104419385439E-2</v>
      </c>
      <c r="Q2285" s="183">
        <f>IFERROR(_xll.qlIndexFixing(ONIndex1Y,I2285,TRUE,_xll.ohTrigger(RecalcTrigger,Trigger1Y)),NA())</f>
        <v>1.5248985584888075E-2</v>
      </c>
    </row>
    <row r="2286" spans="2:17" x14ac:dyDescent="0.2">
      <c r="B2286" s="39" t="s">
        <v>42</v>
      </c>
      <c r="D2286" s="42">
        <f>_xll.qlCalendarAdvance(Calendar,$D2285,B2286,"f",FALSE)</f>
        <v>55485</v>
      </c>
      <c r="E2286" s="177">
        <f>_xll.qlInterestRateIndexValueDate(IndexON,D2286)</f>
        <v>55485</v>
      </c>
      <c r="F2286" s="193">
        <f>IFERROR(_xll.qlIndexFixing(IndexON,D2286,TRUE,_xll.ohTrigger(RecalcTrigger,TriggerON)),NA())</f>
        <v>1.4685475927231906E-2</v>
      </c>
      <c r="H2286" s="42">
        <f>_xll.qlCalendarAdvance(Calendar,$H2285,B2286,"f",FALSE)</f>
        <v>55485</v>
      </c>
      <c r="I2286" s="177">
        <f>_xll.qlInterestRateIndexValueDate(Index1M,$H2286)</f>
        <v>55487</v>
      </c>
      <c r="J2286" s="182">
        <f>IFERROR(_xll.qlIndexFixing(Index1M,$H2286,TRUE,_xll.ohTrigger(RecalcTrigger,Trigger1M)),NA())</f>
        <v>1.4695003349167427E-2</v>
      </c>
      <c r="K2286" s="44">
        <f>IFERROR(_xll.qlIndexFixing(Index3M,H2286,TRUE,_xll.ohTrigger(RecalcTrigger,Trigger3M)),NA())</f>
        <v>1.4824987361940777E-2</v>
      </c>
      <c r="L2286" s="44">
        <f>IFERROR(_xll.qlIndexFixing(Index6M,$H2286,TRUE,_xll.ohTrigger(RecalcTrigger,Trigger6M)),NA())</f>
        <v>1.5196216000164766E-2</v>
      </c>
      <c r="M2286" s="183">
        <f>IFERROR(_xll.qlIndexFixing(Index1Y,$H2286,TRUE,_xll.ohTrigger(RecalcTrigger,Trigger1Y)),NA())</f>
        <v>1.5254576465920731E-2</v>
      </c>
      <c r="N2286" s="182">
        <f>IFERROR(_xll.qlIndexFixing(ONIndex1M,I2286,TRUE,_xll.ohTrigger(RecalcTrigger,Trigger1M)),NA())</f>
        <v>1.4691487837961148E-2</v>
      </c>
      <c r="O2286" s="44">
        <f>IFERROR(_xll.qlIndexFixing(ONIndex3M,I2286,TRUE,_xll.ohTrigger(RecalcTrigger,Trigger3M)),NA())</f>
        <v>1.4799695519176481E-2</v>
      </c>
      <c r="P2286" s="44">
        <f>IFERROR(_xll.qlIndexFixing(ONIndex6M,I2286,TRUE,_xll.ohTrigger(RecalcTrigger,Trigger6M)),NA())</f>
        <v>1.5173735416311729E-2</v>
      </c>
      <c r="Q2286" s="183">
        <f>IFERROR(_xll.qlIndexFixing(ONIndex1Y,I2286,TRUE,_xll.ohTrigger(RecalcTrigger,Trigger1Y)),NA())</f>
        <v>1.5245284682343652E-2</v>
      </c>
    </row>
    <row r="2287" spans="2:17" x14ac:dyDescent="0.2">
      <c r="B2287" s="39" t="s">
        <v>42</v>
      </c>
      <c r="D2287" s="42">
        <f>_xll.qlCalendarAdvance(Calendar,$D2286,B2287,"f",FALSE)</f>
        <v>55492</v>
      </c>
      <c r="E2287" s="177">
        <f>_xll.qlInterestRateIndexValueDate(IndexON,D2287)</f>
        <v>55492</v>
      </c>
      <c r="F2287" s="193">
        <f>IFERROR(_xll.qlIndexFixing(IndexON,D2287,TRUE,_xll.ohTrigger(RecalcTrigger,TriggerON)),NA())</f>
        <v>1.468221478987175E-2</v>
      </c>
      <c r="H2287" s="42">
        <f>_xll.qlCalendarAdvance(Calendar,$H2286,B2287,"f",FALSE)</f>
        <v>55492</v>
      </c>
      <c r="I2287" s="177">
        <f>_xll.qlInterestRateIndexValueDate(Index1M,$H2287)</f>
        <v>55494</v>
      </c>
      <c r="J2287" s="182">
        <f>IFERROR(_xll.qlIndexFixing(Index1M,$H2287,TRUE,_xll.ohTrigger(RecalcTrigger,Trigger1M)),NA())</f>
        <v>1.469171900267352E-2</v>
      </c>
      <c r="K2287" s="44">
        <f>IFERROR(_xll.qlIndexFixing(Index3M,H2287,TRUE,_xll.ohTrigger(RecalcTrigger,Trigger3M)),NA())</f>
        <v>1.4824621589472639E-2</v>
      </c>
      <c r="L2287" s="44">
        <f>IFERROR(_xll.qlIndexFixing(Index6M,$H2287,TRUE,_xll.ohTrigger(RecalcTrigger,Trigger6M)),NA())</f>
        <v>1.5193081768255567E-2</v>
      </c>
      <c r="M2287" s="183">
        <f>IFERROR(_xll.qlIndexFixing(Index1Y,$H2287,TRUE,_xll.ohTrigger(RecalcTrigger,Trigger1Y)),NA())</f>
        <v>1.524996328558435E-2</v>
      </c>
      <c r="N2287" s="182">
        <f>IFERROR(_xll.qlIndexFixing(ONIndex1M,I2287,TRUE,_xll.ohTrigger(RecalcTrigger,Trigger1M)),NA())</f>
        <v>1.4688095887640529E-2</v>
      </c>
      <c r="O2287" s="44">
        <f>IFERROR(_xll.qlIndexFixing(ONIndex3M,I2287,TRUE,_xll.ohTrigger(RecalcTrigger,Trigger3M)),NA())</f>
        <v>1.4799340882856171E-2</v>
      </c>
      <c r="P2287" s="44">
        <f>IFERROR(_xll.qlIndexFixing(ONIndex6M,I2287,TRUE,_xll.ohTrigger(RecalcTrigger,Trigger6M)),NA())</f>
        <v>1.5171312107797874E-2</v>
      </c>
      <c r="Q2287" s="183">
        <f>IFERROR(_xll.qlIndexFixing(ONIndex1Y,I2287,TRUE,_xll.ohTrigger(RecalcTrigger,Trigger1Y)),NA())</f>
        <v>1.5241555368286086E-2</v>
      </c>
    </row>
    <row r="2288" spans="2:17" x14ac:dyDescent="0.2">
      <c r="B2288" s="39" t="s">
        <v>42</v>
      </c>
      <c r="D2288" s="42">
        <f>_xll.qlCalendarAdvance(Calendar,$D2287,B2288,"f",FALSE)</f>
        <v>55499</v>
      </c>
      <c r="E2288" s="177">
        <f>_xll.qlInterestRateIndexValueDate(IndexON,D2288)</f>
        <v>55499</v>
      </c>
      <c r="F2288" s="193">
        <f>IFERROR(_xll.qlIndexFixing(IndexON,D2288,TRUE,_xll.ohTrigger(RecalcTrigger,TriggerON)),NA())</f>
        <v>1.4678923011262057E-2</v>
      </c>
      <c r="H2288" s="42">
        <f>_xll.qlCalendarAdvance(Calendar,$H2287,B2288,"f",FALSE)</f>
        <v>55499</v>
      </c>
      <c r="I2288" s="177">
        <f>_xll.qlInterestRateIndexValueDate(Index1M,$H2288)</f>
        <v>55501</v>
      </c>
      <c r="J2288" s="182">
        <f>IFERROR(_xll.qlIndexFixing(Index1M,$H2288,TRUE,_xll.ohTrigger(RecalcTrigger,Trigger1M)),NA())</f>
        <v>1.4688244516282423E-2</v>
      </c>
      <c r="K2288" s="44">
        <f>IFERROR(_xll.qlIndexFixing(Index3M,H2288,TRUE,_xll.ohTrigger(RecalcTrigger,Trigger3M)),NA())</f>
        <v>1.4824254134567453E-2</v>
      </c>
      <c r="L2288" s="44">
        <f>IFERROR(_xll.qlIndexFixing(Index6M,$H2288,TRUE,_xll.ohTrigger(RecalcTrigger,Trigger6M)),NA())</f>
        <v>1.518989135695867E-2</v>
      </c>
      <c r="M2288" s="183">
        <f>IFERROR(_xll.qlIndexFixing(Index1Y,$H2288,TRUE,_xll.ohTrigger(RecalcTrigger,Trigger1Y)),NA())</f>
        <v>1.5245382764073782E-2</v>
      </c>
      <c r="N2288" s="182">
        <f>IFERROR(_xll.qlIndexFixing(ONIndex1M,I2288,TRUE,_xll.ohTrigger(RecalcTrigger,Trigger1M)),NA())</f>
        <v>1.468467442572674E-2</v>
      </c>
      <c r="O2288" s="44">
        <f>IFERROR(_xll.qlIndexFixing(ONIndex3M,I2288,TRUE,_xll.ohTrigger(RecalcTrigger,Trigger3M)),NA())</f>
        <v>1.4798984584745156E-2</v>
      </c>
      <c r="P2288" s="44">
        <f>IFERROR(_xll.qlIndexFixing(ONIndex6M,I2288,TRUE,_xll.ohTrigger(RecalcTrigger,Trigger6M)),NA())</f>
        <v>1.5168834385530516E-2</v>
      </c>
      <c r="Q2288" s="183">
        <f>IFERROR(_xll.qlIndexFixing(ONIndex1Y,I2288,TRUE,_xll.ohTrigger(RecalcTrigger,Trigger1Y)),NA())</f>
        <v>1.523779759259547E-2</v>
      </c>
    </row>
    <row r="2289" spans="2:17" x14ac:dyDescent="0.2">
      <c r="B2289" s="39" t="s">
        <v>42</v>
      </c>
      <c r="D2289" s="42">
        <f>_xll.qlCalendarAdvance(Calendar,$D2288,B2289,"f",FALSE)</f>
        <v>55506</v>
      </c>
      <c r="E2289" s="177">
        <f>_xll.qlInterestRateIndexValueDate(IndexON,D2289)</f>
        <v>55506</v>
      </c>
      <c r="F2289" s="193">
        <f>IFERROR(_xll.qlIndexFixing(IndexON,D2289,TRUE,_xll.ohTrigger(RecalcTrigger,TriggerON)),NA())</f>
        <v>1.4675600538964773E-2</v>
      </c>
      <c r="H2289" s="42">
        <f>_xll.qlCalendarAdvance(Calendar,$H2288,B2289,"f",FALSE)</f>
        <v>55506</v>
      </c>
      <c r="I2289" s="177">
        <f>_xll.qlInterestRateIndexValueDate(Index1M,$H2289)</f>
        <v>55508</v>
      </c>
      <c r="J2289" s="182">
        <f>IFERROR(_xll.qlIndexFixing(Index1M,$H2289,TRUE,_xll.ohTrigger(RecalcTrigger,Trigger1M)),NA())</f>
        <v>1.4684740350105197E-2</v>
      </c>
      <c r="K2289" s="44">
        <f>IFERROR(_xll.qlIndexFixing(Index3M,H2289,TRUE,_xll.ohTrigger(RecalcTrigger,Trigger3M)),NA())</f>
        <v>1.4823884994718216E-2</v>
      </c>
      <c r="L2289" s="44">
        <f>IFERROR(_xll.qlIndexFixing(Index6M,$H2289,TRUE,_xll.ohTrigger(RecalcTrigger,Trigger6M)),NA())</f>
        <v>1.518664465769295E-2</v>
      </c>
      <c r="M2289" s="183">
        <f>IFERROR(_xll.qlIndexFixing(Index1Y,$H2289,TRUE,_xll.ohTrigger(RecalcTrigger,Trigger1Y)),NA())</f>
        <v>1.5240772009115295E-2</v>
      </c>
      <c r="N2289" s="182">
        <f>IFERROR(_xll.qlIndexFixing(ONIndex1M,I2289,TRUE,_xll.ohTrigger(RecalcTrigger,Trigger1M)),NA())</f>
        <v>1.468023195893231E-2</v>
      </c>
      <c r="O2289" s="44">
        <f>IFERROR(_xll.qlIndexFixing(ONIndex3M,I2289,TRUE,_xll.ohTrigger(RecalcTrigger,Trigger3M)),NA())</f>
        <v>1.4798524041701455E-2</v>
      </c>
      <c r="P2289" s="44">
        <f>IFERROR(_xll.qlIndexFixing(ONIndex6M,I2289,TRUE,_xll.ohTrigger(RecalcTrigger,Trigger6M)),NA())</f>
        <v>1.5165568614357028E-2</v>
      </c>
      <c r="Q2289" s="183">
        <f>IFERROR(_xll.qlIndexFixing(ONIndex1Y,I2289,TRUE,_xll.ohTrigger(RecalcTrigger,Trigger1Y)),NA())</f>
        <v>1.5232924265813352E-2</v>
      </c>
    </row>
    <row r="2290" spans="2:17" x14ac:dyDescent="0.2">
      <c r="B2290" s="39" t="s">
        <v>42</v>
      </c>
      <c r="D2290" s="42">
        <f>_xll.qlCalendarAdvance(Calendar,$D2289,B2290,"f",FALSE)</f>
        <v>55514</v>
      </c>
      <c r="E2290" s="177">
        <f>_xll.qlInterestRateIndexValueDate(IndexON,D2290)</f>
        <v>55514</v>
      </c>
      <c r="F2290" s="193">
        <f>IFERROR(_xll.qlIndexFixing(IndexON,D2290,TRUE,_xll.ohTrigger(RecalcTrigger,TriggerON)),NA())</f>
        <v>1.4671765775897683E-2</v>
      </c>
      <c r="H2290" s="42">
        <f>_xll.qlCalendarAdvance(Calendar,$H2289,B2290,"f",FALSE)</f>
        <v>55514</v>
      </c>
      <c r="I2290" s="177">
        <f>_xll.qlInterestRateIndexValueDate(Index1M,$H2290)</f>
        <v>55516</v>
      </c>
      <c r="J2290" s="182">
        <f>IFERROR(_xll.qlIndexFixing(Index1M,$H2290,TRUE,_xll.ohTrigger(RecalcTrigger,Trigger1M)),NA())</f>
        <v>1.4680742872534645E-2</v>
      </c>
      <c r="K2290" s="44">
        <f>IFERROR(_xll.qlIndexFixing(Index3M,H2290,TRUE,_xll.ohTrigger(RecalcTrigger,Trigger3M)),NA())</f>
        <v>1.4823461054189821E-2</v>
      </c>
      <c r="L2290" s="44">
        <f>IFERROR(_xll.qlIndexFixing(Index6M,$H2290,TRUE,_xll.ohTrigger(RecalcTrigger,Trigger6M)),NA())</f>
        <v>1.5182801655854575E-2</v>
      </c>
      <c r="M2290" s="183">
        <f>IFERROR(_xll.qlIndexFixing(Index1Y,$H2290,TRUE,_xll.ohTrigger(RecalcTrigger,Trigger1Y)),NA())</f>
        <v>1.5235465489824357E-2</v>
      </c>
      <c r="N2290" s="182">
        <f>IFERROR(_xll.qlIndexFixing(ONIndex1M,I2290,TRUE,_xll.ohTrigger(RecalcTrigger,Trigger1M)),NA())</f>
        <v>1.4676742854726754E-2</v>
      </c>
      <c r="O2290" s="44">
        <f>IFERROR(_xll.qlIndexFixing(ONIndex3M,I2290,TRUE,_xll.ohTrigger(RecalcTrigger,Trigger3M)),NA())</f>
        <v>1.4798163936395881E-2</v>
      </c>
      <c r="P2290" s="44">
        <f>IFERROR(_xll.qlIndexFixing(ONIndex6M,I2290,TRUE,_xll.ohTrigger(RecalcTrigger,Trigger6M)),NA())</f>
        <v>1.5162966112782783E-2</v>
      </c>
      <c r="Q2290" s="183">
        <f>IFERROR(_xll.qlIndexFixing(ONIndex1Y,I2290,TRUE,_xll.ohTrigger(RecalcTrigger,Trigger1Y)),NA())</f>
        <v>1.5229101248150911E-2</v>
      </c>
    </row>
    <row r="2291" spans="2:17" x14ac:dyDescent="0.2">
      <c r="B2291" s="39" t="s">
        <v>42</v>
      </c>
      <c r="D2291" s="42">
        <f>_xll.qlCalendarAdvance(Calendar,$D2290,B2291,"f",FALSE)</f>
        <v>55521</v>
      </c>
      <c r="E2291" s="177">
        <f>_xll.qlInterestRateIndexValueDate(IndexON,D2291)</f>
        <v>55521</v>
      </c>
      <c r="F2291" s="193">
        <f>IFERROR(_xll.qlIndexFixing(IndexON,D2291,TRUE,_xll.ohTrigger(RecalcTrigger,TriggerON)),NA())</f>
        <v>1.4668377354274398E-2</v>
      </c>
      <c r="H2291" s="42">
        <f>_xll.qlCalendarAdvance(Calendar,$H2290,B2291,"f",FALSE)</f>
        <v>55521</v>
      </c>
      <c r="I2291" s="177">
        <f>_xll.qlInterestRateIndexValueDate(Index1M,$H2291)</f>
        <v>55523</v>
      </c>
      <c r="J2291" s="182">
        <f>IFERROR(_xll.qlIndexFixing(Index1M,$H2291,TRUE,_xll.ohTrigger(RecalcTrigger,Trigger1M)),NA())</f>
        <v>1.4677089619854334E-2</v>
      </c>
      <c r="K2291" s="44">
        <f>IFERROR(_xll.qlIndexFixing(Index3M,H2291,TRUE,_xll.ohTrigger(RecalcTrigger,Trigger3M)),NA())</f>
        <v>1.4823088295302326E-2</v>
      </c>
      <c r="L2291" s="44">
        <f>IFERROR(_xll.qlIndexFixing(Index6M,$H2291,TRUE,_xll.ohTrigger(RecalcTrigger,Trigger6M)),NA())</f>
        <v>1.5179438189742794E-2</v>
      </c>
      <c r="M2291" s="183">
        <f>IFERROR(_xll.qlIndexFixing(Index1Y,$H2291,TRUE,_xll.ohTrigger(RecalcTrigger,Trigger1Y)),NA())</f>
        <v>1.5230823231032212E-2</v>
      </c>
      <c r="N2291" s="182">
        <f>IFERROR(_xll.qlIndexFixing(ONIndex1M,I2291,TRUE,_xll.ohTrigger(RecalcTrigger,Trigger1M)),NA())</f>
        <v>1.4673728576619638E-2</v>
      </c>
      <c r="O2291" s="44">
        <f>IFERROR(_xll.qlIndexFixing(ONIndex3M,I2291,TRUE,_xll.ohTrigger(RecalcTrigger,Trigger3M)),NA())</f>
        <v>1.479785394572275E-2</v>
      </c>
      <c r="P2291" s="44">
        <f>IFERROR(_xll.qlIndexFixing(ONIndex6M,I2291,TRUE,_xll.ohTrigger(RecalcTrigger,Trigger6M)),NA())</f>
        <v>1.5160691809796845E-2</v>
      </c>
      <c r="Q2291" s="183">
        <f>IFERROR(_xll.qlIndexFixing(ONIndex1Y,I2291,TRUE,_xll.ohTrigger(RecalcTrigger,Trigger1Y)),NA())</f>
        <v>1.5225801594400679E-2</v>
      </c>
    </row>
    <row r="2292" spans="2:17" x14ac:dyDescent="0.2">
      <c r="B2292" s="39" t="s">
        <v>42</v>
      </c>
      <c r="D2292" s="42">
        <f>_xll.qlCalendarAdvance(Calendar,$D2291,B2292,"f",FALSE)</f>
        <v>55528</v>
      </c>
      <c r="E2292" s="177">
        <f>_xll.qlInterestRateIndexValueDate(IndexON,D2292)</f>
        <v>55528</v>
      </c>
      <c r="F2292" s="193">
        <f>IFERROR(_xll.qlIndexFixing(IndexON,D2292,TRUE,_xll.ohTrigger(RecalcTrigger,TriggerON)),NA())</f>
        <v>1.466495807373569E-2</v>
      </c>
      <c r="H2292" s="42">
        <f>_xll.qlCalendarAdvance(Calendar,$H2291,B2292,"f",FALSE)</f>
        <v>55528</v>
      </c>
      <c r="I2292" s="177">
        <f>_xll.qlInterestRateIndexValueDate(Index1M,$H2292)</f>
        <v>55530</v>
      </c>
      <c r="J2292" s="182">
        <f>IFERROR(_xll.qlIndexFixing(Index1M,$H2292,TRUE,_xll.ohTrigger(RecalcTrigger,Trigger1M)),NA())</f>
        <v>1.4673494131805109E-2</v>
      </c>
      <c r="K2292" s="44">
        <f>IFERROR(_xll.qlIndexFixing(Index3M,H2292,TRUE,_xll.ohTrigger(RecalcTrigger,Trigger3M)),NA())</f>
        <v>1.482271384359137E-2</v>
      </c>
      <c r="L2292" s="44">
        <f>IFERROR(_xll.qlIndexFixing(Index6M,$H2292,TRUE,_xll.ohTrigger(RecalcTrigger,Trigger6M)),NA())</f>
        <v>1.5176018104539181E-2</v>
      </c>
      <c r="M2292" s="183">
        <f>IFERROR(_xll.qlIndexFixing(Index1Y,$H2292,TRUE,_xll.ohTrigger(RecalcTrigger,Trigger1Y)),NA())</f>
        <v>1.522611953085953E-2</v>
      </c>
      <c r="N2292" s="182">
        <f>IFERROR(_xll.qlIndexFixing(ONIndex1M,I2292,TRUE,_xll.ohTrigger(RecalcTrigger,Trigger1M)),NA())</f>
        <v>1.4670184321250446E-2</v>
      </c>
      <c r="O2292" s="44">
        <f>IFERROR(_xll.qlIndexFixing(ONIndex3M,I2292,TRUE,_xll.ohTrigger(RecalcTrigger,Trigger3M)),NA())</f>
        <v>1.4797490737299412E-2</v>
      </c>
      <c r="P2292" s="44">
        <f>IFERROR(_xll.qlIndexFixing(ONIndex6M,I2292,TRUE,_xll.ohTrigger(RecalcTrigger,Trigger6M)),NA())</f>
        <v>1.5157987509333282E-2</v>
      </c>
      <c r="Q2292" s="183">
        <f>IFERROR(_xll.qlIndexFixing(ONIndex1Y,I2292,TRUE,_xll.ohTrigger(RecalcTrigger,Trigger1Y)),NA())</f>
        <v>1.5221925375374923E-2</v>
      </c>
    </row>
    <row r="2293" spans="2:17" x14ac:dyDescent="0.2">
      <c r="B2293" s="39" t="s">
        <v>42</v>
      </c>
      <c r="D2293" s="42">
        <f>_xll.qlCalendarAdvance(Calendar,$D2292,B2293,"f",FALSE)</f>
        <v>55535</v>
      </c>
      <c r="E2293" s="177">
        <f>_xll.qlInterestRateIndexValueDate(IndexON,D2293)</f>
        <v>55535</v>
      </c>
      <c r="F2293" s="193">
        <f>IFERROR(_xll.qlIndexFixing(IndexON,D2293,TRUE,_xll.ohTrigger(RecalcTrigger,TriggerON)),NA())</f>
        <v>1.4661507882083313E-2</v>
      </c>
      <c r="H2293" s="42">
        <f>_xll.qlCalendarAdvance(Calendar,$H2292,B2293,"f",FALSE)</f>
        <v>55535</v>
      </c>
      <c r="I2293" s="177">
        <f>_xll.qlInterestRateIndexValueDate(Index1M,$H2293)</f>
        <v>55537</v>
      </c>
      <c r="J2293" s="182">
        <f>IFERROR(_xll.qlIndexFixing(Index1M,$H2293,TRUE,_xll.ohTrigger(RecalcTrigger,Trigger1M)),NA())</f>
        <v>1.4669868762192851E-2</v>
      </c>
      <c r="K2293" s="44">
        <f>IFERROR(_xll.qlIndexFixing(Index3M,H2293,TRUE,_xll.ohTrigger(RecalcTrigger,Trigger3M)),NA())</f>
        <v>1.4823447931971837E-2</v>
      </c>
      <c r="L2293" s="44">
        <f>IFERROR(_xll.qlIndexFixing(Index6M,$H2293,TRUE,_xll.ohTrigger(RecalcTrigger,Trigger6M)),NA())</f>
        <v>1.5172541291686175E-2</v>
      </c>
      <c r="M2293" s="183">
        <f>IFERROR(_xll.qlIndexFixing(Index1Y,$H2293,TRUE,_xll.ohTrigger(RecalcTrigger,Trigger1Y)),NA())</f>
        <v>1.5221385393750387E-2</v>
      </c>
      <c r="N2293" s="182">
        <f>IFERROR(_xll.qlIndexFixing(ONIndex1M,I2293,TRUE,_xll.ohTrigger(RecalcTrigger,Trigger1M)),NA())</f>
        <v>1.4666610298013083E-2</v>
      </c>
      <c r="O2293" s="44">
        <f>IFERROR(_xll.qlIndexFixing(ONIndex3M,I2293,TRUE,_xll.ohTrigger(RecalcTrigger,Trigger3M)),NA())</f>
        <v>1.4797125854215665E-2</v>
      </c>
      <c r="P2293" s="44">
        <f>IFERROR(_xll.qlIndexFixing(ONIndex6M,I2293,TRUE,_xll.ohTrigger(RecalcTrigger,Trigger6M)),NA())</f>
        <v>1.5155228239480678E-2</v>
      </c>
      <c r="Q2293" s="183">
        <f>IFERROR(_xll.qlIndexFixing(ONIndex1Y,I2293,TRUE,_xll.ohTrigger(RecalcTrigger,Trigger1Y)),NA())</f>
        <v>1.5218020438201307E-2</v>
      </c>
    </row>
    <row r="2294" spans="2:17" x14ac:dyDescent="0.2">
      <c r="B2294" s="39" t="s">
        <v>42</v>
      </c>
      <c r="D2294" s="42">
        <f>_xll.qlCalendarAdvance(Calendar,$D2293,B2294,"f",FALSE)</f>
        <v>55542</v>
      </c>
      <c r="E2294" s="177">
        <f>_xll.qlInterestRateIndexValueDate(IndexON,D2294)</f>
        <v>55542</v>
      </c>
      <c r="F2294" s="193">
        <f>IFERROR(_xll.qlIndexFixing(IndexON,D2294,TRUE,_xll.ohTrigger(RecalcTrigger,TriggerON)),NA())</f>
        <v>1.4658026726319662E-2</v>
      </c>
      <c r="H2294" s="42">
        <f>_xll.qlCalendarAdvance(Calendar,$H2293,B2294,"f",FALSE)</f>
        <v>55542</v>
      </c>
      <c r="I2294" s="177">
        <f>_xll.qlInterestRateIndexValueDate(Index1M,$H2294)</f>
        <v>55544</v>
      </c>
      <c r="J2294" s="182">
        <f>IFERROR(_xll.qlIndexFixing(Index1M,$H2294,TRUE,_xll.ohTrigger(RecalcTrigger,Trigger1M)),NA())</f>
        <v>1.4666213461173565E-2</v>
      </c>
      <c r="K2294" s="44">
        <f>IFERROR(_xll.qlIndexFixing(Index3M,H2294,TRUE,_xll.ohTrigger(RecalcTrigger,Trigger3M)),NA())</f>
        <v>1.4821959851674556E-2</v>
      </c>
      <c r="L2294" s="44">
        <f>IFERROR(_xll.qlIndexFixing(Index6M,$H2294,TRUE,_xll.ohTrigger(RecalcTrigger,Trigger6M)),NA())</f>
        <v>1.516900764263193E-2</v>
      </c>
      <c r="M2294" s="183">
        <f>IFERROR(_xll.qlIndexFixing(Index1Y,$H2294,TRUE,_xll.ohTrigger(RecalcTrigger,Trigger1Y)),NA())</f>
        <v>1.521662076943742E-2</v>
      </c>
      <c r="N2294" s="182">
        <f>IFERROR(_xll.qlIndexFixing(ONIndex1M,I2294,TRUE,_xll.ohTrigger(RecalcTrigger,Trigger1M)),NA())</f>
        <v>1.4663006457187322E-2</v>
      </c>
      <c r="O2294" s="44">
        <f>IFERROR(_xll.qlIndexFixing(ONIndex3M,I2294,TRUE,_xll.ohTrigger(RecalcTrigger,Trigger3M)),NA())</f>
        <v>1.4796759294393169E-2</v>
      </c>
      <c r="P2294" s="44">
        <f>IFERROR(_xll.qlIndexFixing(ONIndex6M,I2294,TRUE,_xll.ohTrigger(RecalcTrigger,Trigger6M)),NA())</f>
        <v>1.5152413892565164E-2</v>
      </c>
      <c r="Q2294" s="183">
        <f>IFERROR(_xll.qlIndexFixing(ONIndex1Y,I2294,TRUE,_xll.ohTrigger(RecalcTrigger,Trigger1Y)),NA())</f>
        <v>1.5214086732999732E-2</v>
      </c>
    </row>
    <row r="2295" spans="2:17" x14ac:dyDescent="0.2">
      <c r="B2295" s="39" t="s">
        <v>42</v>
      </c>
      <c r="D2295" s="42">
        <f>_xll.qlCalendarAdvance(Calendar,$D2294,B2295,"f",FALSE)</f>
        <v>55549</v>
      </c>
      <c r="E2295" s="177">
        <f>_xll.qlInterestRateIndexValueDate(IndexON,D2295)</f>
        <v>55549</v>
      </c>
      <c r="F2295" s="193">
        <f>IFERROR(_xll.qlIndexFixing(IndexON,D2295,TRUE,_xll.ohTrigger(RecalcTrigger,TriggerON)),NA())</f>
        <v>1.4654514554486298E-2</v>
      </c>
      <c r="H2295" s="42">
        <f>_xll.qlCalendarAdvance(Calendar,$H2294,B2295,"f",FALSE)</f>
        <v>55549</v>
      </c>
      <c r="I2295" s="177">
        <f>_xll.qlInterestRateIndexValueDate(Index1M,$H2295)</f>
        <v>55551</v>
      </c>
      <c r="J2295" s="182">
        <f>IFERROR(_xll.qlIndexFixing(Index1M,$H2295,TRUE,_xll.ohTrigger(RecalcTrigger,Trigger1M)),NA())</f>
        <v>1.4662528178903247E-2</v>
      </c>
      <c r="K2295" s="44">
        <f>IFERROR(_xll.qlIndexFixing(Index3M,H2295,TRUE,_xll.ohTrigger(RecalcTrigger,Trigger3M)),NA())</f>
        <v>1.4821303008651476E-2</v>
      </c>
      <c r="L2295" s="44">
        <f>IFERROR(_xll.qlIndexFixing(Index6M,$H2295,TRUE,_xll.ohTrigger(RecalcTrigger,Trigger6M)),NA())</f>
        <v>1.5165417048830307E-2</v>
      </c>
      <c r="M2295" s="183">
        <f>IFERROR(_xll.qlIndexFixing(Index1Y,$H2295,TRUE,_xll.ohTrigger(RecalcTrigger,Trigger1Y)),NA())</f>
        <v>1.5211825607656314E-2</v>
      </c>
      <c r="N2295" s="182">
        <f>IFERROR(_xll.qlIndexFixing(ONIndex1M,I2295,TRUE,_xll.ohTrigger(RecalcTrigger,Trigger1M)),NA())</f>
        <v>1.465937274873319E-2</v>
      </c>
      <c r="O2295" s="44">
        <f>IFERROR(_xll.qlIndexFixing(ONIndex3M,I2295,TRUE,_xll.ohTrigger(RecalcTrigger,Trigger3M)),NA())</f>
        <v>1.4796391054874292E-2</v>
      </c>
      <c r="P2295" s="44">
        <f>IFERROR(_xll.qlIndexFixing(ONIndex6M,I2295,TRUE,_xll.ohTrigger(RecalcTrigger,Trigger6M)),NA())</f>
        <v>1.514954436051319E-2</v>
      </c>
      <c r="Q2295" s="183">
        <f>IFERROR(_xll.qlIndexFixing(ONIndex1Y,I2295,TRUE,_xll.ohTrigger(RecalcTrigger,Trigger1Y)),NA())</f>
        <v>1.5210124209730225E-2</v>
      </c>
    </row>
    <row r="2296" spans="2:17" x14ac:dyDescent="0.2">
      <c r="B2296" s="39" t="s">
        <v>42</v>
      </c>
      <c r="D2296" s="42">
        <f>_xll.qlCalendarAdvance(Calendar,$D2295,B2296,"f",FALSE)</f>
        <v>55556</v>
      </c>
      <c r="E2296" s="177">
        <f>_xll.qlInterestRateIndexValueDate(IndexON,D2296)</f>
        <v>55556</v>
      </c>
      <c r="F2296" s="193">
        <f>IFERROR(_xll.qlIndexFixing(IndexON,D2296,TRUE,_xll.ohTrigger(RecalcTrigger,TriggerON)),NA())</f>
        <v>1.4650971313505678E-2</v>
      </c>
      <c r="H2296" s="42">
        <f>_xll.qlCalendarAdvance(Calendar,$H2295,B2296,"f",FALSE)</f>
        <v>55556</v>
      </c>
      <c r="I2296" s="177">
        <f>_xll.qlInterestRateIndexValueDate(Index1M,$H2296)</f>
        <v>55558</v>
      </c>
      <c r="J2296" s="182">
        <f>IFERROR(_xll.qlIndexFixing(Index1M,$H2296,TRUE,_xll.ohTrigger(RecalcTrigger,Trigger1M)),NA())</f>
        <v>1.4658812865530165E-2</v>
      </c>
      <c r="K2296" s="44">
        <f>IFERROR(_xll.qlIndexFixing(Index3M,H2296,TRUE,_xll.ohTrigger(RecalcTrigger,Trigger3M)),NA())</f>
        <v>1.4820921898344608E-2</v>
      </c>
      <c r="L2296" s="44">
        <f>IFERROR(_xll.qlIndexFixing(Index6M,$H2296,TRUE,_xll.ohTrigger(RecalcTrigger,Trigger6M)),NA())</f>
        <v>1.5161769401741312E-2</v>
      </c>
      <c r="M2296" s="183">
        <f>IFERROR(_xll.qlIndexFixing(Index1Y,$H2296,TRUE,_xll.ohTrigger(RecalcTrigger,Trigger1Y)),NA())</f>
        <v>1.5206999858147326E-2</v>
      </c>
      <c r="N2296" s="182">
        <f>IFERROR(_xll.qlIndexFixing(ONIndex1M,I2296,TRUE,_xll.ohTrigger(RecalcTrigger,Trigger1M)),NA())</f>
        <v>1.4655709123090332E-2</v>
      </c>
      <c r="O2296" s="44">
        <f>IFERROR(_xll.qlIndexFixing(ONIndex3M,I2296,TRUE,_xll.ohTrigger(RecalcTrigger,Trigger3M)),NA())</f>
        <v>1.4796021133580695E-2</v>
      </c>
      <c r="P2296" s="44">
        <f>IFERROR(_xll.qlIndexFixing(ONIndex6M,I2296,TRUE,_xll.ohTrigger(RecalcTrigger,Trigger6M)),NA())</f>
        <v>1.5146619535171268E-2</v>
      </c>
      <c r="Q2296" s="183">
        <f>IFERROR(_xll.qlIndexFixing(ONIndex1Y,I2296,TRUE,_xll.ohTrigger(RecalcTrigger,Trigger1Y)),NA())</f>
        <v>1.5206132818512685E-2</v>
      </c>
    </row>
    <row r="2297" spans="2:17" x14ac:dyDescent="0.2">
      <c r="B2297" s="39" t="s">
        <v>42</v>
      </c>
      <c r="D2297" s="42">
        <f>_xll.qlCalendarAdvance(Calendar,$D2296,B2297,"f",FALSE)</f>
        <v>55563</v>
      </c>
      <c r="E2297" s="177">
        <f>_xll.qlInterestRateIndexValueDate(IndexON,D2297)</f>
        <v>55563</v>
      </c>
      <c r="F2297" s="193">
        <f>IFERROR(_xll.qlIndexFixing(IndexON,D2297,TRUE,_xll.ohTrigger(RecalcTrigger,TriggerON)),NA())</f>
        <v>1.4647396951179559E-2</v>
      </c>
      <c r="H2297" s="42">
        <f>_xll.qlCalendarAdvance(Calendar,$H2296,B2297,"f",FALSE)</f>
        <v>55563</v>
      </c>
      <c r="I2297" s="177">
        <f>_xll.qlInterestRateIndexValueDate(Index1M,$H2297)</f>
        <v>55565</v>
      </c>
      <c r="J2297" s="182">
        <f>IFERROR(_xll.qlIndexFixing(Index1M,$H2297,TRUE,_xll.ohTrigger(RecalcTrigger,Trigger1M)),NA())</f>
        <v>1.4655067471215474E-2</v>
      </c>
      <c r="K2297" s="44">
        <f>IFERROR(_xll.qlIndexFixing(Index3M,H2297,TRUE,_xll.ohTrigger(RecalcTrigger,Trigger3M)),NA())</f>
        <v>1.4820539082927908E-2</v>
      </c>
      <c r="L2297" s="44">
        <f>IFERROR(_xll.qlIndexFixing(Index6M,$H2297,TRUE,_xll.ohTrigger(RecalcTrigger,Trigger6M)),NA())</f>
        <v>1.5158064592831548E-2</v>
      </c>
      <c r="M2297" s="183">
        <f>IFERROR(_xll.qlIndexFixing(Index1Y,$H2297,TRUE,_xll.ohTrigger(RecalcTrigger,Trigger1Y)),NA())</f>
        <v>1.5202143470653762E-2</v>
      </c>
      <c r="N2297" s="182">
        <f>IFERROR(_xll.qlIndexFixing(ONIndex1M,I2297,TRUE,_xll.ohTrigger(RecalcTrigger,Trigger1M)),NA())</f>
        <v>1.4652015530218776E-2</v>
      </c>
      <c r="O2297" s="44">
        <f>IFERROR(_xll.qlIndexFixing(ONIndex3M,I2297,TRUE,_xll.ohTrigger(RecalcTrigger,Trigger3M)),NA())</f>
        <v>1.4795649527714616E-2</v>
      </c>
      <c r="P2297" s="44">
        <f>IFERROR(_xll.qlIndexFixing(ONIndex6M,I2297,TRUE,_xll.ohTrigger(RecalcTrigger,Trigger6M)),NA())</f>
        <v>1.5143639308705659E-2</v>
      </c>
      <c r="Q2297" s="183">
        <f>IFERROR(_xll.qlIndexFixing(ONIndex1Y,I2297,TRUE,_xll.ohTrigger(RecalcTrigger,Trigger1Y)),NA())</f>
        <v>1.5202112509307142E-2</v>
      </c>
    </row>
    <row r="2298" spans="2:17" x14ac:dyDescent="0.2">
      <c r="B2298" s="39" t="s">
        <v>42</v>
      </c>
      <c r="D2298" s="42">
        <f>_xll.qlCalendarAdvance(Calendar,$D2297,B2298,"f",FALSE)</f>
        <v>55570</v>
      </c>
      <c r="E2298" s="177">
        <f>_xll.qlInterestRateIndexValueDate(IndexON,D2298)</f>
        <v>55570</v>
      </c>
      <c r="F2298" s="193">
        <f>IFERROR(_xll.qlIndexFixing(IndexON,D2298,TRUE,_xll.ohTrigger(RecalcTrigger,TriggerON)),NA())</f>
        <v>1.4643791415149821E-2</v>
      </c>
      <c r="H2298" s="42">
        <f>_xll.qlCalendarAdvance(Calendar,$H2297,B2298,"f",FALSE)</f>
        <v>55570</v>
      </c>
      <c r="I2298" s="177">
        <f>_xll.qlInterestRateIndexValueDate(Index1M,$H2298)</f>
        <v>55572</v>
      </c>
      <c r="J2298" s="182">
        <f>IFERROR(_xll.qlIndexFixing(Index1M,$H2298,TRUE,_xll.ohTrigger(RecalcTrigger,Trigger1M)),NA())</f>
        <v>1.4651291946107437E-2</v>
      </c>
      <c r="K2298" s="44">
        <f>IFERROR(_xll.qlIndexFixing(Index3M,H2298,TRUE,_xll.ohTrigger(RecalcTrigger,Trigger3M)),NA())</f>
        <v>1.4820154559899379E-2</v>
      </c>
      <c r="L2298" s="44">
        <f>IFERROR(_xll.qlIndexFixing(Index6M,$H2298,TRUE,_xll.ohTrigger(RecalcTrigger,Trigger6M)),NA())</f>
        <v>1.5154302513571125E-2</v>
      </c>
      <c r="M2298" s="183">
        <f>IFERROR(_xll.qlIndexFixing(Index1Y,$H2298,TRUE,_xll.ohTrigger(RecalcTrigger,Trigger1Y)),NA())</f>
        <v>1.5197256394923071E-2</v>
      </c>
      <c r="N2298" s="182">
        <f>IFERROR(_xll.qlIndexFixing(ONIndex1M,I2298,TRUE,_xll.ohTrigger(RecalcTrigger,Trigger1M)),NA())</f>
        <v>1.4648291920478229E-2</v>
      </c>
      <c r="O2298" s="44">
        <f>IFERROR(_xll.qlIndexFixing(ONIndex3M,I2298,TRUE,_xll.ohTrigger(RecalcTrigger,Trigger3M)),NA())</f>
        <v>1.479527623495791E-2</v>
      </c>
      <c r="P2298" s="44">
        <f>IFERROR(_xll.qlIndexFixing(ONIndex6M,I2298,TRUE,_xll.ohTrigger(RecalcTrigger,Trigger6M)),NA())</f>
        <v>1.514060357304281E-2</v>
      </c>
      <c r="Q2298" s="183">
        <f>IFERROR(_xll.qlIndexFixing(ONIndex1Y,I2298,TRUE,_xll.ohTrigger(RecalcTrigger,Trigger1Y)),NA())</f>
        <v>1.5198063232393366E-2</v>
      </c>
    </row>
    <row r="2299" spans="2:17" x14ac:dyDescent="0.2">
      <c r="B2299" s="39" t="s">
        <v>42</v>
      </c>
      <c r="D2299" s="42">
        <f>_xll.qlCalendarAdvance(Calendar,$D2298,B2299,"f",FALSE)</f>
        <v>55577</v>
      </c>
      <c r="E2299" s="177">
        <f>_xll.qlInterestRateIndexValueDate(IndexON,D2299)</f>
        <v>55577</v>
      </c>
      <c r="F2299" s="193">
        <f>IFERROR(_xll.qlIndexFixing(IndexON,D2299,TRUE,_xll.ohTrigger(RecalcTrigger,TriggerON)),NA())</f>
        <v>1.4640154652658666E-2</v>
      </c>
      <c r="H2299" s="42">
        <f>_xll.qlCalendarAdvance(Calendar,$H2298,B2299,"f",FALSE)</f>
        <v>55577</v>
      </c>
      <c r="I2299" s="177">
        <f>_xll.qlInterestRateIndexValueDate(Index1M,$H2299)</f>
        <v>55579</v>
      </c>
      <c r="J2299" s="182">
        <f>IFERROR(_xll.qlIndexFixing(Index1M,$H2299,TRUE,_xll.ohTrigger(RecalcTrigger,Trigger1M)),NA())</f>
        <v>1.4647486240367215E-2</v>
      </c>
      <c r="K2299" s="44">
        <f>IFERROR(_xll.qlIndexFixing(Index3M,H2299,TRUE,_xll.ohTrigger(RecalcTrigger,Trigger3M)),NA())</f>
        <v>1.4820875273850819E-2</v>
      </c>
      <c r="L2299" s="44">
        <f>IFERROR(_xll.qlIndexFixing(Index6M,$H2299,TRUE,_xll.ohTrigger(RecalcTrigger,Trigger6M)),NA())</f>
        <v>1.515055717629816E-2</v>
      </c>
      <c r="M2299" s="183">
        <f>IFERROR(_xll.qlIndexFixing(Index1Y,$H2299,TRUE,_xll.ohTrigger(RecalcTrigger,Trigger1Y)),NA())</f>
        <v>1.5192338580706618E-2</v>
      </c>
      <c r="N2299" s="182">
        <f>IFERROR(_xll.qlIndexFixing(ONIndex1M,I2299,TRUE,_xll.ohTrigger(RecalcTrigger,Trigger1M)),NA())</f>
        <v>1.4644538244068528E-2</v>
      </c>
      <c r="O2299" s="44">
        <f>IFERROR(_xll.qlIndexFixing(ONIndex3M,I2299,TRUE,_xll.ohTrigger(RecalcTrigger,Trigger3M)),NA())</f>
        <v>1.4794901252672688E-2</v>
      </c>
      <c r="P2299" s="44">
        <f>IFERROR(_xll.qlIndexFixing(ONIndex6M,I2299,TRUE,_xll.ohTrigger(RecalcTrigger,Trigger6M)),NA())</f>
        <v>1.5137512219949301E-2</v>
      </c>
      <c r="Q2299" s="183">
        <f>IFERROR(_xll.qlIndexFixing(ONIndex1Y,I2299,TRUE,_xll.ohTrigger(RecalcTrigger,Trigger1Y)),NA())</f>
        <v>1.519398493765145E-2</v>
      </c>
    </row>
    <row r="2300" spans="2:17" x14ac:dyDescent="0.2">
      <c r="B2300" s="39" t="s">
        <v>42</v>
      </c>
      <c r="D2300" s="42">
        <f>_xll.qlCalendarAdvance(Calendar,$D2299,B2300,"f",FALSE)</f>
        <v>55584</v>
      </c>
      <c r="E2300" s="177">
        <f>_xll.qlInterestRateIndexValueDate(IndexON,D2300)</f>
        <v>55584</v>
      </c>
      <c r="F2300" s="193">
        <f>IFERROR(_xll.qlIndexFixing(IndexON,D2300,TRUE,_xll.ohTrigger(RecalcTrigger,TriggerON)),NA())</f>
        <v>1.4636486611188104E-2</v>
      </c>
      <c r="H2300" s="42">
        <f>_xll.qlCalendarAdvance(Calendar,$H2299,B2300,"f",FALSE)</f>
        <v>55584</v>
      </c>
      <c r="I2300" s="177">
        <f>_xll.qlInterestRateIndexValueDate(Index1M,$H2300)</f>
        <v>55586</v>
      </c>
      <c r="J2300" s="182">
        <f>IFERROR(_xll.qlIndexFixing(Index1M,$H2300,TRUE,_xll.ohTrigger(RecalcTrigger,Trigger1M)),NA())</f>
        <v>1.4643650304145649E-2</v>
      </c>
      <c r="K2300" s="44">
        <f>IFERROR(_xll.qlIndexFixing(Index3M,H2300,TRUE,_xll.ohTrigger(RecalcTrigger,Trigger3M)),NA())</f>
        <v>1.4820486772873048E-2</v>
      </c>
      <c r="L2300" s="44">
        <f>IFERROR(_xll.qlIndexFixing(Index6M,$H2300,TRUE,_xll.ohTrigger(RecalcTrigger,Trigger6M)),NA())</f>
        <v>1.5146667307010512E-2</v>
      </c>
      <c r="M2300" s="183">
        <f>IFERROR(_xll.qlIndexFixing(Index1Y,$H2300,TRUE,_xll.ohTrigger(RecalcTrigger,Trigger1Y)),NA())</f>
        <v>1.5187389977759253E-2</v>
      </c>
      <c r="N2300" s="182">
        <f>IFERROR(_xll.qlIndexFixing(ONIndex1M,I2300,TRUE,_xll.ohTrigger(RecalcTrigger,Trigger1M)),NA())</f>
        <v>1.46407544509497E-2</v>
      </c>
      <c r="O2300" s="44">
        <f>IFERROR(_xll.qlIndexFixing(ONIndex3M,I2300,TRUE,_xll.ohTrigger(RecalcTrigger,Trigger3M)),NA())</f>
        <v>1.4794524578460866E-2</v>
      </c>
      <c r="P2300" s="44">
        <f>IFERROR(_xll.qlIndexFixing(ONIndex6M,I2300,TRUE,_xll.ohTrigger(RecalcTrigger,Trigger6M)),NA())</f>
        <v>1.5134365141671324E-2</v>
      </c>
      <c r="Q2300" s="183">
        <f>IFERROR(_xll.qlIndexFixing(ONIndex1Y,I2300,TRUE,_xll.ohTrigger(RecalcTrigger,Trigger1Y)),NA())</f>
        <v>1.518987757528123E-2</v>
      </c>
    </row>
    <row r="2301" spans="2:17" x14ac:dyDescent="0.2">
      <c r="B2301" s="39" t="s">
        <v>42</v>
      </c>
      <c r="D2301" s="42">
        <f>_xll.qlCalendarAdvance(Calendar,$D2300,B2301,"f",FALSE)</f>
        <v>55591</v>
      </c>
      <c r="E2301" s="177">
        <f>_xll.qlInterestRateIndexValueDate(IndexON,D2301)</f>
        <v>55591</v>
      </c>
      <c r="F2301" s="193">
        <f>IFERROR(_xll.qlIndexFixing(IndexON,D2301,TRUE,_xll.ohTrigger(RecalcTrigger,TriggerON)),NA())</f>
        <v>1.4632787238459954E-2</v>
      </c>
      <c r="H2301" s="42">
        <f>_xll.qlCalendarAdvance(Calendar,$H2300,B2301,"f",FALSE)</f>
        <v>55591</v>
      </c>
      <c r="I2301" s="177">
        <f>_xll.qlInterestRateIndexValueDate(Index1M,$H2301)</f>
        <v>55593</v>
      </c>
      <c r="J2301" s="182">
        <f>IFERROR(_xll.qlIndexFixing(Index1M,$H2301,TRUE,_xll.ohTrigger(RecalcTrigger,Trigger1M)),NA())</f>
        <v>1.4639784087596159E-2</v>
      </c>
      <c r="K2301" s="44">
        <f>IFERROR(_xll.qlIndexFixing(Index3M,H2301,TRUE,_xll.ohTrigger(RecalcTrigger,Trigger3M)),NA())</f>
        <v>1.4820096555764209E-2</v>
      </c>
      <c r="L2301" s="44">
        <f>IFERROR(_xll.qlIndexFixing(Index6M,$H2301,TRUE,_xll.ohTrigger(RecalcTrigger,Trigger6M)),NA())</f>
        <v>1.5142719811453268E-2</v>
      </c>
      <c r="M2301" s="183">
        <f>IFERROR(_xll.qlIndexFixing(Index1Y,$H2301,TRUE,_xll.ohTrigger(RecalcTrigger,Trigger1Y)),NA())</f>
        <v>1.5182410535840622E-2</v>
      </c>
      <c r="N2301" s="182">
        <f>IFERROR(_xll.qlIndexFixing(ONIndex1M,I2301,TRUE,_xll.ohTrigger(RecalcTrigger,Trigger1M)),NA())</f>
        <v>1.4636940491481454E-2</v>
      </c>
      <c r="O2301" s="44">
        <f>IFERROR(_xll.qlIndexFixing(ONIndex3M,I2301,TRUE,_xll.ohTrigger(RecalcTrigger,Trigger3M)),NA())</f>
        <v>1.4794146209684556E-2</v>
      </c>
      <c r="P2301" s="44">
        <f>IFERROR(_xll.qlIndexFixing(ONIndex6M,I2301,TRUE,_xll.ohTrigger(RecalcTrigger,Trigger6M)),NA())</f>
        <v>1.5131162230135331E-2</v>
      </c>
      <c r="Q2301" s="183">
        <f>IFERROR(_xll.qlIndexFixing(ONIndex1Y,I2301,TRUE,_xll.ohTrigger(RecalcTrigger,Trigger1Y)),NA())</f>
        <v>1.5185741095162797E-2</v>
      </c>
    </row>
    <row r="2302" spans="2:17" x14ac:dyDescent="0.2">
      <c r="B2302" s="39" t="s">
        <v>42</v>
      </c>
      <c r="D2302" s="42">
        <f>_xll.qlCalendarAdvance(Calendar,$D2301,B2302,"f",FALSE)</f>
        <v>55598</v>
      </c>
      <c r="E2302" s="177">
        <f>_xll.qlInterestRateIndexValueDate(IndexON,D2302)</f>
        <v>55598</v>
      </c>
      <c r="F2302" s="193">
        <f>IFERROR(_xll.qlIndexFixing(IndexON,D2302,TRUE,_xll.ohTrigger(RecalcTrigger,TriggerON)),NA())</f>
        <v>1.462905648187629E-2</v>
      </c>
      <c r="H2302" s="42">
        <f>_xll.qlCalendarAdvance(Calendar,$H2301,B2302,"f",FALSE)</f>
        <v>55598</v>
      </c>
      <c r="I2302" s="177">
        <f>_xll.qlInterestRateIndexValueDate(Index1M,$H2302)</f>
        <v>55600</v>
      </c>
      <c r="J2302" s="182">
        <f>IFERROR(_xll.qlIndexFixing(Index1M,$H2302,TRUE,_xll.ohTrigger(RecalcTrigger,Trigger1M)),NA())</f>
        <v>1.4635903806920758E-2</v>
      </c>
      <c r="K2302" s="44">
        <f>IFERROR(_xll.qlIndexFixing(Index3M,H2302,TRUE,_xll.ohTrigger(RecalcTrigger,Trigger3M)),NA())</f>
        <v>1.4819704620015672E-2</v>
      </c>
      <c r="L2302" s="44">
        <f>IFERROR(_xll.qlIndexFixing(Index6M,$H2302,TRUE,_xll.ohTrigger(RecalcTrigger,Trigger6M)),NA())</f>
        <v>1.5138714581113448E-2</v>
      </c>
      <c r="M2302" s="183">
        <f>IFERROR(_xll.qlIndexFixing(Index1Y,$H2302,TRUE,_xll.ohTrigger(RecalcTrigger,Trigger1Y)),NA())</f>
        <v>1.5177400204712761E-2</v>
      </c>
      <c r="N2302" s="182">
        <f>IFERROR(_xll.qlIndexFixing(ONIndex1M,I2302,TRUE,_xll.ohTrigger(RecalcTrigger,Trigger1M)),NA())</f>
        <v>1.4633096315943561E-2</v>
      </c>
      <c r="O2302" s="44">
        <f>IFERROR(_xll.qlIndexFixing(ONIndex3M,I2302,TRUE,_xll.ohTrigger(RecalcTrigger,Trigger3M)),NA())</f>
        <v>1.4793766144025611E-2</v>
      </c>
      <c r="P2302" s="44">
        <f>IFERROR(_xll.qlIndexFixing(ONIndex6M,I2302,TRUE,_xll.ohTrigger(RecalcTrigger,Trigger6M)),NA())</f>
        <v>1.5127903377187835E-2</v>
      </c>
      <c r="Q2302" s="183">
        <f>IFERROR(_xll.qlIndexFixing(ONIndex1Y,I2302,TRUE,_xll.ohTrigger(RecalcTrigger,Trigger1Y)),NA())</f>
        <v>1.5181575447735796E-2</v>
      </c>
    </row>
    <row r="2303" spans="2:17" x14ac:dyDescent="0.2">
      <c r="B2303" s="39" t="s">
        <v>42</v>
      </c>
      <c r="D2303" s="42">
        <f>_xll.qlCalendarAdvance(Calendar,$D2302,B2303,"f",FALSE)</f>
        <v>55605</v>
      </c>
      <c r="E2303" s="177">
        <f>_xll.qlInterestRateIndexValueDate(IndexON,D2303)</f>
        <v>55605</v>
      </c>
      <c r="F2303" s="193">
        <f>IFERROR(_xll.qlIndexFixing(IndexON,D2303,TRUE,_xll.ohTrigger(RecalcTrigger,TriggerON)),NA())</f>
        <v>1.462529428875925E-2</v>
      </c>
      <c r="H2303" s="42">
        <f>_xll.qlCalendarAdvance(Calendar,$H2302,B2303,"f",FALSE)</f>
        <v>55605</v>
      </c>
      <c r="I2303" s="177">
        <f>_xll.qlInterestRateIndexValueDate(Index1M,$H2303)</f>
        <v>55607</v>
      </c>
      <c r="J2303" s="182">
        <f>IFERROR(_xll.qlIndexFixing(Index1M,$H2303,TRUE,_xll.ohTrigger(RecalcTrigger,Trigger1M)),NA())</f>
        <v>1.4631974545994131E-2</v>
      </c>
      <c r="K2303" s="44">
        <f>IFERROR(_xll.qlIndexFixing(Index3M,H2303,TRUE,_xll.ohTrigger(RecalcTrigger,Trigger3M)),NA())</f>
        <v>1.4818482431531069E-2</v>
      </c>
      <c r="L2303" s="44">
        <f>IFERROR(_xll.qlIndexFixing(Index6M,$H2303,TRUE,_xll.ohTrigger(RecalcTrigger,Trigger6M)),NA())</f>
        <v>1.5134651507485846E-2</v>
      </c>
      <c r="M2303" s="183">
        <f>IFERROR(_xll.qlIndexFixing(Index1Y,$H2303,TRUE,_xll.ohTrigger(RecalcTrigger,Trigger1Y)),NA())</f>
        <v>1.5172358934142939E-2</v>
      </c>
      <c r="N2303" s="182">
        <f>IFERROR(_xll.qlIndexFixing(ONIndex1M,I2303,TRUE,_xll.ohTrigger(RecalcTrigger,Trigger1M)),NA())</f>
        <v>1.462922187429605E-2</v>
      </c>
      <c r="O2303" s="44">
        <f>IFERROR(_xll.qlIndexFixing(ONIndex3M,I2303,TRUE,_xll.ohTrigger(RecalcTrigger,Trigger3M)),NA())</f>
        <v>1.4793384378926078E-2</v>
      </c>
      <c r="P2303" s="44">
        <f>IFERROR(_xll.qlIndexFixing(ONIndex6M,I2303,TRUE,_xll.ohTrigger(RecalcTrigger,Trigger6M)),NA())</f>
        <v>1.5124588474915157E-2</v>
      </c>
      <c r="Q2303" s="183">
        <f>IFERROR(_xll.qlIndexFixing(ONIndex1Y,I2303,TRUE,_xll.ohTrigger(RecalcTrigger,Trigger1Y)),NA())</f>
        <v>1.5177380582800382E-2</v>
      </c>
    </row>
    <row r="2304" spans="2:17" x14ac:dyDescent="0.2">
      <c r="B2304" s="39" t="s">
        <v>42</v>
      </c>
      <c r="D2304" s="42">
        <f>_xll.qlCalendarAdvance(Calendar,$D2303,B2304,"f",FALSE)</f>
        <v>55612</v>
      </c>
      <c r="E2304" s="177">
        <f>_xll.qlInterestRateIndexValueDate(IndexON,D2304)</f>
        <v>55612</v>
      </c>
      <c r="F2304" s="193">
        <f>IFERROR(_xll.qlIndexFixing(IndexON,D2304,TRUE,_xll.ohTrigger(RecalcTrigger,TriggerON)),NA())</f>
        <v>1.4621500606670779E-2</v>
      </c>
      <c r="H2304" s="42">
        <f>_xll.qlCalendarAdvance(Calendar,$H2303,B2304,"f",FALSE)</f>
        <v>55612</v>
      </c>
      <c r="I2304" s="177">
        <f>_xll.qlInterestRateIndexValueDate(Index1M,$H2304)</f>
        <v>55614</v>
      </c>
      <c r="J2304" s="182">
        <f>IFERROR(_xll.qlIndexFixing(Index1M,$H2304,TRUE,_xll.ohTrigger(RecalcTrigger,Trigger1M)),NA())</f>
        <v>1.462800325755563E-2</v>
      </c>
      <c r="K2304" s="44">
        <f>IFERROR(_xll.qlIndexFixing(Index3M,H2304,TRUE,_xll.ohTrigger(RecalcTrigger,Trigger3M)),NA())</f>
        <v>1.4818087470419341E-2</v>
      </c>
      <c r="L2304" s="44">
        <f>IFERROR(_xll.qlIndexFixing(Index6M,$H2304,TRUE,_xll.ohTrigger(RecalcTrigger,Trigger6M)),NA())</f>
        <v>1.5130530482068716E-2</v>
      </c>
      <c r="M2304" s="183">
        <f>IFERROR(_xll.qlIndexFixing(Index1Y,$H2304,TRUE,_xll.ohTrigger(RecalcTrigger,Trigger1Y)),NA())</f>
        <v>1.5167221627423457E-2</v>
      </c>
      <c r="N2304" s="182">
        <f>IFERROR(_xll.qlIndexFixing(ONIndex1M,I2304,TRUE,_xll.ohTrigger(RecalcTrigger,Trigger1M)),NA())</f>
        <v>1.4625317116738756E-2</v>
      </c>
      <c r="O2304" s="44">
        <f>IFERROR(_xll.qlIndexFixing(ONIndex3M,I2304,TRUE,_xll.ohTrigger(RecalcTrigger,Trigger3M)),NA())</f>
        <v>1.4793000911907939E-2</v>
      </c>
      <c r="P2304" s="44">
        <f>IFERROR(_xll.qlIndexFixing(ONIndex6M,I2304,TRUE,_xll.ohTrigger(RecalcTrigger,Trigger6M)),NA())</f>
        <v>1.5121217415243748E-2</v>
      </c>
      <c r="Q2304" s="183">
        <f>IFERROR(_xll.qlIndexFixing(ONIndex1Y,I2304,TRUE,_xll.ohTrigger(RecalcTrigger,Trigger1Y)),NA())</f>
        <v>1.5173156450316583E-2</v>
      </c>
    </row>
    <row r="2305" spans="2:17" x14ac:dyDescent="0.2">
      <c r="B2305" s="39" t="s">
        <v>42</v>
      </c>
      <c r="D2305" s="42">
        <f>_xll.qlCalendarAdvance(Calendar,$D2304,B2305,"f",FALSE)</f>
        <v>55619</v>
      </c>
      <c r="E2305" s="177">
        <f>_xll.qlInterestRateIndexValueDate(IndexON,D2305)</f>
        <v>55619</v>
      </c>
      <c r="F2305" s="193">
        <f>IFERROR(_xll.qlIndexFixing(IndexON,D2305,TRUE,_xll.ohTrigger(RecalcTrigger,TriggerON)),NA())</f>
        <v>1.461767538325276E-2</v>
      </c>
      <c r="H2305" s="42">
        <f>_xll.qlCalendarAdvance(Calendar,$H2304,B2305,"f",FALSE)</f>
        <v>55619</v>
      </c>
      <c r="I2305" s="177">
        <f>_xll.qlInterestRateIndexValueDate(Index1M,$H2305)</f>
        <v>55621</v>
      </c>
      <c r="J2305" s="182">
        <f>IFERROR(_xll.qlIndexFixing(Index1M,$H2305,TRUE,_xll.ohTrigger(RecalcTrigger,Trigger1M)),NA())</f>
        <v>1.4624015421262187E-2</v>
      </c>
      <c r="K2305" s="44">
        <f>IFERROR(_xll.qlIndexFixing(Index3M,H2305,TRUE,_xll.ohTrigger(RecalcTrigger,Trigger3M)),NA())</f>
        <v>1.4817690783897467E-2</v>
      </c>
      <c r="L2305" s="44">
        <f>IFERROR(_xll.qlIndexFixing(Index6M,$H2305,TRUE,_xll.ohTrigger(RecalcTrigger,Trigger6M)),NA())</f>
        <v>1.5126351396368518E-2</v>
      </c>
      <c r="M2305" s="183">
        <f>IFERROR(_xll.qlIndexFixing(Index1Y,$H2305,TRUE,_xll.ohTrigger(RecalcTrigger,Trigger1Y)),NA())</f>
        <v>1.5162183373763462E-2</v>
      </c>
      <c r="N2305" s="182">
        <f>IFERROR(_xll.qlIndexFixing(ONIndex1M,I2305,TRUE,_xll.ohTrigger(RecalcTrigger,Trigger1M)),NA())</f>
        <v>1.4621381993711324E-2</v>
      </c>
      <c r="O2305" s="44">
        <f>IFERROR(_xll.qlIndexFixing(ONIndex3M,I2305,TRUE,_xll.ohTrigger(RecalcTrigger,Trigger3M)),NA())</f>
        <v>1.479261574041324E-2</v>
      </c>
      <c r="P2305" s="44">
        <f>IFERROR(_xll.qlIndexFixing(ONIndex6M,I2305,TRUE,_xll.ohTrigger(RecalcTrigger,Trigger6M)),NA())</f>
        <v>1.5117790090179994E-2</v>
      </c>
      <c r="Q2305" s="183">
        <f>IFERROR(_xll.qlIndexFixing(ONIndex1Y,I2305,TRUE,_xll.ohTrigger(RecalcTrigger,Trigger1Y)),NA())</f>
        <v>1.5168903000724043E-2</v>
      </c>
    </row>
    <row r="2306" spans="2:17" x14ac:dyDescent="0.2">
      <c r="B2306" s="39" t="s">
        <v>42</v>
      </c>
      <c r="D2306" s="42">
        <f>_xll.qlCalendarAdvance(Calendar,$D2305,B2306,"f",FALSE)</f>
        <v>55626</v>
      </c>
      <c r="E2306" s="177">
        <f>_xll.qlInterestRateIndexValueDate(IndexON,D2306)</f>
        <v>55626</v>
      </c>
      <c r="F2306" s="193">
        <f>IFERROR(_xll.qlIndexFixing(IndexON,D2306,TRUE,_xll.ohTrigger(RecalcTrigger,TriggerON)),NA())</f>
        <v>1.461381856582733E-2</v>
      </c>
      <c r="H2306" s="42">
        <f>_xll.qlCalendarAdvance(Calendar,$H2305,B2306,"f",FALSE)</f>
        <v>55626</v>
      </c>
      <c r="I2306" s="177">
        <f>_xll.qlInterestRateIndexValueDate(Index1M,$H2306)</f>
        <v>55632</v>
      </c>
      <c r="J2306" s="182">
        <f>IFERROR(_xll.qlIndexFixing(Index1M,$H2306,TRUE,_xll.ohTrigger(RecalcTrigger,Trigger1M)),NA())</f>
        <v>1.4617681339251121E-2</v>
      </c>
      <c r="K2306" s="44">
        <f>IFERROR(_xll.qlIndexFixing(Index3M,H2306,TRUE,_xll.ohTrigger(RecalcTrigger,Trigger3M)),NA())</f>
        <v>1.4817063927300948E-2</v>
      </c>
      <c r="L2306" s="44">
        <f>IFERROR(_xll.qlIndexFixing(Index6M,$H2306,TRUE,_xll.ohTrigger(RecalcTrigger,Trigger6M)),NA())</f>
        <v>1.5119683439417823E-2</v>
      </c>
      <c r="M2306" s="183">
        <f>IFERROR(_xll.qlIndexFixing(Index1Y,$H2306,TRUE,_xll.ohTrigger(RecalcTrigger,Trigger1Y)),NA())</f>
        <v>1.5154243132266246E-2</v>
      </c>
      <c r="N2306" s="182">
        <f>IFERROR(_xll.qlIndexFixing(ONIndex1M,I2306,TRUE,_xll.ohTrigger(RecalcTrigger,Trigger1M)),NA())</f>
        <v>1.4616277850763026E-2</v>
      </c>
      <c r="O2306" s="44">
        <f>IFERROR(_xll.qlIndexFixing(ONIndex3M,I2306,TRUE,_xll.ohTrigger(RecalcTrigger,Trigger3M)),NA())</f>
        <v>1.4792118011355271E-2</v>
      </c>
      <c r="P2306" s="44">
        <f>IFERROR(_xll.qlIndexFixing(ONIndex6M,I2306,TRUE,_xll.ohTrigger(RecalcTrigger,Trigger6M)),NA())</f>
        <v>1.5113300679816533E-2</v>
      </c>
      <c r="Q2306" s="183">
        <f>IFERROR(_xll.qlIndexFixing(ONIndex1Y,I2306,TRUE,_xll.ohTrigger(RecalcTrigger,Trigger1Y)),NA())</f>
        <v>1.5163391120651681E-2</v>
      </c>
    </row>
    <row r="2307" spans="2:17" x14ac:dyDescent="0.2">
      <c r="B2307" s="39" t="s">
        <v>42</v>
      </c>
      <c r="D2307" s="42">
        <f>_xll.qlCalendarAdvance(Calendar,$D2306,B2307,"f",FALSE)</f>
        <v>55633</v>
      </c>
      <c r="E2307" s="177">
        <f>_xll.qlInterestRateIndexValueDate(IndexON,D2307)</f>
        <v>55633</v>
      </c>
      <c r="F2307" s="193">
        <f>IFERROR(_xll.qlIndexFixing(IndexON,D2307,TRUE,_xll.ohTrigger(RecalcTrigger,TriggerON)),NA())</f>
        <v>1.4609930102116309E-2</v>
      </c>
      <c r="H2307" s="42">
        <f>_xll.qlCalendarAdvance(Calendar,$H2306,B2307,"f",FALSE)</f>
        <v>55633</v>
      </c>
      <c r="I2307" s="177">
        <f>_xll.qlInterestRateIndexValueDate(Index1M,$H2307)</f>
        <v>55635</v>
      </c>
      <c r="J2307" s="182">
        <f>IFERROR(_xll.qlIndexFixing(Index1M,$H2307,TRUE,_xll.ohTrigger(RecalcTrigger,Trigger1M)),NA())</f>
        <v>1.4615948110210745E-2</v>
      </c>
      <c r="K2307" s="44">
        <f>IFERROR(_xll.qlIndexFixing(Index3M,H2307,TRUE,_xll.ohTrigger(RecalcTrigger,Trigger3M)),NA())</f>
        <v>1.4816892224596145E-2</v>
      </c>
      <c r="L2307" s="44">
        <f>IFERROR(_xll.qlIndexFixing(Index6M,$H2307,TRUE,_xll.ohTrigger(RecalcTrigger,Trigger6M)),NA())</f>
        <v>1.5117818610174145E-2</v>
      </c>
      <c r="M2307" s="183">
        <f>IFERROR(_xll.qlIndexFixing(Index1Y,$H2307,TRUE,_xll.ohTrigger(RecalcTrigger,Trigger1Y)),NA())</f>
        <v>1.5151883452913944E-2</v>
      </c>
      <c r="N2307" s="182">
        <f>IFERROR(_xll.qlIndexFixing(ONIndex1M,I2307,TRUE,_xll.ohTrigger(RecalcTrigger,Trigger1M)),NA())</f>
        <v>1.4613430366074986E-2</v>
      </c>
      <c r="O2307" s="44">
        <f>IFERROR(_xll.qlIndexFixing(ONIndex3M,I2307,TRUE,_xll.ohTrigger(RecalcTrigger,Trigger3M)),NA())</f>
        <v>1.479211633365729E-2</v>
      </c>
      <c r="P2307" s="44">
        <f>IFERROR(_xll.qlIndexFixing(ONIndex6M,I2307,TRUE,_xll.ohTrigger(RecalcTrigger,Trigger6M)),NA())</f>
        <v>1.5110828154711875E-2</v>
      </c>
      <c r="Q2307" s="183">
        <f>IFERROR(_xll.qlIndexFixing(ONIndex1Y,I2307,TRUE,_xll.ohTrigger(RecalcTrigger,Trigger1Y)),NA())</f>
        <v>1.5160317932827461E-2</v>
      </c>
    </row>
    <row r="2308" spans="2:17" x14ac:dyDescent="0.2">
      <c r="B2308" s="39" t="s">
        <v>42</v>
      </c>
      <c r="D2308" s="42">
        <f>_xll.qlCalendarAdvance(Calendar,$D2307,B2308,"f",FALSE)</f>
        <v>55641</v>
      </c>
      <c r="E2308" s="177">
        <f>_xll.qlInterestRateIndexValueDate(IndexON,D2308)</f>
        <v>55641</v>
      </c>
      <c r="F2308" s="193">
        <f>IFERROR(_xll.qlIndexFixing(IndexON,D2308,TRUE,_xll.ohTrigger(RecalcTrigger,TriggerON)),NA())</f>
        <v>1.4605447325246601E-2</v>
      </c>
      <c r="H2308" s="42">
        <f>_xll.qlCalendarAdvance(Calendar,$H2307,B2308,"f",FALSE)</f>
        <v>55641</v>
      </c>
      <c r="I2308" s="177">
        <f>_xll.qlInterestRateIndexValueDate(Index1M,$H2308)</f>
        <v>55645</v>
      </c>
      <c r="J2308" s="182">
        <f>IFERROR(_xll.qlIndexFixing(Index1M,$H2308,TRUE,_xll.ohTrigger(RecalcTrigger,Trigger1M)),NA())</f>
        <v>1.4610110758060707E-2</v>
      </c>
      <c r="K2308" s="44">
        <f>IFERROR(_xll.qlIndexFixing(Index3M,H2308,TRUE,_xll.ohTrigger(RecalcTrigger,Trigger3M)),NA())</f>
        <v>1.4816593003496943E-2</v>
      </c>
      <c r="L2308" s="44">
        <f>IFERROR(_xll.qlIndexFixing(Index6M,$H2308,TRUE,_xll.ohTrigger(RecalcTrigger,Trigger6M)),NA())</f>
        <v>1.5111597563071944E-2</v>
      </c>
      <c r="M2308" s="183">
        <f>IFERROR(_xll.qlIndexFixing(Index1Y,$H2308,TRUE,_xll.ohTrigger(RecalcTrigger,Trigger1Y)),NA())</f>
        <v>1.5144601272147385E-2</v>
      </c>
      <c r="N2308" s="182">
        <f>IFERROR(_xll.qlIndexFixing(ONIndex1M,I2308,TRUE,_xll.ohTrigger(RecalcTrigger,Trigger1M)),NA())</f>
        <v>1.4608816221688414E-2</v>
      </c>
      <c r="O2308" s="44">
        <f>IFERROR(_xll.qlIndexFixing(ONIndex3M,I2308,TRUE,_xll.ohTrigger(RecalcTrigger,Trigger3M)),NA())</f>
        <v>1.4791394077242614E-2</v>
      </c>
      <c r="P2308" s="44">
        <f>IFERROR(_xll.qlIndexFixing(ONIndex6M,I2308,TRUE,_xll.ohTrigger(RecalcTrigger,Trigger6M)),NA())</f>
        <v>1.5106650992215975E-2</v>
      </c>
      <c r="Q2308" s="183">
        <f>IFERROR(_xll.qlIndexFixing(ONIndex1Y,I2308,TRUE,_xll.ohTrigger(RecalcTrigger,Trigger1Y)),NA())</f>
        <v>1.5155343596884308E-2</v>
      </c>
    </row>
    <row r="2309" spans="2:17" x14ac:dyDescent="0.2">
      <c r="B2309" s="39" t="s">
        <v>42</v>
      </c>
      <c r="D2309" s="42">
        <f>_xll.qlCalendarAdvance(Calendar,$D2308,B2309,"f",FALSE)</f>
        <v>55648</v>
      </c>
      <c r="E2309" s="177">
        <f>_xll.qlInterestRateIndexValueDate(IndexON,D2309)</f>
        <v>55648</v>
      </c>
      <c r="F2309" s="193">
        <f>IFERROR(_xll.qlIndexFixing(IndexON,D2309,TRUE,_xll.ohTrigger(RecalcTrigger,TriggerON)),NA())</f>
        <v>1.4601490870962408E-2</v>
      </c>
      <c r="H2309" s="42">
        <f>_xll.qlCalendarAdvance(Calendar,$H2308,B2309,"f",FALSE)</f>
        <v>55648</v>
      </c>
      <c r="I2309" s="177">
        <f>_xll.qlInterestRateIndexValueDate(Index1M,$H2309)</f>
        <v>55652</v>
      </c>
      <c r="J2309" s="182">
        <f>IFERROR(_xll.qlIndexFixing(Index1M,$H2309,TRUE,_xll.ohTrigger(RecalcTrigger,Trigger1M)),NA())</f>
        <v>1.4605987341108306E-2</v>
      </c>
      <c r="K2309" s="44">
        <f>IFERROR(_xll.qlIndexFixing(Index3M,H2309,TRUE,_xll.ohTrigger(RecalcTrigger,Trigger3M)),NA())</f>
        <v>1.4816188504601695E-2</v>
      </c>
      <c r="L2309" s="44">
        <f>IFERROR(_xll.qlIndexFixing(Index6M,$H2309,TRUE,_xll.ohTrigger(RecalcTrigger,Trigger6M)),NA())</f>
        <v>1.5107164453812261E-2</v>
      </c>
      <c r="M2309" s="183">
        <f>IFERROR(_xll.qlIndexFixing(Index1Y,$H2309,TRUE,_xll.ohTrigger(RecalcTrigger,Trigger1Y)),NA())</f>
        <v>1.5139364875170426E-2</v>
      </c>
      <c r="N2309" s="182">
        <f>IFERROR(_xll.qlIndexFixing(ONIndex1M,I2309,TRUE,_xll.ohTrigger(RecalcTrigger,Trigger1M)),NA())</f>
        <v>1.460475476747547E-2</v>
      </c>
      <c r="O2309" s="44">
        <f>IFERROR(_xll.qlIndexFixing(ONIndex3M,I2309,TRUE,_xll.ohTrigger(RecalcTrigger,Trigger3M)),NA())</f>
        <v>1.4791001817737737E-2</v>
      </c>
      <c r="P2309" s="44">
        <f>IFERROR(_xll.qlIndexFixing(ONIndex6M,I2309,TRUE,_xll.ohTrigger(RecalcTrigger,Trigger6M)),NA())</f>
        <v>1.5102989416773127E-2</v>
      </c>
      <c r="Q2309" s="183">
        <f>IFERROR(_xll.qlIndexFixing(ONIndex1Y,I2309,TRUE,_xll.ohTrigger(RecalcTrigger,Trigger1Y)),NA())</f>
        <v>1.5150968157753297E-2</v>
      </c>
    </row>
    <row r="2310" spans="2:17" x14ac:dyDescent="0.2">
      <c r="B2310" s="39" t="s">
        <v>42</v>
      </c>
      <c r="D2310" s="42">
        <f>_xll.qlCalendarAdvance(Calendar,$D2309,B2310,"f",FALSE)</f>
        <v>55655</v>
      </c>
      <c r="E2310" s="177">
        <f>_xll.qlInterestRateIndexValueDate(IndexON,D2310)</f>
        <v>55655</v>
      </c>
      <c r="F2310" s="193">
        <f>IFERROR(_xll.qlIndexFixing(IndexON,D2310,TRUE,_xll.ohTrigger(RecalcTrigger,TriggerON)),NA())</f>
        <v>1.4597502605004919E-2</v>
      </c>
      <c r="H2310" s="42">
        <f>_xll.qlCalendarAdvance(Calendar,$H2309,B2310,"f",FALSE)</f>
        <v>55655</v>
      </c>
      <c r="I2310" s="177">
        <f>_xll.qlInterestRateIndexValueDate(Index1M,$H2310)</f>
        <v>55659</v>
      </c>
      <c r="J2310" s="182">
        <f>IFERROR(_xll.qlIndexFixing(Index1M,$H2310,TRUE,_xll.ohTrigger(RecalcTrigger,Trigger1M)),NA())</f>
        <v>1.4601833173881321E-2</v>
      </c>
      <c r="K2310" s="44">
        <f>IFERROR(_xll.qlIndexFixing(Index3M,H2310,TRUE,_xll.ohTrigger(RecalcTrigger,Trigger3M)),NA())</f>
        <v>1.4815782266438586E-2</v>
      </c>
      <c r="L2310" s="44">
        <f>IFERROR(_xll.qlIndexFixing(Index6M,$H2310,TRUE,_xll.ohTrigger(RecalcTrigger,Trigger6M)),NA())</f>
        <v>1.5102672705551098E-2</v>
      </c>
      <c r="M2310" s="183">
        <f>IFERROR(_xll.qlIndexFixing(Index1Y,$H2310,TRUE,_xll.ohTrigger(RecalcTrigger,Trigger1Y)),NA())</f>
        <v>1.5134097175344717E-2</v>
      </c>
      <c r="N2310" s="182">
        <f>IFERROR(_xll.qlIndexFixing(ONIndex1M,I2310,TRUE,_xll.ohTrigger(RecalcTrigger,Trigger1M)),NA())</f>
        <v>1.4600662691517385E-2</v>
      </c>
      <c r="O2310" s="44">
        <f>IFERROR(_xll.qlIndexFixing(ONIndex3M,I2310,TRUE,_xll.ohTrigger(RecalcTrigger,Trigger3M)),NA())</f>
        <v>1.4790607841126402E-2</v>
      </c>
      <c r="P2310" s="44">
        <f>IFERROR(_xll.qlIndexFixing(ONIndex6M,I2310,TRUE,_xll.ohTrigger(RecalcTrigger,Trigger6M)),NA())</f>
        <v>1.5099271020462268E-2</v>
      </c>
      <c r="Q2310" s="183">
        <f>IFERROR(_xll.qlIndexFixing(ONIndex1Y,I2310,TRUE,_xll.ohTrigger(RecalcTrigger,Trigger1Y)),NA())</f>
        <v>1.5146563144519121E-2</v>
      </c>
    </row>
    <row r="2311" spans="2:17" x14ac:dyDescent="0.2">
      <c r="B2311" s="39" t="s">
        <v>42</v>
      </c>
      <c r="D2311" s="42">
        <f>_xll.qlCalendarAdvance(Calendar,$D2310,B2311,"f",FALSE)</f>
        <v>55662</v>
      </c>
      <c r="E2311" s="177">
        <f>_xll.qlInterestRateIndexValueDate(IndexON,D2311)</f>
        <v>55662</v>
      </c>
      <c r="F2311" s="193">
        <f>IFERROR(_xll.qlIndexFixing(IndexON,D2311,TRUE,_xll.ohTrigger(RecalcTrigger,TriggerON)),NA())</f>
        <v>1.459348247517589E-2</v>
      </c>
      <c r="H2311" s="42">
        <f>_xll.qlCalendarAdvance(Calendar,$H2310,B2311,"f",FALSE)</f>
        <v>55662</v>
      </c>
      <c r="I2311" s="177">
        <f>_xll.qlInterestRateIndexValueDate(Index1M,$H2311)</f>
        <v>55666</v>
      </c>
      <c r="J2311" s="182">
        <f>IFERROR(_xll.qlIndexFixing(Index1M,$H2311,TRUE,_xll.ohTrigger(RecalcTrigger,Trigger1M)),NA())</f>
        <v>1.4597648206535752E-2</v>
      </c>
      <c r="K2311" s="44">
        <f>IFERROR(_xll.qlIndexFixing(Index3M,H2311,TRUE,_xll.ohTrigger(RecalcTrigger,Trigger3M)),NA())</f>
        <v>1.4815374286500928E-2</v>
      </c>
      <c r="L2311" s="44">
        <f>IFERROR(_xll.qlIndexFixing(Index6M,$H2311,TRUE,_xll.ohTrigger(RecalcTrigger,Trigger6M)),NA())</f>
        <v>1.5098122209835642E-2</v>
      </c>
      <c r="M2311" s="183">
        <f>IFERROR(_xll.qlIndexFixing(Index1Y,$H2311,TRUE,_xll.ohTrigger(RecalcTrigger,Trigger1Y)),NA())</f>
        <v>1.5128798122472165E-2</v>
      </c>
      <c r="N2311" s="182">
        <f>IFERROR(_xll.qlIndexFixing(ONIndex1M,I2311,TRUE,_xll.ohTrigger(RecalcTrigger,Trigger1M)),NA())</f>
        <v>1.4596539943774189E-2</v>
      </c>
      <c r="O2311" s="44">
        <f>IFERROR(_xll.qlIndexFixing(ONIndex3M,I2311,TRUE,_xll.ohTrigger(RecalcTrigger,Trigger3M)),NA())</f>
        <v>1.4790212144610848E-2</v>
      </c>
      <c r="P2311" s="44">
        <f>IFERROR(_xll.qlIndexFixing(ONIndex6M,I2311,TRUE,_xll.ohTrigger(RecalcTrigger,Trigger6M)),NA())</f>
        <v>1.5095495695209848E-2</v>
      </c>
      <c r="Q2311" s="183">
        <f>IFERROR(_xll.qlIndexFixing(ONIndex1Y,I2311,TRUE,_xll.ohTrigger(RecalcTrigger,Trigger1Y)),NA())</f>
        <v>1.5142128507381614E-2</v>
      </c>
    </row>
    <row r="2312" spans="2:17" x14ac:dyDescent="0.2">
      <c r="B2312" s="39" t="s">
        <v>42</v>
      </c>
      <c r="D2312" s="42">
        <f>_xll.qlCalendarAdvance(Calendar,$D2311,B2312,"f",FALSE)</f>
        <v>55669</v>
      </c>
      <c r="E2312" s="177">
        <f>_xll.qlInterestRateIndexValueDate(IndexON,D2312)</f>
        <v>55669</v>
      </c>
      <c r="F2312" s="193">
        <f>IFERROR(_xll.qlIndexFixing(IndexON,D2312,TRUE,_xll.ohTrigger(RecalcTrigger,TriggerON)),NA())</f>
        <v>1.4589430428797456E-2</v>
      </c>
      <c r="H2312" s="42">
        <f>_xll.qlCalendarAdvance(Calendar,$H2311,B2312,"f",FALSE)</f>
        <v>55669</v>
      </c>
      <c r="I2312" s="177">
        <f>_xll.qlInterestRateIndexValueDate(Index1M,$H2312)</f>
        <v>55673</v>
      </c>
      <c r="J2312" s="182">
        <f>IFERROR(_xll.qlIndexFixing(Index1M,$H2312,TRUE,_xll.ohTrigger(RecalcTrigger,Trigger1M)),NA())</f>
        <v>1.459344047213218E-2</v>
      </c>
      <c r="K2312" s="44">
        <f>IFERROR(_xll.qlIndexFixing(Index3M,H2312,TRUE,_xll.ohTrigger(RecalcTrigger,Trigger3M)),NA())</f>
        <v>1.481496456228029E-2</v>
      </c>
      <c r="L2312" s="44">
        <f>IFERROR(_xll.qlIndexFixing(Index6M,$H2312,TRUE,_xll.ohTrigger(RecalcTrigger,Trigger6M)),NA())</f>
        <v>1.5093546845852547E-2</v>
      </c>
      <c r="M2312" s="183">
        <f>IFERROR(_xll.qlIndexFixing(Index1Y,$H2312,TRUE,_xll.ohTrigger(RecalcTrigger,Trigger1Y)),NA())</f>
        <v>1.5123467666357084E-2</v>
      </c>
      <c r="N2312" s="182">
        <f>IFERROR(_xll.qlIndexFixing(ONIndex1M,I2312,TRUE,_xll.ohTrigger(RecalcTrigger,Trigger1M)),NA())</f>
        <v>1.4592386474765462E-2</v>
      </c>
      <c r="O2312" s="44">
        <f>IFERROR(_xll.qlIndexFixing(ONIndex3M,I2312,TRUE,_xll.ohTrigger(RecalcTrigger,Trigger3M)),NA())</f>
        <v>1.4789814725713057E-2</v>
      </c>
      <c r="P2312" s="44">
        <f>IFERROR(_xll.qlIndexFixing(ONIndex6M,I2312,TRUE,_xll.ohTrigger(RecalcTrigger,Trigger6M)),NA())</f>
        <v>1.5091663332862382E-2</v>
      </c>
      <c r="Q2312" s="183">
        <f>IFERROR(_xll.qlIndexFixing(ONIndex1Y,I2312,TRUE,_xll.ohTrigger(RecalcTrigger,Trigger1Y)),NA())</f>
        <v>1.5137664196140932E-2</v>
      </c>
    </row>
    <row r="2313" spans="2:17" x14ac:dyDescent="0.2">
      <c r="B2313" s="39" t="s">
        <v>42</v>
      </c>
      <c r="D2313" s="42">
        <f>_xll.qlCalendarAdvance(Calendar,$D2312,B2313,"f",FALSE)</f>
        <v>55676</v>
      </c>
      <c r="E2313" s="177">
        <f>_xll.qlInterestRateIndexValueDate(IndexON,D2313)</f>
        <v>55676</v>
      </c>
      <c r="F2313" s="193">
        <f>IFERROR(_xll.qlIndexFixing(IndexON,D2313,TRUE,_xll.ohTrigger(RecalcTrigger,TriggerON)),NA())</f>
        <v>1.4585346413431566E-2</v>
      </c>
      <c r="H2313" s="42">
        <f>_xll.qlCalendarAdvance(Calendar,$H2312,B2313,"f",FALSE)</f>
        <v>55676</v>
      </c>
      <c r="I2313" s="177">
        <f>_xll.qlInterestRateIndexValueDate(Index1M,$H2313)</f>
        <v>55680</v>
      </c>
      <c r="J2313" s="182">
        <f>IFERROR(_xll.qlIndexFixing(Index1M,$H2313,TRUE,_xll.ohTrigger(RecalcTrigger,Trigger1M)),NA())</f>
        <v>1.4589196138330429E-2</v>
      </c>
      <c r="K2313" s="44">
        <f>IFERROR(_xll.qlIndexFixing(Index3M,H2313,TRUE,_xll.ohTrigger(RecalcTrigger,Trigger3M)),NA())</f>
        <v>1.4814553091271719E-2</v>
      </c>
      <c r="L2313" s="44">
        <f>IFERROR(_xll.qlIndexFixing(Index6M,$H2313,TRUE,_xll.ohTrigger(RecalcTrigger,Trigger6M)),NA())</f>
        <v>1.5088882973923455E-2</v>
      </c>
      <c r="M2313" s="183">
        <f>IFERROR(_xll.qlIndexFixing(Index1Y,$H2313,TRUE,_xll.ohTrigger(RecalcTrigger,Trigger1Y)),NA())</f>
        <v>1.5118105756809051E-2</v>
      </c>
      <c r="N2313" s="182">
        <f>IFERROR(_xll.qlIndexFixing(ONIndex1M,I2313,TRUE,_xll.ohTrigger(RecalcTrigger,Trigger1M)),NA())</f>
        <v>1.4588202234531167E-2</v>
      </c>
      <c r="O2313" s="44">
        <f>IFERROR(_xll.qlIndexFixing(ONIndex3M,I2313,TRUE,_xll.ohTrigger(RecalcTrigger,Trigger3M)),NA())</f>
        <v>1.4789415582114884E-2</v>
      </c>
      <c r="P2313" s="44">
        <f>IFERROR(_xll.qlIndexFixing(ONIndex6M,I2313,TRUE,_xll.ohTrigger(RecalcTrigger,Trigger6M)),NA())</f>
        <v>1.508777382550619E-2</v>
      </c>
      <c r="Q2313" s="183">
        <f>IFERROR(_xll.qlIndexFixing(ONIndex1Y,I2313,TRUE,_xll.ohTrigger(RecalcTrigger,Trigger1Y)),NA())</f>
        <v>1.5133170161076848E-2</v>
      </c>
    </row>
    <row r="2314" spans="2:17" x14ac:dyDescent="0.2">
      <c r="B2314" s="39" t="s">
        <v>42</v>
      </c>
      <c r="D2314" s="42">
        <f>_xll.qlCalendarAdvance(Calendar,$D2313,B2314,"f",FALSE)</f>
        <v>55683</v>
      </c>
      <c r="E2314" s="177">
        <f>_xll.qlInterestRateIndexValueDate(IndexON,D2314)</f>
        <v>55683</v>
      </c>
      <c r="F2314" s="193">
        <f>IFERROR(_xll.qlIndexFixing(IndexON,D2314,TRUE,_xll.ohTrigger(RecalcTrigger,TriggerON)),NA())</f>
        <v>1.4581230376560228E-2</v>
      </c>
      <c r="H2314" s="42">
        <f>_xll.qlCalendarAdvance(Calendar,$H2313,B2314,"f",FALSE)</f>
        <v>55683</v>
      </c>
      <c r="I2314" s="177">
        <f>_xll.qlInterestRateIndexValueDate(Index1M,$H2314)</f>
        <v>55687</v>
      </c>
      <c r="J2314" s="182">
        <f>IFERROR(_xll.qlIndexFixing(Index1M,$H2314,TRUE,_xll.ohTrigger(RecalcTrigger,Trigger1M)),NA())</f>
        <v>1.4584920859652684E-2</v>
      </c>
      <c r="K2314" s="44">
        <f>IFERROR(_xll.qlIndexFixing(Index3M,H2314,TRUE,_xll.ohTrigger(RecalcTrigger,Trigger3M)),NA())</f>
        <v>1.4814139870967658E-2</v>
      </c>
      <c r="L2314" s="44">
        <f>IFERROR(_xll.qlIndexFixing(Index6M,$H2314,TRUE,_xll.ohTrigger(RecalcTrigger,Trigger6M)),NA())</f>
        <v>1.5084160039368534E-2</v>
      </c>
      <c r="M2314" s="183">
        <f>IFERROR(_xll.qlIndexFixing(Index1Y,$H2314,TRUE,_xll.ohTrigger(RecalcTrigger,Trigger1Y)),NA())</f>
        <v>1.5112712343640701E-2</v>
      </c>
      <c r="N2314" s="182">
        <f>IFERROR(_xll.qlIndexFixing(ONIndex1M,I2314,TRUE,_xll.ohTrigger(RecalcTrigger,Trigger1M)),NA())</f>
        <v>1.4583987173191204E-2</v>
      </c>
      <c r="O2314" s="44">
        <f>IFERROR(_xll.qlIndexFixing(ONIndex3M,I2314,TRUE,_xll.ohTrigger(RecalcTrigger,Trigger3M)),NA())</f>
        <v>1.4789014711338311E-2</v>
      </c>
      <c r="P2314" s="44">
        <f>IFERROR(_xll.qlIndexFixing(ONIndex6M,I2314,TRUE,_xll.ohTrigger(RecalcTrigger,Trigger6M)),NA())</f>
        <v>1.5083827065227595E-2</v>
      </c>
      <c r="Q2314" s="183">
        <f>IFERROR(_xll.qlIndexFixing(ONIndex1Y,I2314,TRUE,_xll.ohTrigger(RecalcTrigger,Trigger1Y)),NA())</f>
        <v>1.5128646352229325E-2</v>
      </c>
    </row>
    <row r="2315" spans="2:17" x14ac:dyDescent="0.2">
      <c r="B2315" s="39" t="s">
        <v>42</v>
      </c>
      <c r="D2315" s="42">
        <f>_xll.qlCalendarAdvance(Calendar,$D2314,B2315,"f",FALSE)</f>
        <v>55690</v>
      </c>
      <c r="E2315" s="177">
        <f>_xll.qlInterestRateIndexValueDate(IndexON,D2315)</f>
        <v>55690</v>
      </c>
      <c r="F2315" s="193">
        <f>IFERROR(_xll.qlIndexFixing(IndexON,D2315,TRUE,_xll.ohTrigger(RecalcTrigger,TriggerON)),NA())</f>
        <v>1.4577082265905261E-2</v>
      </c>
      <c r="H2315" s="42">
        <f>_xll.qlCalendarAdvance(Calendar,$H2314,B2315,"f",FALSE)</f>
        <v>55690</v>
      </c>
      <c r="I2315" s="177">
        <f>_xll.qlInterestRateIndexValueDate(Index1M,$H2315)</f>
        <v>55694</v>
      </c>
      <c r="J2315" s="182">
        <f>IFERROR(_xll.qlIndexFixing(Index1M,$H2315,TRUE,_xll.ohTrigger(RecalcTrigger,Trigger1M)),NA())</f>
        <v>1.4580614586258811E-2</v>
      </c>
      <c r="K2315" s="44">
        <f>IFERROR(_xll.qlIndexFixing(Index3M,H2315,TRUE,_xll.ohTrigger(RecalcTrigger,Trigger3M)),NA())</f>
        <v>1.4813724898863153E-2</v>
      </c>
      <c r="L2315" s="44">
        <f>IFERROR(_xll.qlIndexFixing(Index6M,$H2315,TRUE,_xll.ohTrigger(RecalcTrigger,Trigger6M)),NA())</f>
        <v>1.5079377933762602E-2</v>
      </c>
      <c r="M2315" s="183">
        <f>IFERROR(_xll.qlIndexFixing(Index1Y,$H2315,TRUE,_xll.ohTrigger(RecalcTrigger,Trigger1Y)),NA())</f>
        <v>1.5107287376669713E-2</v>
      </c>
      <c r="N2315" s="182">
        <f>IFERROR(_xll.qlIndexFixing(ONIndex1M,I2315,TRUE,_xll.ohTrigger(RecalcTrigger,Trigger1M)),NA())</f>
        <v>1.457974124094541E-2</v>
      </c>
      <c r="O2315" s="44">
        <f>IFERROR(_xll.qlIndexFixing(ONIndex3M,I2315,TRUE,_xll.ohTrigger(RecalcTrigger,Trigger3M)),NA())</f>
        <v>1.4788612110665511E-2</v>
      </c>
      <c r="P2315" s="44">
        <f>IFERROR(_xll.qlIndexFixing(ONIndex6M,I2315,TRUE,_xll.ohTrigger(RecalcTrigger,Trigger6M)),NA())</f>
        <v>1.5079822943873111E-2</v>
      </c>
      <c r="Q2315" s="183">
        <f>IFERROR(_xll.qlIndexFixing(ONIndex1Y,I2315,TRUE,_xll.ohTrigger(RecalcTrigger,Trigger1Y)),NA())</f>
        <v>1.5124092719718263E-2</v>
      </c>
    </row>
    <row r="2316" spans="2:17" x14ac:dyDescent="0.2">
      <c r="B2316" s="39" t="s">
        <v>42</v>
      </c>
      <c r="D2316" s="42">
        <f>_xll.qlCalendarAdvance(Calendar,$D2315,B2316,"f",FALSE)</f>
        <v>55697</v>
      </c>
      <c r="E2316" s="177">
        <f>_xll.qlInterestRateIndexValueDate(IndexON,D2316)</f>
        <v>55697</v>
      </c>
      <c r="F2316" s="193">
        <f>IFERROR(_xll.qlIndexFixing(IndexON,D2316,TRUE,_xll.ohTrigger(RecalcTrigger,TriggerON)),NA())</f>
        <v>1.4572902028548995E-2</v>
      </c>
      <c r="H2316" s="42">
        <f>_xll.qlCalendarAdvance(Calendar,$H2315,B2316,"f",FALSE)</f>
        <v>55697</v>
      </c>
      <c r="I2316" s="177">
        <f>_xll.qlInterestRateIndexValueDate(Index1M,$H2316)</f>
        <v>55701</v>
      </c>
      <c r="J2316" s="182">
        <f>IFERROR(_xll.qlIndexFixing(Index1M,$H2316,TRUE,_xll.ohTrigger(RecalcTrigger,Trigger1M)),NA())</f>
        <v>1.4576259623659325E-2</v>
      </c>
      <c r="K2316" s="44">
        <f>IFERROR(_xll.qlIndexFixing(Index3M,H2316,TRUE,_xll.ohTrigger(RecalcTrigger,Trigger3M)),NA())</f>
        <v>1.4813308172448907E-2</v>
      </c>
      <c r="L2316" s="44">
        <f>IFERROR(_xll.qlIndexFixing(Index6M,$H2316,TRUE,_xll.ohTrigger(RecalcTrigger,Trigger6M)),NA())</f>
        <v>1.5074432468579306E-2</v>
      </c>
      <c r="M2316" s="183">
        <f>IFERROR(_xll.qlIndexFixing(Index1Y,$H2316,TRUE,_xll.ohTrigger(RecalcTrigger,Trigger1Y)),NA())</f>
        <v>1.5101830805717045E-2</v>
      </c>
      <c r="N2316" s="182">
        <f>IFERROR(_xll.qlIndexFixing(ONIndex1M,I2316,TRUE,_xll.ohTrigger(RecalcTrigger,Trigger1M)),NA())</f>
        <v>1.4575464388073556E-2</v>
      </c>
      <c r="O2316" s="44">
        <f>IFERROR(_xll.qlIndexFixing(ONIndex3M,I2316,TRUE,_xll.ohTrigger(RecalcTrigger,Trigger3M)),NA())</f>
        <v>1.4788207777778339E-2</v>
      </c>
      <c r="P2316" s="44">
        <f>IFERROR(_xll.qlIndexFixing(ONIndex6M,I2316,TRUE,_xll.ohTrigger(RecalcTrigger,Trigger6M)),NA())</f>
        <v>1.507576135312938E-2</v>
      </c>
      <c r="Q2316" s="183">
        <f>IFERROR(_xll.qlIndexFixing(ONIndex1Y,I2316,TRUE,_xll.ohTrigger(RecalcTrigger,Trigger1Y)),NA())</f>
        <v>1.5119509213343818E-2</v>
      </c>
    </row>
    <row r="2317" spans="2:17" x14ac:dyDescent="0.2">
      <c r="B2317" s="39" t="s">
        <v>42</v>
      </c>
      <c r="D2317" s="42">
        <f>_xll.qlCalendarAdvance(Calendar,$D2316,B2317,"f",FALSE)</f>
        <v>55704</v>
      </c>
      <c r="E2317" s="177">
        <f>_xll.qlInterestRateIndexValueDate(IndexON,D2317)</f>
        <v>55704</v>
      </c>
      <c r="F2317" s="193">
        <f>IFERROR(_xll.qlIndexFixing(IndexON,D2317,TRUE,_xll.ohTrigger(RecalcTrigger,TriggerON)),NA())</f>
        <v>1.4568689612133312E-2</v>
      </c>
      <c r="H2317" s="42">
        <f>_xll.qlCalendarAdvance(Calendar,$H2316,B2317,"f",FALSE)</f>
        <v>55704</v>
      </c>
      <c r="I2317" s="177">
        <f>_xll.qlInterestRateIndexValueDate(Index1M,$H2317)</f>
        <v>55708</v>
      </c>
      <c r="J2317" s="182">
        <f>IFERROR(_xll.qlIndexFixing(Index1M,$H2317,TRUE,_xll.ohTrigger(RecalcTrigger,Trigger1M)),NA())</f>
        <v>1.45718888089685E-2</v>
      </c>
      <c r="K2317" s="44">
        <f>IFERROR(_xll.qlIndexFixing(Index3M,H2317,TRUE,_xll.ohTrigger(RecalcTrigger,Trigger3M)),NA())</f>
        <v>1.4812889689219969E-2</v>
      </c>
      <c r="L2317" s="44">
        <f>IFERROR(_xll.qlIndexFixing(Index6M,$H2317,TRUE,_xll.ohTrigger(RecalcTrigger,Trigger6M)),NA())</f>
        <v>1.5069579466429884E-2</v>
      </c>
      <c r="M2317" s="183">
        <f>IFERROR(_xll.qlIndexFixing(Index1Y,$H2317,TRUE,_xll.ohTrigger(RecalcTrigger,Trigger1Y)),NA())</f>
        <v>1.5096342580608262E-2</v>
      </c>
      <c r="N2317" s="182">
        <f>IFERROR(_xll.qlIndexFixing(ONIndex1M,I2317,TRUE,_xll.ohTrigger(RecalcTrigger,Trigger1M)),NA())</f>
        <v>1.4571156564695542E-2</v>
      </c>
      <c r="O2317" s="44">
        <f>IFERROR(_xll.qlIndexFixing(ONIndex3M,I2317,TRUE,_xll.ohTrigger(RecalcTrigger,Trigger3M)),NA())</f>
        <v>1.4787801710118842E-2</v>
      </c>
      <c r="P2317" s="44">
        <f>IFERROR(_xll.qlIndexFixing(ONIndex6M,I2317,TRUE,_xll.ohTrigger(RecalcTrigger,Trigger6M)),NA())</f>
        <v>1.5071642185562339E-2</v>
      </c>
      <c r="Q2317" s="183">
        <f>IFERROR(_xll.qlIndexFixing(ONIndex1Y,I2317,TRUE,_xll.ohTrigger(RecalcTrigger,Trigger1Y)),NA())</f>
        <v>1.5114895783545634E-2</v>
      </c>
    </row>
    <row r="2318" spans="2:17" x14ac:dyDescent="0.2">
      <c r="B2318" s="39" t="s">
        <v>42</v>
      </c>
      <c r="D2318" s="42">
        <f>_xll.qlCalendarAdvance(Calendar,$D2317,B2318,"f",FALSE)</f>
        <v>55711</v>
      </c>
      <c r="E2318" s="177">
        <f>_xll.qlInterestRateIndexValueDate(IndexON,D2318)</f>
        <v>55711</v>
      </c>
      <c r="F2318" s="193">
        <f>IFERROR(_xll.qlIndexFixing(IndexON,D2318,TRUE,_xll.ohTrigger(RecalcTrigger,TriggerON)),NA())</f>
        <v>1.4564444964300094E-2</v>
      </c>
      <c r="H2318" s="42">
        <f>_xll.qlCalendarAdvance(Calendar,$H2317,B2318,"f",FALSE)</f>
        <v>55711</v>
      </c>
      <c r="I2318" s="177">
        <f>_xll.qlInterestRateIndexValueDate(Index1M,$H2318)</f>
        <v>55715</v>
      </c>
      <c r="J2318" s="182">
        <f>IFERROR(_xll.qlIndexFixing(Index1M,$H2318,TRUE,_xll.ohTrigger(RecalcTrigger,Trigger1M)),NA())</f>
        <v>1.4567486845284614E-2</v>
      </c>
      <c r="K2318" s="44">
        <f>IFERROR(_xll.qlIndexFixing(Index3M,H2318,TRUE,_xll.ohTrigger(RecalcTrigger,Trigger3M)),NA())</f>
        <v>1.4812469446667906E-2</v>
      </c>
      <c r="L2318" s="44">
        <f>IFERROR(_xll.qlIndexFixing(Index6M,$H2318,TRUE,_xll.ohTrigger(RecalcTrigger,Trigger6M)),NA())</f>
        <v>1.5064614702383919E-2</v>
      </c>
      <c r="M2318" s="183">
        <f>IFERROR(_xll.qlIndexFixing(Index1Y,$H2318,TRUE,_xll.ohTrigger(RecalcTrigger,Trigger1Y)),NA())</f>
        <v>1.5090822651173079E-2</v>
      </c>
      <c r="N2318" s="182">
        <f>IFERROR(_xll.qlIndexFixing(ONIndex1M,I2318,TRUE,_xll.ohTrigger(RecalcTrigger,Trigger1M)),NA())</f>
        <v>1.4566817721011205E-2</v>
      </c>
      <c r="O2318" s="44">
        <f>IFERROR(_xll.qlIndexFixing(ONIndex3M,I2318,TRUE,_xll.ohTrigger(RecalcTrigger,Trigger3M)),NA())</f>
        <v>1.4787393905049129E-2</v>
      </c>
      <c r="P2318" s="44">
        <f>IFERROR(_xll.qlIndexFixing(ONIndex6M,I2318,TRUE,_xll.ohTrigger(RecalcTrigger,Trigger6M)),NA())</f>
        <v>1.5067465332858632E-2</v>
      </c>
      <c r="Q2318" s="183">
        <f>IFERROR(_xll.qlIndexFixing(ONIndex1Y,I2318,TRUE,_xll.ohTrigger(RecalcTrigger,Trigger1Y)),NA())</f>
        <v>1.511025238028374E-2</v>
      </c>
    </row>
    <row r="2319" spans="2:17" x14ac:dyDescent="0.2">
      <c r="B2319" s="39" t="s">
        <v>42</v>
      </c>
      <c r="D2319" s="42">
        <f>_xll.qlCalendarAdvance(Calendar,$D2318,B2319,"f",FALSE)</f>
        <v>55718</v>
      </c>
      <c r="E2319" s="177">
        <f>_xll.qlInterestRateIndexValueDate(IndexON,D2319)</f>
        <v>55718</v>
      </c>
      <c r="F2319" s="193">
        <f>IFERROR(_xll.qlIndexFixing(IndexON,D2319,TRUE,_xll.ohTrigger(RecalcTrigger,TriggerON)),NA())</f>
        <v>1.4560168032451415E-2</v>
      </c>
      <c r="H2319" s="42">
        <f>_xll.qlCalendarAdvance(Calendar,$H2318,B2319,"f",FALSE)</f>
        <v>55718</v>
      </c>
      <c r="I2319" s="177">
        <f>_xll.qlInterestRateIndexValueDate(Index1M,$H2319)</f>
        <v>55722</v>
      </c>
      <c r="J2319" s="182">
        <f>IFERROR(_xll.qlIndexFixing(Index1M,$H2319,TRUE,_xll.ohTrigger(RecalcTrigger,Trigger1M)),NA())</f>
        <v>1.4563053682758507E-2</v>
      </c>
      <c r="K2319" s="44">
        <f>IFERROR(_xll.qlIndexFixing(Index3M,H2319,TRUE,_xll.ohTrigger(RecalcTrigger,Trigger3M)),NA())</f>
        <v>1.4812047442286902E-2</v>
      </c>
      <c r="L2319" s="44">
        <f>IFERROR(_xll.qlIndexFixing(Index6M,$H2319,TRUE,_xll.ohTrigger(RecalcTrigger,Trigger6M)),NA())</f>
        <v>1.5059590323488808E-2</v>
      </c>
      <c r="M2319" s="183">
        <f>IFERROR(_xll.qlIndexFixing(Index1Y,$H2319,TRUE,_xll.ohTrigger(RecalcTrigger,Trigger1Y)),NA())</f>
        <v>1.5085270967244506E-2</v>
      </c>
      <c r="N2319" s="182">
        <f>IFERROR(_xll.qlIndexFixing(ONIndex1M,I2319,TRUE,_xll.ohTrigger(RecalcTrigger,Trigger1M)),NA())</f>
        <v>1.456244780722038E-2</v>
      </c>
      <c r="O2319" s="44">
        <f>IFERROR(_xll.qlIndexFixing(ONIndex3M,I2319,TRUE,_xll.ohTrigger(RecalcTrigger,Trigger3M)),NA())</f>
        <v>1.478698436033099E-2</v>
      </c>
      <c r="P2319" s="44">
        <f>IFERROR(_xll.qlIndexFixing(ONIndex6M,I2319,TRUE,_xll.ohTrigger(RecalcTrigger,Trigger6M)),NA())</f>
        <v>1.5063230686944706E-2</v>
      </c>
      <c r="Q2319" s="183">
        <f>IFERROR(_xll.qlIndexFixing(ONIndex1Y,I2319,TRUE,_xll.ohTrigger(RecalcTrigger,Trigger1Y)),NA())</f>
        <v>1.510557895335829E-2</v>
      </c>
    </row>
    <row r="2320" spans="2:17" x14ac:dyDescent="0.2">
      <c r="B2320" s="39" t="s">
        <v>42</v>
      </c>
      <c r="D2320" s="42">
        <f>_xll.qlCalendarAdvance(Calendar,$D2319,B2320,"f",FALSE)</f>
        <v>55725</v>
      </c>
      <c r="E2320" s="177">
        <f>_xll.qlInterestRateIndexValueDate(IndexON,D2320)</f>
        <v>55725</v>
      </c>
      <c r="F2320" s="193">
        <f>IFERROR(_xll.qlIndexFixing(IndexON,D2320,TRUE,_xll.ohTrigger(RecalcTrigger,TriggerON)),NA())</f>
        <v>1.4555858763989349E-2</v>
      </c>
      <c r="H2320" s="42">
        <f>_xll.qlCalendarAdvance(Calendar,$H2319,B2320,"f",FALSE)</f>
        <v>55725</v>
      </c>
      <c r="I2320" s="177">
        <f>_xll.qlInterestRateIndexValueDate(Index1M,$H2320)</f>
        <v>55729</v>
      </c>
      <c r="J2320" s="182">
        <f>IFERROR(_xll.qlIndexFixing(Index1M,$H2320,TRUE,_xll.ohTrigger(RecalcTrigger,Trigger1M)),NA())</f>
        <v>1.4558589271564231E-2</v>
      </c>
      <c r="K2320" s="44">
        <f>IFERROR(_xll.qlIndexFixing(Index3M,H2320,TRUE,_xll.ohTrigger(RecalcTrigger,Trigger3M)),NA())</f>
        <v>1.4811623673570262E-2</v>
      </c>
      <c r="L2320" s="44">
        <f>IFERROR(_xll.qlIndexFixing(Index6M,$H2320,TRUE,_xll.ohTrigger(RecalcTrigger,Trigger6M)),NA())</f>
        <v>1.5054506221350392E-2</v>
      </c>
      <c r="M2320" s="183">
        <f>IFERROR(_xll.qlIndexFixing(Index1Y,$H2320,TRUE,_xll.ohTrigger(RecalcTrigger,Trigger1Y)),NA())</f>
        <v>1.5079687478660805E-2</v>
      </c>
      <c r="N2320" s="182">
        <f>IFERROR(_xll.qlIndexFixing(ONIndex1M,I2320,TRUE,_xll.ohTrigger(RecalcTrigger,Trigger1M)),NA())</f>
        <v>1.4558046773363031E-2</v>
      </c>
      <c r="O2320" s="44">
        <f>IFERROR(_xll.qlIndexFixing(ONIndex3M,I2320,TRUE,_xll.ohTrigger(RecalcTrigger,Trigger3M)),NA())</f>
        <v>1.4786573073166664E-2</v>
      </c>
      <c r="P2320" s="44">
        <f>IFERROR(_xll.qlIndexFixing(ONIndex6M,I2320,TRUE,_xll.ohTrigger(RecalcTrigger,Trigger6M)),NA())</f>
        <v>1.5058938139906886E-2</v>
      </c>
      <c r="Q2320" s="183">
        <f>IFERROR(_xll.qlIndexFixing(ONIndex1Y,I2320,TRUE,_xll.ohTrigger(RecalcTrigger,Trigger1Y)),NA())</f>
        <v>1.5100875453128992E-2</v>
      </c>
    </row>
    <row r="2321" spans="2:17" x14ac:dyDescent="0.2">
      <c r="B2321" s="39" t="s">
        <v>42</v>
      </c>
      <c r="D2321" s="42">
        <f>_xll.qlCalendarAdvance(Calendar,$D2320,B2321,"f",FALSE)</f>
        <v>55732</v>
      </c>
      <c r="E2321" s="177">
        <f>_xll.qlInterestRateIndexValueDate(IndexON,D2321)</f>
        <v>55732</v>
      </c>
      <c r="F2321" s="193">
        <f>IFERROR(_xll.qlIndexFixing(IndexON,D2321,TRUE,_xll.ohTrigger(RecalcTrigger,TriggerON)),NA())</f>
        <v>1.4551517106475842E-2</v>
      </c>
      <c r="H2321" s="42">
        <f>_xll.qlCalendarAdvance(Calendar,$H2320,B2321,"f",FALSE)</f>
        <v>55732</v>
      </c>
      <c r="I2321" s="177">
        <f>_xll.qlInterestRateIndexValueDate(Index1M,$H2321)</f>
        <v>55736</v>
      </c>
      <c r="J2321" s="182">
        <f>IFERROR(_xll.qlIndexFixing(Index1M,$H2321,TRUE,_xll.ohTrigger(RecalcTrigger,Trigger1M)),NA())</f>
        <v>1.4554093561857787E-2</v>
      </c>
      <c r="K2321" s="44">
        <f>IFERROR(_xll.qlIndexFixing(Index3M,H2321,TRUE,_xll.ohTrigger(RecalcTrigger,Trigger3M)),NA())</f>
        <v>1.4811198138011298E-2</v>
      </c>
      <c r="L2321" s="44">
        <f>IFERROR(_xll.qlIndexFixing(Index6M,$H2321,TRUE,_xll.ohTrigger(RecalcTrigger,Trigger6M)),NA())</f>
        <v>1.504936228757885E-2</v>
      </c>
      <c r="M2321" s="183">
        <f>IFERROR(_xll.qlIndexFixing(Index1Y,$H2321,TRUE,_xll.ohTrigger(RecalcTrigger,Trigger1Y)),NA())</f>
        <v>1.5074072135263522E-2</v>
      </c>
      <c r="N2321" s="182">
        <f>IFERROR(_xll.qlIndexFixing(ONIndex1M,I2321,TRUE,_xll.ohTrigger(RecalcTrigger,Trigger1M)),NA())</f>
        <v>1.4553614569958739E-2</v>
      </c>
      <c r="O2321" s="44">
        <f>IFERROR(_xll.qlIndexFixing(ONIndex3M,I2321,TRUE,_xll.ohTrigger(RecalcTrigger,Trigger3M)),NA())</f>
        <v>1.4786160041397878E-2</v>
      </c>
      <c r="P2321" s="44">
        <f>IFERROR(_xll.qlIndexFixing(ONIndex6M,I2321,TRUE,_xll.ohTrigger(RecalcTrigger,Trigger6M)),NA())</f>
        <v>1.5054587583671619E-2</v>
      </c>
      <c r="Q2321" s="183">
        <f>IFERROR(_xll.qlIndexFixing(ONIndex1Y,I2321,TRUE,_xll.ohTrigger(RecalcTrigger,Trigger1Y)),NA())</f>
        <v>1.5096141829555876E-2</v>
      </c>
    </row>
    <row r="2322" spans="2:17" x14ac:dyDescent="0.2">
      <c r="B2322" s="39" t="s">
        <v>42</v>
      </c>
      <c r="D2322" s="42">
        <f>_xll.qlCalendarAdvance(Calendar,$D2321,B2322,"f",FALSE)</f>
        <v>55739</v>
      </c>
      <c r="E2322" s="177">
        <f>_xll.qlInterestRateIndexValueDate(IndexON,D2322)</f>
        <v>55739</v>
      </c>
      <c r="F2322" s="193">
        <f>IFERROR(_xll.qlIndexFixing(IndexON,D2322,TRUE,_xll.ohTrigger(RecalcTrigger,TriggerON)),NA())</f>
        <v>1.4547143007632712E-2</v>
      </c>
      <c r="H2322" s="42">
        <f>_xll.qlCalendarAdvance(Calendar,$H2321,B2322,"f",FALSE)</f>
        <v>55739</v>
      </c>
      <c r="I2322" s="177">
        <f>_xll.qlInterestRateIndexValueDate(Index1M,$H2322)</f>
        <v>55743</v>
      </c>
      <c r="J2322" s="182">
        <f>IFERROR(_xll.qlIndexFixing(Index1M,$H2322,TRUE,_xll.ohTrigger(RecalcTrigger,Trigger1M)),NA())</f>
        <v>1.4549566503797752E-2</v>
      </c>
      <c r="K2322" s="44">
        <f>IFERROR(_xll.qlIndexFixing(Index3M,H2322,TRUE,_xll.ohTrigger(RecalcTrigger,Trigger3M)),NA())</f>
        <v>1.4810770833104187E-2</v>
      </c>
      <c r="L2322" s="44">
        <f>IFERROR(_xll.qlIndexFixing(Index6M,$H2322,TRUE,_xll.ohTrigger(RecalcTrigger,Trigger6M)),NA())</f>
        <v>1.5044158413792181E-2</v>
      </c>
      <c r="M2322" s="183">
        <f>IFERROR(_xll.qlIndexFixing(Index1Y,$H2322,TRUE,_xll.ohTrigger(RecalcTrigger,Trigger1Y)),NA())</f>
        <v>1.506842488689924E-2</v>
      </c>
      <c r="N2322" s="182">
        <f>IFERROR(_xll.qlIndexFixing(ONIndex1M,I2322,TRUE,_xll.ohTrigger(RecalcTrigger,Trigger1M)),NA())</f>
        <v>1.4549151146887596E-2</v>
      </c>
      <c r="O2322" s="44">
        <f>IFERROR(_xll.qlIndexFixing(ONIndex3M,I2322,TRUE,_xll.ohTrigger(RecalcTrigger,Trigger3M)),NA())</f>
        <v>1.4785745262226868E-2</v>
      </c>
      <c r="P2322" s="44">
        <f>IFERROR(_xll.qlIndexFixing(ONIndex6M,I2322,TRUE,_xll.ohTrigger(RecalcTrigger,Trigger6M)),NA())</f>
        <v>1.5050178910165357E-2</v>
      </c>
      <c r="Q2322" s="183">
        <f>IFERROR(_xll.qlIndexFixing(ONIndex1Y,I2322,TRUE,_xll.ohTrigger(RecalcTrigger,Trigger1Y)),NA())</f>
        <v>1.5091378032918712E-2</v>
      </c>
    </row>
    <row r="2323" spans="2:17" x14ac:dyDescent="0.2">
      <c r="B2323" s="39" t="s">
        <v>42</v>
      </c>
      <c r="D2323" s="42">
        <f>_xll.qlCalendarAdvance(Calendar,$D2322,B2323,"f",FALSE)</f>
        <v>55746</v>
      </c>
      <c r="E2323" s="177">
        <f>_xll.qlInterestRateIndexValueDate(IndexON,D2323)</f>
        <v>55746</v>
      </c>
      <c r="F2323" s="193">
        <f>IFERROR(_xll.qlIndexFixing(IndexON,D2323,TRUE,_xll.ohTrigger(RecalcTrigger,TriggerON)),NA())</f>
        <v>1.4542736414462354E-2</v>
      </c>
      <c r="H2323" s="42">
        <f>_xll.qlCalendarAdvance(Calendar,$H2322,B2323,"f",FALSE)</f>
        <v>55746</v>
      </c>
      <c r="I2323" s="177">
        <f>_xll.qlInterestRateIndexValueDate(Index1M,$H2323)</f>
        <v>55750</v>
      </c>
      <c r="J2323" s="182">
        <f>IFERROR(_xll.qlIndexFixing(Index1M,$H2323,TRUE,_xll.ohTrigger(RecalcTrigger,Trigger1M)),NA())</f>
        <v>1.454500804755302E-2</v>
      </c>
      <c r="K2323" s="44">
        <f>IFERROR(_xll.qlIndexFixing(Index3M,H2323,TRUE,_xll.ohTrigger(RecalcTrigger,Trigger3M)),NA())</f>
        <v>1.4810341756340504E-2</v>
      </c>
      <c r="L2323" s="44">
        <f>IFERROR(_xll.qlIndexFixing(Index6M,$H2323,TRUE,_xll.ohTrigger(RecalcTrigger,Trigger6M)),NA())</f>
        <v>1.5038894491615775E-2</v>
      </c>
      <c r="M2323" s="183">
        <f>IFERROR(_xll.qlIndexFixing(Index1Y,$H2323,TRUE,_xll.ohTrigger(RecalcTrigger,Trigger1Y)),NA())</f>
        <v>1.5062745683417176E-2</v>
      </c>
      <c r="N2323" s="182">
        <f>IFERROR(_xll.qlIndexFixing(ONIndex1M,I2323,TRUE,_xll.ohTrigger(RecalcTrigger,Trigger1M)),NA())</f>
        <v>1.45446564542695E-2</v>
      </c>
      <c r="O2323" s="44">
        <f>IFERROR(_xll.qlIndexFixing(ONIndex3M,I2323,TRUE,_xll.ohTrigger(RecalcTrigger,Trigger3M)),NA())</f>
        <v>1.478532873333549E-2</v>
      </c>
      <c r="P2323" s="44">
        <f>IFERROR(_xll.qlIndexFixing(ONIndex6M,I2323,TRUE,_xll.ohTrigger(RecalcTrigger,Trigger6M)),NA())</f>
        <v>1.5045712011314549E-2</v>
      </c>
      <c r="Q2323" s="183">
        <f>IFERROR(_xll.qlIndexFixing(ONIndex1Y,I2323,TRUE,_xll.ohTrigger(RecalcTrigger,Trigger1Y)),NA())</f>
        <v>1.508658401293772E-2</v>
      </c>
    </row>
    <row r="2324" spans="2:17" x14ac:dyDescent="0.2">
      <c r="B2324" s="39" t="s">
        <v>42</v>
      </c>
      <c r="D2324" s="42">
        <f>_xll.qlCalendarAdvance(Calendar,$D2323,B2324,"f",FALSE)</f>
        <v>55753</v>
      </c>
      <c r="E2324" s="177">
        <f>_xll.qlInterestRateIndexValueDate(IndexON,D2324)</f>
        <v>55753</v>
      </c>
      <c r="F2324" s="193">
        <f>IFERROR(_xll.qlIndexFixing(IndexON,D2324,TRUE,_xll.ohTrigger(RecalcTrigger,TriggerON)),NA())</f>
        <v>1.4538297274766521E-2</v>
      </c>
      <c r="H2324" s="42">
        <f>_xll.qlCalendarAdvance(Calendar,$H2323,B2324,"f",FALSE)</f>
        <v>55753</v>
      </c>
      <c r="I2324" s="177">
        <f>_xll.qlInterestRateIndexValueDate(Index1M,$H2324)</f>
        <v>55757</v>
      </c>
      <c r="J2324" s="182">
        <f>IFERROR(_xll.qlIndexFixing(Index1M,$H2324,TRUE,_xll.ohTrigger(RecalcTrigger,Trigger1M)),NA())</f>
        <v>1.4540418143282169E-2</v>
      </c>
      <c r="K2324" s="44">
        <f>IFERROR(_xll.qlIndexFixing(Index3M,H2324,TRUE,_xll.ohTrigger(RecalcTrigger,Trigger3M)),NA())</f>
        <v>1.4809910905212685E-2</v>
      </c>
      <c r="L2324" s="44">
        <f>IFERROR(_xll.qlIndexFixing(Index6M,$H2324,TRUE,_xll.ohTrigger(RecalcTrigger,Trigger6M)),NA())</f>
        <v>1.5033570412679359E-2</v>
      </c>
      <c r="M2324" s="183">
        <f>IFERROR(_xll.qlIndexFixing(Index1Y,$H2324,TRUE,_xll.ohTrigger(RecalcTrigger,Trigger1Y)),NA())</f>
        <v>1.5057034474673109E-2</v>
      </c>
      <c r="N2324" s="182">
        <f>IFERROR(_xll.qlIndexFixing(ONIndex1M,I2324,TRUE,_xll.ohTrigger(RecalcTrigger,Trigger1M)),NA())</f>
        <v>1.4540130442783905E-2</v>
      </c>
      <c r="O2324" s="44">
        <f>IFERROR(_xll.qlIndexFixing(ONIndex3M,I2324,TRUE,_xll.ohTrigger(RecalcTrigger,Trigger3M)),NA())</f>
        <v>1.4784910452165789E-2</v>
      </c>
      <c r="P2324" s="44">
        <f>IFERROR(_xll.qlIndexFixing(ONIndex6M,I2324,TRUE,_xll.ohTrigger(RecalcTrigger,Trigger6M)),NA())</f>
        <v>1.504118677936539E-2</v>
      </c>
      <c r="Q2324" s="183">
        <f>IFERROR(_xll.qlIndexFixing(ONIndex1Y,I2324,TRUE,_xll.ohTrigger(RecalcTrigger,Trigger1Y)),NA())</f>
        <v>1.5081759719892673E-2</v>
      </c>
    </row>
    <row r="2325" spans="2:17" x14ac:dyDescent="0.2">
      <c r="B2325" s="39" t="s">
        <v>42</v>
      </c>
      <c r="D2325" s="42">
        <f>_xll.qlCalendarAdvance(Calendar,$D2324,B2325,"f",FALSE)</f>
        <v>55760</v>
      </c>
      <c r="E2325" s="177">
        <f>_xll.qlInterestRateIndexValueDate(IndexON,D2325)</f>
        <v>55760</v>
      </c>
      <c r="F2325" s="193">
        <f>IFERROR(_xll.qlIndexFixing(IndexON,D2325,TRUE,_xll.ohTrigger(RecalcTrigger,TriggerON)),NA())</f>
        <v>1.4533825536107159E-2</v>
      </c>
      <c r="H2325" s="42">
        <f>_xll.qlCalendarAdvance(Calendar,$H2324,B2325,"f",FALSE)</f>
        <v>55760</v>
      </c>
      <c r="I2325" s="177">
        <f>_xll.qlInterestRateIndexValueDate(Index1M,$H2325)</f>
        <v>55764</v>
      </c>
      <c r="J2325" s="182">
        <f>IFERROR(_xll.qlIndexFixing(Index1M,$H2325,TRUE,_xll.ohTrigger(RecalcTrigger,Trigger1M)),NA())</f>
        <v>1.4535836178647621E-2</v>
      </c>
      <c r="K2325" s="44">
        <f>IFERROR(_xll.qlIndexFixing(Index3M,H2325,TRUE,_xll.ohTrigger(RecalcTrigger,Trigger3M)),NA())</f>
        <v>1.480920528950066E-2</v>
      </c>
      <c r="L2325" s="44">
        <f>IFERROR(_xll.qlIndexFixing(Index6M,$H2325,TRUE,_xll.ohTrigger(RecalcTrigger,Trigger6M)),NA())</f>
        <v>1.5028370732448485E-2</v>
      </c>
      <c r="M2325" s="183">
        <f>IFERROR(_xll.qlIndexFixing(Index1Y,$H2325,TRUE,_xll.ohTrigger(RecalcTrigger,Trigger1Y)),NA())</f>
        <v>1.5051291210525012E-2</v>
      </c>
      <c r="N2325" s="182">
        <f>IFERROR(_xll.qlIndexFixing(ONIndex1M,I2325,TRUE,_xll.ohTrigger(RecalcTrigger,Trigger1M)),NA())</f>
        <v>1.453557306215103E-2</v>
      </c>
      <c r="O2325" s="44">
        <f>IFERROR(_xll.qlIndexFixing(ONIndex3M,I2325,TRUE,_xll.ohTrigger(RecalcTrigger,Trigger3M)),NA())</f>
        <v>1.4784490416319684E-2</v>
      </c>
      <c r="P2325" s="44">
        <f>IFERROR(_xll.qlIndexFixing(ONIndex6M,I2325,TRUE,_xll.ohTrigger(RecalcTrigger,Trigger6M)),NA())</f>
        <v>1.5036603106084456E-2</v>
      </c>
      <c r="Q2325" s="183">
        <f>IFERROR(_xll.qlIndexFixing(ONIndex1Y,I2325,TRUE,_xll.ohTrigger(RecalcTrigger,Trigger1Y)),NA())</f>
        <v>1.5076905103903471E-2</v>
      </c>
    </row>
    <row r="2326" spans="2:17" x14ac:dyDescent="0.2">
      <c r="B2326" s="39" t="s">
        <v>42</v>
      </c>
      <c r="D2326" s="42">
        <f>_xll.qlCalendarAdvance(Calendar,$D2325,B2326,"f",FALSE)</f>
        <v>55767</v>
      </c>
      <c r="E2326" s="177">
        <f>_xll.qlInterestRateIndexValueDate(IndexON,D2326)</f>
        <v>55767</v>
      </c>
      <c r="F2326" s="193">
        <f>IFERROR(_xll.qlIndexFixing(IndexON,D2326,TRUE,_xll.ohTrigger(RecalcTrigger,TriggerON)),NA())</f>
        <v>1.452932114572647E-2</v>
      </c>
      <c r="H2326" s="42">
        <f>_xll.qlCalendarAdvance(Calendar,$H2325,B2326,"f",FALSE)</f>
        <v>55767</v>
      </c>
      <c r="I2326" s="177">
        <f>_xll.qlInterestRateIndexValueDate(Index1M,$H2326)</f>
        <v>55771</v>
      </c>
      <c r="J2326" s="182">
        <f>IFERROR(_xll.qlIndexFixing(Index1M,$H2326,TRUE,_xll.ohTrigger(RecalcTrigger,Trigger1M)),NA())</f>
        <v>1.4531185674098168E-2</v>
      </c>
      <c r="K2326" s="44">
        <f>IFERROR(_xll.qlIndexFixing(Index3M,H2326,TRUE,_xll.ohTrigger(RecalcTrigger,Trigger3M)),NA())</f>
        <v>1.4808771027529224E-2</v>
      </c>
      <c r="L2326" s="44">
        <f>IFERROR(_xll.qlIndexFixing(Index6M,$H2326,TRUE,_xll.ohTrigger(RecalcTrigger,Trigger6M)),NA())</f>
        <v>1.5022935166022074E-2</v>
      </c>
      <c r="M2326" s="183">
        <f>IFERROR(_xll.qlIndexFixing(Index1Y,$H2326,TRUE,_xll.ohTrigger(RecalcTrigger,Trigger1Y)),NA())</f>
        <v>1.5045515840836113E-2</v>
      </c>
      <c r="N2326" s="182">
        <f>IFERROR(_xll.qlIndexFixing(ONIndex1M,I2326,TRUE,_xll.ohTrigger(RecalcTrigger,Trigger1M)),NA())</f>
        <v>1.4530984262650648E-2</v>
      </c>
      <c r="O2326" s="44">
        <f>IFERROR(_xll.qlIndexFixing(ONIndex3M,I2326,TRUE,_xll.ohTrigger(RecalcTrigger,Trigger3M)),NA())</f>
        <v>1.4784068623079349E-2</v>
      </c>
      <c r="P2326" s="44">
        <f>IFERROR(_xll.qlIndexFixing(ONIndex6M,I2326,TRUE,_xll.ohTrigger(RecalcTrigger,Trigger6M)),NA())</f>
        <v>1.5031960883478135E-2</v>
      </c>
      <c r="Q2326" s="183">
        <f>IFERROR(_xll.qlIndexFixing(ONIndex1Y,I2326,TRUE,_xll.ohTrigger(RecalcTrigger,Trigger1Y)),NA())</f>
        <v>1.5072020114850204E-2</v>
      </c>
    </row>
    <row r="2327" spans="2:17" x14ac:dyDescent="0.2">
      <c r="B2327" s="39" t="s">
        <v>42</v>
      </c>
      <c r="D2327" s="42">
        <f>_xll.qlCalendarAdvance(Calendar,$D2326,B2327,"f",FALSE)</f>
        <v>55774</v>
      </c>
      <c r="E2327" s="177">
        <f>_xll.qlInterestRateIndexValueDate(IndexON,D2327)</f>
        <v>55774</v>
      </c>
      <c r="F2327" s="193">
        <f>IFERROR(_xll.qlIndexFixing(IndexON,D2327,TRUE,_xll.ohTrigger(RecalcTrigger,TriggerON)),NA())</f>
        <v>1.4524784051346273E-2</v>
      </c>
      <c r="H2327" s="42">
        <f>_xll.qlCalendarAdvance(Calendar,$H2326,B2327,"f",FALSE)</f>
        <v>55774</v>
      </c>
      <c r="I2327" s="177">
        <f>_xll.qlInterestRateIndexValueDate(Index1M,$H2327)</f>
        <v>55778</v>
      </c>
      <c r="J2327" s="182">
        <f>IFERROR(_xll.qlIndexFixing(Index1M,$H2327,TRUE,_xll.ohTrigger(RecalcTrigger,Trigger1M)),NA())</f>
        <v>1.4526503576790972E-2</v>
      </c>
      <c r="K2327" s="44">
        <f>IFERROR(_xll.qlIndexFixing(Index3M,H2327,TRUE,_xll.ohTrigger(RecalcTrigger,Trigger3M)),NA())</f>
        <v>1.4808334983929753E-2</v>
      </c>
      <c r="L2327" s="44">
        <f>IFERROR(_xll.qlIndexFixing(Index6M,$H2327,TRUE,_xll.ohTrigger(RecalcTrigger,Trigger6M)),NA())</f>
        <v>1.5017439138108419E-2</v>
      </c>
      <c r="M2327" s="183">
        <f>IFERROR(_xll.qlIndexFixing(Index1Y,$H2327,TRUE,_xll.ohTrigger(RecalcTrigger,Trigger1Y)),NA())</f>
        <v>1.5039708315473146E-2</v>
      </c>
      <c r="N2327" s="182">
        <f>IFERROR(_xll.qlIndexFixing(ONIndex1M,I2327,TRUE,_xll.ohTrigger(RecalcTrigger,Trigger1M)),NA())</f>
        <v>1.452636399456253E-2</v>
      </c>
      <c r="O2327" s="44">
        <f>IFERROR(_xll.qlIndexFixing(ONIndex3M,I2327,TRUE,_xll.ohTrigger(RecalcTrigger,Trigger3M)),NA())</f>
        <v>1.4783645070126639E-2</v>
      </c>
      <c r="P2327" s="44">
        <f>IFERROR(_xll.qlIndexFixing(ONIndex6M,I2327,TRUE,_xll.ohTrigger(RecalcTrigger,Trigger6M)),NA())</f>
        <v>1.5027260003552811E-2</v>
      </c>
      <c r="Q2327" s="183">
        <f>IFERROR(_xll.qlIndexFixing(ONIndex1Y,I2327,TRUE,_xll.ohTrigger(RecalcTrigger,Trigger1Y)),NA())</f>
        <v>1.506710470293271E-2</v>
      </c>
    </row>
    <row r="2328" spans="2:17" x14ac:dyDescent="0.2">
      <c r="B2328" s="39" t="s">
        <v>42</v>
      </c>
      <c r="D2328" s="42">
        <f>_xll.qlCalendarAdvance(Calendar,$D2327,B2328,"f",FALSE)</f>
        <v>55781</v>
      </c>
      <c r="E2328" s="177">
        <f>_xll.qlInterestRateIndexValueDate(IndexON,D2328)</f>
        <v>55781</v>
      </c>
      <c r="F2328" s="193">
        <f>IFERROR(_xll.qlIndexFixing(IndexON,D2328,TRUE,_xll.ohTrigger(RecalcTrigger,TriggerON)),NA())</f>
        <v>1.4520214200368642E-2</v>
      </c>
      <c r="H2328" s="42">
        <f>_xll.qlCalendarAdvance(Calendar,$H2327,B2328,"f",FALSE)</f>
        <v>55781</v>
      </c>
      <c r="I2328" s="177">
        <f>_xll.qlInterestRateIndexValueDate(Index1M,$H2328)</f>
        <v>55785</v>
      </c>
      <c r="J2328" s="182">
        <f>IFERROR(_xll.qlIndexFixing(Index1M,$H2328,TRUE,_xll.ohTrigger(RecalcTrigger,Trigger1M)),NA())</f>
        <v>1.4521789836880572E-2</v>
      </c>
      <c r="K2328" s="44">
        <f>IFERROR(_xll.qlIndexFixing(Index3M,H2328,TRUE,_xll.ohTrigger(RecalcTrigger,Trigger3M)),NA())</f>
        <v>1.4807897156190854E-2</v>
      </c>
      <c r="L2328" s="44">
        <f>IFERROR(_xll.qlIndexFixing(Index6M,$H2328,TRUE,_xll.ohTrigger(RecalcTrigger,Trigger6M)),NA())</f>
        <v>1.5011882540368247E-2</v>
      </c>
      <c r="M2328" s="183">
        <f>IFERROR(_xll.qlIndexFixing(Index1Y,$H2328,TRUE,_xll.ohTrigger(RecalcTrigger,Trigger1Y)),NA())</f>
        <v>1.5033868584308099E-2</v>
      </c>
      <c r="N2328" s="182">
        <f>IFERROR(_xll.qlIndexFixing(ONIndex1M,I2328,TRUE,_xll.ohTrigger(RecalcTrigger,Trigger1M)),NA())</f>
        <v>1.4521712208086512E-2</v>
      </c>
      <c r="O2328" s="44">
        <f>IFERROR(_xll.qlIndexFixing(ONIndex3M,I2328,TRUE,_xll.ohTrigger(RecalcTrigger,Trigger3M)),NA())</f>
        <v>1.4783219754983534E-2</v>
      </c>
      <c r="P2328" s="44">
        <f>IFERROR(_xll.qlIndexFixing(ONIndex6M,I2328,TRUE,_xll.ohTrigger(RecalcTrigger,Trigger6M)),NA())</f>
        <v>1.5022500358234936E-2</v>
      </c>
      <c r="Q2328" s="183">
        <f>IFERROR(_xll.qlIndexFixing(ONIndex1Y,I2328,TRUE,_xll.ohTrigger(RecalcTrigger,Trigger1Y)),NA())</f>
        <v>1.5062158818350824E-2</v>
      </c>
    </row>
    <row r="2329" spans="2:17" x14ac:dyDescent="0.2">
      <c r="B2329" s="39" t="s">
        <v>42</v>
      </c>
      <c r="D2329" s="42">
        <f>_xll.qlCalendarAdvance(Calendar,$D2328,B2329,"f",FALSE)</f>
        <v>55788</v>
      </c>
      <c r="E2329" s="177">
        <f>_xll.qlInterestRateIndexValueDate(IndexON,D2329)</f>
        <v>55788</v>
      </c>
      <c r="F2329" s="193">
        <f>IFERROR(_xll.qlIndexFixing(IndexON,D2329,TRUE,_xll.ohTrigger(RecalcTrigger,TriggerON)),NA())</f>
        <v>1.4515611540355522E-2</v>
      </c>
      <c r="H2329" s="42">
        <f>_xll.qlCalendarAdvance(Calendar,$H2328,B2329,"f",FALSE)</f>
        <v>55788</v>
      </c>
      <c r="I2329" s="177">
        <f>_xll.qlInterestRateIndexValueDate(Index1M,$H2329)</f>
        <v>55792</v>
      </c>
      <c r="J2329" s="182">
        <f>IFERROR(_xll.qlIndexFixing(Index1M,$H2329,TRUE,_xll.ohTrigger(RecalcTrigger,Trigger1M)),NA())</f>
        <v>1.4516995157277203E-2</v>
      </c>
      <c r="K2329" s="44">
        <f>IFERROR(_xll.qlIndexFixing(Index3M,H2329,TRUE,_xll.ohTrigger(RecalcTrigger,Trigger3M)),NA())</f>
        <v>1.4807729946406089E-2</v>
      </c>
      <c r="L2329" s="44">
        <f>IFERROR(_xll.qlIndexFixing(Index6M,$H2329,TRUE,_xll.ohTrigger(RecalcTrigger,Trigger6M)),NA())</f>
        <v>1.5006265264468873E-2</v>
      </c>
      <c r="M2329" s="183">
        <f>IFERROR(_xll.qlIndexFixing(Index1Y,$H2329,TRUE,_xll.ohTrigger(RecalcTrigger,Trigger1Y)),NA())</f>
        <v>1.5027996597216466E-2</v>
      </c>
      <c r="N2329" s="182">
        <f>IFERROR(_xll.qlIndexFixing(ONIndex1M,I2329,TRUE,_xll.ohTrigger(RecalcTrigger,Trigger1M)),NA())</f>
        <v>1.4517028853342495E-2</v>
      </c>
      <c r="O2329" s="44">
        <f>IFERROR(_xll.qlIndexFixing(ONIndex3M,I2329,TRUE,_xll.ohTrigger(RecalcTrigger,Trigger3M)),NA())</f>
        <v>1.4782792675092082E-2</v>
      </c>
      <c r="P2329" s="44">
        <f>IFERROR(_xll.qlIndexFixing(ONIndex6M,I2329,TRUE,_xll.ohTrigger(RecalcTrigger,Trigger6M)),NA())</f>
        <v>1.5017681839450958E-2</v>
      </c>
      <c r="Q2329" s="183">
        <f>IFERROR(_xll.qlIndexFixing(ONIndex1Y,I2329,TRUE,_xll.ohTrigger(RecalcTrigger,Trigger1Y)),NA())</f>
        <v>1.5057182410904701E-2</v>
      </c>
    </row>
    <row r="2330" spans="2:17" x14ac:dyDescent="0.2">
      <c r="B2330" s="39" t="s">
        <v>42</v>
      </c>
      <c r="D2330" s="42">
        <f>_xll.qlCalendarAdvance(Calendar,$D2329,B2330,"f",FALSE)</f>
        <v>55795</v>
      </c>
      <c r="E2330" s="177">
        <f>_xll.qlInterestRateIndexValueDate(IndexON,D2330)</f>
        <v>55795</v>
      </c>
      <c r="F2330" s="193">
        <f>IFERROR(_xll.qlIndexFixing(IndexON,D2330,TRUE,_xll.ohTrigger(RecalcTrigger,TriggerON)),NA())</f>
        <v>1.4510976018708988E-2</v>
      </c>
      <c r="H2330" s="42">
        <f>_xll.qlCalendarAdvance(Calendar,$H2329,B2330,"f",FALSE)</f>
        <v>55795</v>
      </c>
      <c r="I2330" s="177">
        <f>_xll.qlInterestRateIndexValueDate(Index1M,$H2330)</f>
        <v>55799</v>
      </c>
      <c r="J2330" s="182">
        <f>IFERROR(_xll.qlIndexFixing(Index1M,$H2330,TRUE,_xll.ohTrigger(RecalcTrigger,Trigger1M)),NA())</f>
        <v>1.4512215518290671E-2</v>
      </c>
      <c r="K2330" s="44">
        <f>IFERROR(_xll.qlIndexFixing(Index3M,H2330,TRUE,_xll.ohTrigger(RecalcTrigger,Trigger3M)),NA())</f>
        <v>1.4807288396461655E-2</v>
      </c>
      <c r="L2330" s="44">
        <f>IFERROR(_xll.qlIndexFixing(Index6M,$H2330,TRUE,_xll.ohTrigger(RecalcTrigger,Trigger6M)),NA())</f>
        <v>1.5000472113692827E-2</v>
      </c>
      <c r="M2330" s="183">
        <f>IFERROR(_xll.qlIndexFixing(Index1Y,$H2330,TRUE,_xll.ohTrigger(RecalcTrigger,Trigger1Y)),NA())</f>
        <v>1.5022092304078336E-2</v>
      </c>
      <c r="N2330" s="182">
        <f>IFERROR(_xll.qlIndexFixing(ONIndex1M,I2330,TRUE,_xll.ohTrigger(RecalcTrigger,Trigger1M)),NA())</f>
        <v>1.451231388061025E-2</v>
      </c>
      <c r="O2330" s="44">
        <f>IFERROR(_xll.qlIndexFixing(ONIndex3M,I2330,TRUE,_xll.ohTrigger(RecalcTrigger,Trigger3M)),NA())</f>
        <v>1.4782363827814393E-2</v>
      </c>
      <c r="P2330" s="44">
        <f>IFERROR(_xll.qlIndexFixing(ONIndex6M,I2330,TRUE,_xll.ohTrigger(RecalcTrigger,Trigger6M)),NA())</f>
        <v>1.5012804339447072E-2</v>
      </c>
      <c r="Q2330" s="183">
        <f>IFERROR(_xll.qlIndexFixing(ONIndex1Y,I2330,TRUE,_xll.ohTrigger(RecalcTrigger,Trigger1Y)),NA())</f>
        <v>1.5052175430794179E-2</v>
      </c>
    </row>
    <row r="2331" spans="2:17" x14ac:dyDescent="0.2">
      <c r="B2331" s="39" t="s">
        <v>42</v>
      </c>
      <c r="D2331" s="42">
        <f>_xll.qlCalendarAdvance(Calendar,$D2330,B2331,"f",FALSE)</f>
        <v>55802</v>
      </c>
      <c r="E2331" s="177">
        <f>_xll.qlInterestRateIndexValueDate(IndexON,D2331)</f>
        <v>55802</v>
      </c>
      <c r="F2331" s="193">
        <f>IFERROR(_xll.qlIndexFixing(IndexON,D2331,TRUE,_xll.ohTrigger(RecalcTrigger,TriggerON)),NA())</f>
        <v>1.4506307582751177E-2</v>
      </c>
      <c r="H2331" s="42">
        <f>_xll.qlCalendarAdvance(Calendar,$H2330,B2331,"f",FALSE)</f>
        <v>55802</v>
      </c>
      <c r="I2331" s="177">
        <f>_xll.qlInterestRateIndexValueDate(Index1M,$H2331)</f>
        <v>55806</v>
      </c>
      <c r="J2331" s="182">
        <f>IFERROR(_xll.qlIndexFixing(Index1M,$H2331,TRUE,_xll.ohTrigger(RecalcTrigger,Trigger1M)),NA())</f>
        <v>1.4507404082437064E-2</v>
      </c>
      <c r="K2331" s="44">
        <f>IFERROR(_xll.qlIndexFixing(Index3M,H2331,TRUE,_xll.ohTrigger(RecalcTrigger,Trigger3M)),NA())</f>
        <v>1.4806845054609729E-2</v>
      </c>
      <c r="L2331" s="44">
        <f>IFERROR(_xll.qlIndexFixing(Index6M,$H2331,TRUE,_xll.ohTrigger(RecalcTrigger,Trigger6M)),NA())</f>
        <v>1.499484824489649E-2</v>
      </c>
      <c r="M2331" s="183">
        <f>IFERROR(_xll.qlIndexFixing(Index1Y,$H2331,TRUE,_xll.ohTrigger(RecalcTrigger,Trigger1Y)),NA())</f>
        <v>1.5016155654778183E-2</v>
      </c>
      <c r="N2331" s="182">
        <f>IFERROR(_xll.qlIndexFixing(ONIndex1M,I2331,TRUE,_xll.ohTrigger(RecalcTrigger,Trigger1M)),NA())</f>
        <v>1.4507567239929742E-2</v>
      </c>
      <c r="O2331" s="44">
        <f>IFERROR(_xll.qlIndexFixing(ONIndex3M,I2331,TRUE,_xll.ohTrigger(RecalcTrigger,Trigger3M)),NA())</f>
        <v>1.4781933210752385E-2</v>
      </c>
      <c r="P2331" s="44">
        <f>IFERROR(_xll.qlIndexFixing(ONIndex6M,I2331,TRUE,_xll.ohTrigger(RecalcTrigger,Trigger6M)),NA())</f>
        <v>1.5007867749989856E-2</v>
      </c>
      <c r="Q2331" s="183">
        <f>IFERROR(_xll.qlIndexFixing(ONIndex1Y,I2331,TRUE,_xll.ohTrigger(RecalcTrigger,Trigger1Y)),NA())</f>
        <v>1.5047137828139157E-2</v>
      </c>
    </row>
    <row r="2332" spans="2:17" x14ac:dyDescent="0.2">
      <c r="B2332" s="39" t="s">
        <v>42</v>
      </c>
      <c r="D2332" s="42">
        <f>_xll.qlCalendarAdvance(Calendar,$D2331,B2332,"f",FALSE)</f>
        <v>55809</v>
      </c>
      <c r="E2332" s="177">
        <f>_xll.qlInterestRateIndexValueDate(IndexON,D2332)</f>
        <v>55809</v>
      </c>
      <c r="F2332" s="193">
        <f>IFERROR(_xll.qlIndexFixing(IndexON,D2332,TRUE,_xll.ohTrigger(RecalcTrigger,TriggerON)),NA())</f>
        <v>1.450160618036378E-2</v>
      </c>
      <c r="H2332" s="42">
        <f>_xll.qlCalendarAdvance(Calendar,$H2331,B2332,"f",FALSE)</f>
        <v>55809</v>
      </c>
      <c r="I2332" s="177">
        <f>_xll.qlInterestRateIndexValueDate(Index1M,$H2332)</f>
        <v>55813</v>
      </c>
      <c r="J2332" s="182">
        <f>IFERROR(_xll.qlIndexFixing(Index1M,$H2332,TRUE,_xll.ohTrigger(RecalcTrigger,Trigger1M)),NA())</f>
        <v>1.4502560799864648E-2</v>
      </c>
      <c r="K2332" s="44">
        <f>IFERROR(_xll.qlIndexFixing(Index3M,H2332,TRUE,_xll.ohTrigger(RecalcTrigger,Trigger3M)),NA())</f>
        <v>1.4806399918341014E-2</v>
      </c>
      <c r="L2332" s="44">
        <f>IFERROR(_xll.qlIndexFixing(Index6M,$H2332,TRUE,_xll.ohTrigger(RecalcTrigger,Trigger6M)),NA())</f>
        <v>1.4989048284591931E-2</v>
      </c>
      <c r="M2332" s="183">
        <f>IFERROR(_xll.qlIndexFixing(Index1Y,$H2332,TRUE,_xll.ohTrigger(RecalcTrigger,Trigger1Y)),NA())</f>
        <v>1.5010186599204637E-2</v>
      </c>
      <c r="N2332" s="182">
        <f>IFERROR(_xll.qlIndexFixing(ONIndex1M,I2332,TRUE,_xll.ohTrigger(RecalcTrigger,Trigger1M)),NA())</f>
        <v>1.4502788881580742E-2</v>
      </c>
      <c r="O2332" s="44">
        <f>IFERROR(_xll.qlIndexFixing(ONIndex3M,I2332,TRUE,_xll.ohTrigger(RecalcTrigger,Trigger3M)),NA())</f>
        <v>1.4781500821747784E-2</v>
      </c>
      <c r="P2332" s="44">
        <f>IFERROR(_xll.qlIndexFixing(ONIndex6M,I2332,TRUE,_xll.ohTrigger(RecalcTrigger,Trigger6M)),NA())</f>
        <v>1.5002871963005759E-2</v>
      </c>
      <c r="Q2332" s="183">
        <f>IFERROR(_xll.qlIndexFixing(ONIndex1Y,I2332,TRUE,_xll.ohTrigger(RecalcTrigger,Trigger1Y)),NA())</f>
        <v>1.5042069552899662E-2</v>
      </c>
    </row>
    <row r="2333" spans="2:17" x14ac:dyDescent="0.2">
      <c r="B2333" s="39" t="s">
        <v>42</v>
      </c>
      <c r="D2333" s="42">
        <f>_xll.qlCalendarAdvance(Calendar,$D2332,B2333,"f",FALSE)</f>
        <v>55816</v>
      </c>
      <c r="E2333" s="177">
        <f>_xll.qlInterestRateIndexValueDate(IndexON,D2333)</f>
        <v>55816</v>
      </c>
      <c r="F2333" s="193">
        <f>IFERROR(_xll.qlIndexFixing(IndexON,D2333,TRUE,_xll.ohTrigger(RecalcTrigger,TriggerON)),NA())</f>
        <v>1.4496871758868934E-2</v>
      </c>
      <c r="H2333" s="42">
        <f>_xll.qlCalendarAdvance(Calendar,$H2332,B2333,"f",FALSE)</f>
        <v>55816</v>
      </c>
      <c r="I2333" s="177">
        <f>_xll.qlInterestRateIndexValueDate(Index1M,$H2333)</f>
        <v>55820</v>
      </c>
      <c r="J2333" s="182">
        <f>IFERROR(_xll.qlIndexFixing(Index1M,$H2333,TRUE,_xll.ohTrigger(RecalcTrigger,Trigger1M)),NA())</f>
        <v>1.4497685620750048E-2</v>
      </c>
      <c r="K2333" s="44">
        <f>IFERROR(_xll.qlIndexFixing(Index3M,H2333,TRUE,_xll.ohTrigger(RecalcTrigger,Trigger3M)),NA())</f>
        <v>1.4805952985148821E-2</v>
      </c>
      <c r="L2333" s="44">
        <f>IFERROR(_xll.qlIndexFixing(Index6M,$H2333,TRUE,_xll.ohTrigger(RecalcTrigger,Trigger6M)),NA())</f>
        <v>1.4983187212863321E-2</v>
      </c>
      <c r="M2333" s="183">
        <f>IFERROR(_xll.qlIndexFixing(Index1Y,$H2333,TRUE,_xll.ohTrigger(RecalcTrigger,Trigger1Y)),NA())</f>
        <v>1.5004185087250715E-2</v>
      </c>
      <c r="N2333" s="182">
        <f>IFERROR(_xll.qlIndexFixing(ONIndex1M,I2333,TRUE,_xll.ohTrigger(RecalcTrigger,Trigger1M)),NA())</f>
        <v>1.4497978755763086E-2</v>
      </c>
      <c r="O2333" s="44">
        <f>IFERROR(_xll.qlIndexFixing(ONIndex3M,I2333,TRUE,_xll.ohTrigger(RecalcTrigger,Trigger3M)),NA())</f>
        <v>1.4781066657603148E-2</v>
      </c>
      <c r="P2333" s="44">
        <f>IFERROR(_xll.qlIndexFixing(ONIndex6M,I2333,TRUE,_xll.ohTrigger(RecalcTrigger,Trigger6M)),NA())</f>
        <v>1.499781687066104E-2</v>
      </c>
      <c r="Q2333" s="183">
        <f>IFERROR(_xll.qlIndexFixing(ONIndex1Y,I2333,TRUE,_xll.ohTrigger(RecalcTrigger,Trigger1Y)),NA())</f>
        <v>1.5036970555355467E-2</v>
      </c>
    </row>
    <row r="2334" spans="2:17" x14ac:dyDescent="0.2">
      <c r="B2334" s="39" t="s">
        <v>42</v>
      </c>
      <c r="D2334" s="42">
        <f>_xll.qlCalendarAdvance(Calendar,$D2333,B2334,"f",FALSE)</f>
        <v>55823</v>
      </c>
      <c r="E2334" s="177">
        <f>_xll.qlInterestRateIndexValueDate(IndexON,D2334)</f>
        <v>55823</v>
      </c>
      <c r="F2334" s="193">
        <f>IFERROR(_xll.qlIndexFixing(IndexON,D2334,TRUE,_xll.ohTrigger(RecalcTrigger,TriggerON)),NA())</f>
        <v>1.4492104265748651E-2</v>
      </c>
      <c r="H2334" s="42">
        <f>_xll.qlCalendarAdvance(Calendar,$H2333,B2334,"f",FALSE)</f>
        <v>55823</v>
      </c>
      <c r="I2334" s="177">
        <f>_xll.qlInterestRateIndexValueDate(Index1M,$H2334)</f>
        <v>55827</v>
      </c>
      <c r="J2334" s="182">
        <f>IFERROR(_xll.qlIndexFixing(Index1M,$H2334,TRUE,_xll.ohTrigger(RecalcTrigger,Trigger1M)),NA())</f>
        <v>1.4492840112207084E-2</v>
      </c>
      <c r="K2334" s="44">
        <f>IFERROR(_xll.qlIndexFixing(Index3M,H2334,TRUE,_xll.ohTrigger(RecalcTrigger,Trigger3M)),NA())</f>
        <v>1.4805504252526455E-2</v>
      </c>
      <c r="L2334" s="44">
        <f>IFERROR(_xll.qlIndexFixing(Index6M,$H2334,TRUE,_xll.ohTrigger(RecalcTrigger,Trigger6M)),NA())</f>
        <v>1.4977264921415745E-2</v>
      </c>
      <c r="M2334" s="183">
        <f>IFERROR(_xll.qlIndexFixing(Index1Y,$H2334,TRUE,_xll.ohTrigger(RecalcTrigger,Trigger1Y)),NA())</f>
        <v>1.4998151068814029E-2</v>
      </c>
      <c r="N2334" s="182">
        <f>IFERROR(_xll.qlIndexFixing(ONIndex1M,I2334,TRUE,_xll.ohTrigger(RecalcTrigger,Trigger1M)),NA())</f>
        <v>1.4493136812516738E-2</v>
      </c>
      <c r="O2334" s="44">
        <f>IFERROR(_xll.qlIndexFixing(ONIndex3M,I2334,TRUE,_xll.ohTrigger(RecalcTrigger,Trigger3M)),NA())</f>
        <v>1.4780630716559884E-2</v>
      </c>
      <c r="P2334" s="44">
        <f>IFERROR(_xll.qlIndexFixing(ONIndex6M,I2334,TRUE,_xll.ohTrigger(RecalcTrigger,Trigger6M)),NA())</f>
        <v>1.4992702364722277E-2</v>
      </c>
      <c r="Q2334" s="183">
        <f>IFERROR(_xll.qlIndexFixing(ONIndex1Y,I2334,TRUE,_xll.ohTrigger(RecalcTrigger,Trigger1Y)),NA())</f>
        <v>1.5031840785306727E-2</v>
      </c>
    </row>
    <row r="2335" spans="2:17" x14ac:dyDescent="0.2">
      <c r="B2335" s="39" t="s">
        <v>42</v>
      </c>
      <c r="D2335" s="42">
        <f>_xll.qlCalendarAdvance(Calendar,$D2334,B2335,"f",FALSE)</f>
        <v>55830</v>
      </c>
      <c r="E2335" s="177">
        <f>_xll.qlInterestRateIndexValueDate(IndexON,D2335)</f>
        <v>55830</v>
      </c>
      <c r="F2335" s="193">
        <f>IFERROR(_xll.qlIndexFixing(IndexON,D2335,TRUE,_xll.ohTrigger(RecalcTrigger,TriggerON)),NA())</f>
        <v>1.4487303648245131E-2</v>
      </c>
      <c r="H2335" s="42">
        <f>_xll.qlCalendarAdvance(Calendar,$H2334,B2335,"f",FALSE)</f>
        <v>55830</v>
      </c>
      <c r="I2335" s="177">
        <f>_xll.qlInterestRateIndexValueDate(Index1M,$H2335)</f>
        <v>55834</v>
      </c>
      <c r="J2335" s="182">
        <f>IFERROR(_xll.qlIndexFixing(Index1M,$H2335,TRUE,_xll.ohTrigger(RecalcTrigger,Trigger1M)),NA())</f>
        <v>1.4487903478777042E-2</v>
      </c>
      <c r="K2335" s="44">
        <f>IFERROR(_xll.qlIndexFixing(Index3M,H2335,TRUE,_xll.ohTrigger(RecalcTrigger,Trigger3M)),NA())</f>
        <v>1.48050537179681E-2</v>
      </c>
      <c r="L2335" s="44">
        <f>IFERROR(_xll.qlIndexFixing(Index6M,$H2335,TRUE,_xll.ohTrigger(RecalcTrigger,Trigger6M)),NA())</f>
        <v>1.4971281301954291E-2</v>
      </c>
      <c r="M2335" s="183">
        <f>IFERROR(_xll.qlIndexFixing(Index1Y,$H2335,TRUE,_xll.ohTrigger(RecalcTrigger,Trigger1Y)),NA())</f>
        <v>1.4992084493795691E-2</v>
      </c>
      <c r="N2335" s="182">
        <f>IFERROR(_xll.qlIndexFixing(ONIndex1M,I2335,TRUE,_xll.ohTrigger(RecalcTrigger,Trigger1M)),NA())</f>
        <v>1.4488263002361279E-2</v>
      </c>
      <c r="O2335" s="44">
        <f>IFERROR(_xll.qlIndexFixing(ONIndex3M,I2335,TRUE,_xll.ohTrigger(RecalcTrigger,Trigger3M)),NA())</f>
        <v>1.4780192995500485E-2</v>
      </c>
      <c r="P2335" s="44">
        <f>IFERROR(_xll.qlIndexFixing(ONIndex6M,I2335,TRUE,_xll.ohTrigger(RecalcTrigger,Trigger6M)),NA())</f>
        <v>1.4987528337435663E-2</v>
      </c>
      <c r="Q2335" s="183">
        <f>IFERROR(_xll.qlIndexFixing(ONIndex1Y,I2335,TRUE,_xll.ohTrigger(RecalcTrigger,Trigger1Y)),NA())</f>
        <v>1.5026680192953279E-2</v>
      </c>
    </row>
    <row r="2336" spans="2:17" x14ac:dyDescent="0.2">
      <c r="B2336" s="39" t="s">
        <v>42</v>
      </c>
      <c r="D2336" s="42">
        <f>_xll.qlCalendarAdvance(Calendar,$D2335,B2336,"f",FALSE)</f>
        <v>55837</v>
      </c>
      <c r="E2336" s="177">
        <f>_xll.qlInterestRateIndexValueDate(IndexON,D2336)</f>
        <v>55837</v>
      </c>
      <c r="F2336" s="193">
        <f>IFERROR(_xll.qlIndexFixing(IndexON,D2336,TRUE,_xll.ohTrigger(RecalcTrigger,TriggerON)),NA())</f>
        <v>1.4482469854399938E-2</v>
      </c>
      <c r="H2336" s="42">
        <f>_xll.qlCalendarAdvance(Calendar,$H2335,B2336,"f",FALSE)</f>
        <v>55837</v>
      </c>
      <c r="I2336" s="177">
        <f>_xll.qlInterestRateIndexValueDate(Index1M,$H2336)</f>
        <v>55841</v>
      </c>
      <c r="J2336" s="182">
        <f>IFERROR(_xll.qlIndexFixing(Index1M,$H2336,TRUE,_xll.ohTrigger(RecalcTrigger,Trigger1M)),NA())</f>
        <v>1.4482934804076031E-2</v>
      </c>
      <c r="K2336" s="44">
        <f>IFERROR(_xll.qlIndexFixing(Index3M,H2336,TRUE,_xll.ohTrigger(RecalcTrigger,Trigger3M)),NA())</f>
        <v>1.4804601378967061E-2</v>
      </c>
      <c r="L2336" s="44">
        <f>IFERROR(_xll.qlIndexFixing(Index6M,$H2336,TRUE,_xll.ohTrigger(RecalcTrigger,Trigger6M)),NA())</f>
        <v>1.4965236246197229E-2</v>
      </c>
      <c r="M2336" s="183">
        <f>IFERROR(_xll.qlIndexFixing(Index1Y,$H2336,TRUE,_xll.ohTrigger(RecalcTrigger,Trigger1Y)),NA())</f>
        <v>1.4985985312102733E-2</v>
      </c>
      <c r="N2336" s="182">
        <f>IFERROR(_xll.qlIndexFixing(ONIndex1M,I2336,TRUE,_xll.ohTrigger(RecalcTrigger,Trigger1M)),NA())</f>
        <v>1.4483357275096864E-2</v>
      </c>
      <c r="O2336" s="44">
        <f>IFERROR(_xll.qlIndexFixing(ONIndex3M,I2336,TRUE,_xll.ohTrigger(RecalcTrigger,Trigger3M)),NA())</f>
        <v>1.4779753492266678E-2</v>
      </c>
      <c r="P2336" s="44">
        <f>IFERROR(_xll.qlIndexFixing(ONIndex6M,I2336,TRUE,_xll.ohTrigger(RecalcTrigger,Trigger6M)),NA())</f>
        <v>1.4982294680407904E-2</v>
      </c>
      <c r="Q2336" s="183">
        <f>IFERROR(_xll.qlIndexFixing(ONIndex1Y,I2336,TRUE,_xll.ohTrigger(RecalcTrigger,Trigger1Y)),NA())</f>
        <v>1.5021488728494958E-2</v>
      </c>
    </row>
    <row r="2337" spans="2:17" x14ac:dyDescent="0.2">
      <c r="B2337" s="39" t="s">
        <v>42</v>
      </c>
      <c r="D2337" s="42">
        <f>_xll.qlCalendarAdvance(Calendar,$D2336,B2337,"f",FALSE)</f>
        <v>55844</v>
      </c>
      <c r="E2337" s="177">
        <f>_xll.qlInterestRateIndexValueDate(IndexON,D2337)</f>
        <v>55844</v>
      </c>
      <c r="F2337" s="193">
        <f>IFERROR(_xll.qlIndexFixing(IndexON,D2337,TRUE,_xll.ohTrigger(RecalcTrigger,TriggerON)),NA())</f>
        <v>1.4477602831215464E-2</v>
      </c>
      <c r="H2337" s="42">
        <f>_xll.qlCalendarAdvance(Calendar,$H2336,B2337,"f",FALSE)</f>
        <v>55844</v>
      </c>
      <c r="I2337" s="177">
        <f>_xll.qlInterestRateIndexValueDate(Index1M,$H2337)</f>
        <v>55848</v>
      </c>
      <c r="J2337" s="182">
        <f>IFERROR(_xll.qlIndexFixing(Index1M,$H2337,TRUE,_xll.ohTrigger(RecalcTrigger,Trigger1M)),NA())</f>
        <v>1.447779560586171E-2</v>
      </c>
      <c r="K2337" s="44">
        <f>IFERROR(_xll.qlIndexFixing(Index3M,H2337,TRUE,_xll.ohTrigger(RecalcTrigger,Trigger3M)),NA())</f>
        <v>1.480414723301578E-2</v>
      </c>
      <c r="L2337" s="44">
        <f>IFERROR(_xll.qlIndexFixing(Index6M,$H2337,TRUE,_xll.ohTrigger(RecalcTrigger,Trigger6M)),NA())</f>
        <v>1.4959129645863257E-2</v>
      </c>
      <c r="M2337" s="183">
        <f>IFERROR(_xll.qlIndexFixing(Index1Y,$H2337,TRUE,_xll.ohTrigger(RecalcTrigger,Trigger1Y)),NA())</f>
        <v>1.4979853473645468E-2</v>
      </c>
      <c r="N2337" s="182">
        <f>IFERROR(_xll.qlIndexFixing(ONIndex1M,I2337,TRUE,_xll.ohTrigger(RecalcTrigger,Trigger1M)),NA())</f>
        <v>1.4478419581083202E-2</v>
      </c>
      <c r="O2337" s="44">
        <f>IFERROR(_xll.qlIndexFixing(ONIndex3M,I2337,TRUE,_xll.ohTrigger(RecalcTrigger,Trigger3M)),NA())</f>
        <v>1.4779312204380446E-2</v>
      </c>
      <c r="P2337" s="44">
        <f>IFERROR(_xll.qlIndexFixing(ONIndex6M,I2337,TRUE,_xll.ohTrigger(RecalcTrigger,Trigger6M)),NA())</f>
        <v>1.497700128596513E-2</v>
      </c>
      <c r="Q2337" s="183">
        <f>IFERROR(_xll.qlIndexFixing(ONIndex1Y,I2337,TRUE,_xll.ohTrigger(RecalcTrigger,Trigger1Y)),NA())</f>
        <v>1.5016266341811857E-2</v>
      </c>
    </row>
    <row r="2338" spans="2:17" x14ac:dyDescent="0.2">
      <c r="B2338" s="39" t="s">
        <v>42</v>
      </c>
      <c r="D2338" s="42">
        <f>_xll.qlCalendarAdvance(Calendar,$D2337,B2338,"f",FALSE)</f>
        <v>55851</v>
      </c>
      <c r="E2338" s="177">
        <f>_xll.qlInterestRateIndexValueDate(IndexON,D2338)</f>
        <v>55851</v>
      </c>
      <c r="F2338" s="193">
        <f>IFERROR(_xll.qlIndexFixing(IndexON,D2338,TRUE,_xll.ohTrigger(RecalcTrigger,TriggerON)),NA())</f>
        <v>1.4472702526333592E-2</v>
      </c>
      <c r="H2338" s="42">
        <f>_xll.qlCalendarAdvance(Calendar,$H2337,B2338,"f",FALSE)</f>
        <v>55851</v>
      </c>
      <c r="I2338" s="177">
        <f>_xll.qlInterestRateIndexValueDate(Index1M,$H2338)</f>
        <v>55855</v>
      </c>
      <c r="J2338" s="182">
        <f>IFERROR(_xll.qlIndexFixing(Index1M,$H2338,TRUE,_xll.ohTrigger(RecalcTrigger,Trigger1M)),NA())</f>
        <v>1.4472829532842128E-2</v>
      </c>
      <c r="K2338" s="44">
        <f>IFERROR(_xll.qlIndexFixing(Index3M,H2338,TRUE,_xll.ohTrigger(RecalcTrigger,Trigger3M)),NA())</f>
        <v>1.4803420199780867E-2</v>
      </c>
      <c r="L2338" s="44">
        <f>IFERROR(_xll.qlIndexFixing(Index6M,$H2338,TRUE,_xll.ohTrigger(RecalcTrigger,Trigger6M)),NA())</f>
        <v>1.4952961392686016E-2</v>
      </c>
      <c r="M2338" s="183">
        <f>IFERROR(_xll.qlIndexFixing(Index1Y,$H2338,TRUE,_xll.ohTrigger(RecalcTrigger,Trigger1Y)),NA())</f>
        <v>1.4973688928339248E-2</v>
      </c>
      <c r="N2338" s="182">
        <f>IFERROR(_xll.qlIndexFixing(ONIndex1M,I2338,TRUE,_xll.ohTrigger(RecalcTrigger,Trigger1M)),NA())</f>
        <v>1.4473449870600064E-2</v>
      </c>
      <c r="O2338" s="44">
        <f>IFERROR(_xll.qlIndexFixing(ONIndex3M,I2338,TRUE,_xll.ohTrigger(RecalcTrigger,Trigger3M)),NA())</f>
        <v>1.4778869129123962E-2</v>
      </c>
      <c r="P2338" s="44">
        <f>IFERROR(_xll.qlIndexFixing(ONIndex6M,I2338,TRUE,_xll.ohTrigger(RecalcTrigger,Trigger6M)),NA())</f>
        <v>1.497164804587392E-2</v>
      </c>
      <c r="Q2338" s="183">
        <f>IFERROR(_xll.qlIndexFixing(ONIndex1Y,I2338,TRUE,_xll.ohTrigger(RecalcTrigger,Trigger1Y)),NA())</f>
        <v>1.5011012982864003E-2</v>
      </c>
    </row>
    <row r="2339" spans="2:17" x14ac:dyDescent="0.2">
      <c r="B2339" s="39" t="s">
        <v>42</v>
      </c>
      <c r="D2339" s="42">
        <f>_xll.qlCalendarAdvance(Calendar,$D2338,B2339,"f",FALSE)</f>
        <v>55858</v>
      </c>
      <c r="E2339" s="177">
        <f>_xll.qlInterestRateIndexValueDate(IndexON,D2339)</f>
        <v>55858</v>
      </c>
      <c r="F2339" s="193">
        <f>IFERROR(_xll.qlIndexFixing(IndexON,D2339,TRUE,_xll.ohTrigger(RecalcTrigger,TriggerON)),NA())</f>
        <v>1.4467768887396204E-2</v>
      </c>
      <c r="H2339" s="42">
        <f>_xll.qlCalendarAdvance(Calendar,$H2338,B2339,"f",FALSE)</f>
        <v>55858</v>
      </c>
      <c r="I2339" s="177">
        <f>_xll.qlInterestRateIndexValueDate(Index1M,$H2339)</f>
        <v>55862</v>
      </c>
      <c r="J2339" s="182">
        <f>IFERROR(_xll.qlIndexFixing(Index1M,$H2339,TRUE,_xll.ohTrigger(RecalcTrigger,Trigger1M)),NA())</f>
        <v>1.4467761927961885E-2</v>
      </c>
      <c r="K2339" s="44">
        <f>IFERROR(_xll.qlIndexFixing(Index3M,H2339,TRUE,_xll.ohTrigger(RecalcTrigger,Trigger3M)),NA())</f>
        <v>1.4802962581092429E-2</v>
      </c>
      <c r="L2339" s="44">
        <f>IFERROR(_xll.qlIndexFixing(Index6M,$H2339,TRUE,_xll.ohTrigger(RecalcTrigger,Trigger6M)),NA())</f>
        <v>1.4946731378397825E-2</v>
      </c>
      <c r="M2339" s="183">
        <f>IFERROR(_xll.qlIndexFixing(Index1Y,$H2339,TRUE,_xll.ohTrigger(RecalcTrigger,Trigger1Y)),NA())</f>
        <v>1.4967491626102928E-2</v>
      </c>
      <c r="N2339" s="182">
        <f>IFERROR(_xll.qlIndexFixing(ONIndex1M,I2339,TRUE,_xll.ohTrigger(RecalcTrigger,Trigger1M)),NA())</f>
        <v>1.4468448093687414E-2</v>
      </c>
      <c r="O2339" s="44">
        <f>IFERROR(_xll.qlIndexFixing(ONIndex3M,I2339,TRUE,_xll.ohTrigger(RecalcTrigger,Trigger3M)),NA())</f>
        <v>1.477842426417908E-2</v>
      </c>
      <c r="P2339" s="44">
        <f>IFERROR(_xll.qlIndexFixing(ONIndex6M,I2339,TRUE,_xll.ohTrigger(RecalcTrigger,Trigger6M)),NA())</f>
        <v>1.4966234852380467E-2</v>
      </c>
      <c r="Q2339" s="183">
        <f>IFERROR(_xll.qlIndexFixing(ONIndex1Y,I2339,TRUE,_xll.ohTrigger(RecalcTrigger,Trigger1Y)),NA())</f>
        <v>1.500572860209104E-2</v>
      </c>
    </row>
    <row r="2340" spans="2:17" x14ac:dyDescent="0.2">
      <c r="B2340" s="39" t="s">
        <v>42</v>
      </c>
      <c r="D2340" s="42">
        <f>_xll.qlCalendarAdvance(Calendar,$D2339,B2340,"f",FALSE)</f>
        <v>55865</v>
      </c>
      <c r="E2340" s="177">
        <f>_xll.qlInterestRateIndexValueDate(IndexON,D2340)</f>
        <v>55865</v>
      </c>
      <c r="F2340" s="193">
        <f>IFERROR(_xll.qlIndexFixing(IndexON,D2340,TRUE,_xll.ohTrigger(RecalcTrigger,TriggerON)),NA())</f>
        <v>1.4462801861725438E-2</v>
      </c>
      <c r="H2340" s="42">
        <f>_xll.qlCalendarAdvance(Calendar,$H2339,B2340,"f",FALSE)</f>
        <v>55865</v>
      </c>
      <c r="I2340" s="177">
        <f>_xll.qlInterestRateIndexValueDate(Index1M,$H2340)</f>
        <v>55869</v>
      </c>
      <c r="J2340" s="182">
        <f>IFERROR(_xll.qlIndexFixing(Index1M,$H2340,TRUE,_xll.ohTrigger(RecalcTrigger,Trigger1M)),NA())</f>
        <v>1.4462662077711397E-2</v>
      </c>
      <c r="K2340" s="44">
        <f>IFERROR(_xll.qlIndexFixing(Index3M,H2340,TRUE,_xll.ohTrigger(RecalcTrigger,Trigger3M)),NA())</f>
        <v>1.4802503148186643E-2</v>
      </c>
      <c r="L2340" s="44">
        <f>IFERROR(_xll.qlIndexFixing(Index6M,$H2340,TRUE,_xll.ohTrigger(RecalcTrigger,Trigger6M)),NA())</f>
        <v>1.4940439494744178E-2</v>
      </c>
      <c r="M2340" s="183">
        <f>IFERROR(_xll.qlIndexFixing(Index1Y,$H2340,TRUE,_xll.ohTrigger(RecalcTrigger,Trigger1Y)),NA())</f>
        <v>1.4961261516861278E-2</v>
      </c>
      <c r="N2340" s="182">
        <f>IFERROR(_xll.qlIndexFixing(ONIndex1M,I2340,TRUE,_xll.ohTrigger(RecalcTrigger,Trigger1M)),NA())</f>
        <v>1.4463414200625024E-2</v>
      </c>
      <c r="O2340" s="44">
        <f>IFERROR(_xll.qlIndexFixing(ONIndex3M,I2340,TRUE,_xll.ohTrigger(RecalcTrigger,Trigger3M)),NA())</f>
        <v>1.4777977607067783E-2</v>
      </c>
      <c r="P2340" s="44">
        <f>IFERROR(_xll.qlIndexFixing(ONIndex6M,I2340,TRUE,_xll.ohTrigger(RecalcTrigger,Trigger6M)),NA())</f>
        <v>1.496076159701154E-2</v>
      </c>
      <c r="Q2340" s="183">
        <f>IFERROR(_xll.qlIndexFixing(ONIndex1Y,I2340,TRUE,_xll.ohTrigger(RecalcTrigger,Trigger1Y)),NA())</f>
        <v>1.500041314937306E-2</v>
      </c>
    </row>
    <row r="2341" spans="2:17" x14ac:dyDescent="0.2">
      <c r="B2341" s="39" t="s">
        <v>42</v>
      </c>
      <c r="D2341" s="42">
        <f>_xll.qlCalendarAdvance(Calendar,$D2340,B2341,"f",FALSE)</f>
        <v>55872</v>
      </c>
      <c r="E2341" s="177">
        <f>_xll.qlInterestRateIndexValueDate(IndexON,D2341)</f>
        <v>55872</v>
      </c>
      <c r="F2341" s="193">
        <f>IFERROR(_xll.qlIndexFixing(IndexON,D2341,TRUE,_xll.ohTrigger(RecalcTrigger,TriggerON)),NA())</f>
        <v>1.4457801396883241E-2</v>
      </c>
      <c r="H2341" s="42">
        <f>_xll.qlCalendarAdvance(Calendar,$H2340,B2341,"f",FALSE)</f>
        <v>55872</v>
      </c>
      <c r="I2341" s="177">
        <f>_xll.qlInterestRateIndexValueDate(Index1M,$H2341)</f>
        <v>55876</v>
      </c>
      <c r="J2341" s="182">
        <f>IFERROR(_xll.qlIndexFixing(Index1M,$H2341,TRUE,_xll.ohTrigger(RecalcTrigger,Trigger1M)),NA())</f>
        <v>1.4457529932249243E-2</v>
      </c>
      <c r="K2341" s="44">
        <f>IFERROR(_xll.qlIndexFixing(Index3M,H2341,TRUE,_xll.ohTrigger(RecalcTrigger,Trigger3M)),NA())</f>
        <v>1.4802041898558261E-2</v>
      </c>
      <c r="L2341" s="44">
        <f>IFERROR(_xll.qlIndexFixing(Index6M,$H2341,TRUE,_xll.ohTrigger(RecalcTrigger,Trigger6M)),NA())</f>
        <v>1.4934085633475404E-2</v>
      </c>
      <c r="M2341" s="183">
        <f>IFERROR(_xll.qlIndexFixing(Index1Y,$H2341,TRUE,_xll.ohTrigger(RecalcTrigger,Trigger1Y)),NA())</f>
        <v>1.4954998550542128E-2</v>
      </c>
      <c r="N2341" s="182">
        <f>IFERROR(_xll.qlIndexFixing(ONIndex1M,I2341,TRUE,_xll.ohTrigger(RecalcTrigger,Trigger1M)),NA())</f>
        <v>1.4456747404869574E-2</v>
      </c>
      <c r="O2341" s="44">
        <f>IFERROR(_xll.qlIndexFixing(ONIndex3M,I2341,TRUE,_xll.ohTrigger(RecalcTrigger,Trigger3M)),NA())</f>
        <v>1.4777942989985249E-2</v>
      </c>
      <c r="P2341" s="44">
        <f>IFERROR(_xll.qlIndexFixing(ONIndex6M,I2341,TRUE,_xll.ohTrigger(RecalcTrigger,Trigger6M)),NA())</f>
        <v>1.4953458932431829E-2</v>
      </c>
      <c r="Q2341" s="183">
        <f>IFERROR(_xll.qlIndexFixing(ONIndex1Y,I2341,TRUE,_xll.ohTrigger(RecalcTrigger,Trigger1Y)),NA())</f>
        <v>1.4993389839865756E-2</v>
      </c>
    </row>
    <row r="2342" spans="2:17" x14ac:dyDescent="0.2">
      <c r="B2342" s="39" t="s">
        <v>42</v>
      </c>
      <c r="D2342" s="42">
        <f>_xll.qlCalendarAdvance(Calendar,$D2341,B2342,"f",FALSE)</f>
        <v>55880</v>
      </c>
      <c r="E2342" s="177">
        <f>_xll.qlInterestRateIndexValueDate(IndexON,D2342)</f>
        <v>55880</v>
      </c>
      <c r="F2342" s="193">
        <f>IFERROR(_xll.qlIndexFixing(IndexON,D2342,TRUE,_xll.ohTrigger(RecalcTrigger,TriggerON)),NA())</f>
        <v>1.445190290079168E-2</v>
      </c>
      <c r="H2342" s="42">
        <f>_xll.qlCalendarAdvance(Calendar,$H2341,B2342,"f",FALSE)</f>
        <v>55880</v>
      </c>
      <c r="I2342" s="177">
        <f>_xll.qlInterestRateIndexValueDate(Index1M,$H2342)</f>
        <v>55884</v>
      </c>
      <c r="J2342" s="182">
        <f>IFERROR(_xll.qlIndexFixing(Index1M,$H2342,TRUE,_xll.ohTrigger(RecalcTrigger,Trigger1M)),NA())</f>
        <v>1.4451625014081908E-2</v>
      </c>
      <c r="K2342" s="44">
        <f>IFERROR(_xll.qlIndexFixing(Index3M,H2342,TRUE,_xll.ohTrigger(RecalcTrigger,Trigger3M)),NA())</f>
        <v>1.4801242061257547E-2</v>
      </c>
      <c r="L2342" s="44">
        <f>IFERROR(_xll.qlIndexFixing(Index6M,$H2342,TRUE,_xll.ohTrigger(RecalcTrigger,Trigger6M)),NA())</f>
        <v>1.4926919536936152E-2</v>
      </c>
      <c r="M2342" s="183">
        <f>IFERROR(_xll.qlIndexFixing(Index1Y,$H2342,TRUE,_xll.ohTrigger(RecalcTrigger,Trigger1Y)),NA())</f>
        <v>1.4947800577367259E-2</v>
      </c>
      <c r="N2342" s="182">
        <f>IFERROR(_xll.qlIndexFixing(ONIndex1M,I2342,TRUE,_xll.ohTrigger(RecalcTrigger,Trigger1M)),NA())</f>
        <v>1.4451634897092447E-2</v>
      </c>
      <c r="O2342" s="44">
        <f>IFERROR(_xll.qlIndexFixing(ONIndex3M,I2342,TRUE,_xll.ohTrigger(RecalcTrigger,Trigger3M)),NA())</f>
        <v>1.4777491932820297E-2</v>
      </c>
      <c r="P2342" s="44">
        <f>IFERROR(_xll.qlIndexFixing(ONIndex6M,I2342,TRUE,_xll.ohTrigger(RecalcTrigger,Trigger6M)),NA())</f>
        <v>1.4947838896048893E-2</v>
      </c>
      <c r="Q2342" s="183">
        <f>IFERROR(_xll.qlIndexFixing(ONIndex1Y,I2342,TRUE,_xll.ohTrigger(RecalcTrigger,Trigger1Y)),NA())</f>
        <v>1.4987998269475611E-2</v>
      </c>
    </row>
    <row r="2343" spans="2:17" x14ac:dyDescent="0.2">
      <c r="B2343" s="39" t="s">
        <v>42</v>
      </c>
      <c r="D2343" s="42">
        <f>_xll.qlCalendarAdvance(Calendar,$D2342,B2343,"f",FALSE)</f>
        <v>55887</v>
      </c>
      <c r="E2343" s="177">
        <f>_xll.qlInterestRateIndexValueDate(IndexON,D2343)</f>
        <v>55887</v>
      </c>
      <c r="F2343" s="193">
        <f>IFERROR(_xll.qlIndexFixing(IndexON,D2343,TRUE,_xll.ohTrigger(RecalcTrigger,TriggerON)),NA())</f>
        <v>1.444682539839981E-2</v>
      </c>
      <c r="H2343" s="42">
        <f>_xll.qlCalendarAdvance(Calendar,$H2342,B2343,"f",FALSE)</f>
        <v>55887</v>
      </c>
      <c r="I2343" s="177">
        <f>_xll.qlInterestRateIndexValueDate(Index1M,$H2343)</f>
        <v>55891</v>
      </c>
      <c r="J2343" s="182">
        <f>IFERROR(_xll.qlIndexFixing(Index1M,$H2343,TRUE,_xll.ohTrigger(RecalcTrigger,Trigger1M)),NA())</f>
        <v>1.4446423496815968E-2</v>
      </c>
      <c r="K2343" s="44">
        <f>IFERROR(_xll.qlIndexFixing(Index3M,H2343,TRUE,_xll.ohTrigger(RecalcTrigger,Trigger3M)),NA())</f>
        <v>1.4801047377301705E-2</v>
      </c>
      <c r="L2343" s="44">
        <f>IFERROR(_xll.qlIndexFixing(Index6M,$H2343,TRUE,_xll.ohTrigger(RecalcTrigger,Trigger6M)),NA())</f>
        <v>1.4920437250396563E-2</v>
      </c>
      <c r="M2343" s="183">
        <f>IFERROR(_xll.qlIndexFixing(Index1Y,$H2343,TRUE,_xll.ohTrigger(RecalcTrigger,Trigger1Y)),NA())</f>
        <v>1.4941467034438129E-2</v>
      </c>
      <c r="N2343" s="182">
        <f>IFERROR(_xll.qlIndexFixing(ONIndex1M,I2343,TRUE,_xll.ohTrigger(RecalcTrigger,Trigger1M)),NA())</f>
        <v>1.4447383754934151E-2</v>
      </c>
      <c r="O2343" s="44">
        <f>IFERROR(_xll.qlIndexFixing(ONIndex3M,I2343,TRUE,_xll.ohTrigger(RecalcTrigger,Trigger3M)),NA())</f>
        <v>1.4776562131650905E-2</v>
      </c>
      <c r="P2343" s="44">
        <f>IFERROR(_xll.qlIndexFixing(ONIndex6M,I2343,TRUE,_xll.ohTrigger(RecalcTrigger,Trigger6M)),NA())</f>
        <v>1.4943167718497463E-2</v>
      </c>
      <c r="Q2343" s="183">
        <f>IFERROR(_xll.qlIndexFixing(ONIndex1Y,I2343,TRUE,_xll.ohTrigger(RecalcTrigger,Trigger1Y)),NA())</f>
        <v>1.4983504598733433E-2</v>
      </c>
    </row>
    <row r="2344" spans="2:17" x14ac:dyDescent="0.2">
      <c r="B2344" s="39" t="s">
        <v>42</v>
      </c>
      <c r="D2344" s="42">
        <f>_xll.qlCalendarAdvance(Calendar,$D2343,B2344,"f",FALSE)</f>
        <v>55894</v>
      </c>
      <c r="E2344" s="177">
        <f>_xll.qlInterestRateIndexValueDate(IndexON,D2344)</f>
        <v>55894</v>
      </c>
      <c r="F2344" s="193">
        <f>IFERROR(_xll.qlIndexFixing(IndexON,D2344,TRUE,_xll.ohTrigger(RecalcTrigger,TriggerON)),NA())</f>
        <v>1.4441714281856477E-2</v>
      </c>
      <c r="H2344" s="42">
        <f>_xll.qlCalendarAdvance(Calendar,$H2343,B2344,"f",FALSE)</f>
        <v>55894</v>
      </c>
      <c r="I2344" s="177">
        <f>_xll.qlInterestRateIndexValueDate(Index1M,$H2344)</f>
        <v>55898</v>
      </c>
      <c r="J2344" s="182">
        <f>IFERROR(_xll.qlIndexFixing(Index1M,$H2344,TRUE,_xll.ohTrigger(RecalcTrigger,Trigger1M)),NA())</f>
        <v>1.4441189527730732E-2</v>
      </c>
      <c r="K2344" s="44">
        <f>IFERROR(_xll.qlIndexFixing(Index3M,H2344,TRUE,_xll.ohTrigger(RecalcTrigger,Trigger3M)),NA())</f>
        <v>1.4800310234216241E-2</v>
      </c>
      <c r="L2344" s="44">
        <f>IFERROR(_xll.qlIndexFixing(Index6M,$H2344,TRUE,_xll.ohTrigger(RecalcTrigger,Trigger6M)),NA())</f>
        <v>1.4913892656260103E-2</v>
      </c>
      <c r="M2344" s="183">
        <f>IFERROR(_xll.qlIndexFixing(Index1Y,$H2344,TRUE,_xll.ohTrigger(RecalcTrigger,Trigger1Y)),NA())</f>
        <v>1.493510047709347E-2</v>
      </c>
      <c r="N2344" s="182">
        <f>IFERROR(_xll.qlIndexFixing(ONIndex1M,I2344,TRUE,_xll.ohTrigger(RecalcTrigger,Trigger1M)),NA())</f>
        <v>1.4442216278407471E-2</v>
      </c>
      <c r="O2344" s="44">
        <f>IFERROR(_xll.qlIndexFixing(ONIndex3M,I2344,TRUE,_xll.ohTrigger(RecalcTrigger,Trigger3M)),NA())</f>
        <v>1.4776108022980239E-2</v>
      </c>
      <c r="P2344" s="44">
        <f>IFERROR(_xll.qlIndexFixing(ONIndex6M,I2344,TRUE,_xll.ohTrigger(RecalcTrigger,Trigger6M)),NA())</f>
        <v>1.4937444485969564E-2</v>
      </c>
      <c r="Q2344" s="183">
        <f>IFERROR(_xll.qlIndexFixing(ONIndex1Y,I2344,TRUE,_xll.ohTrigger(RecalcTrigger,Trigger1Y)),NA())</f>
        <v>1.4978059887491568E-2</v>
      </c>
    </row>
    <row r="2345" spans="2:17" x14ac:dyDescent="0.2">
      <c r="B2345" s="39" t="s">
        <v>42</v>
      </c>
      <c r="D2345" s="42">
        <f>_xll.qlCalendarAdvance(Calendar,$D2344,B2345,"f",FALSE)</f>
        <v>55901</v>
      </c>
      <c r="E2345" s="177">
        <f>_xll.qlInterestRateIndexValueDate(IndexON,D2345)</f>
        <v>55901</v>
      </c>
      <c r="F2345" s="193">
        <f>IFERROR(_xll.qlIndexFixing(IndexON,D2345,TRUE,_xll.ohTrigger(RecalcTrigger,TriggerON)),NA())</f>
        <v>1.4436569498457175E-2</v>
      </c>
      <c r="H2345" s="42">
        <f>_xll.qlCalendarAdvance(Calendar,$H2344,B2345,"f",FALSE)</f>
        <v>55901</v>
      </c>
      <c r="I2345" s="177">
        <f>_xll.qlInterestRateIndexValueDate(Index1M,$H2345)</f>
        <v>55905</v>
      </c>
      <c r="J2345" s="182">
        <f>IFERROR(_xll.qlIndexFixing(Index1M,$H2345,TRUE,_xll.ohTrigger(RecalcTrigger,Trigger1M)),NA())</f>
        <v>1.4435923057000252E-2</v>
      </c>
      <c r="K2345" s="44">
        <f>IFERROR(_xll.qlIndexFixing(Index3M,H2345,TRUE,_xll.ohTrigger(RecalcTrigger,Trigger3M)),NA())</f>
        <v>1.479984158166836E-2</v>
      </c>
      <c r="L2345" s="44">
        <f>IFERROR(_xll.qlIndexFixing(Index6M,$H2345,TRUE,_xll.ohTrigger(RecalcTrigger,Trigger6M)),NA())</f>
        <v>1.490728564631013E-2</v>
      </c>
      <c r="M2345" s="183">
        <f>IFERROR(_xll.qlIndexFixing(Index1Y,$H2345,TRUE,_xll.ohTrigger(RecalcTrigger,Trigger1Y)),NA())</f>
        <v>1.4928700855280169E-2</v>
      </c>
      <c r="N2345" s="182">
        <f>IFERROR(_xll.qlIndexFixing(ONIndex1M,I2345,TRUE,_xll.ohTrigger(RecalcTrigger,Trigger1M)),NA())</f>
        <v>1.4437016429615923E-2</v>
      </c>
      <c r="O2345" s="44">
        <f>IFERROR(_xll.qlIndexFixing(ONIndex3M,I2345,TRUE,_xll.ohTrigger(RecalcTrigger,Trigger3M)),NA())</f>
        <v>1.4775652109193516E-2</v>
      </c>
      <c r="P2345" s="44">
        <f>IFERROR(_xll.qlIndexFixing(ONIndex6M,I2345,TRUE,_xll.ohTrigger(RecalcTrigger,Trigger6M)),NA())</f>
        <v>1.4931660636010591E-2</v>
      </c>
      <c r="Q2345" s="183">
        <f>IFERROR(_xll.qlIndexFixing(ONIndex1Y,I2345,TRUE,_xll.ohTrigger(RecalcTrigger,Trigger1Y)),NA())</f>
        <v>1.4972583847550069E-2</v>
      </c>
    </row>
    <row r="2346" spans="2:17" x14ac:dyDescent="0.2">
      <c r="B2346" s="39" t="s">
        <v>42</v>
      </c>
      <c r="D2346" s="42">
        <f>_xll.qlCalendarAdvance(Calendar,$D2345,B2346,"f",FALSE)</f>
        <v>55908</v>
      </c>
      <c r="E2346" s="177">
        <f>_xll.qlInterestRateIndexValueDate(IndexON,D2346)</f>
        <v>55908</v>
      </c>
      <c r="F2346" s="193">
        <f>IFERROR(_xll.qlIndexFixing(IndexON,D2346,TRUE,_xll.ohTrigger(RecalcTrigger,TriggerON)),NA())</f>
        <v>1.4431390995817139E-2</v>
      </c>
      <c r="H2346" s="42">
        <f>_xll.qlCalendarAdvance(Calendar,$H2345,B2346,"f",FALSE)</f>
        <v>55908</v>
      </c>
      <c r="I2346" s="177">
        <f>_xll.qlInterestRateIndexValueDate(Index1M,$H2346)</f>
        <v>55912</v>
      </c>
      <c r="J2346" s="182">
        <f>IFERROR(_xll.qlIndexFixing(Index1M,$H2346,TRUE,_xll.ohTrigger(RecalcTrigger,Trigger1M)),NA())</f>
        <v>1.4430624034795995E-2</v>
      </c>
      <c r="K2346" s="44">
        <f>IFERROR(_xll.qlIndexFixing(Index3M,H2346,TRUE,_xll.ohTrigger(RecalcTrigger,Trigger3M)),NA())</f>
        <v>1.4799371099758929E-2</v>
      </c>
      <c r="L2346" s="44">
        <f>IFERROR(_xll.qlIndexFixing(Index6M,$H2346,TRUE,_xll.ohTrigger(RecalcTrigger,Trigger6M)),NA())</f>
        <v>1.4900616112333539E-2</v>
      </c>
      <c r="M2346" s="183">
        <f>IFERROR(_xll.qlIndexFixing(Index1Y,$H2346,TRUE,_xll.ohTrigger(RecalcTrigger,Trigger1Y)),NA())</f>
        <v>1.4922268118950588E-2</v>
      </c>
      <c r="N2346" s="182">
        <f>IFERROR(_xll.qlIndexFixing(ONIndex1M,I2346,TRUE,_xll.ohTrigger(RecalcTrigger,Trigger1M)),NA())</f>
        <v>1.4431784158519534E-2</v>
      </c>
      <c r="O2346" s="44">
        <f>IFERROR(_xll.qlIndexFixing(ONIndex3M,I2346,TRUE,_xll.ohTrigger(RecalcTrigger,Trigger3M)),NA())</f>
        <v>1.4775194387652846E-2</v>
      </c>
      <c r="P2346" s="44">
        <f>IFERROR(_xll.qlIndexFixing(ONIndex6M,I2346,TRUE,_xll.ohTrigger(RecalcTrigger,Trigger6M)),NA())</f>
        <v>1.4925816060946673E-2</v>
      </c>
      <c r="Q2346" s="183">
        <f>IFERROR(_xll.qlIndexFixing(ONIndex1Y,I2346,TRUE,_xll.ohTrigger(RecalcTrigger,Trigger1Y)),NA())</f>
        <v>1.4967076428789028E-2</v>
      </c>
    </row>
    <row r="2347" spans="2:17" x14ac:dyDescent="0.2">
      <c r="B2347" s="39" t="s">
        <v>42</v>
      </c>
      <c r="D2347" s="42">
        <f>_xll.qlCalendarAdvance(Calendar,$D2346,B2347,"f",FALSE)</f>
        <v>55915</v>
      </c>
      <c r="E2347" s="177">
        <f>_xll.qlInterestRateIndexValueDate(IndexON,D2347)</f>
        <v>55915</v>
      </c>
      <c r="F2347" s="193">
        <f>IFERROR(_xll.qlIndexFixing(IndexON,D2347,TRUE,_xll.ohTrigger(RecalcTrigger,TriggerON)),NA())</f>
        <v>1.442617872136509E-2</v>
      </c>
      <c r="H2347" s="42">
        <f>_xll.qlCalendarAdvance(Calendar,$H2346,B2347,"f",FALSE)</f>
        <v>55915</v>
      </c>
      <c r="I2347" s="177">
        <f>_xll.qlInterestRateIndexValueDate(Index1M,$H2347)</f>
        <v>55919</v>
      </c>
      <c r="J2347" s="182">
        <f>IFERROR(_xll.qlIndexFixing(Index1M,$H2347,TRUE,_xll.ohTrigger(RecalcTrigger,Trigger1M)),NA())</f>
        <v>1.442557577969136E-2</v>
      </c>
      <c r="K2347" s="44">
        <f>IFERROR(_xll.qlIndexFixing(Index3M,H2347,TRUE,_xll.ohTrigger(RecalcTrigger,Trigger3M)),NA())</f>
        <v>1.4798898785982395E-2</v>
      </c>
      <c r="L2347" s="44">
        <f>IFERROR(_xll.qlIndexFixing(Index6M,$H2347,TRUE,_xll.ohTrigger(RecalcTrigger,Trigger6M)),NA())</f>
        <v>1.4893883946126054E-2</v>
      </c>
      <c r="M2347" s="183">
        <f>IFERROR(_xll.qlIndexFixing(Index1Y,$H2347,TRUE,_xll.ohTrigger(RecalcTrigger,Trigger1Y)),NA())</f>
        <v>1.491580221806103E-2</v>
      </c>
      <c r="N2347" s="182">
        <f>IFERROR(_xll.qlIndexFixing(ONIndex1M,I2347,TRUE,_xll.ohTrigger(RecalcTrigger,Trigger1M)),NA())</f>
        <v>1.4426519415478012E-2</v>
      </c>
      <c r="O2347" s="44">
        <f>IFERROR(_xll.qlIndexFixing(ONIndex3M,I2347,TRUE,_xll.ohTrigger(RecalcTrigger,Trigger3M)),NA())</f>
        <v>1.4774734856279892E-2</v>
      </c>
      <c r="P2347" s="44">
        <f>IFERROR(_xll.qlIndexFixing(ONIndex6M,I2347,TRUE,_xll.ohTrigger(RecalcTrigger,Trigger6M)),NA())</f>
        <v>1.4919910652624324E-2</v>
      </c>
      <c r="Q2347" s="183">
        <f>IFERROR(_xll.qlIndexFixing(ONIndex1Y,I2347,TRUE,_xll.ohTrigger(RecalcTrigger,Trigger1Y)),NA())</f>
        <v>1.4961537581568152E-2</v>
      </c>
    </row>
    <row r="2348" spans="2:17" x14ac:dyDescent="0.2">
      <c r="B2348" s="39" t="s">
        <v>42</v>
      </c>
      <c r="D2348" s="42">
        <f>_xll.qlCalendarAdvance(Calendar,$D2347,B2348,"f",FALSE)</f>
        <v>55922</v>
      </c>
      <c r="E2348" s="177">
        <f>_xll.qlInterestRateIndexValueDate(IndexON,D2348)</f>
        <v>55922</v>
      </c>
      <c r="F2348" s="193">
        <f>IFERROR(_xll.qlIndexFixing(IndexON,D2348,TRUE,_xll.ohTrigger(RecalcTrigger,TriggerON)),NA())</f>
        <v>1.4420932622636329E-2</v>
      </c>
      <c r="H2348" s="42">
        <f>_xll.qlCalendarAdvance(Calendar,$H2347,B2348,"f",FALSE)</f>
        <v>55922</v>
      </c>
      <c r="I2348" s="177">
        <f>_xll.qlInterestRateIndexValueDate(Index1M,$H2348)</f>
        <v>55926</v>
      </c>
      <c r="J2348" s="182">
        <f>IFERROR(_xll.qlIndexFixing(Index1M,$H2348,TRUE,_xll.ohTrigger(RecalcTrigger,Trigger1M)),NA())</f>
        <v>1.4420219156911733E-2</v>
      </c>
      <c r="K2348" s="44">
        <f>IFERROR(_xll.qlIndexFixing(Index3M,H2348,TRUE,_xll.ohTrigger(RecalcTrigger,Trigger3M)),NA())</f>
        <v>1.4798424637831431E-2</v>
      </c>
      <c r="L2348" s="44">
        <f>IFERROR(_xll.qlIndexFixing(Index6M,$H2348,TRUE,_xll.ohTrigger(RecalcTrigger,Trigger6M)),NA())</f>
        <v>1.4887089039490467E-2</v>
      </c>
      <c r="M2348" s="183">
        <f>IFERROR(_xll.qlIndexFixing(Index1Y,$H2348,TRUE,_xll.ohTrigger(RecalcTrigger,Trigger1Y)),NA())</f>
        <v>1.4909303102571745E-2</v>
      </c>
      <c r="N2348" s="182">
        <f>IFERROR(_xll.qlIndexFixing(ONIndex1M,I2348,TRUE,_xll.ohTrigger(RecalcTrigger,Trigger1M)),NA())</f>
        <v>1.4421222150691193E-2</v>
      </c>
      <c r="O2348" s="44">
        <f>IFERROR(_xll.qlIndexFixing(ONIndex3M,I2348,TRUE,_xll.ohTrigger(RecalcTrigger,Trigger3M)),NA())</f>
        <v>1.4774273512356828E-2</v>
      </c>
      <c r="P2348" s="44">
        <f>IFERROR(_xll.qlIndexFixing(ONIndex6M,I2348,TRUE,_xll.ohTrigger(RecalcTrigger,Trigger6M)),NA())</f>
        <v>1.4913944303209803E-2</v>
      </c>
      <c r="Q2348" s="183">
        <f>IFERROR(_xll.qlIndexFixing(ONIndex1Y,I2348,TRUE,_xll.ohTrigger(RecalcTrigger,Trigger1Y)),NA())</f>
        <v>1.4955967256007341E-2</v>
      </c>
    </row>
    <row r="2349" spans="2:17" x14ac:dyDescent="0.2">
      <c r="B2349" s="39" t="s">
        <v>42</v>
      </c>
      <c r="D2349" s="42">
        <f>_xll.qlCalendarAdvance(Calendar,$D2348,B2349,"f",FALSE)</f>
        <v>55929</v>
      </c>
      <c r="E2349" s="177">
        <f>_xll.qlInterestRateIndexValueDate(IndexON,D2349)</f>
        <v>55929</v>
      </c>
      <c r="F2349" s="193">
        <f>IFERROR(_xll.qlIndexFixing(IndexON,D2349,TRUE,_xll.ohTrigger(RecalcTrigger,TriggerON)),NA())</f>
        <v>1.4415652647059574E-2</v>
      </c>
      <c r="H2349" s="42">
        <f>_xll.qlCalendarAdvance(Calendar,$H2348,B2349,"f",FALSE)</f>
        <v>55929</v>
      </c>
      <c r="I2349" s="177">
        <f>_xll.qlInterestRateIndexValueDate(Index1M,$H2349)</f>
        <v>55933</v>
      </c>
      <c r="J2349" s="182">
        <f>IFERROR(_xll.qlIndexFixing(Index1M,$H2349,TRUE,_xll.ohTrigger(RecalcTrigger,Trigger1M)),NA())</f>
        <v>1.4414829847535822E-2</v>
      </c>
      <c r="K2349" s="44">
        <f>IFERROR(_xll.qlIndexFixing(Index3M,H2349,TRUE,_xll.ohTrigger(RecalcTrigger,Trigger3M)),NA())</f>
        <v>1.4797948652800486E-2</v>
      </c>
      <c r="L2349" s="44">
        <f>IFERROR(_xll.qlIndexFixing(Index6M,$H2349,TRUE,_xll.ohTrigger(RecalcTrigger,Trigger6M)),NA())</f>
        <v>1.4880231284238404E-2</v>
      </c>
      <c r="M2349" s="183">
        <f>IFERROR(_xll.qlIndexFixing(Index1Y,$H2349,TRUE,_xll.ohTrigger(RecalcTrigger,Trigger1Y)),NA())</f>
        <v>1.4902770722448893E-2</v>
      </c>
      <c r="N2349" s="182">
        <f>IFERROR(_xll.qlIndexFixing(ONIndex1M,I2349,TRUE,_xll.ohTrigger(RecalcTrigger,Trigger1M)),NA())</f>
        <v>1.4415892314199041E-2</v>
      </c>
      <c r="O2349" s="44">
        <f>IFERROR(_xll.qlIndexFixing(ONIndex3M,I2349,TRUE,_xll.ohTrigger(RecalcTrigger,Trigger3M)),NA())</f>
        <v>1.4773810353085892E-2</v>
      </c>
      <c r="P2349" s="44">
        <f>IFERROR(_xll.qlIndexFixing(ONIndex6M,I2349,TRUE,_xll.ohTrigger(RecalcTrigger,Trigger6M)),NA())</f>
        <v>1.4907916904469687E-2</v>
      </c>
      <c r="Q2349" s="183">
        <f>IFERROR(_xll.qlIndexFixing(ONIndex1Y,I2349,TRUE,_xll.ohTrigger(RecalcTrigger,Trigger1Y)),NA())</f>
        <v>1.4950365401746879E-2</v>
      </c>
    </row>
    <row r="2350" spans="2:17" x14ac:dyDescent="0.2">
      <c r="B2350" s="39" t="s">
        <v>42</v>
      </c>
      <c r="D2350" s="42">
        <f>_xll.qlCalendarAdvance(Calendar,$D2349,B2350,"f",FALSE)</f>
        <v>55936</v>
      </c>
      <c r="E2350" s="177">
        <f>_xll.qlInterestRateIndexValueDate(IndexON,D2350)</f>
        <v>55936</v>
      </c>
      <c r="F2350" s="193">
        <f>IFERROR(_xll.qlIndexFixing(IndexON,D2350,TRUE,_xll.ohTrigger(RecalcTrigger,TriggerON)),NA())</f>
        <v>1.4410338742196771E-2</v>
      </c>
      <c r="H2350" s="42">
        <f>_xll.qlCalendarAdvance(Calendar,$H2349,B2350,"f",FALSE)</f>
        <v>55936</v>
      </c>
      <c r="I2350" s="177">
        <f>_xll.qlInterestRateIndexValueDate(Index1M,$H2350)</f>
        <v>55940</v>
      </c>
      <c r="J2350" s="182">
        <f>IFERROR(_xll.qlIndexFixing(Index1M,$H2350,TRUE,_xll.ohTrigger(RecalcTrigger,Trigger1M)),NA())</f>
        <v>1.4409407801740619E-2</v>
      </c>
      <c r="K2350" s="44">
        <f>IFERROR(_xll.qlIndexFixing(Index3M,H2350,TRUE,_xll.ohTrigger(RecalcTrigger,Trigger3M)),NA())</f>
        <v>1.4797470828384007E-2</v>
      </c>
      <c r="L2350" s="44">
        <f>IFERROR(_xll.qlIndexFixing(Index6M,$H2350,TRUE,_xll.ohTrigger(RecalcTrigger,Trigger6M)),NA())</f>
        <v>1.4873310572186346E-2</v>
      </c>
      <c r="M2350" s="183">
        <f>IFERROR(_xll.qlIndexFixing(Index1Y,$H2350,TRUE,_xll.ohTrigger(RecalcTrigger,Trigger1Y)),NA())</f>
        <v>1.4896205027662793E-2</v>
      </c>
      <c r="N2350" s="182">
        <f>IFERROR(_xll.qlIndexFixing(ONIndex1M,I2350,TRUE,_xll.ohTrigger(RecalcTrigger,Trigger1M)),NA())</f>
        <v>1.4410529856281329E-2</v>
      </c>
      <c r="O2350" s="44">
        <f>IFERROR(_xll.qlIndexFixing(ONIndex3M,I2350,TRUE,_xll.ohTrigger(RecalcTrigger,Trigger3M)),NA())</f>
        <v>1.4773345376388747E-2</v>
      </c>
      <c r="P2350" s="44">
        <f>IFERROR(_xll.qlIndexFixing(ONIndex6M,I2350,TRUE,_xll.ohTrigger(RecalcTrigger,Trigger6M)),NA())</f>
        <v>1.4901828348330426E-2</v>
      </c>
      <c r="Q2350" s="183">
        <f>IFERROR(_xll.qlIndexFixing(ONIndex1Y,I2350,TRUE,_xll.ohTrigger(RecalcTrigger,Trigger1Y)),NA())</f>
        <v>1.4944731969306346E-2</v>
      </c>
    </row>
    <row r="2351" spans="2:17" x14ac:dyDescent="0.2">
      <c r="B2351" s="39" t="s">
        <v>42</v>
      </c>
      <c r="D2351" s="42">
        <f>_xll.qlCalendarAdvance(Calendar,$D2350,B2351,"f",FALSE)</f>
        <v>55943</v>
      </c>
      <c r="E2351" s="177">
        <f>_xll.qlInterestRateIndexValueDate(IndexON,D2351)</f>
        <v>55943</v>
      </c>
      <c r="F2351" s="193">
        <f>IFERROR(_xll.qlIndexFixing(IndexON,D2351,TRUE,_xll.ohTrigger(RecalcTrigger,TriggerON)),NA())</f>
        <v>1.4404990855556576E-2</v>
      </c>
      <c r="H2351" s="42">
        <f>_xll.qlCalendarAdvance(Calendar,$H2350,B2351,"f",FALSE)</f>
        <v>55943</v>
      </c>
      <c r="I2351" s="177">
        <f>_xll.qlInterestRateIndexValueDate(Index1M,$H2351)</f>
        <v>55947</v>
      </c>
      <c r="J2351" s="182">
        <f>IFERROR(_xll.qlIndexFixing(Index1M,$H2351,TRUE,_xll.ohTrigger(RecalcTrigger,Trigger1M)),NA())</f>
        <v>1.4403216691421352E-2</v>
      </c>
      <c r="K2351" s="44">
        <f>IFERROR(_xll.qlIndexFixing(Index3M,H2351,TRUE,_xll.ohTrigger(RecalcTrigger,Trigger3M)),NA())</f>
        <v>1.479752937623755E-2</v>
      </c>
      <c r="L2351" s="44">
        <f>IFERROR(_xll.qlIndexFixing(Index6M,$H2351,TRUE,_xll.ohTrigger(RecalcTrigger,Trigger6M)),NA())</f>
        <v>1.4865681614113309E-2</v>
      </c>
      <c r="M2351" s="183">
        <f>IFERROR(_xll.qlIndexFixing(Index1Y,$H2351,TRUE,_xll.ohTrigger(RecalcTrigger,Trigger1Y)),NA())</f>
        <v>1.4889605968188146E-2</v>
      </c>
      <c r="N2351" s="182">
        <f>IFERROR(_xll.qlIndexFixing(ONIndex1M,I2351,TRUE,_xll.ohTrigger(RecalcTrigger,Trigger1M)),NA())</f>
        <v>1.44051347273777E-2</v>
      </c>
      <c r="O2351" s="44">
        <f>IFERROR(_xll.qlIndexFixing(ONIndex3M,I2351,TRUE,_xll.ohTrigger(RecalcTrigger,Trigger3M)),NA())</f>
        <v>1.4772878579627502E-2</v>
      </c>
      <c r="P2351" s="44">
        <f>IFERROR(_xll.qlIndexFixing(ONIndex6M,I2351,TRUE,_xll.ohTrigger(RecalcTrigger,Trigger6M)),NA())</f>
        <v>1.4895678527198086E-2</v>
      </c>
      <c r="Q2351" s="183">
        <f>IFERROR(_xll.qlIndexFixing(ONIndex1Y,I2351,TRUE,_xll.ohTrigger(RecalcTrigger,Trigger1Y)),NA())</f>
        <v>1.4939066908485898E-2</v>
      </c>
    </row>
    <row r="2352" spans="2:17" x14ac:dyDescent="0.2">
      <c r="B2352" s="39" t="s">
        <v>42</v>
      </c>
      <c r="D2352" s="42">
        <f>_xll.qlCalendarAdvance(Calendar,$D2351,B2352,"f",FALSE)</f>
        <v>55950</v>
      </c>
      <c r="E2352" s="177">
        <f>_xll.qlInterestRateIndexValueDate(IndexON,D2352)</f>
        <v>55950</v>
      </c>
      <c r="F2352" s="193">
        <f>IFERROR(_xll.qlIndexFixing(IndexON,D2352,TRUE,_xll.ohTrigger(RecalcTrigger,TriggerON)),NA())</f>
        <v>1.4399608934514418E-2</v>
      </c>
      <c r="H2352" s="42">
        <f>_xll.qlCalendarAdvance(Calendar,$H2351,B2352,"f",FALSE)</f>
        <v>55950</v>
      </c>
      <c r="I2352" s="177">
        <f>_xll.qlInterestRateIndexValueDate(Index1M,$H2352)</f>
        <v>55954</v>
      </c>
      <c r="J2352" s="182">
        <f>IFERROR(_xll.qlIndexFixing(Index1M,$H2352,TRUE,_xll.ohTrigger(RecalcTrigger,Trigger1M)),NA())</f>
        <v>1.4398143530184924E-2</v>
      </c>
      <c r="K2352" s="44">
        <f>IFERROR(_xll.qlIndexFixing(Index3M,H2352,TRUE,_xll.ohTrigger(RecalcTrigger,Trigger3M)),NA())</f>
        <v>1.479704756152855E-2</v>
      </c>
      <c r="L2352" s="44">
        <f>IFERROR(_xll.qlIndexFixing(Index6M,$H2352,TRUE,_xll.ohTrigger(RecalcTrigger,Trigger6M)),NA())</f>
        <v>1.485862014043317E-2</v>
      </c>
      <c r="M2352" s="183">
        <f>IFERROR(_xll.qlIndexFixing(Index1Y,$H2352,TRUE,_xll.ohTrigger(RecalcTrigger,Trigger1Y)),NA())</f>
        <v>1.4882973494004035E-2</v>
      </c>
      <c r="N2352" s="182">
        <f>IFERROR(_xll.qlIndexFixing(ONIndex1M,I2352,TRUE,_xll.ohTrigger(RecalcTrigger,Trigger1M)),NA())</f>
        <v>1.4399706877128438E-2</v>
      </c>
      <c r="O2352" s="44">
        <f>IFERROR(_xll.qlIndexFixing(ONIndex3M,I2352,TRUE,_xll.ohTrigger(RecalcTrigger,Trigger3M)),NA())</f>
        <v>1.4772409960404076E-2</v>
      </c>
      <c r="P2352" s="44">
        <f>IFERROR(_xll.qlIndexFixing(ONIndex6M,I2352,TRUE,_xll.ohTrigger(RecalcTrigger,Trigger6M)),NA())</f>
        <v>1.4889467332599438E-2</v>
      </c>
      <c r="Q2352" s="183">
        <f>IFERROR(_xll.qlIndexFixing(ONIndex1Y,I2352,TRUE,_xll.ohTrigger(RecalcTrigger,Trigger1Y)),NA())</f>
        <v>1.4933370169485372E-2</v>
      </c>
    </row>
    <row r="2353" spans="2:17" x14ac:dyDescent="0.2">
      <c r="B2353" s="39" t="s">
        <v>42</v>
      </c>
      <c r="D2353" s="42">
        <f>_xll.qlCalendarAdvance(Calendar,$D2352,B2353,"f",FALSE)</f>
        <v>55957</v>
      </c>
      <c r="E2353" s="177">
        <f>_xll.qlInterestRateIndexValueDate(IndexON,D2353)</f>
        <v>55957</v>
      </c>
      <c r="F2353" s="193">
        <f>IFERROR(_xll.qlIndexFixing(IndexON,D2353,TRUE,_xll.ohTrigger(RecalcTrigger,TriggerON)),NA())</f>
        <v>1.4394192926712179E-2</v>
      </c>
      <c r="H2353" s="42">
        <f>_xll.qlCalendarAdvance(Calendar,$H2352,B2353,"f",FALSE)</f>
        <v>55957</v>
      </c>
      <c r="I2353" s="177">
        <f>_xll.qlInterestRateIndexValueDate(Index1M,$H2353)</f>
        <v>55961</v>
      </c>
      <c r="J2353" s="182">
        <f>IFERROR(_xll.qlIndexFixing(Index1M,$H2353,TRUE,_xll.ohTrigger(RecalcTrigger,Trigger1M)),NA())</f>
        <v>1.4392615252457715E-2</v>
      </c>
      <c r="K2353" s="44">
        <f>IFERROR(_xll.qlIndexFixing(Index3M,H2353,TRUE,_xll.ohTrigger(RecalcTrigger,Trigger3M)),NA())</f>
        <v>1.4796563899406893E-2</v>
      </c>
      <c r="L2353" s="44">
        <f>IFERROR(_xll.qlIndexFixing(Index6M,$H2353,TRUE,_xll.ohTrigger(RecalcTrigger,Trigger6M)),NA())</f>
        <v>1.4851495354885107E-2</v>
      </c>
      <c r="M2353" s="183">
        <f>IFERROR(_xll.qlIndexFixing(Index1Y,$H2353,TRUE,_xll.ohTrigger(RecalcTrigger,Trigger1Y)),NA())</f>
        <v>1.4876307555095452E-2</v>
      </c>
      <c r="N2353" s="182">
        <f>IFERROR(_xll.qlIndexFixing(ONIndex1M,I2353,TRUE,_xll.ohTrigger(RecalcTrigger,Trigger1M)),NA())</f>
        <v>1.4394246256133059E-2</v>
      </c>
      <c r="O2353" s="44">
        <f>IFERROR(_xll.qlIndexFixing(ONIndex3M,I2353,TRUE,_xll.ohTrigger(RecalcTrigger,Trigger3M)),NA())</f>
        <v>1.4771939515840771E-2</v>
      </c>
      <c r="P2353" s="44">
        <f>IFERROR(_xll.qlIndexFixing(ONIndex6M,I2353,TRUE,_xll.ohTrigger(RecalcTrigger,Trigger6M)),NA())</f>
        <v>1.4883194656620802E-2</v>
      </c>
      <c r="Q2353" s="183">
        <f>IFERROR(_xll.qlIndexFixing(ONIndex1Y,I2353,TRUE,_xll.ohTrigger(RecalcTrigger,Trigger1Y)),NA())</f>
        <v>1.4927641702344729E-2</v>
      </c>
    </row>
    <row r="2354" spans="2:17" x14ac:dyDescent="0.2">
      <c r="B2354" s="39" t="s">
        <v>42</v>
      </c>
      <c r="D2354" s="42">
        <f>_xll.qlCalendarAdvance(Calendar,$D2353,B2354,"f",FALSE)</f>
        <v>55964</v>
      </c>
      <c r="E2354" s="177">
        <f>_xll.qlInterestRateIndexValueDate(IndexON,D2354)</f>
        <v>55964</v>
      </c>
      <c r="F2354" s="193">
        <f>IFERROR(_xll.qlIndexFixing(IndexON,D2354,TRUE,_xll.ohTrigger(RecalcTrigger,TriggerON)),NA())</f>
        <v>1.4388742779498642E-2</v>
      </c>
      <c r="H2354" s="42">
        <f>_xll.qlCalendarAdvance(Calendar,$H2353,B2354,"f",FALSE)</f>
        <v>55964</v>
      </c>
      <c r="I2354" s="177">
        <f>_xll.qlInterestRateIndexValueDate(Index1M,$H2354)</f>
        <v>55968</v>
      </c>
      <c r="J2354" s="182">
        <f>IFERROR(_xll.qlIndexFixing(Index1M,$H2354,TRUE,_xll.ohTrigger(RecalcTrigger,Trigger1M)),NA())</f>
        <v>1.4387054024631083E-2</v>
      </c>
      <c r="K2354" s="44">
        <f>IFERROR(_xll.qlIndexFixing(Index3M,H2354,TRUE,_xll.ohTrigger(RecalcTrigger,Trigger3M)),NA())</f>
        <v>1.4796078387364148E-2</v>
      </c>
      <c r="L2354" s="44">
        <f>IFERROR(_xll.qlIndexFixing(Index6M,$H2354,TRUE,_xll.ohTrigger(RecalcTrigger,Trigger6M)),NA())</f>
        <v>1.4844307149314333E-2</v>
      </c>
      <c r="M2354" s="183">
        <f>IFERROR(_xll.qlIndexFixing(Index1Y,$H2354,TRUE,_xll.ohTrigger(RecalcTrigger,Trigger1Y)),NA())</f>
        <v>1.4869608101450677E-2</v>
      </c>
      <c r="N2354" s="182">
        <f>IFERROR(_xll.qlIndexFixing(ONIndex1M,I2354,TRUE,_xll.ohTrigger(RecalcTrigger,Trigger1M)),NA())</f>
        <v>1.4388752814431527E-2</v>
      </c>
      <c r="O2354" s="44">
        <f>IFERROR(_xll.qlIndexFixing(ONIndex3M,I2354,TRUE,_xll.ohTrigger(RecalcTrigger,Trigger3M)),NA())</f>
        <v>1.4771467243859249E-2</v>
      </c>
      <c r="P2354" s="44">
        <f>IFERROR(_xll.qlIndexFixing(ONIndex6M,I2354,TRUE,_xll.ohTrigger(RecalcTrigger,Trigger6M)),NA())</f>
        <v>1.4876860391348501E-2</v>
      </c>
      <c r="Q2354" s="183">
        <f>IFERROR(_xll.qlIndexFixing(ONIndex1Y,I2354,TRUE,_xll.ohTrigger(RecalcTrigger,Trigger1Y)),NA())</f>
        <v>1.4921881457103936E-2</v>
      </c>
    </row>
    <row r="2355" spans="2:17" x14ac:dyDescent="0.2">
      <c r="B2355" s="39" t="s">
        <v>42</v>
      </c>
      <c r="D2355" s="42">
        <f>_xll.qlCalendarAdvance(Calendar,$D2354,B2355,"f",FALSE)</f>
        <v>55971</v>
      </c>
      <c r="E2355" s="177">
        <f>_xll.qlInterestRateIndexValueDate(IndexON,D2355)</f>
        <v>55971</v>
      </c>
      <c r="F2355" s="193">
        <f>IFERROR(_xll.qlIndexFixing(IndexON,D2355,TRUE,_xll.ohTrigger(RecalcTrigger,TriggerON)),NA())</f>
        <v>1.4383258440489044E-2</v>
      </c>
      <c r="H2355" s="42">
        <f>_xll.qlCalendarAdvance(Calendar,$H2354,B2355,"f",FALSE)</f>
        <v>55971</v>
      </c>
      <c r="I2355" s="177">
        <f>_xll.qlInterestRateIndexValueDate(Index1M,$H2355)</f>
        <v>55975</v>
      </c>
      <c r="J2355" s="182">
        <f>IFERROR(_xll.qlIndexFixing(Index1M,$H2355,TRUE,_xll.ohTrigger(RecalcTrigger,Trigger1M)),NA())</f>
        <v>1.4381459796884237E-2</v>
      </c>
      <c r="K2355" s="44">
        <f>IFERROR(_xll.qlIndexFixing(Index3M,H2355,TRUE,_xll.ohTrigger(RecalcTrigger,Trigger3M)),NA())</f>
        <v>1.4795322528957754E-2</v>
      </c>
      <c r="L2355" s="44">
        <f>IFERROR(_xll.qlIndexFixing(Index6M,$H2355,TRUE,_xll.ohTrigger(RecalcTrigger,Trigger6M)),NA())</f>
        <v>1.4837290375369436E-2</v>
      </c>
      <c r="M2355" s="183">
        <f>IFERROR(_xll.qlIndexFixing(Index1Y,$H2355,TRUE,_xll.ohTrigger(RecalcTrigger,Trigger1Y)),NA())</f>
        <v>1.4862875083063684E-2</v>
      </c>
      <c r="N2355" s="182">
        <f>IFERROR(_xll.qlIndexFixing(ONIndex1M,I2355,TRUE,_xll.ohTrigger(RecalcTrigger,Trigger1M)),NA())</f>
        <v>1.4382789949701547E-2</v>
      </c>
      <c r="O2355" s="44">
        <f>IFERROR(_xll.qlIndexFixing(ONIndex3M,I2355,TRUE,_xll.ohTrigger(RecalcTrigger,Trigger3M)),NA())</f>
        <v>1.4772069461223225E-2</v>
      </c>
      <c r="P2355" s="44">
        <f>IFERROR(_xll.qlIndexFixing(ONIndex6M,I2355,TRUE,_xll.ohTrigger(RecalcTrigger,Trigger6M)),NA())</f>
        <v>1.4869852652255489E-2</v>
      </c>
      <c r="Q2355" s="183">
        <f>IFERROR(_xll.qlIndexFixing(ONIndex1Y,I2355,TRUE,_xll.ohTrigger(RecalcTrigger,Trigger1Y)),NA())</f>
        <v>1.4915663831969184E-2</v>
      </c>
    </row>
    <row r="2356" spans="2:17" x14ac:dyDescent="0.2">
      <c r="B2356" s="39" t="s">
        <v>42</v>
      </c>
      <c r="D2356" s="42">
        <f>_xll.qlCalendarAdvance(Calendar,$D2355,B2356,"f",FALSE)</f>
        <v>55982</v>
      </c>
      <c r="E2356" s="177">
        <f>_xll.qlInterestRateIndexValueDate(IndexON,D2356)</f>
        <v>55982</v>
      </c>
      <c r="F2356" s="193">
        <f>IFERROR(_xll.qlIndexFixing(IndexON,D2356,TRUE,_xll.ohTrigger(RecalcTrigger,TriggerON)),NA())</f>
        <v>1.4374790494731116E-2</v>
      </c>
      <c r="H2356" s="42">
        <f>_xll.qlCalendarAdvance(Calendar,$H2355,B2356,"f",FALSE)</f>
        <v>55982</v>
      </c>
      <c r="I2356" s="177">
        <f>_xll.qlInterestRateIndexValueDate(Index1M,$H2356)</f>
        <v>55984</v>
      </c>
      <c r="J2356" s="182">
        <f>IFERROR(_xll.qlIndexFixing(Index1M,$H2356,TRUE,_xll.ohTrigger(RecalcTrigger,Trigger1M)),NA())</f>
        <v>1.4374099823106223E-2</v>
      </c>
      <c r="K2356" s="44">
        <f>IFERROR(_xll.qlIndexFixing(Index3M,H2356,TRUE,_xll.ohTrigger(RecalcTrigger,Trigger3M)),NA())</f>
        <v>1.4794693388328929E-2</v>
      </c>
      <c r="L2356" s="44">
        <f>IFERROR(_xll.qlIndexFixing(Index6M,$H2356,TRUE,_xll.ohTrigger(RecalcTrigger,Trigger6M)),NA())</f>
        <v>1.4827879476222258E-2</v>
      </c>
      <c r="M2356" s="183">
        <f>IFERROR(_xll.qlIndexFixing(Index1Y,$H2356,TRUE,_xll.ohTrigger(RecalcTrigger,Trigger1Y)),NA())</f>
        <v>1.4854168945047801E-2</v>
      </c>
      <c r="N2356" s="182">
        <f>IFERROR(_xll.qlIndexFixing(ONIndex1M,I2356,TRUE,_xll.ohTrigger(RecalcTrigger,Trigger1M)),NA())</f>
        <v>1.4374475765768224E-2</v>
      </c>
      <c r="O2356" s="44">
        <f>IFERROR(_xll.qlIndexFixing(ONIndex3M,I2356,TRUE,_xll.ohTrigger(RecalcTrigger,Trigger3M)),NA())</f>
        <v>1.4770244420816425E-2</v>
      </c>
      <c r="P2356" s="44">
        <f>IFERROR(_xll.qlIndexFixing(ONIndex6M,I2356,TRUE,_xll.ohTrigger(RecalcTrigger,Trigger6M)),NA())</f>
        <v>1.4860288716675996E-2</v>
      </c>
      <c r="Q2356" s="183">
        <f>IFERROR(_xll.qlIndexFixing(ONIndex1Y,I2356,TRUE,_xll.ohTrigger(RecalcTrigger,Trigger1Y)),NA())</f>
        <v>1.4906923128927829E-2</v>
      </c>
    </row>
    <row r="2357" spans="2:17" x14ac:dyDescent="0.2">
      <c r="B2357" s="39" t="s">
        <v>42</v>
      </c>
      <c r="D2357" s="42">
        <f>_xll.qlCalendarAdvance(Calendar,$D2356,B2357,"f",FALSE)</f>
        <v>55989</v>
      </c>
      <c r="E2357" s="177">
        <f>_xll.qlInterestRateIndexValueDate(IndexON,D2357)</f>
        <v>55989</v>
      </c>
      <c r="F2357" s="193">
        <f>IFERROR(_xll.qlIndexFixing(IndexON,D2357,TRUE,_xll.ohTrigger(RecalcTrigger,TriggerON)),NA())</f>
        <v>1.43692233446302E-2</v>
      </c>
      <c r="H2357" s="42">
        <f>_xll.qlCalendarAdvance(Calendar,$H2356,B2357,"f",FALSE)</f>
        <v>55989</v>
      </c>
      <c r="I2357" s="177">
        <f>_xll.qlInterestRateIndexValueDate(Index1M,$H2357)</f>
        <v>55991</v>
      </c>
      <c r="J2357" s="182">
        <f>IFERROR(_xll.qlIndexFixing(Index1M,$H2357,TRUE,_xll.ohTrigger(RecalcTrigger,Trigger1M)),NA())</f>
        <v>1.4368427383713023E-2</v>
      </c>
      <c r="K2357" s="44">
        <f>IFERROR(_xll.qlIndexFixing(Index3M,H2357,TRUE,_xll.ohTrigger(RecalcTrigger,Trigger3M)),NA())</f>
        <v>1.4794201933684036E-2</v>
      </c>
      <c r="L2357" s="44">
        <f>IFERROR(_xll.qlIndexFixing(Index6M,$H2357,TRUE,_xll.ohTrigger(RecalcTrigger,Trigger6M)),NA())</f>
        <v>1.4820487025322527E-2</v>
      </c>
      <c r="M2357" s="183">
        <f>IFERROR(_xll.qlIndexFixing(Index1Y,$H2357,TRUE,_xll.ohTrigger(RecalcTrigger,Trigger1Y)),NA())</f>
        <v>1.4847359019496556E-2</v>
      </c>
      <c r="N2357" s="182">
        <f>IFERROR(_xll.qlIndexFixing(ONIndex1M,I2357,TRUE,_xll.ohTrigger(RecalcTrigger,Trigger1M)),NA())</f>
        <v>1.4368864700795569E-2</v>
      </c>
      <c r="O2357" s="44">
        <f>IFERROR(_xll.qlIndexFixing(ONIndex3M,I2357,TRUE,_xll.ohTrigger(RecalcTrigger,Trigger3M)),NA())</f>
        <v>1.4769765601512219E-2</v>
      </c>
      <c r="P2357" s="44">
        <f>IFERROR(_xll.qlIndexFixing(ONIndex6M,I2357,TRUE,_xll.ohTrigger(RecalcTrigger,Trigger6M)),NA())</f>
        <v>1.4853733607580466E-2</v>
      </c>
      <c r="Q2357" s="183">
        <f>IFERROR(_xll.qlIndexFixing(ONIndex1Y,I2357,TRUE,_xll.ohTrigger(RecalcTrigger,Trigger1Y)),NA())</f>
        <v>1.4901048983118059E-2</v>
      </c>
    </row>
    <row r="2358" spans="2:17" x14ac:dyDescent="0.2">
      <c r="B2358" s="39" t="s">
        <v>42</v>
      </c>
      <c r="D2358" s="42">
        <f>_xll.qlCalendarAdvance(Calendar,$D2357,B2358,"f",FALSE)</f>
        <v>55996</v>
      </c>
      <c r="E2358" s="177">
        <f>_xll.qlInterestRateIndexValueDate(IndexON,D2358)</f>
        <v>55996</v>
      </c>
      <c r="F2358" s="193">
        <f>IFERROR(_xll.qlIndexFixing(IndexON,D2358,TRUE,_xll.ohTrigger(RecalcTrigger,TriggerON)),NA())</f>
        <v>1.4363621825221884E-2</v>
      </c>
      <c r="H2358" s="42">
        <f>_xll.qlCalendarAdvance(Calendar,$H2357,B2358,"f",FALSE)</f>
        <v>55996</v>
      </c>
      <c r="I2358" s="177">
        <f>_xll.qlInterestRateIndexValueDate(Index1M,$H2358)</f>
        <v>55998</v>
      </c>
      <c r="J2358" s="182">
        <f>IFERROR(_xll.qlIndexFixing(Index1M,$H2358,TRUE,_xll.ohTrigger(RecalcTrigger,Trigger1M)),NA())</f>
        <v>1.4362721775891818E-2</v>
      </c>
      <c r="K2358" s="44">
        <f>IFERROR(_xll.qlIndexFixing(Index3M,H2358,TRUE,_xll.ohTrigger(RecalcTrigger,Trigger3M)),NA())</f>
        <v>1.4793708618630176E-2</v>
      </c>
      <c r="L2358" s="44">
        <f>IFERROR(_xll.qlIndexFixing(Index6M,$H2358,TRUE,_xll.ohTrigger(RecalcTrigger,Trigger6M)),NA())</f>
        <v>1.4813030701166824E-2</v>
      </c>
      <c r="M2358" s="183">
        <f>IFERROR(_xll.qlIndexFixing(Index1Y,$H2358,TRUE,_xll.ohTrigger(RecalcTrigger,Trigger1Y)),NA())</f>
        <v>1.4840515364929894E-2</v>
      </c>
      <c r="N2358" s="182">
        <f>IFERROR(_xll.qlIndexFixing(ONIndex1M,I2358,TRUE,_xll.ohTrigger(RecalcTrigger,Trigger1M)),NA())</f>
        <v>1.4363220587538805E-2</v>
      </c>
      <c r="O2358" s="44">
        <f>IFERROR(_xll.qlIndexFixing(ONIndex3M,I2358,TRUE,_xll.ohTrigger(RecalcTrigger,Trigger3M)),NA())</f>
        <v>1.4769284943119132E-2</v>
      </c>
      <c r="P2358" s="44">
        <f>IFERROR(_xll.qlIndexFixing(ONIndex6M,I2358,TRUE,_xll.ohTrigger(RecalcTrigger,Trigger6M)),NA())</f>
        <v>1.4847116415506179E-2</v>
      </c>
      <c r="Q2358" s="183">
        <f>IFERROR(_xll.qlIndexFixing(ONIndex1Y,I2358,TRUE,_xll.ohTrigger(RecalcTrigger,Trigger1Y)),NA())</f>
        <v>1.4895142830990693E-2</v>
      </c>
    </row>
    <row r="2359" spans="2:17" x14ac:dyDescent="0.2">
      <c r="B2359" s="39" t="s">
        <v>42</v>
      </c>
      <c r="D2359" s="42">
        <f>_xll.qlCalendarAdvance(Calendar,$D2358,B2359,"f",FALSE)</f>
        <v>56003</v>
      </c>
      <c r="E2359" s="177">
        <f>_xll.qlInterestRateIndexValueDate(IndexON,D2359)</f>
        <v>56003</v>
      </c>
      <c r="F2359" s="193">
        <f>IFERROR(_xll.qlIndexFixing(IndexON,D2359,TRUE,_xll.ohTrigger(RecalcTrigger,TriggerON)),NA())</f>
        <v>1.435798588414805E-2</v>
      </c>
      <c r="H2359" s="42">
        <f>_xll.qlCalendarAdvance(Calendar,$H2358,B2359,"f",FALSE)</f>
        <v>56003</v>
      </c>
      <c r="I2359" s="177">
        <f>_xll.qlInterestRateIndexValueDate(Index1M,$H2359)</f>
        <v>56006</v>
      </c>
      <c r="J2359" s="182">
        <f>IFERROR(_xll.qlIndexFixing(Index1M,$H2359,TRUE,_xll.ohTrigger(RecalcTrigger,Trigger1M)),NA())</f>
        <v>1.4356287403749144E-2</v>
      </c>
      <c r="K2359" s="44">
        <f>IFERROR(_xll.qlIndexFixing(Index3M,H2359,TRUE,_xll.ohTrigger(RecalcTrigger,Trigger3M)),NA())</f>
        <v>1.4793945969466956E-2</v>
      </c>
      <c r="L2359" s="44">
        <f>IFERROR(_xll.qlIndexFixing(Index6M,$H2359,TRUE,_xll.ohTrigger(RecalcTrigger,Trigger6M)),NA())</f>
        <v>1.4803917034327768E-2</v>
      </c>
      <c r="M2359" s="183">
        <f>IFERROR(_xll.qlIndexFixing(Index1Y,$H2359,TRUE,_xll.ohTrigger(RecalcTrigger,Trigger1Y)),NA())</f>
        <v>1.4832232572345939E-2</v>
      </c>
      <c r="N2359" s="182">
        <f>IFERROR(_xll.qlIndexFixing(ONIndex1M,I2359,TRUE,_xll.ohTrigger(RecalcTrigger,Trigger1M)),NA())</f>
        <v>1.435672964087864E-2</v>
      </c>
      <c r="O2359" s="44">
        <f>IFERROR(_xll.qlIndexFixing(ONIndex3M,I2359,TRUE,_xll.ohTrigger(RecalcTrigger,Trigger3M)),NA())</f>
        <v>1.4768733364336484E-2</v>
      </c>
      <c r="P2359" s="44">
        <f>IFERROR(_xll.qlIndexFixing(ONIndex6M,I2359,TRUE,_xll.ohTrigger(RecalcTrigger,Trigger6M)),NA())</f>
        <v>1.4839477751324992E-2</v>
      </c>
      <c r="Q2359" s="183">
        <f>IFERROR(_xll.qlIndexFixing(ONIndex1Y,I2359,TRUE,_xll.ohTrigger(RecalcTrigger,Trigger1Y)),NA())</f>
        <v>1.4888353687263489E-2</v>
      </c>
    </row>
    <row r="2360" spans="2:17" x14ac:dyDescent="0.2">
      <c r="B2360" s="39" t="s">
        <v>42</v>
      </c>
      <c r="D2360" s="42">
        <f>_xll.qlCalendarAdvance(Calendar,$D2359,B2360,"f",FALSE)</f>
        <v>56010</v>
      </c>
      <c r="E2360" s="177">
        <f>_xll.qlInterestRateIndexValueDate(IndexON,D2360)</f>
        <v>56010</v>
      </c>
      <c r="F2360" s="193">
        <f>IFERROR(_xll.qlIndexFixing(IndexON,D2360,TRUE,_xll.ohTrigger(RecalcTrigger,TriggerON)),NA())</f>
        <v>1.4352315468491028E-2</v>
      </c>
      <c r="H2360" s="42">
        <f>_xll.qlCalendarAdvance(Calendar,$H2359,B2360,"f",FALSE)</f>
        <v>56010</v>
      </c>
      <c r="I2360" s="177">
        <f>_xll.qlInterestRateIndexValueDate(Index1M,$H2360)</f>
        <v>56012</v>
      </c>
      <c r="J2360" s="182">
        <f>IFERROR(_xll.qlIndexFixing(Index1M,$H2360,TRUE,_xll.ohTrigger(RecalcTrigger,Trigger1M)),NA())</f>
        <v>1.4351210855667318E-2</v>
      </c>
      <c r="K2360" s="44">
        <f>IFERROR(_xll.qlIndexFixing(Index3M,H2360,TRUE,_xll.ohTrigger(RecalcTrigger,Trigger3M)),NA())</f>
        <v>1.4792984079444691E-2</v>
      </c>
      <c r="L2360" s="44">
        <f>IFERROR(_xll.qlIndexFixing(Index6M,$H2360,TRUE,_xll.ohTrigger(RecalcTrigger,Trigger6M)),NA())</f>
        <v>1.479714190509156E-2</v>
      </c>
      <c r="M2360" s="183">
        <f>IFERROR(_xll.qlIndexFixing(Index1Y,$H2360,TRUE,_xll.ohTrigger(RecalcTrigger,Trigger1Y)),NA())</f>
        <v>1.4826726668810967E-2</v>
      </c>
      <c r="N2360" s="182">
        <f>IFERROR(_xll.qlIndexFixing(ONIndex1M,I2360,TRUE,_xll.ohTrigger(RecalcTrigger,Trigger1M)),NA())</f>
        <v>1.4351833016252868E-2</v>
      </c>
      <c r="O2360" s="44">
        <f>IFERROR(_xll.qlIndexFixing(ONIndex3M,I2360,TRUE,_xll.ohTrigger(RecalcTrigger,Trigger3M)),NA())</f>
        <v>1.4768318099473987E-2</v>
      </c>
      <c r="P2360" s="44">
        <f>IFERROR(_xll.qlIndexFixing(ONIndex6M,I2360,TRUE,_xll.ohTrigger(RecalcTrigger,Trigger6M)),NA())</f>
        <v>1.4833695349407705E-2</v>
      </c>
      <c r="Q2360" s="183">
        <f>IFERROR(_xll.qlIndexFixing(ONIndex1Y,I2360,TRUE,_xll.ohTrigger(RecalcTrigger,Trigger1Y)),NA())</f>
        <v>1.4883234307863091E-2</v>
      </c>
    </row>
    <row r="2361" spans="2:17" x14ac:dyDescent="0.2">
      <c r="B2361" s="39" t="s">
        <v>42</v>
      </c>
      <c r="D2361" s="42">
        <f>_xll.qlCalendarAdvance(Calendar,$D2360,B2361,"f",FALSE)</f>
        <v>56017</v>
      </c>
      <c r="E2361" s="177">
        <f>_xll.qlInterestRateIndexValueDate(IndexON,D2361)</f>
        <v>56017</v>
      </c>
      <c r="F2361" s="193">
        <f>IFERROR(_xll.qlIndexFixing(IndexON,D2361,TRUE,_xll.ohTrigger(RecalcTrigger,TriggerON)),NA())</f>
        <v>1.4346610526132508E-2</v>
      </c>
      <c r="H2361" s="42">
        <f>_xll.qlCalendarAdvance(Calendar,$H2360,B2361,"f",FALSE)</f>
        <v>56017</v>
      </c>
      <c r="I2361" s="177">
        <f>_xll.qlInterestRateIndexValueDate(Index1M,$H2361)</f>
        <v>56019</v>
      </c>
      <c r="J2361" s="182">
        <f>IFERROR(_xll.qlIndexFixing(Index1M,$H2361,TRUE,_xll.ohTrigger(RecalcTrigger,Trigger1M)),NA())</f>
        <v>1.4345405443613735E-2</v>
      </c>
      <c r="K2361" s="44">
        <f>IFERROR(_xll.qlIndexFixing(Index3M,H2361,TRUE,_xll.ohTrigger(RecalcTrigger,Trigger3M)),NA())</f>
        <v>1.4792485013747227E-2</v>
      </c>
      <c r="L2361" s="44">
        <f>IFERROR(_xll.qlIndexFixing(Index6M,$H2361,TRUE,_xll.ohTrigger(RecalcTrigger,Trigger6M)),NA())</f>
        <v>1.4789478498551245E-2</v>
      </c>
      <c r="M2361" s="183">
        <f>IFERROR(_xll.qlIndexFixing(Index1Y,$H2361,TRUE,_xll.ohTrigger(RecalcTrigger,Trigger1Y)),NA())</f>
        <v>1.4819781527301838E-2</v>
      </c>
      <c r="N2361" s="182">
        <f>IFERROR(_xll.qlIndexFixing(ONIndex1M,I2361,TRUE,_xll.ohTrigger(RecalcTrigger,Trigger1M)),NA())</f>
        <v>1.434608945878324E-2</v>
      </c>
      <c r="O2361" s="44">
        <f>IFERROR(_xll.qlIndexFixing(ONIndex3M,I2361,TRUE,_xll.ohTrigger(RecalcTrigger,Trigger3M)),NA())</f>
        <v>1.4767831909185958E-2</v>
      </c>
      <c r="P2361" s="44">
        <f>IFERROR(_xll.qlIndexFixing(ONIndex6M,I2361,TRUE,_xll.ohTrigger(RecalcTrigger,Trigger6M)),NA())</f>
        <v>1.4826891259636099E-2</v>
      </c>
      <c r="Q2361" s="183">
        <f>IFERROR(_xll.qlIndexFixing(ONIndex1Y,I2361,TRUE,_xll.ohTrigger(RecalcTrigger,Trigger1Y)),NA())</f>
        <v>1.4877231837102656E-2</v>
      </c>
    </row>
    <row r="2362" spans="2:17" x14ac:dyDescent="0.2">
      <c r="B2362" s="39" t="s">
        <v>42</v>
      </c>
      <c r="D2362" s="42">
        <f>_xll.qlCalendarAdvance(Calendar,$D2361,B2362,"f",FALSE)</f>
        <v>56024</v>
      </c>
      <c r="E2362" s="177">
        <f>_xll.qlInterestRateIndexValueDate(IndexON,D2362)</f>
        <v>56024</v>
      </c>
      <c r="F2362" s="193">
        <f>IFERROR(_xll.qlIndexFixing(IndexON,D2362,TRUE,_xll.ohTrigger(RecalcTrigger,TriggerON)),NA())</f>
        <v>1.4340871004394629E-2</v>
      </c>
      <c r="H2362" s="42">
        <f>_xll.qlCalendarAdvance(Calendar,$H2361,B2362,"f",FALSE)</f>
        <v>56024</v>
      </c>
      <c r="I2362" s="177">
        <f>_xll.qlInterestRateIndexValueDate(Index1M,$H2362)</f>
        <v>56026</v>
      </c>
      <c r="J2362" s="182">
        <f>IFERROR(_xll.qlIndexFixing(Index1M,$H2362,TRUE,_xll.ohTrigger(RecalcTrigger,Trigger1M)),NA())</f>
        <v>1.4339566663836567E-2</v>
      </c>
      <c r="K2362" s="44">
        <f>IFERROR(_xll.qlIndexFixing(Index3M,H2362,TRUE,_xll.ohTrigger(RecalcTrigger,Trigger3M)),NA())</f>
        <v>1.4791984077361811E-2</v>
      </c>
      <c r="L2362" s="44">
        <f>IFERROR(_xll.qlIndexFixing(Index6M,$H2362,TRUE,_xll.ohTrigger(RecalcTrigger,Trigger6M)),NA())</f>
        <v>1.4781750755787269E-2</v>
      </c>
      <c r="M2362" s="183">
        <f>IFERROR(_xll.qlIndexFixing(Index1Y,$H2362,TRUE,_xll.ohTrigger(RecalcTrigger,Trigger1Y)),NA())</f>
        <v>1.481280245686181E-2</v>
      </c>
      <c r="N2362" s="182">
        <f>IFERROR(_xll.qlIndexFixing(ONIndex1M,I2362,TRUE,_xll.ohTrigger(RecalcTrigger,Trigger1M)),NA())</f>
        <v>1.434031265374891E-2</v>
      </c>
      <c r="O2362" s="44">
        <f>IFERROR(_xll.qlIndexFixing(ONIndex3M,I2362,TRUE,_xll.ohTrigger(RecalcTrigger,Trigger3M)),NA())</f>
        <v>1.4767343869896976E-2</v>
      </c>
      <c r="P2362" s="44">
        <f>IFERROR(_xll.qlIndexFixing(ONIndex6M,I2362,TRUE,_xll.ohTrigger(RecalcTrigger,Trigger6M)),NA())</f>
        <v>1.4820024654671471E-2</v>
      </c>
      <c r="Q2362" s="183">
        <f>IFERROR(_xll.qlIndexFixing(ONIndex1Y,I2362,TRUE,_xll.ohTrigger(RecalcTrigger,Trigger1Y)),NA())</f>
        <v>1.4871197160424288E-2</v>
      </c>
    </row>
    <row r="2363" spans="2:17" x14ac:dyDescent="0.2">
      <c r="B2363" s="39" t="s">
        <v>42</v>
      </c>
      <c r="D2363" s="42">
        <f>_xll.qlCalendarAdvance(Calendar,$D2362,B2363,"f",FALSE)</f>
        <v>56031</v>
      </c>
      <c r="E2363" s="177">
        <f>_xll.qlInterestRateIndexValueDate(IndexON,D2363)</f>
        <v>56031</v>
      </c>
      <c r="F2363" s="193">
        <f>IFERROR(_xll.qlIndexFixing(IndexON,D2363,TRUE,_xll.ohTrigger(RecalcTrigger,TriggerON)),NA())</f>
        <v>1.4335096850919271E-2</v>
      </c>
      <c r="H2363" s="42">
        <f>_xll.qlCalendarAdvance(Calendar,$H2362,B2363,"f",FALSE)</f>
        <v>56031</v>
      </c>
      <c r="I2363" s="177">
        <f>_xll.qlInterestRateIndexValueDate(Index1M,$H2363)</f>
        <v>56033</v>
      </c>
      <c r="J2363" s="182">
        <f>IFERROR(_xll.qlIndexFixing(Index1M,$H2363,TRUE,_xll.ohTrigger(RecalcTrigger,Trigger1M)),NA())</f>
        <v>1.4333694466508173E-2</v>
      </c>
      <c r="K2363" s="44">
        <f>IFERROR(_xll.qlIndexFixing(Index3M,H2363,TRUE,_xll.ohTrigger(RecalcTrigger,Trigger3M)),NA())</f>
        <v>1.4791481267780014E-2</v>
      </c>
      <c r="L2363" s="44">
        <f>IFERROR(_xll.qlIndexFixing(Index6M,$H2363,TRUE,_xll.ohTrigger(RecalcTrigger,Trigger6M)),NA())</f>
        <v>1.4774787197893777E-2</v>
      </c>
      <c r="M2363" s="183">
        <f>IFERROR(_xll.qlIndexFixing(Index1Y,$H2363,TRUE,_xll.ohTrigger(RecalcTrigger,Trigger1Y)),NA())</f>
        <v>1.4805789407525376E-2</v>
      </c>
      <c r="N2363" s="182">
        <f>IFERROR(_xll.qlIndexFixing(ONIndex1M,I2363,TRUE,_xll.ohTrigger(RecalcTrigger,Trigger1M)),NA())</f>
        <v>1.4334502551269779E-2</v>
      </c>
      <c r="O2363" s="44">
        <f>IFERROR(_xll.qlIndexFixing(ONIndex3M,I2363,TRUE,_xll.ohTrigger(RecalcTrigger,Trigger3M)),NA())</f>
        <v>1.4766853979129024E-2</v>
      </c>
      <c r="P2363" s="44">
        <f>IFERROR(_xll.qlIndexFixing(ONIndex6M,I2363,TRUE,_xll.ohTrigger(RecalcTrigger,Trigger6M)),NA())</f>
        <v>1.4813095426120526E-2</v>
      </c>
      <c r="Q2363" s="183">
        <f>IFERROR(_xll.qlIndexFixing(ONIndex1Y,I2363,TRUE,_xll.ohTrigger(RecalcTrigger,Trigger1Y)),NA())</f>
        <v>1.4865130227708079E-2</v>
      </c>
    </row>
    <row r="2364" spans="2:17" x14ac:dyDescent="0.2">
      <c r="B2364" s="39" t="s">
        <v>42</v>
      </c>
      <c r="D2364" s="42">
        <f>_xll.qlCalendarAdvance(Calendar,$D2363,B2364,"f",FALSE)</f>
        <v>56038</v>
      </c>
      <c r="E2364" s="177">
        <f>_xll.qlInterestRateIndexValueDate(IndexON,D2364)</f>
        <v>56038</v>
      </c>
      <c r="F2364" s="193">
        <f>IFERROR(_xll.qlIndexFixing(IndexON,D2364,TRUE,_xll.ohTrigger(RecalcTrigger,TriggerON)),NA())</f>
        <v>1.4329288012868702E-2</v>
      </c>
      <c r="H2364" s="42">
        <f>_xll.qlCalendarAdvance(Calendar,$H2363,B2364,"f",FALSE)</f>
        <v>56038</v>
      </c>
      <c r="I2364" s="177">
        <f>_xll.qlInterestRateIndexValueDate(Index1M,$H2364)</f>
        <v>56040</v>
      </c>
      <c r="J2364" s="182">
        <f>IFERROR(_xll.qlIndexFixing(Index1M,$H2364,TRUE,_xll.ohTrigger(RecalcTrigger,Trigger1M)),NA())</f>
        <v>1.4327788801808405E-2</v>
      </c>
      <c r="K2364" s="44">
        <f>IFERROR(_xll.qlIndexFixing(Index3M,H2364,TRUE,_xll.ohTrigger(RecalcTrigger,Trigger3M)),NA())</f>
        <v>1.4790976582494278E-2</v>
      </c>
      <c r="L2364" s="44">
        <f>IFERROR(_xll.qlIndexFixing(Index6M,$H2364,TRUE,_xll.ohTrigger(RecalcTrigger,Trigger6M)),NA())</f>
        <v>1.4766945364123898E-2</v>
      </c>
      <c r="M2364" s="183">
        <f>IFERROR(_xll.qlIndexFixing(Index1Y,$H2364,TRUE,_xll.ohTrigger(RecalcTrigger,Trigger1Y)),NA())</f>
        <v>1.4798742329330304E-2</v>
      </c>
      <c r="N2364" s="182">
        <f>IFERROR(_xll.qlIndexFixing(ONIndex1M,I2364,TRUE,_xll.ohTrigger(RecalcTrigger,Trigger1M)),NA())</f>
        <v>1.4328659101465746E-2</v>
      </c>
      <c r="O2364" s="44">
        <f>IFERROR(_xll.qlIndexFixing(ONIndex3M,I2364,TRUE,_xll.ohTrigger(RecalcTrigger,Trigger3M)),NA())</f>
        <v>1.4766362234563957E-2</v>
      </c>
      <c r="P2364" s="44">
        <f>IFERROR(_xll.qlIndexFixing(ONIndex6M,I2364,TRUE,_xll.ohTrigger(RecalcTrigger,Trigger6M)),NA())</f>
        <v>1.4806103466629139E-2</v>
      </c>
      <c r="Q2364" s="183">
        <f>IFERROR(_xll.qlIndexFixing(ONIndex1Y,I2364,TRUE,_xll.ohTrigger(RecalcTrigger,Trigger1Y)),NA())</f>
        <v>1.4859030989313737E-2</v>
      </c>
    </row>
    <row r="2365" spans="2:17" x14ac:dyDescent="0.2">
      <c r="B2365" s="39" t="s">
        <v>42</v>
      </c>
      <c r="D2365" s="42">
        <f>_xll.qlCalendarAdvance(Calendar,$D2364,B2365,"f",FALSE)</f>
        <v>56045</v>
      </c>
      <c r="E2365" s="177">
        <f>_xll.qlInterestRateIndexValueDate(IndexON,D2365)</f>
        <v>56045</v>
      </c>
      <c r="F2365" s="193">
        <f>IFERROR(_xll.qlIndexFixing(IndexON,D2365,TRUE,_xll.ohTrigger(RecalcTrigger,TriggerON)),NA())</f>
        <v>1.4323444438204547E-2</v>
      </c>
      <c r="H2365" s="42">
        <f>_xll.qlCalendarAdvance(Calendar,$H2364,B2365,"f",FALSE)</f>
        <v>56045</v>
      </c>
      <c r="I2365" s="177">
        <f>_xll.qlInterestRateIndexValueDate(Index1M,$H2365)</f>
        <v>56047</v>
      </c>
      <c r="J2365" s="182">
        <f>IFERROR(_xll.qlIndexFixing(Index1M,$H2365,TRUE,_xll.ohTrigger(RecalcTrigger,Trigger1M)),NA())</f>
        <v>1.4321849619914617E-2</v>
      </c>
      <c r="K2365" s="44">
        <f>IFERROR(_xll.qlIndexFixing(Index3M,H2365,TRUE,_xll.ohTrigger(RecalcTrigger,Trigger3M)),NA())</f>
        <v>1.4790470018999649E-2</v>
      </c>
      <c r="L2365" s="44">
        <f>IFERROR(_xll.qlIndexFixing(Index6M,$H2365,TRUE,_xll.ohTrigger(RecalcTrigger,Trigger6M)),NA())</f>
        <v>1.4759038900479669E-2</v>
      </c>
      <c r="M2365" s="183">
        <f>IFERROR(_xll.qlIndexFixing(Index1Y,$H2365,TRUE,_xll.ohTrigger(RecalcTrigger,Trigger1Y)),NA())</f>
        <v>1.4791661172319849E-2</v>
      </c>
      <c r="N2365" s="182">
        <f>IFERROR(_xll.qlIndexFixing(ONIndex1M,I2365,TRUE,_xll.ohTrigger(RecalcTrigger,Trigger1M)),NA())</f>
        <v>1.4322782254616584E-2</v>
      </c>
      <c r="O2365" s="44">
        <f>IFERROR(_xll.qlIndexFixing(ONIndex3M,I2365,TRUE,_xll.ohTrigger(RecalcTrigger,Trigger3M)),NA())</f>
        <v>1.4765868633324075E-2</v>
      </c>
      <c r="P2365" s="44">
        <f>IFERROR(_xll.qlIndexFixing(ONIndex6M,I2365,TRUE,_xll.ohTrigger(RecalcTrigger,Trigger6M)),NA())</f>
        <v>1.479904866772408E-2</v>
      </c>
      <c r="Q2365" s="183">
        <f>IFERROR(_xll.qlIndexFixing(ONIndex1Y,I2365,TRUE,_xll.ohTrigger(RecalcTrigger,Trigger1Y)),NA())</f>
        <v>1.4852899394881547E-2</v>
      </c>
    </row>
    <row r="2366" spans="2:17" x14ac:dyDescent="0.2">
      <c r="B2366" s="39" t="s">
        <v>42</v>
      </c>
      <c r="D2366" s="42">
        <f>_xll.qlCalendarAdvance(Calendar,$D2365,B2366,"f",FALSE)</f>
        <v>56052</v>
      </c>
      <c r="E2366" s="177">
        <f>_xll.qlInterestRateIndexValueDate(IndexON,D2366)</f>
        <v>56052</v>
      </c>
      <c r="F2366" s="193">
        <f>IFERROR(_xll.qlIndexFixing(IndexON,D2366,TRUE,_xll.ohTrigger(RecalcTrigger,TriggerON)),NA())</f>
        <v>1.4317566074009136E-2</v>
      </c>
      <c r="H2366" s="42">
        <f>_xll.qlCalendarAdvance(Calendar,$H2365,B2366,"f",FALSE)</f>
        <v>56052</v>
      </c>
      <c r="I2366" s="177">
        <f>_xll.qlInterestRateIndexValueDate(Index1M,$H2366)</f>
        <v>56054</v>
      </c>
      <c r="J2366" s="182">
        <f>IFERROR(_xll.qlIndexFixing(Index1M,$H2366,TRUE,_xll.ohTrigger(RecalcTrigger,Trigger1M)),NA())</f>
        <v>1.4315876871004163E-2</v>
      </c>
      <c r="K2366" s="44">
        <f>IFERROR(_xll.qlIndexFixing(Index3M,H2366,TRUE,_xll.ohTrigger(RecalcTrigger,Trigger3M)),NA())</f>
        <v>1.4789961574787697E-2</v>
      </c>
      <c r="L2366" s="44">
        <f>IFERROR(_xll.qlIndexFixing(Index6M,$H2366,TRUE,_xll.ohTrigger(RecalcTrigger,Trigger6M)),NA())</f>
        <v>1.4751067698905451E-2</v>
      </c>
      <c r="M2366" s="183">
        <f>IFERROR(_xll.qlIndexFixing(Index1Y,$H2366,TRUE,_xll.ohTrigger(RecalcTrigger,Trigger1Y)),NA())</f>
        <v>1.4784545886541853E-2</v>
      </c>
      <c r="N2366" s="182">
        <f>IFERROR(_xll.qlIndexFixing(ONIndex1M,I2366,TRUE,_xll.ohTrigger(RecalcTrigger,Trigger1M)),NA())</f>
        <v>1.4316871960922128E-2</v>
      </c>
      <c r="O2366" s="44">
        <f>IFERROR(_xll.qlIndexFixing(ONIndex3M,I2366,TRUE,_xll.ohTrigger(RecalcTrigger,Trigger3M)),NA())</f>
        <v>1.4765373173091234E-2</v>
      </c>
      <c r="P2366" s="44">
        <f>IFERROR(_xll.qlIndexFixing(ONIndex6M,I2366,TRUE,_xll.ohTrigger(RecalcTrigger,Trigger6M)),NA())</f>
        <v>1.4791930921571605E-2</v>
      </c>
      <c r="Q2366" s="183">
        <f>IFERROR(_xll.qlIndexFixing(ONIndex1Y,I2366,TRUE,_xll.ohTrigger(RecalcTrigger,Trigger1Y)),NA())</f>
        <v>1.4846735394691279E-2</v>
      </c>
    </row>
    <row r="2367" spans="2:17" x14ac:dyDescent="0.2">
      <c r="B2367" s="39" t="s">
        <v>42</v>
      </c>
      <c r="D2367" s="42">
        <f>_xll.qlCalendarAdvance(Calendar,$D2366,B2367,"f",FALSE)</f>
        <v>56059</v>
      </c>
      <c r="E2367" s="177">
        <f>_xll.qlInterestRateIndexValueDate(IndexON,D2367)</f>
        <v>56059</v>
      </c>
      <c r="F2367" s="193">
        <f>IFERROR(_xll.qlIndexFixing(IndexON,D2367,TRUE,_xll.ohTrigger(RecalcTrigger,TriggerON)),NA())</f>
        <v>1.4311652868084224E-2</v>
      </c>
      <c r="H2367" s="42">
        <f>_xll.qlCalendarAdvance(Calendar,$H2366,B2367,"f",FALSE)</f>
        <v>56059</v>
      </c>
      <c r="I2367" s="177">
        <f>_xll.qlInterestRateIndexValueDate(Index1M,$H2367)</f>
        <v>56061</v>
      </c>
      <c r="J2367" s="182">
        <f>IFERROR(_xll.qlIndexFixing(Index1M,$H2367,TRUE,_xll.ohTrigger(RecalcTrigger,Trigger1M)),NA())</f>
        <v>1.4309870505254396E-2</v>
      </c>
      <c r="K2367" s="44">
        <f>IFERROR(_xll.qlIndexFixing(Index3M,H2367,TRUE,_xll.ohTrigger(RecalcTrigger,Trigger3M)),NA())</f>
        <v>1.4789451247355211E-2</v>
      </c>
      <c r="L2367" s="44">
        <f>IFERROR(_xll.qlIndexFixing(Index6M,$H2367,TRUE,_xll.ohTrigger(RecalcTrigger,Trigger6M)),NA())</f>
        <v>1.4742143216115156E-2</v>
      </c>
      <c r="M2367" s="183">
        <f>IFERROR(_xll.qlIndexFixing(Index1Y,$H2367,TRUE,_xll.ohTrigger(RecalcTrigger,Trigger1Y)),NA())</f>
        <v>1.4777396422049645E-2</v>
      </c>
      <c r="N2367" s="182">
        <f>IFERROR(_xll.qlIndexFixing(ONIndex1M,I2367,TRUE,_xll.ohTrigger(RecalcTrigger,Trigger1M)),NA())</f>
        <v>1.4310928170422343E-2</v>
      </c>
      <c r="O2367" s="44">
        <f>IFERROR(_xll.qlIndexFixing(ONIndex3M,I2367,TRUE,_xll.ohTrigger(RecalcTrigger,Trigger3M)),NA())</f>
        <v>1.4764875851467352E-2</v>
      </c>
      <c r="P2367" s="44">
        <f>IFERROR(_xll.qlIndexFixing(ONIndex6M,I2367,TRUE,_xll.ohTrigger(RecalcTrigger,Trigger6M)),NA())</f>
        <v>1.4784750120018231E-2</v>
      </c>
      <c r="Q2367" s="183">
        <f>IFERROR(_xll.qlIndexFixing(ONIndex1Y,I2367,TRUE,_xll.ohTrigger(RecalcTrigger,Trigger1Y)),NA())</f>
        <v>1.4840538938942771E-2</v>
      </c>
    </row>
    <row r="2368" spans="2:17" x14ac:dyDescent="0.2">
      <c r="B2368" s="39" t="s">
        <v>42</v>
      </c>
      <c r="D2368" s="42">
        <f>_xll.qlCalendarAdvance(Calendar,$D2367,B2368,"f",FALSE)</f>
        <v>56066</v>
      </c>
      <c r="E2368" s="177">
        <f>_xll.qlInterestRateIndexValueDate(IndexON,D2368)</f>
        <v>56066</v>
      </c>
      <c r="F2368" s="193">
        <f>IFERROR(_xll.qlIndexFixing(IndexON,D2368,TRUE,_xll.ohTrigger(RecalcTrigger,TriggerON)),NA())</f>
        <v>1.4305704767672012E-2</v>
      </c>
      <c r="H2368" s="42">
        <f>_xll.qlCalendarAdvance(Calendar,$H2367,B2368,"f",FALSE)</f>
        <v>56066</v>
      </c>
      <c r="I2368" s="177">
        <f>_xll.qlInterestRateIndexValueDate(Index1M,$H2368)</f>
        <v>56068</v>
      </c>
      <c r="J2368" s="182">
        <f>IFERROR(_xll.qlIndexFixing(Index1M,$H2368,TRUE,_xll.ohTrigger(RecalcTrigger,Trigger1M)),NA())</f>
        <v>1.4303830472845169E-2</v>
      </c>
      <c r="K2368" s="44">
        <f>IFERROR(_xll.qlIndexFixing(Index3M,H2368,TRUE,_xll.ohTrigger(RecalcTrigger,Trigger3M)),NA())</f>
        <v>1.4788939034192893E-2</v>
      </c>
      <c r="L2368" s="44">
        <f>IFERROR(_xll.qlIndexFixing(Index6M,$H2368,TRUE,_xll.ohTrigger(RecalcTrigger,Trigger6M)),NA())</f>
        <v>1.4734027186624109E-2</v>
      </c>
      <c r="M2368" s="183">
        <f>IFERROR(_xll.qlIndexFixing(Index1Y,$H2368,TRUE,_xll.ohTrigger(RecalcTrigger,Trigger1Y)),NA())</f>
        <v>1.4770212728900924E-2</v>
      </c>
      <c r="N2368" s="182">
        <f>IFERROR(_xll.qlIndexFixing(ONIndex1M,I2368,TRUE,_xll.ohTrigger(RecalcTrigger,Trigger1M)),NA())</f>
        <v>1.4304950833556873E-2</v>
      </c>
      <c r="O2368" s="44">
        <f>IFERROR(_xll.qlIndexFixing(ONIndex3M,I2368,TRUE,_xll.ohTrigger(RecalcTrigger,Trigger3M)),NA())</f>
        <v>1.476437666597441E-2</v>
      </c>
      <c r="P2368" s="44">
        <f>IFERROR(_xll.qlIndexFixing(ONIndex6M,I2368,TRUE,_xll.ohTrigger(RecalcTrigger,Trigger6M)),NA())</f>
        <v>1.4777506154990405E-2</v>
      </c>
      <c r="Q2368" s="183">
        <f>IFERROR(_xll.qlIndexFixing(ONIndex1Y,I2368,TRUE,_xll.ohTrigger(RecalcTrigger,Trigger1Y)),NA())</f>
        <v>1.483430997759605E-2</v>
      </c>
    </row>
    <row r="2369" spans="2:17" x14ac:dyDescent="0.2">
      <c r="B2369" s="39" t="s">
        <v>42</v>
      </c>
      <c r="D2369" s="42">
        <f>_xll.qlCalendarAdvance(Calendar,$D2368,B2369,"f",FALSE)</f>
        <v>56073</v>
      </c>
      <c r="E2369" s="177">
        <f>_xll.qlInterestRateIndexValueDate(IndexON,D2369)</f>
        <v>56073</v>
      </c>
      <c r="F2369" s="193">
        <f>IFERROR(_xll.qlIndexFixing(IndexON,D2369,TRUE,_xll.ohTrigger(RecalcTrigger,TriggerON)),NA())</f>
        <v>1.4299721720494318E-2</v>
      </c>
      <c r="H2369" s="42">
        <f>_xll.qlCalendarAdvance(Calendar,$H2368,B2369,"f",FALSE)</f>
        <v>56073</v>
      </c>
      <c r="I2369" s="177">
        <f>_xll.qlInterestRateIndexValueDate(Index1M,$H2369)</f>
        <v>56075</v>
      </c>
      <c r="J2369" s="182">
        <f>IFERROR(_xll.qlIndexFixing(Index1M,$H2369,TRUE,_xll.ohTrigger(RecalcTrigger,Trigger1M)),NA())</f>
        <v>1.4297756723956334E-2</v>
      </c>
      <c r="K2369" s="44">
        <f>IFERROR(_xll.qlIndexFixing(Index3M,H2369,TRUE,_xll.ohTrigger(RecalcTrigger,Trigger3M)),NA())</f>
        <v>1.4788424932794048E-2</v>
      </c>
      <c r="L2369" s="44">
        <f>IFERROR(_xll.qlIndexFixing(Index6M,$H2369,TRUE,_xll.ohTrigger(RecalcTrigger,Trigger6M)),NA())</f>
        <v>1.4725846064526057E-2</v>
      </c>
      <c r="M2369" s="183">
        <f>IFERROR(_xll.qlIndexFixing(Index1Y,$H2369,TRUE,_xll.ohTrigger(RecalcTrigger,Trigger1Y)),NA())</f>
        <v>1.4762994757158429E-2</v>
      </c>
      <c r="N2369" s="182">
        <f>IFERROR(_xll.qlIndexFixing(ONIndex1M,I2369,TRUE,_xll.ohTrigger(RecalcTrigger,Trigger1M)),NA())</f>
        <v>1.4298939900365681E-2</v>
      </c>
      <c r="O2369" s="44">
        <f>IFERROR(_xll.qlIndexFixing(ONIndex3M,I2369,TRUE,_xll.ohTrigger(RecalcTrigger,Trigger3M)),NA())</f>
        <v>1.4763875613894584E-2</v>
      </c>
      <c r="P2369" s="44">
        <f>IFERROR(_xll.qlIndexFixing(ONIndex6M,I2369,TRUE,_xll.ohTrigger(RecalcTrigger,Trigger6M)),NA())</f>
        <v>1.4770198918734323E-2</v>
      </c>
      <c r="Q2369" s="183">
        <f>IFERROR(_xll.qlIndexFixing(ONIndex1Y,I2369,TRUE,_xll.ohTrigger(RecalcTrigger,Trigger1Y)),NA())</f>
        <v>1.4828048460850951E-2</v>
      </c>
    </row>
    <row r="2370" spans="2:17" x14ac:dyDescent="0.2">
      <c r="B2370" s="39" t="s">
        <v>42</v>
      </c>
      <c r="D2370" s="42">
        <f>_xll.qlCalendarAdvance(Calendar,$D2369,B2370,"f",FALSE)</f>
        <v>56080</v>
      </c>
      <c r="E2370" s="177">
        <f>_xll.qlInterestRateIndexValueDate(IndexON,D2370)</f>
        <v>56080</v>
      </c>
      <c r="F2370" s="193">
        <f>IFERROR(_xll.qlIndexFixing(IndexON,D2370,TRUE,_xll.ohTrigger(RecalcTrigger,TriggerON)),NA())</f>
        <v>1.4293703673873281E-2</v>
      </c>
      <c r="H2370" s="42">
        <f>_xll.qlCalendarAdvance(Calendar,$H2369,B2370,"f",FALSE)</f>
        <v>56080</v>
      </c>
      <c r="I2370" s="177">
        <f>_xll.qlInterestRateIndexValueDate(Index1M,$H2370)</f>
        <v>56082</v>
      </c>
      <c r="J2370" s="182">
        <f>IFERROR(_xll.qlIndexFixing(Index1M,$H2370,TRUE,_xll.ohTrigger(RecalcTrigger,Trigger1M)),NA())</f>
        <v>1.4291649208767743E-2</v>
      </c>
      <c r="K2370" s="44">
        <f>IFERROR(_xll.qlIndexFixing(Index3M,H2370,TRUE,_xll.ohTrigger(RecalcTrigger,Trigger3M)),NA())</f>
        <v>1.4787908940653729E-2</v>
      </c>
      <c r="L2370" s="44">
        <f>IFERROR(_xll.qlIndexFixing(Index6M,$H2370,TRUE,_xll.ohTrigger(RecalcTrigger,Trigger6M)),NA())</f>
        <v>1.4717599741796874E-2</v>
      </c>
      <c r="M2370" s="183">
        <f>IFERROR(_xll.qlIndexFixing(Index1Y,$H2370,TRUE,_xll.ohTrigger(RecalcTrigger,Trigger1Y)),NA())</f>
        <v>1.4755742456890599E-2</v>
      </c>
      <c r="N2370" s="182">
        <f>IFERROR(_xll.qlIndexFixing(ONIndex1M,I2370,TRUE,_xll.ohTrigger(RecalcTrigger,Trigger1M)),NA())</f>
        <v>1.4292895320888732E-2</v>
      </c>
      <c r="O2370" s="44">
        <f>IFERROR(_xll.qlIndexFixing(ONIndex3M,I2370,TRUE,_xll.ohTrigger(RecalcTrigger,Trigger3M)),NA())</f>
        <v>1.4763372692989662E-2</v>
      </c>
      <c r="P2370" s="44">
        <f>IFERROR(_xll.qlIndexFixing(ONIndex6M,I2370,TRUE,_xll.ohTrigger(RecalcTrigger,Trigger6M)),NA())</f>
        <v>1.476282830285669E-2</v>
      </c>
      <c r="Q2370" s="183">
        <f>IFERROR(_xll.qlIndexFixing(ONIndex1Y,I2370,TRUE,_xll.ohTrigger(RecalcTrigger,Trigger1Y)),NA())</f>
        <v>1.4821754338427695E-2</v>
      </c>
    </row>
    <row r="2371" spans="2:17" x14ac:dyDescent="0.2">
      <c r="B2371" s="39" t="s">
        <v>42</v>
      </c>
      <c r="D2371" s="42">
        <f>_xll.qlCalendarAdvance(Calendar,$D2370,B2371,"f",FALSE)</f>
        <v>56087</v>
      </c>
      <c r="E2371" s="177">
        <f>_xll.qlInterestRateIndexValueDate(IndexON,D2371)</f>
        <v>56087</v>
      </c>
      <c r="F2371" s="193">
        <f>IFERROR(_xll.qlIndexFixing(IndexON,D2371,TRUE,_xll.ohTrigger(RecalcTrigger,TriggerON)),NA())</f>
        <v>1.4287650575290911E-2</v>
      </c>
      <c r="H2371" s="42">
        <f>_xll.qlCalendarAdvance(Calendar,$H2370,B2371,"f",FALSE)</f>
        <v>56087</v>
      </c>
      <c r="I2371" s="177">
        <f>_xll.qlInterestRateIndexValueDate(Index1M,$H2371)</f>
        <v>56089</v>
      </c>
      <c r="J2371" s="182">
        <f>IFERROR(_xll.qlIndexFixing(Index1M,$H2371,TRUE,_xll.ohTrigger(RecalcTrigger,Trigger1M)),NA())</f>
        <v>1.4285507877456749E-2</v>
      </c>
      <c r="K2371" s="44">
        <f>IFERROR(_xll.qlIndexFixing(Index3M,H2371,TRUE,_xll.ohTrigger(RecalcTrigger,Trigger3M)),NA())</f>
        <v>1.4787391055264373E-2</v>
      </c>
      <c r="L2371" s="44">
        <f>IFERROR(_xll.qlIndexFixing(Index6M,$H2371,TRUE,_xll.ohTrigger(RecalcTrigger,Trigger6M)),NA())</f>
        <v>1.4709288110424898E-2</v>
      </c>
      <c r="M2371" s="183">
        <f>IFERROR(_xll.qlIndexFixing(Index1Y,$H2371,TRUE,_xll.ohTrigger(RecalcTrigger,Trigger1Y)),NA())</f>
        <v>1.4748455778170246E-2</v>
      </c>
      <c r="N2371" s="182">
        <f>IFERROR(_xll.qlIndexFixing(ONIndex1M,I2371,TRUE,_xll.ohTrigger(RecalcTrigger,Trigger1M)),NA())</f>
        <v>1.4286817045645606E-2</v>
      </c>
      <c r="O2371" s="44">
        <f>IFERROR(_xll.qlIndexFixing(ONIndex3M,I2371,TRUE,_xll.ohTrigger(RecalcTrigger,Trigger3M)),NA())</f>
        <v>1.4762867900461885E-2</v>
      </c>
      <c r="P2371" s="44">
        <f>IFERROR(_xll.qlIndexFixing(ONIndex6M,I2371,TRUE,_xll.ohTrigger(RecalcTrigger,Trigger6M)),NA())</f>
        <v>1.4755394199683636E-2</v>
      </c>
      <c r="Q2371" s="183">
        <f>IFERROR(_xll.qlIndexFixing(ONIndex1Y,I2371,TRUE,_xll.ohTrigger(RecalcTrigger,Trigger1Y)),NA())</f>
        <v>1.4815427560845862E-2</v>
      </c>
    </row>
    <row r="2372" spans="2:17" x14ac:dyDescent="0.2">
      <c r="B2372" s="39" t="s">
        <v>42</v>
      </c>
      <c r="D2372" s="42">
        <f>_xll.qlCalendarAdvance(Calendar,$D2371,B2372,"f",FALSE)</f>
        <v>56094</v>
      </c>
      <c r="E2372" s="177">
        <f>_xll.qlInterestRateIndexValueDate(IndexON,D2372)</f>
        <v>56094</v>
      </c>
      <c r="F2372" s="193">
        <f>IFERROR(_xll.qlIndexFixing(IndexON,D2372,TRUE,_xll.ohTrigger(RecalcTrigger,TriggerON)),NA())</f>
        <v>1.4281562372389089E-2</v>
      </c>
      <c r="H2372" s="42">
        <f>_xll.qlCalendarAdvance(Calendar,$H2371,B2372,"f",FALSE)</f>
        <v>56094</v>
      </c>
      <c r="I2372" s="177">
        <f>_xll.qlInterestRateIndexValueDate(Index1M,$H2372)</f>
        <v>56096</v>
      </c>
      <c r="J2372" s="182">
        <f>IFERROR(_xll.qlIndexFixing(Index1M,$H2372,TRUE,_xll.ohTrigger(RecalcTrigger,Trigger1M)),NA())</f>
        <v>1.4279814720760158E-2</v>
      </c>
      <c r="K2372" s="44">
        <f>IFERROR(_xll.qlIndexFixing(Index3M,H2372,TRUE,_xll.ohTrigger(RecalcTrigger,Trigger3M)),NA())</f>
        <v>1.4786871274118422E-2</v>
      </c>
      <c r="L2372" s="44">
        <f>IFERROR(_xll.qlIndexFixing(Index6M,$H2372,TRUE,_xll.ohTrigger(RecalcTrigger,Trigger6M)),NA())</f>
        <v>1.470187494280166E-2</v>
      </c>
      <c r="M2372" s="183">
        <f>IFERROR(_xll.qlIndexFixing(Index1Y,$H2372,TRUE,_xll.ohTrigger(RecalcTrigger,Trigger1Y)),NA())</f>
        <v>1.4741134671074782E-2</v>
      </c>
      <c r="N2372" s="182">
        <f>IFERROR(_xll.qlIndexFixing(ONIndex1M,I2372,TRUE,_xll.ohTrigger(RecalcTrigger,Trigger1M)),NA())</f>
        <v>1.428070502459633E-2</v>
      </c>
      <c r="O2372" s="44">
        <f>IFERROR(_xll.qlIndexFixing(ONIndex3M,I2372,TRUE,_xll.ohTrigger(RecalcTrigger,Trigger3M)),NA())</f>
        <v>1.476236123407304E-2</v>
      </c>
      <c r="P2372" s="44">
        <f>IFERROR(_xll.qlIndexFixing(ONIndex6M,I2372,TRUE,_xll.ohTrigger(RecalcTrigger,Trigger6M)),NA())</f>
        <v>1.4747896501141611E-2</v>
      </c>
      <c r="Q2372" s="183">
        <f>IFERROR(_xll.qlIndexFixing(ONIndex1Y,I2372,TRUE,_xll.ohTrigger(RecalcTrigger,Trigger1Y)),NA())</f>
        <v>1.4809068077905607E-2</v>
      </c>
    </row>
    <row r="2373" spans="2:17" x14ac:dyDescent="0.2">
      <c r="B2373" s="39" t="s">
        <v>42</v>
      </c>
      <c r="D2373" s="42">
        <f>_xll.qlCalendarAdvance(Calendar,$D2372,B2373,"f",FALSE)</f>
        <v>56101</v>
      </c>
      <c r="E2373" s="177">
        <f>_xll.qlInterestRateIndexValueDate(IndexON,D2373)</f>
        <v>56101</v>
      </c>
      <c r="F2373" s="193">
        <f>IFERROR(_xll.qlIndexFixing(IndexON,D2373,TRUE,_xll.ohTrigger(RecalcTrigger,TriggerON)),NA())</f>
        <v>1.4275439012649827E-2</v>
      </c>
      <c r="H2373" s="42">
        <f>_xll.qlCalendarAdvance(Calendar,$H2372,B2373,"f",FALSE)</f>
        <v>56101</v>
      </c>
      <c r="I2373" s="177">
        <f>_xll.qlInterestRateIndexValueDate(Index1M,$H2373)</f>
        <v>56103</v>
      </c>
      <c r="J2373" s="182">
        <f>IFERROR(_xll.qlIndexFixing(Index1M,$H2373,TRUE,_xll.ohTrigger(RecalcTrigger,Trigger1M)),NA())</f>
        <v>1.4273123567191959E-2</v>
      </c>
      <c r="K2373" s="44">
        <f>IFERROR(_xll.qlIndexFixing(Index3M,H2373,TRUE,_xll.ohTrigger(RecalcTrigger,Trigger3M)),NA())</f>
        <v>1.4786349594710925E-2</v>
      </c>
      <c r="L2373" s="44">
        <f>IFERROR(_xll.qlIndexFixing(Index6M,$H2373,TRUE,_xll.ohTrigger(RecalcTrigger,Trigger6M)),NA())</f>
        <v>1.4692468489736845E-2</v>
      </c>
      <c r="M2373" s="183">
        <f>IFERROR(_xll.qlIndexFixing(Index1Y,$H2373,TRUE,_xll.ohTrigger(RecalcTrigger,Trigger1Y)),NA())</f>
        <v>1.4733779085687754E-2</v>
      </c>
      <c r="N2373" s="182">
        <f>IFERROR(_xll.qlIndexFixing(ONIndex1M,I2373,TRUE,_xll.ohTrigger(RecalcTrigger,Trigger1M)),NA())</f>
        <v>1.4274559207860804E-2</v>
      </c>
      <c r="O2373" s="44">
        <f>IFERROR(_xll.qlIndexFixing(ONIndex3M,I2373,TRUE,_xll.ohTrigger(RecalcTrigger,Trigger3M)),NA())</f>
        <v>1.476185269118524E-2</v>
      </c>
      <c r="P2373" s="44">
        <f>IFERROR(_xll.qlIndexFixing(ONIndex6M,I2373,TRUE,_xll.ohTrigger(RecalcTrigger,Trigger6M)),NA())</f>
        <v>1.4740335098997193E-2</v>
      </c>
      <c r="Q2373" s="183">
        <f>IFERROR(_xll.qlIndexFixing(ONIndex1Y,I2373,TRUE,_xll.ohTrigger(RecalcTrigger,Trigger1Y)),NA())</f>
        <v>1.4802675839726831E-2</v>
      </c>
    </row>
    <row r="2374" spans="2:17" x14ac:dyDescent="0.2">
      <c r="B2374" s="39" t="s">
        <v>42</v>
      </c>
      <c r="D2374" s="42">
        <f>_xll.qlCalendarAdvance(Calendar,$D2373,B2374,"f",FALSE)</f>
        <v>56108</v>
      </c>
      <c r="E2374" s="177">
        <f>_xll.qlInterestRateIndexValueDate(IndexON,D2374)</f>
        <v>56108</v>
      </c>
      <c r="F2374" s="193">
        <f>IFERROR(_xll.qlIndexFixing(IndexON,D2374,TRUE,_xll.ohTrigger(RecalcTrigger,TriggerON)),NA())</f>
        <v>1.426928044339526E-2</v>
      </c>
      <c r="H2374" s="42">
        <f>_xll.qlCalendarAdvance(Calendar,$H2373,B2374,"f",FALSE)</f>
        <v>56108</v>
      </c>
      <c r="I2374" s="177">
        <f>_xll.qlInterestRateIndexValueDate(Index1M,$H2374)</f>
        <v>56110</v>
      </c>
      <c r="J2374" s="182">
        <f>IFERROR(_xll.qlIndexFixing(Index1M,$H2374,TRUE,_xll.ohTrigger(RecalcTrigger,Trigger1M)),NA())</f>
        <v>1.4266880488602862E-2</v>
      </c>
      <c r="K2374" s="44">
        <f>IFERROR(_xll.qlIndexFixing(Index3M,H2374,TRUE,_xll.ohTrigger(RecalcTrigger,Trigger3M)),NA())</f>
        <v>1.4785826014536057E-2</v>
      </c>
      <c r="L2374" s="44">
        <f>IFERROR(_xll.qlIndexFixing(Index6M,$H2374,TRUE,_xll.ohTrigger(RecalcTrigger,Trigger6M)),NA())</f>
        <v>1.468396028443612E-2</v>
      </c>
      <c r="M2374" s="183">
        <f>IFERROR(_xll.qlIndexFixing(Index1Y,$H2374,TRUE,_xll.ohTrigger(RecalcTrigger,Trigger1Y)),NA())</f>
        <v>1.472638897209665E-2</v>
      </c>
      <c r="N2374" s="182">
        <f>IFERROR(_xll.qlIndexFixing(ONIndex1M,I2374,TRUE,_xll.ohTrigger(RecalcTrigger,Trigger1M)),NA())</f>
        <v>1.4268379545798737E-2</v>
      </c>
      <c r="O2374" s="44">
        <f>IFERROR(_xll.qlIndexFixing(ONIndex3M,I2374,TRUE,_xll.ohTrigger(RecalcTrigger,Trigger3M)),NA())</f>
        <v>1.4761342269400402E-2</v>
      </c>
      <c r="P2374" s="44">
        <f>IFERROR(_xll.qlIndexFixing(ONIndex6M,I2374,TRUE,_xll.ohTrigger(RecalcTrigger,Trigger6M)),NA())</f>
        <v>1.4732709885416639E-2</v>
      </c>
      <c r="Q2374" s="183">
        <f>IFERROR(_xll.qlIndexFixing(ONIndex1Y,I2374,TRUE,_xll.ohTrigger(RecalcTrigger,Trigger1Y)),NA())</f>
        <v>1.4796250796269561E-2</v>
      </c>
    </row>
    <row r="2375" spans="2:17" x14ac:dyDescent="0.2">
      <c r="B2375" s="39" t="s">
        <v>42</v>
      </c>
      <c r="D2375" s="42">
        <f>_xll.qlCalendarAdvance(Calendar,$D2374,B2375,"f",FALSE)</f>
        <v>56115</v>
      </c>
      <c r="E2375" s="177">
        <f>_xll.qlInterestRateIndexValueDate(IndexON,D2375)</f>
        <v>56115</v>
      </c>
      <c r="F2375" s="193">
        <f>IFERROR(_xll.qlIndexFixing(IndexON,D2375,TRUE,_xll.ohTrigger(RecalcTrigger,TriggerON)),NA())</f>
        <v>1.4263086612187337E-2</v>
      </c>
      <c r="H2375" s="42">
        <f>_xll.qlCalendarAdvance(Calendar,$H2374,B2375,"f",FALSE)</f>
        <v>56115</v>
      </c>
      <c r="I2375" s="177">
        <f>_xll.qlInterestRateIndexValueDate(Index1M,$H2375)</f>
        <v>56117</v>
      </c>
      <c r="J2375" s="182">
        <f>IFERROR(_xll.qlIndexFixing(Index1M,$H2375,TRUE,_xll.ohTrigger(RecalcTrigger,Trigger1M)),NA())</f>
        <v>1.4260603394615767E-2</v>
      </c>
      <c r="K2375" s="44">
        <f>IFERROR(_xll.qlIndexFixing(Index3M,H2375,TRUE,_xll.ohTrigger(RecalcTrigger,Trigger3M)),NA())</f>
        <v>1.478530053108626E-2</v>
      </c>
      <c r="L2375" s="44">
        <f>IFERROR(_xll.qlIndexFixing(Index6M,$H2375,TRUE,_xll.ohTrigger(RecalcTrigger,Trigger6M)),NA())</f>
        <v>1.4675386338521152E-2</v>
      </c>
      <c r="M2375" s="183">
        <f>IFERROR(_xll.qlIndexFixing(Index1Y,$H2375,TRUE,_xll.ohTrigger(RecalcTrigger,Trigger1Y)),NA())</f>
        <v>1.4718964280394431E-2</v>
      </c>
      <c r="N2375" s="182">
        <f>IFERROR(_xll.qlIndexFixing(ONIndex1M,I2375,TRUE,_xll.ohTrigger(RecalcTrigger,Trigger1M)),NA())</f>
        <v>1.4262165988609965E-2</v>
      </c>
      <c r="O2375" s="44">
        <f>IFERROR(_xll.qlIndexFixing(ONIndex3M,I2375,TRUE,_xll.ohTrigger(RecalcTrigger,Trigger3M)),NA())</f>
        <v>1.4760829966160571E-2</v>
      </c>
      <c r="P2375" s="44">
        <f>IFERROR(_xll.qlIndexFixing(ONIndex6M,I2375,TRUE,_xll.ohTrigger(RecalcTrigger,Trigger6M)),NA())</f>
        <v>1.4725020752326401E-2</v>
      </c>
      <c r="Q2375" s="183">
        <f>IFERROR(_xll.qlIndexFixing(ONIndex1Y,I2375,TRUE,_xll.ohTrigger(RecalcTrigger,Trigger1Y)),NA())</f>
        <v>1.4789792897893506E-2</v>
      </c>
    </row>
    <row r="2376" spans="2:17" x14ac:dyDescent="0.2">
      <c r="B2376" s="39" t="s">
        <v>42</v>
      </c>
      <c r="D2376" s="42">
        <f>_xll.qlCalendarAdvance(Calendar,$D2375,B2376,"f",FALSE)</f>
        <v>56122</v>
      </c>
      <c r="E2376" s="177">
        <f>_xll.qlInterestRateIndexValueDate(IndexON,D2376)</f>
        <v>56122</v>
      </c>
      <c r="F2376" s="193">
        <f>IFERROR(_xll.qlIndexFixing(IndexON,D2376,TRUE,_xll.ohTrigger(RecalcTrigger,TriggerON)),NA())</f>
        <v>1.4256857466667938E-2</v>
      </c>
      <c r="H2376" s="42">
        <f>_xll.qlCalendarAdvance(Calendar,$H2375,B2376,"f",FALSE)</f>
        <v>56122</v>
      </c>
      <c r="I2376" s="177">
        <f>_xll.qlInterestRateIndexValueDate(Index1M,$H2376)</f>
        <v>56124</v>
      </c>
      <c r="J2376" s="182">
        <f>IFERROR(_xll.qlIndexFixing(Index1M,$H2376,TRUE,_xll.ohTrigger(RecalcTrigger,Trigger1M)),NA())</f>
        <v>1.4254292235413024E-2</v>
      </c>
      <c r="K2376" s="44">
        <f>IFERROR(_xll.qlIndexFixing(Index3M,H2376,TRUE,_xll.ohTrigger(RecalcTrigger,Trigger3M)),NA())</f>
        <v>1.4784773141853974E-2</v>
      </c>
      <c r="L2376" s="44">
        <f>IFERROR(_xll.qlIndexFixing(Index6M,$H2376,TRUE,_xll.ohTrigger(RecalcTrigger,Trigger6M)),NA())</f>
        <v>1.4667771330464029E-2</v>
      </c>
      <c r="M2376" s="183">
        <f>IFERROR(_xll.qlIndexFixing(Index1Y,$H2376,TRUE,_xll.ohTrigger(RecalcTrigger,Trigger1Y)),NA())</f>
        <v>1.4711504960679536E-2</v>
      </c>
      <c r="N2376" s="182">
        <f>IFERROR(_xll.qlIndexFixing(ONIndex1M,I2376,TRUE,_xll.ohTrigger(RecalcTrigger,Trigger1M)),NA())</f>
        <v>1.4255918486334451E-2</v>
      </c>
      <c r="O2376" s="44">
        <f>IFERROR(_xll.qlIndexFixing(ONIndex3M,I2376,TRUE,_xll.ohTrigger(RecalcTrigger,Trigger3M)),NA())</f>
        <v>1.4760315779067668E-2</v>
      </c>
      <c r="P2376" s="44">
        <f>IFERROR(_xll.qlIndexFixing(ONIndex6M,I2376,TRUE,_xll.ohTrigger(RecalcTrigger,Trigger6M)),NA())</f>
        <v>1.4717267591652927E-2</v>
      </c>
      <c r="Q2376" s="183">
        <f>IFERROR(_xll.qlIndexFixing(ONIndex1Y,I2376,TRUE,_xll.ohTrigger(RecalcTrigger,Trigger1Y)),NA())</f>
        <v>1.4783302094478756E-2</v>
      </c>
    </row>
    <row r="2377" spans="2:17" x14ac:dyDescent="0.2">
      <c r="B2377" s="39" t="s">
        <v>42</v>
      </c>
      <c r="D2377" s="42">
        <f>_xll.qlCalendarAdvance(Calendar,$D2376,B2377,"f",FALSE)</f>
        <v>56129</v>
      </c>
      <c r="E2377" s="177">
        <f>_xll.qlInterestRateIndexValueDate(IndexON,D2377)</f>
        <v>56129</v>
      </c>
      <c r="F2377" s="193">
        <f>IFERROR(_xll.qlIndexFixing(IndexON,D2377,TRUE,_xll.ohTrigger(RecalcTrigger,TriggerON)),NA())</f>
        <v>1.4250592954159202E-2</v>
      </c>
      <c r="H2377" s="42">
        <f>_xll.qlCalendarAdvance(Calendar,$H2376,B2377,"f",FALSE)</f>
        <v>56129</v>
      </c>
      <c r="I2377" s="177">
        <f>_xll.qlInterestRateIndexValueDate(Index1M,$H2377)</f>
        <v>56131</v>
      </c>
      <c r="J2377" s="182">
        <f>IFERROR(_xll.qlIndexFixing(Index1M,$H2377,TRUE,_xll.ohTrigger(RecalcTrigger,Trigger1M)),NA())</f>
        <v>1.4247946961174485E-2</v>
      </c>
      <c r="K2377" s="44">
        <f>IFERROR(_xll.qlIndexFixing(Index3M,H2377,TRUE,_xll.ohTrigger(RecalcTrigger,Trigger3M)),NA())</f>
        <v>1.4783978821330895E-2</v>
      </c>
      <c r="L2377" s="44">
        <f>IFERROR(_xll.qlIndexFixing(Index6M,$H2377,TRUE,_xll.ohTrigger(RecalcTrigger,Trigger6M)),NA())</f>
        <v>1.4659771783586528E-2</v>
      </c>
      <c r="M2377" s="183">
        <f>IFERROR(_xll.qlIndexFixing(Index1Y,$H2377,TRUE,_xll.ohTrigger(RecalcTrigger,Trigger1Y)),NA())</f>
        <v>1.470401096305566E-2</v>
      </c>
      <c r="N2377" s="182">
        <f>IFERROR(_xll.qlIndexFixing(ONIndex1M,I2377,TRUE,_xll.ohTrigger(RecalcTrigger,Trigger1M)),NA())</f>
        <v>1.4249636989331904E-2</v>
      </c>
      <c r="O2377" s="44">
        <f>IFERROR(_xll.qlIndexFixing(ONIndex3M,I2377,TRUE,_xll.ohTrigger(RecalcTrigger,Trigger3M)),NA())</f>
        <v>1.4759799705243992E-2</v>
      </c>
      <c r="P2377" s="44">
        <f>IFERROR(_xll.qlIndexFixing(ONIndex6M,I2377,TRUE,_xll.ohTrigger(RecalcTrigger,Trigger6M)),NA())</f>
        <v>1.4709450295402604E-2</v>
      </c>
      <c r="Q2377" s="183">
        <f>IFERROR(_xll.qlIndexFixing(ONIndex1Y,I2377,TRUE,_xll.ohTrigger(RecalcTrigger,Trigger1Y)),NA())</f>
        <v>1.4776778336065277E-2</v>
      </c>
    </row>
    <row r="2378" spans="2:17" x14ac:dyDescent="0.2">
      <c r="B2378" s="39" t="s">
        <v>42</v>
      </c>
      <c r="D2378" s="42">
        <f>_xll.qlCalendarAdvance(Calendar,$D2377,B2378,"f",FALSE)</f>
        <v>56136</v>
      </c>
      <c r="E2378" s="177">
        <f>_xll.qlInterestRateIndexValueDate(IndexON,D2378)</f>
        <v>56136</v>
      </c>
      <c r="F2378" s="193">
        <f>IFERROR(_xll.qlIndexFixing(IndexON,D2378,TRUE,_xll.ohTrigger(RecalcTrigger,TriggerON)),NA())</f>
        <v>1.4244293022063204E-2</v>
      </c>
      <c r="H2378" s="42">
        <f>_xll.qlCalendarAdvance(Calendar,$H2377,B2378,"f",FALSE)</f>
        <v>56136</v>
      </c>
      <c r="I2378" s="177">
        <f>_xll.qlInterestRateIndexValueDate(Index1M,$H2378)</f>
        <v>56138</v>
      </c>
      <c r="J2378" s="182">
        <f>IFERROR(_xll.qlIndexFixing(Index1M,$H2378,TRUE,_xll.ohTrigger(RecalcTrigger,Trigger1M)),NA())</f>
        <v>1.4241567522087495E-2</v>
      </c>
      <c r="K2378" s="44">
        <f>IFERROR(_xll.qlIndexFixing(Index3M,H2378,TRUE,_xll.ohTrigger(RecalcTrigger,Trigger3M)),NA())</f>
        <v>1.4783447771742416E-2</v>
      </c>
      <c r="L2378" s="44">
        <f>IFERROR(_xll.qlIndexFixing(Index6M,$H2378,TRUE,_xll.ohTrigger(RecalcTrigger,Trigger6M)),NA())</f>
        <v>1.4651025518193268E-2</v>
      </c>
      <c r="M2378" s="183">
        <f>IFERROR(_xll.qlIndexFixing(Index1Y,$H2378,TRUE,_xll.ohTrigger(RecalcTrigger,Trigger1Y)),NA())</f>
        <v>1.4696482237629996E-2</v>
      </c>
      <c r="N2378" s="182">
        <f>IFERROR(_xll.qlIndexFixing(ONIndex1M,I2378,TRUE,_xll.ohTrigger(RecalcTrigger,Trigger1M)),NA())</f>
        <v>1.4243321447642288E-2</v>
      </c>
      <c r="O2378" s="44">
        <f>IFERROR(_xll.qlIndexFixing(ONIndex3M,I2378,TRUE,_xll.ohTrigger(RecalcTrigger,Trigger3M)),NA())</f>
        <v>1.475928174277108E-2</v>
      </c>
      <c r="P2378" s="44">
        <f>IFERROR(_xll.qlIndexFixing(ONIndex6M,I2378,TRUE,_xll.ohTrigger(RecalcTrigger,Trigger6M)),NA())</f>
        <v>1.4701568755661754E-2</v>
      </c>
      <c r="Q2378" s="183">
        <f>IFERROR(_xll.qlIndexFixing(ONIndex1Y,I2378,TRUE,_xll.ohTrigger(RecalcTrigger,Trigger1Y)),NA())</f>
        <v>1.4770221572772968E-2</v>
      </c>
    </row>
    <row r="2379" spans="2:17" x14ac:dyDescent="0.2">
      <c r="B2379" s="39" t="s">
        <v>42</v>
      </c>
      <c r="D2379" s="42">
        <f>_xll.qlCalendarAdvance(Calendar,$D2378,B2379,"f",FALSE)</f>
        <v>56143</v>
      </c>
      <c r="E2379" s="177">
        <f>_xll.qlInterestRateIndexValueDate(IndexON,D2379)</f>
        <v>56143</v>
      </c>
      <c r="F2379" s="193">
        <f>IFERROR(_xll.qlIndexFixing(IndexON,D2379,TRUE,_xll.ohTrigger(RecalcTrigger,TriggerON)),NA())</f>
        <v>1.4237957618261632E-2</v>
      </c>
      <c r="H2379" s="42">
        <f>_xll.qlCalendarAdvance(Calendar,$H2378,B2379,"f",FALSE)</f>
        <v>56143</v>
      </c>
      <c r="I2379" s="177">
        <f>_xll.qlInterestRateIndexValueDate(Index1M,$H2379)</f>
        <v>56145</v>
      </c>
      <c r="J2379" s="182">
        <f>IFERROR(_xll.qlIndexFixing(Index1M,$H2379,TRUE,_xll.ohTrigger(RecalcTrigger,Trigger1M)),NA())</f>
        <v>1.4235153868331907E-2</v>
      </c>
      <c r="K2379" s="44">
        <f>IFERROR(_xll.qlIndexFixing(Index3M,H2379,TRUE,_xll.ohTrigger(RecalcTrigger,Trigger3M)),NA())</f>
        <v>1.4782914809108391E-2</v>
      </c>
      <c r="L2379" s="44">
        <f>IFERROR(_xll.qlIndexFixing(Index6M,$H2379,TRUE,_xll.ohTrigger(RecalcTrigger,Trigger6M)),NA())</f>
        <v>1.464221313124316E-2</v>
      </c>
      <c r="M2379" s="183">
        <f>IFERROR(_xll.qlIndexFixing(Index1Y,$H2379,TRUE,_xll.ohTrigger(RecalcTrigger,Trigger1Y)),NA())</f>
        <v>1.4688918734516974E-2</v>
      </c>
      <c r="N2379" s="182">
        <f>IFERROR(_xll.qlIndexFixing(ONIndex1M,I2379,TRUE,_xll.ohTrigger(RecalcTrigger,Trigger1M)),NA())</f>
        <v>1.4236971811545374E-2</v>
      </c>
      <c r="O2379" s="44">
        <f>IFERROR(_xll.qlIndexFixing(ONIndex3M,I2379,TRUE,_xll.ohTrigger(RecalcTrigger,Trigger3M)),NA())</f>
        <v>1.4758761888771232E-2</v>
      </c>
      <c r="P2379" s="44">
        <f>IFERROR(_xll.qlIndexFixing(ONIndex6M,I2379,TRUE,_xll.ohTrigger(RecalcTrigger,Trigger6M)),NA())</f>
        <v>1.4693622864436762E-2</v>
      </c>
      <c r="Q2379" s="183">
        <f>IFERROR(_xll.qlIndexFixing(ONIndex1Y,I2379,TRUE,_xll.ohTrigger(RecalcTrigger,Trigger1Y)),NA())</f>
        <v>1.4763631754641793E-2</v>
      </c>
    </row>
    <row r="2380" spans="2:17" x14ac:dyDescent="0.2">
      <c r="B2380" s="39" t="s">
        <v>42</v>
      </c>
      <c r="D2380" s="42">
        <f>_xll.qlCalendarAdvance(Calendar,$D2379,B2380,"f",FALSE)</f>
        <v>56150</v>
      </c>
      <c r="E2380" s="177">
        <f>_xll.qlInterestRateIndexValueDate(IndexON,D2380)</f>
        <v>56150</v>
      </c>
      <c r="F2380" s="193">
        <f>IFERROR(_xll.qlIndexFixing(IndexON,D2380,TRUE,_xll.ohTrigger(RecalcTrigger,TriggerON)),NA())</f>
        <v>1.4231586689836817E-2</v>
      </c>
      <c r="H2380" s="42">
        <f>_xll.qlCalendarAdvance(Calendar,$H2379,B2380,"f",FALSE)</f>
        <v>56150</v>
      </c>
      <c r="I2380" s="177">
        <f>_xll.qlInterestRateIndexValueDate(Index1M,$H2380)</f>
        <v>56152</v>
      </c>
      <c r="J2380" s="182">
        <f>IFERROR(_xll.qlIndexFixing(Index1M,$H2380,TRUE,_xll.ohTrigger(RecalcTrigger,Trigger1M)),NA())</f>
        <v>1.4228705950100062E-2</v>
      </c>
      <c r="K2380" s="44">
        <f>IFERROR(_xll.qlIndexFixing(Index3M,H2380,TRUE,_xll.ohTrigger(RecalcTrigger,Trigger3M)),NA())</f>
        <v>1.4783438067225922E-2</v>
      </c>
      <c r="L2380" s="44">
        <f>IFERROR(_xll.qlIndexFixing(Index6M,$H2380,TRUE,_xll.ohTrigger(RecalcTrigger,Trigger6M)),NA())</f>
        <v>1.4633334514796027E-2</v>
      </c>
      <c r="M2380" s="183">
        <f>IFERROR(_xll.qlIndexFixing(Index1Y,$H2380,TRUE,_xll.ohTrigger(RecalcTrigger,Trigger1Y)),NA())</f>
        <v>1.4681320403834739E-2</v>
      </c>
      <c r="N2380" s="182">
        <f>IFERROR(_xll.qlIndexFixing(ONIndex1M,I2380,TRUE,_xll.ohTrigger(RecalcTrigger,Trigger1M)),NA())</f>
        <v>1.4230588031161062E-2</v>
      </c>
      <c r="O2380" s="44">
        <f>IFERROR(_xll.qlIndexFixing(ONIndex3M,I2380,TRUE,_xll.ohTrigger(RecalcTrigger,Trigger3M)),NA())</f>
        <v>1.4758240140846368E-2</v>
      </c>
      <c r="P2380" s="44">
        <f>IFERROR(_xll.qlIndexFixing(ONIndex6M,I2380,TRUE,_xll.ohTrigger(RecalcTrigger,Trigger6M)),NA())</f>
        <v>1.4685612513494206E-2</v>
      </c>
      <c r="Q2380" s="183">
        <f>IFERROR(_xll.qlIndexFixing(ONIndex1Y,I2380,TRUE,_xll.ohTrigger(RecalcTrigger,Trigger1Y)),NA())</f>
        <v>1.4757008831951524E-2</v>
      </c>
    </row>
    <row r="2381" spans="2:17" x14ac:dyDescent="0.2">
      <c r="B2381" s="39" t="s">
        <v>42</v>
      </c>
      <c r="D2381" s="42">
        <f>_xll.qlCalendarAdvance(Calendar,$D2380,B2381,"f",FALSE)</f>
        <v>56157</v>
      </c>
      <c r="E2381" s="177">
        <f>_xll.qlInterestRateIndexValueDate(IndexON,D2381)</f>
        <v>56157</v>
      </c>
      <c r="F2381" s="193">
        <f>IFERROR(_xll.qlIndexFixing(IndexON,D2381,TRUE,_xll.ohTrigger(RecalcTrigger,TriggerON)),NA())</f>
        <v>1.422518018467045E-2</v>
      </c>
      <c r="H2381" s="42">
        <f>_xll.qlCalendarAdvance(Calendar,$H2380,B2381,"f",FALSE)</f>
        <v>56157</v>
      </c>
      <c r="I2381" s="177">
        <f>_xll.qlInterestRateIndexValueDate(Index1M,$H2381)</f>
        <v>56159</v>
      </c>
      <c r="J2381" s="182">
        <f>IFERROR(_xll.qlIndexFixing(Index1M,$H2381,TRUE,_xll.ohTrigger(RecalcTrigger,Trigger1M)),NA())</f>
        <v>1.422222371756432E-2</v>
      </c>
      <c r="K2381" s="44">
        <f>IFERROR(_xll.qlIndexFixing(Index3M,H2381,TRUE,_xll.ohTrigger(RecalcTrigger,Trigger3M)),NA())</f>
        <v>1.4782107521241906E-2</v>
      </c>
      <c r="L2381" s="44">
        <f>IFERROR(_xll.qlIndexFixing(Index6M,$H2381,TRUE,_xll.ohTrigger(RecalcTrigger,Trigger6M)),NA())</f>
        <v>1.4624023866980924E-2</v>
      </c>
      <c r="M2381" s="183">
        <f>IFERROR(_xll.qlIndexFixing(Index1Y,$H2381,TRUE,_xll.ohTrigger(RecalcTrigger,Trigger1Y)),NA())</f>
        <v>1.4673687195707353E-2</v>
      </c>
      <c r="N2381" s="182">
        <f>IFERROR(_xll.qlIndexFixing(ONIndex1M,I2381,TRUE,_xll.ohTrigger(RecalcTrigger,Trigger1M)),NA())</f>
        <v>1.4224170056689189E-2</v>
      </c>
      <c r="O2381" s="44">
        <f>IFERROR(_xll.qlIndexFixing(ONIndex3M,I2381,TRUE,_xll.ohTrigger(RecalcTrigger,Trigger3M)),NA())</f>
        <v>1.4757716496438533E-2</v>
      </c>
      <c r="P2381" s="44">
        <f>IFERROR(_xll.qlIndexFixing(ONIndex6M,I2381,TRUE,_xll.ohTrigger(RecalcTrigger,Trigger6M)),NA())</f>
        <v>1.4677537594840473E-2</v>
      </c>
      <c r="Q2381" s="183">
        <f>IFERROR(_xll.qlIndexFixing(ONIndex1Y,I2381,TRUE,_xll.ohTrigger(RecalcTrigger,Trigger1Y)),NA())</f>
        <v>1.475035275442238E-2</v>
      </c>
    </row>
    <row r="2382" spans="2:17" x14ac:dyDescent="0.2">
      <c r="B2382" s="39" t="s">
        <v>42</v>
      </c>
      <c r="D2382" s="42">
        <f>_xll.qlCalendarAdvance(Calendar,$D2381,B2382,"f",FALSE)</f>
        <v>56164</v>
      </c>
      <c r="E2382" s="177">
        <f>_xll.qlInterestRateIndexValueDate(IndexON,D2382)</f>
        <v>56164</v>
      </c>
      <c r="F2382" s="193">
        <f>IFERROR(_xll.qlIndexFixing(IndexON,D2382,TRUE,_xll.ohTrigger(RecalcTrigger,TriggerON)),NA())</f>
        <v>1.4218738049844859E-2</v>
      </c>
      <c r="H2382" s="42">
        <f>_xll.qlCalendarAdvance(Calendar,$H2381,B2382,"f",FALSE)</f>
        <v>56164</v>
      </c>
      <c r="I2382" s="177">
        <f>_xll.qlInterestRateIndexValueDate(Index1M,$H2382)</f>
        <v>56166</v>
      </c>
      <c r="J2382" s="182">
        <f>IFERROR(_xll.qlIndexFixing(Index1M,$H2382,TRUE,_xll.ohTrigger(RecalcTrigger,Trigger1M)),NA())</f>
        <v>1.4215707120912024E-2</v>
      </c>
      <c r="K2382" s="44">
        <f>IFERROR(_xll.qlIndexFixing(Index3M,H2382,TRUE,_xll.ohTrigger(RecalcTrigger,Trigger3M)),NA())</f>
        <v>1.4781568644684617E-2</v>
      </c>
      <c r="L2382" s="44">
        <f>IFERROR(_xll.qlIndexFixing(Index6M,$H2382,TRUE,_xll.ohTrigger(RecalcTrigger,Trigger6M)),NA())</f>
        <v>1.4615007319218439E-2</v>
      </c>
      <c r="M2382" s="183">
        <f>IFERROR(_xll.qlIndexFixing(Index1Y,$H2382,TRUE,_xll.ohTrigger(RecalcTrigger,Trigger1Y)),NA())</f>
        <v>1.4666019060263694E-2</v>
      </c>
      <c r="N2382" s="182">
        <f>IFERROR(_xll.qlIndexFixing(ONIndex1M,I2382,TRUE,_xll.ohTrigger(RecalcTrigger,Trigger1M)),NA())</f>
        <v>1.4217717838489463E-2</v>
      </c>
      <c r="O2382" s="44">
        <f>IFERROR(_xll.qlIndexFixing(ONIndex3M,I2382,TRUE,_xll.ohTrigger(RecalcTrigger,Trigger3M)),NA())</f>
        <v>1.4757190953149646E-2</v>
      </c>
      <c r="P2382" s="44">
        <f>IFERROR(_xll.qlIndexFixing(ONIndex6M,I2382,TRUE,_xll.ohTrigger(RecalcTrigger,Trigger6M)),NA())</f>
        <v>1.466939800064182E-2</v>
      </c>
      <c r="Q2382" s="183">
        <f>IFERROR(_xll.qlIndexFixing(ONIndex1Y,I2382,TRUE,_xll.ohTrigger(RecalcTrigger,Trigger1Y)),NA())</f>
        <v>1.474366347241407E-2</v>
      </c>
    </row>
    <row r="2383" spans="2:17" x14ac:dyDescent="0.2">
      <c r="B2383" s="39" t="s">
        <v>42</v>
      </c>
      <c r="D2383" s="42">
        <f>_xll.qlCalendarAdvance(Calendar,$D2382,B2383,"f",FALSE)</f>
        <v>56171</v>
      </c>
      <c r="E2383" s="177">
        <f>_xll.qlInterestRateIndexValueDate(IndexON,D2383)</f>
        <v>56171</v>
      </c>
      <c r="F2383" s="193">
        <f>IFERROR(_xll.qlIndexFixing(IndexON,D2383,TRUE,_xll.ohTrigger(RecalcTrigger,TriggerON)),NA())</f>
        <v>1.4212260233081864E-2</v>
      </c>
      <c r="H2383" s="42">
        <f>_xll.qlCalendarAdvance(Calendar,$H2382,B2383,"f",FALSE)</f>
        <v>56171</v>
      </c>
      <c r="I2383" s="177">
        <f>_xll.qlInterestRateIndexValueDate(Index1M,$H2383)</f>
        <v>56173</v>
      </c>
      <c r="J2383" s="182">
        <f>IFERROR(_xll.qlIndexFixing(Index1M,$H2383,TRUE,_xll.ohTrigger(RecalcTrigger,Trigger1M)),NA())</f>
        <v>1.4209156110335519E-2</v>
      </c>
      <c r="K2383" s="44">
        <f>IFERROR(_xll.qlIndexFixing(Index3M,H2383,TRUE,_xll.ohTrigger(RecalcTrigger,Trigger3M)),NA())</f>
        <v>1.4781027844799743E-2</v>
      </c>
      <c r="L2383" s="44">
        <f>IFERROR(_xll.qlIndexFixing(Index6M,$H2383,TRUE,_xll.ohTrigger(RecalcTrigger,Trigger6M)),NA())</f>
        <v>1.4605924208008892E-2</v>
      </c>
      <c r="M2383" s="183">
        <f>IFERROR(_xll.qlIndexFixing(Index1Y,$H2383,TRUE,_xll.ohTrigger(RecalcTrigger,Trigger1Y)),NA())</f>
        <v>1.4658315947637461E-2</v>
      </c>
      <c r="N2383" s="182">
        <f>IFERROR(_xll.qlIndexFixing(ONIndex1M,I2383,TRUE,_xll.ohTrigger(RecalcTrigger,Trigger1M)),NA())</f>
        <v>1.4211231326521911E-2</v>
      </c>
      <c r="O2383" s="44">
        <f>IFERROR(_xll.qlIndexFixing(ONIndex3M,I2383,TRUE,_xll.ohTrigger(RecalcTrigger,Trigger3M)),NA())</f>
        <v>1.4756663508341816E-2</v>
      </c>
      <c r="P2383" s="44">
        <f>IFERROR(_xll.qlIndexFixing(ONIndex6M,I2383,TRUE,_xll.ohTrigger(RecalcTrigger,Trigger6M)),NA())</f>
        <v>1.4661193622664825E-2</v>
      </c>
      <c r="Q2383" s="183">
        <f>IFERROR(_xll.qlIndexFixing(ONIndex1Y,I2383,TRUE,_xll.ohTrigger(RecalcTrigger,Trigger1Y)),NA())</f>
        <v>1.4736940935966558E-2</v>
      </c>
    </row>
    <row r="2384" spans="2:17" x14ac:dyDescent="0.2">
      <c r="B2384" s="39" t="s">
        <v>42</v>
      </c>
      <c r="D2384" s="42">
        <f>_xll.qlCalendarAdvance(Calendar,$D2383,B2384,"f",FALSE)</f>
        <v>56178</v>
      </c>
      <c r="E2384" s="177">
        <f>_xll.qlInterestRateIndexValueDate(IndexON,D2384)</f>
        <v>56178</v>
      </c>
      <c r="F2384" s="193">
        <f>IFERROR(_xll.qlIndexFixing(IndexON,D2384,TRUE,_xll.ohTrigger(RecalcTrigger,TriggerON)),NA())</f>
        <v>1.4205746681863474E-2</v>
      </c>
      <c r="H2384" s="42">
        <f>_xll.qlCalendarAdvance(Calendar,$H2383,B2384,"f",FALSE)</f>
        <v>56178</v>
      </c>
      <c r="I2384" s="177">
        <f>_xll.qlInterestRateIndexValueDate(Index1M,$H2384)</f>
        <v>56180</v>
      </c>
      <c r="J2384" s="182">
        <f>IFERROR(_xll.qlIndexFixing(Index1M,$H2384,TRUE,_xll.ohTrigger(RecalcTrigger,Trigger1M)),NA())</f>
        <v>1.4202570636009659E-2</v>
      </c>
      <c r="K2384" s="44">
        <f>IFERROR(_xll.qlIndexFixing(Index3M,H2384,TRUE,_xll.ohTrigger(RecalcTrigger,Trigger3M)),NA())</f>
        <v>1.4780485119080594E-2</v>
      </c>
      <c r="L2384" s="44">
        <f>IFERROR(_xll.qlIndexFixing(Index6M,$H2384,TRUE,_xll.ohTrigger(RecalcTrigger,Trigger6M)),NA())</f>
        <v>1.459677442544695E-2</v>
      </c>
      <c r="M2384" s="183">
        <f>IFERROR(_xll.qlIndexFixing(Index1Y,$H2384,TRUE,_xll.ohTrigger(RecalcTrigger,Trigger1Y)),NA())</f>
        <v>1.4650577807969578E-2</v>
      </c>
      <c r="N2384" s="182">
        <f>IFERROR(_xll.qlIndexFixing(ONIndex1M,I2384,TRUE,_xll.ohTrigger(RecalcTrigger,Trigger1M)),NA())</f>
        <v>1.4204710470906434E-2</v>
      </c>
      <c r="O2384" s="44">
        <f>IFERROR(_xll.qlIndexFixing(ONIndex3M,I2384,TRUE,_xll.ohTrigger(RecalcTrigger,Trigger3M)),NA())</f>
        <v>1.4756134159537027E-2</v>
      </c>
      <c r="P2384" s="44">
        <f>IFERROR(_xll.qlIndexFixing(ONIndex6M,I2384,TRUE,_xll.ohTrigger(RecalcTrigger,Trigger6M)),NA())</f>
        <v>1.4652924352995811E-2</v>
      </c>
      <c r="Q2384" s="183">
        <f>IFERROR(_xll.qlIndexFixing(ONIndex1Y,I2384,TRUE,_xll.ohTrigger(RecalcTrigger,Trigger1Y)),NA())</f>
        <v>1.4730185094959936E-2</v>
      </c>
    </row>
    <row r="2385" spans="2:17" x14ac:dyDescent="0.2">
      <c r="B2385" s="39" t="s">
        <v>42</v>
      </c>
      <c r="D2385" s="42">
        <f>_xll.qlCalendarAdvance(Calendar,$D2384,B2385,"f",FALSE)</f>
        <v>56185</v>
      </c>
      <c r="E2385" s="177">
        <f>_xll.qlInterestRateIndexValueDate(IndexON,D2385)</f>
        <v>56185</v>
      </c>
      <c r="F2385" s="193">
        <f>IFERROR(_xll.qlIndexFixing(IndexON,D2385,TRUE,_xll.ohTrigger(RecalcTrigger,TriggerON)),NA())</f>
        <v>1.4199197343671699E-2</v>
      </c>
      <c r="H2385" s="42">
        <f>_xll.qlCalendarAdvance(Calendar,$H2384,B2385,"f",FALSE)</f>
        <v>56185</v>
      </c>
      <c r="I2385" s="177">
        <f>_xll.qlInterestRateIndexValueDate(Index1M,$H2385)</f>
        <v>56187</v>
      </c>
      <c r="J2385" s="182">
        <f>IFERROR(_xll.qlIndexFixing(Index1M,$H2385,TRUE,_xll.ohTrigger(RecalcTrigger,Trigger1M)),NA())</f>
        <v>1.4196538032158632E-2</v>
      </c>
      <c r="K2385" s="44">
        <f>IFERROR(_xll.qlIndexFixing(Index3M,H2385,TRUE,_xll.ohTrigger(RecalcTrigger,Trigger3M)),NA())</f>
        <v>1.4779940465022219E-2</v>
      </c>
      <c r="L2385" s="44">
        <f>IFERROR(_xll.qlIndexFixing(Index6M,$H2385,TRUE,_xll.ohTrigger(RecalcTrigger,Trigger6M)),NA())</f>
        <v>1.4587557863635185E-2</v>
      </c>
      <c r="M2385" s="183">
        <f>IFERROR(_xll.qlIndexFixing(Index1Y,$H2385,TRUE,_xll.ohTrigger(RecalcTrigger,Trigger1Y)),NA())</f>
        <v>1.4642804591402939E-2</v>
      </c>
      <c r="N2385" s="182">
        <f>IFERROR(_xll.qlIndexFixing(ONIndex1M,I2385,TRUE,_xll.ohTrigger(RecalcTrigger,Trigger1M)),NA())</f>
        <v>1.4198155222082676E-2</v>
      </c>
      <c r="O2385" s="44">
        <f>IFERROR(_xll.qlIndexFixing(ONIndex3M,I2385,TRUE,_xll.ohTrigger(RecalcTrigger,Trigger3M)),NA())</f>
        <v>1.4755602904497067E-2</v>
      </c>
      <c r="P2385" s="44">
        <f>IFERROR(_xll.qlIndexFixing(ONIndex6M,I2385,TRUE,_xll.ohTrigger(RecalcTrigger,Trigger6M)),NA())</f>
        <v>1.4644590083641162E-2</v>
      </c>
      <c r="Q2385" s="183">
        <f>IFERROR(_xll.qlIndexFixing(ONIndex1Y,I2385,TRUE,_xll.ohTrigger(RecalcTrigger,Trigger1Y)),NA())</f>
        <v>1.472339589975391E-2</v>
      </c>
    </row>
    <row r="2386" spans="2:17" x14ac:dyDescent="0.2">
      <c r="B2386" s="39" t="s">
        <v>42</v>
      </c>
      <c r="D2386" s="42">
        <f>_xll.qlCalendarAdvance(Calendar,$D2385,B2386,"f",FALSE)</f>
        <v>56192</v>
      </c>
      <c r="E2386" s="177">
        <f>_xll.qlInterestRateIndexValueDate(IndexON,D2386)</f>
        <v>56192</v>
      </c>
      <c r="F2386" s="193">
        <f>IFERROR(_xll.qlIndexFixing(IndexON,D2386,TRUE,_xll.ohTrigger(RecalcTrigger,TriggerON)),NA())</f>
        <v>1.4192612165908614E-2</v>
      </c>
      <c r="H2386" s="42">
        <f>_xll.qlCalendarAdvance(Calendar,$H2385,B2386,"f",FALSE)</f>
        <v>56192</v>
      </c>
      <c r="I2386" s="177">
        <f>_xll.qlInterestRateIndexValueDate(Index1M,$H2386)</f>
        <v>56194</v>
      </c>
      <c r="J2386" s="182">
        <f>IFERROR(_xll.qlIndexFixing(Index1M,$H2386,TRUE,_xll.ohTrigger(RecalcTrigger,Trigger1M)),NA())</f>
        <v>1.4189296096871751E-2</v>
      </c>
      <c r="K2386" s="44">
        <f>IFERROR(_xll.qlIndexFixing(Index3M,H2386,TRUE,_xll.ohTrigger(RecalcTrigger,Trigger3M)),NA())</f>
        <v>1.4779393880117056E-2</v>
      </c>
      <c r="L2386" s="44">
        <f>IFERROR(_xll.qlIndexFixing(Index6M,$H2386,TRUE,_xll.ohTrigger(RecalcTrigger,Trigger6M)),NA())</f>
        <v>1.4578665952980664E-2</v>
      </c>
      <c r="M2386" s="183">
        <f>IFERROR(_xll.qlIndexFixing(Index1Y,$H2386,TRUE,_xll.ohTrigger(RecalcTrigger,Trigger1Y)),NA())</f>
        <v>1.4634996248088762E-2</v>
      </c>
      <c r="N2386" s="182">
        <f>IFERROR(_xll.qlIndexFixing(ONIndex1M,I2386,TRUE,_xll.ohTrigger(RecalcTrigger,Trigger1M)),NA())</f>
        <v>1.4191565530250472E-2</v>
      </c>
      <c r="O2386" s="44">
        <f>IFERROR(_xll.qlIndexFixing(ONIndex3M,I2386,TRUE,_xll.ohTrigger(RecalcTrigger,Trigger3M)),NA())</f>
        <v>1.4755069740584048E-2</v>
      </c>
      <c r="P2386" s="44">
        <f>IFERROR(_xll.qlIndexFixing(ONIndex6M,I2386,TRUE,_xll.ohTrigger(RecalcTrigger,Trigger6M)),NA())</f>
        <v>1.4636190706607266E-2</v>
      </c>
      <c r="Q2386" s="183">
        <f>IFERROR(_xll.qlIndexFixing(ONIndex1Y,I2386,TRUE,_xll.ohTrigger(RecalcTrigger,Trigger1Y)),NA())</f>
        <v>1.4716573300148639E-2</v>
      </c>
    </row>
    <row r="2387" spans="2:17" x14ac:dyDescent="0.2">
      <c r="B2387" s="39" t="s">
        <v>42</v>
      </c>
      <c r="D2387" s="42">
        <f>_xll.qlCalendarAdvance(Calendar,$D2386,B2387,"f",FALSE)</f>
        <v>56199</v>
      </c>
      <c r="E2387" s="177">
        <f>_xll.qlInterestRateIndexValueDate(IndexON,D2387)</f>
        <v>56199</v>
      </c>
      <c r="F2387" s="193">
        <f>IFERROR(_xll.qlIndexFixing(IndexON,D2387,TRUE,_xll.ohTrigger(RecalcTrigger,TriggerON)),NA())</f>
        <v>1.41859910962161E-2</v>
      </c>
      <c r="H2387" s="42">
        <f>_xll.qlCalendarAdvance(Calendar,$H2386,B2387,"f",FALSE)</f>
        <v>56199</v>
      </c>
      <c r="I2387" s="177">
        <f>_xll.qlInterestRateIndexValueDate(Index1M,$H2387)</f>
        <v>56201</v>
      </c>
      <c r="J2387" s="182">
        <f>IFERROR(_xll.qlIndexFixing(Index1M,$H2387,TRUE,_xll.ohTrigger(RecalcTrigger,Trigger1M)),NA())</f>
        <v>1.4182606932429398E-2</v>
      </c>
      <c r="K2387" s="44">
        <f>IFERROR(_xll.qlIndexFixing(Index3M,H2387,TRUE,_xll.ohTrigger(RecalcTrigger,Trigger3M)),NA())</f>
        <v>1.4778845361857546E-2</v>
      </c>
      <c r="L2387" s="44">
        <f>IFERROR(_xll.qlIndexFixing(Index6M,$H2387,TRUE,_xll.ohTrigger(RecalcTrigger,Trigger6M)),NA())</f>
        <v>1.4569320708390555E-2</v>
      </c>
      <c r="M2387" s="183">
        <f>IFERROR(_xll.qlIndexFixing(Index1Y,$H2387,TRUE,_xll.ohTrigger(RecalcTrigger,Trigger1Y)),NA())</f>
        <v>1.4627152728181549E-2</v>
      </c>
      <c r="N2387" s="182">
        <f>IFERROR(_xll.qlIndexFixing(ONIndex1M,I2387,TRUE,_xll.ohTrigger(RecalcTrigger,Trigger1M)),NA())</f>
        <v>1.4184941345289914E-2</v>
      </c>
      <c r="O2387" s="44">
        <f>IFERROR(_xll.qlIndexFixing(ONIndex3M,I2387,TRUE,_xll.ohTrigger(RecalcTrigger,Trigger3M)),NA())</f>
        <v>1.4754534665000207E-2</v>
      </c>
      <c r="P2387" s="44">
        <f>IFERROR(_xll.qlIndexFixing(ONIndex6M,I2387,TRUE,_xll.ohTrigger(RecalcTrigger,Trigger6M)),NA())</f>
        <v>1.4627726113820572E-2</v>
      </c>
      <c r="Q2387" s="183">
        <f>IFERROR(_xll.qlIndexFixing(ONIndex1Y,I2387,TRUE,_xll.ohTrigger(RecalcTrigger,Trigger1Y)),NA())</f>
        <v>1.4709717246343956E-2</v>
      </c>
    </row>
    <row r="2388" spans="2:17" x14ac:dyDescent="0.2">
      <c r="B2388" s="39" t="s">
        <v>42</v>
      </c>
      <c r="D2388" s="42">
        <f>_xll.qlCalendarAdvance(Calendar,$D2387,B2388,"f",FALSE)</f>
        <v>56206</v>
      </c>
      <c r="E2388" s="177">
        <f>_xll.qlInterestRateIndexValueDate(IndexON,D2388)</f>
        <v>56206</v>
      </c>
      <c r="F2388" s="193">
        <f>IFERROR(_xll.qlIndexFixing(IndexON,D2388,TRUE,_xll.ohTrigger(RecalcTrigger,TriggerON)),NA())</f>
        <v>1.4179334082076167E-2</v>
      </c>
      <c r="H2388" s="42">
        <f>_xll.qlCalendarAdvance(Calendar,$H2387,B2388,"f",FALSE)</f>
        <v>56206</v>
      </c>
      <c r="I2388" s="177">
        <f>_xll.qlInterestRateIndexValueDate(Index1M,$H2388)</f>
        <v>56208</v>
      </c>
      <c r="J2388" s="182">
        <f>IFERROR(_xll.qlIndexFixing(Index1M,$H2388,TRUE,_xll.ohTrigger(RecalcTrigger,Trigger1M)),NA())</f>
        <v>1.4175883104992071E-2</v>
      </c>
      <c r="K2388" s="44">
        <f>IFERROR(_xll.qlIndexFixing(Index3M,H2388,TRUE,_xll.ohTrigger(RecalcTrigger,Trigger3M)),NA())</f>
        <v>1.4778294907739608E-2</v>
      </c>
      <c r="L2388" s="44">
        <f>IFERROR(_xll.qlIndexFixing(Index6M,$H2388,TRUE,_xll.ohTrigger(RecalcTrigger,Trigger6M)),NA())</f>
        <v>1.4559908371078348E-2</v>
      </c>
      <c r="M2388" s="183">
        <f>IFERROR(_xll.qlIndexFixing(Index1Y,$H2388,TRUE,_xll.ohTrigger(RecalcTrigger,Trigger1Y)),NA())</f>
        <v>1.4619273981841934E-2</v>
      </c>
      <c r="N2388" s="182">
        <f>IFERROR(_xll.qlIndexFixing(ONIndex1M,I2388,TRUE,_xll.ohTrigger(RecalcTrigger,Trigger1M)),NA())</f>
        <v>1.4178282617640647E-2</v>
      </c>
      <c r="O2388" s="44">
        <f>IFERROR(_xll.qlIndexFixing(ONIndex3M,I2388,TRUE,_xll.ohTrigger(RecalcTrigger,Trigger3M)),NA())</f>
        <v>1.4753997675587271E-2</v>
      </c>
      <c r="P2388" s="44">
        <f>IFERROR(_xll.qlIndexFixing(ONIndex6M,I2388,TRUE,_xll.ohTrigger(RecalcTrigger,Trigger6M)),NA())</f>
        <v>1.4619196197287465E-2</v>
      </c>
      <c r="Q2388" s="183">
        <f>IFERROR(_xll.qlIndexFixing(ONIndex1Y,I2388,TRUE,_xll.ohTrigger(RecalcTrigger,Trigger1Y)),NA())</f>
        <v>1.4702827688379827E-2</v>
      </c>
    </row>
    <row r="2389" spans="2:17" x14ac:dyDescent="0.2">
      <c r="B2389" s="39" t="s">
        <v>42</v>
      </c>
      <c r="D2389" s="42">
        <f>_xll.qlCalendarAdvance(Calendar,$D2388,B2389,"f",FALSE)</f>
        <v>56213</v>
      </c>
      <c r="E2389" s="177">
        <f>_xll.qlInterestRateIndexValueDate(IndexON,D2389)</f>
        <v>56213</v>
      </c>
      <c r="F2389" s="193">
        <f>IFERROR(_xll.qlIndexFixing(IndexON,D2389,TRUE,_xll.ohTrigger(RecalcTrigger,TriggerON)),NA())</f>
        <v>1.4172641070810954E-2</v>
      </c>
      <c r="H2389" s="42">
        <f>_xll.qlCalendarAdvance(Calendar,$H2388,B2389,"f",FALSE)</f>
        <v>56213</v>
      </c>
      <c r="I2389" s="177">
        <f>_xll.qlInterestRateIndexValueDate(Index1M,$H2389)</f>
        <v>56215</v>
      </c>
      <c r="J2389" s="182">
        <f>IFERROR(_xll.qlIndexFixing(Index1M,$H2389,TRUE,_xll.ohTrigger(RecalcTrigger,Trigger1M)),NA())</f>
        <v>1.4169124564742119E-2</v>
      </c>
      <c r="K2389" s="44">
        <f>IFERROR(_xll.qlIndexFixing(Index3M,H2389,TRUE,_xll.ohTrigger(RecalcTrigger,Trigger3M)),NA())</f>
        <v>1.477774251525568E-2</v>
      </c>
      <c r="L2389" s="44">
        <f>IFERROR(_xll.qlIndexFixing(Index6M,$H2389,TRUE,_xll.ohTrigger(RecalcTrigger,Trigger6M)),NA())</f>
        <v>1.4550428833175416E-2</v>
      </c>
      <c r="M2389" s="183">
        <f>IFERROR(_xll.qlIndexFixing(Index1Y,$H2389,TRUE,_xll.ohTrigger(RecalcTrigger,Trigger1Y)),NA())</f>
        <v>1.461135995923581E-2</v>
      </c>
      <c r="N2389" s="182">
        <f>IFERROR(_xll.qlIndexFixing(ONIndex1M,I2389,TRUE,_xll.ohTrigger(RecalcTrigger,Trigger1M)),NA())</f>
        <v>1.4171589297502507E-2</v>
      </c>
      <c r="O2389" s="44">
        <f>IFERROR(_xll.qlIndexFixing(ONIndex3M,I2389,TRUE,_xll.ohTrigger(RecalcTrigger,Trigger3M)),NA())</f>
        <v>1.4753458769867223E-2</v>
      </c>
      <c r="P2389" s="44">
        <f>IFERROR(_xll.qlIndexFixing(ONIndex6M,I2389,TRUE,_xll.ohTrigger(RecalcTrigger,Trigger6M)),NA())</f>
        <v>1.4610600848934396E-2</v>
      </c>
      <c r="Q2389" s="183">
        <f>IFERROR(_xll.qlIndexFixing(ONIndex1Y,I2389,TRUE,_xll.ohTrigger(RecalcTrigger,Trigger1Y)),NA())</f>
        <v>1.4695904576456087E-2</v>
      </c>
    </row>
    <row r="2390" spans="2:17" x14ac:dyDescent="0.2">
      <c r="B2390" s="39" t="s">
        <v>42</v>
      </c>
      <c r="D2390" s="42">
        <f>_xll.qlCalendarAdvance(Calendar,$D2389,B2390,"f",FALSE)</f>
        <v>56220</v>
      </c>
      <c r="E2390" s="177">
        <f>_xll.qlInterestRateIndexValueDate(IndexON,D2390)</f>
        <v>56220</v>
      </c>
      <c r="F2390" s="193">
        <f>IFERROR(_xll.qlIndexFixing(IndexON,D2390,TRUE,_xll.ohTrigger(RecalcTrigger,TriggerON)),NA())</f>
        <v>1.4165912010142279E-2</v>
      </c>
      <c r="H2390" s="42">
        <f>_xll.qlCalendarAdvance(Calendar,$H2389,B2390,"f",FALSE)</f>
        <v>56220</v>
      </c>
      <c r="I2390" s="177">
        <f>_xll.qlInterestRateIndexValueDate(Index1M,$H2390)</f>
        <v>56222</v>
      </c>
      <c r="J2390" s="182">
        <f>IFERROR(_xll.qlIndexFixing(Index1M,$H2390,TRUE,_xll.ohTrigger(RecalcTrigger,Trigger1M)),NA())</f>
        <v>1.4162331261871886E-2</v>
      </c>
      <c r="K2390" s="44">
        <f>IFERROR(_xll.qlIndexFixing(Index3M,H2390,TRUE,_xll.ohTrigger(RecalcTrigger,Trigger3M)),NA())</f>
        <v>1.4776662294601728E-2</v>
      </c>
      <c r="L2390" s="44">
        <f>IFERROR(_xll.qlIndexFixing(Index6M,$H2390,TRUE,_xll.ohTrigger(RecalcTrigger,Trigger6M)),NA())</f>
        <v>1.4540469590008057E-2</v>
      </c>
      <c r="M2390" s="183">
        <f>IFERROR(_xll.qlIndexFixing(Index1Y,$H2390,TRUE,_xll.ohTrigger(RecalcTrigger,Trigger1Y)),NA())</f>
        <v>1.4603410610534322E-2</v>
      </c>
      <c r="N2390" s="182">
        <f>IFERROR(_xll.qlIndexFixing(ONIndex1M,I2390,TRUE,_xll.ohTrigger(RecalcTrigger,Trigger1M)),NA())</f>
        <v>1.4164861335075329E-2</v>
      </c>
      <c r="O2390" s="44">
        <f>IFERROR(_xll.qlIndexFixing(ONIndex3M,I2390,TRUE,_xll.ohTrigger(RecalcTrigger,Trigger3M)),NA())</f>
        <v>1.4752917945122235E-2</v>
      </c>
      <c r="P2390" s="44">
        <f>IFERROR(_xll.qlIndexFixing(ONIndex6M,I2390,TRUE,_xll.ohTrigger(RecalcTrigger,Trigger6M)),NA())</f>
        <v>1.4601939960687815E-2</v>
      </c>
      <c r="Q2390" s="183">
        <f>IFERROR(_xll.qlIndexFixing(ONIndex1Y,I2390,TRUE,_xll.ohTrigger(RecalcTrigger,Trigger1Y)),NA())</f>
        <v>1.4688947860532764E-2</v>
      </c>
    </row>
    <row r="2391" spans="2:17" x14ac:dyDescent="0.2">
      <c r="B2391" s="39" t="s">
        <v>42</v>
      </c>
      <c r="D2391" s="42">
        <f>_xll.qlCalendarAdvance(Calendar,$D2390,B2391,"f",FALSE)</f>
        <v>56227</v>
      </c>
      <c r="E2391" s="177">
        <f>_xll.qlInterestRateIndexValueDate(IndexON,D2391)</f>
        <v>56227</v>
      </c>
      <c r="F2391" s="193">
        <f>IFERROR(_xll.qlIndexFixing(IndexON,D2391,TRUE,_xll.ohTrigger(RecalcTrigger,TriggerON)),NA())</f>
        <v>1.4159146847392279E-2</v>
      </c>
      <c r="H2391" s="42">
        <f>_xll.qlCalendarAdvance(Calendar,$H2390,B2391,"f",FALSE)</f>
        <v>56227</v>
      </c>
      <c r="I2391" s="177">
        <f>_xll.qlInterestRateIndexValueDate(Index1M,$H2391)</f>
        <v>56229</v>
      </c>
      <c r="J2391" s="182">
        <f>IFERROR(_xll.qlIndexFixing(Index1M,$H2391,TRUE,_xll.ohTrigger(RecalcTrigger,Trigger1M)),NA())</f>
        <v>1.4155503146566217E-2</v>
      </c>
      <c r="K2391" s="44">
        <f>IFERROR(_xll.qlIndexFixing(Index3M,H2391,TRUE,_xll.ohTrigger(RecalcTrigger,Trigger3M)),NA())</f>
        <v>1.4776106341977346E-2</v>
      </c>
      <c r="L2391" s="44">
        <f>IFERROR(_xll.qlIndexFixing(Index6M,$H2391,TRUE,_xll.ohTrigger(RecalcTrigger,Trigger6M)),NA())</f>
        <v>1.4530850087331881E-2</v>
      </c>
      <c r="M2391" s="183">
        <f>IFERROR(_xll.qlIndexFixing(Index1Y,$H2391,TRUE,_xll.ohTrigger(RecalcTrigger,Trigger1Y)),NA())</f>
        <v>1.459542588591387E-2</v>
      </c>
      <c r="N2391" s="182">
        <f>IFERROR(_xll.qlIndexFixing(ONIndex1M,I2391,TRUE,_xll.ohTrigger(RecalcTrigger,Trigger1M)),NA())</f>
        <v>1.4158098680399078E-2</v>
      </c>
      <c r="O2391" s="44">
        <f>IFERROR(_xll.qlIndexFixing(ONIndex3M,I2391,TRUE,_xll.ohTrigger(RecalcTrigger,Trigger3M)),NA())</f>
        <v>1.4752375198954226E-2</v>
      </c>
      <c r="P2391" s="44">
        <f>IFERROR(_xll.qlIndexFixing(ONIndex6M,I2391,TRUE,_xll.ohTrigger(RecalcTrigger,Trigger6M)),NA())</f>
        <v>1.459321342471398E-2</v>
      </c>
      <c r="Q2391" s="183">
        <f>IFERROR(_xll.qlIndexFixing(ONIndex1Y,I2391,TRUE,_xll.ohTrigger(RecalcTrigger,Trigger1Y)),NA())</f>
        <v>1.468195749048995E-2</v>
      </c>
    </row>
    <row r="2392" spans="2:17" x14ac:dyDescent="0.2">
      <c r="B2392" s="39" t="s">
        <v>42</v>
      </c>
      <c r="D2392" s="42">
        <f>_xll.qlCalendarAdvance(Calendar,$D2391,B2392,"f",FALSE)</f>
        <v>56234</v>
      </c>
      <c r="E2392" s="177">
        <f>_xll.qlInterestRateIndexValueDate(IndexON,D2392)</f>
        <v>56234</v>
      </c>
      <c r="F2392" s="193">
        <f>IFERROR(_xll.qlIndexFixing(IndexON,D2392,TRUE,_xll.ohTrigger(RecalcTrigger,TriggerON)),NA())</f>
        <v>1.4152345530122901E-2</v>
      </c>
      <c r="H2392" s="42">
        <f>_xll.qlCalendarAdvance(Calendar,$H2391,B2392,"f",FALSE)</f>
        <v>56234</v>
      </c>
      <c r="I2392" s="177">
        <f>_xll.qlInterestRateIndexValueDate(Index1M,$H2392)</f>
        <v>56236</v>
      </c>
      <c r="J2392" s="182">
        <f>IFERROR(_xll.qlIndexFixing(Index1M,$H2392,TRUE,_xll.ohTrigger(RecalcTrigger,Trigger1M)),NA())</f>
        <v>1.4148640169012461E-2</v>
      </c>
      <c r="K2392" s="44">
        <f>IFERROR(_xll.qlIndexFixing(Index3M,H2392,TRUE,_xll.ohTrigger(RecalcTrigger,Trigger3M)),NA())</f>
        <v>1.4775548443983766E-2</v>
      </c>
      <c r="L2392" s="44">
        <f>IFERROR(_xll.qlIndexFixing(Index6M,$H2392,TRUE,_xll.ohTrigger(RecalcTrigger,Trigger6M)),NA())</f>
        <v>1.4521163050366336E-2</v>
      </c>
      <c r="M2392" s="183">
        <f>IFERROR(_xll.qlIndexFixing(Index1Y,$H2392,TRUE,_xll.ohTrigger(RecalcTrigger,Trigger1Y)),NA())</f>
        <v>1.4587405735556119E-2</v>
      </c>
      <c r="N2392" s="182">
        <f>IFERROR(_xll.qlIndexFixing(ONIndex1M,I2392,TRUE,_xll.ohTrigger(RecalcTrigger,Trigger1M)),NA())</f>
        <v>1.4151301283593654E-2</v>
      </c>
      <c r="O2392" s="44">
        <f>IFERROR(_xll.qlIndexFixing(ONIndex3M,I2392,TRUE,_xll.ohTrigger(RecalcTrigger,Trigger3M)),NA())</f>
        <v>1.4751830528885179E-2</v>
      </c>
      <c r="P2392" s="44">
        <f>IFERROR(_xll.qlIndexFixing(ONIndex6M,I2392,TRUE,_xll.ohTrigger(RecalcTrigger,Trigger6M)),NA())</f>
        <v>1.4584421132859404E-2</v>
      </c>
      <c r="Q2392" s="183">
        <f>IFERROR(_xll.qlIndexFixing(ONIndex1Y,I2392,TRUE,_xll.ohTrigger(RecalcTrigger,Trigger1Y)),NA())</f>
        <v>1.4674933416767288E-2</v>
      </c>
    </row>
    <row r="2393" spans="2:17" x14ac:dyDescent="0.2">
      <c r="B2393" s="39" t="s">
        <v>42</v>
      </c>
      <c r="D2393" s="42">
        <f>_xll.qlCalendarAdvance(Calendar,$D2392,B2393,"f",FALSE)</f>
        <v>56241</v>
      </c>
      <c r="E2393" s="177">
        <f>_xll.qlInterestRateIndexValueDate(IndexON,D2393)</f>
        <v>56241</v>
      </c>
      <c r="F2393" s="193">
        <f>IFERROR(_xll.qlIndexFixing(IndexON,D2393,TRUE,_xll.ohTrigger(RecalcTrigger,TriggerON)),NA())</f>
        <v>1.4145508005736218E-2</v>
      </c>
      <c r="H2393" s="42">
        <f>_xll.qlCalendarAdvance(Calendar,$H2392,B2393,"f",FALSE)</f>
        <v>56241</v>
      </c>
      <c r="I2393" s="177">
        <f>_xll.qlInterestRateIndexValueDate(Index1M,$H2393)</f>
        <v>56247</v>
      </c>
      <c r="J2393" s="182">
        <f>IFERROR(_xll.qlIndexFixing(Index1M,$H2393,TRUE,_xll.ohTrigger(RecalcTrigger,Trigger1M)),NA())</f>
        <v>1.4138004594976397E-2</v>
      </c>
      <c r="K2393" s="44">
        <f>IFERROR(_xll.qlIndexFixing(Index3M,H2393,TRUE,_xll.ohTrigger(RecalcTrigger,Trigger3M)),NA())</f>
        <v>1.4775192538055849E-2</v>
      </c>
      <c r="L2393" s="44">
        <f>IFERROR(_xll.qlIndexFixing(Index6M,$H2393,TRUE,_xll.ohTrigger(RecalcTrigger,Trigger6M)),NA())</f>
        <v>1.4505803857530961E-2</v>
      </c>
      <c r="M2393" s="183">
        <f>IFERROR(_xll.qlIndexFixing(Index1Y,$H2393,TRUE,_xll.ohTrigger(RecalcTrigger,Trigger1Y)),NA())</f>
        <v>1.4574730947878404E-2</v>
      </c>
      <c r="N2393" s="182">
        <f>IFERROR(_xll.qlIndexFixing(ONIndex1M,I2393,TRUE,_xll.ohTrigger(RecalcTrigger,Trigger1M)),NA())</f>
        <v>1.4142298270858333E-2</v>
      </c>
      <c r="O2393" s="44">
        <f>IFERROR(_xll.qlIndexFixing(ONIndex3M,I2393,TRUE,_xll.ohTrigger(RecalcTrigger,Trigger3M)),NA())</f>
        <v>1.4751390461862357E-2</v>
      </c>
      <c r="P2393" s="44">
        <f>IFERROR(_xll.qlIndexFixing(ONIndex6M,I2393,TRUE,_xll.ohTrigger(RecalcTrigger,Trigger6M)),NA())</f>
        <v>1.4572678135804651E-2</v>
      </c>
      <c r="Q2393" s="183">
        <f>IFERROR(_xll.qlIndexFixing(ONIndex1Y,I2393,TRUE,_xll.ohTrigger(RecalcTrigger,Trigger1Y)),NA())</f>
        <v>1.4665645372193836E-2</v>
      </c>
    </row>
    <row r="2394" spans="2:17" x14ac:dyDescent="0.2">
      <c r="B2394" s="39" t="s">
        <v>42</v>
      </c>
      <c r="D2394" s="42">
        <f>_xll.qlCalendarAdvance(Calendar,$D2393,B2394,"f",FALSE)</f>
        <v>56248</v>
      </c>
      <c r="E2394" s="177">
        <f>_xll.qlInterestRateIndexValueDate(IndexON,D2394)</f>
        <v>56248</v>
      </c>
      <c r="F2394" s="193">
        <f>IFERROR(_xll.qlIndexFixing(IndexON,D2394,TRUE,_xll.ohTrigger(RecalcTrigger,TriggerON)),NA())</f>
        <v>1.4138634221874113E-2</v>
      </c>
      <c r="H2394" s="42">
        <f>_xll.qlCalendarAdvance(Calendar,$H2393,B2394,"f",FALSE)</f>
        <v>56248</v>
      </c>
      <c r="I2394" s="177">
        <f>_xll.qlInterestRateIndexValueDate(Index1M,$H2394)</f>
        <v>56251</v>
      </c>
      <c r="J2394" s="182">
        <f>IFERROR(_xll.qlIndexFixing(Index1M,$H2394,TRUE,_xll.ohTrigger(RecalcTrigger,Trigger1M)),NA())</f>
        <v>1.4134037410287252E-2</v>
      </c>
      <c r="K2394" s="44">
        <f>IFERROR(_xll.qlIndexFixing(Index3M,H2394,TRUE,_xll.ohTrigger(RecalcTrigger,Trigger3M)),NA())</f>
        <v>1.4774346385894255E-2</v>
      </c>
      <c r="L2394" s="44">
        <f>IFERROR(_xll.qlIndexFixing(Index6M,$H2394,TRUE,_xll.ohTrigger(RecalcTrigger,Trigger6M)),NA())</f>
        <v>1.4500611372925586E-2</v>
      </c>
      <c r="M2394" s="183">
        <f>IFERROR(_xll.qlIndexFixing(Index1Y,$H2394,TRUE,_xll.ohTrigger(RecalcTrigger,Trigger1Y)),NA())</f>
        <v>1.456948300662674E-2</v>
      </c>
      <c r="N2394" s="182">
        <f>IFERROR(_xll.qlIndexFixing(ONIndex1M,I2394,TRUE,_xll.ohTrigger(RecalcTrigger,Trigger1M)),NA())</f>
        <v>1.4136618213473895E-2</v>
      </c>
      <c r="O2394" s="44">
        <f>IFERROR(_xll.qlIndexFixing(ONIndex3M,I2394,TRUE,_xll.ohTrigger(RecalcTrigger,Trigger3M)),NA())</f>
        <v>1.4750656888660174E-2</v>
      </c>
      <c r="P2394" s="44">
        <f>IFERROR(_xll.qlIndexFixing(ONIndex6M,I2394,TRUE,_xll.ohTrigger(RecalcTrigger,Trigger6M)),NA())</f>
        <v>1.4565358582281362E-2</v>
      </c>
      <c r="Q2394" s="183">
        <f>IFERROR(_xll.qlIndexFixing(ONIndex1Y,I2394,TRUE,_xll.ohTrigger(RecalcTrigger,Trigger1Y)),NA())</f>
        <v>1.4659768105280691E-2</v>
      </c>
    </row>
    <row r="2395" spans="2:17" x14ac:dyDescent="0.2">
      <c r="B2395" s="39" t="s">
        <v>42</v>
      </c>
      <c r="D2395" s="42">
        <f>_xll.qlCalendarAdvance(Calendar,$D2394,B2395,"f",FALSE)</f>
        <v>56255</v>
      </c>
      <c r="E2395" s="177">
        <f>_xll.qlInterestRateIndexValueDate(IndexON,D2395)</f>
        <v>56255</v>
      </c>
      <c r="F2395" s="193">
        <f>IFERROR(_xll.qlIndexFixing(IndexON,D2395,TRUE,_xll.ohTrigger(RecalcTrigger,TriggerON)),NA())</f>
        <v>1.4131724126018597E-2</v>
      </c>
      <c r="H2395" s="42">
        <f>_xll.qlCalendarAdvance(Calendar,$H2394,B2395,"f",FALSE)</f>
        <v>56255</v>
      </c>
      <c r="I2395" s="177">
        <f>_xll.qlInterestRateIndexValueDate(Index1M,$H2395)</f>
        <v>56257</v>
      </c>
      <c r="J2395" s="182">
        <f>IFERROR(_xll.qlIndexFixing(Index1M,$H2395,TRUE,_xll.ohTrigger(RecalcTrigger,Trigger1M)),NA())</f>
        <v>1.4127841564781085E-2</v>
      </c>
      <c r="K2395" s="44">
        <f>IFERROR(_xll.qlIndexFixing(Index3M,H2395,TRUE,_xll.ohTrigger(RecalcTrigger,Trigger3M)),NA())</f>
        <v>1.477386305272077E-2</v>
      </c>
      <c r="L2395" s="44">
        <f>IFERROR(_xll.qlIndexFixing(Index6M,$H2395,TRUE,_xll.ohTrigger(RecalcTrigger,Trigger6M)),NA())</f>
        <v>1.4492134354117574E-2</v>
      </c>
      <c r="M2395" s="183">
        <f>IFERROR(_xll.qlIndexFixing(Index1Y,$H2395,TRUE,_xll.ohTrigger(RecalcTrigger,Trigger1Y)),NA())</f>
        <v>1.456313223195973E-2</v>
      </c>
      <c r="N2395" s="182">
        <f>IFERROR(_xll.qlIndexFixing(ONIndex1M,I2395,TRUE,_xll.ohTrigger(RecalcTrigger,Trigger1M)),NA())</f>
        <v>1.4130700143279995E-2</v>
      </c>
      <c r="O2395" s="44">
        <f>IFERROR(_xll.qlIndexFixing(ONIndex3M,I2395,TRUE,_xll.ohTrigger(RecalcTrigger,Trigger3M)),NA())</f>
        <v>1.4750184950331757E-2</v>
      </c>
      <c r="P2395" s="44">
        <f>IFERROR(_xll.qlIndexFixing(ONIndex6M,I2395,TRUE,_xll.ohTrigger(RecalcTrigger,Trigger6M)),NA())</f>
        <v>1.4557648641995158E-2</v>
      </c>
      <c r="Q2395" s="183">
        <f>IFERROR(_xll.qlIndexFixing(ONIndex1Y,I2395,TRUE,_xll.ohTrigger(RecalcTrigger,Trigger1Y)),NA())</f>
        <v>1.4653658472960629E-2</v>
      </c>
    </row>
    <row r="2396" spans="2:17" x14ac:dyDescent="0.2">
      <c r="B2396" s="39" t="s">
        <v>42</v>
      </c>
      <c r="D2396" s="42">
        <f>_xll.qlCalendarAdvance(Calendar,$D2395,B2396,"f",FALSE)</f>
        <v>56262</v>
      </c>
      <c r="E2396" s="177">
        <f>_xll.qlInterestRateIndexValueDate(IndexON,D2396)</f>
        <v>56262</v>
      </c>
      <c r="F2396" s="193">
        <f>IFERROR(_xll.qlIndexFixing(IndexON,D2396,TRUE,_xll.ohTrigger(RecalcTrigger,TriggerON)),NA())</f>
        <v>1.4124777665571742E-2</v>
      </c>
      <c r="H2396" s="42">
        <f>_xll.qlCalendarAdvance(Calendar,$H2395,B2396,"f",FALSE)</f>
        <v>56262</v>
      </c>
      <c r="I2396" s="177">
        <f>_xll.qlInterestRateIndexValueDate(Index1M,$H2396)</f>
        <v>56264</v>
      </c>
      <c r="J2396" s="182">
        <f>IFERROR(_xll.qlIndexFixing(Index1M,$H2396,TRUE,_xll.ohTrigger(RecalcTrigger,Trigger1M)),NA())</f>
        <v>1.4120838640148403E-2</v>
      </c>
      <c r="K2396" s="44">
        <f>IFERROR(_xll.qlIndexFixing(Index3M,H2396,TRUE,_xll.ohTrigger(RecalcTrigger,Trigger3M)),NA())</f>
        <v>1.4773297348186887E-2</v>
      </c>
      <c r="L2396" s="44">
        <f>IFERROR(_xll.qlIndexFixing(Index6M,$H2396,TRUE,_xll.ohTrigger(RecalcTrigger,Trigger6M)),NA())</f>
        <v>1.4482181392640707E-2</v>
      </c>
      <c r="M2396" s="183">
        <f>IFERROR(_xll.qlIndexFixing(Index1Y,$H2396,TRUE,_xll.ohTrigger(RecalcTrigger,Trigger1Y)),NA())</f>
        <v>1.4554969880579952E-2</v>
      </c>
      <c r="N2396" s="182">
        <f>IFERROR(_xll.qlIndexFixing(ONIndex1M,I2396,TRUE,_xll.ohTrigger(RecalcTrigger,Trigger1M)),NA())</f>
        <v>1.4123763280515789E-2</v>
      </c>
      <c r="O2396" s="44">
        <f>IFERROR(_xll.qlIndexFixing(ONIndex3M,I2396,TRUE,_xll.ohTrigger(RecalcTrigger,Trigger3M)),NA())</f>
        <v>1.4749632559558634E-2</v>
      </c>
      <c r="P2396" s="44">
        <f>IFERROR(_xll.qlIndexFixing(ONIndex6M,I2396,TRUE,_xll.ohTrigger(RecalcTrigger,Trigger6M)),NA())</f>
        <v>1.4548592246441672E-2</v>
      </c>
      <c r="Q2396" s="183">
        <f>IFERROR(_xll.qlIndexFixing(ONIndex1Y,I2396,TRUE,_xll.ohTrigger(RecalcTrigger,Trigger1Y)),NA())</f>
        <v>1.4646499084518538E-2</v>
      </c>
    </row>
    <row r="2397" spans="2:17" x14ac:dyDescent="0.2">
      <c r="B2397" s="39" t="s">
        <v>42</v>
      </c>
      <c r="D2397" s="42">
        <f>_xll.qlCalendarAdvance(Calendar,$D2396,B2397,"f",FALSE)</f>
        <v>56269</v>
      </c>
      <c r="E2397" s="177">
        <f>_xll.qlInterestRateIndexValueDate(IndexON,D2397)</f>
        <v>56269</v>
      </c>
      <c r="F2397" s="193">
        <f>IFERROR(_xll.qlIndexFixing(IndexON,D2397,TRUE,_xll.ohTrigger(RecalcTrigger,TriggerON)),NA())</f>
        <v>1.4117794788015559E-2</v>
      </c>
      <c r="H2397" s="42">
        <f>_xll.qlCalendarAdvance(Calendar,$H2396,B2397,"f",FALSE)</f>
        <v>56269</v>
      </c>
      <c r="I2397" s="177">
        <f>_xll.qlInterestRateIndexValueDate(Index1M,$H2397)</f>
        <v>56271</v>
      </c>
      <c r="J2397" s="182">
        <f>IFERROR(_xll.qlIndexFixing(Index1M,$H2397,TRUE,_xll.ohTrigger(RecalcTrigger,Trigger1M)),NA())</f>
        <v>1.4113800604216853E-2</v>
      </c>
      <c r="K2397" s="44">
        <f>IFERROR(_xll.qlIndexFixing(Index3M,H2397,TRUE,_xll.ohTrigger(RecalcTrigger,Trigger3M)),NA())</f>
        <v>1.477272968574983E-2</v>
      </c>
      <c r="L2397" s="44">
        <f>IFERROR(_xll.qlIndexFixing(Index6M,$H2397,TRUE,_xll.ohTrigger(RecalcTrigger,Trigger6M)),NA())</f>
        <v>1.4472160367983112E-2</v>
      </c>
      <c r="M2397" s="183">
        <f>IFERROR(_xll.qlIndexFixing(Index1Y,$H2397,TRUE,_xll.ohTrigger(RecalcTrigger,Trigger1Y)),NA())</f>
        <v>1.4546771854453071E-2</v>
      </c>
      <c r="N2397" s="182">
        <f>IFERROR(_xll.qlIndexFixing(ONIndex1M,I2397,TRUE,_xll.ohTrigger(RecalcTrigger,Trigger1M)),NA())</f>
        <v>1.4116791426621589E-2</v>
      </c>
      <c r="O2397" s="44">
        <f>IFERROR(_xll.qlIndexFixing(ONIndex3M,I2397,TRUE,_xll.ohTrigger(RecalcTrigger,Trigger3M)),NA())</f>
        <v>1.474907823257432E-2</v>
      </c>
      <c r="P2397" s="44">
        <f>IFERROR(_xll.qlIndexFixing(ONIndex6M,I2397,TRUE,_xll.ohTrigger(RecalcTrigger,Trigger6M)),NA())</f>
        <v>1.4539469555039375E-2</v>
      </c>
      <c r="Q2397" s="183">
        <f>IFERROR(_xll.qlIndexFixing(ONIndex1Y,I2397,TRUE,_xll.ohTrigger(RecalcTrigger,Trigger1Y)),NA())</f>
        <v>1.463930574259642E-2</v>
      </c>
    </row>
    <row r="2398" spans="2:17" x14ac:dyDescent="0.2">
      <c r="B2398" s="39" t="s">
        <v>42</v>
      </c>
      <c r="D2398" s="42">
        <f>_xll.qlCalendarAdvance(Calendar,$D2397,B2398,"f",FALSE)</f>
        <v>56276</v>
      </c>
      <c r="E2398" s="177">
        <f>_xll.qlInterestRateIndexValueDate(IndexON,D2398)</f>
        <v>56276</v>
      </c>
      <c r="F2398" s="193">
        <f>IFERROR(_xll.qlIndexFixing(IndexON,D2398,TRUE,_xll.ohTrigger(RecalcTrigger,TriggerON)),NA())</f>
        <v>1.4110775440991929E-2</v>
      </c>
      <c r="H2398" s="42">
        <f>_xll.qlCalendarAdvance(Calendar,$H2397,B2398,"f",FALSE)</f>
        <v>56276</v>
      </c>
      <c r="I2398" s="177">
        <f>_xll.qlInterestRateIndexValueDate(Index1M,$H2398)</f>
        <v>56278</v>
      </c>
      <c r="J2398" s="182">
        <f>IFERROR(_xll.qlIndexFixing(Index1M,$H2398,TRUE,_xll.ohTrigger(RecalcTrigger,Trigger1M)),NA())</f>
        <v>1.4107422567131997E-2</v>
      </c>
      <c r="K2398" s="44">
        <f>IFERROR(_xll.qlIndexFixing(Index3M,H2398,TRUE,_xll.ohTrigger(RecalcTrigger,Trigger3M)),NA())</f>
        <v>1.4772160062907602E-2</v>
      </c>
      <c r="L2398" s="44">
        <f>IFERROR(_xll.qlIndexFixing(Index6M,$H2398,TRUE,_xll.ohTrigger(RecalcTrigger,Trigger6M)),NA())</f>
        <v>1.4462071172360513E-2</v>
      </c>
      <c r="M2398" s="183">
        <f>IFERROR(_xll.qlIndexFixing(Index1Y,$H2398,TRUE,_xll.ohTrigger(RecalcTrigger,Trigger1Y)),NA())</f>
        <v>1.4538538103793817E-2</v>
      </c>
      <c r="N2398" s="182">
        <f>IFERROR(_xll.qlIndexFixing(ONIndex1M,I2398,TRUE,_xll.ohTrigger(RecalcTrigger,Trigger1M)),NA())</f>
        <v>1.4109784531877168E-2</v>
      </c>
      <c r="O2398" s="44">
        <f>IFERROR(_xll.qlIndexFixing(ONIndex3M,I2398,TRUE,_xll.ohTrigger(RecalcTrigger,Trigger3M)),NA())</f>
        <v>1.4748521966581052E-2</v>
      </c>
      <c r="P2398" s="44">
        <f>IFERROR(_xll.qlIndexFixing(ONIndex6M,I2398,TRUE,_xll.ohTrigger(RecalcTrigger,Trigger6M)),NA())</f>
        <v>1.4530280459714717E-2</v>
      </c>
      <c r="Q2398" s="183">
        <f>IFERROR(_xll.qlIndexFixing(ONIndex1Y,I2398,TRUE,_xll.ohTrigger(RecalcTrigger,Trigger1Y)),NA())</f>
        <v>1.4632078397154302E-2</v>
      </c>
    </row>
    <row r="2399" spans="2:17" x14ac:dyDescent="0.2">
      <c r="B2399" s="39" t="s">
        <v>42</v>
      </c>
      <c r="D2399" s="42">
        <f>_xll.qlCalendarAdvance(Calendar,$D2398,B2399,"f",FALSE)</f>
        <v>56283</v>
      </c>
      <c r="E2399" s="177">
        <f>_xll.qlInterestRateIndexValueDate(IndexON,D2399)</f>
        <v>56283</v>
      </c>
      <c r="F2399" s="193">
        <f>IFERROR(_xll.qlIndexFixing(IndexON,D2399,TRUE,_xll.ohTrigger(RecalcTrigger,TriggerON)),NA())</f>
        <v>1.4103719571902928E-2</v>
      </c>
      <c r="H2399" s="42">
        <f>_xll.qlCalendarAdvance(Calendar,$H2398,B2399,"f",FALSE)</f>
        <v>56283</v>
      </c>
      <c r="I2399" s="177">
        <f>_xll.qlInterestRateIndexValueDate(Index1M,$H2399)</f>
        <v>56285</v>
      </c>
      <c r="J2399" s="182">
        <f>IFERROR(_xll.qlIndexFixing(Index1M,$H2399,TRUE,_xll.ohTrigger(RecalcTrigger,Trigger1M)),NA())</f>
        <v>1.4100556521624088E-2</v>
      </c>
      <c r="K2399" s="44">
        <f>IFERROR(_xll.qlIndexFixing(Index3M,H2399,TRUE,_xll.ohTrigger(RecalcTrigger,Trigger3M)),NA())</f>
        <v>1.4771326988495072E-2</v>
      </c>
      <c r="L2399" s="44">
        <f>IFERROR(_xll.qlIndexFixing(Index6M,$H2399,TRUE,_xll.ohTrigger(RecalcTrigger,Trigger6M)),NA())</f>
        <v>1.445191369799702E-2</v>
      </c>
      <c r="M2399" s="183">
        <f>IFERROR(_xll.qlIndexFixing(Index1Y,$H2399,TRUE,_xll.ohTrigger(RecalcTrigger,Trigger1Y)),NA())</f>
        <v>1.4530268578822175E-2</v>
      </c>
      <c r="N2399" s="182">
        <f>IFERROR(_xll.qlIndexFixing(ONIndex1M,I2399,TRUE,_xll.ohTrigger(RecalcTrigger,Trigger1M)),NA())</f>
        <v>1.4102742546562297E-2</v>
      </c>
      <c r="O2399" s="44">
        <f>IFERROR(_xll.qlIndexFixing(ONIndex3M,I2399,TRUE,_xll.ohTrigger(RecalcTrigger,Trigger3M)),NA())</f>
        <v>1.4747963759100813E-2</v>
      </c>
      <c r="P2399" s="44">
        <f>IFERROR(_xll.qlIndexFixing(ONIndex6M,I2399,TRUE,_xll.ohTrigger(RecalcTrigger,Trigger6M)),NA())</f>
        <v>1.4521024852314213E-2</v>
      </c>
      <c r="Q2399" s="183">
        <f>IFERROR(_xll.qlIndexFixing(ONIndex1Y,I2399,TRUE,_xll.ohTrigger(RecalcTrigger,Trigger1Y)),NA())</f>
        <v>1.4624816998392021E-2</v>
      </c>
    </row>
    <row r="2400" spans="2:17" x14ac:dyDescent="0.2">
      <c r="B2400" s="39" t="s">
        <v>42</v>
      </c>
      <c r="D2400" s="42">
        <f>_xll.qlCalendarAdvance(Calendar,$D2399,B2400,"f",FALSE)</f>
        <v>56290</v>
      </c>
      <c r="E2400" s="177">
        <f>_xll.qlInterestRateIndexValueDate(IndexON,D2400)</f>
        <v>56290</v>
      </c>
      <c r="F2400" s="193">
        <f>IFERROR(_xll.qlIndexFixing(IndexON,D2400,TRUE,_xll.ohTrigger(RecalcTrigger,TriggerON)),NA())</f>
        <v>1.4096627127990757E-2</v>
      </c>
      <c r="H2400" s="42">
        <f>_xll.qlCalendarAdvance(Calendar,$H2399,B2400,"f",FALSE)</f>
        <v>56290</v>
      </c>
      <c r="I2400" s="177">
        <f>_xll.qlInterestRateIndexValueDate(Index1M,$H2400)</f>
        <v>56292</v>
      </c>
      <c r="J2400" s="182">
        <f>IFERROR(_xll.qlIndexFixing(Index1M,$H2400,TRUE,_xll.ohTrigger(RecalcTrigger,Trigger1M)),NA())</f>
        <v>1.4093424059368991E-2</v>
      </c>
      <c r="K2400" s="44">
        <f>IFERROR(_xll.qlIndexFixing(Index3M,H2400,TRUE,_xll.ohTrigger(RecalcTrigger,Trigger3M)),NA())</f>
        <v>1.4770753601655041E-2</v>
      </c>
      <c r="L2400" s="44">
        <f>IFERROR(_xll.qlIndexFixing(Index6M,$H2400,TRUE,_xll.ohTrigger(RecalcTrigger,Trigger6M)),NA())</f>
        <v>1.444168783712867E-2</v>
      </c>
      <c r="M2400" s="183">
        <f>IFERROR(_xll.qlIndexFixing(Index1Y,$H2400,TRUE,_xll.ohTrigger(RecalcTrigger,Trigger1Y)),NA())</f>
        <v>1.4521963229763164E-2</v>
      </c>
      <c r="N2400" s="182">
        <f>IFERROR(_xll.qlIndexFixing(ONIndex1M,I2400,TRUE,_xll.ohTrigger(RecalcTrigger,Trigger1M)),NA())</f>
        <v>1.4095665420637005E-2</v>
      </c>
      <c r="O2400" s="44">
        <f>IFERROR(_xll.qlIndexFixing(ONIndex3M,I2400,TRUE,_xll.ohTrigger(RecalcTrigger,Trigger3M)),NA())</f>
        <v>1.4747403607815457E-2</v>
      </c>
      <c r="P2400" s="44">
        <f>IFERROR(_xll.qlIndexFixing(ONIndex6M,I2400,TRUE,_xll.ohTrigger(RecalcTrigger,Trigger6M)),NA())</f>
        <v>1.4511702624924183E-2</v>
      </c>
      <c r="Q2400" s="183">
        <f>IFERROR(_xll.qlIndexFixing(ONIndex1Y,I2400,TRUE,_xll.ohTrigger(RecalcTrigger,Trigger1Y)),NA())</f>
        <v>1.4617521496509411E-2</v>
      </c>
    </row>
    <row r="2401" spans="2:17" x14ac:dyDescent="0.2">
      <c r="B2401" s="39" t="s">
        <v>42</v>
      </c>
      <c r="D2401" s="42">
        <f>_xll.qlCalendarAdvance(Calendar,$D2400,B2401,"f",FALSE)</f>
        <v>56297</v>
      </c>
      <c r="E2401" s="177">
        <f>_xll.qlInterestRateIndexValueDate(IndexON,D2401)</f>
        <v>56297</v>
      </c>
      <c r="F2401" s="193">
        <f>IFERROR(_xll.qlIndexFixing(IndexON,D2401,TRUE,_xll.ohTrigger(RecalcTrigger,TriggerON)),NA())</f>
        <v>1.4089498057296979E-2</v>
      </c>
      <c r="H2401" s="42">
        <f>_xll.qlCalendarAdvance(Calendar,$H2400,B2401,"f",FALSE)</f>
        <v>56297</v>
      </c>
      <c r="I2401" s="177">
        <f>_xll.qlInterestRateIndexValueDate(Index1M,$H2401)</f>
        <v>56299</v>
      </c>
      <c r="J2401" s="182">
        <f>IFERROR(_xll.qlIndexFixing(Index1M,$H2401,TRUE,_xll.ohTrigger(RecalcTrigger,Trigger1M)),NA())</f>
        <v>1.4086256305769762E-2</v>
      </c>
      <c r="K2401" s="44">
        <f>IFERROR(_xll.qlIndexFixing(Index3M,H2401,TRUE,_xll.ohTrigger(RecalcTrigger,Trigger3M)),NA())</f>
        <v>1.4770178247145837E-2</v>
      </c>
      <c r="L2401" s="44">
        <f>IFERROR(_xll.qlIndexFixing(Index6M,$H2401,TRUE,_xll.ohTrigger(RecalcTrigger,Trigger6M)),NA())</f>
        <v>1.4431393481998567E-2</v>
      </c>
      <c r="M2401" s="183">
        <f>IFERROR(_xll.qlIndexFixing(Index1Y,$H2401,TRUE,_xll.ohTrigger(RecalcTrigger,Trigger1Y)),NA())</f>
        <v>1.4513622006848595E-2</v>
      </c>
      <c r="N2401" s="182">
        <f>IFERROR(_xll.qlIndexFixing(ONIndex1M,I2401,TRUE,_xll.ohTrigger(RecalcTrigger,Trigger1M)),NA())</f>
        <v>1.4088553104460999E-2</v>
      </c>
      <c r="O2401" s="44">
        <f>IFERROR(_xll.qlIndexFixing(ONIndex3M,I2401,TRUE,_xll.ohTrigger(RecalcTrigger,Trigger3M)),NA())</f>
        <v>1.4746841510246966E-2</v>
      </c>
      <c r="P2401" s="44">
        <f>IFERROR(_xll.qlIndexFixing(ONIndex6M,I2401,TRUE,_xll.ohTrigger(RecalcTrigger,Trigger6M)),NA())</f>
        <v>1.4502313669630951E-2</v>
      </c>
      <c r="Q2401" s="183">
        <f>IFERROR(_xll.qlIndexFixing(ONIndex1Y,I2401,TRUE,_xll.ohTrigger(RecalcTrigger,Trigger1Y)),NA())</f>
        <v>1.461019184130663E-2</v>
      </c>
    </row>
    <row r="2402" spans="2:17" x14ac:dyDescent="0.2">
      <c r="B2402" s="39" t="s">
        <v>42</v>
      </c>
      <c r="D2402" s="42">
        <f>_xll.qlCalendarAdvance(Calendar,$D2401,B2402,"f",FALSE)</f>
        <v>56304</v>
      </c>
      <c r="E2402" s="177">
        <f>_xll.qlInterestRateIndexValueDate(IndexON,D2402)</f>
        <v>56304</v>
      </c>
      <c r="F2402" s="193">
        <f>IFERROR(_xll.qlIndexFixing(IndexON,D2402,TRUE,_xll.ohTrigger(RecalcTrigger,TriggerON)),NA())</f>
        <v>1.4082332306823986E-2</v>
      </c>
      <c r="H2402" s="42">
        <f>_xll.qlCalendarAdvance(Calendar,$H2401,B2402,"f",FALSE)</f>
        <v>56304</v>
      </c>
      <c r="I2402" s="177">
        <f>_xll.qlInterestRateIndexValueDate(Index1M,$H2402)</f>
        <v>56306</v>
      </c>
      <c r="J2402" s="182">
        <f>IFERROR(_xll.qlIndexFixing(Index1M,$H2402,TRUE,_xll.ohTrigger(RecalcTrigger,Trigger1M)),NA())</f>
        <v>1.4079053211029091E-2</v>
      </c>
      <c r="K2402" s="44">
        <f>IFERROR(_xll.qlIndexFixing(Index3M,H2402,TRUE,_xll.ohTrigger(RecalcTrigger,Trigger3M)),NA())</f>
        <v>1.4769600922466089E-2</v>
      </c>
      <c r="L2402" s="44">
        <f>IFERROR(_xll.qlIndexFixing(Index6M,$H2402,TRUE,_xll.ohTrigger(RecalcTrigger,Trigger6M)),NA())</f>
        <v>1.4421030524861735E-2</v>
      </c>
      <c r="M2402" s="183">
        <f>IFERROR(_xll.qlIndexFixing(Index1Y,$H2402,TRUE,_xll.ohTrigger(RecalcTrigger,Trigger1Y)),NA())</f>
        <v>1.4505244860313347E-2</v>
      </c>
      <c r="N2402" s="182">
        <f>IFERROR(_xll.qlIndexFixing(ONIndex1M,I2402,TRUE,_xll.ohTrigger(RecalcTrigger,Trigger1M)),NA())</f>
        <v>1.4081405548074244E-2</v>
      </c>
      <c r="O2402" s="44">
        <f>IFERROR(_xll.qlIndexFixing(ONIndex3M,I2402,TRUE,_xll.ohTrigger(RecalcTrigger,Trigger3M)),NA())</f>
        <v>1.4746277463597579E-2</v>
      </c>
      <c r="P2402" s="44">
        <f>IFERROR(_xll.qlIndexFixing(ONIndex6M,I2402,TRUE,_xll.ohTrigger(RecalcTrigger,Trigger6M)),NA())</f>
        <v>1.4492857878281029E-2</v>
      </c>
      <c r="Q2402" s="183">
        <f>IFERROR(_xll.qlIndexFixing(ONIndex1Y,I2402,TRUE,_xll.ohTrigger(RecalcTrigger,Trigger1Y)),NA())</f>
        <v>1.4602827983063449E-2</v>
      </c>
    </row>
    <row r="2403" spans="2:17" x14ac:dyDescent="0.2">
      <c r="B2403" s="39" t="s">
        <v>42</v>
      </c>
      <c r="D2403" s="42">
        <f>_xll.qlCalendarAdvance(Calendar,$D2402,B2403,"f",FALSE)</f>
        <v>56311</v>
      </c>
      <c r="E2403" s="177">
        <f>_xll.qlInterestRateIndexValueDate(IndexON,D2403)</f>
        <v>56311</v>
      </c>
      <c r="F2403" s="193">
        <f>IFERROR(_xll.qlIndexFixing(IndexON,D2403,TRUE,_xll.ohTrigger(RecalcTrigger,TriggerON)),NA())</f>
        <v>1.4075129824373533E-2</v>
      </c>
      <c r="H2403" s="42">
        <f>_xll.qlCalendarAdvance(Calendar,$H2402,B2403,"f",FALSE)</f>
        <v>56311</v>
      </c>
      <c r="I2403" s="177">
        <f>_xll.qlInterestRateIndexValueDate(Index1M,$H2403)</f>
        <v>56313</v>
      </c>
      <c r="J2403" s="182">
        <f>IFERROR(_xll.qlIndexFixing(Index1M,$H2403,TRUE,_xll.ohTrigger(RecalcTrigger,Trigger1M)),NA())</f>
        <v>1.4070832262224886E-2</v>
      </c>
      <c r="K2403" s="44">
        <f>IFERROR(_xll.qlIndexFixing(Index3M,H2403,TRUE,_xll.ohTrigger(RecalcTrigger,Trigger3M)),NA())</f>
        <v>1.4769804088432828E-2</v>
      </c>
      <c r="L2403" s="44">
        <f>IFERROR(_xll.qlIndexFixing(Index6M,$H2403,TRUE,_xll.ohTrigger(RecalcTrigger,Trigger6M)),NA())</f>
        <v>1.4408187042009283E-2</v>
      </c>
      <c r="M2403" s="183">
        <f>IFERROR(_xll.qlIndexFixing(Index1Y,$H2403,TRUE,_xll.ohTrigger(RecalcTrigger,Trigger1Y)),NA())</f>
        <v>1.4496831740400834E-2</v>
      </c>
      <c r="N2403" s="182">
        <f>IFERROR(_xll.qlIndexFixing(ONIndex1M,I2403,TRUE,_xll.ohTrigger(RecalcTrigger,Trigger1M)),NA())</f>
        <v>1.4074222701836447E-2</v>
      </c>
      <c r="O2403" s="44">
        <f>IFERROR(_xll.qlIndexFixing(ONIndex3M,I2403,TRUE,_xll.ohTrigger(RecalcTrigger,Trigger3M)),NA())</f>
        <v>1.4745711465629086E-2</v>
      </c>
      <c r="P2403" s="44">
        <f>IFERROR(_xll.qlIndexFixing(ONIndex6M,I2403,TRUE,_xll.ohTrigger(RecalcTrigger,Trigger6M)),NA())</f>
        <v>1.4483335142640996E-2</v>
      </c>
      <c r="Q2403" s="183">
        <f>IFERROR(_xll.qlIndexFixing(ONIndex1Y,I2403,TRUE,_xll.ohTrigger(RecalcTrigger,Trigger1Y)),NA())</f>
        <v>1.4595429871580023E-2</v>
      </c>
    </row>
    <row r="2404" spans="2:17" x14ac:dyDescent="0.2">
      <c r="B2404" s="39" t="s">
        <v>42</v>
      </c>
      <c r="D2404" s="42">
        <f>_xll.qlCalendarAdvance(Calendar,$D2403,B2404,"f",FALSE)</f>
        <v>56318</v>
      </c>
      <c r="E2404" s="177">
        <f>_xll.qlInterestRateIndexValueDate(IndexON,D2404)</f>
        <v>56318</v>
      </c>
      <c r="F2404" s="193">
        <f>IFERROR(_xll.qlIndexFixing(IndexON,D2404,TRUE,_xll.ohTrigger(RecalcTrigger,TriggerON)),NA())</f>
        <v>1.4067890557267759E-2</v>
      </c>
      <c r="H2404" s="42">
        <f>_xll.qlCalendarAdvance(Calendar,$H2403,B2404,"f",FALSE)</f>
        <v>56318</v>
      </c>
      <c r="I2404" s="177">
        <f>_xll.qlInterestRateIndexValueDate(Index1M,$H2404)</f>
        <v>56320</v>
      </c>
      <c r="J2404" s="182">
        <f>IFERROR(_xll.qlIndexFixing(Index1M,$H2404,TRUE,_xll.ohTrigger(RecalcTrigger,Trigger1M)),NA())</f>
        <v>1.4063547052624303E-2</v>
      </c>
      <c r="K2404" s="44">
        <f>IFERROR(_xll.qlIndexFixing(Index3M,H2404,TRUE,_xll.ohTrigger(RecalcTrigger,Trigger3M)),NA())</f>
        <v>1.4769222319684E-2</v>
      </c>
      <c r="L2404" s="44">
        <f>IFERROR(_xll.qlIndexFixing(Index6M,$H2404,TRUE,_xll.ohTrigger(RecalcTrigger,Trigger6M)),NA())</f>
        <v>1.4397659686779151E-2</v>
      </c>
      <c r="M2404" s="183">
        <f>IFERROR(_xll.qlIndexFixing(Index1Y,$H2404,TRUE,_xll.ohTrigger(RecalcTrigger,Trigger1Y)),NA())</f>
        <v>1.448838259735798E-2</v>
      </c>
      <c r="N2404" s="182">
        <f>IFERROR(_xll.qlIndexFixing(ONIndex1M,I2404,TRUE,_xll.ohTrigger(RecalcTrigger,Trigger1M)),NA())</f>
        <v>1.4067004515947445E-2</v>
      </c>
      <c r="O2404" s="44">
        <f>IFERROR(_xll.qlIndexFixing(ONIndex3M,I2404,TRUE,_xll.ohTrigger(RecalcTrigger,Trigger3M)),NA())</f>
        <v>1.4745143513783532E-2</v>
      </c>
      <c r="P2404" s="44">
        <f>IFERROR(_xll.qlIndexFixing(ONIndex6M,I2404,TRUE,_xll.ohTrigger(RecalcTrigger,Trigger6M)),NA())</f>
        <v>1.4473745355116918E-2</v>
      </c>
      <c r="Q2404" s="183">
        <f>IFERROR(_xll.qlIndexFixing(ONIndex1Y,I2404,TRUE,_xll.ohTrigger(RecalcTrigger,Trigger1Y)),NA())</f>
        <v>1.4587997457295998E-2</v>
      </c>
    </row>
    <row r="2405" spans="2:17" x14ac:dyDescent="0.2">
      <c r="B2405" s="39" t="s">
        <v>42</v>
      </c>
      <c r="D2405" s="42">
        <f>_xll.qlCalendarAdvance(Calendar,$D2404,B2405,"f",FALSE)</f>
        <v>56325</v>
      </c>
      <c r="E2405" s="177">
        <f>_xll.qlInterestRateIndexValueDate(IndexON,D2405)</f>
        <v>56325</v>
      </c>
      <c r="F2405" s="193">
        <f>IFERROR(_xll.qlIndexFixing(IndexON,D2405,TRUE,_xll.ohTrigger(RecalcTrigger,TriggerON)),NA())</f>
        <v>1.4060614453068609E-2</v>
      </c>
      <c r="H2405" s="42">
        <f>_xll.qlCalendarAdvance(Calendar,$H2404,B2405,"f",FALSE)</f>
        <v>56325</v>
      </c>
      <c r="I2405" s="177">
        <f>_xll.qlInterestRateIndexValueDate(Index1M,$H2405)</f>
        <v>56327</v>
      </c>
      <c r="J2405" s="182">
        <f>IFERROR(_xll.qlIndexFixing(Index1M,$H2405,TRUE,_xll.ohTrigger(RecalcTrigger,Trigger1M)),NA())</f>
        <v>1.4056226333276078E-2</v>
      </c>
      <c r="K2405" s="44">
        <f>IFERROR(_xll.qlIndexFixing(Index3M,H2405,TRUE,_xll.ohTrigger(RecalcTrigger,Trigger3M)),NA())</f>
        <v>1.4768638572467348E-2</v>
      </c>
      <c r="L2405" s="44">
        <f>IFERROR(_xll.qlIndexFixing(Index6M,$H2405,TRUE,_xll.ohTrigger(RecalcTrigger,Trigger6M)),NA())</f>
        <v>1.4387063355691308E-2</v>
      </c>
      <c r="M2405" s="183">
        <f>IFERROR(_xll.qlIndexFixing(Index1Y,$H2405,TRUE,_xll.ohTrigger(RecalcTrigger,Trigger1Y)),NA())</f>
        <v>1.4479897381438277E-2</v>
      </c>
      <c r="N2405" s="182">
        <f>IFERROR(_xll.qlIndexFixing(ONIndex1M,I2405,TRUE,_xll.ohTrigger(RecalcTrigger,Trigger1M)),NA())</f>
        <v>1.4059750940447202E-2</v>
      </c>
      <c r="O2405" s="44">
        <f>IFERROR(_xll.qlIndexFixing(ONIndex3M,I2405,TRUE,_xll.ohTrigger(RecalcTrigger,Trigger3M)),NA())</f>
        <v>1.4744573605662836E-2</v>
      </c>
      <c r="P2405" s="44">
        <f>IFERROR(_xll.qlIndexFixing(ONIndex6M,I2405,TRUE,_xll.ohTrigger(RecalcTrigger,Trigger6M)),NA())</f>
        <v>1.4464088407395437E-2</v>
      </c>
      <c r="Q2405" s="183">
        <f>IFERROR(_xll.qlIndexFixing(ONIndex1Y,I2405,TRUE,_xll.ohTrigger(RecalcTrigger,Trigger1Y)),NA())</f>
        <v>1.4580530690011528E-2</v>
      </c>
    </row>
    <row r="2406" spans="2:17" x14ac:dyDescent="0.2">
      <c r="B2406" s="39" t="s">
        <v>42</v>
      </c>
      <c r="D2406" s="42">
        <f>_xll.qlCalendarAdvance(Calendar,$D2405,B2406,"f",FALSE)</f>
        <v>56332</v>
      </c>
      <c r="E2406" s="177">
        <f>_xll.qlInterestRateIndexValueDate(IndexON,D2406)</f>
        <v>56332</v>
      </c>
      <c r="F2406" s="193">
        <f>IFERROR(_xll.qlIndexFixing(IndexON,D2406,TRUE,_xll.ohTrigger(RecalcTrigger,TriggerON)),NA())</f>
        <v>1.4053301459258094E-2</v>
      </c>
      <c r="H2406" s="42">
        <f>_xll.qlCalendarAdvance(Calendar,$H2405,B2406,"f",FALSE)</f>
        <v>56332</v>
      </c>
      <c r="I2406" s="177">
        <f>_xll.qlInterestRateIndexValueDate(Index1M,$H2406)</f>
        <v>56334</v>
      </c>
      <c r="J2406" s="182">
        <f>IFERROR(_xll.qlIndexFixing(Index1M,$H2406,TRUE,_xll.ohTrigger(RecalcTrigger,Trigger1M)),NA())</f>
        <v>1.4048870054375051E-2</v>
      </c>
      <c r="K2406" s="44">
        <f>IFERROR(_xll.qlIndexFixing(Index3M,H2406,TRUE,_xll.ohTrigger(RecalcTrigger,Trigger3M)),NA())</f>
        <v>1.4768052844273575E-2</v>
      </c>
      <c r="L2406" s="44">
        <f>IFERROR(_xll.qlIndexFixing(Index6M,$H2406,TRUE,_xll.ohTrigger(RecalcTrigger,Trigger6M)),NA())</f>
        <v>1.4376397941047383E-2</v>
      </c>
      <c r="M2406" s="183">
        <f>IFERROR(_xll.qlIndexFixing(Index1Y,$H2406,TRUE,_xll.ohTrigger(RecalcTrigger,Trigger1Y)),NA())</f>
        <v>1.4471376042900471E-2</v>
      </c>
      <c r="N2406" s="182">
        <f>IFERROR(_xll.qlIndexFixing(ONIndex1M,I2406,TRUE,_xll.ohTrigger(RecalcTrigger,Trigger1M)),NA())</f>
        <v>1.4050372833596114E-2</v>
      </c>
      <c r="O2406" s="44">
        <f>IFERROR(_xll.qlIndexFixing(ONIndex3M,I2406,TRUE,_xll.ohTrigger(RecalcTrigger,Trigger3M)),NA())</f>
        <v>1.4743837987776232E-2</v>
      </c>
      <c r="P2406" s="44">
        <f>IFERROR(_xll.qlIndexFixing(ONIndex6M,I2406,TRUE,_xll.ohTrigger(RecalcTrigger,Trigger6M)),NA())</f>
        <v>1.4451573473746038E-2</v>
      </c>
      <c r="Q2406" s="183">
        <f>IFERROR(_xll.qlIndexFixing(ONIndex1Y,I2406,TRUE,_xll.ohTrigger(RecalcTrigger,Trigger1Y)),NA())</f>
        <v>1.4570880002562347E-2</v>
      </c>
    </row>
    <row r="2407" spans="2:17" x14ac:dyDescent="0.2">
      <c r="B2407" s="39" t="s">
        <v>42</v>
      </c>
      <c r="D2407" s="42">
        <f>_xll.qlCalendarAdvance(Calendar,$D2406,B2407,"f",FALSE)</f>
        <v>56339</v>
      </c>
      <c r="E2407" s="177">
        <f>_xll.qlInterestRateIndexValueDate(IndexON,D2407)</f>
        <v>56339</v>
      </c>
      <c r="F2407" s="193">
        <f>IFERROR(_xll.qlIndexFixing(IndexON,D2407,TRUE,_xll.ohTrigger(RecalcTrigger,TriggerON)),NA())</f>
        <v>1.4045951523158351E-2</v>
      </c>
      <c r="H2407" s="42">
        <f>_xll.qlCalendarAdvance(Calendar,$H2406,B2407,"f",FALSE)</f>
        <v>56339</v>
      </c>
      <c r="I2407" s="177">
        <f>_xll.qlInterestRateIndexValueDate(Index1M,$H2407)</f>
        <v>56341</v>
      </c>
      <c r="J2407" s="182">
        <f>IFERROR(_xll.qlIndexFixing(Index1M,$H2407,TRUE,_xll.ohTrigger(RecalcTrigger,Trigger1M)),NA())</f>
        <v>1.4041478166116061E-2</v>
      </c>
      <c r="K2407" s="44">
        <f>IFERROR(_xll.qlIndexFixing(Index3M,H2407,TRUE,_xll.ohTrigger(RecalcTrigger,Trigger3M)),NA())</f>
        <v>1.4767204983420152E-2</v>
      </c>
      <c r="L2407" s="44">
        <f>IFERROR(_xll.qlIndexFixing(Index6M,$H2407,TRUE,_xll.ohTrigger(RecalcTrigger,Trigger6M)),NA())</f>
        <v>1.4367176691384195E-2</v>
      </c>
      <c r="M2407" s="183">
        <f>IFERROR(_xll.qlIndexFixing(Index1Y,$H2407,TRUE,_xll.ohTrigger(RecalcTrigger,Trigger1Y)),NA())</f>
        <v>1.4462818532008566E-2</v>
      </c>
      <c r="N2407" s="182">
        <f>IFERROR(_xll.qlIndexFixing(ONIndex1M,I2407,TRUE,_xll.ohTrigger(RecalcTrigger,Trigger1M)),NA())</f>
        <v>1.4045137421412335E-2</v>
      </c>
      <c r="O2407" s="44">
        <f>IFERROR(_xll.qlIndexFixing(ONIndex3M,I2407,TRUE,_xll.ohTrigger(RecalcTrigger,Trigger3M)),NA())</f>
        <v>1.4743427909964524E-2</v>
      </c>
      <c r="P2407" s="44">
        <f>IFERROR(_xll.qlIndexFixing(ONIndex6M,I2407,TRUE,_xll.ohTrigger(RecalcTrigger,Trigger6M)),NA())</f>
        <v>1.4444572599785488E-2</v>
      </c>
      <c r="Q2407" s="183">
        <f>IFERROR(_xll.qlIndexFixing(ONIndex1Y,I2407,TRUE,_xll.ohTrigger(RecalcTrigger,Trigger1Y)),NA())</f>
        <v>1.4565493897160664E-2</v>
      </c>
    </row>
    <row r="2408" spans="2:17" x14ac:dyDescent="0.2">
      <c r="B2408" s="39" t="s">
        <v>42</v>
      </c>
      <c r="D2408" s="42">
        <f>_xll.qlCalendarAdvance(Calendar,$D2407,B2408,"f",FALSE)</f>
        <v>56346</v>
      </c>
      <c r="E2408" s="177">
        <f>_xll.qlInterestRateIndexValueDate(IndexON,D2408)</f>
        <v>56346</v>
      </c>
      <c r="F2408" s="193">
        <f>IFERROR(_xll.qlIndexFixing(IndexON,D2408,TRUE,_xll.ohTrigger(RecalcTrigger,TriggerON)),NA())</f>
        <v>1.4038564592731007E-2</v>
      </c>
      <c r="H2408" s="42">
        <f>_xll.qlCalendarAdvance(Calendar,$H2407,B2408,"f",FALSE)</f>
        <v>56346</v>
      </c>
      <c r="I2408" s="177">
        <f>_xll.qlInterestRateIndexValueDate(Index1M,$H2408)</f>
        <v>56348</v>
      </c>
      <c r="J2408" s="182">
        <f>IFERROR(_xll.qlIndexFixing(Index1M,$H2408,TRUE,_xll.ohTrigger(RecalcTrigger,Trigger1M)),NA())</f>
        <v>1.403405061869395E-2</v>
      </c>
      <c r="K2408" s="44">
        <f>IFERROR(_xll.qlIndexFixing(Index3M,H2408,TRUE,_xll.ohTrigger(RecalcTrigger,Trigger3M)),NA())</f>
        <v>1.4766615452225301E-2</v>
      </c>
      <c r="L2408" s="44">
        <f>IFERROR(_xll.qlIndexFixing(Index6M,$H2408,TRUE,_xll.ohTrigger(RecalcTrigger,Trigger6M)),NA())</f>
        <v>1.4356389033954118E-2</v>
      </c>
      <c r="M2408" s="183">
        <f>IFERROR(_xll.qlIndexFixing(Index1Y,$H2408,TRUE,_xll.ohTrigger(RecalcTrigger,Trigger1Y)),NA())</f>
        <v>1.4454224799033355E-2</v>
      </c>
      <c r="N2408" s="182">
        <f>IFERROR(_xll.qlIndexFixing(ONIndex1M,I2408,TRUE,_xll.ohTrigger(RecalcTrigger,Trigger1M)),NA())</f>
        <v>1.4037777378437255E-2</v>
      </c>
      <c r="O2408" s="44">
        <f>IFERROR(_xll.qlIndexFixing(ONIndex3M,I2408,TRUE,_xll.ohTrigger(RecalcTrigger,Trigger3M)),NA())</f>
        <v>1.4742852117670679E-2</v>
      </c>
      <c r="P2408" s="44">
        <f>IFERROR(_xll.qlIndexFixing(ONIndex6M,I2408,TRUE,_xll.ohTrigger(RecalcTrigger,Trigger6M)),NA())</f>
        <v>1.4434713523669984E-2</v>
      </c>
      <c r="Q2408" s="183">
        <f>IFERROR(_xll.qlIndexFixing(ONIndex1Y,I2408,TRUE,_xll.ohTrigger(RecalcTrigger,Trigger1Y)),NA())</f>
        <v>1.4557923771514325E-2</v>
      </c>
    </row>
    <row r="2409" spans="2:17" x14ac:dyDescent="0.2">
      <c r="B2409" s="39" t="s">
        <v>42</v>
      </c>
      <c r="D2409" s="42">
        <f>_xll.qlCalendarAdvance(Calendar,$D2408,B2409,"f",FALSE)</f>
        <v>56353</v>
      </c>
      <c r="E2409" s="177">
        <f>_xll.qlInterestRateIndexValueDate(IndexON,D2409)</f>
        <v>56353</v>
      </c>
      <c r="F2409" s="193">
        <f>IFERROR(_xll.qlIndexFixing(IndexON,D2409,TRUE,_xll.ohTrigger(RecalcTrigger,TriggerON)),NA())</f>
        <v>1.4031140615058391E-2</v>
      </c>
      <c r="H2409" s="42">
        <f>_xll.qlCalendarAdvance(Calendar,$H2408,B2409,"f",FALSE)</f>
        <v>56353</v>
      </c>
      <c r="I2409" s="177">
        <f>_xll.qlInterestRateIndexValueDate(Index1M,$H2409)</f>
        <v>56355</v>
      </c>
      <c r="J2409" s="182">
        <f>IFERROR(_xll.qlIndexFixing(Index1M,$H2409,TRUE,_xll.ohTrigger(RecalcTrigger,Trigger1M)),NA())</f>
        <v>1.4026587362313547E-2</v>
      </c>
      <c r="K2409" s="44">
        <f>IFERROR(_xll.qlIndexFixing(Index3M,H2409,TRUE,_xll.ohTrigger(RecalcTrigger,Trigger3M)),NA())</f>
        <v>1.4766023932794062E-2</v>
      </c>
      <c r="L2409" s="44">
        <f>IFERROR(_xll.qlIndexFixing(Index6M,$H2409,TRUE,_xll.ohTrigger(RecalcTrigger,Trigger6M)),NA())</f>
        <v>1.4345532000304299E-2</v>
      </c>
      <c r="M2409" s="183">
        <f>IFERROR(_xll.qlIndexFixing(Index1Y,$H2409,TRUE,_xll.ohTrigger(RecalcTrigger,Trigger1Y)),NA())</f>
        <v>1.4444184847603689E-2</v>
      </c>
      <c r="N2409" s="182">
        <f>IFERROR(_xll.qlIndexFixing(ONIndex1M,I2409,TRUE,_xll.ohTrigger(RecalcTrigger,Trigger1M)),NA())</f>
        <v>1.4030381746650278E-2</v>
      </c>
      <c r="O2409" s="44">
        <f>IFERROR(_xll.qlIndexFixing(ONIndex3M,I2409,TRUE,_xll.ohTrigger(RecalcTrigger,Trigger3M)),NA())</f>
        <v>1.4742274358869878E-2</v>
      </c>
      <c r="P2409" s="44">
        <f>IFERROR(_xll.qlIndexFixing(ONIndex6M,I2409,TRUE,_xll.ohTrigger(RecalcTrigger,Trigger6M)),NA())</f>
        <v>1.4424786855382621E-2</v>
      </c>
      <c r="Q2409" s="183">
        <f>IFERROR(_xll.qlIndexFixing(ONIndex1Y,I2409,TRUE,_xll.ohTrigger(RecalcTrigger,Trigger1Y)),NA())</f>
        <v>1.4550319093507014E-2</v>
      </c>
    </row>
    <row r="2410" spans="2:17" x14ac:dyDescent="0.2">
      <c r="B2410" s="39" t="s">
        <v>42</v>
      </c>
      <c r="D2410" s="42">
        <f>_xll.qlCalendarAdvance(Calendar,$D2409,B2410,"f",FALSE)</f>
        <v>56360</v>
      </c>
      <c r="E2410" s="177">
        <f>_xll.qlInterestRateIndexValueDate(IndexON,D2410)</f>
        <v>56360</v>
      </c>
      <c r="F2410" s="193">
        <f>IFERROR(_xll.qlIndexFixing(IndexON,D2410,TRUE,_xll.ohTrigger(RecalcTrigger,TriggerON)),NA())</f>
        <v>1.4023679537782385E-2</v>
      </c>
      <c r="H2410" s="42">
        <f>_xll.qlCalendarAdvance(Calendar,$H2409,B2410,"f",FALSE)</f>
        <v>56360</v>
      </c>
      <c r="I2410" s="177">
        <f>_xll.qlInterestRateIndexValueDate(Index1M,$H2410)</f>
        <v>56362</v>
      </c>
      <c r="J2410" s="182">
        <f>IFERROR(_xll.qlIndexFixing(Index1M,$H2410,TRUE,_xll.ohTrigger(RecalcTrigger,Trigger1M)),NA())</f>
        <v>1.4019088347159703E-2</v>
      </c>
      <c r="K2410" s="44">
        <f>IFERROR(_xll.qlIndexFixing(Index3M,H2410,TRUE,_xll.ohTrigger(RecalcTrigger,Trigger3M)),NA())</f>
        <v>1.4765430422622943E-2</v>
      </c>
      <c r="L2410" s="44">
        <f>IFERROR(_xll.qlIndexFixing(Index6M,$H2410,TRUE,_xll.ohTrigger(RecalcTrigger,Trigger6M)),NA())</f>
        <v>1.4334605482769169E-2</v>
      </c>
      <c r="M2410" s="183">
        <f>IFERROR(_xll.qlIndexFixing(Index1Y,$H2410,TRUE,_xll.ohTrigger(RecalcTrigger,Trigger1Y)),NA())</f>
        <v>1.4436928467940939E-2</v>
      </c>
      <c r="N2410" s="182">
        <f>IFERROR(_xll.qlIndexFixing(ONIndex1M,I2410,TRUE,_xll.ohTrigger(RecalcTrigger,Trigger1M)),NA())</f>
        <v>1.4022950476171303E-2</v>
      </c>
      <c r="O2410" s="44">
        <f>IFERROR(_xll.qlIndexFixing(ONIndex3M,I2410,TRUE,_xll.ohTrigger(RecalcTrigger,Trigger3M)),NA())</f>
        <v>1.4741694631164037E-2</v>
      </c>
      <c r="P2410" s="44">
        <f>IFERROR(_xll.qlIndexFixing(ONIndex6M,I2410,TRUE,_xll.ohTrigger(RecalcTrigger,Trigger6M)),NA())</f>
        <v>1.4414792486929784E-2</v>
      </c>
      <c r="Q2410" s="183">
        <f>IFERROR(_xll.qlIndexFixing(ONIndex1Y,I2410,TRUE,_xll.ohTrigger(RecalcTrigger,Trigger1Y)),NA())</f>
        <v>1.4542679812779014E-2</v>
      </c>
    </row>
    <row r="2411" spans="2:17" x14ac:dyDescent="0.2">
      <c r="B2411" s="39" t="s">
        <v>42</v>
      </c>
      <c r="D2411" s="42">
        <f>_xll.qlCalendarAdvance(Calendar,$D2410,B2411,"f",FALSE)</f>
        <v>56367</v>
      </c>
      <c r="E2411" s="177">
        <f>_xll.qlInterestRateIndexValueDate(IndexON,D2411)</f>
        <v>56367</v>
      </c>
      <c r="F2411" s="193">
        <f>IFERROR(_xll.qlIndexFixing(IndexON,D2411,TRUE,_xll.ohTrigger(RecalcTrigger,TriggerON)),NA())</f>
        <v>1.4016181308065256E-2</v>
      </c>
      <c r="H2411" s="42">
        <f>_xll.qlCalendarAdvance(Calendar,$H2410,B2411,"f",FALSE)</f>
        <v>56367</v>
      </c>
      <c r="I2411" s="177">
        <f>_xll.qlInterestRateIndexValueDate(Index1M,$H2411)</f>
        <v>56369</v>
      </c>
      <c r="J2411" s="182">
        <f>IFERROR(_xll.qlIndexFixing(Index1M,$H2411,TRUE,_xll.ohTrigger(RecalcTrigger,Trigger1M)),NA())</f>
        <v>1.4012358891290429E-2</v>
      </c>
      <c r="K2411" s="44">
        <f>IFERROR(_xll.qlIndexFixing(Index3M,H2411,TRUE,_xll.ohTrigger(RecalcTrigger,Trigger3M)),NA())</f>
        <v>1.4765094400958032E-2</v>
      </c>
      <c r="L2411" s="44">
        <f>IFERROR(_xll.qlIndexFixing(Index6M,$H2411,TRUE,_xll.ohTrigger(RecalcTrigger,Trigger6M)),NA())</f>
        <v>1.4323609373691018E-2</v>
      </c>
      <c r="M2411" s="183">
        <f>IFERROR(_xll.qlIndexFixing(Index1Y,$H2411,TRUE,_xll.ohTrigger(RecalcTrigger,Trigger1Y)),NA())</f>
        <v>1.4428225770392255E-2</v>
      </c>
      <c r="N2411" s="182">
        <f>IFERROR(_xll.qlIndexFixing(ONIndex1M,I2411,TRUE,_xll.ohTrigger(RecalcTrigger,Trigger1M)),NA())</f>
        <v>1.4014413892651234E-2</v>
      </c>
      <c r="O2411" s="44">
        <f>IFERROR(_xll.qlIndexFixing(ONIndex3M,I2411,TRUE,_xll.ohTrigger(RecalcTrigger,Trigger3M)),NA())</f>
        <v>1.4741029671236916E-2</v>
      </c>
      <c r="P2411" s="44">
        <f>IFERROR(_xll.qlIndexFixing(ONIndex6M,I2411,TRUE,_xll.ohTrigger(RecalcTrigger,Trigger6M)),NA())</f>
        <v>1.4403287314834756E-2</v>
      </c>
      <c r="Q2411" s="183">
        <f>IFERROR(_xll.qlIndexFixing(ONIndex1Y,I2411,TRUE,_xll.ohTrigger(RecalcTrigger,Trigger1Y)),NA())</f>
        <v>1.4533906771685423E-2</v>
      </c>
    </row>
    <row r="2412" spans="2:17" x14ac:dyDescent="0.2">
      <c r="B2412" s="39" t="s">
        <v>42</v>
      </c>
      <c r="D2412" s="42">
        <f>_xll.qlCalendarAdvance(Calendar,$D2411,B2412,"f",FALSE)</f>
        <v>56374</v>
      </c>
      <c r="E2412" s="177">
        <f>_xll.qlInterestRateIndexValueDate(IndexON,D2412)</f>
        <v>56374</v>
      </c>
      <c r="F2412" s="193">
        <f>IFERROR(_xll.qlIndexFixing(IndexON,D2412,TRUE,_xll.ohTrigger(RecalcTrigger,TriggerON)),NA())</f>
        <v>1.4008645874028502E-2</v>
      </c>
      <c r="H2412" s="42">
        <f>_xll.qlCalendarAdvance(Calendar,$H2411,B2412,"f",FALSE)</f>
        <v>56374</v>
      </c>
      <c r="I2412" s="177">
        <f>_xll.qlInterestRateIndexValueDate(Index1M,$H2412)</f>
        <v>56376</v>
      </c>
      <c r="J2412" s="182">
        <f>IFERROR(_xll.qlIndexFixing(Index1M,$H2412,TRUE,_xll.ohTrigger(RecalcTrigger,Trigger1M)),NA())</f>
        <v>1.4003982841338525E-2</v>
      </c>
      <c r="K2412" s="44">
        <f>IFERROR(_xll.qlIndexFixing(Index3M,H2412,TRUE,_xll.ohTrigger(RecalcTrigger,Trigger3M)),NA())</f>
        <v>1.4764496734279275E-2</v>
      </c>
      <c r="L2412" s="44">
        <f>IFERROR(_xll.qlIndexFixing(Index6M,$H2412,TRUE,_xll.ohTrigger(RecalcTrigger,Trigger6M)),NA())</f>
        <v>1.4310948668704982E-2</v>
      </c>
      <c r="M2412" s="183">
        <f>IFERROR(_xll.qlIndexFixing(Index1Y,$H2412,TRUE,_xll.ohTrigger(RecalcTrigger,Trigger1Y)),NA())</f>
        <v>1.4419486651897531E-2</v>
      </c>
      <c r="N2412" s="182">
        <f>IFERROR(_xll.qlIndexFixing(ONIndex1M,I2412,TRUE,_xll.ohTrigger(RecalcTrigger,Trigger1M)),NA())</f>
        <v>1.4007980820256449E-2</v>
      </c>
      <c r="O2412" s="44">
        <f>IFERROR(_xll.qlIndexFixing(ONIndex3M,I2412,TRUE,_xll.ohTrigger(RecalcTrigger,Trigger3M)),NA())</f>
        <v>1.4740529259364976E-2</v>
      </c>
      <c r="P2412" s="44">
        <f>IFERROR(_xll.qlIndexFixing(ONIndex6M,I2412,TRUE,_xll.ohTrigger(RecalcTrigger,Trigger6M)),NA())</f>
        <v>1.4394600217393361E-2</v>
      </c>
      <c r="Q2412" s="183">
        <f>IFERROR(_xll.qlIndexFixing(ONIndex1Y,I2412,TRUE,_xll.ohTrigger(RecalcTrigger,Trigger1Y)),NA())</f>
        <v>1.4527297244040227E-2</v>
      </c>
    </row>
    <row r="2413" spans="2:17" x14ac:dyDescent="0.2">
      <c r="B2413" s="39" t="s">
        <v>42</v>
      </c>
      <c r="D2413" s="42">
        <f>_xll.qlCalendarAdvance(Calendar,$D2412,B2413,"f",FALSE)</f>
        <v>56381</v>
      </c>
      <c r="E2413" s="177">
        <f>_xll.qlInterestRateIndexValueDate(IndexON,D2413)</f>
        <v>56381</v>
      </c>
      <c r="F2413" s="193">
        <f>IFERROR(_xll.qlIndexFixing(IndexON,D2413,TRUE,_xll.ohTrigger(RecalcTrigger,TriggerON)),NA())</f>
        <v>1.4001073182674517E-2</v>
      </c>
      <c r="H2413" s="42">
        <f>_xll.qlCalendarAdvance(Calendar,$H2412,B2413,"f",FALSE)</f>
        <v>56381</v>
      </c>
      <c r="I2413" s="177">
        <f>_xll.qlInterestRateIndexValueDate(Index1M,$H2413)</f>
        <v>56383</v>
      </c>
      <c r="J2413" s="182">
        <f>IFERROR(_xll.qlIndexFixing(Index1M,$H2413,TRUE,_xll.ohTrigger(RecalcTrigger,Trigger1M)),NA())</f>
        <v>1.3996376251070863E-2</v>
      </c>
      <c r="K2413" s="44">
        <f>IFERROR(_xll.qlIndexFixing(Index3M,H2413,TRUE,_xll.ohTrigger(RecalcTrigger,Trigger3M)),NA())</f>
        <v>1.4763897069079171E-2</v>
      </c>
      <c r="L2413" s="44">
        <f>IFERROR(_xll.qlIndexFixing(Index6M,$H2413,TRUE,_xll.ohTrigger(RecalcTrigger,Trigger6M)),NA())</f>
        <v>1.4299796654472908E-2</v>
      </c>
      <c r="M2413" s="183">
        <f>IFERROR(_xll.qlIndexFixing(Index1Y,$H2413,TRUE,_xll.ohTrigger(RecalcTrigger,Trigger1Y)),NA())</f>
        <v>1.4410711062754936E-2</v>
      </c>
      <c r="N2413" s="182">
        <f>IFERROR(_xll.qlIndexFixing(ONIndex1M,I2413,TRUE,_xll.ohTrigger(RecalcTrigger,Trigger1M)),NA())</f>
        <v>1.4000442335140306E-2</v>
      </c>
      <c r="O2413" s="44">
        <f>IFERROR(_xll.qlIndexFixing(ONIndex3M,I2413,TRUE,_xll.ohTrigger(RecalcTrigger,Trigger3M)),NA())</f>
        <v>1.4739943609995976E-2</v>
      </c>
      <c r="P2413" s="44">
        <f>IFERROR(_xll.qlIndexFixing(ONIndex6M,I2413,TRUE,_xll.ohTrigger(RecalcTrigger,Trigger6M)),NA())</f>
        <v>1.438440210024261E-2</v>
      </c>
      <c r="Q2413" s="183">
        <f>IFERROR(_xll.qlIndexFixing(ONIndex1Y,I2413,TRUE,_xll.ohTrigger(RecalcTrigger,Trigger1Y)),NA())</f>
        <v>1.4519553856189304E-2</v>
      </c>
    </row>
    <row r="2414" spans="2:17" x14ac:dyDescent="0.2">
      <c r="B2414" s="39" t="s">
        <v>42</v>
      </c>
      <c r="D2414" s="42">
        <f>_xll.qlCalendarAdvance(Calendar,$D2413,B2414,"f",FALSE)</f>
        <v>56388</v>
      </c>
      <c r="E2414" s="177">
        <f>_xll.qlInterestRateIndexValueDate(IndexON,D2414)</f>
        <v>56388</v>
      </c>
      <c r="F2414" s="193">
        <f>IFERROR(_xll.qlIndexFixing(IndexON,D2414,TRUE,_xll.ohTrigger(RecalcTrigger,TriggerON)),NA())</f>
        <v>1.3993463181805055E-2</v>
      </c>
      <c r="H2414" s="42">
        <f>_xll.qlCalendarAdvance(Calendar,$H2413,B2414,"f",FALSE)</f>
        <v>56388</v>
      </c>
      <c r="I2414" s="177">
        <f>_xll.qlInterestRateIndexValueDate(Index1M,$H2414)</f>
        <v>56390</v>
      </c>
      <c r="J2414" s="182">
        <f>IFERROR(_xll.qlIndexFixing(Index1M,$H2414,TRUE,_xll.ohTrigger(RecalcTrigger,Trigger1M)),NA())</f>
        <v>1.3988733702829104E-2</v>
      </c>
      <c r="K2414" s="44">
        <f>IFERROR(_xll.qlIndexFixing(Index3M,H2414,TRUE,_xll.ohTrigger(RecalcTrigger,Trigger3M)),NA())</f>
        <v>1.4763295402854502E-2</v>
      </c>
      <c r="L2414" s="44">
        <f>IFERROR(_xll.qlIndexFixing(Index6M,$H2414,TRUE,_xll.ohTrigger(RecalcTrigger,Trigger6M)),NA())</f>
        <v>1.4288574695460974E-2</v>
      </c>
      <c r="M2414" s="183">
        <f>IFERROR(_xll.qlIndexFixing(Index1Y,$H2414,TRUE,_xll.ohTrigger(RecalcTrigger,Trigger1Y)),NA())</f>
        <v>1.440189895326899E-2</v>
      </c>
      <c r="N2414" s="182">
        <f>IFERROR(_xll.qlIndexFixing(ONIndex1M,I2414,TRUE,_xll.ohTrigger(RecalcTrigger,Trigger1M)),NA())</f>
        <v>1.3992868012211446E-2</v>
      </c>
      <c r="O2414" s="44">
        <f>IFERROR(_xll.qlIndexFixing(ONIndex3M,I2414,TRUE,_xll.ohTrigger(RecalcTrigger,Trigger3M)),NA())</f>
        <v>1.4739355981889801E-2</v>
      </c>
      <c r="P2414" s="44">
        <f>IFERROR(_xll.qlIndexFixing(ONIndex6M,I2414,TRUE,_xll.ohTrigger(RecalcTrigger,Trigger6M)),NA())</f>
        <v>1.4374135850792058E-2</v>
      </c>
      <c r="Q2414" s="183">
        <f>IFERROR(_xll.qlIndexFixing(ONIndex1Y,I2414,TRUE,_xll.ohTrigger(RecalcTrigger,Trigger1Y)),NA())</f>
        <v>1.4511775665937421E-2</v>
      </c>
    </row>
    <row r="2415" spans="2:17" x14ac:dyDescent="0.2">
      <c r="B2415" s="39" t="s">
        <v>42</v>
      </c>
      <c r="D2415" s="42">
        <f>_xll.qlCalendarAdvance(Calendar,$D2414,B2415,"f",FALSE)</f>
        <v>56395</v>
      </c>
      <c r="E2415" s="177">
        <f>_xll.qlInterestRateIndexValueDate(IndexON,D2415)</f>
        <v>56395</v>
      </c>
      <c r="F2415" s="193">
        <f>IFERROR(_xll.qlIndexFixing(IndexON,D2415,TRUE,_xll.ohTrigger(RecalcTrigger,TriggerON)),NA())</f>
        <v>1.3985815818742253E-2</v>
      </c>
      <c r="H2415" s="42">
        <f>_xll.qlCalendarAdvance(Calendar,$H2414,B2415,"f",FALSE)</f>
        <v>56395</v>
      </c>
      <c r="I2415" s="177">
        <f>_xll.qlInterestRateIndexValueDate(Index1M,$H2415)</f>
        <v>56397</v>
      </c>
      <c r="J2415" s="182">
        <f>IFERROR(_xll.qlIndexFixing(Index1M,$H2415,TRUE,_xll.ohTrigger(RecalcTrigger,Trigger1M)),NA())</f>
        <v>1.3981055146810584E-2</v>
      </c>
      <c r="K2415" s="44">
        <f>IFERROR(_xll.qlIndexFixing(Index3M,H2415,TRUE,_xll.ohTrigger(RecalcTrigger,Trigger3M)),NA())</f>
        <v>1.4762691733095972E-2</v>
      </c>
      <c r="L2415" s="44">
        <f>IFERROR(_xll.qlIndexFixing(Index6M,$H2415,TRUE,_xll.ohTrigger(RecalcTrigger,Trigger6M)),NA())</f>
        <v>1.4277282684059775E-2</v>
      </c>
      <c r="M2415" s="183">
        <f>IFERROR(_xll.qlIndexFixing(Index1Y,$H2415,TRUE,_xll.ohTrigger(RecalcTrigger,Trigger1Y)),NA())</f>
        <v>1.4393050273749904E-2</v>
      </c>
      <c r="N2415" s="182">
        <f>IFERROR(_xll.qlIndexFixing(ONIndex1M,I2415,TRUE,_xll.ohTrigger(RecalcTrigger,Trigger1M)),NA())</f>
        <v>1.3985257801669704E-2</v>
      </c>
      <c r="O2415" s="44">
        <f>IFERROR(_xll.qlIndexFixing(ONIndex3M,I2415,TRUE,_xll.ohTrigger(RecalcTrigger,Trigger3M)),NA())</f>
        <v>1.4738766372488499E-2</v>
      </c>
      <c r="P2415" s="44">
        <f>IFERROR(_xll.qlIndexFixing(ONIndex6M,I2415,TRUE,_xll.ohTrigger(RecalcTrigger,Trigger6M)),NA())</f>
        <v>1.436380136104809E-2</v>
      </c>
      <c r="Q2415" s="183">
        <f>IFERROR(_xll.qlIndexFixing(ONIndex1Y,I2415,TRUE,_xll.ohTrigger(RecalcTrigger,Trigger1Y)),NA())</f>
        <v>1.4503962623644284E-2</v>
      </c>
    </row>
    <row r="2416" spans="2:17" x14ac:dyDescent="0.2">
      <c r="B2416" s="39" t="s">
        <v>42</v>
      </c>
      <c r="D2416" s="42">
        <f>_xll.qlCalendarAdvance(Calendar,$D2415,B2416,"f",FALSE)</f>
        <v>56402</v>
      </c>
      <c r="E2416" s="177">
        <f>_xll.qlInterestRateIndexValueDate(IndexON,D2416)</f>
        <v>56402</v>
      </c>
      <c r="F2416" s="193">
        <f>IFERROR(_xll.qlIndexFixing(IndexON,D2416,TRUE,_xll.ohTrigger(RecalcTrigger,TriggerON)),NA())</f>
        <v>1.3978131040888186E-2</v>
      </c>
      <c r="H2416" s="42">
        <f>_xll.qlCalendarAdvance(Calendar,$H2415,B2416,"f",FALSE)</f>
        <v>56402</v>
      </c>
      <c r="I2416" s="177">
        <f>_xll.qlInterestRateIndexValueDate(Index1M,$H2416)</f>
        <v>56404</v>
      </c>
      <c r="J2416" s="182">
        <f>IFERROR(_xll.qlIndexFixing(Index1M,$H2416,TRUE,_xll.ohTrigger(RecalcTrigger,Trigger1M)),NA())</f>
        <v>1.3973340533217637E-2</v>
      </c>
      <c r="K2416" s="44">
        <f>IFERROR(_xll.qlIndexFixing(Index3M,H2416,TRUE,_xll.ohTrigger(RecalcTrigger,Trigger3M)),NA())</f>
        <v>1.4762086057298632E-2</v>
      </c>
      <c r="L2416" s="44">
        <f>IFERROR(_xll.qlIndexFixing(Index6M,$H2416,TRUE,_xll.ohTrigger(RecalcTrigger,Trigger6M)),NA())</f>
        <v>1.4267581187876016E-2</v>
      </c>
      <c r="M2416" s="183">
        <f>IFERROR(_xll.qlIndexFixing(Index1Y,$H2416,TRUE,_xll.ohTrigger(RecalcTrigger,Trigger1Y)),NA())</f>
        <v>1.4384164974513586E-2</v>
      </c>
      <c r="N2416" s="182">
        <f>IFERROR(_xll.qlIndexFixing(ONIndex1M,I2416,TRUE,_xll.ohTrigger(RecalcTrigger,Trigger1M)),NA())</f>
        <v>1.397761165363498E-2</v>
      </c>
      <c r="O2416" s="44">
        <f>IFERROR(_xll.qlIndexFixing(ONIndex3M,I2416,TRUE,_xll.ohTrigger(RecalcTrigger,Trigger3M)),NA())</f>
        <v>1.4738174779154178E-2</v>
      </c>
      <c r="P2416" s="44">
        <f>IFERROR(_xll.qlIndexFixing(ONIndex6M,I2416,TRUE,_xll.ohTrigger(RecalcTrigger,Trigger6M)),NA())</f>
        <v>1.4353398523097027E-2</v>
      </c>
      <c r="Q2416" s="183">
        <f>IFERROR(_xll.qlIndexFixing(ONIndex1Y,I2416,TRUE,_xll.ohTrigger(RecalcTrigger,Trigger1Y)),NA())</f>
        <v>1.4496114679189986E-2</v>
      </c>
    </row>
    <row r="2417" spans="2:17" x14ac:dyDescent="0.2">
      <c r="B2417" s="39" t="s">
        <v>42</v>
      </c>
      <c r="D2417" s="42">
        <f>_xll.qlCalendarAdvance(Calendar,$D2416,B2417,"f",FALSE)</f>
        <v>56409</v>
      </c>
      <c r="E2417" s="177">
        <f>_xll.qlInterestRateIndexValueDate(IndexON,D2417)</f>
        <v>56409</v>
      </c>
      <c r="F2417" s="193">
        <f>IFERROR(_xll.qlIndexFixing(IndexON,D2417,TRUE,_xll.ohTrigger(RecalcTrigger,TriggerON)),NA())</f>
        <v>1.3970408795884737E-2</v>
      </c>
      <c r="H2417" s="42">
        <f>_xll.qlCalendarAdvance(Calendar,$H2416,B2417,"f",FALSE)</f>
        <v>56409</v>
      </c>
      <c r="I2417" s="177">
        <f>_xll.qlInterestRateIndexValueDate(Index1M,$H2417)</f>
        <v>56411</v>
      </c>
      <c r="J2417" s="182">
        <f>IFERROR(_xll.qlIndexFixing(Index1M,$H2417,TRUE,_xll.ohTrigger(RecalcTrigger,Trigger1M)),NA())</f>
        <v>1.3965589812250101E-2</v>
      </c>
      <c r="K2417" s="44">
        <f>IFERROR(_xll.qlIndexFixing(Index3M,H2417,TRUE,_xll.ohTrigger(RecalcTrigger,Trigger3M)),NA())</f>
        <v>1.4761478372955786E-2</v>
      </c>
      <c r="L2417" s="44">
        <f>IFERROR(_xll.qlIndexFixing(Index6M,$H2417,TRUE,_xll.ohTrigger(RecalcTrigger,Trigger6M)),NA())</f>
        <v>1.4256165269307525E-2</v>
      </c>
      <c r="M2417" s="183">
        <f>IFERROR(_xll.qlIndexFixing(Index1Y,$H2417,TRUE,_xll.ohTrigger(RecalcTrigger,Trigger1Y)),NA())</f>
        <v>1.4375243005881859E-2</v>
      </c>
      <c r="N2417" s="182">
        <f>IFERROR(_xll.qlIndexFixing(ONIndex1M,I2417,TRUE,_xll.ohTrigger(RecalcTrigger,Trigger1M)),NA())</f>
        <v>1.3969929518147239E-2</v>
      </c>
      <c r="O2417" s="44">
        <f>IFERROR(_xll.qlIndexFixing(ONIndex3M,I2417,TRUE,_xll.ohTrigger(RecalcTrigger,Trigger3M)),NA())</f>
        <v>1.4737581199408822E-2</v>
      </c>
      <c r="P2417" s="44">
        <f>IFERROR(_xll.qlIndexFixing(ONIndex6M,I2417,TRUE,_xll.ohTrigger(RecalcTrigger,Trigger6M)),NA())</f>
        <v>1.4342927228705449E-2</v>
      </c>
      <c r="Q2417" s="183">
        <f>IFERROR(_xll.qlIndexFixing(ONIndex1Y,I2417,TRUE,_xll.ohTrigger(RecalcTrigger,Trigger1Y)),NA())</f>
        <v>1.4488231782774363E-2</v>
      </c>
    </row>
    <row r="2418" spans="2:17" x14ac:dyDescent="0.2">
      <c r="B2418" s="39" t="s">
        <v>42</v>
      </c>
      <c r="D2418" s="42">
        <f>_xll.qlCalendarAdvance(Calendar,$D2417,B2418,"f",FALSE)</f>
        <v>56416</v>
      </c>
      <c r="E2418" s="177">
        <f>_xll.qlInterestRateIndexValueDate(IndexON,D2418)</f>
        <v>56416</v>
      </c>
      <c r="F2418" s="193">
        <f>IFERROR(_xll.qlIndexFixing(IndexON,D2418,TRUE,_xll.ohTrigger(RecalcTrigger,TriggerON)),NA())</f>
        <v>1.3962649031213914E-2</v>
      </c>
      <c r="H2418" s="42">
        <f>_xll.qlCalendarAdvance(Calendar,$H2417,B2418,"f",FALSE)</f>
        <v>56416</v>
      </c>
      <c r="I2418" s="177">
        <f>_xll.qlInterestRateIndexValueDate(Index1M,$H2418)</f>
        <v>56418</v>
      </c>
      <c r="J2418" s="182">
        <f>IFERROR(_xll.qlIndexFixing(Index1M,$H2418,TRUE,_xll.ohTrigger(RecalcTrigger,Trigger1M)),NA())</f>
        <v>1.3957802934110308E-2</v>
      </c>
      <c r="K2418" s="44">
        <f>IFERROR(_xll.qlIndexFixing(Index3M,H2418,TRUE,_xll.ohTrigger(RecalcTrigger,Trigger3M)),NA())</f>
        <v>1.4760868677561614E-2</v>
      </c>
      <c r="L2418" s="44">
        <f>IFERROR(_xll.qlIndexFixing(Index6M,$H2418,TRUE,_xll.ohTrigger(RecalcTrigger,Trigger6M)),NA())</f>
        <v>1.4244679005875985E-2</v>
      </c>
      <c r="M2418" s="183">
        <f>IFERROR(_xll.qlIndexFixing(Index1Y,$H2418,TRUE,_xll.ohTrigger(RecalcTrigger,Trigger1Y)),NA())</f>
        <v>1.4366284318182234E-2</v>
      </c>
      <c r="N2418" s="182">
        <f>IFERROR(_xll.qlIndexFixing(ONIndex1M,I2418,TRUE,_xll.ohTrigger(RecalcTrigger,Trigger1M)),NA())</f>
        <v>1.3962211345726061E-2</v>
      </c>
      <c r="O2418" s="44">
        <f>IFERROR(_xll.qlIndexFixing(ONIndex3M,I2418,TRUE,_xll.ohTrigger(RecalcTrigger,Trigger3M)),NA())</f>
        <v>1.4736985630934285E-2</v>
      </c>
      <c r="P2418" s="44">
        <f>IFERROR(_xll.qlIndexFixing(ONIndex6M,I2418,TRUE,_xll.ohTrigger(RecalcTrigger,Trigger6M)),NA())</f>
        <v>1.4332387370039612E-2</v>
      </c>
      <c r="Q2418" s="183">
        <f>IFERROR(_xll.qlIndexFixing(ONIndex1Y,I2418,TRUE,_xll.ohTrigger(RecalcTrigger,Trigger1Y)),NA())</f>
        <v>1.4480313884357443E-2</v>
      </c>
    </row>
    <row r="2419" spans="2:17" x14ac:dyDescent="0.2">
      <c r="B2419" s="39" t="s">
        <v>42</v>
      </c>
      <c r="D2419" s="42">
        <f>_xll.qlCalendarAdvance(Calendar,$D2418,B2419,"f",FALSE)</f>
        <v>56423</v>
      </c>
      <c r="E2419" s="177">
        <f>_xll.qlInterestRateIndexValueDate(IndexON,D2419)</f>
        <v>56423</v>
      </c>
      <c r="F2419" s="193">
        <f>IFERROR(_xll.qlIndexFixing(IndexON,D2419,TRUE,_xll.ohTrigger(RecalcTrigger,TriggerON)),NA())</f>
        <v>1.3954851694277792E-2</v>
      </c>
      <c r="H2419" s="42">
        <f>_xll.qlCalendarAdvance(Calendar,$H2418,B2419,"f",FALSE)</f>
        <v>56423</v>
      </c>
      <c r="I2419" s="177">
        <f>_xll.qlInterestRateIndexValueDate(Index1M,$H2419)</f>
        <v>56425</v>
      </c>
      <c r="J2419" s="182">
        <f>IFERROR(_xll.qlIndexFixing(Index1M,$H2419,TRUE,_xll.ohTrigger(RecalcTrigger,Trigger1M)),NA())</f>
        <v>1.3949979848998095E-2</v>
      </c>
      <c r="K2419" s="44">
        <f>IFERROR(_xll.qlIndexFixing(Index3M,H2419,TRUE,_xll.ohTrigger(RecalcTrigger,Trigger3M)),NA())</f>
        <v>1.4760256968608557E-2</v>
      </c>
      <c r="L2419" s="44">
        <f>IFERROR(_xll.qlIndexFixing(Index6M,$H2419,TRUE,_xll.ohTrigger(RecalcTrigger,Trigger6M)),NA())</f>
        <v>1.4231411962763146E-2</v>
      </c>
      <c r="M2419" s="183">
        <f>IFERROR(_xll.qlIndexFixing(Index1Y,$H2419,TRUE,_xll.ohTrigger(RecalcTrigger,Trigger1Y)),NA())</f>
        <v>1.4357288861748582E-2</v>
      </c>
      <c r="N2419" s="182">
        <f>IFERROR(_xll.qlIndexFixing(ONIndex1M,I2419,TRUE,_xll.ohTrigger(RecalcTrigger,Trigger1M)),NA())</f>
        <v>1.3954457086411409E-2</v>
      </c>
      <c r="O2419" s="44">
        <f>IFERROR(_xll.qlIndexFixing(ONIndex3M,I2419,TRUE,_xll.ohTrigger(RecalcTrigger,Trigger3M)),NA())</f>
        <v>1.4736388070932804E-2</v>
      </c>
      <c r="P2419" s="44">
        <f>IFERROR(_xll.qlIndexFixing(ONIndex6M,I2419,TRUE,_xll.ohTrigger(RecalcTrigger,Trigger6M)),NA())</f>
        <v>1.4321778839025967E-2</v>
      </c>
      <c r="Q2419" s="183">
        <f>IFERROR(_xll.qlIndexFixing(ONIndex1Y,I2419,TRUE,_xll.ohTrigger(RecalcTrigger,Trigger1Y)),NA())</f>
        <v>1.4472360933979189E-2</v>
      </c>
    </row>
    <row r="2420" spans="2:17" x14ac:dyDescent="0.2">
      <c r="B2420" s="39" t="s">
        <v>42</v>
      </c>
      <c r="D2420" s="42">
        <f>_xll.qlCalendarAdvance(Calendar,$D2419,B2420,"f",FALSE)</f>
        <v>56430</v>
      </c>
      <c r="E2420" s="177">
        <f>_xll.qlInterestRateIndexValueDate(IndexON,D2420)</f>
        <v>56430</v>
      </c>
      <c r="F2420" s="193">
        <f>IFERROR(_xll.qlIndexFixing(IndexON,D2420,TRUE,_xll.ohTrigger(RecalcTrigger,TriggerON)),NA())</f>
        <v>1.3947016732878126E-2</v>
      </c>
      <c r="H2420" s="42">
        <f>_xll.qlCalendarAdvance(Calendar,$H2419,B2420,"f",FALSE)</f>
        <v>56430</v>
      </c>
      <c r="I2420" s="177">
        <f>_xll.qlInterestRateIndexValueDate(Index1M,$H2420)</f>
        <v>56432</v>
      </c>
      <c r="J2420" s="182">
        <f>IFERROR(_xll.qlIndexFixing(Index1M,$H2420,TRUE,_xll.ohTrigger(RecalcTrigger,Trigger1M)),NA())</f>
        <v>1.3942120507115796E-2</v>
      </c>
      <c r="K2420" s="44">
        <f>IFERROR(_xll.qlIndexFixing(Index3M,H2420,TRUE,_xll.ohTrigger(RecalcTrigger,Trigger3M)),NA())</f>
        <v>1.4759643243589925E-2</v>
      </c>
      <c r="L2420" s="44">
        <f>IFERROR(_xll.qlIndexFixing(Index6M,$H2420,TRUE,_xll.ohTrigger(RecalcTrigger,Trigger6M)),NA())</f>
        <v>1.4219768075650582E-2</v>
      </c>
      <c r="M2420" s="183">
        <f>IFERROR(_xll.qlIndexFixing(Index1Y,$H2420,TRUE,_xll.ohTrigger(RecalcTrigger,Trigger1Y)),NA())</f>
        <v>1.4348256586920238E-2</v>
      </c>
      <c r="N2420" s="182">
        <f>IFERROR(_xll.qlIndexFixing(ONIndex1M,I2420,TRUE,_xll.ohTrigger(RecalcTrigger,Trigger1M)),NA())</f>
        <v>1.3946666690243248E-2</v>
      </c>
      <c r="O2420" s="44">
        <f>IFERROR(_xll.qlIndexFixing(ONIndex3M,I2420,TRUE,_xll.ohTrigger(RecalcTrigger,Trigger3M)),NA())</f>
        <v>1.4735788517166171E-2</v>
      </c>
      <c r="P2420" s="44">
        <f>IFERROR(_xll.qlIndexFixing(ONIndex6M,I2420,TRUE,_xll.ohTrigger(RecalcTrigger,Trigger6M)),NA())</f>
        <v>1.4311101527590964E-2</v>
      </c>
      <c r="Q2420" s="183">
        <f>IFERROR(_xll.qlIndexFixing(ONIndex1Y,I2420,TRUE,_xll.ohTrigger(RecalcTrigger,Trigger1Y)),NA())</f>
        <v>1.4464372881919374E-2</v>
      </c>
    </row>
    <row r="2421" spans="2:17" x14ac:dyDescent="0.2">
      <c r="B2421" s="39" t="s">
        <v>42</v>
      </c>
      <c r="D2421" s="42">
        <f>_xll.qlCalendarAdvance(Calendar,$D2420,B2421,"f",FALSE)</f>
        <v>56437</v>
      </c>
      <c r="E2421" s="177">
        <f>_xll.qlInterestRateIndexValueDate(IndexON,D2421)</f>
        <v>56437</v>
      </c>
      <c r="F2421" s="193">
        <f>IFERROR(_xll.qlIndexFixing(IndexON,D2421,TRUE,_xll.ohTrigger(RecalcTrigger,TriggerON)),NA())</f>
        <v>1.3939144094017308E-2</v>
      </c>
      <c r="H2421" s="42">
        <f>_xll.qlCalendarAdvance(Calendar,$H2420,B2421,"f",FALSE)</f>
        <v>56437</v>
      </c>
      <c r="I2421" s="177">
        <f>_xll.qlInterestRateIndexValueDate(Index1M,$H2421)</f>
        <v>56439</v>
      </c>
      <c r="J2421" s="182">
        <f>IFERROR(_xll.qlIndexFixing(Index1M,$H2421,TRUE,_xll.ohTrigger(RecalcTrigger,Trigger1M)),NA())</f>
        <v>1.3934224858665745E-2</v>
      </c>
      <c r="K2421" s="44">
        <f>IFERROR(_xll.qlIndexFixing(Index3M,H2421,TRUE,_xll.ohTrigger(RecalcTrigger,Trigger3M)),NA())</f>
        <v>1.4759027500003373E-2</v>
      </c>
      <c r="L2421" s="44">
        <f>IFERROR(_xll.qlIndexFixing(Index6M,$H2421,TRUE,_xll.ohTrigger(RecalcTrigger,Trigger6M)),NA())</f>
        <v>1.4208053490712358E-2</v>
      </c>
      <c r="M2421" s="183">
        <f>IFERROR(_xll.qlIndexFixing(Index1Y,$H2421,TRUE,_xll.ohTrigger(RecalcTrigger,Trigger1Y)),NA())</f>
        <v>1.4339187444041585E-2</v>
      </c>
      <c r="N2421" s="182">
        <f>IFERROR(_xll.qlIndexFixing(ONIndex1M,I2421,TRUE,_xll.ohTrigger(RecalcTrigger,Trigger1M)),NA())</f>
        <v>1.3938840107661221E-2</v>
      </c>
      <c r="O2421" s="44">
        <f>IFERROR(_xll.qlIndexFixing(ONIndex3M,I2421,TRUE,_xll.ohTrigger(RecalcTrigger,Trigger3M)),NA())</f>
        <v>1.4735186966996494E-2</v>
      </c>
      <c r="P2421" s="44">
        <f>IFERROR(_xll.qlIndexFixing(ONIndex6M,I2421,TRUE,_xll.ohTrigger(RecalcTrigger,Trigger6M)),NA())</f>
        <v>1.4300355327740988E-2</v>
      </c>
      <c r="Q2421" s="183">
        <f>IFERROR(_xll.qlIndexFixing(ONIndex1Y,I2421,TRUE,_xll.ohTrigger(RecalcTrigger,Trigger1Y)),NA())</f>
        <v>1.4456349677978153E-2</v>
      </c>
    </row>
    <row r="2422" spans="2:17" x14ac:dyDescent="0.2">
      <c r="B2422" s="39" t="s">
        <v>42</v>
      </c>
      <c r="D2422" s="42">
        <f>_xll.qlCalendarAdvance(Calendar,$D2421,B2422,"f",FALSE)</f>
        <v>56444</v>
      </c>
      <c r="E2422" s="177">
        <f>_xll.qlInterestRateIndexValueDate(IndexON,D2422)</f>
        <v>56444</v>
      </c>
      <c r="F2422" s="193">
        <f>IFERROR(_xll.qlIndexFixing(IndexON,D2422,TRUE,_xll.ohTrigger(RecalcTrigger,TriggerON)),NA())</f>
        <v>1.393123372557703E-2</v>
      </c>
      <c r="H2422" s="42">
        <f>_xll.qlCalendarAdvance(Calendar,$H2421,B2422,"f",FALSE)</f>
        <v>56444</v>
      </c>
      <c r="I2422" s="177">
        <f>_xll.qlInterestRateIndexValueDate(Index1M,$H2422)</f>
        <v>56446</v>
      </c>
      <c r="J2422" s="182">
        <f>IFERROR(_xll.qlIndexFixing(Index1M,$H2422,TRUE,_xll.ohTrigger(RecalcTrigger,Trigger1M)),NA())</f>
        <v>1.3926292853850275E-2</v>
      </c>
      <c r="K2422" s="44">
        <f>IFERROR(_xll.qlIndexFixing(Index3M,H2422,TRUE,_xll.ohTrigger(RecalcTrigger,Trigger3M)),NA())</f>
        <v>1.4758409735337864E-2</v>
      </c>
      <c r="L2422" s="44">
        <f>IFERROR(_xll.qlIndexFixing(Index6M,$H2422,TRUE,_xll.ohTrigger(RecalcTrigger,Trigger6M)),NA())</f>
        <v>1.4196268100411701E-2</v>
      </c>
      <c r="M2422" s="183">
        <f>IFERROR(_xll.qlIndexFixing(Index1Y,$H2422,TRUE,_xll.ohTrigger(RecalcTrigger,Trigger1Y)),NA())</f>
        <v>1.4330081383464005E-2</v>
      </c>
      <c r="N2422" s="182">
        <f>IFERROR(_xll.qlIndexFixing(ONIndex1M,I2422,TRUE,_xll.ohTrigger(RecalcTrigger,Trigger1M)),NA())</f>
        <v>1.3930977288705293E-2</v>
      </c>
      <c r="O2422" s="44">
        <f>IFERROR(_xll.qlIndexFixing(ONIndex3M,I2422,TRUE,_xll.ohTrigger(RecalcTrigger,Trigger3M)),NA())</f>
        <v>1.4734583418105629E-2</v>
      </c>
      <c r="P2422" s="44">
        <f>IFERROR(_xll.qlIndexFixing(ONIndex6M,I2422,TRUE,_xll.ohTrigger(RecalcTrigger,Trigger6M)),NA())</f>
        <v>1.4289540131562362E-2</v>
      </c>
      <c r="Q2422" s="183">
        <f>IFERROR(_xll.qlIndexFixing(ONIndex1Y,I2422,TRUE,_xll.ohTrigger(RecalcTrigger,Trigger1Y)),NA())</f>
        <v>1.4448291272595171E-2</v>
      </c>
    </row>
    <row r="2423" spans="2:17" x14ac:dyDescent="0.2">
      <c r="B2423" s="39" t="s">
        <v>42</v>
      </c>
      <c r="D2423" s="42">
        <f>_xll.qlCalendarAdvance(Calendar,$D2422,B2423,"f",FALSE)</f>
        <v>56451</v>
      </c>
      <c r="E2423" s="177">
        <f>_xll.qlInterestRateIndexValueDate(IndexON,D2423)</f>
        <v>56451</v>
      </c>
      <c r="F2423" s="193">
        <f>IFERROR(_xll.qlIndexFixing(IndexON,D2423,TRUE,_xll.ohTrigger(RecalcTrigger,TriggerON)),NA())</f>
        <v>1.3923285574799493E-2</v>
      </c>
      <c r="H2423" s="42">
        <f>_xll.qlCalendarAdvance(Calendar,$H2422,B2423,"f",FALSE)</f>
        <v>56451</v>
      </c>
      <c r="I2423" s="177">
        <f>_xll.qlInterestRateIndexValueDate(Index1M,$H2423)</f>
        <v>56453</v>
      </c>
      <c r="J2423" s="182">
        <f>IFERROR(_xll.qlIndexFixing(Index1M,$H2423,TRUE,_xll.ohTrigger(RecalcTrigger,Trigger1M)),NA())</f>
        <v>1.3918324442876717E-2</v>
      </c>
      <c r="K2423" s="44">
        <f>IFERROR(_xll.qlIndexFixing(Index3M,H2423,TRUE,_xll.ohTrigger(RecalcTrigger,Trigger3M)),NA())</f>
        <v>1.4757789947088444E-2</v>
      </c>
      <c r="L2423" s="44">
        <f>IFERROR(_xll.qlIndexFixing(Index6M,$H2423,TRUE,_xll.ohTrigger(RecalcTrigger,Trigger6M)),NA())</f>
        <v>1.4184411797221292E-2</v>
      </c>
      <c r="M2423" s="183">
        <f>IFERROR(_xll.qlIndexFixing(Index1Y,$H2423,TRUE,_xll.ohTrigger(RecalcTrigger,Trigger1Y)),NA())</f>
        <v>1.4320938355545675E-2</v>
      </c>
      <c r="N2423" s="182">
        <f>IFERROR(_xll.qlIndexFixing(ONIndex1M,I2423,TRUE,_xll.ohTrigger(RecalcTrigger,Trigger1M)),NA())</f>
        <v>1.3923078183575299E-2</v>
      </c>
      <c r="O2423" s="44">
        <f>IFERROR(_xll.qlIndexFixing(ONIndex3M,I2423,TRUE,_xll.ohTrigger(RecalcTrigger,Trigger3M)),NA())</f>
        <v>1.4733977867615877E-2</v>
      </c>
      <c r="P2423" s="44">
        <f>IFERROR(_xll.qlIndexFixing(ONIndex6M,I2423,TRUE,_xll.ohTrigger(RecalcTrigger,Trigger6M)),NA())</f>
        <v>1.4278655830901599E-2</v>
      </c>
      <c r="Q2423" s="183">
        <f>IFERROR(_xll.qlIndexFixing(ONIndex1Y,I2423,TRUE,_xll.ohTrigger(RecalcTrigger,Trigger1Y)),NA())</f>
        <v>1.444019761541071E-2</v>
      </c>
    </row>
    <row r="2424" spans="2:17" x14ac:dyDescent="0.2">
      <c r="B2424" s="39" t="s">
        <v>42</v>
      </c>
      <c r="D2424" s="42">
        <f>_xll.qlCalendarAdvance(Calendar,$D2423,B2424,"f",FALSE)</f>
        <v>56458</v>
      </c>
      <c r="E2424" s="177">
        <f>_xll.qlInterestRateIndexValueDate(IndexON,D2424)</f>
        <v>56458</v>
      </c>
      <c r="F2424" s="193">
        <f>IFERROR(_xll.qlIndexFixing(IndexON,D2424,TRUE,_xll.ohTrigger(RecalcTrigger,TriggerON)),NA())</f>
        <v>1.3915299589406516E-2</v>
      </c>
      <c r="H2424" s="42">
        <f>_xll.qlCalendarAdvance(Calendar,$H2423,B2424,"f",FALSE)</f>
        <v>56458</v>
      </c>
      <c r="I2424" s="177">
        <f>_xll.qlInterestRateIndexValueDate(Index1M,$H2424)</f>
        <v>56460</v>
      </c>
      <c r="J2424" s="182">
        <f>IFERROR(_xll.qlIndexFixing(Index1M,$H2424,TRUE,_xll.ohTrigger(RecalcTrigger,Trigger1M)),NA())</f>
        <v>1.3910319575944907E-2</v>
      </c>
      <c r="K2424" s="44">
        <f>IFERROR(_xll.qlIndexFixing(Index3M,H2424,TRUE,_xll.ohTrigger(RecalcTrigger,Trigger3M)),NA())</f>
        <v>1.4757168132751901E-2</v>
      </c>
      <c r="L2424" s="44">
        <f>IFERROR(_xll.qlIndexFixing(Index6M,$H2424,TRUE,_xll.ohTrigger(RecalcTrigger,Trigger6M)),NA())</f>
        <v>1.4174278159555739E-2</v>
      </c>
      <c r="M2424" s="183">
        <f>IFERROR(_xll.qlIndexFixing(Index1Y,$H2424,TRUE,_xll.ohTrigger(RecalcTrigger,Trigger1Y)),NA())</f>
        <v>1.4311758310648494E-2</v>
      </c>
      <c r="N2424" s="182">
        <f>IFERROR(_xll.qlIndexFixing(ONIndex1M,I2424,TRUE,_xll.ohTrigger(RecalcTrigger,Trigger1M)),NA())</f>
        <v>1.3915142742551012E-2</v>
      </c>
      <c r="O2424" s="44">
        <f>IFERROR(_xll.qlIndexFixing(ONIndex3M,I2424,TRUE,_xll.ohTrigger(RecalcTrigger,Trigger3M)),NA())</f>
        <v>1.4733370313528837E-2</v>
      </c>
      <c r="P2424" s="44">
        <f>IFERROR(_xll.qlIndexFixing(ONIndex6M,I2424,TRUE,_xll.ohTrigger(RecalcTrigger,Trigger6M)),NA())</f>
        <v>1.4267702317765085E-2</v>
      </c>
      <c r="Q2424" s="183">
        <f>IFERROR(_xll.qlIndexFixing(ONIndex1Y,I2424,TRUE,_xll.ohTrigger(RecalcTrigger,Trigger1Y)),NA())</f>
        <v>1.443206865678448E-2</v>
      </c>
    </row>
    <row r="2425" spans="2:17" x14ac:dyDescent="0.2">
      <c r="B2425" s="39" t="s">
        <v>42</v>
      </c>
      <c r="D2425" s="42">
        <f>_xll.qlCalendarAdvance(Calendar,$D2424,B2425,"f",FALSE)</f>
        <v>56465</v>
      </c>
      <c r="E2425" s="177">
        <f>_xll.qlInterestRateIndexValueDate(IndexON,D2425)</f>
        <v>56465</v>
      </c>
      <c r="F2425" s="193">
        <f>IFERROR(_xll.qlIndexFixing(IndexON,D2425,TRUE,_xll.ohTrigger(RecalcTrigger,TriggerON)),NA())</f>
        <v>1.3907275716720235E-2</v>
      </c>
      <c r="H2425" s="42">
        <f>_xll.qlCalendarAdvance(Calendar,$H2424,B2425,"f",FALSE)</f>
        <v>56465</v>
      </c>
      <c r="I2425" s="177">
        <f>_xll.qlInterestRateIndexValueDate(Index1M,$H2425)</f>
        <v>56467</v>
      </c>
      <c r="J2425" s="182">
        <f>IFERROR(_xll.qlIndexFixing(Index1M,$H2425,TRUE,_xll.ohTrigger(RecalcTrigger,Trigger1M)),NA())</f>
        <v>1.3902278203257179E-2</v>
      </c>
      <c r="K2425" s="44">
        <f>IFERROR(_xll.qlIndexFixing(Index3M,H2425,TRUE,_xll.ohTrigger(RecalcTrigger,Trigger3M)),NA())</f>
        <v>1.47565442898172E-2</v>
      </c>
      <c r="L2425" s="44">
        <f>IFERROR(_xll.qlIndexFixing(Index6M,$H2425,TRUE,_xll.ohTrigger(RecalcTrigger,Trigger6M)),NA())</f>
        <v>1.4160486022118227E-2</v>
      </c>
      <c r="M2425" s="183">
        <f>IFERROR(_xll.qlIndexFixing(Index1Y,$H2425,TRUE,_xll.ohTrigger(RecalcTrigger,Trigger1Y)),NA())</f>
        <v>1.4302541199141585E-2</v>
      </c>
      <c r="N2425" s="182">
        <f>IFERROR(_xll.qlIndexFixing(ONIndex1M,I2425,TRUE,_xll.ohTrigger(RecalcTrigger,Trigger1M)),NA())</f>
        <v>1.3907170915672395E-2</v>
      </c>
      <c r="O2425" s="44">
        <f>IFERROR(_xll.qlIndexFixing(ONIndex3M,I2425,TRUE,_xll.ohTrigger(RecalcTrigger,Trigger3M)),NA())</f>
        <v>1.4732760752966811E-2</v>
      </c>
      <c r="P2425" s="44">
        <f>IFERROR(_xll.qlIndexFixing(ONIndex6M,I2425,TRUE,_xll.ohTrigger(RecalcTrigger,Trigger6M)),NA())</f>
        <v>1.4256679484319079E-2</v>
      </c>
      <c r="Q2425" s="183">
        <f>IFERROR(_xll.qlIndexFixing(ONIndex1Y,I2425,TRUE,_xll.ohTrigger(RecalcTrigger,Trigger1Y)),NA())</f>
        <v>1.4423904346596572E-2</v>
      </c>
    </row>
    <row r="2426" spans="2:17" x14ac:dyDescent="0.2">
      <c r="B2426" s="39" t="s">
        <v>42</v>
      </c>
      <c r="D2426" s="42">
        <f>_xll.qlCalendarAdvance(Calendar,$D2425,B2426,"f",FALSE)</f>
        <v>56472</v>
      </c>
      <c r="E2426" s="177">
        <f>_xll.qlInterestRateIndexValueDate(IndexON,D2426)</f>
        <v>56472</v>
      </c>
      <c r="F2426" s="193">
        <f>IFERROR(_xll.qlIndexFixing(IndexON,D2426,TRUE,_xll.ohTrigger(RecalcTrigger,TriggerON)),NA())</f>
        <v>1.3899213904382535E-2</v>
      </c>
      <c r="H2426" s="42">
        <f>_xll.qlCalendarAdvance(Calendar,$H2425,B2426,"f",FALSE)</f>
        <v>56472</v>
      </c>
      <c r="I2426" s="177">
        <f>_xll.qlInterestRateIndexValueDate(Index1M,$H2426)</f>
        <v>56474</v>
      </c>
      <c r="J2426" s="182">
        <f>IFERROR(_xll.qlIndexFixing(Index1M,$H2426,TRUE,_xll.ohTrigger(RecalcTrigger,Trigger1M)),NA())</f>
        <v>1.3894200275020863E-2</v>
      </c>
      <c r="K2426" s="44">
        <f>IFERROR(_xll.qlIndexFixing(Index3M,H2426,TRUE,_xll.ohTrigger(RecalcTrigger,Trigger3M)),NA())</f>
        <v>1.4755918415779386E-2</v>
      </c>
      <c r="L2426" s="44">
        <f>IFERROR(_xll.qlIndexFixing(Index6M,$H2426,TRUE,_xll.ohTrigger(RecalcTrigger,Trigger6M)),NA())</f>
        <v>1.4148416335203794E-2</v>
      </c>
      <c r="M2426" s="183">
        <f>IFERROR(_xll.qlIndexFixing(Index1Y,$H2426,TRUE,_xll.ohTrigger(RecalcTrigger,Trigger1Y)),NA())</f>
        <v>1.4293286971400207E-2</v>
      </c>
      <c r="N2426" s="182">
        <f>IFERROR(_xll.qlIndexFixing(ONIndex1M,I2426,TRUE,_xll.ohTrigger(RecalcTrigger,Trigger1M)),NA())</f>
        <v>1.3899162653219221E-2</v>
      </c>
      <c r="O2426" s="44">
        <f>IFERROR(_xll.qlIndexFixing(ONIndex3M,I2426,TRUE,_xll.ohTrigger(RecalcTrigger,Trigger3M)),NA())</f>
        <v>1.473214918369159E-2</v>
      </c>
      <c r="P2426" s="44">
        <f>IFERROR(_xll.qlIndexFixing(ONIndex6M,I2426,TRUE,_xll.ohTrigger(RecalcTrigger,Trigger6M)),NA())</f>
        <v>1.4245587222250222E-2</v>
      </c>
      <c r="Q2426" s="183">
        <f>IFERROR(_xll.qlIndexFixing(ONIndex1Y,I2426,TRUE,_xll.ohTrigger(RecalcTrigger,Trigger1Y)),NA())</f>
        <v>1.4415704635206694E-2</v>
      </c>
    </row>
    <row r="2427" spans="2:17" x14ac:dyDescent="0.2">
      <c r="B2427" s="39" t="s">
        <v>42</v>
      </c>
      <c r="D2427" s="42">
        <f>_xll.qlCalendarAdvance(Calendar,$D2426,B2427,"f",FALSE)</f>
        <v>56479</v>
      </c>
      <c r="E2427" s="177">
        <f>_xll.qlInterestRateIndexValueDate(IndexON,D2427)</f>
        <v>56479</v>
      </c>
      <c r="F2427" s="193">
        <f>IFERROR(_xll.qlIndexFixing(IndexON,D2427,TRUE,_xll.ohTrigger(RecalcTrigger,TriggerON)),NA())</f>
        <v>1.3891114099875423E-2</v>
      </c>
      <c r="H2427" s="42">
        <f>_xll.qlCalendarAdvance(Calendar,$H2426,B2427,"f",FALSE)</f>
        <v>56479</v>
      </c>
      <c r="I2427" s="177">
        <f>_xll.qlInterestRateIndexValueDate(Index1M,$H2427)</f>
        <v>56481</v>
      </c>
      <c r="J2427" s="182">
        <f>IFERROR(_xll.qlIndexFixing(Index1M,$H2427,TRUE,_xll.ohTrigger(RecalcTrigger,Trigger1M)),NA())</f>
        <v>1.3886085741448284E-2</v>
      </c>
      <c r="K2427" s="44">
        <f>IFERROR(_xll.qlIndexFixing(Index3M,H2427,TRUE,_xll.ohTrigger(RecalcTrigger,Trigger3M)),NA())</f>
        <v>1.4755290508133508E-2</v>
      </c>
      <c r="L2427" s="44">
        <f>IFERROR(_xll.qlIndexFixing(Index6M,$H2427,TRUE,_xll.ohTrigger(RecalcTrigger,Trigger6M)),NA())</f>
        <v>1.4136275305396906E-2</v>
      </c>
      <c r="M2427" s="183">
        <f>IFERROR(_xll.qlIndexFixing(Index1Y,$H2427,TRUE,_xll.ohTrigger(RecalcTrigger,Trigger1Y)),NA())</f>
        <v>1.4283995577805093E-2</v>
      </c>
      <c r="N2427" s="182">
        <f>IFERROR(_xll.qlIndexFixing(ONIndex1M,I2427,TRUE,_xll.ohTrigger(RecalcTrigger,Trigger1M)),NA())</f>
        <v>1.389111790531139E-2</v>
      </c>
      <c r="O2427" s="44">
        <f>IFERROR(_xll.qlIndexFixing(ONIndex3M,I2427,TRUE,_xll.ohTrigger(RecalcTrigger,Trigger3M)),NA())</f>
        <v>1.473153560290541E-2</v>
      </c>
      <c r="P2427" s="44">
        <f>IFERROR(_xll.qlIndexFixing(ONIndex6M,I2427,TRUE,_xll.ohTrigger(RecalcTrigger,Trigger6M)),NA())</f>
        <v>1.4234425423644836E-2</v>
      </c>
      <c r="Q2427" s="183">
        <f>IFERROR(_xll.qlIndexFixing(ONIndex1Y,I2427,TRUE,_xll.ohTrigger(RecalcTrigger,Trigger1Y)),NA())</f>
        <v>1.4407469472415002E-2</v>
      </c>
    </row>
    <row r="2428" spans="2:17" x14ac:dyDescent="0.2">
      <c r="B2428" s="39" t="s">
        <v>42</v>
      </c>
      <c r="D2428" s="42">
        <f>_xll.qlCalendarAdvance(Calendar,$D2427,B2428,"f",FALSE)</f>
        <v>56486</v>
      </c>
      <c r="E2428" s="177">
        <f>_xll.qlInterestRateIndexValueDate(IndexON,D2428)</f>
        <v>56486</v>
      </c>
      <c r="F2428" s="193">
        <f>IFERROR(_xll.qlIndexFixing(IndexON,D2428,TRUE,_xll.ohTrigger(RecalcTrigger,TriggerON)),NA())</f>
        <v>1.388297625052104E-2</v>
      </c>
      <c r="H2428" s="42">
        <f>_xll.qlCalendarAdvance(Calendar,$H2427,B2428,"f",FALSE)</f>
        <v>56486</v>
      </c>
      <c r="I2428" s="177">
        <f>_xll.qlInterestRateIndexValueDate(Index1M,$H2428)</f>
        <v>56488</v>
      </c>
      <c r="J2428" s="182">
        <f>IFERROR(_xll.qlIndexFixing(Index1M,$H2428,TRUE,_xll.ohTrigger(RecalcTrigger,Trigger1M)),NA())</f>
        <v>1.3877934552731785E-2</v>
      </c>
      <c r="K2428" s="44">
        <f>IFERROR(_xll.qlIndexFixing(Index3M,H2428,TRUE,_xll.ohTrigger(RecalcTrigger,Trigger3M)),NA())</f>
        <v>1.4754660564373743E-2</v>
      </c>
      <c r="L2428" s="44">
        <f>IFERROR(_xll.qlIndexFixing(Index6M,$H2428,TRUE,_xll.ohTrigger(RecalcTrigger,Trigger6M)),NA())</f>
        <v>1.4125923742120816E-2</v>
      </c>
      <c r="M2428" s="183">
        <f>IFERROR(_xll.qlIndexFixing(Index1Y,$H2428,TRUE,_xll.ohTrigger(RecalcTrigger,Trigger1Y)),NA())</f>
        <v>1.4274666968743323E-2</v>
      </c>
      <c r="N2428" s="182">
        <f>IFERROR(_xll.qlIndexFixing(ONIndex1M,I2428,TRUE,_xll.ohTrigger(RecalcTrigger,Trigger1M)),NA())</f>
        <v>1.3883036622228673E-2</v>
      </c>
      <c r="O2428" s="44">
        <f>IFERROR(_xll.qlIndexFixing(ONIndex3M,I2428,TRUE,_xll.ohTrigger(RecalcTrigger,Trigger3M)),NA())</f>
        <v>1.4730920008290127E-2</v>
      </c>
      <c r="P2428" s="44">
        <f>IFERROR(_xll.qlIndexFixing(ONIndex6M,I2428,TRUE,_xll.ohTrigger(RecalcTrigger,Trigger6M)),NA())</f>
        <v>1.4223193980509308E-2</v>
      </c>
      <c r="Q2428" s="183">
        <f>IFERROR(_xll.qlIndexFixing(ONIndex1Y,I2428,TRUE,_xll.ohTrigger(RecalcTrigger,Trigger1Y)),NA())</f>
        <v>1.4399198808341396E-2</v>
      </c>
    </row>
    <row r="2429" spans="2:17" x14ac:dyDescent="0.2">
      <c r="B2429" s="39" t="s">
        <v>42</v>
      </c>
      <c r="D2429" s="42">
        <f>_xll.qlCalendarAdvance(Calendar,$D2428,B2429,"f",FALSE)</f>
        <v>56493</v>
      </c>
      <c r="E2429" s="177">
        <f>_xll.qlInterestRateIndexValueDate(IndexON,D2429)</f>
        <v>56493</v>
      </c>
      <c r="F2429" s="193">
        <f>IFERROR(_xll.qlIndexFixing(IndexON,D2429,TRUE,_xll.ohTrigger(RecalcTrigger,TriggerON)),NA())</f>
        <v>1.3874800303881329E-2</v>
      </c>
      <c r="H2429" s="42">
        <f>_xll.qlCalendarAdvance(Calendar,$H2428,B2429,"f",FALSE)</f>
        <v>56493</v>
      </c>
      <c r="I2429" s="177">
        <f>_xll.qlInterestRateIndexValueDate(Index1M,$H2429)</f>
        <v>56495</v>
      </c>
      <c r="J2429" s="182">
        <f>IFERROR(_xll.qlIndexFixing(Index1M,$H2429,TRUE,_xll.ohTrigger(RecalcTrigger,Trigger1M)),NA())</f>
        <v>1.3869746659088689E-2</v>
      </c>
      <c r="K2429" s="44">
        <f>IFERROR(_xll.qlIndexFixing(Index3M,H2429,TRUE,_xll.ohTrigger(RecalcTrigger,Trigger3M)),NA())</f>
        <v>1.4753772155165594E-2</v>
      </c>
      <c r="L2429" s="44">
        <f>IFERROR(_xll.qlIndexFixing(Index6M,$H2429,TRUE,_xll.ohTrigger(RecalcTrigger,Trigger6M)),NA())</f>
        <v>1.4114905676486539E-2</v>
      </c>
      <c r="M2429" s="183">
        <f>IFERROR(_xll.qlIndexFixing(Index1Y,$H2429,TRUE,_xll.ohTrigger(RecalcTrigger,Trigger1Y)),NA())</f>
        <v>1.4265301094607897E-2</v>
      </c>
      <c r="N2429" s="182">
        <f>IFERROR(_xll.qlIndexFixing(ONIndex1M,I2429,TRUE,_xll.ohTrigger(RecalcTrigger,Trigger1M)),NA())</f>
        <v>1.3874918754330778E-2</v>
      </c>
      <c r="O2429" s="44">
        <f>IFERROR(_xll.qlIndexFixing(ONIndex3M,I2429,TRUE,_xll.ohTrigger(RecalcTrigger,Trigger3M)),NA())</f>
        <v>1.4730302397447659E-2</v>
      </c>
      <c r="P2429" s="44">
        <f>IFERROR(_xll.qlIndexFixing(ONIndex6M,I2429,TRUE,_xll.ohTrigger(RecalcTrigger,Trigger6M)),NA())</f>
        <v>1.4211892784929958E-2</v>
      </c>
      <c r="Q2429" s="183">
        <f>IFERROR(_xll.qlIndexFixing(ONIndex1Y,I2429,TRUE,_xll.ohTrigger(RecalcTrigger,Trigger1Y)),NA())</f>
        <v>1.4390892593185711E-2</v>
      </c>
    </row>
    <row r="2430" spans="2:17" x14ac:dyDescent="0.2">
      <c r="B2430" s="39" t="s">
        <v>42</v>
      </c>
      <c r="D2430" s="42">
        <f>_xll.qlCalendarAdvance(Calendar,$D2429,B2430,"f",FALSE)</f>
        <v>56500</v>
      </c>
      <c r="E2430" s="177">
        <f>_xll.qlInterestRateIndexValueDate(IndexON,D2430)</f>
        <v>56500</v>
      </c>
      <c r="F2430" s="193">
        <f>IFERROR(_xll.qlIndexFixing(IndexON,D2430,TRUE,_xll.ohTrigger(RecalcTrigger,TriggerON)),NA())</f>
        <v>1.3866586207678111E-2</v>
      </c>
      <c r="H2430" s="42">
        <f>_xll.qlCalendarAdvance(Calendar,$H2429,B2430,"f",FALSE)</f>
        <v>56500</v>
      </c>
      <c r="I2430" s="177">
        <f>_xll.qlInterestRateIndexValueDate(Index1M,$H2430)</f>
        <v>56502</v>
      </c>
      <c r="J2430" s="182">
        <f>IFERROR(_xll.qlIndexFixing(Index1M,$H2430,TRUE,_xll.ohTrigger(RecalcTrigger,Trigger1M)),NA())</f>
        <v>1.3861522010721328E-2</v>
      </c>
      <c r="K2430" s="44">
        <f>IFERROR(_xll.qlIndexFixing(Index3M,H2430,TRUE,_xll.ohTrigger(RecalcTrigger,Trigger3M)),NA())</f>
        <v>1.475313830385218E-2</v>
      </c>
      <c r="L2430" s="44">
        <f>IFERROR(_xll.qlIndexFixing(Index6M,$H2430,TRUE,_xll.ohTrigger(RecalcTrigger,Trigger6M)),NA())</f>
        <v>1.4102578156693066E-2</v>
      </c>
      <c r="M2430" s="183">
        <f>IFERROR(_xll.qlIndexFixing(Index1Y,$H2430,TRUE,_xll.ohTrigger(RecalcTrigger,Trigger1Y)),NA())</f>
        <v>1.4255897905797506E-2</v>
      </c>
      <c r="N2430" s="182">
        <f>IFERROR(_xll.qlIndexFixing(ONIndex1M,I2430,TRUE,_xll.ohTrigger(RecalcTrigger,Trigger1M)),NA())</f>
        <v>1.3866764251417862E-2</v>
      </c>
      <c r="O2430" s="44">
        <f>IFERROR(_xll.qlIndexFixing(ONIndex3M,I2430,TRUE,_xll.ohTrigger(RecalcTrigger,Trigger3M)),NA())</f>
        <v>1.4729682767740115E-2</v>
      </c>
      <c r="P2430" s="44">
        <f>IFERROR(_xll.qlIndexFixing(ONIndex6M,I2430,TRUE,_xll.ohTrigger(RecalcTrigger,Trigger6M)),NA())</f>
        <v>1.4200521728673365E-2</v>
      </c>
      <c r="Q2430" s="183">
        <f>IFERROR(_xll.qlIndexFixing(ONIndex1Y,I2430,TRUE,_xll.ohTrigger(RecalcTrigger,Trigger1Y)),NA())</f>
        <v>1.4382550776907976E-2</v>
      </c>
    </row>
    <row r="2431" spans="2:17" x14ac:dyDescent="0.2">
      <c r="B2431" s="39" t="s">
        <v>42</v>
      </c>
      <c r="D2431" s="42">
        <f>_xll.qlCalendarAdvance(Calendar,$D2430,B2431,"f",FALSE)</f>
        <v>56507</v>
      </c>
      <c r="E2431" s="177">
        <f>_xll.qlInterestRateIndexValueDate(IndexON,D2431)</f>
        <v>56507</v>
      </c>
      <c r="F2431" s="193">
        <f>IFERROR(_xll.qlIndexFixing(IndexON,D2431,TRUE,_xll.ohTrigger(RecalcTrigger,TriggerON)),NA())</f>
        <v>1.3858333908913778E-2</v>
      </c>
      <c r="H2431" s="42">
        <f>_xll.qlCalendarAdvance(Calendar,$H2430,B2431,"f",FALSE)</f>
        <v>56507</v>
      </c>
      <c r="I2431" s="177">
        <f>_xll.qlInterestRateIndexValueDate(Index1M,$H2431)</f>
        <v>56509</v>
      </c>
      <c r="J2431" s="182">
        <f>IFERROR(_xll.qlIndexFixing(Index1M,$H2431,TRUE,_xll.ohTrigger(RecalcTrigger,Trigger1M)),NA())</f>
        <v>1.3853260557839531E-2</v>
      </c>
      <c r="K2431" s="44">
        <f>IFERROR(_xll.qlIndexFixing(Index3M,H2431,TRUE,_xll.ohTrigger(RecalcTrigger,Trigger3M)),NA())</f>
        <v>1.4752502409167579E-2</v>
      </c>
      <c r="L2431" s="44">
        <f>IFERROR(_xll.qlIndexFixing(Index6M,$H2431,TRUE,_xll.ohTrigger(RecalcTrigger,Trigger6M)),NA())</f>
        <v>1.4090178914430304E-2</v>
      </c>
      <c r="M2431" s="183">
        <f>IFERROR(_xll.qlIndexFixing(Index1Y,$H2431,TRUE,_xll.ohTrigger(RecalcTrigger,Trigger1Y)),NA())</f>
        <v>1.4246457352718065E-2</v>
      </c>
      <c r="N2431" s="182">
        <f>IFERROR(_xll.qlIndexFixing(ONIndex1M,I2431,TRUE,_xll.ohTrigger(RecalcTrigger,Trigger1M)),NA())</f>
        <v>1.3858573063769697E-2</v>
      </c>
      <c r="O2431" s="44">
        <f>IFERROR(_xll.qlIndexFixing(ONIndex3M,I2431,TRUE,_xll.ohTrigger(RecalcTrigger,Trigger3M)),NA())</f>
        <v>1.4729061116689479E-2</v>
      </c>
      <c r="P2431" s="44">
        <f>IFERROR(_xll.qlIndexFixing(ONIndex6M,I2431,TRUE,_xll.ohTrigger(RecalcTrigger,Trigger6M)),NA())</f>
        <v>1.4189080703905788E-2</v>
      </c>
      <c r="Q2431" s="183">
        <f>IFERROR(_xll.qlIndexFixing(ONIndex1Y,I2431,TRUE,_xll.ohTrigger(RecalcTrigger,Trigger1Y)),NA())</f>
        <v>1.4374173309708027E-2</v>
      </c>
    </row>
    <row r="2432" spans="2:17" x14ac:dyDescent="0.2">
      <c r="B2432" s="39" t="s">
        <v>42</v>
      </c>
      <c r="D2432" s="42">
        <f>_xll.qlCalendarAdvance(Calendar,$D2431,B2432,"f",FALSE)</f>
        <v>56514</v>
      </c>
      <c r="E2432" s="177">
        <f>_xll.qlInterestRateIndexValueDate(IndexON,D2432)</f>
        <v>56514</v>
      </c>
      <c r="F2432" s="193">
        <f>IFERROR(_xll.qlIndexFixing(IndexON,D2432,TRUE,_xll.ohTrigger(RecalcTrigger,TriggerON)),NA())</f>
        <v>1.3850043355549957E-2</v>
      </c>
      <c r="H2432" s="42">
        <f>_xll.qlCalendarAdvance(Calendar,$H2431,B2432,"f",FALSE)</f>
        <v>56514</v>
      </c>
      <c r="I2432" s="177">
        <f>_xll.qlInterestRateIndexValueDate(Index1M,$H2432)</f>
        <v>56516</v>
      </c>
      <c r="J2432" s="182">
        <f>IFERROR(_xll.qlIndexFixing(Index1M,$H2432,TRUE,_xll.ohTrigger(RecalcTrigger,Trigger1M)),NA())</f>
        <v>1.384496225064813E-2</v>
      </c>
      <c r="K2432" s="44">
        <f>IFERROR(_xll.qlIndexFixing(Index3M,H2432,TRUE,_xll.ohTrigger(RecalcTrigger,Trigger3M)),NA())</f>
        <v>1.4751864468603907E-2</v>
      </c>
      <c r="L2432" s="44">
        <f>IFERROR(_xll.qlIndexFixing(Index6M,$H2432,TRUE,_xll.ohTrigger(RecalcTrigger,Trigger6M)),NA())</f>
        <v>1.4077707842246967E-2</v>
      </c>
      <c r="M2432" s="183">
        <f>IFERROR(_xll.qlIndexFixing(Index1Y,$H2432,TRUE,_xll.ohTrigger(RecalcTrigger,Trigger1Y)),NA())</f>
        <v>1.4236979385780094E-2</v>
      </c>
      <c r="N2432" s="182">
        <f>IFERROR(_xll.qlIndexFixing(ONIndex1M,I2432,TRUE,_xll.ohTrigger(RecalcTrigger,Trigger1M)),NA())</f>
        <v>1.3850345141825926E-2</v>
      </c>
      <c r="O2432" s="44">
        <f>IFERROR(_xll.qlIndexFixing(ONIndex3M,I2432,TRUE,_xll.ohTrigger(RecalcTrigger,Trigger3M)),NA())</f>
        <v>1.4728437441737796E-2</v>
      </c>
      <c r="P2432" s="44">
        <f>IFERROR(_xll.qlIndexFixing(ONIndex6M,I2432,TRUE,_xll.ohTrigger(RecalcTrigger,Trigger6M)),NA())</f>
        <v>1.4177569602553675E-2</v>
      </c>
      <c r="Q2432" s="183">
        <f>IFERROR(_xll.qlIndexFixing(ONIndex1Y,I2432,TRUE,_xll.ohTrigger(RecalcTrigger,Trigger1Y)),NA())</f>
        <v>1.4365760141386019E-2</v>
      </c>
    </row>
    <row r="2433" spans="2:17" x14ac:dyDescent="0.2">
      <c r="B2433" s="39" t="s">
        <v>42</v>
      </c>
      <c r="D2433" s="42">
        <f>_xll.qlCalendarAdvance(Calendar,$D2432,B2433,"f",FALSE)</f>
        <v>56521</v>
      </c>
      <c r="E2433" s="177">
        <f>_xll.qlInterestRateIndexValueDate(IndexON,D2433)</f>
        <v>56521</v>
      </c>
      <c r="F2433" s="193">
        <f>IFERROR(_xll.qlIndexFixing(IndexON,D2433,TRUE,_xll.ohTrigger(RecalcTrigger,TriggerON)),NA())</f>
        <v>1.3841714494908786E-2</v>
      </c>
      <c r="H2433" s="42">
        <f>_xll.qlCalendarAdvance(Calendar,$H2432,B2433,"f",FALSE)</f>
        <v>56521</v>
      </c>
      <c r="I2433" s="177">
        <f>_xll.qlInterestRateIndexValueDate(Index1M,$H2433)</f>
        <v>56523</v>
      </c>
      <c r="J2433" s="182">
        <f>IFERROR(_xll.qlIndexFixing(Index1M,$H2433,TRUE,_xll.ohTrigger(RecalcTrigger,Trigger1M)),NA())</f>
        <v>1.3836627039356952E-2</v>
      </c>
      <c r="K2433" s="44">
        <f>IFERROR(_xll.qlIndexFixing(Index3M,H2433,TRUE,_xll.ohTrigger(RecalcTrigger,Trigger3M)),NA())</f>
        <v>1.4752247368224645E-2</v>
      </c>
      <c r="L2433" s="44">
        <f>IFERROR(_xll.qlIndexFixing(Index6M,$H2433,TRUE,_xll.ohTrigger(RecalcTrigger,Trigger6M)),NA())</f>
        <v>1.4064517967432223E-2</v>
      </c>
      <c r="M2433" s="183">
        <f>IFERROR(_xll.qlIndexFixing(Index1Y,$H2433,TRUE,_xll.ohTrigger(RecalcTrigger,Trigger1Y)),NA())</f>
        <v>1.4227463955401552E-2</v>
      </c>
      <c r="N2433" s="182">
        <f>IFERROR(_xll.qlIndexFixing(ONIndex1M,I2433,TRUE,_xll.ohTrigger(RecalcTrigger,Trigger1M)),NA())</f>
        <v>1.3842080435626514E-2</v>
      </c>
      <c r="O2433" s="44">
        <f>IFERROR(_xll.qlIndexFixing(ONIndex3M,I2433,TRUE,_xll.ohTrigger(RecalcTrigger,Trigger3M)),NA())</f>
        <v>1.4727811740486985E-2</v>
      </c>
      <c r="P2433" s="44">
        <f>IFERROR(_xll.qlIndexFixing(ONIndex6M,I2433,TRUE,_xll.ohTrigger(RecalcTrigger,Trigger6M)),NA())</f>
        <v>1.4165988316703348E-2</v>
      </c>
      <c r="Q2433" s="183">
        <f>IFERROR(_xll.qlIndexFixing(ONIndex1Y,I2433,TRUE,_xll.ohTrigger(RecalcTrigger,Trigger1Y)),NA())</f>
        <v>1.4357311222461533E-2</v>
      </c>
    </row>
    <row r="2434" spans="2:17" x14ac:dyDescent="0.2">
      <c r="B2434" s="39" t="s">
        <v>42</v>
      </c>
      <c r="D2434" s="42">
        <f>_xll.qlCalendarAdvance(Calendar,$D2433,B2434,"f",FALSE)</f>
        <v>56528</v>
      </c>
      <c r="E2434" s="177">
        <f>_xll.qlInterestRateIndexValueDate(IndexON,D2434)</f>
        <v>56528</v>
      </c>
      <c r="F2434" s="193">
        <f>IFERROR(_xll.qlIndexFixing(IndexON,D2434,TRUE,_xll.ohTrigger(RecalcTrigger,TriggerON)),NA())</f>
        <v>1.3833347274472274E-2</v>
      </c>
      <c r="H2434" s="42">
        <f>_xll.qlCalendarAdvance(Calendar,$H2433,B2434,"f",FALSE)</f>
        <v>56528</v>
      </c>
      <c r="I2434" s="177">
        <f>_xll.qlInterestRateIndexValueDate(Index1M,$H2434)</f>
        <v>56530</v>
      </c>
      <c r="J2434" s="182">
        <f>IFERROR(_xll.qlIndexFixing(Index1M,$H2434,TRUE,_xll.ohTrigger(RecalcTrigger,Trigger1M)),NA())</f>
        <v>1.3828254874175827E-2</v>
      </c>
      <c r="K2434" s="44">
        <f>IFERROR(_xll.qlIndexFixing(Index3M,H2434,TRUE,_xll.ohTrigger(RecalcTrigger,Trigger3M)),NA())</f>
        <v>1.4750838003042797E-2</v>
      </c>
      <c r="L2434" s="44">
        <f>IFERROR(_xll.qlIndexFixing(Index6M,$H2434,TRUE,_xll.ohTrigger(RecalcTrigger,Trigger6M)),NA())</f>
        <v>1.4051897238392355E-2</v>
      </c>
      <c r="M2434" s="183">
        <f>IFERROR(_xll.qlIndexFixing(Index1Y,$H2434,TRUE,_xll.ohTrigger(RecalcTrigger,Trigger1Y)),NA())</f>
        <v>1.4217911012005223E-2</v>
      </c>
      <c r="N2434" s="182">
        <f>IFERROR(_xll.qlIndexFixing(ONIndex1M,I2434,TRUE,_xll.ohTrigger(RecalcTrigger,Trigger1M)),NA())</f>
        <v>1.383377889529136E-2</v>
      </c>
      <c r="O2434" s="44">
        <f>IFERROR(_xll.qlIndexFixing(ONIndex3M,I2434,TRUE,_xll.ohTrigger(RecalcTrigger,Trigger3M)),NA())</f>
        <v>1.4727184010538963E-2</v>
      </c>
      <c r="P2434" s="44">
        <f>IFERROR(_xll.qlIndexFixing(ONIndex6M,I2434,TRUE,_xll.ohTrigger(RecalcTrigger,Trigger6M)),NA())</f>
        <v>1.4154336738041451E-2</v>
      </c>
      <c r="Q2434" s="183">
        <f>IFERROR(_xll.qlIndexFixing(ONIndex1Y,I2434,TRUE,_xll.ohTrigger(RecalcTrigger,Trigger1Y)),NA())</f>
        <v>1.4348826502494916E-2</v>
      </c>
    </row>
    <row r="2435" spans="2:17" x14ac:dyDescent="0.2">
      <c r="B2435" s="39" t="s">
        <v>42</v>
      </c>
      <c r="D2435" s="42">
        <f>_xll.qlCalendarAdvance(Calendar,$D2434,B2435,"f",FALSE)</f>
        <v>56535</v>
      </c>
      <c r="E2435" s="177">
        <f>_xll.qlInterestRateIndexValueDate(IndexON,D2435)</f>
        <v>56535</v>
      </c>
      <c r="F2435" s="193">
        <f>IFERROR(_xll.qlIndexFixing(IndexON,D2435,TRUE,_xll.ohTrigger(RecalcTrigger,TriggerON)),NA())</f>
        <v>1.3824941641722432E-2</v>
      </c>
      <c r="H2435" s="42">
        <f>_xll.qlCalendarAdvance(Calendar,$H2434,B2435,"f",FALSE)</f>
        <v>56535</v>
      </c>
      <c r="I2435" s="177">
        <f>_xll.qlInterestRateIndexValueDate(Index1M,$H2435)</f>
        <v>56537</v>
      </c>
      <c r="J2435" s="182">
        <f>IFERROR(_xll.qlIndexFixing(Index1M,$H2435,TRUE,_xll.ohTrigger(RecalcTrigger,Trigger1M)),NA())</f>
        <v>1.3819845705314582E-2</v>
      </c>
      <c r="K2435" s="44">
        <f>IFERROR(_xll.qlIndexFixing(Index3M,H2435,TRUE,_xll.ohTrigger(RecalcTrigger,Trigger3M)),NA())</f>
        <v>1.4750193736300233E-2</v>
      </c>
      <c r="L2435" s="44">
        <f>IFERROR(_xll.qlIndexFixing(Index6M,$H2435,TRUE,_xll.ohTrigger(RecalcTrigger,Trigger6M)),NA())</f>
        <v>1.4039204347102244E-2</v>
      </c>
      <c r="M2435" s="183">
        <f>IFERROR(_xll.qlIndexFixing(Index1Y,$H2435,TRUE,_xll.ohTrigger(RecalcTrigger,Trigger1Y)),NA())</f>
        <v>1.4208320506021114E-2</v>
      </c>
      <c r="N2435" s="182">
        <f>IFERROR(_xll.qlIndexFixing(ONIndex1M,I2435,TRUE,_xll.ohTrigger(RecalcTrigger,Trigger1M)),NA())</f>
        <v>1.38254404710203E-2</v>
      </c>
      <c r="O2435" s="44">
        <f>IFERROR(_xll.qlIndexFixing(ONIndex3M,I2435,TRUE,_xll.ohTrigger(RecalcTrigger,Trigger3M)),NA())</f>
        <v>1.4726554249095969E-2</v>
      </c>
      <c r="P2435" s="44">
        <f>IFERROR(_xll.qlIndexFixing(ONIndex6M,I2435,TRUE,_xll.ohTrigger(RecalcTrigger,Trigger6M)),NA())</f>
        <v>1.4142614758814176E-2</v>
      </c>
      <c r="Q2435" s="183">
        <f>IFERROR(_xll.qlIndexFixing(ONIndex1Y,I2435,TRUE,_xll.ohTrigger(RecalcTrigger,Trigger1Y)),NA())</f>
        <v>1.4340305931925812E-2</v>
      </c>
    </row>
    <row r="2436" spans="2:17" x14ac:dyDescent="0.2">
      <c r="B2436" s="39" t="s">
        <v>42</v>
      </c>
      <c r="D2436" s="42">
        <f>_xll.qlCalendarAdvance(Calendar,$D2435,B2436,"f",FALSE)</f>
        <v>56542</v>
      </c>
      <c r="E2436" s="177">
        <f>_xll.qlInterestRateIndexValueDate(IndexON,D2436)</f>
        <v>56542</v>
      </c>
      <c r="F2436" s="193">
        <f>IFERROR(_xll.qlIndexFixing(IndexON,D2436,TRUE,_xll.ohTrigger(RecalcTrigger,TriggerON)),NA())</f>
        <v>1.3816497544221207E-2</v>
      </c>
      <c r="H2436" s="42">
        <f>_xll.qlCalendarAdvance(Calendar,$H2435,B2436,"f",FALSE)</f>
        <v>56542</v>
      </c>
      <c r="I2436" s="177">
        <f>_xll.qlInterestRateIndexValueDate(Index1M,$H2436)</f>
        <v>56544</v>
      </c>
      <c r="J2436" s="182">
        <f>IFERROR(_xll.qlIndexFixing(Index1M,$H2436,TRUE,_xll.ohTrigger(RecalcTrigger,Trigger1M)),NA())</f>
        <v>1.3811399482980546E-2</v>
      </c>
      <c r="K2436" s="44">
        <f>IFERROR(_xll.qlIndexFixing(Index3M,H2436,TRUE,_xll.ohTrigger(RecalcTrigger,Trigger3M)),NA())</f>
        <v>1.4749547413393734E-2</v>
      </c>
      <c r="L2436" s="44">
        <f>IFERROR(_xll.qlIndexFixing(Index6M,$H2436,TRUE,_xll.ohTrigger(RecalcTrigger,Trigger6M)),NA())</f>
        <v>1.4026439186157258E-2</v>
      </c>
      <c r="M2436" s="183">
        <f>IFERROR(_xll.qlIndexFixing(Index1Y,$H2436,TRUE,_xll.ohTrigger(RecalcTrigger,Trigger1Y)),NA())</f>
        <v>1.4198692387885145E-2</v>
      </c>
      <c r="N2436" s="182">
        <f>IFERROR(_xll.qlIndexFixing(ONIndex1M,I2436,TRUE,_xll.ohTrigger(RecalcTrigger,Trigger1M)),NA())</f>
        <v>1.3817065113173044E-2</v>
      </c>
      <c r="O2436" s="44">
        <f>IFERROR(_xll.qlIndexFixing(ONIndex3M,I2436,TRUE,_xll.ohTrigger(RecalcTrigger,Trigger3M)),NA())</f>
        <v>1.4725922454079665E-2</v>
      </c>
      <c r="P2436" s="44">
        <f>IFERROR(_xll.qlIndexFixing(ONIndex6M,I2436,TRUE,_xll.ohTrigger(RecalcTrigger,Trigger6M)),NA())</f>
        <v>1.4130822270947974E-2</v>
      </c>
      <c r="Q2436" s="183">
        <f>IFERROR(_xll.qlIndexFixing(ONIndex1Y,I2436,TRUE,_xll.ohTrigger(RecalcTrigger,Trigger1Y)),NA())</f>
        <v>1.4331749460714249E-2</v>
      </c>
    </row>
    <row r="2437" spans="2:17" x14ac:dyDescent="0.2">
      <c r="B2437" s="39" t="s">
        <v>42</v>
      </c>
      <c r="D2437" s="42">
        <f>_xll.qlCalendarAdvance(Calendar,$D2436,B2437,"f",FALSE)</f>
        <v>56549</v>
      </c>
      <c r="E2437" s="177">
        <f>_xll.qlInterestRateIndexValueDate(IndexON,D2437)</f>
        <v>56549</v>
      </c>
      <c r="F2437" s="193">
        <f>IFERROR(_xll.qlIndexFixing(IndexON,D2437,TRUE,_xll.ohTrigger(RecalcTrigger,TriggerON)),NA())</f>
        <v>1.3808014929450607E-2</v>
      </c>
      <c r="H2437" s="42">
        <f>_xll.qlCalendarAdvance(Calendar,$H2436,B2437,"f",FALSE)</f>
        <v>56549</v>
      </c>
      <c r="I2437" s="177">
        <f>_xll.qlInterestRateIndexValueDate(Index1M,$H2437)</f>
        <v>56551</v>
      </c>
      <c r="J2437" s="182">
        <f>IFERROR(_xll.qlIndexFixing(Index1M,$H2437,TRUE,_xll.ohTrigger(RecalcTrigger,Trigger1M)),NA())</f>
        <v>1.3802916157383549E-2</v>
      </c>
      <c r="K2437" s="44">
        <f>IFERROR(_xll.qlIndexFixing(Index3M,H2437,TRUE,_xll.ohTrigger(RecalcTrigger,Trigger3M)),NA())</f>
        <v>1.4748899031814871E-2</v>
      </c>
      <c r="L2437" s="44">
        <f>IFERROR(_xll.qlIndexFixing(Index6M,$H2437,TRUE,_xll.ohTrigger(RecalcTrigger,Trigger6M)),NA())</f>
        <v>1.4013601648160666E-2</v>
      </c>
      <c r="M2437" s="183">
        <f>IFERROR(_xll.qlIndexFixing(Index1Y,$H2437,TRUE,_xll.ohTrigger(RecalcTrigger,Trigger1Y)),NA())</f>
        <v>1.4189026608038934E-2</v>
      </c>
      <c r="N2437" s="182">
        <f>IFERROR(_xll.qlIndexFixing(ONIndex1M,I2437,TRUE,_xll.ohTrigger(RecalcTrigger,Trigger1M)),NA())</f>
        <v>1.3808652771709617E-2</v>
      </c>
      <c r="O2437" s="44">
        <f>IFERROR(_xll.qlIndexFixing(ONIndex3M,I2437,TRUE,_xll.ohTrigger(RecalcTrigger,Trigger3M)),NA())</f>
        <v>1.4725288622532418E-2</v>
      </c>
      <c r="P2437" s="44">
        <f>IFERROR(_xll.qlIndexFixing(ONIndex6M,I2437,TRUE,_xll.ohTrigger(RecalcTrigger,Trigger6M)),NA())</f>
        <v>1.4118959166369294E-2</v>
      </c>
      <c r="Q2437" s="183">
        <f>IFERROR(_xll.qlIndexFixing(ONIndex1Y,I2437,TRUE,_xll.ohTrigger(RecalcTrigger,Trigger1Y)),NA())</f>
        <v>1.4323157038980128E-2</v>
      </c>
    </row>
    <row r="2438" spans="2:17" x14ac:dyDescent="0.2">
      <c r="B2438" s="39" t="s">
        <v>42</v>
      </c>
      <c r="D2438" s="42">
        <f>_xll.qlCalendarAdvance(Calendar,$D2437,B2438,"f",FALSE)</f>
        <v>56556</v>
      </c>
      <c r="E2438" s="177">
        <f>_xll.qlInterestRateIndexValueDate(IndexON,D2438)</f>
        <v>56556</v>
      </c>
      <c r="F2438" s="193">
        <f>IFERROR(_xll.qlIndexFixing(IndexON,D2438,TRUE,_xll.ohTrigger(RecalcTrigger,TriggerON)),NA())</f>
        <v>1.3799493744812708E-2</v>
      </c>
      <c r="H2438" s="42">
        <f>_xll.qlCalendarAdvance(Calendar,$H2437,B2438,"f",FALSE)</f>
        <v>56556</v>
      </c>
      <c r="I2438" s="177">
        <f>_xll.qlInterestRateIndexValueDate(Index1M,$H2438)</f>
        <v>56558</v>
      </c>
      <c r="J2438" s="182">
        <f>IFERROR(_xll.qlIndexFixing(Index1M,$H2438,TRUE,_xll.ohTrigger(RecalcTrigger,Trigger1M)),NA())</f>
        <v>1.379439567874341E-2</v>
      </c>
      <c r="K2438" s="44">
        <f>IFERROR(_xll.qlIndexFixing(Index3M,H2438,TRUE,_xll.ohTrigger(RecalcTrigger,Trigger3M)),NA())</f>
        <v>1.4748248589058694E-2</v>
      </c>
      <c r="L2438" s="44">
        <f>IFERROR(_xll.qlIndexFixing(Index6M,$H2438,TRUE,_xll.ohTrigger(RecalcTrigger,Trigger6M)),NA())</f>
        <v>1.4001366964815231E-2</v>
      </c>
      <c r="M2438" s="183">
        <f>IFERROR(_xll.qlIndexFixing(Index1Y,$H2438,TRUE,_xll.ohTrigger(RecalcTrigger,Trigger1Y)),NA())</f>
        <v>1.4179323116930882E-2</v>
      </c>
      <c r="N2438" s="182">
        <f>IFERROR(_xll.qlIndexFixing(ONIndex1M,I2438,TRUE,_xll.ohTrigger(RecalcTrigger,Trigger1M)),NA())</f>
        <v>1.380020339698973E-2</v>
      </c>
      <c r="O2438" s="44">
        <f>IFERROR(_xll.qlIndexFixing(ONIndex3M,I2438,TRUE,_xll.ohTrigger(RecalcTrigger,Trigger3M)),NA())</f>
        <v>1.4724652752216016E-2</v>
      </c>
      <c r="P2438" s="44">
        <f>IFERROR(_xll.qlIndexFixing(ONIndex6M,I2438,TRUE,_xll.ohTrigger(RecalcTrigger,Trigger6M)),NA())</f>
        <v>1.4107025337164458E-2</v>
      </c>
      <c r="Q2438" s="183">
        <f>IFERROR(_xll.qlIndexFixing(ONIndex1Y,I2438,TRUE,_xll.ohTrigger(RecalcTrigger,Trigger1Y)),NA())</f>
        <v>1.4314528616603539E-2</v>
      </c>
    </row>
    <row r="2439" spans="2:17" x14ac:dyDescent="0.2">
      <c r="B2439" s="39" t="s">
        <v>42</v>
      </c>
      <c r="D2439" s="42">
        <f>_xll.qlCalendarAdvance(Calendar,$D2438,B2439,"f",FALSE)</f>
        <v>56563</v>
      </c>
      <c r="E2439" s="177">
        <f>_xll.qlInterestRateIndexValueDate(IndexON,D2439)</f>
        <v>56563</v>
      </c>
      <c r="F2439" s="193">
        <f>IFERROR(_xll.qlIndexFixing(IndexON,D2439,TRUE,_xll.ohTrigger(RecalcTrigger,TriggerON)),NA())</f>
        <v>1.3790933937869454E-2</v>
      </c>
      <c r="H2439" s="42">
        <f>_xll.qlCalendarAdvance(Calendar,$H2438,B2439,"f",FALSE)</f>
        <v>56563</v>
      </c>
      <c r="I2439" s="177">
        <f>_xll.qlInterestRateIndexValueDate(Index1M,$H2439)</f>
        <v>56565</v>
      </c>
      <c r="J2439" s="182">
        <f>IFERROR(_xll.qlIndexFixing(Index1M,$H2439,TRUE,_xll.ohTrigger(RecalcTrigger,Trigger1M)),NA())</f>
        <v>1.3785837997257466E-2</v>
      </c>
      <c r="K2439" s="44">
        <f>IFERROR(_xll.qlIndexFixing(Index3M,H2439,TRUE,_xll.ohTrigger(RecalcTrigger,Trigger3M)),NA())</f>
        <v>1.4747596082619378E-2</v>
      </c>
      <c r="L2439" s="44">
        <f>IFERROR(_xll.qlIndexFixing(Index6M,$H2439,TRUE,_xll.ohTrigger(RecalcTrigger,Trigger6M)),NA())</f>
        <v>1.3988390075414832E-2</v>
      </c>
      <c r="M2439" s="183">
        <f>IFERROR(_xll.qlIndexFixing(Index1Y,$H2439,TRUE,_xll.ohTrigger(RecalcTrigger,Trigger1Y)),NA())</f>
        <v>1.4169581865015749E-2</v>
      </c>
      <c r="N2439" s="182">
        <f>IFERROR(_xll.qlIndexFixing(ONIndex1M,I2439,TRUE,_xll.ohTrigger(RecalcTrigger,Trigger1M)),NA())</f>
        <v>1.3791716939053345E-2</v>
      </c>
      <c r="O2439" s="44">
        <f>IFERROR(_xll.qlIndexFixing(ONIndex3M,I2439,TRUE,_xll.ohTrigger(RecalcTrigger,Trigger3M)),NA())</f>
        <v>1.4724014840492572E-2</v>
      </c>
      <c r="P2439" s="44">
        <f>IFERROR(_xll.qlIndexFixing(ONIndex6M,I2439,TRUE,_xll.ohTrigger(RecalcTrigger,Trigger6M)),NA())</f>
        <v>1.4095020675179981E-2</v>
      </c>
      <c r="Q2439" s="183">
        <f>IFERROR(_xll.qlIndexFixing(ONIndex1Y,I2439,TRUE,_xll.ohTrigger(RecalcTrigger,Trigger1Y)),NA())</f>
        <v>1.4305864143784319E-2</v>
      </c>
    </row>
    <row r="2440" spans="2:17" x14ac:dyDescent="0.2">
      <c r="B2440" s="39" t="s">
        <v>42</v>
      </c>
      <c r="D2440" s="42">
        <f>_xll.qlCalendarAdvance(Calendar,$D2439,B2440,"f",FALSE)</f>
        <v>56570</v>
      </c>
      <c r="E2440" s="177">
        <f>_xll.qlInterestRateIndexValueDate(IndexON,D2440)</f>
        <v>56570</v>
      </c>
      <c r="F2440" s="193">
        <f>IFERROR(_xll.qlIndexFixing(IndexON,D2440,TRUE,_xll.ohTrigger(RecalcTrigger,TriggerON)),NA())</f>
        <v>1.3782335456182793E-2</v>
      </c>
      <c r="H2440" s="42">
        <f>_xll.qlCalendarAdvance(Calendar,$H2439,B2440,"f",FALSE)</f>
        <v>56570</v>
      </c>
      <c r="I2440" s="177">
        <f>_xll.qlInterestRateIndexValueDate(Index1M,$H2440)</f>
        <v>56572</v>
      </c>
      <c r="J2440" s="182">
        <f>IFERROR(_xll.qlIndexFixing(Index1M,$H2440,TRUE,_xll.ohTrigger(RecalcTrigger,Trigger1M)),NA())</f>
        <v>1.3777243063145539E-2</v>
      </c>
      <c r="K2440" s="44">
        <f>IFERROR(_xll.qlIndexFixing(Index3M,H2440,TRUE,_xll.ohTrigger(RecalcTrigger,Trigger3M)),NA())</f>
        <v>1.4746941509988499E-2</v>
      </c>
      <c r="L2440" s="44">
        <f>IFERROR(_xll.qlIndexFixing(Index6M,$H2440,TRUE,_xll.ohTrigger(RecalcTrigger,Trigger6M)),NA())</f>
        <v>1.3975340496858522E-2</v>
      </c>
      <c r="M2440" s="183">
        <f>IFERROR(_xll.qlIndexFixing(Index1Y,$H2440,TRUE,_xll.ohTrigger(RecalcTrigger,Trigger1Y)),NA())</f>
        <v>1.4159802802753542E-2</v>
      </c>
      <c r="N2440" s="182">
        <f>IFERROR(_xll.qlIndexFixing(ONIndex1M,I2440,TRUE,_xll.ohTrigger(RecalcTrigger,Trigger1M)),NA())</f>
        <v>1.378319334826017E-2</v>
      </c>
      <c r="O2440" s="44">
        <f>IFERROR(_xll.qlIndexFixing(ONIndex3M,I2440,TRUE,_xll.ohTrigger(RecalcTrigger,Trigger3M)),NA())</f>
        <v>1.4723374885043938E-2</v>
      </c>
      <c r="P2440" s="44">
        <f>IFERROR(_xll.qlIndexFixing(ONIndex6M,I2440,TRUE,_xll.ohTrigger(RecalcTrigger,Trigger6M)),NA())</f>
        <v>1.4082945072422248E-2</v>
      </c>
      <c r="Q2440" s="183">
        <f>IFERROR(_xll.qlIndexFixing(ONIndex1Y,I2440,TRUE,_xll.ohTrigger(RecalcTrigger,Trigger1Y)),NA())</f>
        <v>1.4297163570882176E-2</v>
      </c>
    </row>
    <row r="2441" spans="2:17" x14ac:dyDescent="0.2">
      <c r="B2441" s="39" t="s">
        <v>42</v>
      </c>
      <c r="D2441" s="42">
        <f>_xll.qlCalendarAdvance(Calendar,$D2440,B2441,"f",FALSE)</f>
        <v>56577</v>
      </c>
      <c r="E2441" s="177">
        <f>_xll.qlInterestRateIndexValueDate(IndexON,D2441)</f>
        <v>56577</v>
      </c>
      <c r="F2441" s="193">
        <f>IFERROR(_xll.qlIndexFixing(IndexON,D2441,TRUE,_xll.ohTrigger(RecalcTrigger,TriggerON)),NA())</f>
        <v>1.3773698247234734E-2</v>
      </c>
      <c r="H2441" s="42">
        <f>_xll.qlCalendarAdvance(Calendar,$H2440,B2441,"f",FALSE)</f>
        <v>56577</v>
      </c>
      <c r="I2441" s="177">
        <f>_xll.qlInterestRateIndexValueDate(Index1M,$H2441)</f>
        <v>56579</v>
      </c>
      <c r="J2441" s="182">
        <f>IFERROR(_xll.qlIndexFixing(Index1M,$H2441,TRUE,_xll.ohTrigger(RecalcTrigger,Trigger1M)),NA())</f>
        <v>1.3768610826622452E-2</v>
      </c>
      <c r="K2441" s="44">
        <f>IFERROR(_xll.qlIndexFixing(Index3M,H2441,TRUE,_xll.ohTrigger(RecalcTrigger,Trigger3M)),NA())</f>
        <v>1.4746284868663705E-2</v>
      </c>
      <c r="L2441" s="44">
        <f>IFERROR(_xll.qlIndexFixing(Index6M,$H2441,TRUE,_xll.ohTrigger(RecalcTrigger,Trigger6M)),NA())</f>
        <v>1.3962218121789528E-2</v>
      </c>
      <c r="M2441" s="183">
        <f>IFERROR(_xll.qlIndexFixing(Index1Y,$H2441,TRUE,_xll.ohTrigger(RecalcTrigger,Trigger1Y)),NA())</f>
        <v>1.4149985880611499E-2</v>
      </c>
      <c r="N2441" s="182">
        <f>IFERROR(_xll.qlIndexFixing(ONIndex1M,I2441,TRUE,_xll.ohTrigger(RecalcTrigger,Trigger1M)),NA())</f>
        <v>1.377463257465017E-2</v>
      </c>
      <c r="O2441" s="44">
        <f>IFERROR(_xll.qlIndexFixing(ONIndex3M,I2441,TRUE,_xll.ohTrigger(RecalcTrigger,Trigger3M)),NA())</f>
        <v>1.4722732883312162E-2</v>
      </c>
      <c r="P2441" s="44">
        <f>IFERROR(_xll.qlIndexFixing(ONIndex6M,I2441,TRUE,_xll.ohTrigger(RecalcTrigger,Trigger6M)),NA())</f>
        <v>1.4070798420977582E-2</v>
      </c>
      <c r="Q2441" s="183">
        <f>IFERROR(_xll.qlIndexFixing(ONIndex1Y,I2441,TRUE,_xll.ohTrigger(RecalcTrigger,Trigger1Y)),NA())</f>
        <v>1.4288426847537394E-2</v>
      </c>
    </row>
    <row r="2442" spans="2:17" x14ac:dyDescent="0.2">
      <c r="B2442" s="39" t="s">
        <v>42</v>
      </c>
      <c r="D2442" s="42">
        <f>_xll.qlCalendarAdvance(Calendar,$D2441,B2442,"f",FALSE)</f>
        <v>56584</v>
      </c>
      <c r="E2442" s="177">
        <f>_xll.qlInterestRateIndexValueDate(IndexON,D2442)</f>
        <v>56584</v>
      </c>
      <c r="F2442" s="193">
        <f>IFERROR(_xll.qlIndexFixing(IndexON,D2442,TRUE,_xll.ohTrigger(RecalcTrigger,TriggerON)),NA())</f>
        <v>1.3765022258347415E-2</v>
      </c>
      <c r="H2442" s="42">
        <f>_xll.qlCalendarAdvance(Calendar,$H2441,B2442,"f",FALSE)</f>
        <v>56584</v>
      </c>
      <c r="I2442" s="177">
        <f>_xll.qlInterestRateIndexValueDate(Index1M,$H2442)</f>
        <v>56586</v>
      </c>
      <c r="J2442" s="182">
        <f>IFERROR(_xll.qlIndexFixing(Index1M,$H2442,TRUE,_xll.ohTrigger(RecalcTrigger,Trigger1M)),NA())</f>
        <v>1.375994123790053E-2</v>
      </c>
      <c r="K2442" s="44">
        <f>IFERROR(_xll.qlIndexFixing(Index3M,H2442,TRUE,_xll.ohTrigger(RecalcTrigger,Trigger3M)),NA())</f>
        <v>1.4745117810623931E-2</v>
      </c>
      <c r="L2442" s="44">
        <f>IFERROR(_xll.qlIndexFixing(Index6M,$H2442,TRUE,_xll.ohTrigger(RecalcTrigger,Trigger6M)),NA())</f>
        <v>1.3948324544358336E-2</v>
      </c>
      <c r="M2442" s="183">
        <f>IFERROR(_xll.qlIndexFixing(Index1Y,$H2442,TRUE,_xll.ohTrigger(RecalcTrigger,Trigger1Y)),NA())</f>
        <v>1.4140131049062995E-2</v>
      </c>
      <c r="N2442" s="182">
        <f>IFERROR(_xll.qlIndexFixing(ONIndex1M,I2442,TRUE,_xll.ohTrigger(RecalcTrigger,Trigger1M)),NA())</f>
        <v>1.376603456842318E-2</v>
      </c>
      <c r="O2442" s="44">
        <f>IFERROR(_xll.qlIndexFixing(ONIndex3M,I2442,TRUE,_xll.ohTrigger(RecalcTrigger,Trigger3M)),NA())</f>
        <v>1.4722088832579416E-2</v>
      </c>
      <c r="P2442" s="44">
        <f>IFERROR(_xll.qlIndexFixing(ONIndex6M,I2442,TRUE,_xll.ohTrigger(RecalcTrigger,Trigger6M)),NA())</f>
        <v>1.4058580612692495E-2</v>
      </c>
      <c r="Q2442" s="183">
        <f>IFERROR(_xll.qlIndexFixing(ONIndex1Y,I2442,TRUE,_xll.ohTrigger(RecalcTrigger,Trigger1Y)),NA())</f>
        <v>1.4279653923789937E-2</v>
      </c>
    </row>
    <row r="2443" spans="2:17" x14ac:dyDescent="0.2">
      <c r="B2443" s="39" t="s">
        <v>42</v>
      </c>
      <c r="D2443" s="42">
        <f>_xll.qlCalendarAdvance(Calendar,$D2442,B2443,"f",FALSE)</f>
        <v>56591</v>
      </c>
      <c r="E2443" s="177">
        <f>_xll.qlInterestRateIndexValueDate(IndexON,D2443)</f>
        <v>56591</v>
      </c>
      <c r="F2443" s="193">
        <f>IFERROR(_xll.qlIndexFixing(IndexON,D2443,TRUE,_xll.ohTrigger(RecalcTrigger,TriggerON)),NA())</f>
        <v>1.3756307437162718E-2</v>
      </c>
      <c r="H2443" s="42">
        <f>_xll.qlCalendarAdvance(Calendar,$H2442,B2443,"f",FALSE)</f>
        <v>56591</v>
      </c>
      <c r="I2443" s="177">
        <f>_xll.qlInterestRateIndexValueDate(Index1M,$H2443)</f>
        <v>56593</v>
      </c>
      <c r="J2443" s="182">
        <f>IFERROR(_xll.qlIndexFixing(Index1M,$H2443,TRUE,_xll.ohTrigger(RecalcTrigger,Trigger1M)),NA())</f>
        <v>1.3751234247189603E-2</v>
      </c>
      <c r="K2443" s="44">
        <f>IFERROR(_xll.qlIndexFixing(Index3M,H2443,TRUE,_xll.ohTrigger(RecalcTrigger,Trigger3M)),NA())</f>
        <v>1.4744457375561737E-2</v>
      </c>
      <c r="L2443" s="44">
        <f>IFERROR(_xll.qlIndexFixing(Index6M,$H2443,TRUE,_xll.ohTrigger(RecalcTrigger,Trigger6M)),NA())</f>
        <v>1.3935050489369962E-2</v>
      </c>
      <c r="M2443" s="183">
        <f>IFERROR(_xll.qlIndexFixing(Index1Y,$H2443,TRUE,_xll.ohTrigger(RecalcTrigger,Trigger1Y)),NA())</f>
        <v>1.4130238258587093E-2</v>
      </c>
      <c r="N2443" s="182">
        <f>IFERROR(_xll.qlIndexFixing(ONIndex1M,I2443,TRUE,_xll.ohTrigger(RecalcTrigger,Trigger1M)),NA())</f>
        <v>1.3757399280018845E-2</v>
      </c>
      <c r="O2443" s="44">
        <f>IFERROR(_xll.qlIndexFixing(ONIndex3M,I2443,TRUE,_xll.ohTrigger(RecalcTrigger,Trigger3M)),NA())</f>
        <v>1.4721442730767365E-2</v>
      </c>
      <c r="P2443" s="44">
        <f>IFERROR(_xll.qlIndexFixing(ONIndex6M,I2443,TRUE,_xll.ohTrigger(RecalcTrigger,Trigger6M)),NA())</f>
        <v>1.4046291539813183E-2</v>
      </c>
      <c r="Q2443" s="183">
        <f>IFERROR(_xll.qlIndexFixing(ONIndex1Y,I2443,TRUE,_xll.ohTrigger(RecalcTrigger,Trigger1Y)),NA())</f>
        <v>1.4270844750159384E-2</v>
      </c>
    </row>
    <row r="2444" spans="2:17" x14ac:dyDescent="0.2">
      <c r="B2444" s="39" t="s">
        <v>42</v>
      </c>
      <c r="D2444" s="42">
        <f>_xll.qlCalendarAdvance(Calendar,$D2443,B2444,"f",FALSE)</f>
        <v>56598</v>
      </c>
      <c r="E2444" s="177">
        <f>_xll.qlInterestRateIndexValueDate(IndexON,D2444)</f>
        <v>56598</v>
      </c>
      <c r="F2444" s="193">
        <f>IFERROR(_xll.qlIndexFixing(IndexON,D2444,TRUE,_xll.ohTrigger(RecalcTrigger,TriggerON)),NA())</f>
        <v>1.3747553731082718E-2</v>
      </c>
      <c r="H2444" s="42">
        <f>_xll.qlCalendarAdvance(Calendar,$H2443,B2444,"f",FALSE)</f>
        <v>56598</v>
      </c>
      <c r="I2444" s="177">
        <f>_xll.qlInterestRateIndexValueDate(Index1M,$H2444)</f>
        <v>56600</v>
      </c>
      <c r="J2444" s="182">
        <f>IFERROR(_xll.qlIndexFixing(Index1M,$H2444,TRUE,_xll.ohTrigger(RecalcTrigger,Trigger1M)),NA())</f>
        <v>1.3742489804706992E-2</v>
      </c>
      <c r="K2444" s="44">
        <f>IFERROR(_xll.qlIndexFixing(Index3M,H2444,TRUE,_xll.ohTrigger(RecalcTrigger,Trigger3M)),NA())</f>
        <v>1.4743794864810589E-2</v>
      </c>
      <c r="L2444" s="44">
        <f>IFERROR(_xll.qlIndexFixing(Index6M,$H2444,TRUE,_xll.ohTrigger(RecalcTrigger,Trigger6M)),NA())</f>
        <v>1.3921703305867793E-2</v>
      </c>
      <c r="M2444" s="183">
        <f>IFERROR(_xll.qlIndexFixing(Index1Y,$H2444,TRUE,_xll.ohTrigger(RecalcTrigger,Trigger1Y)),NA())</f>
        <v>1.4120307459670082E-2</v>
      </c>
      <c r="N2444" s="182">
        <f>IFERROR(_xll.qlIndexFixing(ONIndex1M,I2444,TRUE,_xll.ohTrigger(RecalcTrigger,Trigger1M)),NA())</f>
        <v>1.374872665923732E-2</v>
      </c>
      <c r="O2444" s="44">
        <f>IFERROR(_xll.qlIndexFixing(ONIndex3M,I2444,TRUE,_xll.ohTrigger(RecalcTrigger,Trigger3M)),NA())</f>
        <v>1.4720794575078244E-2</v>
      </c>
      <c r="P2444" s="44">
        <f>IFERROR(_xll.qlIndexFixing(ONIndex6M,I2444,TRUE,_xll.ohTrigger(RecalcTrigger,Trigger6M)),NA())</f>
        <v>1.403393109394635E-2</v>
      </c>
      <c r="Q2444" s="183">
        <f>IFERROR(_xll.qlIndexFixing(ONIndex1Y,I2444,TRUE,_xll.ohTrigger(RecalcTrigger,Trigger1Y)),NA())</f>
        <v>1.4261999276365955E-2</v>
      </c>
    </row>
    <row r="2445" spans="2:17" x14ac:dyDescent="0.2">
      <c r="B2445" s="39" t="s">
        <v>42</v>
      </c>
      <c r="D2445" s="42">
        <f>_xll.qlCalendarAdvance(Calendar,$D2444,B2445,"f",FALSE)</f>
        <v>56605</v>
      </c>
      <c r="E2445" s="177">
        <f>_xll.qlInterestRateIndexValueDate(IndexON,D2445)</f>
        <v>56605</v>
      </c>
      <c r="F2445" s="193">
        <f>IFERROR(_xll.qlIndexFixing(IndexON,D2445,TRUE,_xll.ohTrigger(RecalcTrigger,TriggerON)),NA())</f>
        <v>1.3738761087749296E-2</v>
      </c>
      <c r="H2445" s="42">
        <f>_xll.qlCalendarAdvance(Calendar,$H2444,B2445,"f",FALSE)</f>
        <v>56605</v>
      </c>
      <c r="I2445" s="177">
        <f>_xll.qlInterestRateIndexValueDate(Index1M,$H2445)</f>
        <v>56607</v>
      </c>
      <c r="J2445" s="182">
        <f>IFERROR(_xll.qlIndexFixing(Index1M,$H2445,TRUE,_xll.ohTrigger(RecalcTrigger,Trigger1M)),NA())</f>
        <v>1.3733707860662525E-2</v>
      </c>
      <c r="K2445" s="44">
        <f>IFERROR(_xll.qlIndexFixing(Index3M,H2445,TRUE,_xll.ohTrigger(RecalcTrigger,Trigger3M)),NA())</f>
        <v>1.4743130275862271E-2</v>
      </c>
      <c r="L2445" s="44">
        <f>IFERROR(_xll.qlIndexFixing(Index6M,$H2445,TRUE,_xll.ohTrigger(RecalcTrigger,Trigger6M)),NA())</f>
        <v>1.3908282886544261E-2</v>
      </c>
      <c r="M2445" s="183">
        <f>IFERROR(_xll.qlIndexFixing(Index1Y,$H2445,TRUE,_xll.ohTrigger(RecalcTrigger,Trigger1Y)),NA())</f>
        <v>1.4110338617507368E-2</v>
      </c>
      <c r="N2445" s="182">
        <f>IFERROR(_xll.qlIndexFixing(ONIndex1M,I2445,TRUE,_xll.ohTrigger(RecalcTrigger,Trigger1M)),NA())</f>
        <v>1.3738769315967403E-2</v>
      </c>
      <c r="O2445" s="44">
        <f>IFERROR(_xll.qlIndexFixing(ONIndex3M,I2445,TRUE,_xll.ohTrigger(RecalcTrigger,Trigger3M)),NA())</f>
        <v>1.4720051307790527E-2</v>
      </c>
      <c r="P2445" s="44">
        <f>IFERROR(_xll.qlIndexFixing(ONIndex6M,I2445,TRUE,_xll.ohTrigger(RecalcTrigger,Trigger6M)),NA())</f>
        <v>1.4019717336335447E-2</v>
      </c>
      <c r="Q2445" s="183">
        <f>IFERROR(_xll.qlIndexFixing(ONIndex1Y,I2445,TRUE,_xll.ohTrigger(RecalcTrigger,Trigger1Y)),NA())</f>
        <v>1.4251845650425921E-2</v>
      </c>
    </row>
    <row r="2446" spans="2:17" x14ac:dyDescent="0.2">
      <c r="B2446" s="39" t="s">
        <v>42</v>
      </c>
      <c r="D2446" s="42">
        <f>_xll.qlCalendarAdvance(Calendar,$D2445,B2446,"f",FALSE)</f>
        <v>56612</v>
      </c>
      <c r="E2446" s="177">
        <f>_xll.qlInterestRateIndexValueDate(IndexON,D2446)</f>
        <v>56612</v>
      </c>
      <c r="F2446" s="193">
        <f>IFERROR(_xll.qlIndexFixing(IndexON,D2446,TRUE,_xll.ohTrigger(RecalcTrigger,TriggerON)),NA())</f>
        <v>1.3729929454564527E-2</v>
      </c>
      <c r="H2446" s="42">
        <f>_xll.qlCalendarAdvance(Calendar,$H2445,B2446,"f",FALSE)</f>
        <v>56612</v>
      </c>
      <c r="I2446" s="177">
        <f>_xll.qlInterestRateIndexValueDate(Index1M,$H2446)</f>
        <v>56614</v>
      </c>
      <c r="J2446" s="182">
        <f>IFERROR(_xll.qlIndexFixing(Index1M,$H2446,TRUE,_xll.ohTrigger(RecalcTrigger,Trigger1M)),NA())</f>
        <v>1.3726002517623386E-2</v>
      </c>
      <c r="K2446" s="44">
        <f>IFERROR(_xll.qlIndexFixing(Index3M,H2446,TRUE,_xll.ohTrigger(RecalcTrigger,Trigger3M)),NA())</f>
        <v>1.4742463606213008E-2</v>
      </c>
      <c r="L2446" s="44">
        <f>IFERROR(_xll.qlIndexFixing(Index6M,$H2446,TRUE,_xll.ohTrigger(RecalcTrigger,Trigger6M)),NA())</f>
        <v>1.3895510542043093E-2</v>
      </c>
      <c r="M2446" s="183">
        <f>IFERROR(_xll.qlIndexFixing(Index1Y,$H2446,TRUE,_xll.ohTrigger(RecalcTrigger,Trigger1Y)),NA())</f>
        <v>1.4100332183324855E-2</v>
      </c>
      <c r="N2446" s="182">
        <f>IFERROR(_xll.qlIndexFixing(ONIndex1M,I2446,TRUE,_xll.ohTrigger(RecalcTrigger,Trigger1M)),NA())</f>
        <v>1.3730016530031364E-2</v>
      </c>
      <c r="O2446" s="44">
        <f>IFERROR(_xll.qlIndexFixing(ONIndex3M,I2446,TRUE,_xll.ohTrigger(RecalcTrigger,Trigger3M)),NA())</f>
        <v>1.4719398742588652E-2</v>
      </c>
      <c r="P2446" s="44">
        <f>IFERROR(_xll.qlIndexFixing(ONIndex6M,I2446,TRUE,_xll.ohTrigger(RecalcTrigger,Trigger6M)),NA())</f>
        <v>1.4007203585100214E-2</v>
      </c>
      <c r="Q2446" s="183">
        <f>IFERROR(_xll.qlIndexFixing(ONIndex1Y,I2446,TRUE,_xll.ohTrigger(RecalcTrigger,Trigger1Y)),NA())</f>
        <v>1.4242922222749144E-2</v>
      </c>
    </row>
    <row r="2447" spans="2:17" x14ac:dyDescent="0.2">
      <c r="B2447" s="39" t="s">
        <v>42</v>
      </c>
      <c r="D2447" s="42">
        <f>_xll.qlCalendarAdvance(Calendar,$D2446,B2447,"f",FALSE)</f>
        <v>56619</v>
      </c>
      <c r="E2447" s="177">
        <f>_xll.qlInterestRateIndexValueDate(IndexON,D2447)</f>
        <v>56619</v>
      </c>
      <c r="F2447" s="193">
        <f>IFERROR(_xll.qlIndexFixing(IndexON,D2447,TRUE,_xll.ohTrigger(RecalcTrigger,TriggerON)),NA())</f>
        <v>1.3721058778930484E-2</v>
      </c>
      <c r="H2447" s="42">
        <f>_xll.qlCalendarAdvance(Calendar,$H2446,B2447,"f",FALSE)</f>
        <v>56619</v>
      </c>
      <c r="I2447" s="177">
        <f>_xll.qlInterestRateIndexValueDate(Index1M,$H2447)</f>
        <v>56621</v>
      </c>
      <c r="J2447" s="182">
        <f>IFERROR(_xll.qlIndexFixing(Index1M,$H2447,TRUE,_xll.ohTrigger(RecalcTrigger,Trigger1M)),NA())</f>
        <v>1.3716031268767304E-2</v>
      </c>
      <c r="K2447" s="44">
        <f>IFERROR(_xll.qlIndexFixing(Index3M,H2447,TRUE,_xll.ohTrigger(RecalcTrigger,Trigger3M)),NA())</f>
        <v>1.4741794853357248E-2</v>
      </c>
      <c r="L2447" s="44">
        <f>IFERROR(_xll.qlIndexFixing(Index6M,$H2447,TRUE,_xll.ohTrigger(RecalcTrigger,Trigger6M)),NA())</f>
        <v>1.3881949134021342E-2</v>
      </c>
      <c r="M2447" s="183">
        <f>IFERROR(_xll.qlIndexFixing(Index1Y,$H2447,TRUE,_xll.ohTrigger(RecalcTrigger,Trigger1Y)),NA())</f>
        <v>1.4090289195267895E-2</v>
      </c>
      <c r="N2447" s="182">
        <f>IFERROR(_xll.qlIndexFixing(ONIndex1M,I2447,TRUE,_xll.ohTrigger(RecalcTrigger,Trigger1M)),NA())</f>
        <v>1.3722484305986882E-2</v>
      </c>
      <c r="O2447" s="44">
        <f>IFERROR(_xll.qlIndexFixing(ONIndex3M,I2447,TRUE,_xll.ohTrigger(RecalcTrigger,Trigger3M)),NA())</f>
        <v>1.4718837760288039E-2</v>
      </c>
      <c r="P2447" s="44">
        <f>IFERROR(_xll.qlIndexFixing(ONIndex6M,I2447,TRUE,_xll.ohTrigger(RecalcTrigger,Trigger6M)),NA())</f>
        <v>1.3996420439603696E-2</v>
      </c>
      <c r="Q2447" s="183">
        <f>IFERROR(_xll.qlIndexFixing(ONIndex1Y,I2447,TRUE,_xll.ohTrigger(RecalcTrigger,Trigger1Y)),NA())</f>
        <v>1.4235244555447224E-2</v>
      </c>
    </row>
    <row r="2448" spans="2:17" x14ac:dyDescent="0.2">
      <c r="B2448" s="39" t="s">
        <v>42</v>
      </c>
      <c r="D2448" s="42">
        <f>_xll.qlCalendarAdvance(Calendar,$D2447,B2448,"f",FALSE)</f>
        <v>56626</v>
      </c>
      <c r="E2448" s="177">
        <f>_xll.qlInterestRateIndexValueDate(IndexON,D2448)</f>
        <v>56626</v>
      </c>
      <c r="F2448" s="193">
        <f>IFERROR(_xll.qlIndexFixing(IndexON,D2448,TRUE,_xll.ohTrigger(RecalcTrigger,TriggerON)),NA())</f>
        <v>1.3712149008728858E-2</v>
      </c>
      <c r="H2448" s="42">
        <f>_xll.qlCalendarAdvance(Calendar,$H2447,B2448,"f",FALSE)</f>
        <v>56626</v>
      </c>
      <c r="I2448" s="177">
        <f>_xll.qlInterestRateIndexValueDate(Index1M,$H2448)</f>
        <v>56628</v>
      </c>
      <c r="J2448" s="182">
        <f>IFERROR(_xll.qlIndexFixing(Index1M,$H2448,TRUE,_xll.ohTrigger(RecalcTrigger,Trigger1M)),NA())</f>
        <v>1.3707136521343699E-2</v>
      </c>
      <c r="K2448" s="44">
        <f>IFERROR(_xll.qlIndexFixing(Index3M,H2448,TRUE,_xll.ohTrigger(RecalcTrigger,Trigger3M)),NA())</f>
        <v>1.4741124014785889E-2</v>
      </c>
      <c r="L2448" s="44">
        <f>IFERROR(_xll.qlIndexFixing(Index6M,$H2448,TRUE,_xll.ohTrigger(RecalcTrigger,Trigger6M)),NA())</f>
        <v>1.3868314178298183E-2</v>
      </c>
      <c r="M2448" s="183">
        <f>IFERROR(_xll.qlIndexFixing(Index1Y,$H2448,TRUE,_xll.ohTrigger(RecalcTrigger,Trigger1Y)),NA())</f>
        <v>1.4080210728428064E-2</v>
      </c>
      <c r="N2448" s="182">
        <f>IFERROR(_xll.qlIndexFixing(ONIndex1M,I2448,TRUE,_xll.ohTrigger(RecalcTrigger,Trigger1M)),NA())</f>
        <v>1.3713661858414383E-2</v>
      </c>
      <c r="O2448" s="44">
        <f>IFERROR(_xll.qlIndexFixing(ONIndex3M,I2448,TRUE,_xll.ohTrigger(RecalcTrigger,Trigger3M)),NA())</f>
        <v>1.4718181364310468E-2</v>
      </c>
      <c r="P2448" s="44">
        <f>IFERROR(_xll.qlIndexFixing(ONIndex6M,I2448,TRUE,_xll.ohTrigger(RecalcTrigger,Trigger6M)),NA())</f>
        <v>1.3983773422410195E-2</v>
      </c>
      <c r="Q2448" s="183">
        <f>IFERROR(_xll.qlIndexFixing(ONIndex1Y,I2448,TRUE,_xll.ohTrigger(RecalcTrigger,Trigger1Y)),NA())</f>
        <v>1.4226253382281229E-2</v>
      </c>
    </row>
    <row r="2449" spans="2:17" x14ac:dyDescent="0.2">
      <c r="B2449" s="39" t="s">
        <v>42</v>
      </c>
      <c r="D2449" s="42">
        <f>_xll.qlCalendarAdvance(Calendar,$D2448,B2449,"f",FALSE)</f>
        <v>56633</v>
      </c>
      <c r="E2449" s="177">
        <f>_xll.qlInterestRateIndexValueDate(IndexON,D2449)</f>
        <v>56633</v>
      </c>
      <c r="F2449" s="193">
        <f>IFERROR(_xll.qlIndexFixing(IndexON,D2449,TRUE,_xll.ohTrigger(RecalcTrigger,TriggerON)),NA())</f>
        <v>1.3703200090962042E-2</v>
      </c>
      <c r="H2449" s="42">
        <f>_xll.qlCalendarAdvance(Calendar,$H2448,B2449,"f",FALSE)</f>
        <v>56633</v>
      </c>
      <c r="I2449" s="177">
        <f>_xll.qlInterestRateIndexValueDate(Index1M,$H2449)</f>
        <v>56635</v>
      </c>
      <c r="J2449" s="182">
        <f>IFERROR(_xll.qlIndexFixing(Index1M,$H2449,TRUE,_xll.ohTrigger(RecalcTrigger,Trigger1M)),NA())</f>
        <v>1.3698204073225029E-2</v>
      </c>
      <c r="K2449" s="44">
        <f>IFERROR(_xll.qlIndexFixing(Index3M,H2449,TRUE,_xll.ohTrigger(RecalcTrigger,Trigger3M)),NA())</f>
        <v>1.4740451087994266E-2</v>
      </c>
      <c r="L2449" s="44">
        <f>IFERROR(_xll.qlIndexFixing(Index6M,$H2449,TRUE,_xll.ohTrigger(RecalcTrigger,Trigger6M)),NA())</f>
        <v>1.3854605567602074E-2</v>
      </c>
      <c r="M2449" s="183">
        <f>IFERROR(_xll.qlIndexFixing(Index1Y,$H2449,TRUE,_xll.ohTrigger(RecalcTrigger,Trigger1Y)),NA())</f>
        <v>1.4070097860004623E-2</v>
      </c>
      <c r="N2449" s="182">
        <f>IFERROR(_xll.qlIndexFixing(ONIndex1M,I2449,TRUE,_xll.ohTrigger(RecalcTrigger,Trigger1M)),NA())</f>
        <v>1.3704801829623747E-2</v>
      </c>
      <c r="O2449" s="44">
        <f>IFERROR(_xll.qlIndexFixing(ONIndex3M,I2449,TRUE,_xll.ohTrigger(RecalcTrigger,Trigger3M)),NA())</f>
        <v>1.4717522902145674E-2</v>
      </c>
      <c r="P2449" s="44">
        <f>IFERROR(_xll.qlIndexFixing(ONIndex6M,I2449,TRUE,_xll.ohTrigger(RecalcTrigger,Trigger6M)),NA())</f>
        <v>1.397105449234104E-2</v>
      </c>
      <c r="Q2449" s="183">
        <f>IFERROR(_xll.qlIndexFixing(ONIndex1Y,I2449,TRUE,_xll.ohTrigger(RecalcTrigger,Trigger1Y)),NA())</f>
        <v>1.4217225659312049E-2</v>
      </c>
    </row>
    <row r="2450" spans="2:17" x14ac:dyDescent="0.2">
      <c r="B2450" s="39" t="s">
        <v>42</v>
      </c>
      <c r="D2450" s="42">
        <f>_xll.qlCalendarAdvance(Calendar,$D2449,B2450,"f",FALSE)</f>
        <v>56640</v>
      </c>
      <c r="E2450" s="177">
        <f>_xll.qlInterestRateIndexValueDate(IndexON,D2450)</f>
        <v>56640</v>
      </c>
      <c r="F2450" s="193">
        <f>IFERROR(_xll.qlIndexFixing(IndexON,D2450,TRUE,_xll.ohTrigger(RecalcTrigger,TriggerON)),NA())</f>
        <v>1.3694211973271919E-2</v>
      </c>
      <c r="H2450" s="42">
        <f>_xll.qlCalendarAdvance(Calendar,$H2449,B2450,"f",FALSE)</f>
        <v>56640</v>
      </c>
      <c r="I2450" s="177">
        <f>_xll.qlInterestRateIndexValueDate(Index1M,$H2450)</f>
        <v>56642</v>
      </c>
      <c r="J2450" s="182">
        <f>IFERROR(_xll.qlIndexFixing(Index1M,$H2450,TRUE,_xll.ohTrigger(RecalcTrigger,Trigger1M)),NA())</f>
        <v>1.369038443512618E-2</v>
      </c>
      <c r="K2450" s="44">
        <f>IFERROR(_xll.qlIndexFixing(Index3M,H2450,TRUE,_xll.ohTrigger(RecalcTrigger,Trigger3M)),NA())</f>
        <v>1.4739776070477717E-2</v>
      </c>
      <c r="L2450" s="44">
        <f>IFERROR(_xll.qlIndexFixing(Index6M,$H2450,TRUE,_xll.ohTrigger(RecalcTrigger,Trigger6M)),NA())</f>
        <v>1.384082319467605E-2</v>
      </c>
      <c r="M2450" s="183">
        <f>IFERROR(_xll.qlIndexFixing(Index1Y,$H2450,TRUE,_xll.ohTrigger(RecalcTrigger,Trigger1Y)),NA())</f>
        <v>1.4059951669303862E-2</v>
      </c>
      <c r="N2450" s="182">
        <f>IFERROR(_xll.qlIndexFixing(ONIndex1M,I2450,TRUE,_xll.ohTrigger(RecalcTrigger,Trigger1M)),NA())</f>
        <v>1.3695904169734874E-2</v>
      </c>
      <c r="O2450" s="44">
        <f>IFERROR(_xll.qlIndexFixing(ONIndex3M,I2450,TRUE,_xll.ohTrigger(RecalcTrigger,Trigger3M)),NA())</f>
        <v>1.471686237115577E-2</v>
      </c>
      <c r="P2450" s="44">
        <f>IFERROR(_xll.qlIndexFixing(ONIndex6M,I2450,TRUE,_xll.ohTrigger(RecalcTrigger,Trigger6M)),NA())</f>
        <v>1.3958263541482552E-2</v>
      </c>
      <c r="Q2450" s="183">
        <f>IFERROR(_xll.qlIndexFixing(ONIndex1Y,I2450,TRUE,_xll.ohTrigger(RecalcTrigger,Trigger1Y)),NA())</f>
        <v>1.4208161336659586E-2</v>
      </c>
    </row>
    <row r="2451" spans="2:17" x14ac:dyDescent="0.2">
      <c r="B2451" s="39" t="s">
        <v>42</v>
      </c>
      <c r="D2451" s="42">
        <f>_xll.qlCalendarAdvance(Calendar,$D2450,B2451,"f",FALSE)</f>
        <v>56647</v>
      </c>
      <c r="E2451" s="177">
        <f>_xll.qlInterestRateIndexValueDate(IndexON,D2451)</f>
        <v>56647</v>
      </c>
      <c r="F2451" s="193">
        <f>IFERROR(_xll.qlIndexFixing(IndexON,D2451,TRUE,_xll.ohTrigger(RecalcTrigger,TriggerON)),NA())</f>
        <v>1.3685184603300371E-2</v>
      </c>
      <c r="H2451" s="42">
        <f>_xll.qlCalendarAdvance(Calendar,$H2450,B2451,"f",FALSE)</f>
        <v>56647</v>
      </c>
      <c r="I2451" s="177">
        <f>_xll.qlInterestRateIndexValueDate(Index1M,$H2451)</f>
        <v>56649</v>
      </c>
      <c r="J2451" s="182">
        <f>IFERROR(_xll.qlIndexFixing(Index1M,$H2451,TRUE,_xll.ohTrigger(RecalcTrigger,Trigger1M)),NA())</f>
        <v>1.3681771539611556E-2</v>
      </c>
      <c r="K2451" s="44">
        <f>IFERROR(_xll.qlIndexFixing(Index3M,H2451,TRUE,_xll.ohTrigger(RecalcTrigger,Trigger3M)),NA())</f>
        <v>1.473884636160136E-2</v>
      </c>
      <c r="L2451" s="44">
        <f>IFERROR(_xll.qlIndexFixing(Index6M,$H2451,TRUE,_xll.ohTrigger(RecalcTrigger,Trigger6M)),NA())</f>
        <v>1.3826966952272861E-2</v>
      </c>
      <c r="M2451" s="183">
        <f>IFERROR(_xll.qlIndexFixing(Index1Y,$H2451,TRUE,_xll.ohTrigger(RecalcTrigger,Trigger1Y)),NA())</f>
        <v>1.4049773237739972E-2</v>
      </c>
      <c r="N2451" s="182">
        <f>IFERROR(_xll.qlIndexFixing(ONIndex1M,I2451,TRUE,_xll.ohTrigger(RecalcTrigger,Trigger1M)),NA())</f>
        <v>1.3686968829027535E-2</v>
      </c>
      <c r="O2451" s="44">
        <f>IFERROR(_xll.qlIndexFixing(ONIndex3M,I2451,TRUE,_xll.ohTrigger(RecalcTrigger,Trigger3M)),NA())</f>
        <v>1.4716199768862737E-2</v>
      </c>
      <c r="P2451" s="44">
        <f>IFERROR(_xll.qlIndexFixing(ONIndex6M,I2451,TRUE,_xll.ohTrigger(RecalcTrigger,Trigger6M)),NA())</f>
        <v>1.3945400461601309E-2</v>
      </c>
      <c r="Q2451" s="183">
        <f>IFERROR(_xll.qlIndexFixing(ONIndex1Y,I2451,TRUE,_xll.ohTrigger(RecalcTrigger,Trigger1Y)),NA())</f>
        <v>1.4199060364603611E-2</v>
      </c>
    </row>
    <row r="2452" spans="2:17" x14ac:dyDescent="0.2">
      <c r="B2452" s="39" t="s">
        <v>42</v>
      </c>
      <c r="D2452" s="42">
        <f>_xll.qlCalendarAdvance(Calendar,$D2451,B2452,"f",FALSE)</f>
        <v>56654</v>
      </c>
      <c r="E2452" s="177">
        <f>_xll.qlInterestRateIndexValueDate(IndexON,D2452)</f>
        <v>56654</v>
      </c>
      <c r="F2452" s="193">
        <f>IFERROR(_xll.qlIndexFixing(IndexON,D2452,TRUE,_xll.ohTrigger(RecalcTrigger,TriggerON)),NA())</f>
        <v>1.3676117928289599E-2</v>
      </c>
      <c r="H2452" s="42">
        <f>_xll.qlCalendarAdvance(Calendar,$H2451,B2452,"f",FALSE)</f>
        <v>56654</v>
      </c>
      <c r="I2452" s="177">
        <f>_xll.qlInterestRateIndexValueDate(Index1M,$H2452)</f>
        <v>56656</v>
      </c>
      <c r="J2452" s="182">
        <f>IFERROR(_xll.qlIndexFixing(Index1M,$H2452,TRUE,_xll.ohTrigger(RecalcTrigger,Trigger1M)),NA())</f>
        <v>1.3672737892478359E-2</v>
      </c>
      <c r="K2452" s="44">
        <f>IFERROR(_xll.qlIndexFixing(Index3M,H2452,TRUE,_xll.ohTrigger(RecalcTrigger,Trigger3M)),NA())</f>
        <v>1.473816733302597E-2</v>
      </c>
      <c r="L2452" s="44">
        <f>IFERROR(_xll.qlIndexFixing(Index6M,$H2452,TRUE,_xll.ohTrigger(RecalcTrigger,Trigger6M)),NA())</f>
        <v>1.3813036733157624E-2</v>
      </c>
      <c r="M2452" s="183">
        <f>IFERROR(_xll.qlIndexFixing(Index1Y,$H2452,TRUE,_xll.ohTrigger(RecalcTrigger,Trigger1Y)),NA())</f>
        <v>1.4039563648833074E-2</v>
      </c>
      <c r="N2452" s="182">
        <f>IFERROR(_xll.qlIndexFixing(ONIndex1M,I2452,TRUE,_xll.ohTrigger(RecalcTrigger,Trigger1M)),NA())</f>
        <v>1.367799575762163E-2</v>
      </c>
      <c r="O2452" s="44">
        <f>IFERROR(_xll.qlIndexFixing(ONIndex3M,I2452,TRUE,_xll.ohTrigger(RecalcTrigger,Trigger3M)),NA())</f>
        <v>1.4715535092868492E-2</v>
      </c>
      <c r="P2452" s="44">
        <f>IFERROR(_xll.qlIndexFixing(ONIndex6M,I2452,TRUE,_xll.ohTrigger(RecalcTrigger,Trigger6M)),NA())</f>
        <v>1.3932465144783635E-2</v>
      </c>
      <c r="Q2452" s="183">
        <f>IFERROR(_xll.qlIndexFixing(ONIndex1Y,I2452,TRUE,_xll.ohTrigger(RecalcTrigger,Trigger1Y)),NA())</f>
        <v>1.4189922693024215E-2</v>
      </c>
    </row>
    <row r="2453" spans="2:17" x14ac:dyDescent="0.2">
      <c r="B2453" s="39" t="s">
        <v>42</v>
      </c>
      <c r="D2453" s="42">
        <f>_xll.qlCalendarAdvance(Calendar,$D2452,B2453,"f",FALSE)</f>
        <v>56661</v>
      </c>
      <c r="E2453" s="177">
        <f>_xll.qlInterestRateIndexValueDate(IndexON,D2453)</f>
        <v>56661</v>
      </c>
      <c r="F2453" s="193">
        <f>IFERROR(_xll.qlIndexFixing(IndexON,D2453,TRUE,_xll.ohTrigger(RecalcTrigger,TriggerON)),NA())</f>
        <v>1.3667011896121295E-2</v>
      </c>
      <c r="H2453" s="42">
        <f>_xll.qlCalendarAdvance(Calendar,$H2452,B2453,"f",FALSE)</f>
        <v>56661</v>
      </c>
      <c r="I2453" s="177">
        <f>_xll.qlInterestRateIndexValueDate(Index1M,$H2453)</f>
        <v>56663</v>
      </c>
      <c r="J2453" s="182">
        <f>IFERROR(_xll.qlIndexFixing(Index1M,$H2453,TRUE,_xll.ohTrigger(RecalcTrigger,Trigger1M)),NA())</f>
        <v>1.3663666364589488E-2</v>
      </c>
      <c r="K2453" s="44">
        <f>IFERROR(_xll.qlIndexFixing(Index3M,H2453,TRUE,_xll.ohTrigger(RecalcTrigger,Trigger3M)),NA())</f>
        <v>1.4737486206468567E-2</v>
      </c>
      <c r="L2453" s="44">
        <f>IFERROR(_xll.qlIndexFixing(Index6M,$H2453,TRUE,_xll.ohTrigger(RecalcTrigger,Trigger6M)),NA())</f>
        <v>1.3799032430105169E-2</v>
      </c>
      <c r="M2453" s="183">
        <f>IFERROR(_xll.qlIndexFixing(Index1Y,$H2453,TRUE,_xll.ohTrigger(RecalcTrigger,Trigger1Y)),NA())</f>
        <v>1.4029323988209441E-2</v>
      </c>
      <c r="N2453" s="182">
        <f>IFERROR(_xll.qlIndexFixing(ONIndex1M,I2453,TRUE,_xll.ohTrigger(RecalcTrigger,Trigger1M)),NA())</f>
        <v>1.3668984905716997E-2</v>
      </c>
      <c r="O2453" s="44">
        <f>IFERROR(_xll.qlIndexFixing(ONIndex3M,I2453,TRUE,_xll.ohTrigger(RecalcTrigger,Trigger3M)),NA())</f>
        <v>1.4714868340455212E-2</v>
      </c>
      <c r="P2453" s="44">
        <f>IFERROR(_xll.qlIndexFixing(ONIndex6M,I2453,TRUE,_xll.ohTrigger(RecalcTrigger,Trigger6M)),NA())</f>
        <v>1.3919457483035913E-2</v>
      </c>
      <c r="Q2453" s="183">
        <f>IFERROR(_xll.qlIndexFixing(ONIndex1Y,I2453,TRUE,_xll.ohTrigger(RecalcTrigger,Trigger1Y)),NA())</f>
        <v>1.4180748271881427E-2</v>
      </c>
    </row>
    <row r="2454" spans="2:17" x14ac:dyDescent="0.2">
      <c r="B2454" s="39" t="s">
        <v>42</v>
      </c>
      <c r="D2454" s="42">
        <f>_xll.qlCalendarAdvance(Calendar,$D2453,B2454,"f",FALSE)</f>
        <v>56668</v>
      </c>
      <c r="E2454" s="177">
        <f>_xll.qlInterestRateIndexValueDate(IndexON,D2454)</f>
        <v>56668</v>
      </c>
      <c r="F2454" s="193">
        <f>IFERROR(_xll.qlIndexFixing(IndexON,D2454,TRUE,_xll.ohTrigger(RecalcTrigger,TriggerON)),NA())</f>
        <v>1.3657866453957723E-2</v>
      </c>
      <c r="H2454" s="42">
        <f>_xll.qlCalendarAdvance(Calendar,$H2453,B2454,"f",FALSE)</f>
        <v>56668</v>
      </c>
      <c r="I2454" s="177">
        <f>_xll.qlInterestRateIndexValueDate(Index1M,$H2454)</f>
        <v>56670</v>
      </c>
      <c r="J2454" s="182">
        <f>IFERROR(_xll.qlIndexFixing(Index1M,$H2454,TRUE,_xll.ohTrigger(RecalcTrigger,Trigger1M)),NA())</f>
        <v>1.3654556906159052E-2</v>
      </c>
      <c r="K2454" s="44">
        <f>IFERROR(_xll.qlIndexFixing(Index3M,H2454,TRUE,_xll.ohTrigger(RecalcTrigger,Trigger3M)),NA())</f>
        <v>1.4736802979425985E-2</v>
      </c>
      <c r="L2454" s="44">
        <f>IFERROR(_xll.qlIndexFixing(Index6M,$H2454,TRUE,_xll.ohTrigger(RecalcTrigger,Trigger6M)),NA())</f>
        <v>1.3784953935902695E-2</v>
      </c>
      <c r="M2454" s="183">
        <f>IFERROR(_xll.qlIndexFixing(Index1Y,$H2454,TRUE,_xll.ohTrigger(RecalcTrigger,Trigger1Y)),NA())</f>
        <v>1.4019055343600845E-2</v>
      </c>
      <c r="N2454" s="182">
        <f>IFERROR(_xll.qlIndexFixing(ONIndex1M,I2454,TRUE,_xll.ohTrigger(RecalcTrigger,Trigger1M)),NA())</f>
        <v>1.3659936223593405E-2</v>
      </c>
      <c r="O2454" s="44">
        <f>IFERROR(_xll.qlIndexFixing(ONIndex3M,I2454,TRUE,_xll.ohTrigger(RecalcTrigger,Trigger3M)),NA())</f>
        <v>1.4714199509224812E-2</v>
      </c>
      <c r="P2454" s="44">
        <f>IFERROR(_xll.qlIndexFixing(ONIndex6M,I2454,TRUE,_xll.ohTrigger(RecalcTrigger,Trigger6M)),NA())</f>
        <v>1.3906377368364531E-2</v>
      </c>
      <c r="Q2454" s="183">
        <f>IFERROR(_xll.qlIndexFixing(ONIndex1Y,I2454,TRUE,_xll.ohTrigger(RecalcTrigger,Trigger1Y)),NA())</f>
        <v>1.4171537051614891E-2</v>
      </c>
    </row>
    <row r="2455" spans="2:17" x14ac:dyDescent="0.2">
      <c r="B2455" s="39" t="s">
        <v>42</v>
      </c>
      <c r="D2455" s="42">
        <f>_xll.qlCalendarAdvance(Calendar,$D2454,B2455,"f",FALSE)</f>
        <v>56675</v>
      </c>
      <c r="E2455" s="177">
        <f>_xll.qlInterestRateIndexValueDate(IndexON,D2455)</f>
        <v>56675</v>
      </c>
      <c r="F2455" s="193">
        <f>IFERROR(_xll.qlIndexFixing(IndexON,D2455,TRUE,_xll.ohTrigger(RecalcTrigger,TriggerON)),NA())</f>
        <v>1.3648681549440767E-2</v>
      </c>
      <c r="H2455" s="42">
        <f>_xll.qlCalendarAdvance(Calendar,$H2454,B2455,"f",FALSE)</f>
        <v>56675</v>
      </c>
      <c r="I2455" s="177">
        <f>_xll.qlInterestRateIndexValueDate(Index1M,$H2455)</f>
        <v>56677</v>
      </c>
      <c r="J2455" s="182">
        <f>IFERROR(_xll.qlIndexFixing(Index1M,$H2455,TRUE,_xll.ohTrigger(RecalcTrigger,Trigger1M)),NA())</f>
        <v>1.3643814882141614E-2</v>
      </c>
      <c r="K2455" s="44">
        <f>IFERROR(_xll.qlIndexFixing(Index3M,H2455,TRUE,_xll.ohTrigger(RecalcTrigger,Trigger3M)),NA())</f>
        <v>1.473687327348833E-2</v>
      </c>
      <c r="L2455" s="44">
        <f>IFERROR(_xll.qlIndexFixing(Index6M,$H2455,TRUE,_xll.ohTrigger(RecalcTrigger,Trigger6M)),NA())</f>
        <v>1.376692520578403E-2</v>
      </c>
      <c r="M2455" s="183">
        <f>IFERROR(_xll.qlIndexFixing(Index1Y,$H2455,TRUE,_xll.ohTrigger(RecalcTrigger,Trigger1Y)),NA())</f>
        <v>1.4007302099175374E-2</v>
      </c>
      <c r="N2455" s="182">
        <f>IFERROR(_xll.qlIndexFixing(ONIndex1M,I2455,TRUE,_xll.ohTrigger(RecalcTrigger,Trigger1M)),NA())</f>
        <v>1.3650849661370756E-2</v>
      </c>
      <c r="O2455" s="44">
        <f>IFERROR(_xll.qlIndexFixing(ONIndex3M,I2455,TRUE,_xll.ohTrigger(RecalcTrigger,Trigger3M)),NA())</f>
        <v>1.4713528596859149E-2</v>
      </c>
      <c r="P2455" s="44">
        <f>IFERROR(_xll.qlIndexFixing(ONIndex6M,I2455,TRUE,_xll.ohTrigger(RecalcTrigger,Trigger6M)),NA())</f>
        <v>1.3893224692695938E-2</v>
      </c>
      <c r="Q2455" s="183">
        <f>IFERROR(_xll.qlIndexFixing(ONIndex1Y,I2455,TRUE,_xll.ohTrigger(RecalcTrigger,Trigger1Y)),NA())</f>
        <v>1.4162288982104698E-2</v>
      </c>
    </row>
    <row r="2456" spans="2:17" x14ac:dyDescent="0.2">
      <c r="B2456" s="39" t="s">
        <v>42</v>
      </c>
      <c r="D2456" s="42">
        <f>_xll.qlCalendarAdvance(Calendar,$D2455,B2456,"f",FALSE)</f>
        <v>56682</v>
      </c>
      <c r="E2456" s="177">
        <f>_xll.qlInterestRateIndexValueDate(IndexON,D2456)</f>
        <v>56682</v>
      </c>
      <c r="F2456" s="193">
        <f>IFERROR(_xll.qlIndexFixing(IndexON,D2456,TRUE,_xll.ohTrigger(RecalcTrigger,TriggerON)),NA())</f>
        <v>1.3639457130132371E-2</v>
      </c>
      <c r="H2456" s="42">
        <f>_xll.qlCalendarAdvance(Calendar,$H2455,B2456,"f",FALSE)</f>
        <v>56682</v>
      </c>
      <c r="I2456" s="177">
        <f>_xll.qlInterestRateIndexValueDate(Index1M,$H2456)</f>
        <v>56684</v>
      </c>
      <c r="J2456" s="182">
        <f>IFERROR(_xll.qlIndexFixing(Index1M,$H2456,TRUE,_xll.ohTrigger(RecalcTrigger,Trigger1M)),NA())</f>
        <v>1.3634617135279969E-2</v>
      </c>
      <c r="K2456" s="44">
        <f>IFERROR(_xll.qlIndexFixing(Index3M,H2456,TRUE,_xll.ohTrigger(RecalcTrigger,Trigger3M)),NA())</f>
        <v>1.4736185300971984E-2</v>
      </c>
      <c r="L2456" s="44">
        <f>IFERROR(_xll.qlIndexFixing(Index6M,$H2456,TRUE,_xll.ohTrigger(RecalcTrigger,Trigger6M)),NA())</f>
        <v>1.3752668524743585E-2</v>
      </c>
      <c r="M2456" s="183">
        <f>IFERROR(_xll.qlIndexFixing(Index1Y,$H2456,TRUE,_xll.ohTrigger(RecalcTrigger,Trigger1Y)),NA())</f>
        <v>1.3996974002945384E-2</v>
      </c>
      <c r="N2456" s="182">
        <f>IFERROR(_xll.qlIndexFixing(ONIndex1M,I2456,TRUE,_xll.ohTrigger(RecalcTrigger,Trigger1M)),NA())</f>
        <v>1.3641725169089014E-2</v>
      </c>
      <c r="O2456" s="44">
        <f>IFERROR(_xll.qlIndexFixing(ONIndex3M,I2456,TRUE,_xll.ohTrigger(RecalcTrigger,Trigger3M)),NA())</f>
        <v>1.4712855600560459E-2</v>
      </c>
      <c r="P2456" s="44">
        <f>IFERROR(_xll.qlIndexFixing(ONIndex6M,I2456,TRUE,_xll.ohTrigger(RecalcTrigger,Trigger6M)),NA())</f>
        <v>1.387999934803652E-2</v>
      </c>
      <c r="Q2456" s="183">
        <f>IFERROR(_xll.qlIndexFixing(ONIndex1Y,I2456,TRUE,_xll.ohTrigger(RecalcTrigger,Trigger1Y)),NA())</f>
        <v>1.4153004013310877E-2</v>
      </c>
    </row>
    <row r="2457" spans="2:17" x14ac:dyDescent="0.2">
      <c r="B2457" s="39" t="s">
        <v>42</v>
      </c>
      <c r="D2457" s="42">
        <f>_xll.qlCalendarAdvance(Calendar,$D2456,B2457,"f",FALSE)</f>
        <v>56689</v>
      </c>
      <c r="E2457" s="177">
        <f>_xll.qlInterestRateIndexValueDate(IndexON,D2457)</f>
        <v>56689</v>
      </c>
      <c r="F2457" s="193">
        <f>IFERROR(_xll.qlIndexFixing(IndexON,D2457,TRUE,_xll.ohTrigger(RecalcTrigger,TriggerON)),NA())</f>
        <v>1.3630193143194802E-2</v>
      </c>
      <c r="H2457" s="42">
        <f>_xll.qlCalendarAdvance(Calendar,$H2456,B2457,"f",FALSE)</f>
        <v>56689</v>
      </c>
      <c r="I2457" s="177">
        <f>_xll.qlInterestRateIndexValueDate(Index1M,$H2457)</f>
        <v>56691</v>
      </c>
      <c r="J2457" s="182">
        <f>IFERROR(_xll.qlIndexFixing(Index1M,$H2457,TRUE,_xll.ohTrigger(RecalcTrigger,Trigger1M)),NA())</f>
        <v>1.3624975740604841E-2</v>
      </c>
      <c r="K2457" s="44">
        <f>IFERROR(_xll.qlIndexFixing(Index3M,H2457,TRUE,_xll.ohTrigger(RecalcTrigger,Trigger3M)),NA())</f>
        <v>1.4735495219658152E-2</v>
      </c>
      <c r="L2457" s="44">
        <f>IFERROR(_xll.qlIndexFixing(Index6M,$H2457,TRUE,_xll.ohTrigger(RecalcTrigger,Trigger6M)),NA())</f>
        <v>1.3738337281338685E-2</v>
      </c>
      <c r="M2457" s="183">
        <f>IFERROR(_xll.qlIndexFixing(Index1Y,$H2457,TRUE,_xll.ohTrigger(RecalcTrigger,Trigger1Y)),NA())</f>
        <v>1.3986620567129964E-2</v>
      </c>
      <c r="N2457" s="182">
        <f>IFERROR(_xll.qlIndexFixing(ONIndex1M,I2457,TRUE,_xll.ohTrigger(RecalcTrigger,Trigger1M)),NA())</f>
        <v>1.3632562697187822E-2</v>
      </c>
      <c r="O2457" s="44">
        <f>IFERROR(_xll.qlIndexFixing(ONIndex3M,I2457,TRUE,_xll.ohTrigger(RecalcTrigger,Trigger3M)),NA())</f>
        <v>1.471218051817047E-2</v>
      </c>
      <c r="P2457" s="44">
        <f>IFERROR(_xll.qlIndexFixing(ONIndex6M,I2457,TRUE,_xll.ohTrigger(RecalcTrigger,Trigger6M)),NA())</f>
        <v>1.3866701226232792E-2</v>
      </c>
      <c r="Q2457" s="183">
        <f>IFERROR(_xll.qlIndexFixing(ONIndex1Y,I2457,TRUE,_xll.ohTrigger(RecalcTrigger,Trigger1Y)),NA())</f>
        <v>1.4143682095513199E-2</v>
      </c>
    </row>
    <row r="2458" spans="2:17" x14ac:dyDescent="0.2">
      <c r="B2458" s="39" t="s">
        <v>42</v>
      </c>
      <c r="D2458" s="42">
        <f>_xll.qlCalendarAdvance(Calendar,$D2457,B2458,"f",FALSE)</f>
        <v>56696</v>
      </c>
      <c r="E2458" s="177">
        <f>_xll.qlInterestRateIndexValueDate(IndexON,D2458)</f>
        <v>56696</v>
      </c>
      <c r="F2458" s="193">
        <f>IFERROR(_xll.qlIndexFixing(IndexON,D2458,TRUE,_xll.ohTrigger(RecalcTrigger,TriggerON)),NA())</f>
        <v>1.3620889536429814E-2</v>
      </c>
      <c r="H2458" s="42">
        <f>_xll.qlCalendarAdvance(Calendar,$H2457,B2458,"f",FALSE)</f>
        <v>56696</v>
      </c>
      <c r="I2458" s="177">
        <f>_xll.qlInterestRateIndexValueDate(Index1M,$H2458)</f>
        <v>56698</v>
      </c>
      <c r="J2458" s="182">
        <f>IFERROR(_xll.qlIndexFixing(Index1M,$H2458,TRUE,_xll.ohTrigger(RecalcTrigger,Trigger1M)),NA())</f>
        <v>1.3616107294954494E-2</v>
      </c>
      <c r="K2458" s="44">
        <f>IFERROR(_xll.qlIndexFixing(Index3M,H2458,TRUE,_xll.ohTrigger(RecalcTrigger,Trigger3M)),NA())</f>
        <v>1.4734803027043622E-2</v>
      </c>
      <c r="L2458" s="44">
        <f>IFERROR(_xll.qlIndexFixing(Index6M,$H2458,TRUE,_xll.ohTrigger(RecalcTrigger,Trigger6M)),NA())</f>
        <v>1.3723931368430085E-2</v>
      </c>
      <c r="M2458" s="183">
        <f>IFERROR(_xll.qlIndexFixing(Index1Y,$H2458,TRUE,_xll.ohTrigger(RecalcTrigger,Trigger1Y)),NA())</f>
        <v>1.3976242879568283E-2</v>
      </c>
      <c r="N2458" s="182">
        <f>IFERROR(_xll.qlIndexFixing(ONIndex1M,I2458,TRUE,_xll.ohTrigger(RecalcTrigger,Trigger1M)),NA())</f>
        <v>1.3623362195787081E-2</v>
      </c>
      <c r="O2458" s="44">
        <f>IFERROR(_xll.qlIndexFixing(ONIndex3M,I2458,TRUE,_xll.ohTrigger(RecalcTrigger,Trigger3M)),NA())</f>
        <v>1.4711503346891419E-2</v>
      </c>
      <c r="P2458" s="44">
        <f>IFERROR(_xll.qlIndexFixing(ONIndex6M,I2458,TRUE,_xll.ohTrigger(RecalcTrigger,Trigger6M)),NA())</f>
        <v>1.3853330219610882E-2</v>
      </c>
      <c r="Q2458" s="183">
        <f>IFERROR(_xll.qlIndexFixing(ONIndex1Y,I2458,TRUE,_xll.ohTrigger(RecalcTrigger,Trigger1Y)),NA())</f>
        <v>1.4134323178591757E-2</v>
      </c>
    </row>
    <row r="2459" spans="2:17" x14ac:dyDescent="0.2">
      <c r="B2459" s="39" t="s">
        <v>42</v>
      </c>
      <c r="D2459" s="42">
        <f>_xll.qlCalendarAdvance(Calendar,$D2458,B2459,"f",FALSE)</f>
        <v>56703</v>
      </c>
      <c r="E2459" s="177">
        <f>_xll.qlInterestRateIndexValueDate(IndexON,D2459)</f>
        <v>56703</v>
      </c>
      <c r="F2459" s="193">
        <f>IFERROR(_xll.qlIndexFixing(IndexON,D2459,TRUE,_xll.ohTrigger(RecalcTrigger,TriggerON)),NA())</f>
        <v>1.3611546257399354E-2</v>
      </c>
      <c r="H2459" s="42">
        <f>_xll.qlCalendarAdvance(Calendar,$H2458,B2459,"f",FALSE)</f>
        <v>56703</v>
      </c>
      <c r="I2459" s="177">
        <f>_xll.qlInterestRateIndexValueDate(Index1M,$H2459)</f>
        <v>56705</v>
      </c>
      <c r="J2459" s="182">
        <f>IFERROR(_xll.qlIndexFixing(Index1M,$H2459,TRUE,_xll.ohTrigger(RecalcTrigger,Trigger1M)),NA())</f>
        <v>1.36067951019328E-2</v>
      </c>
      <c r="K2459" s="44">
        <f>IFERROR(_xll.qlIndexFixing(Index3M,H2459,TRUE,_xll.ohTrigger(RecalcTrigger,Trigger3M)),NA())</f>
        <v>1.4733857573811949E-2</v>
      </c>
      <c r="L2459" s="44">
        <f>IFERROR(_xll.qlIndexFixing(Index6M,$H2459,TRUE,_xll.ohTrigger(RecalcTrigger,Trigger6M)),NA())</f>
        <v>1.3711848943281396E-2</v>
      </c>
      <c r="M2459" s="183">
        <f>IFERROR(_xll.qlIndexFixing(Index1Y,$H2459,TRUE,_xll.ohTrigger(RecalcTrigger,Trigger1Y)),NA())</f>
        <v>1.3965350714161301E-2</v>
      </c>
      <c r="N2459" s="182">
        <f>IFERROR(_xll.qlIndexFixing(ONIndex1M,I2459,TRUE,_xll.ohTrigger(RecalcTrigger,Trigger1M)),NA())</f>
        <v>1.3614123614926754E-2</v>
      </c>
      <c r="O2459" s="44">
        <f>IFERROR(_xll.qlIndexFixing(ONIndex3M,I2459,TRUE,_xll.ohTrigger(RecalcTrigger,Trigger3M)),NA())</f>
        <v>1.4710824084325225E-2</v>
      </c>
      <c r="P2459" s="44">
        <f>IFERROR(_xll.qlIndexFixing(ONIndex6M,I2459,TRUE,_xll.ohTrigger(RecalcTrigger,Trigger6M)),NA())</f>
        <v>1.3839886219777497E-2</v>
      </c>
      <c r="Q2459" s="183">
        <f>IFERROR(_xll.qlIndexFixing(ONIndex1Y,I2459,TRUE,_xll.ohTrigger(RecalcTrigger,Trigger1Y)),NA())</f>
        <v>1.4124927212746385E-2</v>
      </c>
    </row>
    <row r="2460" spans="2:17" x14ac:dyDescent="0.2">
      <c r="B2460" s="39" t="s">
        <v>42</v>
      </c>
      <c r="D2460" s="42">
        <f>_xll.qlCalendarAdvance(Calendar,$D2459,B2460,"f",FALSE)</f>
        <v>56710</v>
      </c>
      <c r="E2460" s="177">
        <f>_xll.qlInterestRateIndexValueDate(IndexON,D2460)</f>
        <v>56710</v>
      </c>
      <c r="F2460" s="193">
        <f>IFERROR(_xll.qlIndexFixing(IndexON,D2460,TRUE,_xll.ohTrigger(RecalcTrigger,TriggerON)),NA())</f>
        <v>1.3602163253265687E-2</v>
      </c>
      <c r="H2460" s="42">
        <f>_xll.qlCalendarAdvance(Calendar,$H2459,B2460,"f",FALSE)</f>
        <v>56710</v>
      </c>
      <c r="I2460" s="177">
        <f>_xll.qlInterestRateIndexValueDate(Index1M,$H2460)</f>
        <v>56712</v>
      </c>
      <c r="J2460" s="182">
        <f>IFERROR(_xll.qlIndexFixing(Index1M,$H2460,TRUE,_xll.ohTrigger(RecalcTrigger,Trigger1M)),NA())</f>
        <v>1.3597444660641556E-2</v>
      </c>
      <c r="K2460" s="44">
        <f>IFERROR(_xll.qlIndexFixing(Index3M,H2460,TRUE,_xll.ohTrigger(RecalcTrigger,Trigger3M)),NA())</f>
        <v>1.4733161331158089E-2</v>
      </c>
      <c r="L2460" s="44">
        <f>IFERROR(_xll.qlIndexFixing(Index6M,$H2460,TRUE,_xll.ohTrigger(RecalcTrigger,Trigger6M)),NA())</f>
        <v>1.3697311182023848E-2</v>
      </c>
      <c r="M2460" s="183">
        <f>IFERROR(_xll.qlIndexFixing(Index1Y,$H2460,TRUE,_xll.ohTrigger(RecalcTrigger,Trigger1Y)),NA())</f>
        <v>1.3955419110994884E-2</v>
      </c>
      <c r="N2460" s="182">
        <f>IFERROR(_xll.qlIndexFixing(ONIndex1M,I2460,TRUE,_xll.ohTrigger(RecalcTrigger,Trigger1M)),NA())</f>
        <v>1.360484690496655E-2</v>
      </c>
      <c r="O2460" s="44">
        <f>IFERROR(_xll.qlIndexFixing(ONIndex3M,I2460,TRUE,_xll.ohTrigger(RecalcTrigger,Trigger3M)),NA())</f>
        <v>1.4710142727993869E-2</v>
      </c>
      <c r="P2460" s="44">
        <f>IFERROR(_xll.qlIndexFixing(ONIndex6M,I2460,TRUE,_xll.ohTrigger(RecalcTrigger,Trigger6M)),NA())</f>
        <v>1.3826369118978832E-2</v>
      </c>
      <c r="Q2460" s="183">
        <f>IFERROR(_xll.qlIndexFixing(ONIndex1Y,I2460,TRUE,_xll.ohTrigger(RecalcTrigger,Trigger1Y)),NA())</f>
        <v>1.4115494147937113E-2</v>
      </c>
    </row>
    <row r="2461" spans="2:17" x14ac:dyDescent="0.2">
      <c r="B2461" s="39" t="s">
        <v>42</v>
      </c>
      <c r="D2461" s="42">
        <f>_xll.qlCalendarAdvance(Calendar,$D2460,B2461,"f",FALSE)</f>
        <v>56717</v>
      </c>
      <c r="E2461" s="177">
        <f>_xll.qlInterestRateIndexValueDate(IndexON,D2461)</f>
        <v>56717</v>
      </c>
      <c r="F2461" s="193">
        <f>IFERROR(_xll.qlIndexFixing(IndexON,D2461,TRUE,_xll.ohTrigger(RecalcTrigger,TriggerON)),NA())</f>
        <v>1.3592740471670695E-2</v>
      </c>
      <c r="H2461" s="42">
        <f>_xll.qlCalendarAdvance(Calendar,$H2460,B2461,"f",FALSE)</f>
        <v>56717</v>
      </c>
      <c r="I2461" s="177">
        <f>_xll.qlInterestRateIndexValueDate(Index1M,$H2461)</f>
        <v>56719</v>
      </c>
      <c r="J2461" s="182">
        <f>IFERROR(_xll.qlIndexFixing(Index1M,$H2461,TRUE,_xll.ohTrigger(RecalcTrigger,Trigger1M)),NA())</f>
        <v>1.3588055921295583E-2</v>
      </c>
      <c r="K2461" s="44">
        <f>IFERROR(_xll.qlIndexFixing(Index3M,H2461,TRUE,_xll.ohTrigger(RecalcTrigger,Trigger3M)),NA())</f>
        <v>1.4732462969946592E-2</v>
      </c>
      <c r="L2461" s="44">
        <f>IFERROR(_xll.qlIndexFixing(Index6M,$H2461,TRUE,_xll.ohTrigger(RecalcTrigger,Trigger6M)),NA())</f>
        <v>1.3682698459629548E-2</v>
      </c>
      <c r="M2461" s="183">
        <f>IFERROR(_xll.qlIndexFixing(Index1Y,$H2461,TRUE,_xll.ohTrigger(RecalcTrigger,Trigger1Y)),NA())</f>
        <v>1.3944975216091853E-2</v>
      </c>
      <c r="N2461" s="182">
        <f>IFERROR(_xll.qlIndexFixing(ONIndex1M,I2461,TRUE,_xll.ohTrigger(RecalcTrigger,Trigger1M)),NA())</f>
        <v>1.3592863599738436E-2</v>
      </c>
      <c r="O2461" s="44">
        <f>IFERROR(_xll.qlIndexFixing(ONIndex3M,I2461,TRUE,_xll.ohTrigger(RecalcTrigger,Trigger3M)),NA())</f>
        <v>1.4709263617929125E-2</v>
      </c>
      <c r="P2461" s="44">
        <f>IFERROR(_xll.qlIndexFixing(ONIndex6M,I2461,TRUE,_xll.ohTrigger(RecalcTrigger,Trigger6M)),NA())</f>
        <v>1.3808882401784572E-2</v>
      </c>
      <c r="Q2461" s="183">
        <f>IFERROR(_xll.qlIndexFixing(ONIndex1Y,I2461,TRUE,_xll.ohTrigger(RecalcTrigger,Trigger1Y)),NA())</f>
        <v>1.4103311328943491E-2</v>
      </c>
    </row>
    <row r="2462" spans="2:17" x14ac:dyDescent="0.2">
      <c r="B2462" s="39" t="s">
        <v>42</v>
      </c>
      <c r="D2462" s="42">
        <f>_xll.qlCalendarAdvance(Calendar,$D2461,B2462,"f",FALSE)</f>
        <v>56724</v>
      </c>
      <c r="E2462" s="177">
        <f>_xll.qlInterestRateIndexValueDate(IndexON,D2462)</f>
        <v>56724</v>
      </c>
      <c r="F2462" s="193">
        <f>IFERROR(_xll.qlIndexFixing(IndexON,D2462,TRUE,_xll.ohTrigger(RecalcTrigger,TriggerON)),NA())</f>
        <v>1.3583277860336196E-2</v>
      </c>
      <c r="H2462" s="42">
        <f>_xll.qlCalendarAdvance(Calendar,$H2461,B2462,"f",FALSE)</f>
        <v>56724</v>
      </c>
      <c r="I2462" s="177">
        <f>_xll.qlInterestRateIndexValueDate(Index1M,$H2462)</f>
        <v>56726</v>
      </c>
      <c r="J2462" s="182">
        <f>IFERROR(_xll.qlIndexFixing(Index1M,$H2462,TRUE,_xll.ohTrigger(RecalcTrigger,Trigger1M)),NA())</f>
        <v>1.3578628834122197E-2</v>
      </c>
      <c r="K2462" s="44">
        <f>IFERROR(_xll.qlIndexFixing(Index3M,H2462,TRUE,_xll.ohTrigger(RecalcTrigger,Trigger3M)),NA())</f>
        <v>1.4731762487673087E-2</v>
      </c>
      <c r="L2462" s="44">
        <f>IFERROR(_xll.qlIndexFixing(Index6M,$H2462,TRUE,_xll.ohTrigger(RecalcTrigger,Trigger6M)),NA())</f>
        <v>1.3668010668988111E-2</v>
      </c>
      <c r="M2462" s="183">
        <f>IFERROR(_xll.qlIndexFixing(Index1Y,$H2462,TRUE,_xll.ohTrigger(RecalcTrigger,Trigger1Y)),NA())</f>
        <v>1.3934511441658626E-2</v>
      </c>
      <c r="N2462" s="182">
        <f>IFERROR(_xll.qlIndexFixing(ONIndex1M,I2462,TRUE,_xll.ohTrigger(RecalcTrigger,Trigger1M)),NA())</f>
        <v>1.3586178898306045E-2</v>
      </c>
      <c r="O2462" s="44">
        <f>IFERROR(_xll.qlIndexFixing(ONIndex3M,I2462,TRUE,_xll.ohTrigger(RecalcTrigger,Trigger3M)),NA())</f>
        <v>1.4708773724043667E-2</v>
      </c>
      <c r="P2462" s="44">
        <f>IFERROR(_xll.qlIndexFixing(ONIndex6M,I2462,TRUE,_xll.ohTrigger(RecalcTrigger,Trigger6M)),NA())</f>
        <v>1.3799115182191457E-2</v>
      </c>
      <c r="Q2462" s="183">
        <f>IFERROR(_xll.qlIndexFixing(ONIndex1Y,I2462,TRUE,_xll.ohTrigger(RecalcTrigger,Trigger1Y)),NA())</f>
        <v>1.4096516522146274E-2</v>
      </c>
    </row>
    <row r="2463" spans="2:17" x14ac:dyDescent="0.2">
      <c r="B2463" s="39" t="s">
        <v>42</v>
      </c>
      <c r="D2463" s="42">
        <f>_xll.qlCalendarAdvance(Calendar,$D2462,B2463,"f",FALSE)</f>
        <v>56731</v>
      </c>
      <c r="E2463" s="177">
        <f>_xll.qlInterestRateIndexValueDate(IndexON,D2463)</f>
        <v>56731</v>
      </c>
      <c r="F2463" s="193">
        <f>IFERROR(_xll.qlIndexFixing(IndexON,D2463,TRUE,_xll.ohTrigger(RecalcTrigger,TriggerON)),NA())</f>
        <v>1.3573775366424456E-2</v>
      </c>
      <c r="H2463" s="42">
        <f>_xll.qlCalendarAdvance(Calendar,$H2462,B2463,"f",FALSE)</f>
        <v>56731</v>
      </c>
      <c r="I2463" s="177">
        <f>_xll.qlInterestRateIndexValueDate(Index1M,$H2463)</f>
        <v>56733</v>
      </c>
      <c r="J2463" s="182">
        <f>IFERROR(_xll.qlIndexFixing(Index1M,$H2463,TRUE,_xll.ohTrigger(RecalcTrigger,Trigger1M)),NA())</f>
        <v>1.356916334935121E-2</v>
      </c>
      <c r="K2463" s="44">
        <f>IFERROR(_xll.qlIndexFixing(Index3M,H2463,TRUE,_xll.ohTrigger(RecalcTrigger,Trigger3M)),NA())</f>
        <v>1.4731059881832327E-2</v>
      </c>
      <c r="L2463" s="44">
        <f>IFERROR(_xll.qlIndexFixing(Index6M,$H2463,TRUE,_xll.ohTrigger(RecalcTrigger,Trigger6M)),NA())</f>
        <v>1.3653247703001819E-2</v>
      </c>
      <c r="M2463" s="183">
        <f>IFERROR(_xll.qlIndexFixing(Index1Y,$H2463,TRUE,_xll.ohTrigger(RecalcTrigger,Trigger1Y)),NA())</f>
        <v>1.3925513780340886E-2</v>
      </c>
      <c r="N2463" s="182">
        <f>IFERROR(_xll.qlIndexFixing(ONIndex1M,I2463,TRUE,_xll.ohTrigger(RecalcTrigger,Trigger1M)),NA())</f>
        <v>1.3576787502085352E-2</v>
      </c>
      <c r="O2463" s="44">
        <f>IFERROR(_xll.qlIndexFixing(ONIndex3M,I2463,TRUE,_xll.ohTrigger(RecalcTrigger,Trigger3M)),NA())</f>
        <v>1.4708086071388848E-2</v>
      </c>
      <c r="P2463" s="44">
        <f>IFERROR(_xll.qlIndexFixing(ONIndex6M,I2463,TRUE,_xll.ohTrigger(RecalcTrigger,Trigger6M)),NA())</f>
        <v>1.3785378130055648E-2</v>
      </c>
      <c r="Q2463" s="183">
        <f>IFERROR(_xll.qlIndexFixing(ONIndex1Y,I2463,TRUE,_xll.ohTrigger(RecalcTrigger,Trigger1Y)),NA())</f>
        <v>1.4086971861164699E-2</v>
      </c>
    </row>
    <row r="2464" spans="2:17" x14ac:dyDescent="0.2">
      <c r="B2464" s="39" t="s">
        <v>42</v>
      </c>
      <c r="D2464" s="42">
        <f>_xll.qlCalendarAdvance(Calendar,$D2463,B2464,"f",FALSE)</f>
        <v>56738</v>
      </c>
      <c r="E2464" s="177">
        <f>_xll.qlInterestRateIndexValueDate(IndexON,D2464)</f>
        <v>56738</v>
      </c>
      <c r="F2464" s="193">
        <f>IFERROR(_xll.qlIndexFixing(IndexON,D2464,TRUE,_xll.ohTrigger(RecalcTrigger,TriggerON)),NA())</f>
        <v>1.3564232937657295E-2</v>
      </c>
      <c r="H2464" s="42">
        <f>_xll.qlCalendarAdvance(Calendar,$H2463,B2464,"f",FALSE)</f>
        <v>56738</v>
      </c>
      <c r="I2464" s="177">
        <f>_xll.qlInterestRateIndexValueDate(Index1M,$H2464)</f>
        <v>56740</v>
      </c>
      <c r="J2464" s="182">
        <f>IFERROR(_xll.qlIndexFixing(Index1M,$H2464,TRUE,_xll.ohTrigger(RecalcTrigger,Trigger1M)),NA())</f>
        <v>1.3559659417202441E-2</v>
      </c>
      <c r="K2464" s="44">
        <f>IFERROR(_xll.qlIndexFixing(Index3M,H2464,TRUE,_xll.ohTrigger(RecalcTrigger,Trigger3M)),NA())</f>
        <v>1.4730605393679243E-2</v>
      </c>
      <c r="L2464" s="44">
        <f>IFERROR(_xll.qlIndexFixing(Index6M,$H2464,TRUE,_xll.ohTrigger(RecalcTrigger,Trigger6M)),NA())</f>
        <v>1.3635921833075978E-2</v>
      </c>
      <c r="M2464" s="183">
        <f>IFERROR(_xll.qlIndexFixing(Index1Y,$H2464,TRUE,_xll.ohTrigger(RecalcTrigger,Trigger1Y)),NA())</f>
        <v>1.3913528649355607E-2</v>
      </c>
      <c r="N2464" s="182">
        <f>IFERROR(_xll.qlIndexFixing(ONIndex1M,I2464,TRUE,_xll.ohTrigger(RecalcTrigger,Trigger1M)),NA())</f>
        <v>1.3567357777244382E-2</v>
      </c>
      <c r="O2464" s="44">
        <f>IFERROR(_xll.qlIndexFixing(ONIndex3M,I2464,TRUE,_xll.ohTrigger(RecalcTrigger,Trigger3M)),NA())</f>
        <v>1.4707396314976862E-2</v>
      </c>
      <c r="P2464" s="44">
        <f>IFERROR(_xll.qlIndexFixing(ONIndex6M,I2464,TRUE,_xll.ohTrigger(RecalcTrigger,Trigger6M)),NA())</f>
        <v>1.3771567544900165E-2</v>
      </c>
      <c r="Q2464" s="183">
        <f>IFERROR(_xll.qlIndexFixing(ONIndex1Y,I2464,TRUE,_xll.ohTrigger(RecalcTrigger,Trigger1Y)),NA())</f>
        <v>1.4077389901698822E-2</v>
      </c>
    </row>
    <row r="2465" spans="2:17" x14ac:dyDescent="0.2">
      <c r="B2465" s="39" t="s">
        <v>42</v>
      </c>
      <c r="D2465" s="42">
        <f>_xll.qlCalendarAdvance(Calendar,$D2464,B2465,"f",FALSE)</f>
        <v>56745</v>
      </c>
      <c r="E2465" s="177">
        <f>_xll.qlInterestRateIndexValueDate(IndexON,D2465)</f>
        <v>56745</v>
      </c>
      <c r="F2465" s="193">
        <f>IFERROR(_xll.qlIndexFixing(IndexON,D2465,TRUE,_xll.ohTrigger(RecalcTrigger,TriggerON)),NA())</f>
        <v>1.3554650521436784E-2</v>
      </c>
      <c r="H2465" s="42">
        <f>_xll.qlCalendarAdvance(Calendar,$H2464,B2465,"f",FALSE)</f>
        <v>56745</v>
      </c>
      <c r="I2465" s="177">
        <f>_xll.qlInterestRateIndexValueDate(Index1M,$H2465)</f>
        <v>56747</v>
      </c>
      <c r="J2465" s="182">
        <f>IFERROR(_xll.qlIndexFixing(Index1M,$H2465,TRUE,_xll.ohTrigger(RecalcTrigger,Trigger1M)),NA())</f>
        <v>1.3550116987900707E-2</v>
      </c>
      <c r="K2465" s="44">
        <f>IFERROR(_xll.qlIndexFixing(Index3M,H2465,TRUE,_xll.ohTrigger(RecalcTrigger,Trigger3M)),NA())</f>
        <v>1.472989835178117E-2</v>
      </c>
      <c r="L2465" s="44">
        <f>IFERROR(_xll.qlIndexFixing(Index6M,$H2465,TRUE,_xll.ohTrigger(RecalcTrigger,Trigger6M)),NA())</f>
        <v>1.3620990234726396E-2</v>
      </c>
      <c r="M2465" s="183">
        <f>IFERROR(_xll.qlIndexFixing(Index1Y,$H2465,TRUE,_xll.ohTrigger(RecalcTrigger,Trigger1Y)),NA())</f>
        <v>1.3903011834272682E-2</v>
      </c>
      <c r="N2465" s="182">
        <f>IFERROR(_xll.qlIndexFixing(ONIndex1M,I2465,TRUE,_xll.ohTrigger(RecalcTrigger,Trigger1M)),NA())</f>
        <v>1.3557889674302714E-2</v>
      </c>
      <c r="O2465" s="44">
        <f>IFERROR(_xll.qlIndexFixing(ONIndex3M,I2465,TRUE,_xll.ohTrigger(RecalcTrigger,Trigger3M)),NA())</f>
        <v>1.4706704452329689E-2</v>
      </c>
      <c r="P2465" s="44">
        <f>IFERROR(_xll.qlIndexFixing(ONIndex6M,I2465,TRUE,_xll.ohTrigger(RecalcTrigger,Trigger6M)),NA())</f>
        <v>1.3757683318491587E-2</v>
      </c>
      <c r="Q2465" s="183">
        <f>IFERROR(_xll.qlIndexFixing(ONIndex1Y,I2465,TRUE,_xll.ohTrigger(RecalcTrigger,Trigger1Y)),NA())</f>
        <v>1.4067770593628737E-2</v>
      </c>
    </row>
    <row r="2466" spans="2:17" x14ac:dyDescent="0.2">
      <c r="B2466" s="39" t="s">
        <v>42</v>
      </c>
      <c r="D2466" s="42">
        <f>_xll.qlCalendarAdvance(Calendar,$D2465,B2466,"f",FALSE)</f>
        <v>56752</v>
      </c>
      <c r="E2466" s="177">
        <f>_xll.qlInterestRateIndexValueDate(IndexON,D2466)</f>
        <v>56752</v>
      </c>
      <c r="F2466" s="193">
        <f>IFERROR(_xll.qlIndexFixing(IndexON,D2466,TRUE,_xll.ohTrigger(RecalcTrigger,TriggerON)),NA())</f>
        <v>1.3545028065244935E-2</v>
      </c>
      <c r="H2466" s="42">
        <f>_xll.qlCalendarAdvance(Calendar,$H2465,B2466,"f",FALSE)</f>
        <v>56752</v>
      </c>
      <c r="I2466" s="177">
        <f>_xll.qlInterestRateIndexValueDate(Index1M,$H2466)</f>
        <v>56754</v>
      </c>
      <c r="J2466" s="182">
        <f>IFERROR(_xll.qlIndexFixing(Index1M,$H2466,TRUE,_xll.ohTrigger(RecalcTrigger,Trigger1M)),NA())</f>
        <v>1.3540536011670823E-2</v>
      </c>
      <c r="K2466" s="44">
        <f>IFERROR(_xll.qlIndexFixing(Index3M,H2466,TRUE,_xll.ohTrigger(RecalcTrigger,Trigger3M)),NA())</f>
        <v>1.4729189178533218E-2</v>
      </c>
      <c r="L2466" s="44">
        <f>IFERROR(_xll.qlIndexFixing(Index6M,$H2466,TRUE,_xll.ohTrigger(RecalcTrigger,Trigger6M)),NA())</f>
        <v>1.3605983110184202E-2</v>
      </c>
      <c r="M2466" s="183">
        <f>IFERROR(_xll.qlIndexFixing(Index1Y,$H2466,TRUE,_xll.ohTrigger(RecalcTrigger,Trigger1Y)),NA())</f>
        <v>1.3892479545233944E-2</v>
      </c>
      <c r="N2466" s="182">
        <f>IFERROR(_xll.qlIndexFixing(ONIndex1M,I2466,TRUE,_xll.ohTrigger(RecalcTrigger,Trigger1M)),NA())</f>
        <v>1.3548383143460185E-2</v>
      </c>
      <c r="O2466" s="44">
        <f>IFERROR(_xll.qlIndexFixing(ONIndex3M,I2466,TRUE,_xll.ohTrigger(RecalcTrigger,Trigger3M)),NA())</f>
        <v>1.4706010481049248E-2</v>
      </c>
      <c r="P2466" s="44">
        <f>IFERROR(_xll.qlIndexFixing(ONIndex6M,I2466,TRUE,_xll.ohTrigger(RecalcTrigger,Trigger6M)),NA())</f>
        <v>1.3743725342996171E-2</v>
      </c>
      <c r="Q2466" s="183">
        <f>IFERROR(_xll.qlIndexFixing(ONIndex1Y,I2466,TRUE,_xll.ohTrigger(RecalcTrigger,Trigger1Y)),NA())</f>
        <v>1.4058113887074342E-2</v>
      </c>
    </row>
    <row r="2467" spans="2:17" x14ac:dyDescent="0.2">
      <c r="B2467" s="39" t="s">
        <v>42</v>
      </c>
      <c r="D2467" s="42">
        <f>_xll.qlCalendarAdvance(Calendar,$D2466,B2467,"f",FALSE)</f>
        <v>56759</v>
      </c>
      <c r="E2467" s="177">
        <f>_xll.qlInterestRateIndexValueDate(IndexON,D2467)</f>
        <v>56759</v>
      </c>
      <c r="F2467" s="193">
        <f>IFERROR(_xll.qlIndexFixing(IndexON,D2467,TRUE,_xll.ohTrigger(RecalcTrigger,TriggerON)),NA())</f>
        <v>1.3535365516643694E-2</v>
      </c>
      <c r="H2467" s="42">
        <f>_xll.qlCalendarAdvance(Calendar,$H2466,B2467,"f",FALSE)</f>
        <v>56759</v>
      </c>
      <c r="I2467" s="177">
        <f>_xll.qlInterestRateIndexValueDate(Index1M,$H2467)</f>
        <v>56761</v>
      </c>
      <c r="J2467" s="182">
        <f>IFERROR(_xll.qlIndexFixing(Index1M,$H2467,TRUE,_xll.ohTrigger(RecalcTrigger,Trigger1M)),NA())</f>
        <v>1.3530916438747598E-2</v>
      </c>
      <c r="K2467" s="44">
        <f>IFERROR(_xll.qlIndexFixing(Index3M,H2467,TRUE,_xll.ohTrigger(RecalcTrigger,Trigger3M)),NA())</f>
        <v>1.4728477871428697E-2</v>
      </c>
      <c r="L2467" s="44">
        <f>IFERROR(_xll.qlIndexFixing(Index6M,$H2467,TRUE,_xll.ohTrigger(RecalcTrigger,Trigger6M)),NA())</f>
        <v>1.3590900352415874E-2</v>
      </c>
      <c r="M2467" s="183">
        <f>IFERROR(_xll.qlIndexFixing(Index1Y,$H2467,TRUE,_xll.ohTrigger(RecalcTrigger,Trigger1Y)),NA())</f>
        <v>1.3881932888842465E-2</v>
      </c>
      <c r="N2467" s="182">
        <f>IFERROR(_xll.qlIndexFixing(ONIndex1M,I2467,TRUE,_xll.ohTrigger(RecalcTrigger,Trigger1M)),NA())</f>
        <v>1.3538838134596887E-2</v>
      </c>
      <c r="O2467" s="44">
        <f>IFERROR(_xll.qlIndexFixing(ONIndex3M,I2467,TRUE,_xll.ohTrigger(RecalcTrigger,Trigger3M)),NA())</f>
        <v>1.4705314398417713E-2</v>
      </c>
      <c r="P2467" s="44">
        <f>IFERROR(_xll.qlIndexFixing(ONIndex6M,I2467,TRUE,_xll.ohTrigger(RecalcTrigger,Trigger6M)),NA())</f>
        <v>1.3729693510340368E-2</v>
      </c>
      <c r="Q2467" s="183">
        <f>IFERROR(_xll.qlIndexFixing(ONIndex1Y,I2467,TRUE,_xll.ohTrigger(RecalcTrigger,Trigger1Y)),NA())</f>
        <v>1.4048419732155537E-2</v>
      </c>
    </row>
    <row r="2468" spans="2:17" x14ac:dyDescent="0.2">
      <c r="B2468" s="39" t="s">
        <v>42</v>
      </c>
      <c r="D2468" s="42">
        <f>_xll.qlCalendarAdvance(Calendar,$D2467,B2468,"f",FALSE)</f>
        <v>56766</v>
      </c>
      <c r="E2468" s="177">
        <f>_xll.qlInterestRateIndexValueDate(IndexON,D2468)</f>
        <v>56766</v>
      </c>
      <c r="F2468" s="193">
        <f>IFERROR(_xll.qlIndexFixing(IndexON,D2468,TRUE,_xll.ohTrigger(RecalcTrigger,TriggerON)),NA())</f>
        <v>1.3525662823035134E-2</v>
      </c>
      <c r="H2468" s="42">
        <f>_xll.qlCalendarAdvance(Calendar,$H2467,B2468,"f",FALSE)</f>
        <v>56766</v>
      </c>
      <c r="I2468" s="177">
        <f>_xll.qlInterestRateIndexValueDate(Index1M,$H2468)</f>
        <v>56768</v>
      </c>
      <c r="J2468" s="182">
        <f>IFERROR(_xll.qlIndexFixing(Index1M,$H2468,TRUE,_xll.ohTrigger(RecalcTrigger,Trigger1M)),NA())</f>
        <v>1.3521258219345855E-2</v>
      </c>
      <c r="K2468" s="44">
        <f>IFERROR(_xll.qlIndexFixing(Index3M,H2468,TRUE,_xll.ohTrigger(RecalcTrigger,Trigger3M)),NA())</f>
        <v>1.4727764427960047E-2</v>
      </c>
      <c r="L2468" s="44">
        <f>IFERROR(_xll.qlIndexFixing(Index6M,$H2468,TRUE,_xll.ohTrigger(RecalcTrigger,Trigger6M)),NA())</f>
        <v>1.3578301495279336E-2</v>
      </c>
      <c r="M2468" s="183">
        <f>IFERROR(_xll.qlIndexFixing(Index1Y,$H2468,TRUE,_xll.ohTrigger(RecalcTrigger,Trigger1Y)),NA())</f>
        <v>1.3871372973784863E-2</v>
      </c>
      <c r="N2468" s="182">
        <f>IFERROR(_xll.qlIndexFixing(ONIndex1M,I2468,TRUE,_xll.ohTrigger(RecalcTrigger,Trigger1M)),NA())</f>
        <v>1.3529254598152463E-2</v>
      </c>
      <c r="O2468" s="44">
        <f>IFERROR(_xll.qlIndexFixing(ONIndex3M,I2468,TRUE,_xll.ohTrigger(RecalcTrigger,Trigger3M)),NA())</f>
        <v>1.470461620187713E-2</v>
      </c>
      <c r="P2468" s="44">
        <f>IFERROR(_xll.qlIndexFixing(ONIndex6M,I2468,TRUE,_xll.ohTrigger(RecalcTrigger,Trigger6M)),NA())</f>
        <v>1.3715587712450628E-2</v>
      </c>
      <c r="Q2468" s="183">
        <f>IFERROR(_xll.qlIndexFixing(ONIndex1Y,I2468,TRUE,_xll.ohTrigger(RecalcTrigger,Trigger1Y)),NA())</f>
        <v>1.4038688079072159E-2</v>
      </c>
    </row>
    <row r="2469" spans="2:17" x14ac:dyDescent="0.2">
      <c r="B2469" s="39" t="s">
        <v>42</v>
      </c>
      <c r="D2469" s="42">
        <f>_xll.qlCalendarAdvance(Calendar,$D2468,B2469,"f",FALSE)</f>
        <v>56773</v>
      </c>
      <c r="E2469" s="177">
        <f>_xll.qlInterestRateIndexValueDate(IndexON,D2469)</f>
        <v>56773</v>
      </c>
      <c r="F2469" s="193">
        <f>IFERROR(_xll.qlIndexFixing(IndexON,D2469,TRUE,_xll.ohTrigger(RecalcTrigger,TriggerON)),NA())</f>
        <v>1.3515919931981202E-2</v>
      </c>
      <c r="H2469" s="42">
        <f>_xll.qlCalendarAdvance(Calendar,$H2468,B2469,"f",FALSE)</f>
        <v>56773</v>
      </c>
      <c r="I2469" s="177">
        <f>_xll.qlInterestRateIndexValueDate(Index1M,$H2469)</f>
        <v>56775</v>
      </c>
      <c r="J2469" s="182">
        <f>IFERROR(_xll.qlIndexFixing(Index1M,$H2469,TRUE,_xll.ohTrigger(RecalcTrigger,Trigger1M)),NA())</f>
        <v>1.3511561303702901E-2</v>
      </c>
      <c r="K2469" s="44">
        <f>IFERROR(_xll.qlIndexFixing(Index3M,H2469,TRUE,_xll.ohTrigger(RecalcTrigger,Trigger3M)),NA())</f>
        <v>1.4727048845623182E-2</v>
      </c>
      <c r="L2469" s="44">
        <f>IFERROR(_xll.qlIndexFixing(Index6M,$H2469,TRUE,_xll.ohTrigger(RecalcTrigger,Trigger6M)),NA())</f>
        <v>1.3563085228821348E-2</v>
      </c>
      <c r="M2469" s="183">
        <f>IFERROR(_xll.qlIndexFixing(Index1Y,$H2469,TRUE,_xll.ohTrigger(RecalcTrigger,Trigger1Y)),NA())</f>
        <v>1.386080091083066E-2</v>
      </c>
      <c r="N2469" s="182">
        <f>IFERROR(_xll.qlIndexFixing(ONIndex1M,I2469,TRUE,_xll.ohTrigger(RecalcTrigger,Trigger1M)),NA())</f>
        <v>1.3519632484326749E-2</v>
      </c>
      <c r="O2469" s="44">
        <f>IFERROR(_xll.qlIndexFixing(ONIndex3M,I2469,TRUE,_xll.ohTrigger(RecalcTrigger,Trigger3M)),NA())</f>
        <v>1.470391588918929E-2</v>
      </c>
      <c r="P2469" s="44">
        <f>IFERROR(_xll.qlIndexFixing(ONIndex6M,I2469,TRUE,_xll.ohTrigger(RecalcTrigger,Trigger6M)),NA())</f>
        <v>1.3701407841493207E-2</v>
      </c>
      <c r="Q2469" s="183">
        <f>IFERROR(_xll.qlIndexFixing(ONIndex1Y,I2469,TRUE,_xll.ohTrigger(RecalcTrigger,Trigger1Y)),NA())</f>
        <v>1.4028918877704299E-2</v>
      </c>
    </row>
    <row r="2470" spans="2:17" x14ac:dyDescent="0.2">
      <c r="B2470" s="39" t="s">
        <v>42</v>
      </c>
      <c r="D2470" s="42">
        <f>_xll.qlCalendarAdvance(Calendar,$D2469,B2470,"f",FALSE)</f>
        <v>56780</v>
      </c>
      <c r="E2470" s="177">
        <f>_xll.qlInterestRateIndexValueDate(IndexON,D2470)</f>
        <v>56780</v>
      </c>
      <c r="F2470" s="193">
        <f>IFERROR(_xll.qlIndexFixing(IndexON,D2470,TRUE,_xll.ohTrigger(RecalcTrigger,TriggerON)),NA())</f>
        <v>1.3506136791043843E-2</v>
      </c>
      <c r="H2470" s="42">
        <f>_xll.qlCalendarAdvance(Calendar,$H2469,B2470,"f",FALSE)</f>
        <v>56780</v>
      </c>
      <c r="I2470" s="177">
        <f>_xll.qlInterestRateIndexValueDate(Index1M,$H2470)</f>
        <v>56782</v>
      </c>
      <c r="J2470" s="182">
        <f>IFERROR(_xll.qlIndexFixing(Index1M,$H2470,TRUE,_xll.ohTrigger(RecalcTrigger,Trigger1M)),NA())</f>
        <v>1.3501825642048548E-2</v>
      </c>
      <c r="K2470" s="44">
        <f>IFERROR(_xll.qlIndexFixing(Index3M,H2470,TRUE,_xll.ohTrigger(RecalcTrigger,Trigger3M)),NA())</f>
        <v>1.4726331121911415E-2</v>
      </c>
      <c r="L2470" s="44">
        <f>IFERROR(_xll.qlIndexFixing(Index6M,$H2470,TRUE,_xll.ohTrigger(RecalcTrigger,Trigger6M)),NA())</f>
        <v>1.3547793037664265E-2</v>
      </c>
      <c r="M2470" s="183">
        <f>IFERROR(_xll.qlIndexFixing(Index1Y,$H2470,TRUE,_xll.ohTrigger(RecalcTrigger,Trigger1Y)),NA())</f>
        <v>1.3850217812832492E-2</v>
      </c>
      <c r="N2470" s="182">
        <f>IFERROR(_xll.qlIndexFixing(ONIndex1M,I2470,TRUE,_xll.ohTrigger(RecalcTrigger,Trigger1M)),NA())</f>
        <v>1.3509971743079774E-2</v>
      </c>
      <c r="O2470" s="44">
        <f>IFERROR(_xll.qlIndexFixing(ONIndex3M,I2470,TRUE,_xll.ohTrigger(RecalcTrigger,Trigger3M)),NA())</f>
        <v>1.4703213457796238E-2</v>
      </c>
      <c r="P2470" s="44">
        <f>IFERROR(_xll.qlIndexFixing(ONIndex6M,I2470,TRUE,_xll.ohTrigger(RecalcTrigger,Trigger6M)),NA())</f>
        <v>1.3687153789074813E-2</v>
      </c>
      <c r="Q2470" s="183">
        <f>IFERROR(_xll.qlIndexFixing(ONIndex1Y,I2470,TRUE,_xll.ohTrigger(RecalcTrigger,Trigger1Y)),NA())</f>
        <v>1.4019112078171858E-2</v>
      </c>
    </row>
    <row r="2471" spans="2:17" x14ac:dyDescent="0.2">
      <c r="B2471" s="39" t="s">
        <v>42</v>
      </c>
      <c r="D2471" s="42">
        <f>_xll.qlCalendarAdvance(Calendar,$D2470,B2471,"f",FALSE)</f>
        <v>56787</v>
      </c>
      <c r="E2471" s="177">
        <f>_xll.qlInterestRateIndexValueDate(IndexON,D2471)</f>
        <v>56787</v>
      </c>
      <c r="F2471" s="193">
        <f>IFERROR(_xll.qlIndexFixing(IndexON,D2471,TRUE,_xll.ohTrigger(RecalcTrigger,TriggerON)),NA())</f>
        <v>1.3496313347465261E-2</v>
      </c>
      <c r="H2471" s="42">
        <f>_xll.qlCalendarAdvance(Calendar,$H2470,B2471,"f",FALSE)</f>
        <v>56787</v>
      </c>
      <c r="I2471" s="177">
        <f>_xll.qlInterestRateIndexValueDate(Index1M,$H2471)</f>
        <v>56789</v>
      </c>
      <c r="J2471" s="182">
        <f>IFERROR(_xll.qlIndexFixing(Index1M,$H2471,TRUE,_xll.ohTrigger(RecalcTrigger,Trigger1M)),NA())</f>
        <v>1.3492051184602616E-2</v>
      </c>
      <c r="K2471" s="44">
        <f>IFERROR(_xll.qlIndexFixing(Index3M,H2471,TRUE,_xll.ohTrigger(RecalcTrigger,Trigger3M)),NA())</f>
        <v>1.4725611254318923E-2</v>
      </c>
      <c r="L2471" s="44">
        <f>IFERROR(_xll.qlIndexFixing(Index6M,$H2471,TRUE,_xll.ohTrigger(RecalcTrigger,Trigger6M)),NA())</f>
        <v>1.3532424880958138E-2</v>
      </c>
      <c r="M2471" s="183">
        <f>IFERROR(_xll.qlIndexFixing(Index1Y,$H2471,TRUE,_xll.ohTrigger(RecalcTrigger,Trigger1Y)),NA())</f>
        <v>1.3839624794725457E-2</v>
      </c>
      <c r="N2471" s="182">
        <f>IFERROR(_xll.qlIndexFixing(ONIndex1M,I2471,TRUE,_xll.ohTrigger(RecalcTrigger,Trigger1M)),NA())</f>
        <v>1.3500272324851181E-2</v>
      </c>
      <c r="O2471" s="44">
        <f>IFERROR(_xll.qlIndexFixing(ONIndex3M,I2471,TRUE,_xll.ohTrigger(RecalcTrigger,Trigger3M)),NA())</f>
        <v>1.4702508905140022E-2</v>
      </c>
      <c r="P2471" s="44">
        <f>IFERROR(_xll.qlIndexFixing(ONIndex6M,I2471,TRUE,_xll.ohTrigger(RecalcTrigger,Trigger6M)),NA())</f>
        <v>1.3672825447601511E-2</v>
      </c>
      <c r="Q2471" s="183">
        <f>IFERROR(_xll.qlIndexFixing(ONIndex1Y,I2471,TRUE,_xll.ohTrigger(RecalcTrigger,Trigger1Y)),NA())</f>
        <v>1.4009267630434863E-2</v>
      </c>
    </row>
    <row r="2472" spans="2:17" x14ac:dyDescent="0.2">
      <c r="B2472" s="39" t="s">
        <v>42</v>
      </c>
      <c r="D2472" s="42">
        <f>_xll.qlCalendarAdvance(Calendar,$D2471,B2472,"f",FALSE)</f>
        <v>56794</v>
      </c>
      <c r="E2472" s="177">
        <f>_xll.qlInterestRateIndexValueDate(IndexON,D2472)</f>
        <v>56794</v>
      </c>
      <c r="F2472" s="193">
        <f>IFERROR(_xll.qlIndexFixing(IndexON,D2472,TRUE,_xll.ohTrigger(RecalcTrigger,TriggerON)),NA())</f>
        <v>1.3486449548967272E-2</v>
      </c>
      <c r="H2472" s="42">
        <f>_xll.qlCalendarAdvance(Calendar,$H2471,B2472,"f",FALSE)</f>
        <v>56794</v>
      </c>
      <c r="I2472" s="177">
        <f>_xll.qlInterestRateIndexValueDate(Index1M,$H2472)</f>
        <v>56796</v>
      </c>
      <c r="J2472" s="182">
        <f>IFERROR(_xll.qlIndexFixing(Index1M,$H2472,TRUE,_xll.ohTrigger(RecalcTrigger,Trigger1M)),NA())</f>
        <v>1.348223788160241E-2</v>
      </c>
      <c r="K2472" s="44">
        <f>IFERROR(_xll.qlIndexFixing(Index3M,H2472,TRUE,_xll.ohTrigger(RecalcTrigger,Trigger3M)),NA())</f>
        <v>1.4724889240339016E-2</v>
      </c>
      <c r="L2472" s="44">
        <f>IFERROR(_xll.qlIndexFixing(Index6M,$H2472,TRUE,_xll.ohTrigger(RecalcTrigger,Trigger6M)),NA())</f>
        <v>1.3514353620337803E-2</v>
      </c>
      <c r="M2472" s="183">
        <f>IFERROR(_xll.qlIndexFixing(Index1Y,$H2472,TRUE,_xll.ohTrigger(RecalcTrigger,Trigger1Y)),NA())</f>
        <v>1.3829022973526256E-2</v>
      </c>
      <c r="N2472" s="182">
        <f>IFERROR(_xll.qlIndexFixing(ONIndex1M,I2472,TRUE,_xll.ohTrigger(RecalcTrigger,Trigger1M)),NA())</f>
        <v>1.3490534179680935E-2</v>
      </c>
      <c r="O2472" s="44">
        <f>IFERROR(_xll.qlIndexFixing(ONIndex3M,I2472,TRUE,_xll.ohTrigger(RecalcTrigger,Trigger3M)),NA())</f>
        <v>1.4701802228742622E-2</v>
      </c>
      <c r="P2472" s="44">
        <f>IFERROR(_xll.qlIndexFixing(ONIndex6M,I2472,TRUE,_xll.ohTrigger(RecalcTrigger,Trigger6M)),NA())</f>
        <v>1.3658422708759943E-2</v>
      </c>
      <c r="Q2472" s="183">
        <f>IFERROR(_xll.qlIndexFixing(ONIndex1Y,I2472,TRUE,_xll.ohTrigger(RecalcTrigger,Trigger1Y)),NA())</f>
        <v>1.3999385484932958E-2</v>
      </c>
    </row>
    <row r="2473" spans="2:17" x14ac:dyDescent="0.2">
      <c r="B2473" s="39" t="s">
        <v>42</v>
      </c>
      <c r="D2473" s="42">
        <f>_xll.qlCalendarAdvance(Calendar,$D2472,B2473,"f",FALSE)</f>
        <v>56801</v>
      </c>
      <c r="E2473" s="177">
        <f>_xll.qlInterestRateIndexValueDate(IndexON,D2473)</f>
        <v>56801</v>
      </c>
      <c r="F2473" s="193">
        <f>IFERROR(_xll.qlIndexFixing(IndexON,D2473,TRUE,_xll.ohTrigger(RecalcTrigger,TriggerON)),NA())</f>
        <v>1.3476545343111823E-2</v>
      </c>
      <c r="H2473" s="42">
        <f>_xll.qlCalendarAdvance(Calendar,$H2472,B2473,"f",FALSE)</f>
        <v>56801</v>
      </c>
      <c r="I2473" s="177">
        <f>_xll.qlInterestRateIndexValueDate(Index1M,$H2473)</f>
        <v>56803</v>
      </c>
      <c r="J2473" s="182">
        <f>IFERROR(_xll.qlIndexFixing(Index1M,$H2473,TRUE,_xll.ohTrigger(RecalcTrigger,Trigger1M)),NA())</f>
        <v>1.3472385683272747E-2</v>
      </c>
      <c r="K2473" s="44">
        <f>IFERROR(_xll.qlIndexFixing(Index3M,H2473,TRUE,_xll.ohTrigger(RecalcTrigger,Trigger3M)),NA())</f>
        <v>1.472416507746587E-2</v>
      </c>
      <c r="L2473" s="44">
        <f>IFERROR(_xll.qlIndexFixing(Index6M,$H2473,TRUE,_xll.ohTrigger(RecalcTrigger,Trigger6M)),NA())</f>
        <v>1.3498828825459764E-2</v>
      </c>
      <c r="M2473" s="183">
        <f>IFERROR(_xll.qlIndexFixing(Index1Y,$H2473,TRUE,_xll.ohTrigger(RecalcTrigger,Trigger1Y)),NA())</f>
        <v>1.3818413468334482E-2</v>
      </c>
      <c r="N2473" s="182">
        <f>IFERROR(_xll.qlIndexFixing(ONIndex1M,I2473,TRUE,_xll.ohTrigger(RecalcTrigger,Trigger1M)),NA())</f>
        <v>1.3480757257928744E-2</v>
      </c>
      <c r="O2473" s="44">
        <f>IFERROR(_xll.qlIndexFixing(ONIndex3M,I2473,TRUE,_xll.ohTrigger(RecalcTrigger,Trigger3M)),NA())</f>
        <v>1.4701093426046086E-2</v>
      </c>
      <c r="P2473" s="44">
        <f>IFERROR(_xll.qlIndexFixing(ONIndex6M,I2473,TRUE,_xll.ohTrigger(RecalcTrigger,Trigger6M)),NA())</f>
        <v>1.3643945464796303E-2</v>
      </c>
      <c r="Q2473" s="183">
        <f>IFERROR(_xll.qlIndexFixing(ONIndex1Y,I2473,TRUE,_xll.ohTrigger(RecalcTrigger,Trigger1Y)),NA())</f>
        <v>1.3989465591386363E-2</v>
      </c>
    </row>
    <row r="2474" spans="2:17" x14ac:dyDescent="0.2">
      <c r="B2474" s="39" t="s">
        <v>42</v>
      </c>
      <c r="D2474" s="42">
        <f>_xll.qlCalendarAdvance(Calendar,$D2473,B2474,"f",FALSE)</f>
        <v>56808</v>
      </c>
      <c r="E2474" s="177">
        <f>_xll.qlInterestRateIndexValueDate(IndexON,D2474)</f>
        <v>56808</v>
      </c>
      <c r="F2474" s="193">
        <f>IFERROR(_xll.qlIndexFixing(IndexON,D2474,TRUE,_xll.ohTrigger(RecalcTrigger,TriggerON)),NA())</f>
        <v>1.346660067706118E-2</v>
      </c>
      <c r="H2474" s="42">
        <f>_xll.qlCalendarAdvance(Calendar,$H2473,B2474,"f",FALSE)</f>
        <v>56808</v>
      </c>
      <c r="I2474" s="177">
        <f>_xll.qlInterestRateIndexValueDate(Index1M,$H2474)</f>
        <v>56810</v>
      </c>
      <c r="J2474" s="182">
        <f>IFERROR(_xll.qlIndexFixing(Index1M,$H2474,TRUE,_xll.ohTrigger(RecalcTrigger,Trigger1M)),NA())</f>
        <v>1.3462494539850933E-2</v>
      </c>
      <c r="K2474" s="44">
        <f>IFERROR(_xll.qlIndexFixing(Index3M,H2474,TRUE,_xll.ohTrigger(RecalcTrigger,Trigger3M)),NA())</f>
        <v>1.4723438763194534E-2</v>
      </c>
      <c r="L2474" s="44">
        <f>IFERROR(_xll.qlIndexFixing(Index6M,$H2474,TRUE,_xll.ohTrigger(RecalcTrigger,Trigger6M)),NA())</f>
        <v>1.3483241860925635E-2</v>
      </c>
      <c r="M2474" s="183">
        <f>IFERROR(_xll.qlIndexFixing(Index1Y,$H2474,TRUE,_xll.ohTrigger(RecalcTrigger,Trigger1Y)),NA())</f>
        <v>1.3807797400331978E-2</v>
      </c>
      <c r="N2474" s="182">
        <f>IFERROR(_xll.qlIndexFixing(ONIndex1M,I2474,TRUE,_xll.ohTrigger(RecalcTrigger,Trigger1M)),NA())</f>
        <v>1.3470941509634571E-2</v>
      </c>
      <c r="O2474" s="44">
        <f>IFERROR(_xll.qlIndexFixing(ONIndex3M,I2474,TRUE,_xll.ohTrigger(RecalcTrigger,Trigger3M)),NA())</f>
        <v>1.4700382494652331E-2</v>
      </c>
      <c r="P2474" s="44">
        <f>IFERROR(_xll.qlIndexFixing(ONIndex6M,I2474,TRUE,_xll.ohTrigger(RecalcTrigger,Trigger6M)),NA())</f>
        <v>1.3629393607557105E-2</v>
      </c>
      <c r="Q2474" s="183">
        <f>IFERROR(_xll.qlIndexFixing(ONIndex1Y,I2474,TRUE,_xll.ohTrigger(RecalcTrigger,Trigger1Y)),NA())</f>
        <v>1.3979507899914978E-2</v>
      </c>
    </row>
    <row r="2475" spans="2:17" x14ac:dyDescent="0.2">
      <c r="B2475" s="39" t="s">
        <v>42</v>
      </c>
      <c r="D2475" s="42">
        <f>_xll.qlCalendarAdvance(Calendar,$D2474,B2475,"f",FALSE)</f>
        <v>56815</v>
      </c>
      <c r="E2475" s="177">
        <f>_xll.qlInterestRateIndexValueDate(IndexON,D2475)</f>
        <v>56815</v>
      </c>
      <c r="F2475" s="193">
        <f>IFERROR(_xll.qlIndexFixing(IndexON,D2475,TRUE,_xll.ohTrigger(RecalcTrigger,TriggerON)),NA())</f>
        <v>1.3456615498697033E-2</v>
      </c>
      <c r="H2475" s="42">
        <f>_xll.qlCalendarAdvance(Calendar,$H2474,B2475,"f",FALSE)</f>
        <v>56815</v>
      </c>
      <c r="I2475" s="177">
        <f>_xll.qlInterestRateIndexValueDate(Index1M,$H2475)</f>
        <v>56817</v>
      </c>
      <c r="J2475" s="182">
        <f>IFERROR(_xll.qlIndexFixing(Index1M,$H2475,TRUE,_xll.ohTrigger(RecalcTrigger,Trigger1M)),NA())</f>
        <v>1.3452564401564282E-2</v>
      </c>
      <c r="K2475" s="44">
        <f>IFERROR(_xll.qlIndexFixing(Index3M,H2475,TRUE,_xll.ohTrigger(RecalcTrigger,Trigger3M)),NA())</f>
        <v>1.4722710295015711E-2</v>
      </c>
      <c r="L2475" s="44">
        <f>IFERROR(_xll.qlIndexFixing(Index6M,$H2475,TRUE,_xll.ohTrigger(RecalcTrigger,Trigger6M)),NA())</f>
        <v>1.3467597611912839E-2</v>
      </c>
      <c r="M2475" s="183">
        <f>IFERROR(_xll.qlIndexFixing(Index1Y,$H2475,TRUE,_xll.ohTrigger(RecalcTrigger,Trigger1Y)),NA())</f>
        <v>1.3797175892781314E-2</v>
      </c>
      <c r="N2475" s="182">
        <f>IFERROR(_xll.qlIndexFixing(ONIndex1M,I2475,TRUE,_xll.ohTrigger(RecalcTrigger,Trigger1M)),NA())</f>
        <v>1.3461086884918316E-2</v>
      </c>
      <c r="O2475" s="44">
        <f>IFERROR(_xll.qlIndexFixing(ONIndex3M,I2475,TRUE,_xll.ohTrigger(RecalcTrigger,Trigger3M)),NA())</f>
        <v>1.4699669431843532E-2</v>
      </c>
      <c r="P2475" s="44">
        <f>IFERROR(_xll.qlIndexFixing(ONIndex6M,I2475,TRUE,_xll.ohTrigger(RecalcTrigger,Trigger6M)),NA())</f>
        <v>1.3614767028888863E-2</v>
      </c>
      <c r="Q2475" s="183">
        <f>IFERROR(_xll.qlIndexFixing(ONIndex1Y,I2475,TRUE,_xll.ohTrigger(RecalcTrigger,Trigger1Y)),NA())</f>
        <v>1.3969512360798575E-2</v>
      </c>
    </row>
    <row r="2476" spans="2:17" x14ac:dyDescent="0.2">
      <c r="B2476" s="39" t="s">
        <v>42</v>
      </c>
      <c r="D2476" s="42">
        <f>_xll.qlCalendarAdvance(Calendar,$D2475,B2476,"f",FALSE)</f>
        <v>56822</v>
      </c>
      <c r="E2476" s="177">
        <f>_xll.qlInterestRateIndexValueDate(IndexON,D2476)</f>
        <v>56822</v>
      </c>
      <c r="F2476" s="193">
        <f>IFERROR(_xll.qlIndexFixing(IndexON,D2476,TRUE,_xll.ohTrigger(RecalcTrigger,TriggerON)),NA())</f>
        <v>1.3446589755261584E-2</v>
      </c>
      <c r="H2476" s="42">
        <f>_xll.qlCalendarAdvance(Calendar,$H2475,B2476,"f",FALSE)</f>
        <v>56822</v>
      </c>
      <c r="I2476" s="177">
        <f>_xll.qlInterestRateIndexValueDate(Index1M,$H2476)</f>
        <v>56824</v>
      </c>
      <c r="J2476" s="182">
        <f>IFERROR(_xll.qlIndexFixing(Index1M,$H2476,TRUE,_xll.ohTrigger(RecalcTrigger,Trigger1M)),NA())</f>
        <v>1.3442595218642606E-2</v>
      </c>
      <c r="K2476" s="44">
        <f>IFERROR(_xll.qlIndexFixing(Index3M,H2476,TRUE,_xll.ohTrigger(RecalcTrigger,Trigger3M)),NA())</f>
        <v>1.4721979670426188E-2</v>
      </c>
      <c r="L2476" s="44">
        <f>IFERROR(_xll.qlIndexFixing(Index6M,$H2476,TRUE,_xll.ohTrigger(RecalcTrigger,Trigger6M)),NA())</f>
        <v>1.3451900972950032E-2</v>
      </c>
      <c r="M2476" s="183">
        <f>IFERROR(_xll.qlIndexFixing(Index1Y,$H2476,TRUE,_xll.ohTrigger(RecalcTrigger,Trigger1Y)),NA())</f>
        <v>1.3786550071026873E-2</v>
      </c>
      <c r="N2476" s="182">
        <f>IFERROR(_xll.qlIndexFixing(ONIndex1M,I2476,TRUE,_xll.ohTrigger(RecalcTrigger,Trigger1M)),NA())</f>
        <v>1.3451193334219624E-2</v>
      </c>
      <c r="O2476" s="44">
        <f>IFERROR(_xll.qlIndexFixing(ONIndex3M,I2476,TRUE,_xll.ohTrigger(RecalcTrigger,Trigger3M)),NA())</f>
        <v>1.469895423554135E-2</v>
      </c>
      <c r="P2476" s="44">
        <f>IFERROR(_xll.qlIndexFixing(ONIndex6M,I2476,TRUE,_xll.ohTrigger(RecalcTrigger,Trigger6M)),NA())</f>
        <v>1.3600065621037771E-2</v>
      </c>
      <c r="Q2476" s="183">
        <f>IFERROR(_xll.qlIndexFixing(ONIndex1Y,I2476,TRUE,_xll.ohTrigger(RecalcTrigger,Trigger1Y)),NA())</f>
        <v>1.3959478923917246E-2</v>
      </c>
    </row>
    <row r="2477" spans="2:17" x14ac:dyDescent="0.2">
      <c r="B2477" s="39" t="s">
        <v>42</v>
      </c>
      <c r="D2477" s="42">
        <f>_xll.qlCalendarAdvance(Calendar,$D2476,B2477,"f",FALSE)</f>
        <v>56829</v>
      </c>
      <c r="E2477" s="177">
        <f>_xll.qlInterestRateIndexValueDate(IndexON,D2477)</f>
        <v>56829</v>
      </c>
      <c r="F2477" s="193">
        <f>IFERROR(_xll.qlIndexFixing(IndexON,D2477,TRUE,_xll.ohTrigger(RecalcTrigger,TriggerON)),NA())</f>
        <v>1.3436523394316779E-2</v>
      </c>
      <c r="H2477" s="42">
        <f>_xll.qlCalendarAdvance(Calendar,$H2476,B2477,"f",FALSE)</f>
        <v>56829</v>
      </c>
      <c r="I2477" s="177">
        <f>_xll.qlInterestRateIndexValueDate(Index1M,$H2477)</f>
        <v>56831</v>
      </c>
      <c r="J2477" s="182">
        <f>IFERROR(_xll.qlIndexFixing(Index1M,$H2477,TRUE,_xll.ohTrigger(RecalcTrigger,Trigger1M)),NA())</f>
        <v>1.343258694132321E-2</v>
      </c>
      <c r="K2477" s="44">
        <f>IFERROR(_xll.qlIndexFixing(Index3M,H2477,TRUE,_xll.ohTrigger(RecalcTrigger,Trigger3M)),NA())</f>
        <v>1.472124688692014E-2</v>
      </c>
      <c r="L2477" s="44">
        <f>IFERROR(_xll.qlIndexFixing(Index6M,$H2477,TRUE,_xll.ohTrigger(RecalcTrigger,Trigger6M)),NA())</f>
        <v>1.3436156847925259E-2</v>
      </c>
      <c r="M2477" s="183">
        <f>IFERROR(_xll.qlIndexFixing(Index1Y,$H2477,TRUE,_xll.ohTrigger(RecalcTrigger,Trigger1Y)),NA())</f>
        <v>1.3775921062495504E-2</v>
      </c>
      <c r="N2477" s="182">
        <f>IFERROR(_xll.qlIndexFixing(ONIndex1M,I2477,TRUE,_xll.ohTrigger(RecalcTrigger,Trigger1M)),NA())</f>
        <v>1.3441260807498523E-2</v>
      </c>
      <c r="O2477" s="44">
        <f>IFERROR(_xll.qlIndexFixing(ONIndex3M,I2477,TRUE,_xll.ohTrigger(RecalcTrigger,Trigger3M)),NA())</f>
        <v>1.4698236902948025E-2</v>
      </c>
      <c r="P2477" s="44">
        <f>IFERROR(_xll.qlIndexFixing(ONIndex6M,I2477,TRUE,_xll.ohTrigger(RecalcTrigger,Trigger6M)),NA())</f>
        <v>1.3585289275850343E-2</v>
      </c>
      <c r="Q2477" s="183">
        <f>IFERROR(_xll.qlIndexFixing(ONIndex1Y,I2477,TRUE,_xll.ohTrigger(RecalcTrigger,Trigger1Y)),NA())</f>
        <v>1.3949407539470826E-2</v>
      </c>
    </row>
    <row r="2478" spans="2:17" x14ac:dyDescent="0.2">
      <c r="B2478" s="39" t="s">
        <v>42</v>
      </c>
      <c r="D2478" s="42">
        <f>_xll.qlCalendarAdvance(Calendar,$D2477,B2478,"f",FALSE)</f>
        <v>56836</v>
      </c>
      <c r="E2478" s="177">
        <f>_xll.qlInterestRateIndexValueDate(IndexON,D2478)</f>
        <v>56836</v>
      </c>
      <c r="F2478" s="193">
        <f>IFERROR(_xll.qlIndexFixing(IndexON,D2478,TRUE,_xll.ohTrigger(RecalcTrigger,TriggerON)),NA())</f>
        <v>1.3426416363424565E-2</v>
      </c>
      <c r="H2478" s="42">
        <f>_xll.qlCalendarAdvance(Calendar,$H2477,B2478,"f",FALSE)</f>
        <v>56836</v>
      </c>
      <c r="I2478" s="177">
        <f>_xll.qlInterestRateIndexValueDate(Index1M,$H2478)</f>
        <v>56838</v>
      </c>
      <c r="J2478" s="182">
        <f>IFERROR(_xll.qlIndexFixing(Index1M,$H2478,TRUE,_xll.ohTrigger(RecalcTrigger,Trigger1M)),NA())</f>
        <v>1.342253951983341E-2</v>
      </c>
      <c r="K2478" s="44">
        <f>IFERROR(_xll.qlIndexFixing(Index3M,H2478,TRUE,_xll.ohTrigger(RecalcTrigger,Trigger3M)),NA())</f>
        <v>1.4720511941990007E-2</v>
      </c>
      <c r="L2478" s="44">
        <f>IFERROR(_xll.qlIndexFixing(Index6M,$H2478,TRUE,_xll.ohTrigger(RecalcTrigger,Trigger6M)),NA())</f>
        <v>1.3420370150073503E-2</v>
      </c>
      <c r="M2478" s="183">
        <f>IFERROR(_xll.qlIndexFixing(Index1Y,$H2478,TRUE,_xll.ohTrigger(RecalcTrigger,Trigger1Y)),NA())</f>
        <v>1.3765289996693257E-2</v>
      </c>
      <c r="N2478" s="182">
        <f>IFERROR(_xll.qlIndexFixing(ONIndex1M,I2478,TRUE,_xll.ohTrigger(RecalcTrigger,Trigger1M)),NA())</f>
        <v>1.3431289254954848E-2</v>
      </c>
      <c r="O2478" s="44">
        <f>IFERROR(_xll.qlIndexFixing(ONIndex3M,I2478,TRUE,_xll.ohTrigger(RecalcTrigger,Trigger3M)),NA())</f>
        <v>1.4697517431425666E-2</v>
      </c>
      <c r="P2478" s="44">
        <f>IFERROR(_xll.qlIndexFixing(ONIndex6M,I2478,TRUE,_xll.ohTrigger(RecalcTrigger,Trigger6M)),NA())</f>
        <v>1.3570437885253028E-2</v>
      </c>
      <c r="Q2478" s="183">
        <f>IFERROR(_xll.qlIndexFixing(ONIndex1Y,I2478,TRUE,_xll.ohTrigger(RecalcTrigger,Trigger1Y)),NA())</f>
        <v>1.3939298157259472E-2</v>
      </c>
    </row>
    <row r="2479" spans="2:17" x14ac:dyDescent="0.2">
      <c r="B2479" s="39" t="s">
        <v>42</v>
      </c>
      <c r="D2479" s="42">
        <f>_xll.qlCalendarAdvance(Calendar,$D2478,B2479,"f",FALSE)</f>
        <v>56843</v>
      </c>
      <c r="E2479" s="177">
        <f>_xll.qlInterestRateIndexValueDate(IndexON,D2479)</f>
        <v>56843</v>
      </c>
      <c r="F2479" s="193">
        <f>IFERROR(_xll.qlIndexFixing(IndexON,D2479,TRUE,_xll.ohTrigger(RecalcTrigger,TriggerON)),NA())</f>
        <v>1.3416268609827142E-2</v>
      </c>
      <c r="H2479" s="42">
        <f>_xll.qlCalendarAdvance(Calendar,$H2478,B2479,"f",FALSE)</f>
        <v>56843</v>
      </c>
      <c r="I2479" s="177">
        <f>_xll.qlInterestRateIndexValueDate(Index1M,$H2479)</f>
        <v>56845</v>
      </c>
      <c r="J2479" s="182">
        <f>IFERROR(_xll.qlIndexFixing(Index1M,$H2479,TRUE,_xll.ohTrigger(RecalcTrigger,Trigger1M)),NA())</f>
        <v>1.341245290441051E-2</v>
      </c>
      <c r="K2479" s="44">
        <f>IFERROR(_xll.qlIndexFixing(Index3M,H2479,TRUE,_xll.ohTrigger(RecalcTrigger,Trigger3M)),NA())</f>
        <v>1.471977483313084E-2</v>
      </c>
      <c r="L2479" s="44">
        <f>IFERROR(_xll.qlIndexFixing(Index6M,$H2479,TRUE,_xll.ohTrigger(RecalcTrigger,Trigger6M)),NA())</f>
        <v>1.3404545801983121E-2</v>
      </c>
      <c r="M2479" s="183">
        <f>IFERROR(_xll.qlIndexFixing(Index1Y,$H2479,TRUE,_xll.ohTrigger(RecalcTrigger,Trigger1Y)),NA())</f>
        <v>1.3754658005208656E-2</v>
      </c>
      <c r="N2479" s="182">
        <f>IFERROR(_xll.qlIndexFixing(ONIndex1M,I2479,TRUE,_xll.ohTrigger(RecalcTrigger,Trigger1M)),NA())</f>
        <v>1.3421278626948308E-2</v>
      </c>
      <c r="O2479" s="44">
        <f>IFERROR(_xll.qlIndexFixing(ONIndex3M,I2479,TRUE,_xll.ohTrigger(RecalcTrigger,Trigger3M)),NA())</f>
        <v>1.4696795818816E-2</v>
      </c>
      <c r="P2479" s="44">
        <f>IFERROR(_xll.qlIndexFixing(ONIndex6M,I2479,TRUE,_xll.ohTrigger(RecalcTrigger,Trigger6M)),NA())</f>
        <v>1.3555511341252213E-2</v>
      </c>
      <c r="Q2479" s="183">
        <f>IFERROR(_xll.qlIndexFixing(ONIndex1Y,I2479,TRUE,_xll.ohTrigger(RecalcTrigger,Trigger1Y)),NA())</f>
        <v>1.3929150727802764E-2</v>
      </c>
    </row>
    <row r="2480" spans="2:17" x14ac:dyDescent="0.2">
      <c r="B2480" s="39" t="s">
        <v>42</v>
      </c>
      <c r="D2480" s="42">
        <f>_xll.qlCalendarAdvance(Calendar,$D2479,B2480,"f",FALSE)</f>
        <v>56850</v>
      </c>
      <c r="E2480" s="177">
        <f>_xll.qlInterestRateIndexValueDate(IndexON,D2480)</f>
        <v>56850</v>
      </c>
      <c r="F2480" s="193">
        <f>IFERROR(_xll.qlIndexFixing(IndexON,D2480,TRUE,_xll.ohTrigger(RecalcTrigger,TriggerON)),NA())</f>
        <v>1.3406080081486138E-2</v>
      </c>
      <c r="H2480" s="42">
        <f>_xll.qlCalendarAdvance(Calendar,$H2479,B2480,"f",FALSE)</f>
        <v>56850</v>
      </c>
      <c r="I2480" s="177">
        <f>_xll.qlInterestRateIndexValueDate(Index1M,$H2480)</f>
        <v>56852</v>
      </c>
      <c r="J2480" s="182">
        <f>IFERROR(_xll.qlIndexFixing(Index1M,$H2480,TRUE,_xll.ohTrigger(RecalcTrigger,Trigger1M)),NA())</f>
        <v>1.3402327045284324E-2</v>
      </c>
      <c r="K2480" s="44">
        <f>IFERROR(_xll.qlIndexFixing(Index3M,H2480,TRUE,_xll.ohTrigger(RecalcTrigger,Trigger3M)),NA())</f>
        <v>1.4719035557835946E-2</v>
      </c>
      <c r="L2480" s="44">
        <f>IFERROR(_xll.qlIndexFixing(Index6M,$H2480,TRUE,_xll.ohTrigger(RecalcTrigger,Trigger6M)),NA())</f>
        <v>1.3388688735589833E-2</v>
      </c>
      <c r="M2480" s="183">
        <f>IFERROR(_xll.qlIndexFixing(Index1Y,$H2480,TRUE,_xll.ohTrigger(RecalcTrigger,Trigger1Y)),NA())</f>
        <v>1.3744026221710941E-2</v>
      </c>
      <c r="N2480" s="182">
        <f>IFERROR(_xll.qlIndexFixing(ONIndex1M,I2480,TRUE,_xll.ohTrigger(RecalcTrigger,Trigger1M)),NA())</f>
        <v>1.3411228873598802E-2</v>
      </c>
      <c r="O2480" s="44">
        <f>IFERROR(_xll.qlIndexFixing(ONIndex3M,I2480,TRUE,_xll.ohTrigger(RecalcTrigger,Trigger3M)),NA())</f>
        <v>1.4696072062561072E-2</v>
      </c>
      <c r="P2480" s="44">
        <f>IFERROR(_xll.qlIndexFixing(ONIndex6M,I2480,TRUE,_xll.ohTrigger(RecalcTrigger,Trigger6M)),NA())</f>
        <v>1.3540509536014156E-2</v>
      </c>
      <c r="Q2480" s="183">
        <f>IFERROR(_xll.qlIndexFixing(ONIndex1Y,I2480,TRUE,_xll.ohTrigger(RecalcTrigger,Trigger1Y)),NA())</f>
        <v>1.3918965200900857E-2</v>
      </c>
    </row>
    <row r="2481" spans="2:17" x14ac:dyDescent="0.2">
      <c r="B2481" s="39" t="s">
        <v>42</v>
      </c>
      <c r="D2481" s="42">
        <f>_xll.qlCalendarAdvance(Calendar,$D2480,B2481,"f",FALSE)</f>
        <v>56857</v>
      </c>
      <c r="E2481" s="177">
        <f>_xll.qlInterestRateIndexValueDate(IndexON,D2481)</f>
        <v>56857</v>
      </c>
      <c r="F2481" s="193">
        <f>IFERROR(_xll.qlIndexFixing(IndexON,D2481,TRUE,_xll.ohTrigger(RecalcTrigger,TriggerON)),NA())</f>
        <v>1.3395850725403946E-2</v>
      </c>
      <c r="H2481" s="42">
        <f>_xll.qlCalendarAdvance(Calendar,$H2480,B2481,"f",FALSE)</f>
        <v>56857</v>
      </c>
      <c r="I2481" s="177">
        <f>_xll.qlInterestRateIndexValueDate(Index1M,$H2481)</f>
        <v>56859</v>
      </c>
      <c r="J2481" s="182">
        <f>IFERROR(_xll.qlIndexFixing(Index1M,$H2481,TRUE,_xll.ohTrigger(RecalcTrigger,Trigger1M)),NA())</f>
        <v>1.3392161892697152E-2</v>
      </c>
      <c r="K2481" s="44">
        <f>IFERROR(_xll.qlIndexFixing(Index3M,H2481,TRUE,_xll.ohTrigger(RecalcTrigger,Trigger3M)),NA())</f>
        <v>1.471804698973834E-2</v>
      </c>
      <c r="L2481" s="44">
        <f>IFERROR(_xll.qlIndexFixing(Index6M,$H2481,TRUE,_xll.ohTrigger(RecalcTrigger,Trigger6M)),NA())</f>
        <v>1.3376392198396238E-2</v>
      </c>
      <c r="M2481" s="183">
        <f>IFERROR(_xll.qlIndexFixing(Index1Y,$H2481,TRUE,_xll.ohTrigger(RecalcTrigger,Trigger1Y)),NA())</f>
        <v>1.3733395781950089E-2</v>
      </c>
      <c r="N2481" s="182">
        <f>IFERROR(_xll.qlIndexFixing(ONIndex1M,I2481,TRUE,_xll.ohTrigger(RecalcTrigger,Trigger1M)),NA())</f>
        <v>1.3401139944946294E-2</v>
      </c>
      <c r="O2481" s="44">
        <f>IFERROR(_xll.qlIndexFixing(ONIndex3M,I2481,TRUE,_xll.ohTrigger(RecalcTrigger,Trigger3M)),NA())</f>
        <v>1.4695346159863121E-2</v>
      </c>
      <c r="P2481" s="44">
        <f>IFERROR(_xll.qlIndexFixing(ONIndex6M,I2481,TRUE,_xll.ohTrigger(RecalcTrigger,Trigger6M)),NA())</f>
        <v>1.3525432361465306E-2</v>
      </c>
      <c r="Q2481" s="183">
        <f>IFERROR(_xll.qlIndexFixing(ONIndex1Y,I2481,TRUE,_xll.ohTrigger(RecalcTrigger,Trigger1Y)),NA())</f>
        <v>1.3908741526593715E-2</v>
      </c>
    </row>
    <row r="2482" spans="2:17" x14ac:dyDescent="0.2">
      <c r="B2482" s="39" t="s">
        <v>42</v>
      </c>
      <c r="D2482" s="42">
        <f>_xll.qlCalendarAdvance(Calendar,$D2481,B2482,"f",FALSE)</f>
        <v>56864</v>
      </c>
      <c r="E2482" s="177">
        <f>_xll.qlInterestRateIndexValueDate(IndexON,D2482)</f>
        <v>56864</v>
      </c>
      <c r="F2482" s="193">
        <f>IFERROR(_xll.qlIndexFixing(IndexON,D2482,TRUE,_xll.ohTrigger(RecalcTrigger,TriggerON)),NA())</f>
        <v>1.338558048938232E-2</v>
      </c>
      <c r="H2482" s="42">
        <f>_xll.qlCalendarAdvance(Calendar,$H2481,B2482,"f",FALSE)</f>
        <v>56864</v>
      </c>
      <c r="I2482" s="177">
        <f>_xll.qlInterestRateIndexValueDate(Index1M,$H2482)</f>
        <v>56866</v>
      </c>
      <c r="J2482" s="182">
        <f>IFERROR(_xll.qlIndexFixing(Index1M,$H2482,TRUE,_xll.ohTrigger(RecalcTrigger,Trigger1M)),NA())</f>
        <v>1.3381957396883803E-2</v>
      </c>
      <c r="K2482" s="44">
        <f>IFERROR(_xll.qlIndexFixing(Index3M,H2482,TRUE,_xll.ohTrigger(RecalcTrigger,Trigger3M)),NA())</f>
        <v>1.4717303559967847E-2</v>
      </c>
      <c r="L2482" s="44">
        <f>IFERROR(_xll.qlIndexFixing(Index6M,$H2482,TRUE,_xll.ohTrigger(RecalcTrigger,Trigger6M)),NA())</f>
        <v>1.3360483774647365E-2</v>
      </c>
      <c r="M2482" s="183">
        <f>IFERROR(_xll.qlIndexFixing(Index1Y,$H2482,TRUE,_xll.ohTrigger(RecalcTrigger,Trigger1Y)),NA())</f>
        <v>1.3722767823756145E-2</v>
      </c>
      <c r="N2482" s="182">
        <f>IFERROR(_xll.qlIndexFixing(ONIndex1M,I2482,TRUE,_xll.ohTrigger(RecalcTrigger,Trigger1M)),NA())</f>
        <v>1.3391011791350493E-2</v>
      </c>
      <c r="O2482" s="44">
        <f>IFERROR(_xll.qlIndexFixing(ONIndex3M,I2482,TRUE,_xll.ohTrigger(RecalcTrigger,Trigger3M)),NA())</f>
        <v>1.4694618108563873E-2</v>
      </c>
      <c r="P2482" s="44">
        <f>IFERROR(_xll.qlIndexFixing(ONIndex6M,I2482,TRUE,_xll.ohTrigger(RecalcTrigger,Trigger6M)),NA())</f>
        <v>1.3510279709292305E-2</v>
      </c>
      <c r="Q2482" s="183">
        <f>IFERROR(_xll.qlIndexFixing(ONIndex1Y,I2482,TRUE,_xll.ohTrigger(RecalcTrigger,Trigger1Y)),NA())</f>
        <v>1.3898479654921303E-2</v>
      </c>
    </row>
    <row r="2483" spans="2:17" x14ac:dyDescent="0.2">
      <c r="B2483" s="39" t="s">
        <v>42</v>
      </c>
      <c r="D2483" s="42">
        <f>_xll.qlCalendarAdvance(Calendar,$D2482,B2483,"f",FALSE)</f>
        <v>56871</v>
      </c>
      <c r="E2483" s="177">
        <f>_xll.qlInterestRateIndexValueDate(IndexON,D2483)</f>
        <v>56871</v>
      </c>
      <c r="F2483" s="193">
        <f>IFERROR(_xll.qlIndexFixing(IndexON,D2483,TRUE,_xll.ohTrigger(RecalcTrigger,TriggerON)),NA())</f>
        <v>1.3375269320903271E-2</v>
      </c>
      <c r="H2483" s="42">
        <f>_xll.qlCalendarAdvance(Calendar,$H2482,B2483,"f",FALSE)</f>
        <v>56871</v>
      </c>
      <c r="I2483" s="177">
        <f>_xll.qlInterestRateIndexValueDate(Index1M,$H2483)</f>
        <v>56873</v>
      </c>
      <c r="J2483" s="182">
        <f>IFERROR(_xll.qlIndexFixing(Index1M,$H2483,TRUE,_xll.ohTrigger(RecalcTrigger,Trigger1M)),NA())</f>
        <v>1.337171350807409E-2</v>
      </c>
      <c r="K2483" s="44">
        <f>IFERROR(_xll.qlIndexFixing(Index3M,H2483,TRUE,_xll.ohTrigger(RecalcTrigger,Trigger3M)),NA())</f>
        <v>1.4716557956510192E-2</v>
      </c>
      <c r="L2483" s="44">
        <f>IFERROR(_xll.qlIndexFixing(Index6M,$H2483,TRUE,_xll.ohTrigger(RecalcTrigger,Trigger6M)),NA())</f>
        <v>1.3344555862029513E-2</v>
      </c>
      <c r="M2483" s="183">
        <f>IFERROR(_xll.qlIndexFixing(Index1Y,$H2483,TRUE,_xll.ohTrigger(RecalcTrigger,Trigger1Y)),NA())</f>
        <v>1.371214348704097E-2</v>
      </c>
      <c r="N2483" s="182">
        <f>IFERROR(_xll.qlIndexFixing(ONIndex1M,I2483,TRUE,_xll.ohTrigger(RecalcTrigger,Trigger1M)),NA())</f>
        <v>1.3380844363091171E-2</v>
      </c>
      <c r="O2483" s="44">
        <f>IFERROR(_xll.qlIndexFixing(ONIndex3M,I2483,TRUE,_xll.ohTrigger(RecalcTrigger,Trigger3M)),NA())</f>
        <v>1.4693887906105374E-2</v>
      </c>
      <c r="P2483" s="44">
        <f>IFERROR(_xll.qlIndexFixing(ONIndex6M,I2483,TRUE,_xll.ohTrigger(RecalcTrigger,Trigger6M)),NA())</f>
        <v>1.349505147190122E-2</v>
      </c>
      <c r="Q2483" s="183">
        <f>IFERROR(_xll.qlIndexFixing(ONIndex1Y,I2483,TRUE,_xll.ohTrigger(RecalcTrigger,Trigger1Y)),NA())</f>
        <v>1.3888179536243328E-2</v>
      </c>
    </row>
    <row r="2484" spans="2:17" x14ac:dyDescent="0.2">
      <c r="B2484" s="39" t="s">
        <v>42</v>
      </c>
      <c r="D2484" s="42">
        <f>_xll.qlCalendarAdvance(Calendar,$D2483,B2484,"f",FALSE)</f>
        <v>56878</v>
      </c>
      <c r="E2484" s="177">
        <f>_xll.qlInterestRateIndexValueDate(IndexON,D2484)</f>
        <v>56878</v>
      </c>
      <c r="F2484" s="193">
        <f>IFERROR(_xll.qlIndexFixing(IndexON,D2484,TRUE,_xll.ohTrigger(RecalcTrigger,TriggerON)),NA())</f>
        <v>1.3364917167288937E-2</v>
      </c>
      <c r="H2484" s="42">
        <f>_xll.qlCalendarAdvance(Calendar,$H2483,B2484,"f",FALSE)</f>
        <v>56878</v>
      </c>
      <c r="I2484" s="177">
        <f>_xll.qlInterestRateIndexValueDate(Index1M,$H2484)</f>
        <v>56880</v>
      </c>
      <c r="J2484" s="182">
        <f>IFERROR(_xll.qlIndexFixing(Index1M,$H2484,TRUE,_xll.ohTrigger(RecalcTrigger,Trigger1M)),NA())</f>
        <v>1.3361430176505318E-2</v>
      </c>
      <c r="K2484" s="44">
        <f>IFERROR(_xll.qlIndexFixing(Index3M,H2484,TRUE,_xll.ohTrigger(RecalcTrigger,Trigger3M)),NA())</f>
        <v>1.4715749194809944E-2</v>
      </c>
      <c r="L2484" s="44">
        <f>IFERROR(_xll.qlIndexFixing(Index6M,$H2484,TRUE,_xll.ohTrigger(RecalcTrigger,Trigger6M)),NA())</f>
        <v>1.3328613535202932E-2</v>
      </c>
      <c r="M2484" s="183">
        <f>IFERROR(_xll.qlIndexFixing(Index1Y,$H2484,TRUE,_xll.ohTrigger(RecalcTrigger,Trigger1Y)),NA())</f>
        <v>1.3701523913795846E-2</v>
      </c>
      <c r="N2484" s="182">
        <f>IFERROR(_xll.qlIndexFixing(ONIndex1M,I2484,TRUE,_xll.ohTrigger(RecalcTrigger,Trigger1M)),NA())</f>
        <v>1.3370637610048419E-2</v>
      </c>
      <c r="O2484" s="44">
        <f>IFERROR(_xll.qlIndexFixing(ONIndex3M,I2484,TRUE,_xll.ohTrigger(RecalcTrigger,Trigger3M)),NA())</f>
        <v>1.4693155549849735E-2</v>
      </c>
      <c r="P2484" s="44">
        <f>IFERROR(_xll.qlIndexFixing(ONIndex6M,I2484,TRUE,_xll.ohTrigger(RecalcTrigger,Trigger6M)),NA())</f>
        <v>1.3479747540978693E-2</v>
      </c>
      <c r="Q2484" s="183">
        <f>IFERROR(_xll.qlIndexFixing(ONIndex1Y,I2484,TRUE,_xll.ohTrigger(RecalcTrigger,Trigger1Y)),NA())</f>
        <v>1.3877841120359946E-2</v>
      </c>
    </row>
    <row r="2485" spans="2:17" x14ac:dyDescent="0.2">
      <c r="B2485" s="39" t="s">
        <v>42</v>
      </c>
      <c r="D2485" s="42">
        <f>_xll.qlCalendarAdvance(Calendar,$D2484,B2485,"f",FALSE)</f>
        <v>56885</v>
      </c>
      <c r="E2485" s="177">
        <f>_xll.qlInterestRateIndexValueDate(IndexON,D2485)</f>
        <v>56885</v>
      </c>
      <c r="F2485" s="193">
        <f>IFERROR(_xll.qlIndexFixing(IndexON,D2485,TRUE,_xll.ohTrigger(RecalcTrigger,TriggerON)),NA())</f>
        <v>1.3354523976181198E-2</v>
      </c>
      <c r="H2485" s="42">
        <f>_xll.qlCalendarAdvance(Calendar,$H2484,B2485,"f",FALSE)</f>
        <v>56885</v>
      </c>
      <c r="I2485" s="177">
        <f>_xll.qlInterestRateIndexValueDate(Index1M,$H2485)</f>
        <v>56887</v>
      </c>
      <c r="J2485" s="182">
        <f>IFERROR(_xll.qlIndexFixing(Index1M,$H2485,TRUE,_xll.ohTrigger(RecalcTrigger,Trigger1M)),NA())</f>
        <v>1.3352586223533202E-2</v>
      </c>
      <c r="K2485" s="44">
        <f>IFERROR(_xll.qlIndexFixing(Index3M,H2485,TRUE,_xll.ohTrigger(RecalcTrigger,Trigger3M)),NA())</f>
        <v>1.4713799626824578E-2</v>
      </c>
      <c r="L2485" s="44">
        <f>IFERROR(_xll.qlIndexFixing(Index6M,$H2485,TRUE,_xll.ohTrigger(RecalcTrigger,Trigger6M)),NA())</f>
        <v>1.3312661878374526E-2</v>
      </c>
      <c r="M2485" s="183">
        <f>IFERROR(_xll.qlIndexFixing(Index1Y,$H2485,TRUE,_xll.ohTrigger(RecalcTrigger,Trigger1Y)),NA())</f>
        <v>1.3692383499642975E-2</v>
      </c>
      <c r="N2485" s="182">
        <f>IFERROR(_xll.qlIndexFixing(ONIndex1M,I2485,TRUE,_xll.ohTrigger(RecalcTrigger,Trigger1M)),NA())</f>
        <v>1.3360391482741818E-2</v>
      </c>
      <c r="O2485" s="44">
        <f>IFERROR(_xll.qlIndexFixing(ONIndex3M,I2485,TRUE,_xll.ohTrigger(RecalcTrigger,Trigger3M)),NA())</f>
        <v>1.4692421037398873E-2</v>
      </c>
      <c r="P2485" s="44">
        <f>IFERROR(_xll.qlIndexFixing(ONIndex6M,I2485,TRUE,_xll.ohTrigger(RecalcTrigger,Trigger6M)),NA())</f>
        <v>1.3464367808770916E-2</v>
      </c>
      <c r="Q2485" s="183">
        <f>IFERROR(_xll.qlIndexFixing(ONIndex1Y,I2485,TRUE,_xll.ohTrigger(RecalcTrigger,Trigger1Y)),NA())</f>
        <v>1.3867464357470993E-2</v>
      </c>
    </row>
    <row r="2486" spans="2:17" x14ac:dyDescent="0.2">
      <c r="B2486" s="39" t="s">
        <v>42</v>
      </c>
      <c r="D2486" s="42">
        <f>_xll.qlCalendarAdvance(Calendar,$D2485,B2486,"f",FALSE)</f>
        <v>56892</v>
      </c>
      <c r="E2486" s="177">
        <f>_xll.qlInterestRateIndexValueDate(IndexON,D2486)</f>
        <v>56892</v>
      </c>
      <c r="F2486" s="193">
        <f>IFERROR(_xll.qlIndexFixing(IndexON,D2486,TRUE,_xll.ohTrigger(RecalcTrigger,TriggerON)),NA())</f>
        <v>1.3344089694982131E-2</v>
      </c>
      <c r="H2486" s="42">
        <f>_xll.qlCalendarAdvance(Calendar,$H2485,B2486,"f",FALSE)</f>
        <v>56892</v>
      </c>
      <c r="I2486" s="177">
        <f>_xll.qlInterestRateIndexValueDate(Index1M,$H2486)</f>
        <v>56894</v>
      </c>
      <c r="J2486" s="182">
        <f>IFERROR(_xll.qlIndexFixing(Index1M,$H2486,TRUE,_xll.ohTrigger(RecalcTrigger,Trigger1M)),NA())</f>
        <v>1.3340744986052311E-2</v>
      </c>
      <c r="K2486" s="44">
        <f>IFERROR(_xll.qlIndexFixing(Index3M,H2486,TRUE,_xll.ohTrigger(RecalcTrigger,Trigger3M)),NA())</f>
        <v>1.4710201841170832E-2</v>
      </c>
      <c r="L2486" s="44">
        <f>IFERROR(_xll.qlIndexFixing(Index6M,$H2486,TRUE,_xll.ohTrigger(RecalcTrigger,Trigger6M)),NA())</f>
        <v>1.3295813284618175E-2</v>
      </c>
      <c r="M2486" s="183">
        <f>IFERROR(_xll.qlIndexFixing(Index1Y,$H2486,TRUE,_xll.ohTrigger(RecalcTrigger,Trigger1Y)),NA())</f>
        <v>1.3680303636085403E-2</v>
      </c>
      <c r="N2486" s="182">
        <f>IFERROR(_xll.qlIndexFixing(ONIndex1M,I2486,TRUE,_xll.ohTrigger(RecalcTrigger,Trigger1M)),NA())</f>
        <v>1.3350105930971523E-2</v>
      </c>
      <c r="O2486" s="44">
        <f>IFERROR(_xll.qlIndexFixing(ONIndex3M,I2486,TRUE,_xll.ohTrigger(RecalcTrigger,Trigger3M)),NA())</f>
        <v>1.4691684366114899E-2</v>
      </c>
      <c r="P2486" s="44">
        <f>IFERROR(_xll.qlIndexFixing(ONIndex6M,I2486,TRUE,_xll.ohTrigger(RecalcTrigger,Trigger6M)),NA())</f>
        <v>1.3448912166964533E-2</v>
      </c>
      <c r="Q2486" s="183">
        <f>IFERROR(_xll.qlIndexFixing(ONIndex1Y,I2486,TRUE,_xll.ohTrigger(RecalcTrigger,Trigger1Y)),NA())</f>
        <v>1.3857049197616433E-2</v>
      </c>
    </row>
    <row r="2487" spans="2:17" x14ac:dyDescent="0.2">
      <c r="B2487" s="39" t="s">
        <v>42</v>
      </c>
      <c r="D2487" s="42">
        <f>_xll.qlCalendarAdvance(Calendar,$D2486,B2487,"f",FALSE)</f>
        <v>56899</v>
      </c>
      <c r="E2487" s="177">
        <f>_xll.qlInterestRateIndexValueDate(IndexON,D2487)</f>
        <v>56899</v>
      </c>
      <c r="F2487" s="193">
        <f>IFERROR(_xll.qlIndexFixing(IndexON,D2487,TRUE,_xll.ohTrigger(RecalcTrigger,TriggerON)),NA())</f>
        <v>1.333361427125368E-2</v>
      </c>
      <c r="H2487" s="42">
        <f>_xll.qlCalendarAdvance(Calendar,$H2486,B2487,"f",FALSE)</f>
        <v>56899</v>
      </c>
      <c r="I2487" s="177">
        <f>_xll.qlInterestRateIndexValueDate(Index1M,$H2487)</f>
        <v>56901</v>
      </c>
      <c r="J2487" s="182">
        <f>IFERROR(_xll.qlIndexFixing(Index1M,$H2487,TRUE,_xll.ohTrigger(RecalcTrigger,Trigger1M)),NA())</f>
        <v>1.3330343027637692E-2</v>
      </c>
      <c r="K2487" s="44">
        <f>IFERROR(_xll.qlIndexFixing(Index3M,H2487,TRUE,_xll.ohTrigger(RecalcTrigger,Trigger3M)),NA())</f>
        <v>1.4705130443315258E-2</v>
      </c>
      <c r="L2487" s="44">
        <f>IFERROR(_xll.qlIndexFixing(Index6M,$H2487,TRUE,_xll.ohTrigger(RecalcTrigger,Trigger6M)),NA())</f>
        <v>1.327986018629035E-2</v>
      </c>
      <c r="M2487" s="183">
        <f>IFERROR(_xll.qlIndexFixing(Index1Y,$H2487,TRUE,_xll.ohTrigger(RecalcTrigger,Trigger1Y)),NA())</f>
        <v>1.3669705226005632E-2</v>
      </c>
      <c r="N2487" s="182">
        <f>IFERROR(_xll.qlIndexFixing(ONIndex1M,I2487,TRUE,_xll.ohTrigger(RecalcTrigger,Trigger1M)),NA())</f>
        <v>1.3339780905257115E-2</v>
      </c>
      <c r="O2487" s="44">
        <f>IFERROR(_xll.qlIndexFixing(ONIndex3M,I2487,TRUE,_xll.ohTrigger(RecalcTrigger,Trigger3M)),NA())</f>
        <v>1.4690945533759603E-2</v>
      </c>
      <c r="P2487" s="44">
        <f>IFERROR(_xll.qlIndexFixing(ONIndex6M,I2487,TRUE,_xll.ohTrigger(RecalcTrigger,Trigger6M)),NA())</f>
        <v>1.3433380507805737E-2</v>
      </c>
      <c r="Q2487" s="183">
        <f>IFERROR(_xll.qlIndexFixing(ONIndex1Y,I2487,TRUE,_xll.ohTrigger(RecalcTrigger,Trigger1Y)),NA())</f>
        <v>1.3846595590916166E-2</v>
      </c>
    </row>
    <row r="2488" spans="2:17" x14ac:dyDescent="0.2">
      <c r="B2488" s="39" t="s">
        <v>42</v>
      </c>
      <c r="D2488" s="42">
        <f>_xll.qlCalendarAdvance(Calendar,$D2487,B2488,"f",FALSE)</f>
        <v>56906</v>
      </c>
      <c r="E2488" s="177">
        <f>_xll.qlInterestRateIndexValueDate(IndexON,D2488)</f>
        <v>56906</v>
      </c>
      <c r="F2488" s="193">
        <f>IFERROR(_xll.qlIndexFixing(IndexON,D2488,TRUE,_xll.ohTrigger(RecalcTrigger,TriggerON)),NA())</f>
        <v>1.3323097652477855E-2</v>
      </c>
      <c r="H2488" s="42">
        <f>_xll.qlCalendarAdvance(Calendar,$H2487,B2488,"f",FALSE)</f>
        <v>56906</v>
      </c>
      <c r="I2488" s="177">
        <f>_xll.qlInterestRateIndexValueDate(Index1M,$H2488)</f>
        <v>56908</v>
      </c>
      <c r="J2488" s="182">
        <f>IFERROR(_xll.qlIndexFixing(Index1M,$H2488,TRUE,_xll.ohTrigger(RecalcTrigger,Trigger1M)),NA())</f>
        <v>1.3319901427420733E-2</v>
      </c>
      <c r="K2488" s="44">
        <f>IFERROR(_xll.qlIndexFixing(Index3M,H2488,TRUE,_xll.ohTrigger(RecalcTrigger,Trigger3M)),NA())</f>
        <v>1.4698588214048238E-2</v>
      </c>
      <c r="L2488" s="44">
        <f>IFERROR(_xll.qlIndexFixing(Index6M,$H2488,TRUE,_xll.ohTrigger(RecalcTrigger,Trigger6M)),NA())</f>
        <v>1.3263913345589949E-2</v>
      </c>
      <c r="M2488" s="183">
        <f>IFERROR(_xll.qlIndexFixing(Index1Y,$H2488,TRUE,_xll.ohTrigger(RecalcTrigger,Trigger1Y)),NA())</f>
        <v>1.3659116168167449E-2</v>
      </c>
      <c r="N2488" s="182">
        <f>IFERROR(_xll.qlIndexFixing(ONIndex1M,I2488,TRUE,_xll.ohTrigger(RecalcTrigger,Trigger1M)),NA())</f>
        <v>1.3329416355798429E-2</v>
      </c>
      <c r="O2488" s="44">
        <f>IFERROR(_xll.qlIndexFixing(ONIndex3M,I2488,TRUE,_xll.ohTrigger(RecalcTrigger,Trigger3M)),NA())</f>
        <v>1.4690204537615159E-2</v>
      </c>
      <c r="P2488" s="44">
        <f>IFERROR(_xll.qlIndexFixing(ONIndex6M,I2488,TRUE,_xll.ohTrigger(RecalcTrigger,Trigger6M)),NA())</f>
        <v>1.3417772722981169E-2</v>
      </c>
      <c r="Q2488" s="183">
        <f>IFERROR(_xll.qlIndexFixing(ONIndex1Y,I2488,TRUE,_xll.ohTrigger(RecalcTrigger,Trigger1Y)),NA())</f>
        <v>1.383610348733022E-2</v>
      </c>
    </row>
    <row r="2489" spans="2:17" x14ac:dyDescent="0.2">
      <c r="B2489" s="39" t="s">
        <v>42</v>
      </c>
      <c r="D2489" s="42">
        <f>_xll.qlCalendarAdvance(Calendar,$D2488,B2489,"f",FALSE)</f>
        <v>56913</v>
      </c>
      <c r="E2489" s="177">
        <f>_xll.qlInterestRateIndexValueDate(IndexON,D2489)</f>
        <v>56913</v>
      </c>
      <c r="F2489" s="193">
        <f>IFERROR(_xll.qlIndexFixing(IndexON,D2489,TRUE,_xll.ohTrigger(RecalcTrigger,TriggerON)),NA())</f>
        <v>1.3312539786216604E-2</v>
      </c>
      <c r="H2489" s="42">
        <f>_xll.qlCalendarAdvance(Calendar,$H2488,B2489,"f",FALSE)</f>
        <v>56913</v>
      </c>
      <c r="I2489" s="177">
        <f>_xll.qlInterestRateIndexValueDate(Index1M,$H2489)</f>
        <v>56915</v>
      </c>
      <c r="J2489" s="182">
        <f>IFERROR(_xll.qlIndexFixing(Index1M,$H2489,TRUE,_xll.ohTrigger(RecalcTrigger,Trigger1M)),NA())</f>
        <v>1.3309420135638739E-2</v>
      </c>
      <c r="K2489" s="44">
        <f>IFERROR(_xll.qlIndexFixing(Index3M,H2489,TRUE,_xll.ohTrigger(RecalcTrigger,Trigger3M)),NA())</f>
        <v>1.4690577945135716E-2</v>
      </c>
      <c r="L2489" s="44">
        <f>IFERROR(_xll.qlIndexFixing(Index6M,$H2489,TRUE,_xll.ohTrigger(RecalcTrigger,Trigger6M)),NA())</f>
        <v>1.3247977857895952E-2</v>
      </c>
      <c r="M2489" s="183">
        <f>IFERROR(_xll.qlIndexFixing(Index1Y,$H2489,TRUE,_xll.ohTrigger(RecalcTrigger,Trigger1Y)),NA())</f>
        <v>1.3648537614964474E-2</v>
      </c>
      <c r="N2489" s="182">
        <f>IFERROR(_xll.qlIndexFixing(ONIndex1M,I2489,TRUE,_xll.ohTrigger(RecalcTrigger,Trigger1M)),NA())</f>
        <v>1.3319012232555494E-2</v>
      </c>
      <c r="O2489" s="44">
        <f>IFERROR(_xll.qlIndexFixing(ONIndex3M,I2489,TRUE,_xll.ohTrigger(RecalcTrigger,Trigger3M)),NA())</f>
        <v>1.4689461375283486E-2</v>
      </c>
      <c r="P2489" s="44">
        <f>IFERROR(_xll.qlIndexFixing(ONIndex6M,I2489,TRUE,_xll.ohTrigger(RecalcTrigger,Trigger6M)),NA())</f>
        <v>1.3402088704737025E-2</v>
      </c>
      <c r="Q2489" s="183">
        <f>IFERROR(_xll.qlIndexFixing(ONIndex1Y,I2489,TRUE,_xll.ohTrigger(RecalcTrigger,Trigger1Y)),NA())</f>
        <v>1.3825572836898559E-2</v>
      </c>
    </row>
    <row r="2490" spans="2:17" x14ac:dyDescent="0.2">
      <c r="B2490" s="39" t="s">
        <v>42</v>
      </c>
      <c r="D2490" s="42">
        <f>_xll.qlCalendarAdvance(Calendar,$D2489,B2490,"f",FALSE)</f>
        <v>56920</v>
      </c>
      <c r="E2490" s="177">
        <f>_xll.qlInterestRateIndexValueDate(IndexON,D2490)</f>
        <v>56920</v>
      </c>
      <c r="F2490" s="193">
        <f>IFERROR(_xll.qlIndexFixing(IndexON,D2490,TRUE,_xll.ohTrigger(RecalcTrigger,TriggerON)),NA())</f>
        <v>1.3301940619792063E-2</v>
      </c>
      <c r="H2490" s="42">
        <f>_xll.qlCalendarAdvance(Calendar,$H2489,B2490,"f",FALSE)</f>
        <v>56920</v>
      </c>
      <c r="I2490" s="177">
        <f>_xll.qlInterestRateIndexValueDate(Index1M,$H2490)</f>
        <v>56922</v>
      </c>
      <c r="J2490" s="182">
        <f>IFERROR(_xll.qlIndexFixing(Index1M,$H2490,TRUE,_xll.ohTrigger(RecalcTrigger,Trigger1M)),NA())</f>
        <v>1.3298899102529016E-2</v>
      </c>
      <c r="K2490" s="44">
        <f>IFERROR(_xll.qlIndexFixing(Index3M,H2490,TRUE,_xll.ohTrigger(RecalcTrigger,Trigger3M)),NA())</f>
        <v>1.4681102439310525E-2</v>
      </c>
      <c r="L2490" s="44">
        <f>IFERROR(_xll.qlIndexFixing(Index6M,$H2490,TRUE,_xll.ohTrigger(RecalcTrigger,Trigger6M)),NA())</f>
        <v>1.3232942260110028E-2</v>
      </c>
      <c r="M2490" s="183">
        <f>IFERROR(_xll.qlIndexFixing(Index1Y,$H2490,TRUE,_xll.ohTrigger(RecalcTrigger,Trigger1Y)),NA())</f>
        <v>1.3637970720869742E-2</v>
      </c>
      <c r="N2490" s="182">
        <f>IFERROR(_xll.qlIndexFixing(ONIndex1M,I2490,TRUE,_xll.ohTrigger(RecalcTrigger,Trigger1M)),NA())</f>
        <v>1.3308568485888017E-2</v>
      </c>
      <c r="O2490" s="44">
        <f>IFERROR(_xll.qlIndexFixing(ONIndex3M,I2490,TRUE,_xll.ohTrigger(RecalcTrigger,Trigger3M)),NA())</f>
        <v>1.4688716044286565E-2</v>
      </c>
      <c r="P2490" s="44">
        <f>IFERROR(_xll.qlIndexFixing(ONIndex6M,I2490,TRUE,_xll.ohTrigger(RecalcTrigger,Trigger6M)),NA())</f>
        <v>1.3386328344999754E-2</v>
      </c>
      <c r="Q2490" s="183">
        <f>IFERROR(_xll.qlIndexFixing(ONIndex1Y,I2490,TRUE,_xll.ohTrigger(RecalcTrigger,Trigger1Y)),NA())</f>
        <v>1.3815003589900954E-2</v>
      </c>
    </row>
    <row r="2491" spans="2:17" x14ac:dyDescent="0.2">
      <c r="B2491" s="39" t="s">
        <v>42</v>
      </c>
      <c r="D2491" s="42">
        <f>_xll.qlCalendarAdvance(Calendar,$D2490,B2491,"f",FALSE)</f>
        <v>56927</v>
      </c>
      <c r="E2491" s="177">
        <f>_xll.qlInterestRateIndexValueDate(IndexON,D2491)</f>
        <v>56927</v>
      </c>
      <c r="F2491" s="193">
        <f>IFERROR(_xll.qlIndexFixing(IndexON,D2491,TRUE,_xll.ohTrigger(RecalcTrigger,TriggerON)),NA())</f>
        <v>1.3291300100846115E-2</v>
      </c>
      <c r="H2491" s="42">
        <f>_xll.qlCalendarAdvance(Calendar,$H2490,B2491,"f",FALSE)</f>
        <v>56927</v>
      </c>
      <c r="I2491" s="177">
        <f>_xll.qlInterestRateIndexValueDate(Index1M,$H2491)</f>
        <v>56929</v>
      </c>
      <c r="J2491" s="182">
        <f>IFERROR(_xll.qlIndexFixing(Index1M,$H2491,TRUE,_xll.ohTrigger(RecalcTrigger,Trigger1M)),NA())</f>
        <v>1.3288338278338863E-2</v>
      </c>
      <c r="K2491" s="44">
        <f>IFERROR(_xll.qlIndexFixing(Index3M,H2491,TRUE,_xll.ohTrigger(RecalcTrigger,Trigger3M)),NA())</f>
        <v>1.4670164510264552E-2</v>
      </c>
      <c r="L2491" s="44">
        <f>IFERROR(_xll.qlIndexFixing(Index6M,$H2491,TRUE,_xll.ohTrigger(RecalcTrigger,Trigger6M)),NA())</f>
        <v>1.3217041926502021E-2</v>
      </c>
      <c r="M2491" s="183">
        <f>IFERROR(_xll.qlIndexFixing(Index1Y,$H2491,TRUE,_xll.ohTrigger(RecalcTrigger,Trigger1Y)),NA())</f>
        <v>1.3627416642438973E-2</v>
      </c>
      <c r="N2491" s="182">
        <f>IFERROR(_xll.qlIndexFixing(ONIndex1M,I2491,TRUE,_xll.ohTrigger(RecalcTrigger,Trigger1M)),NA())</f>
        <v>1.3298085065915899E-2</v>
      </c>
      <c r="O2491" s="44">
        <f>IFERROR(_xll.qlIndexFixing(ONIndex3M,I2491,TRUE,_xll.ohTrigger(RecalcTrigger,Trigger3M)),NA())</f>
        <v>1.4687968541986507E-2</v>
      </c>
      <c r="P2491" s="44">
        <f>IFERROR(_xll.qlIndexFixing(ONIndex6M,I2491,TRUE,_xll.ohTrigger(RecalcTrigger,Trigger6M)),NA())</f>
        <v>1.3370491535935614E-2</v>
      </c>
      <c r="Q2491" s="183">
        <f>IFERROR(_xll.qlIndexFixing(ONIndex1Y,I2491,TRUE,_xll.ohTrigger(RecalcTrigger,Trigger1Y)),NA())</f>
        <v>1.380439569637737E-2</v>
      </c>
    </row>
    <row r="2492" spans="2:17" x14ac:dyDescent="0.2">
      <c r="B2492" s="39" t="s">
        <v>42</v>
      </c>
      <c r="D2492" s="42">
        <f>_xll.qlCalendarAdvance(Calendar,$D2491,B2492,"f",FALSE)</f>
        <v>56934</v>
      </c>
      <c r="E2492" s="177">
        <f>_xll.qlInterestRateIndexValueDate(IndexON,D2492)</f>
        <v>56934</v>
      </c>
      <c r="F2492" s="193">
        <f>IFERROR(_xll.qlIndexFixing(IndexON,D2492,TRUE,_xll.ohTrigger(RecalcTrigger,TriggerON)),NA())</f>
        <v>1.3280618176940706E-2</v>
      </c>
      <c r="H2492" s="42">
        <f>_xll.qlCalendarAdvance(Calendar,$H2491,B2492,"f",FALSE)</f>
        <v>56934</v>
      </c>
      <c r="I2492" s="177">
        <f>_xll.qlInterestRateIndexValueDate(Index1M,$H2492)</f>
        <v>56936</v>
      </c>
      <c r="J2492" s="182">
        <f>IFERROR(_xll.qlIndexFixing(Index1M,$H2492,TRUE,_xll.ohTrigger(RecalcTrigger,Trigger1M)),NA())</f>
        <v>1.3277737613308083E-2</v>
      </c>
      <c r="K2492" s="44">
        <f>IFERROR(_xll.qlIndexFixing(Index3M,H2492,TRUE,_xll.ohTrigger(RecalcTrigger,Trigger3M)),NA())</f>
        <v>1.465776698263571E-2</v>
      </c>
      <c r="L2492" s="44">
        <f>IFERROR(_xll.qlIndexFixing(Index6M,$H2492,TRUE,_xll.ohTrigger(RecalcTrigger,Trigger6M)),NA())</f>
        <v>1.3201168119763946E-2</v>
      </c>
      <c r="M2492" s="183">
        <f>IFERROR(_xll.qlIndexFixing(Index1Y,$H2492,TRUE,_xll.ohTrigger(RecalcTrigger,Trigger1Y)),NA())</f>
        <v>1.3616876538306229E-2</v>
      </c>
      <c r="N2492" s="182">
        <f>IFERROR(_xll.qlIndexFixing(ONIndex1M,I2492,TRUE,_xll.ohTrigger(RecalcTrigger,Trigger1M)),NA())</f>
        <v>1.3287561922838975E-2</v>
      </c>
      <c r="O2492" s="44">
        <f>IFERROR(_xll.qlIndexFixing(ONIndex3M,I2492,TRUE,_xll.ohTrigger(RecalcTrigger,Trigger3M)),NA())</f>
        <v>1.468721886598523E-2</v>
      </c>
      <c r="P2492" s="44">
        <f>IFERROR(_xll.qlIndexFixing(ONIndex6M,I2492,TRUE,_xll.ohTrigger(RecalcTrigger,Trigger6M)),NA())</f>
        <v>1.3354578169071374E-2</v>
      </c>
      <c r="Q2492" s="183">
        <f>IFERROR(_xll.qlIndexFixing(ONIndex1Y,I2492,TRUE,_xll.ohTrigger(RecalcTrigger,Trigger1Y)),NA())</f>
        <v>1.3793749106287834E-2</v>
      </c>
    </row>
    <row r="2493" spans="2:17" x14ac:dyDescent="0.2">
      <c r="B2493" s="39" t="s">
        <v>42</v>
      </c>
      <c r="D2493" s="42">
        <f>_xll.qlCalendarAdvance(Calendar,$D2492,B2493,"f",FALSE)</f>
        <v>56941</v>
      </c>
      <c r="E2493" s="177">
        <f>_xll.qlInterestRateIndexValueDate(IndexON,D2493)</f>
        <v>56941</v>
      </c>
      <c r="F2493" s="193">
        <f>IFERROR(_xll.qlIndexFixing(IndexON,D2493,TRUE,_xll.ohTrigger(RecalcTrigger,TriggerON)),NA())</f>
        <v>1.3269894795238102E-2</v>
      </c>
      <c r="H2493" s="42">
        <f>_xll.qlCalendarAdvance(Calendar,$H2492,B2493,"f",FALSE)</f>
        <v>56941</v>
      </c>
      <c r="I2493" s="177">
        <f>_xll.qlInterestRateIndexValueDate(Index1M,$H2493)</f>
        <v>56943</v>
      </c>
      <c r="J2493" s="182">
        <f>IFERROR(_xll.qlIndexFixing(Index1M,$H2493,TRUE,_xll.ohTrigger(RecalcTrigger,Trigger1M)),NA())</f>
        <v>1.3266925303168364E-2</v>
      </c>
      <c r="K2493" s="44">
        <f>IFERROR(_xll.qlIndexFixing(Index3M,H2493,TRUE,_xll.ohTrigger(RecalcTrigger,Trigger3M)),NA())</f>
        <v>1.4643912692001861E-2</v>
      </c>
      <c r="L2493" s="44">
        <f>IFERROR(_xll.qlIndexFixing(Index6M,$H2493,TRUE,_xll.ohTrigger(RecalcTrigger,Trigger6M)),NA())</f>
        <v>1.3185326000504006E-2</v>
      </c>
      <c r="M2493" s="183">
        <f>IFERROR(_xll.qlIndexFixing(Index1Y,$H2493,TRUE,_xll.ohTrigger(RecalcTrigger,Trigger1Y)),NA())</f>
        <v>1.360635156918651E-2</v>
      </c>
      <c r="N2493" s="182">
        <f>IFERROR(_xll.qlIndexFixing(ONIndex1M,I2493,TRUE,_xll.ohTrigger(RecalcTrigger,Trigger1M)),NA())</f>
        <v>1.3276999006937018E-2</v>
      </c>
      <c r="O2493" s="44">
        <f>IFERROR(_xll.qlIndexFixing(ONIndex3M,I2493,TRUE,_xll.ohTrigger(RecalcTrigger,Trigger3M)),NA())</f>
        <v>1.468646701372478E-2</v>
      </c>
      <c r="P2493" s="44">
        <f>IFERROR(_xll.qlIndexFixing(ONIndex6M,I2493,TRUE,_xll.ohTrigger(RecalcTrigger,Trigger6M)),NA())</f>
        <v>1.3338588136653229E-2</v>
      </c>
      <c r="Q2493" s="183">
        <f>IFERROR(_xll.qlIndexFixing(ONIndex1Y,I2493,TRUE,_xll.ohTrigger(RecalcTrigger,Trigger1Y)),NA())</f>
        <v>1.378306376967231E-2</v>
      </c>
    </row>
    <row r="2494" spans="2:17" x14ac:dyDescent="0.2">
      <c r="B2494" s="39" t="s">
        <v>42</v>
      </c>
      <c r="D2494" s="42">
        <f>_xll.qlCalendarAdvance(Calendar,$D2493,B2494,"f",FALSE)</f>
        <v>56948</v>
      </c>
      <c r="E2494" s="177">
        <f>_xll.qlInterestRateIndexValueDate(IndexON,D2494)</f>
        <v>56948</v>
      </c>
      <c r="F2494" s="193">
        <f>IFERROR(_xll.qlIndexFixing(IndexON,D2494,TRUE,_xll.ohTrigger(RecalcTrigger,TriggerON)),NA())</f>
        <v>1.3259129903540057E-2</v>
      </c>
      <c r="H2494" s="42">
        <f>_xll.qlCalendarAdvance(Calendar,$H2493,B2494,"f",FALSE)</f>
        <v>56948</v>
      </c>
      <c r="I2494" s="177">
        <f>_xll.qlInterestRateIndexValueDate(Index1M,$H2494)</f>
        <v>56950</v>
      </c>
      <c r="J2494" s="182">
        <f>IFERROR(_xll.qlIndexFixing(Index1M,$H2494,TRUE,_xll.ohTrigger(RecalcTrigger,Trigger1M)),NA())</f>
        <v>1.3255618538708658E-2</v>
      </c>
      <c r="K2494" s="44">
        <f>IFERROR(_xll.qlIndexFixing(Index3M,H2494,TRUE,_xll.ohTrigger(RecalcTrigger,Trigger3M)),NA())</f>
        <v>1.4629674980774981E-2</v>
      </c>
      <c r="L2494" s="44">
        <f>IFERROR(_xll.qlIndexFixing(Index6M,$H2494,TRUE,_xll.ohTrigger(RecalcTrigger,Trigger6M)),NA())</f>
        <v>1.3168649717608035E-2</v>
      </c>
      <c r="M2494" s="183">
        <f>IFERROR(_xll.qlIndexFixing(Index1Y,$H2494,TRUE,_xll.ohTrigger(RecalcTrigger,Trigger1Y)),NA())</f>
        <v>1.3595842897875764E-2</v>
      </c>
      <c r="N2494" s="182">
        <f>IFERROR(_xll.qlIndexFixing(ONIndex1M,I2494,TRUE,_xll.ohTrigger(RecalcTrigger,Trigger1M)),NA())</f>
        <v>1.3266396268249991E-2</v>
      </c>
      <c r="O2494" s="44">
        <f>IFERROR(_xll.qlIndexFixing(ONIndex3M,I2494,TRUE,_xll.ohTrigger(RecalcTrigger,Trigger3M)),NA())</f>
        <v>1.4685712982887011E-2</v>
      </c>
      <c r="P2494" s="44">
        <f>IFERROR(_xll.qlIndexFixing(ONIndex6M,I2494,TRUE,_xll.ohTrigger(RecalcTrigger,Trigger6M)),NA())</f>
        <v>1.3322521330847437E-2</v>
      </c>
      <c r="Q2494" s="183">
        <f>IFERROR(_xll.qlIndexFixing(ONIndex1Y,I2494,TRUE,_xll.ohTrigger(RecalcTrigger,Trigger1Y)),NA())</f>
        <v>1.3772339636890507E-2</v>
      </c>
    </row>
    <row r="2495" spans="2:17" x14ac:dyDescent="0.2">
      <c r="B2495" s="39" t="s">
        <v>42</v>
      </c>
      <c r="D2495" s="42">
        <f>_xll.qlCalendarAdvance(Calendar,$D2494,B2495,"f",FALSE)</f>
        <v>56955</v>
      </c>
      <c r="E2495" s="177">
        <f>_xll.qlInterestRateIndexValueDate(IndexON,D2495)</f>
        <v>56955</v>
      </c>
      <c r="F2495" s="193">
        <f>IFERROR(_xll.qlIndexFixing(IndexON,D2495,TRUE,_xll.ohTrigger(RecalcTrigger,TriggerON)),NA())</f>
        <v>1.3248323449328581E-2</v>
      </c>
      <c r="H2495" s="42">
        <f>_xll.qlCalendarAdvance(Calendar,$H2494,B2495,"f",FALSE)</f>
        <v>56955</v>
      </c>
      <c r="I2495" s="177">
        <f>_xll.qlInterestRateIndexValueDate(Index1M,$H2495)</f>
        <v>56957</v>
      </c>
      <c r="J2495" s="182">
        <f>IFERROR(_xll.qlIndexFixing(Index1M,$H2495,TRUE,_xll.ohTrigger(RecalcTrigger,Trigger1M)),NA())</f>
        <v>1.3243826855056651E-2</v>
      </c>
      <c r="K2495" s="44">
        <f>IFERROR(_xll.qlIndexFixing(Index3M,H2495,TRUE,_xll.ohTrigger(RecalcTrigger,Trigger3M)),NA())</f>
        <v>1.4612949947446592E-2</v>
      </c>
      <c r="L2495" s="44">
        <f>IFERROR(_xll.qlIndexFixing(Index6M,$H2495,TRUE,_xll.ohTrigger(RecalcTrigger,Trigger6M)),NA())</f>
        <v>1.3152889882762369E-2</v>
      </c>
      <c r="M2495" s="183">
        <f>IFERROR(_xll.qlIndexFixing(Index1Y,$H2495,TRUE,_xll.ohTrigger(RecalcTrigger,Trigger1Y)),NA())</f>
        <v>1.3585351689250227E-2</v>
      </c>
      <c r="N2495" s="182">
        <f>IFERROR(_xll.qlIndexFixing(ONIndex1M,I2495,TRUE,_xll.ohTrigger(RecalcTrigger,Trigger1M)),NA())</f>
        <v>1.3255753657057667E-2</v>
      </c>
      <c r="O2495" s="44">
        <f>IFERROR(_xll.qlIndexFixing(ONIndex3M,I2495,TRUE,_xll.ohTrigger(RecalcTrigger,Trigger3M)),NA())</f>
        <v>1.4684956770834035E-2</v>
      </c>
      <c r="P2495" s="44">
        <f>IFERROR(_xll.qlIndexFixing(ONIndex6M,I2495,TRUE,_xll.ohTrigger(RecalcTrigger,Trigger6M)),NA())</f>
        <v>1.3306377643420575E-2</v>
      </c>
      <c r="Q2495" s="183">
        <f>IFERROR(_xll.qlIndexFixing(ONIndex1Y,I2495,TRUE,_xll.ohTrigger(RecalcTrigger,Trigger1Y)),NA())</f>
        <v>1.3761576657582708E-2</v>
      </c>
    </row>
    <row r="2496" spans="2:17" x14ac:dyDescent="0.2">
      <c r="B2496" s="39" t="s">
        <v>42</v>
      </c>
      <c r="D2496" s="42">
        <f>_xll.qlCalendarAdvance(Calendar,$D2495,B2496,"f",FALSE)</f>
        <v>56962</v>
      </c>
      <c r="E2496" s="177">
        <f>_xll.qlInterestRateIndexValueDate(IndexON,D2496)</f>
        <v>56962</v>
      </c>
      <c r="F2496" s="193">
        <f>IFERROR(_xll.qlIndexFixing(IndexON,D2496,TRUE,_xll.ohTrigger(RecalcTrigger,TriggerON)),NA())</f>
        <v>1.3237475379925812E-2</v>
      </c>
      <c r="H2496" s="42">
        <f>_xll.qlCalendarAdvance(Calendar,$H2495,B2496,"f",FALSE)</f>
        <v>56962</v>
      </c>
      <c r="I2496" s="177">
        <f>_xll.qlInterestRateIndexValueDate(Index1M,$H2496)</f>
        <v>56964</v>
      </c>
      <c r="J2496" s="182">
        <f>IFERROR(_xll.qlIndexFixing(Index1M,$H2496,TRUE,_xll.ohTrigger(RecalcTrigger,Trigger1M)),NA())</f>
        <v>1.3231564636004001E-2</v>
      </c>
      <c r="K2496" s="44">
        <f>IFERROR(_xll.qlIndexFixing(Index3M,H2496,TRUE,_xll.ohTrigger(RecalcTrigger,Trigger3M)),NA())</f>
        <v>1.4594760477958173E-2</v>
      </c>
      <c r="L2496" s="44">
        <f>IFERROR(_xll.qlIndexFixing(Index6M,$H2496,TRUE,_xll.ohTrigger(RecalcTrigger,Trigger6M)),NA())</f>
        <v>1.3137177334498786E-2</v>
      </c>
      <c r="M2496" s="183">
        <f>IFERROR(_xll.qlIndexFixing(Index1Y,$H2496,TRUE,_xll.ohTrigger(RecalcTrigger,Trigger1Y)),NA())</f>
        <v>1.3574879110266868E-2</v>
      </c>
      <c r="N2496" s="182">
        <f>IFERROR(_xll.qlIndexFixing(ONIndex1M,I2496,TRUE,_xll.ohTrigger(RecalcTrigger,Trigger1M)),NA())</f>
        <v>1.3245071123479946E-2</v>
      </c>
      <c r="O2496" s="44">
        <f>IFERROR(_xll.qlIndexFixing(ONIndex3M,I2496,TRUE,_xll.ohTrigger(RecalcTrigger,Trigger3M)),NA())</f>
        <v>1.4684198375007895E-2</v>
      </c>
      <c r="P2496" s="44">
        <f>IFERROR(_xll.qlIndexFixing(ONIndex6M,I2496,TRUE,_xll.ohTrigger(RecalcTrigger,Trigger6M)),NA())</f>
        <v>1.329015696637903E-2</v>
      </c>
      <c r="Q2496" s="183">
        <f>IFERROR(_xll.qlIndexFixing(ONIndex1Y,I2496,TRUE,_xll.ohTrigger(RecalcTrigger,Trigger1Y)),NA())</f>
        <v>1.3750774782188557E-2</v>
      </c>
    </row>
    <row r="2497" spans="2:17" x14ac:dyDescent="0.2">
      <c r="B2497" s="39" t="s">
        <v>42</v>
      </c>
      <c r="D2497" s="42">
        <f>_xll.qlCalendarAdvance(Calendar,$D2496,B2497,"f",FALSE)</f>
        <v>56969</v>
      </c>
      <c r="E2497" s="177">
        <f>_xll.qlInterestRateIndexValueDate(IndexON,D2497)</f>
        <v>56969</v>
      </c>
      <c r="F2497" s="193">
        <f>IFERROR(_xll.qlIndexFixing(IndexON,D2497,TRUE,_xll.ohTrigger(RecalcTrigger,TriggerON)),NA())</f>
        <v>1.3226467183331536E-2</v>
      </c>
      <c r="H2497" s="42">
        <f>_xll.qlCalendarAdvance(Calendar,$H2496,B2497,"f",FALSE)</f>
        <v>56969</v>
      </c>
      <c r="I2497" s="177">
        <f>_xll.qlInterestRateIndexValueDate(Index1M,$H2497)</f>
        <v>56971</v>
      </c>
      <c r="J2497" s="182">
        <f>IFERROR(_xll.qlIndexFixing(Index1M,$H2497,TRUE,_xll.ohTrigger(RecalcTrigger,Trigger1M)),NA())</f>
        <v>1.3218865489659504E-2</v>
      </c>
      <c r="K2497" s="44">
        <f>IFERROR(_xll.qlIndexFixing(Index3M,H2497,TRUE,_xll.ohTrigger(RecalcTrigger,Trigger3M)),NA())</f>
        <v>1.4575170461377827E-2</v>
      </c>
      <c r="L2497" s="44">
        <f>IFERROR(_xll.qlIndexFixing(Index6M,$H2497,TRUE,_xll.ohTrigger(RecalcTrigger,Trigger6M)),NA())</f>
        <v>1.3121517224583074E-2</v>
      </c>
      <c r="M2497" s="183">
        <f>IFERROR(_xll.qlIndexFixing(Index1Y,$H2497,TRUE,_xll.ohTrigger(RecalcTrigger,Trigger1Y)),NA())</f>
        <v>1.3563469189541735E-2</v>
      </c>
      <c r="N2497" s="182">
        <f>IFERROR(_xll.qlIndexFixing(ONIndex1M,I2497,TRUE,_xll.ohTrigger(RecalcTrigger,Trigger1M)),NA())</f>
        <v>1.3232377105882875E-2</v>
      </c>
      <c r="O2497" s="44">
        <f>IFERROR(_xll.qlIndexFixing(ONIndex3M,I2497,TRUE,_xll.ohTrigger(RecalcTrigger,Trigger3M)),NA())</f>
        <v>1.4665480847000367E-2</v>
      </c>
      <c r="P2497" s="44">
        <f>IFERROR(_xll.qlIndexFixing(ONIndex6M,I2497,TRUE,_xll.ohTrigger(RecalcTrigger,Trigger6M)),NA())</f>
        <v>1.327391577166992E-2</v>
      </c>
      <c r="Q2497" s="183">
        <f>IFERROR(_xll.qlIndexFixing(ONIndex1Y,I2497,TRUE,_xll.ohTrigger(RecalcTrigger,Trigger1Y)),NA())</f>
        <v>1.3739958859231294E-2</v>
      </c>
    </row>
    <row r="2498" spans="2:17" x14ac:dyDescent="0.2">
      <c r="B2498" s="39" t="s">
        <v>42</v>
      </c>
      <c r="D2498" s="42">
        <f>_xll.qlCalendarAdvance(Calendar,$D2497,B2498,"f",FALSE)</f>
        <v>56976</v>
      </c>
      <c r="E2498" s="177">
        <f>_xll.qlInterestRateIndexValueDate(IndexON,D2498)</f>
        <v>56976</v>
      </c>
      <c r="F2498" s="193">
        <f>IFERROR(_xll.qlIndexFixing(IndexON,D2498,TRUE,_xll.ohTrigger(RecalcTrigger,TriggerON)),NA())</f>
        <v>1.3213912744323153E-2</v>
      </c>
      <c r="H2498" s="42">
        <f>_xll.qlCalendarAdvance(Calendar,$H2497,B2498,"f",FALSE)</f>
        <v>56976</v>
      </c>
      <c r="I2498" s="177">
        <f>_xll.qlInterestRateIndexValueDate(Index1M,$H2498)</f>
        <v>56978</v>
      </c>
      <c r="J2498" s="182">
        <f>IFERROR(_xll.qlIndexFixing(Index1M,$H2498,TRUE,_xll.ohTrigger(RecalcTrigger,Trigger1M)),NA())</f>
        <v>1.3206071018646848E-2</v>
      </c>
      <c r="K2498" s="44">
        <f>IFERROR(_xll.qlIndexFixing(Index3M,H2498,TRUE,_xll.ohTrigger(RecalcTrigger,Trigger3M)),NA())</f>
        <v>1.4555233947574478E-2</v>
      </c>
      <c r="L2498" s="44">
        <f>IFERROR(_xll.qlIndexFixing(Index6M,$H2498,TRUE,_xll.ohTrigger(RecalcTrigger,Trigger6M)),NA())</f>
        <v>1.3105913006123196E-2</v>
      </c>
      <c r="M2498" s="183">
        <f>IFERROR(_xll.qlIndexFixing(Index1Y,$H2498,TRUE,_xll.ohTrigger(RecalcTrigger,Trigger1Y)),NA())</f>
        <v>1.3555427185649838E-2</v>
      </c>
      <c r="N2498" s="182">
        <f>IFERROR(_xll.qlIndexFixing(ONIndex1M,I2498,TRUE,_xll.ohTrigger(RecalcTrigger,Trigger1M)),NA())</f>
        <v>1.3219554720249604E-2</v>
      </c>
      <c r="O2498" s="44">
        <f>IFERROR(_xll.qlIndexFixing(ONIndex3M,I2498,TRUE,_xll.ohTrigger(RecalcTrigger,Trigger3M)),NA())</f>
        <v>1.464541463302993E-2</v>
      </c>
      <c r="P2498" s="44">
        <f>IFERROR(_xll.qlIndexFixing(ONIndex6M,I2498,TRUE,_xll.ohTrigger(RecalcTrigger,Trigger6M)),NA())</f>
        <v>1.3257728061777385E-2</v>
      </c>
      <c r="Q2498" s="183">
        <f>IFERROR(_xll.qlIndexFixing(ONIndex1Y,I2498,TRUE,_xll.ohTrigger(RecalcTrigger,Trigger1Y)),NA())</f>
        <v>1.37291614521029E-2</v>
      </c>
    </row>
    <row r="2499" spans="2:17" x14ac:dyDescent="0.2">
      <c r="B2499" s="39" t="s">
        <v>42</v>
      </c>
      <c r="D2499" s="42">
        <f>_xll.qlCalendarAdvance(Calendar,$D2498,B2499,"f",FALSE)</f>
        <v>56983</v>
      </c>
      <c r="E2499" s="177">
        <f>_xll.qlInterestRateIndexValueDate(IndexON,D2499)</f>
        <v>56983</v>
      </c>
      <c r="F2499" s="193">
        <f>IFERROR(_xll.qlIndexFixing(IndexON,D2499,TRUE,_xll.ohTrigger(RecalcTrigger,TriggerON)),NA())</f>
        <v>1.3201384302199415E-2</v>
      </c>
      <c r="H2499" s="42">
        <f>_xll.qlCalendarAdvance(Calendar,$H2498,B2499,"f",FALSE)</f>
        <v>56983</v>
      </c>
      <c r="I2499" s="177">
        <f>_xll.qlInterestRateIndexValueDate(Index1M,$H2499)</f>
        <v>56985</v>
      </c>
      <c r="J2499" s="182">
        <f>IFERROR(_xll.qlIndexFixing(Index1M,$H2499,TRUE,_xll.ohTrigger(RecalcTrigger,Trigger1M)),NA())</f>
        <v>1.3193302497931103E-2</v>
      </c>
      <c r="K2499" s="44">
        <f>IFERROR(_xll.qlIndexFixing(Index3M,H2499,TRUE,_xll.ohTrigger(RecalcTrigger,Trigger3M)),NA())</f>
        <v>1.4535332418830376E-2</v>
      </c>
      <c r="L2499" s="44">
        <f>IFERROR(_xll.qlIndexFixing(Index6M,$H2499,TRUE,_xll.ohTrigger(RecalcTrigger,Trigger6M)),NA())</f>
        <v>1.3091218821891567E-2</v>
      </c>
      <c r="M2499" s="183">
        <f>IFERROR(_xll.qlIndexFixing(Index1Y,$H2499,TRUE,_xll.ohTrigger(RecalcTrigger,Trigger1Y)),NA())</f>
        <v>1.3543582638562026E-2</v>
      </c>
      <c r="N2499" s="182">
        <f>IFERROR(_xll.qlIndexFixing(ONIndex1M,I2499,TRUE,_xll.ohTrigger(RecalcTrigger,Trigger1M)),NA())</f>
        <v>1.320675810680072E-2</v>
      </c>
      <c r="O2499" s="44">
        <f>IFERROR(_xll.qlIndexFixing(ONIndex3M,I2499,TRUE,_xll.ohTrigger(RecalcTrigger,Trigger3M)),NA())</f>
        <v>1.4625382476936011E-2</v>
      </c>
      <c r="P2499" s="44">
        <f>IFERROR(_xll.qlIndexFixing(ONIndex6M,I2499,TRUE,_xll.ohTrigger(RecalcTrigger,Trigger6M)),NA())</f>
        <v>1.3241594424631131E-2</v>
      </c>
      <c r="Q2499" s="183">
        <f>IFERROR(_xll.qlIndexFixing(ONIndex1Y,I2499,TRUE,_xll.ohTrigger(RecalcTrigger,Trigger1Y)),NA())</f>
        <v>1.371838281723825E-2</v>
      </c>
    </row>
    <row r="2500" spans="2:17" x14ac:dyDescent="0.2">
      <c r="B2500" s="39" t="s">
        <v>42</v>
      </c>
      <c r="D2500" s="42">
        <f>_xll.qlCalendarAdvance(Calendar,$D2499,B2500,"f",FALSE)</f>
        <v>56990</v>
      </c>
      <c r="E2500" s="177">
        <f>_xll.qlInterestRateIndexValueDate(IndexON,D2500)</f>
        <v>56990</v>
      </c>
      <c r="F2500" s="193">
        <f>IFERROR(_xll.qlIndexFixing(IndexON,D2500,TRUE,_xll.ohTrigger(RecalcTrigger,TriggerON)),NA())</f>
        <v>1.3188881938415165E-2</v>
      </c>
      <c r="H2500" s="42">
        <f>_xll.qlCalendarAdvance(Calendar,$H2499,B2500,"f",FALSE)</f>
        <v>56990</v>
      </c>
      <c r="I2500" s="177">
        <f>_xll.qlInterestRateIndexValueDate(Index1M,$H2500)</f>
        <v>56992</v>
      </c>
      <c r="J2500" s="182">
        <f>IFERROR(_xll.qlIndexFixing(Index1M,$H2500,TRUE,_xll.ohTrigger(RecalcTrigger,Trigger1M)),NA())</f>
        <v>1.3180560009341813E-2</v>
      </c>
      <c r="K2500" s="44">
        <f>IFERROR(_xll.qlIndexFixing(Index3M,H2500,TRUE,_xll.ohTrigger(RecalcTrigger,Trigger3M)),NA())</f>
        <v>1.4515465994889733E-2</v>
      </c>
      <c r="L2500" s="44">
        <f>IFERROR(_xll.qlIndexFixing(Index6M,$H2500,TRUE,_xll.ohTrigger(RecalcTrigger,Trigger6M)),NA())</f>
        <v>1.3075723903454885E-2</v>
      </c>
      <c r="M2500" s="183">
        <f>IFERROR(_xll.qlIndexFixing(Index1Y,$H2500,TRUE,_xll.ohTrigger(RecalcTrigger,Trigger1Y)),NA())</f>
        <v>1.3533191924867346E-2</v>
      </c>
      <c r="N2500" s="182">
        <f>IFERROR(_xll.qlIndexFixing(ONIndex1M,I2500,TRUE,_xll.ohTrigger(RecalcTrigger,Trigger1M)),NA())</f>
        <v>1.3193987347630554E-2</v>
      </c>
      <c r="O2500" s="44">
        <f>IFERROR(_xll.qlIndexFixing(ONIndex3M,I2500,TRUE,_xll.ohTrigger(RecalcTrigger,Trigger3M)),NA())</f>
        <v>1.4605384498622698E-2</v>
      </c>
      <c r="P2500" s="44">
        <f>IFERROR(_xll.qlIndexFixing(ONIndex6M,I2500,TRUE,_xll.ohTrigger(RecalcTrigger,Trigger6M)),NA())</f>
        <v>1.3225515003076893E-2</v>
      </c>
      <c r="Q2500" s="183">
        <f>IFERROR(_xll.qlIndexFixing(ONIndex1Y,I2500,TRUE,_xll.ohTrigger(RecalcTrigger,Trigger1Y)),NA())</f>
        <v>1.3707623014989068E-2</v>
      </c>
    </row>
    <row r="2501" spans="2:17" x14ac:dyDescent="0.2">
      <c r="B2501" s="39" t="s">
        <v>42</v>
      </c>
      <c r="D2501" s="42">
        <f>_xll.qlCalendarAdvance(Calendar,$D2500,B2501,"f",FALSE)</f>
        <v>56997</v>
      </c>
      <c r="E2501" s="177">
        <f>_xll.qlInterestRateIndexValueDate(IndexON,D2501)</f>
        <v>56997</v>
      </c>
      <c r="F2501" s="193">
        <f>IFERROR(_xll.qlIndexFixing(IndexON,D2501,TRUE,_xll.ohTrigger(RecalcTrigger,TriggerON)),NA())</f>
        <v>1.3176405734984797E-2</v>
      </c>
      <c r="H2501" s="42">
        <f>_xll.qlCalendarAdvance(Calendar,$H2500,B2501,"f",FALSE)</f>
        <v>56997</v>
      </c>
      <c r="I2501" s="177">
        <f>_xll.qlInterestRateIndexValueDate(Index1M,$H2501)</f>
        <v>56999</v>
      </c>
      <c r="J2501" s="182">
        <f>IFERROR(_xll.qlIndexFixing(Index1M,$H2501,TRUE,_xll.ohTrigger(RecalcTrigger,Trigger1M)),NA())</f>
        <v>1.3167843634701026E-2</v>
      </c>
      <c r="K2501" s="44">
        <f>IFERROR(_xll.qlIndexFixing(Index3M,H2501,TRUE,_xll.ohTrigger(RecalcTrigger,Trigger3M)),NA())</f>
        <v>1.4495634795499399E-2</v>
      </c>
      <c r="L2501" s="44">
        <f>IFERROR(_xll.qlIndexFixing(Index6M,$H2501,TRUE,_xll.ohTrigger(RecalcTrigger,Trigger6M)),NA())</f>
        <v>1.306028559704228E-2</v>
      </c>
      <c r="M2501" s="183">
        <f>IFERROR(_xll.qlIndexFixing(Index1Y,$H2501,TRUE,_xll.ohTrigger(RecalcTrigger,Trigger1Y)),NA())</f>
        <v>1.3522822045275586E-2</v>
      </c>
      <c r="N2501" s="182">
        <f>IFERROR(_xll.qlIndexFixing(ONIndex1M,I2501,TRUE,_xll.ohTrigger(RecalcTrigger,Trigger1M)),NA())</f>
        <v>1.3181242524513692E-2</v>
      </c>
      <c r="O2501" s="44">
        <f>IFERROR(_xll.qlIndexFixing(ONIndex3M,I2501,TRUE,_xll.ohTrigger(RecalcTrigger,Trigger3M)),NA())</f>
        <v>1.4585420817754269E-2</v>
      </c>
      <c r="P2501" s="44">
        <f>IFERROR(_xll.qlIndexFixing(ONIndex6M,I2501,TRUE,_xll.ohTrigger(RecalcTrigger,Trigger6M)),NA())</f>
        <v>1.320948993988047E-2</v>
      </c>
      <c r="Q2501" s="183">
        <f>IFERROR(_xll.qlIndexFixing(ONIndex1Y,I2501,TRUE,_xll.ohTrigger(RecalcTrigger,Trigger1Y)),NA())</f>
        <v>1.3696882105787012E-2</v>
      </c>
    </row>
    <row r="2502" spans="2:17" x14ac:dyDescent="0.2">
      <c r="B2502" s="39" t="s">
        <v>42</v>
      </c>
      <c r="D2502" s="42">
        <f>_xll.qlCalendarAdvance(Calendar,$D2501,B2502,"f",FALSE)</f>
        <v>57004</v>
      </c>
      <c r="E2502" s="177">
        <f>_xll.qlInterestRateIndexValueDate(IndexON,D2502)</f>
        <v>57004</v>
      </c>
      <c r="F2502" s="193">
        <f>IFERROR(_xll.qlIndexFixing(IndexON,D2502,TRUE,_xll.ohTrigger(RecalcTrigger,TriggerON)),NA())</f>
        <v>1.3163955773363156E-2</v>
      </c>
      <c r="H2502" s="42">
        <f>_xll.qlCalendarAdvance(Calendar,$H2501,B2502,"f",FALSE)</f>
        <v>57004</v>
      </c>
      <c r="I2502" s="177">
        <f>_xll.qlInterestRateIndexValueDate(Index1M,$H2502)</f>
        <v>57006</v>
      </c>
      <c r="J2502" s="182">
        <f>IFERROR(_xll.qlIndexFixing(Index1M,$H2502,TRUE,_xll.ohTrigger(RecalcTrigger,Trigger1M)),NA())</f>
        <v>1.3155153455835789E-2</v>
      </c>
      <c r="K2502" s="44">
        <f>IFERROR(_xll.qlIndexFixing(Index3M,H2502,TRUE,_xll.ohTrigger(RecalcTrigger,Trigger3M)),NA())</f>
        <v>1.4475838940402712E-2</v>
      </c>
      <c r="L2502" s="44">
        <f>IFERROR(_xll.qlIndexFixing(Index6M,$H2502,TRUE,_xll.ohTrigger(RecalcTrigger,Trigger6M)),NA())</f>
        <v>1.3044904045126603E-2</v>
      </c>
      <c r="M2502" s="183">
        <f>IFERROR(_xll.qlIndexFixing(Index1Y,$H2502,TRUE,_xll.ohTrigger(RecalcTrigger,Trigger1Y)),NA())</f>
        <v>1.3512473060439534E-2</v>
      </c>
      <c r="N2502" s="182">
        <f>IFERROR(_xll.qlIndexFixing(ONIndex1M,I2502,TRUE,_xll.ohTrigger(RecalcTrigger,Trigger1M)),NA())</f>
        <v>1.3168523719064851E-2</v>
      </c>
      <c r="O2502" s="44">
        <f>IFERROR(_xll.qlIndexFixing(ONIndex3M,I2502,TRUE,_xll.ohTrigger(RecalcTrigger,Trigger3M)),NA())</f>
        <v>1.4565491554394683E-2</v>
      </c>
      <c r="P2502" s="44">
        <f>IFERROR(_xll.qlIndexFixing(ONIndex6M,I2502,TRUE,_xll.ohTrigger(RecalcTrigger,Trigger6M)),NA())</f>
        <v>1.3193519378127405E-2</v>
      </c>
      <c r="Q2502" s="183">
        <f>IFERROR(_xll.qlIndexFixing(ONIndex1Y,I2502,TRUE,_xll.ohTrigger(RecalcTrigger,Trigger1Y)),NA())</f>
        <v>1.3686160150223614E-2</v>
      </c>
    </row>
    <row r="2503" spans="2:17" x14ac:dyDescent="0.2">
      <c r="B2503" s="39" t="s">
        <v>42</v>
      </c>
      <c r="D2503" s="42">
        <f>_xll.qlCalendarAdvance(Calendar,$D2502,B2503,"f",FALSE)</f>
        <v>57011</v>
      </c>
      <c r="E2503" s="177">
        <f>_xll.qlInterestRateIndexValueDate(IndexON,D2503)</f>
        <v>57011</v>
      </c>
      <c r="F2503" s="193">
        <f>IFERROR(_xll.qlIndexFixing(IndexON,D2503,TRUE,_xll.ohTrigger(RecalcTrigger,TriggerON)),NA())</f>
        <v>1.3151532135005084E-2</v>
      </c>
      <c r="H2503" s="42">
        <f>_xll.qlCalendarAdvance(Calendar,$H2502,B2503,"f",FALSE)</f>
        <v>57011</v>
      </c>
      <c r="I2503" s="177">
        <f>_xll.qlInterestRateIndexValueDate(Index1M,$H2503)</f>
        <v>57013</v>
      </c>
      <c r="J2503" s="182">
        <f>IFERROR(_xll.qlIndexFixing(Index1M,$H2503,TRUE,_xll.ohTrigger(RecalcTrigger,Trigger1M)),NA())</f>
        <v>1.3144477256902685E-2</v>
      </c>
      <c r="K2503" s="44">
        <f>IFERROR(_xll.qlIndexFixing(Index3M,H2503,TRUE,_xll.ohTrigger(RecalcTrigger,Trigger3M)),NA())</f>
        <v>1.4457193419812775E-2</v>
      </c>
      <c r="L2503" s="44">
        <f>IFERROR(_xll.qlIndexFixing(Index6M,$H2503,TRUE,_xll.ohTrigger(RecalcTrigger,Trigger6M)),NA())</f>
        <v>1.3029579390180259E-2</v>
      </c>
      <c r="M2503" s="183">
        <f>IFERROR(_xll.qlIndexFixing(Index1Y,$H2503,TRUE,_xll.ohTrigger(RecalcTrigger,Trigger1Y)),NA())</f>
        <v>1.3502145031010458E-2</v>
      </c>
      <c r="N2503" s="182">
        <f>IFERROR(_xll.qlIndexFixing(ONIndex1M,I2503,TRUE,_xll.ohTrigger(RecalcTrigger,Trigger1M)),NA())</f>
        <v>1.3155831013378361E-2</v>
      </c>
      <c r="O2503" s="44">
        <f>IFERROR(_xll.qlIndexFixing(ONIndex3M,I2503,TRUE,_xll.ohTrigger(RecalcTrigger,Trigger3M)),NA())</f>
        <v>1.4545596828128282E-2</v>
      </c>
      <c r="P2503" s="44">
        <f>IFERROR(_xll.qlIndexFixing(ONIndex6M,I2503,TRUE,_xll.ohTrigger(RecalcTrigger,Trigger6M)),NA())</f>
        <v>1.3177603460423626E-2</v>
      </c>
      <c r="Q2503" s="183">
        <f>IFERROR(_xll.qlIndexFixing(ONIndex1Y,I2503,TRUE,_xll.ohTrigger(RecalcTrigger,Trigger1Y)),NA())</f>
        <v>1.3675457208650599E-2</v>
      </c>
    </row>
    <row r="2504" spans="2:17" x14ac:dyDescent="0.2">
      <c r="B2504" s="39" t="s">
        <v>42</v>
      </c>
      <c r="D2504" s="42">
        <f>_xll.qlCalendarAdvance(Calendar,$D2503,B2504,"f",FALSE)</f>
        <v>57018</v>
      </c>
      <c r="E2504" s="177">
        <f>_xll.qlInterestRateIndexValueDate(IndexON,D2504)</f>
        <v>57018</v>
      </c>
      <c r="F2504" s="193">
        <f>IFERROR(_xll.qlIndexFixing(IndexON,D2504,TRUE,_xll.ohTrigger(RecalcTrigger,TriggerON)),NA())</f>
        <v>1.313913490184504E-2</v>
      </c>
      <c r="H2504" s="42">
        <f>_xll.qlCalendarAdvance(Calendar,$H2503,B2504,"f",FALSE)</f>
        <v>57018</v>
      </c>
      <c r="I2504" s="177">
        <f>_xll.qlInterestRateIndexValueDate(Index1M,$H2504)</f>
        <v>57020</v>
      </c>
      <c r="J2504" s="182">
        <f>IFERROR(_xll.qlIndexFixing(Index1M,$H2504,TRUE,_xll.ohTrigger(RecalcTrigger,Trigger1M)),NA())</f>
        <v>1.3131835430423249E-2</v>
      </c>
      <c r="K2504" s="44">
        <f>IFERROR(_xll.qlIndexFixing(Index3M,H2504,TRUE,_xll.ohTrigger(RecalcTrigger,Trigger3M)),NA())</f>
        <v>1.4437466838619351E-2</v>
      </c>
      <c r="L2504" s="44">
        <f>IFERROR(_xll.qlIndexFixing(Index6M,$H2504,TRUE,_xll.ohTrigger(RecalcTrigger,Trigger6M)),NA())</f>
        <v>1.3014311774676535E-2</v>
      </c>
      <c r="M2504" s="183">
        <f>IFERROR(_xll.qlIndexFixing(Index1Y,$H2504,TRUE,_xll.ohTrigger(RecalcTrigger,Trigger1Y)),NA())</f>
        <v>1.3491838017638971E-2</v>
      </c>
      <c r="N2504" s="182">
        <f>IFERROR(_xll.qlIndexFixing(ONIndex1M,I2504,TRUE,_xll.ohTrigger(RecalcTrigger,Trigger1M)),NA())</f>
        <v>1.3143164489068937E-2</v>
      </c>
      <c r="O2504" s="44">
        <f>IFERROR(_xll.qlIndexFixing(ONIndex3M,I2504,TRUE,_xll.ohTrigger(RecalcTrigger,Trigger3M)),NA())</f>
        <v>1.452573675893909E-2</v>
      </c>
      <c r="P2504" s="44">
        <f>IFERROR(_xll.qlIndexFixing(ONIndex6M,I2504,TRUE,_xll.ohTrigger(RecalcTrigger,Trigger6M)),NA())</f>
        <v>1.3161742329694803E-2</v>
      </c>
      <c r="Q2504" s="183">
        <f>IFERROR(_xll.qlIndexFixing(ONIndex1Y,I2504,TRUE,_xll.ohTrigger(RecalcTrigger,Trigger1Y)),NA())</f>
        <v>1.3664773341579561E-2</v>
      </c>
    </row>
    <row r="2505" spans="2:17" x14ac:dyDescent="0.2">
      <c r="B2505" s="39" t="s">
        <v>42</v>
      </c>
      <c r="D2505" s="42">
        <f>_xll.qlCalendarAdvance(Calendar,$D2504,B2505,"f",FALSE)</f>
        <v>57025</v>
      </c>
      <c r="E2505" s="177">
        <f>_xll.qlInterestRateIndexValueDate(IndexON,D2505)</f>
        <v>57025</v>
      </c>
      <c r="F2505" s="193">
        <f>IFERROR(_xll.qlIndexFixing(IndexON,D2505,TRUE,_xll.ohTrigger(RecalcTrigger,TriggerON)),NA())</f>
        <v>1.3126764155337867E-2</v>
      </c>
      <c r="H2505" s="42">
        <f>_xll.qlCalendarAdvance(Calendar,$H2504,B2505,"f",FALSE)</f>
        <v>57025</v>
      </c>
      <c r="I2505" s="177">
        <f>_xll.qlInterestRateIndexValueDate(Index1M,$H2505)</f>
        <v>57027</v>
      </c>
      <c r="J2505" s="182">
        <f>IFERROR(_xll.qlIndexFixing(Index1M,$H2505,TRUE,_xll.ohTrigger(RecalcTrigger,Trigger1M)),NA())</f>
        <v>1.3119220023444884E-2</v>
      </c>
      <c r="K2505" s="44">
        <f>IFERROR(_xll.qlIndexFixing(Index3M,H2505,TRUE,_xll.ohTrigger(RecalcTrigger,Trigger3M)),NA())</f>
        <v>1.4417775949882916E-2</v>
      </c>
      <c r="L2505" s="44">
        <f>IFERROR(_xll.qlIndexFixing(Index6M,$H2505,TRUE,_xll.ohTrigger(RecalcTrigger,Trigger6M)),NA())</f>
        <v>1.2999101341088278E-2</v>
      </c>
      <c r="M2505" s="183">
        <f>IFERROR(_xll.qlIndexFixing(Index1Y,$H2505,TRUE,_xll.ohTrigger(RecalcTrigger,Trigger1Y)),NA())</f>
        <v>1.3481552080973517E-2</v>
      </c>
      <c r="N2505" s="182">
        <f>IFERROR(_xll.qlIndexFixing(ONIndex1M,I2505,TRUE,_xll.ohTrigger(RecalcTrigger,Trigger1M)),NA())</f>
        <v>1.3130524228230911E-2</v>
      </c>
      <c r="O2505" s="44">
        <f>IFERROR(_xll.qlIndexFixing(ONIndex3M,I2505,TRUE,_xll.ohTrigger(RecalcTrigger,Trigger3M)),NA())</f>
        <v>1.450591146657132E-2</v>
      </c>
      <c r="P2505" s="44">
        <f>IFERROR(_xll.qlIndexFixing(ONIndex6M,I2505,TRUE,_xll.ohTrigger(RecalcTrigger,Trigger6M)),NA())</f>
        <v>1.3145936128866609E-2</v>
      </c>
      <c r="Q2505" s="183">
        <f>IFERROR(_xll.qlIndexFixing(ONIndex1Y,I2505,TRUE,_xll.ohTrigger(RecalcTrigger,Trigger1Y)),NA())</f>
        <v>1.3654108609602034E-2</v>
      </c>
    </row>
    <row r="2506" spans="2:17" x14ac:dyDescent="0.2">
      <c r="B2506" s="39" t="s">
        <v>42</v>
      </c>
      <c r="D2506" s="42">
        <f>_xll.qlCalendarAdvance(Calendar,$D2505,B2506,"f",FALSE)</f>
        <v>57032</v>
      </c>
      <c r="E2506" s="177">
        <f>_xll.qlInterestRateIndexValueDate(IndexON,D2506)</f>
        <v>57032</v>
      </c>
      <c r="F2506" s="193">
        <f>IFERROR(_xll.qlIndexFixing(IndexON,D2506,TRUE,_xll.ohTrigger(RecalcTrigger,TriggerON)),NA())</f>
        <v>1.3114419977098279E-2</v>
      </c>
      <c r="H2506" s="42">
        <f>_xll.qlCalendarAdvance(Calendar,$H2505,B2506,"f",FALSE)</f>
        <v>57032</v>
      </c>
      <c r="I2506" s="177">
        <f>_xll.qlInterestRateIndexValueDate(Index1M,$H2506)</f>
        <v>57034</v>
      </c>
      <c r="J2506" s="182">
        <f>IFERROR(_xll.qlIndexFixing(Index1M,$H2506,TRUE,_xll.ohTrigger(RecalcTrigger,Trigger1M)),NA())</f>
        <v>1.3106631117800058E-2</v>
      </c>
      <c r="K2506" s="44">
        <f>IFERROR(_xll.qlIndexFixing(Index3M,H2506,TRUE,_xll.ohTrigger(RecalcTrigger,Trigger3M)),NA())</f>
        <v>1.4398120873345022E-2</v>
      </c>
      <c r="L2506" s="44">
        <f>IFERROR(_xll.qlIndexFixing(Index6M,$H2506,TRUE,_xll.ohTrigger(RecalcTrigger,Trigger6M)),NA())</f>
        <v>1.2983948231889213E-2</v>
      </c>
      <c r="M2506" s="183">
        <f>IFERROR(_xll.qlIndexFixing(Index1Y,$H2506,TRUE,_xll.ohTrigger(RecalcTrigger,Trigger1Y)),NA())</f>
        <v>1.3471287281662104E-2</v>
      </c>
      <c r="N2506" s="182">
        <f>IFERROR(_xll.qlIndexFixing(ONIndex1M,I2506,TRUE,_xll.ohTrigger(RecalcTrigger,Trigger1M)),NA())</f>
        <v>1.3117910312399061E-2</v>
      </c>
      <c r="O2506" s="44">
        <f>IFERROR(_xll.qlIndexFixing(ONIndex3M,I2506,TRUE,_xll.ohTrigger(RecalcTrigger,Trigger3M)),NA())</f>
        <v>1.4486121071088931E-2</v>
      </c>
      <c r="P2506" s="44">
        <f>IFERROR(_xll.qlIndexFixing(ONIndex6M,I2506,TRUE,_xll.ohTrigger(RecalcTrigger,Trigger6M)),NA())</f>
        <v>1.3130185000624905E-2</v>
      </c>
      <c r="Q2506" s="183">
        <f>IFERROR(_xll.qlIndexFixing(ONIndex1Y,I2506,TRUE,_xll.ohTrigger(RecalcTrigger,Trigger1Y)),NA())</f>
        <v>1.3643463072989803E-2</v>
      </c>
    </row>
    <row r="2507" spans="2:17" x14ac:dyDescent="0.2">
      <c r="B2507" s="39" t="s">
        <v>42</v>
      </c>
      <c r="D2507" s="42">
        <f>_xll.qlCalendarAdvance(Calendar,$D2506,B2507,"f",FALSE)</f>
        <v>57039</v>
      </c>
      <c r="E2507" s="177">
        <f>_xll.qlInterestRateIndexValueDate(IndexON,D2507)</f>
        <v>57039</v>
      </c>
      <c r="F2507" s="193">
        <f>IFERROR(_xll.qlIndexFixing(IndexON,D2507,TRUE,_xll.ohTrigger(RecalcTrigger,TriggerON)),NA())</f>
        <v>1.3102102448980801E-2</v>
      </c>
      <c r="H2507" s="42">
        <f>_xll.qlCalendarAdvance(Calendar,$H2506,B2507,"f",FALSE)</f>
        <v>57039</v>
      </c>
      <c r="I2507" s="177">
        <f>_xll.qlInterestRateIndexValueDate(Index1M,$H2507)</f>
        <v>57041</v>
      </c>
      <c r="J2507" s="182">
        <f>IFERROR(_xll.qlIndexFixing(Index1M,$H2507,TRUE,_xll.ohTrigger(RecalcTrigger,Trigger1M)),NA())</f>
        <v>1.3091441796704699E-2</v>
      </c>
      <c r="K2507" s="44">
        <f>IFERROR(_xll.qlIndexFixing(Index3M,H2507,TRUE,_xll.ohTrigger(RecalcTrigger,Trigger3M)),NA())</f>
        <v>1.4376286455984251E-2</v>
      </c>
      <c r="L2507" s="44">
        <f>IFERROR(_xll.qlIndexFixing(Index6M,$H2507,TRUE,_xll.ohTrigger(RecalcTrigger,Trigger6M)),NA())</f>
        <v>1.2965553939033043E-2</v>
      </c>
      <c r="M2507" s="183">
        <f>IFERROR(_xll.qlIndexFixing(Index1Y,$H2507,TRUE,_xll.ohTrigger(RecalcTrigger,Trigger1Y)),NA())</f>
        <v>1.3462445649217201E-2</v>
      </c>
      <c r="N2507" s="182">
        <f>IFERROR(_xll.qlIndexFixing(ONIndex1M,I2507,TRUE,_xll.ohTrigger(RecalcTrigger,Trigger1M)),NA())</f>
        <v>1.3105322823427912E-2</v>
      </c>
      <c r="O2507" s="44">
        <f>IFERROR(_xll.qlIndexFixing(ONIndex3M,I2507,TRUE,_xll.ohTrigger(RecalcTrigger,Trigger3M)),NA())</f>
        <v>1.4466365691916394E-2</v>
      </c>
      <c r="P2507" s="44">
        <f>IFERROR(_xll.qlIndexFixing(ONIndex6M,I2507,TRUE,_xll.ohTrigger(RecalcTrigger,Trigger6M)),NA())</f>
        <v>1.3114489087975301E-2</v>
      </c>
      <c r="Q2507" s="183">
        <f>IFERROR(_xll.qlIndexFixing(ONIndex1Y,I2507,TRUE,_xll.ohTrigger(RecalcTrigger,Trigger1Y)),NA())</f>
        <v>1.3632836792334402E-2</v>
      </c>
    </row>
    <row r="2508" spans="2:17" x14ac:dyDescent="0.2">
      <c r="B2508" s="39" t="s">
        <v>42</v>
      </c>
      <c r="D2508" s="42">
        <f>_xll.qlCalendarAdvance(Calendar,$D2507,B2508,"f",FALSE)</f>
        <v>57046</v>
      </c>
      <c r="E2508" s="177">
        <f>_xll.qlInterestRateIndexValueDate(IndexON,D2508)</f>
        <v>57046</v>
      </c>
      <c r="F2508" s="193">
        <f>IFERROR(_xll.qlIndexFixing(IndexON,D2508,TRUE,_xll.ohTrigger(RecalcTrigger,TriggerON)),NA())</f>
        <v>1.3089811652280403E-2</v>
      </c>
      <c r="H2508" s="42">
        <f>_xll.qlCalendarAdvance(Calendar,$H2507,B2508,"f",FALSE)</f>
        <v>57046</v>
      </c>
      <c r="I2508" s="177">
        <f>_xll.qlInterestRateIndexValueDate(Index1M,$H2508)</f>
        <v>57048</v>
      </c>
      <c r="J2508" s="182">
        <f>IFERROR(_xll.qlIndexFixing(Index1M,$H2508,TRUE,_xll.ohTrigger(RecalcTrigger,Trigger1M)),NA())</f>
        <v>1.3079567076252907E-2</v>
      </c>
      <c r="K2508" s="44">
        <f>IFERROR(_xll.qlIndexFixing(Index3M,H2508,TRUE,_xll.ohTrigger(RecalcTrigger,Trigger3M)),NA())</f>
        <v>1.4356707000444766E-2</v>
      </c>
      <c r="L2508" s="44">
        <f>IFERROR(_xll.qlIndexFixing(Index6M,$H2508,TRUE,_xll.ohTrigger(RecalcTrigger,Trigger6M)),NA())</f>
        <v>1.2950530415747412E-2</v>
      </c>
      <c r="M2508" s="183">
        <f>IFERROR(_xll.qlIndexFixing(Index1Y,$H2508,TRUE,_xll.ohTrigger(RecalcTrigger,Trigger1Y)),NA())</f>
        <v>1.3452219770890955E-2</v>
      </c>
      <c r="N2508" s="182">
        <f>IFERROR(_xll.qlIndexFixing(ONIndex1M,I2508,TRUE,_xll.ohTrigger(RecalcTrigger,Trigger1M)),NA())</f>
        <v>1.3092761843251921E-2</v>
      </c>
      <c r="O2508" s="44">
        <f>IFERROR(_xll.qlIndexFixing(ONIndex3M,I2508,TRUE,_xll.ohTrigger(RecalcTrigger,Trigger3M)),NA())</f>
        <v>1.4446645449117668E-2</v>
      </c>
      <c r="P2508" s="44">
        <f>IFERROR(_xll.qlIndexFixing(ONIndex6M,I2508,TRUE,_xll.ohTrigger(RecalcTrigger,Trigger6M)),NA())</f>
        <v>1.3098848533603658E-2</v>
      </c>
      <c r="Q2508" s="183">
        <f>IFERROR(_xll.qlIndexFixing(ONIndex1Y,I2508,TRUE,_xll.ohTrigger(RecalcTrigger,Trigger1Y)),NA())</f>
        <v>1.3622229827987553E-2</v>
      </c>
    </row>
    <row r="2509" spans="2:17" x14ac:dyDescent="0.2">
      <c r="B2509" s="39" t="s">
        <v>42</v>
      </c>
      <c r="D2509" s="42">
        <f>_xll.qlCalendarAdvance(Calendar,$D2508,B2509,"f",FALSE)</f>
        <v>57053</v>
      </c>
      <c r="E2509" s="177">
        <f>_xll.qlInterestRateIndexValueDate(IndexON,D2509)</f>
        <v>57053</v>
      </c>
      <c r="F2509" s="193">
        <f>IFERROR(_xll.qlIndexFixing(IndexON,D2509,TRUE,_xll.ohTrigger(RecalcTrigger,TriggerON)),NA())</f>
        <v>1.307754766901148E-2</v>
      </c>
      <c r="H2509" s="42">
        <f>_xll.qlCalendarAdvance(Calendar,$H2508,B2509,"f",FALSE)</f>
        <v>57053</v>
      </c>
      <c r="I2509" s="177">
        <f>_xll.qlInterestRateIndexValueDate(Index1M,$H2509)</f>
        <v>57055</v>
      </c>
      <c r="J2509" s="182">
        <f>IFERROR(_xll.qlIndexFixing(Index1M,$H2509,TRUE,_xll.ohTrigger(RecalcTrigger,Trigger1M)),NA())</f>
        <v>1.3067062558961284E-2</v>
      </c>
      <c r="K2509" s="44">
        <f>IFERROR(_xll.qlIndexFixing(Index3M,H2509,TRUE,_xll.ohTrigger(RecalcTrigger,Trigger3M)),NA())</f>
        <v>1.4337163738409996E-2</v>
      </c>
      <c r="L2509" s="44">
        <f>IFERROR(_xll.qlIndexFixing(Index6M,$H2509,TRUE,_xll.ohTrigger(RecalcTrigger,Trigger6M)),NA())</f>
        <v>1.2935564695753824E-2</v>
      </c>
      <c r="M2509" s="183">
        <f>IFERROR(_xll.qlIndexFixing(Index1Y,$H2509,TRUE,_xll.ohTrigger(RecalcTrigger,Trigger1Y)),NA())</f>
        <v>1.3442015195631636E-2</v>
      </c>
      <c r="N2509" s="182">
        <f>IFERROR(_xll.qlIndexFixing(ONIndex1M,I2509,TRUE,_xll.ohTrigger(RecalcTrigger,Trigger1M)),NA())</f>
        <v>1.3080227453725612E-2</v>
      </c>
      <c r="O2509" s="44">
        <f>IFERROR(_xll.qlIndexFixing(ONIndex3M,I2509,TRUE,_xll.ohTrigger(RecalcTrigger,Trigger3M)),NA())</f>
        <v>1.4426960462596838E-2</v>
      </c>
      <c r="P2509" s="44">
        <f>IFERROR(_xll.qlIndexFixing(ONIndex6M,I2509,TRUE,_xll.ohTrigger(RecalcTrigger,Trigger6M)),NA())</f>
        <v>1.3083263480515583E-2</v>
      </c>
      <c r="Q2509" s="183">
        <f>IFERROR(_xll.qlIndexFixing(ONIndex1Y,I2509,TRUE,_xll.ohTrigger(RecalcTrigger,Trigger1Y)),NA())</f>
        <v>1.3611642240620725E-2</v>
      </c>
    </row>
    <row r="2510" spans="2:17" x14ac:dyDescent="0.2">
      <c r="B2510" s="39" t="s">
        <v>42</v>
      </c>
      <c r="D2510" s="42">
        <f>_xll.qlCalendarAdvance(Calendar,$D2509,B2510,"f",FALSE)</f>
        <v>57060</v>
      </c>
      <c r="E2510" s="177">
        <f>_xll.qlInterestRateIndexValueDate(IndexON,D2510)</f>
        <v>57060</v>
      </c>
      <c r="F2510" s="193">
        <f>IFERROR(_xll.qlIndexFixing(IndexON,D2510,TRUE,_xll.ohTrigger(RecalcTrigger,TriggerON)),NA())</f>
        <v>1.3065310580469003E-2</v>
      </c>
      <c r="H2510" s="42">
        <f>_xll.qlCalendarAdvance(Calendar,$H2509,B2510,"f",FALSE)</f>
        <v>57060</v>
      </c>
      <c r="I2510" s="177">
        <f>_xll.qlInterestRateIndexValueDate(Index1M,$H2510)</f>
        <v>57062</v>
      </c>
      <c r="J2510" s="182">
        <f>IFERROR(_xll.qlIndexFixing(Index1M,$H2510,TRUE,_xll.ohTrigger(RecalcTrigger,Trigger1M)),NA())</f>
        <v>1.3054584892056575E-2</v>
      </c>
      <c r="K2510" s="44">
        <f>IFERROR(_xll.qlIndexFixing(Index3M,H2510,TRUE,_xll.ohTrigger(RecalcTrigger,Trigger3M)),NA())</f>
        <v>1.4317656789616337E-2</v>
      </c>
      <c r="L2510" s="44">
        <f>IFERROR(_xll.qlIndexFixing(Index6M,$H2510,TRUE,_xll.ohTrigger(RecalcTrigger,Trigger6M)),NA())</f>
        <v>1.2920656921521974E-2</v>
      </c>
      <c r="M2510" s="183">
        <f>IFERROR(_xll.qlIndexFixing(Index1Y,$H2510,TRUE,_xll.ohTrigger(RecalcTrigger,Trigger1Y)),NA())</f>
        <v>1.3431831984081146E-2</v>
      </c>
      <c r="N2510" s="182">
        <f>IFERROR(_xll.qlIndexFixing(ONIndex1M,I2510,TRUE,_xll.ohTrigger(RecalcTrigger,Trigger1M)),NA())</f>
        <v>1.3067719736463701E-2</v>
      </c>
      <c r="O2510" s="44">
        <f>IFERROR(_xll.qlIndexFixing(ONIndex3M,I2510,TRUE,_xll.ohTrigger(RecalcTrigger,Trigger3M)),NA())</f>
        <v>1.4407310852018185E-2</v>
      </c>
      <c r="P2510" s="44">
        <f>IFERROR(_xll.qlIndexFixing(ONIndex6M,I2510,TRUE,_xll.ohTrigger(RecalcTrigger,Trigger6M)),NA())</f>
        <v>1.3067734071317005E-2</v>
      </c>
      <c r="Q2510" s="183">
        <f>IFERROR(_xll.qlIndexFixing(ONIndex1Y,I2510,TRUE,_xll.ohTrigger(RecalcTrigger,Trigger1Y)),NA())</f>
        <v>1.3601074090585641E-2</v>
      </c>
    </row>
    <row r="2511" spans="2:17" x14ac:dyDescent="0.2">
      <c r="B2511" s="39" t="s">
        <v>42</v>
      </c>
      <c r="D2511" s="42">
        <f>_xll.qlCalendarAdvance(Calendar,$D2510,B2511,"f",FALSE)</f>
        <v>57067</v>
      </c>
      <c r="E2511" s="177">
        <f>_xll.qlInterestRateIndexValueDate(IndexON,D2511)</f>
        <v>57067</v>
      </c>
      <c r="F2511" s="193">
        <f>IFERROR(_xll.qlIndexFixing(IndexON,D2511,TRUE,_xll.ohTrigger(RecalcTrigger,TriggerON)),NA())</f>
        <v>1.3053100468427559E-2</v>
      </c>
      <c r="H2511" s="42">
        <f>_xll.qlCalendarAdvance(Calendar,$H2510,B2511,"f",FALSE)</f>
        <v>57067</v>
      </c>
      <c r="I2511" s="177">
        <f>_xll.qlInterestRateIndexValueDate(Index1M,$H2511)</f>
        <v>57069</v>
      </c>
      <c r="J2511" s="182">
        <f>IFERROR(_xll.qlIndexFixing(Index1M,$H2511,TRUE,_xll.ohTrigger(RecalcTrigger,Trigger1M)),NA())</f>
        <v>1.304408697340134E-2</v>
      </c>
      <c r="K2511" s="44">
        <f>IFERROR(_xll.qlIndexFixing(Index3M,H2511,TRUE,_xll.ohTrigger(RecalcTrigger,Trigger3M)),NA())</f>
        <v>1.4298186273790625E-2</v>
      </c>
      <c r="L2511" s="44">
        <f>IFERROR(_xll.qlIndexFixing(Index6M,$H2511,TRUE,_xll.ohTrigger(RecalcTrigger,Trigger6M)),NA())</f>
        <v>1.2908236962822407E-2</v>
      </c>
      <c r="M2511" s="183">
        <f>IFERROR(_xll.qlIndexFixing(Index1Y,$H2511,TRUE,_xll.ohTrigger(RecalcTrigger,Trigger1Y)),NA())</f>
        <v>1.3421670196879417E-2</v>
      </c>
      <c r="N2511" s="182">
        <f>IFERROR(_xll.qlIndexFixing(ONIndex1M,I2511,TRUE,_xll.ohTrigger(RecalcTrigger,Trigger1M)),NA())</f>
        <v>1.3051677709476905E-2</v>
      </c>
      <c r="O2511" s="44">
        <f>IFERROR(_xll.qlIndexFixing(ONIndex3M,I2511,TRUE,_xll.ohTrigger(RecalcTrigger,Trigger3M)),NA())</f>
        <v>1.4382099241059265E-2</v>
      </c>
      <c r="P2511" s="44">
        <f>IFERROR(_xll.qlIndexFixing(ONIndex6M,I2511,TRUE,_xll.ohTrigger(RecalcTrigger,Trigger6M)),NA())</f>
        <v>1.3047849680782875E-2</v>
      </c>
      <c r="Q2511" s="183">
        <f>IFERROR(_xll.qlIndexFixing(ONIndex1Y,I2511,TRUE,_xll.ohTrigger(RecalcTrigger,Trigger1Y)),NA())</f>
        <v>1.3587515127353456E-2</v>
      </c>
    </row>
    <row r="2512" spans="2:17" x14ac:dyDescent="0.2">
      <c r="B2512" s="39" t="s">
        <v>42</v>
      </c>
      <c r="D2512" s="42">
        <f>_xll.qlCalendarAdvance(Calendar,$D2511,B2512,"f",FALSE)</f>
        <v>57074</v>
      </c>
      <c r="E2512" s="177">
        <f>_xll.qlInterestRateIndexValueDate(IndexON,D2512)</f>
        <v>57074</v>
      </c>
      <c r="F2512" s="193">
        <f>IFERROR(_xll.qlIndexFixing(IndexON,D2512,TRUE,_xll.ohTrigger(RecalcTrigger,TriggerON)),NA())</f>
        <v>1.3040917414581799E-2</v>
      </c>
      <c r="H2512" s="42">
        <f>_xll.qlCalendarAdvance(Calendar,$H2511,B2512,"f",FALSE)</f>
        <v>57074</v>
      </c>
      <c r="I2512" s="177">
        <f>_xll.qlInterestRateIndexValueDate(Index1M,$H2512)</f>
        <v>57076</v>
      </c>
      <c r="J2512" s="182">
        <f>IFERROR(_xll.qlIndexFixing(Index1M,$H2512,TRUE,_xll.ohTrigger(RecalcTrigger,Trigger1M)),NA())</f>
        <v>1.3029710436696096E-2</v>
      </c>
      <c r="K2512" s="44">
        <f>IFERROR(_xll.qlIndexFixing(Index3M,H2512,TRUE,_xll.ohTrigger(RecalcTrigger,Trigger3M)),NA())</f>
        <v>1.4279850668060043E-2</v>
      </c>
      <c r="L2512" s="44">
        <f>IFERROR(_xll.qlIndexFixing(Index6M,$H2512,TRUE,_xll.ohTrigger(RecalcTrigger,Trigger6M)),NA())</f>
        <v>1.2893434468836005E-2</v>
      </c>
      <c r="M2512" s="183">
        <f>IFERROR(_xll.qlIndexFixing(Index1Y,$H2512,TRUE,_xll.ohTrigger(RecalcTrigger,Trigger1Y)),NA())</f>
        <v>1.3411529894667039E-2</v>
      </c>
      <c r="N2512" s="182">
        <f>IFERROR(_xll.qlIndexFixing(ONIndex1M,I2512,TRUE,_xll.ohTrigger(RecalcTrigger,Trigger1M)),NA())</f>
        <v>1.304278464639097E-2</v>
      </c>
      <c r="O2512" s="44">
        <f>IFERROR(_xll.qlIndexFixing(ONIndex3M,I2512,TRUE,_xll.ohTrigger(RecalcTrigger,Trigger3M)),NA())</f>
        <v>1.4368118238463623E-2</v>
      </c>
      <c r="P2512" s="44">
        <f>IFERROR(_xll.qlIndexFixing(ONIndex6M,I2512,TRUE,_xll.ohTrigger(RecalcTrigger,Trigger6M)),NA())</f>
        <v>1.3036842756610767E-2</v>
      </c>
      <c r="Q2512" s="183">
        <f>IFERROR(_xll.qlIndexFixing(ONIndex1Y,I2512,TRUE,_xll.ohTrigger(RecalcTrigger,Trigger1Y)),NA())</f>
        <v>1.3579996344397216E-2</v>
      </c>
    </row>
    <row r="2513" spans="2:17" x14ac:dyDescent="0.2">
      <c r="B2513" s="39" t="s">
        <v>42</v>
      </c>
      <c r="D2513" s="42">
        <f>_xll.qlCalendarAdvance(Calendar,$D2512,B2513,"f",FALSE)</f>
        <v>57081</v>
      </c>
      <c r="E2513" s="177">
        <f>_xll.qlInterestRateIndexValueDate(IndexON,D2513)</f>
        <v>57081</v>
      </c>
      <c r="F2513" s="193">
        <f>IFERROR(_xll.qlIndexFixing(IndexON,D2513,TRUE,_xll.ohTrigger(RecalcTrigger,TriggerON)),NA())</f>
        <v>1.3028761500466501E-2</v>
      </c>
      <c r="H2513" s="42">
        <f>_xll.qlCalendarAdvance(Calendar,$H2512,B2513,"f",FALSE)</f>
        <v>57081</v>
      </c>
      <c r="I2513" s="177">
        <f>_xll.qlInterestRateIndexValueDate(Index1M,$H2513)</f>
        <v>57083</v>
      </c>
      <c r="J2513" s="182">
        <f>IFERROR(_xll.qlIndexFixing(Index1M,$H2513,TRUE,_xll.ohTrigger(RecalcTrigger,Trigger1M)),NA())</f>
        <v>1.3017313811894415E-2</v>
      </c>
      <c r="K2513" s="44">
        <f>IFERROR(_xll.qlIndexFixing(Index3M,H2513,TRUE,_xll.ohTrigger(RecalcTrigger,Trigger3M)),NA())</f>
        <v>1.426045150283815E-2</v>
      </c>
      <c r="L2513" s="44">
        <f>IFERROR(_xll.qlIndexFixing(Index6M,$H2513,TRUE,_xll.ohTrigger(RecalcTrigger,Trigger6M)),NA())</f>
        <v>1.2878690309436601E-2</v>
      </c>
      <c r="M2513" s="183">
        <f>IFERROR(_xll.qlIndexFixing(Index1Y,$H2513,TRUE,_xll.ohTrigger(RecalcTrigger,Trigger1Y)),NA())</f>
        <v>1.340141113808197E-2</v>
      </c>
      <c r="N2513" s="182">
        <f>IFERROR(_xll.qlIndexFixing(ONIndex1M,I2513,TRUE,_xll.ohTrigger(RecalcTrigger,Trigger1M)),NA())</f>
        <v>1.3030357437209261E-2</v>
      </c>
      <c r="O2513" s="44">
        <f>IFERROR(_xll.qlIndexFixing(ONIndex3M,I2513,TRUE,_xll.ohTrigger(RecalcTrigger,Trigger3M)),NA())</f>
        <v>1.4348575474976144E-2</v>
      </c>
      <c r="P2513" s="44">
        <f>IFERROR(_xll.qlIndexFixing(ONIndex6M,I2513,TRUE,_xll.ohTrigger(RecalcTrigger,Trigger6M)),NA())</f>
        <v>1.3021481136714641E-2</v>
      </c>
      <c r="Q2513" s="183">
        <f>IFERROR(_xll.qlIndexFixing(ONIndex1Y,I2513,TRUE,_xll.ohTrigger(RecalcTrigger,Trigger1Y)),NA())</f>
        <v>1.3569486869027259E-2</v>
      </c>
    </row>
    <row r="2514" spans="2:17" x14ac:dyDescent="0.2">
      <c r="B2514" s="39" t="s">
        <v>42</v>
      </c>
      <c r="D2514" s="42">
        <f>_xll.qlCalendarAdvance(Calendar,$D2513,B2514,"f",FALSE)</f>
        <v>57088</v>
      </c>
      <c r="E2514" s="177">
        <f>_xll.qlInterestRateIndexValueDate(IndexON,D2514)</f>
        <v>57088</v>
      </c>
      <c r="F2514" s="193">
        <f>IFERROR(_xll.qlIndexFixing(IndexON,D2514,TRUE,_xll.ohTrigger(RecalcTrigger,TriggerON)),NA())</f>
        <v>1.3016632807776318E-2</v>
      </c>
      <c r="H2514" s="42">
        <f>_xll.qlCalendarAdvance(Calendar,$H2513,B2514,"f",FALSE)</f>
        <v>57088</v>
      </c>
      <c r="I2514" s="177">
        <f>_xll.qlInterestRateIndexValueDate(Index1M,$H2514)</f>
        <v>57090</v>
      </c>
      <c r="J2514" s="182">
        <f>IFERROR(_xll.qlIndexFixing(Index1M,$H2514,TRUE,_xll.ohTrigger(RecalcTrigger,Trigger1M)),NA())</f>
        <v>1.3004944364772841E-2</v>
      </c>
      <c r="K2514" s="44">
        <f>IFERROR(_xll.qlIndexFixing(Index3M,H2514,TRUE,_xll.ohTrigger(RecalcTrigger,Trigger3M)),NA())</f>
        <v>1.4241089118719257E-2</v>
      </c>
      <c r="L2514" s="44">
        <f>IFERROR(_xll.qlIndexFixing(Index6M,$H2514,TRUE,_xll.ohTrigger(RecalcTrigger,Trigger6M)),NA())</f>
        <v>1.2864004627102134E-2</v>
      </c>
      <c r="M2514" s="183">
        <f>IFERROR(_xll.qlIndexFixing(Index1Y,$H2514,TRUE,_xll.ohTrigger(RecalcTrigger,Trigger1Y)),NA())</f>
        <v>1.3389478363057533E-2</v>
      </c>
      <c r="N2514" s="182">
        <f>IFERROR(_xll.qlIndexFixing(ONIndex1M,I2514,TRUE,_xll.ohTrigger(RecalcTrigger,Trigger1M)),NA())</f>
        <v>1.3017957227710042E-2</v>
      </c>
      <c r="O2514" s="44">
        <f>IFERROR(_xll.qlIndexFixing(ONIndex3M,I2514,TRUE,_xll.ohTrigger(RecalcTrigger,Trigger3M)),NA())</f>
        <v>1.4329068566887315E-2</v>
      </c>
      <c r="P2514" s="44">
        <f>IFERROR(_xll.qlIndexFixing(ONIndex6M,I2514,TRUE,_xll.ohTrigger(RecalcTrigger,Trigger6M)),NA())</f>
        <v>1.3006175732090952E-2</v>
      </c>
      <c r="Q2514" s="183">
        <f>IFERROR(_xll.qlIndexFixing(ONIndex1Y,I2514,TRUE,_xll.ohTrigger(RecalcTrigger,Trigger1Y)),NA())</f>
        <v>1.3558997073035428E-2</v>
      </c>
    </row>
    <row r="2515" spans="2:17" x14ac:dyDescent="0.2">
      <c r="B2515" s="39" t="s">
        <v>42</v>
      </c>
      <c r="D2515" s="42">
        <f>_xll.qlCalendarAdvance(Calendar,$D2514,B2515,"f",FALSE)</f>
        <v>57095</v>
      </c>
      <c r="E2515" s="177">
        <f>_xll.qlInterestRateIndexValueDate(IndexON,D2515)</f>
        <v>57095</v>
      </c>
      <c r="F2515" s="193">
        <f>IFERROR(_xll.qlIndexFixing(IndexON,D2515,TRUE,_xll.ohTrigger(RecalcTrigger,TriggerON)),NA())</f>
        <v>1.3004531417886156E-2</v>
      </c>
      <c r="H2515" s="42">
        <f>_xll.qlCalendarAdvance(Calendar,$H2514,B2515,"f",FALSE)</f>
        <v>57095</v>
      </c>
      <c r="I2515" s="177">
        <f>_xll.qlInterestRateIndexValueDate(Index1M,$H2515)</f>
        <v>57097</v>
      </c>
      <c r="J2515" s="182">
        <f>IFERROR(_xll.qlIndexFixing(Index1M,$H2515,TRUE,_xll.ohTrigger(RecalcTrigger,Trigger1M)),NA())</f>
        <v>1.2992602177158419E-2</v>
      </c>
      <c r="K2515" s="44">
        <f>IFERROR(_xll.qlIndexFixing(Index3M,H2515,TRUE,_xll.ohTrigger(RecalcTrigger,Trigger3M)),NA())</f>
        <v>1.422176363542825E-2</v>
      </c>
      <c r="L2515" s="44">
        <f>IFERROR(_xll.qlIndexFixing(Index6M,$H2515,TRUE,_xll.ohTrigger(RecalcTrigger,Trigger6M)),NA())</f>
        <v>1.2849377564310987E-2</v>
      </c>
      <c r="M2515" s="183">
        <f>IFERROR(_xll.qlIndexFixing(Index1Y,$H2515,TRUE,_xll.ohTrigger(RecalcTrigger,Trigger1Y)),NA())</f>
        <v>1.3381238504344067E-2</v>
      </c>
      <c r="N2515" s="182">
        <f>IFERROR(_xll.qlIndexFixing(ONIndex1M,I2515,TRUE,_xll.ohTrigger(RecalcTrigger,Trigger1M)),NA())</f>
        <v>1.3003818725501048E-2</v>
      </c>
      <c r="O2515" s="44">
        <f>IFERROR(_xll.qlIndexFixing(ONIndex3M,I2515,TRUE,_xll.ohTrigger(RecalcTrigger,Trigger3M)),NA())</f>
        <v>1.4306819015725836E-2</v>
      </c>
      <c r="P2515" s="44">
        <f>IFERROR(_xll.qlIndexFixing(ONIndex6M,I2515,TRUE,_xll.ohTrigger(RecalcTrigger,Trigger6M)),NA())</f>
        <v>1.2988752859666164E-2</v>
      </c>
      <c r="Q2515" s="183">
        <f>IFERROR(_xll.qlIndexFixing(ONIndex1Y,I2515,TRUE,_xll.ohTrigger(RecalcTrigger,Trigger1Y)),NA())</f>
        <v>1.3547032909215773E-2</v>
      </c>
    </row>
    <row r="2516" spans="2:17" x14ac:dyDescent="0.2">
      <c r="B2516" s="39" t="s">
        <v>42</v>
      </c>
      <c r="D2516" s="42">
        <f>_xll.qlCalendarAdvance(Calendar,$D2515,B2516,"f",FALSE)</f>
        <v>57102</v>
      </c>
      <c r="E2516" s="177">
        <f>_xll.qlInterestRateIndexValueDate(IndexON,D2516)</f>
        <v>57102</v>
      </c>
      <c r="F2516" s="193">
        <f>IFERROR(_xll.qlIndexFixing(IndexON,D2516,TRUE,_xll.ohTrigger(RecalcTrigger,TriggerON)),NA())</f>
        <v>1.2992457412970282E-2</v>
      </c>
      <c r="H2516" s="42">
        <f>_xll.qlCalendarAdvance(Calendar,$H2515,B2516,"f",FALSE)</f>
        <v>57102</v>
      </c>
      <c r="I2516" s="177">
        <f>_xll.qlInterestRateIndexValueDate(Index1M,$H2516)</f>
        <v>57104</v>
      </c>
      <c r="J2516" s="182">
        <f>IFERROR(_xll.qlIndexFixing(Index1M,$H2516,TRUE,_xll.ohTrigger(RecalcTrigger,Trigger1M)),NA())</f>
        <v>1.2980287330880691E-2</v>
      </c>
      <c r="K2516" s="44">
        <f>IFERROR(_xll.qlIndexFixing(Index3M,H2516,TRUE,_xll.ohTrigger(RecalcTrigger,Trigger3M)),NA())</f>
        <v>1.4201384379619694E-2</v>
      </c>
      <c r="L2516" s="44">
        <f>IFERROR(_xll.qlIndexFixing(Index6M,$H2516,TRUE,_xll.ohTrigger(RecalcTrigger,Trigger6M)),NA())</f>
        <v>1.283243511544171E-2</v>
      </c>
      <c r="M2516" s="183">
        <f>IFERROR(_xll.qlIndexFixing(Index1Y,$H2516,TRUE,_xll.ohTrigger(RecalcTrigger,Trigger1Y)),NA())</f>
        <v>1.3371184748462338E-2</v>
      </c>
      <c r="N2516" s="182">
        <f>IFERROR(_xll.qlIndexFixing(ONIndex1M,I2516,TRUE,_xll.ohTrigger(RecalcTrigger,Trigger1M)),NA())</f>
        <v>1.2993238135017293E-2</v>
      </c>
      <c r="O2516" s="44">
        <f>IFERROR(_xll.qlIndexFixing(ONIndex3M,I2516,TRUE,_xll.ohTrigger(RecalcTrigger,Trigger3M)),NA())</f>
        <v>1.4290162795882466E-2</v>
      </c>
      <c r="P2516" s="44">
        <f>IFERROR(_xll.qlIndexFixing(ONIndex6M,I2516,TRUE,_xll.ohTrigger(RecalcTrigger,Trigger6M)),NA())</f>
        <v>1.2975734140683315E-2</v>
      </c>
      <c r="Q2516" s="183">
        <f>IFERROR(_xll.qlIndexFixing(ONIndex1Y,I2516,TRUE,_xll.ohTrigger(RecalcTrigger,Trigger1Y)),NA())</f>
        <v>1.3538076760513107E-2</v>
      </c>
    </row>
    <row r="2517" spans="2:17" x14ac:dyDescent="0.2">
      <c r="B2517" s="39" t="s">
        <v>42</v>
      </c>
      <c r="D2517" s="42">
        <f>_xll.qlCalendarAdvance(Calendar,$D2516,B2517,"f",FALSE)</f>
        <v>57109</v>
      </c>
      <c r="E2517" s="177">
        <f>_xll.qlInterestRateIndexValueDate(IndexON,D2517)</f>
        <v>57109</v>
      </c>
      <c r="F2517" s="193">
        <f>IFERROR(_xll.qlIndexFixing(IndexON,D2517,TRUE,_xll.ohTrigger(RecalcTrigger,TriggerON)),NA())</f>
        <v>1.2980410874323667E-2</v>
      </c>
      <c r="H2517" s="42">
        <f>_xll.qlCalendarAdvance(Calendar,$H2516,B2517,"f",FALSE)</f>
        <v>57109</v>
      </c>
      <c r="I2517" s="177">
        <f>_xll.qlInterestRateIndexValueDate(Index1M,$H2517)</f>
        <v>57111</v>
      </c>
      <c r="J2517" s="182">
        <f>IFERROR(_xll.qlIndexFixing(Index1M,$H2517,TRUE,_xll.ohTrigger(RecalcTrigger,Trigger1M)),NA())</f>
        <v>1.2967999907756711E-2</v>
      </c>
      <c r="K2517" s="44">
        <f>IFERROR(_xll.qlIndexFixing(Index3M,H2517,TRUE,_xll.ohTrigger(RecalcTrigger,Trigger3M)),NA())</f>
        <v>1.418213497584526E-2</v>
      </c>
      <c r="L2517" s="44">
        <f>IFERROR(_xll.qlIndexFixing(Index6M,$H2517,TRUE,_xll.ohTrigger(RecalcTrigger,Trigger6M)),NA())</f>
        <v>1.2817936950722189E-2</v>
      </c>
      <c r="M2517" s="183">
        <f>IFERROR(_xll.qlIndexFixing(Index1Y,$H2517,TRUE,_xll.ohTrigger(RecalcTrigger,Trigger1Y)),NA())</f>
        <v>1.3361152780752313E-2</v>
      </c>
      <c r="N2517" s="182">
        <f>IFERROR(_xll.qlIndexFixing(ONIndex1M,I2517,TRUE,_xll.ohTrigger(RecalcTrigger,Trigger1M)),NA())</f>
        <v>1.2980919415372938E-2</v>
      </c>
      <c r="O2517" s="44">
        <f>IFERROR(_xll.qlIndexFixing(ONIndex3M,I2517,TRUE,_xll.ohTrigger(RecalcTrigger,Trigger3M)),NA())</f>
        <v>1.4270764172854555E-2</v>
      </c>
      <c r="P2517" s="44">
        <f>IFERROR(_xll.qlIndexFixing(ONIndex6M,I2517,TRUE,_xll.ohTrigger(RecalcTrigger,Trigger6M)),NA())</f>
        <v>1.2960598239351029E-2</v>
      </c>
      <c r="Q2517" s="183">
        <f>IFERROR(_xll.qlIndexFixing(ONIndex1Y,I2517,TRUE,_xll.ohTrigger(RecalcTrigger,Trigger1Y)),NA())</f>
        <v>1.3527646364765999E-2</v>
      </c>
    </row>
    <row r="2518" spans="2:17" x14ac:dyDescent="0.2">
      <c r="B2518" s="39" t="s">
        <v>42</v>
      </c>
      <c r="D2518" s="42">
        <f>_xll.qlCalendarAdvance(Calendar,$D2517,B2518,"f",FALSE)</f>
        <v>57116</v>
      </c>
      <c r="E2518" s="177">
        <f>_xll.qlInterestRateIndexValueDate(IndexON,D2518)</f>
        <v>57116</v>
      </c>
      <c r="F2518" s="193">
        <f>IFERROR(_xll.qlIndexFixing(IndexON,D2518,TRUE,_xll.ohTrigger(RecalcTrigger,TriggerON)),NA())</f>
        <v>1.2968391883401154E-2</v>
      </c>
      <c r="H2518" s="42">
        <f>_xll.qlCalendarAdvance(Calendar,$H2517,B2518,"f",FALSE)</f>
        <v>57116</v>
      </c>
      <c r="I2518" s="177">
        <f>_xll.qlInterestRateIndexValueDate(Index1M,$H2518)</f>
        <v>57118</v>
      </c>
      <c r="J2518" s="182">
        <f>IFERROR(_xll.qlIndexFixing(Index1M,$H2518,TRUE,_xll.ohTrigger(RecalcTrigger,Trigger1M)),NA())</f>
        <v>1.2955739989611026E-2</v>
      </c>
      <c r="K2518" s="44">
        <f>IFERROR(_xll.qlIndexFixing(Index3M,H2518,TRUE,_xll.ohTrigger(RecalcTrigger,Trigger3M)),NA())</f>
        <v>1.4162922843105778E-2</v>
      </c>
      <c r="L2518" s="44">
        <f>IFERROR(_xll.qlIndexFixing(Index6M,$H2518,TRUE,_xll.ohTrigger(RecalcTrigger,Trigger6M)),NA())</f>
        <v>1.2803497871542141E-2</v>
      </c>
      <c r="M2518" s="183">
        <f>IFERROR(_xll.qlIndexFixing(Index1Y,$H2518,TRUE,_xll.ohTrigger(RecalcTrigger,Trigger1Y)),NA())</f>
        <v>1.3351142661846041E-2</v>
      </c>
      <c r="N2518" s="182">
        <f>IFERROR(_xll.qlIndexFixing(ONIndex1M,I2518,TRUE,_xll.ohTrigger(RecalcTrigger,Trigger1M)),NA())</f>
        <v>1.2968628022749229E-2</v>
      </c>
      <c r="O2518" s="44">
        <f>IFERROR(_xll.qlIndexFixing(ONIndex3M,I2518,TRUE,_xll.ohTrigger(RecalcTrigger,Trigger3M)),NA())</f>
        <v>1.4251401884202153E-2</v>
      </c>
      <c r="P2518" s="44">
        <f>IFERROR(_xll.qlIndexFixing(ONIndex6M,I2518,TRUE,_xll.ohTrigger(RecalcTrigger,Trigger6M)),NA())</f>
        <v>1.2945519124993865E-2</v>
      </c>
      <c r="Q2518" s="183">
        <f>IFERROR(_xll.qlIndexFixing(ONIndex1Y,I2518,TRUE,_xll.ohTrigger(RecalcTrigger,Trigger1Y)),NA())</f>
        <v>1.351723589028353E-2</v>
      </c>
    </row>
    <row r="2519" spans="2:17" x14ac:dyDescent="0.2">
      <c r="B2519" s="39" t="s">
        <v>42</v>
      </c>
      <c r="D2519" s="42">
        <f>_xll.qlCalendarAdvance(Calendar,$D2518,B2519,"f",FALSE)</f>
        <v>57123</v>
      </c>
      <c r="E2519" s="177">
        <f>_xll.qlInterestRateIndexValueDate(IndexON,D2519)</f>
        <v>57123</v>
      </c>
      <c r="F2519" s="193">
        <f>IFERROR(_xll.qlIndexFixing(IndexON,D2519,TRUE,_xll.ohTrigger(RecalcTrigger,TriggerON)),NA())</f>
        <v>1.2956400522137201E-2</v>
      </c>
      <c r="H2519" s="42">
        <f>_xll.qlCalendarAdvance(Calendar,$H2518,B2519,"f",FALSE)</f>
        <v>57123</v>
      </c>
      <c r="I2519" s="177">
        <f>_xll.qlInterestRateIndexValueDate(Index1M,$H2519)</f>
        <v>57125</v>
      </c>
      <c r="J2519" s="182">
        <f>IFERROR(_xll.qlIndexFixing(Index1M,$H2519,TRUE,_xll.ohTrigger(RecalcTrigger,Trigger1M)),NA())</f>
        <v>1.2943507658273179E-2</v>
      </c>
      <c r="K2519" s="44">
        <f>IFERROR(_xll.qlIndexFixing(Index3M,H2519,TRUE,_xll.ohTrigger(RecalcTrigger,Trigger3M)),NA())</f>
        <v>1.4143748101123742E-2</v>
      </c>
      <c r="L2519" s="44">
        <f>IFERROR(_xll.qlIndexFixing(Index6M,$H2519,TRUE,_xll.ohTrigger(RecalcTrigger,Trigger6M)),NA())</f>
        <v>1.2789118020378562E-2</v>
      </c>
      <c r="M2519" s="183">
        <f>IFERROR(_xll.qlIndexFixing(Index1Y,$H2519,TRUE,_xll.ohTrigger(RecalcTrigger,Trigger1Y)),NA())</f>
        <v>1.3341154452376885E-2</v>
      </c>
      <c r="N2519" s="182">
        <f>IFERROR(_xll.qlIndexFixing(ONIndex1M,I2519,TRUE,_xll.ohTrigger(RecalcTrigger,Trigger1M)),NA())</f>
        <v>1.2956364038840817E-2</v>
      </c>
      <c r="O2519" s="44">
        <f>IFERROR(_xll.qlIndexFixing(ONIndex3M,I2519,TRUE,_xll.ohTrigger(RecalcTrigger,Trigger3M)),NA())</f>
        <v>1.4232076050308962E-2</v>
      </c>
      <c r="P2519" s="44">
        <f>IFERROR(_xll.qlIndexFixing(ONIndex6M,I2519,TRUE,_xll.ohTrigger(RecalcTrigger,Trigger6M)),NA())</f>
        <v>1.2930496939977942E-2</v>
      </c>
      <c r="Q2519" s="183">
        <f>IFERROR(_xll.qlIndexFixing(ONIndex1Y,I2519,TRUE,_xll.ohTrigger(RecalcTrigger,Trigger1Y)),NA())</f>
        <v>1.3506845397337486E-2</v>
      </c>
    </row>
    <row r="2520" spans="2:17" x14ac:dyDescent="0.2">
      <c r="B2520" s="39" t="s">
        <v>42</v>
      </c>
      <c r="D2520" s="42">
        <f>_xll.qlCalendarAdvance(Calendar,$D2519,B2520,"f",FALSE)</f>
        <v>57130</v>
      </c>
      <c r="E2520" s="177">
        <f>_xll.qlInterestRateIndexValueDate(IndexON,D2520)</f>
        <v>57130</v>
      </c>
      <c r="F2520" s="193">
        <f>IFERROR(_xll.qlIndexFixing(IndexON,D2520,TRUE,_xll.ohTrigger(RecalcTrigger,TriggerON)),NA())</f>
        <v>1.2944436871986653E-2</v>
      </c>
      <c r="H2520" s="42">
        <f>_xll.qlCalendarAdvance(Calendar,$H2519,B2520,"f",FALSE)</f>
        <v>57130</v>
      </c>
      <c r="I2520" s="177">
        <f>_xll.qlInterestRateIndexValueDate(Index1M,$H2520)</f>
        <v>57132</v>
      </c>
      <c r="J2520" s="182">
        <f>IFERROR(_xll.qlIndexFixing(Index1M,$H2520,TRUE,_xll.ohTrigger(RecalcTrigger,Trigger1M)),NA())</f>
        <v>1.2931302995557725E-2</v>
      </c>
      <c r="K2520" s="44">
        <f>IFERROR(_xll.qlIndexFixing(Index3M,H2520,TRUE,_xll.ohTrigger(RecalcTrigger,Trigger3M)),NA())</f>
        <v>1.4124610869611221E-2</v>
      </c>
      <c r="L2520" s="44">
        <f>IFERROR(_xll.qlIndexFixing(Index6M,$H2520,TRUE,_xll.ohTrigger(RecalcTrigger,Trigger6M)),NA())</f>
        <v>1.2777126530327337E-2</v>
      </c>
      <c r="M2520" s="183">
        <f>IFERROR(_xll.qlIndexFixing(Index1Y,$H2520,TRUE,_xll.ohTrigger(RecalcTrigger,Trigger1Y)),NA())</f>
        <v>1.3331188212975574E-2</v>
      </c>
      <c r="N2520" s="182">
        <f>IFERROR(_xll.qlIndexFixing(ONIndex1M,I2520,TRUE,_xll.ohTrigger(RecalcTrigger,Trigger1M)),NA())</f>
        <v>1.294412754542229E-2</v>
      </c>
      <c r="O2520" s="44">
        <f>IFERROR(_xll.qlIndexFixing(ONIndex3M,I2520,TRUE,_xll.ohTrigger(RecalcTrigger,Trigger3M)),NA())</f>
        <v>1.4212786790759324E-2</v>
      </c>
      <c r="P2520" s="44">
        <f>IFERROR(_xll.qlIndexFixing(ONIndex6M,I2520,TRUE,_xll.ohTrigger(RecalcTrigger,Trigger6M)),NA())</f>
        <v>1.2915531827708548E-2</v>
      </c>
      <c r="Q2520" s="183">
        <f>IFERROR(_xll.qlIndexFixing(ONIndex1Y,I2520,TRUE,_xll.ohTrigger(RecalcTrigger,Trigger1Y)),NA())</f>
        <v>1.3496474946519399E-2</v>
      </c>
    </row>
    <row r="2521" spans="2:17" x14ac:dyDescent="0.2">
      <c r="B2521" s="39" t="s">
        <v>42</v>
      </c>
      <c r="D2521" s="42">
        <f>_xll.qlCalendarAdvance(Calendar,$D2520,B2521,"f",FALSE)</f>
        <v>57137</v>
      </c>
      <c r="E2521" s="177">
        <f>_xll.qlInterestRateIndexValueDate(IndexON,D2521)</f>
        <v>57137</v>
      </c>
      <c r="F2521" s="193">
        <f>IFERROR(_xll.qlIndexFixing(IndexON,D2521,TRUE,_xll.ohTrigger(RecalcTrigger,TriggerON)),NA())</f>
        <v>1.2932501014804032E-2</v>
      </c>
      <c r="H2521" s="42">
        <f>_xll.qlCalendarAdvance(Calendar,$H2520,B2521,"f",FALSE)</f>
        <v>57137</v>
      </c>
      <c r="I2521" s="177">
        <f>_xll.qlInterestRateIndexValueDate(Index1M,$H2521)</f>
        <v>57139</v>
      </c>
      <c r="J2521" s="182">
        <f>IFERROR(_xll.qlIndexFixing(Index1M,$H2521,TRUE,_xll.ohTrigger(RecalcTrigger,Trigger1M)),NA())</f>
        <v>1.2919126083296706E-2</v>
      </c>
      <c r="K2521" s="44">
        <f>IFERROR(_xll.qlIndexFixing(Index3M,H2521,TRUE,_xll.ohTrigger(RecalcTrigger,Trigger3M)),NA())</f>
        <v>1.4105511268288967E-2</v>
      </c>
      <c r="L2521" s="44">
        <f>IFERROR(_xll.qlIndexFixing(Index6M,$H2521,TRUE,_xll.ohTrigger(RecalcTrigger,Trigger6M)),NA())</f>
        <v>1.2762854176902767E-2</v>
      </c>
      <c r="M2521" s="183">
        <f>IFERROR(_xll.qlIndexFixing(Index1Y,$H2521,TRUE,_xll.ohTrigger(RecalcTrigger,Trigger1Y)),NA())</f>
        <v>1.3321244004272625E-2</v>
      </c>
      <c r="N2521" s="182">
        <f>IFERROR(_xll.qlIndexFixing(ONIndex1M,I2521,TRUE,_xll.ohTrigger(RecalcTrigger,Trigger1M)),NA())</f>
        <v>1.2931918624508043E-2</v>
      </c>
      <c r="O2521" s="44">
        <f>IFERROR(_xll.qlIndexFixing(ONIndex3M,I2521,TRUE,_xll.ohTrigger(RecalcTrigger,Trigger3M)),NA())</f>
        <v>1.4193534225297455E-2</v>
      </c>
      <c r="P2521" s="44">
        <f>IFERROR(_xll.qlIndexFixing(ONIndex6M,I2521,TRUE,_xll.ohTrigger(RecalcTrigger,Trigger6M)),NA())</f>
        <v>1.2900623930711674E-2</v>
      </c>
      <c r="Q2521" s="183">
        <f>IFERROR(_xll.qlIndexFixing(ONIndex1Y,I2521,TRUE,_xll.ohTrigger(RecalcTrigger,Trigger1Y)),NA())</f>
        <v>1.3486124598021121E-2</v>
      </c>
    </row>
    <row r="2522" spans="2:17" x14ac:dyDescent="0.2">
      <c r="B2522" s="39" t="s">
        <v>42</v>
      </c>
      <c r="D2522" s="42">
        <f>_xll.qlCalendarAdvance(Calendar,$D2521,B2522,"f",FALSE)</f>
        <v>57144</v>
      </c>
      <c r="E2522" s="177">
        <f>_xll.qlInterestRateIndexValueDate(IndexON,D2522)</f>
        <v>57144</v>
      </c>
      <c r="F2522" s="193">
        <f>IFERROR(_xll.qlIndexFixing(IndexON,D2522,TRUE,_xll.ohTrigger(RecalcTrigger,TriggerON)),NA())</f>
        <v>1.2920593031964245E-2</v>
      </c>
      <c r="H2522" s="42">
        <f>_xll.qlCalendarAdvance(Calendar,$H2521,B2522,"f",FALSE)</f>
        <v>57144</v>
      </c>
      <c r="I2522" s="177">
        <f>_xll.qlInterestRateIndexValueDate(Index1M,$H2522)</f>
        <v>57146</v>
      </c>
      <c r="J2522" s="182">
        <f>IFERROR(_xll.qlIndexFixing(Index1M,$H2522,TRUE,_xll.ohTrigger(RecalcTrigger,Trigger1M)),NA())</f>
        <v>1.2906977003309672E-2</v>
      </c>
      <c r="K2522" s="44">
        <f>IFERROR(_xll.qlIndexFixing(Index3M,H2522,TRUE,_xll.ohTrigger(RecalcTrigger,Trigger3M)),NA())</f>
        <v>1.4086449416869049E-2</v>
      </c>
      <c r="L2522" s="44">
        <f>IFERROR(_xll.qlIndexFixing(Index6M,$H2522,TRUE,_xll.ohTrigger(RecalcTrigger,Trigger6M)),NA())</f>
        <v>1.2748641440401181E-2</v>
      </c>
      <c r="M2522" s="183">
        <f>IFERROR(_xll.qlIndexFixing(Index1Y,$H2522,TRUE,_xll.ohTrigger(RecalcTrigger,Trigger1Y)),NA())</f>
        <v>1.3311321886896361E-2</v>
      </c>
      <c r="N2522" s="182">
        <f>IFERROR(_xll.qlIndexFixing(ONIndex1M,I2522,TRUE,_xll.ohTrigger(RecalcTrigger,Trigger1M)),NA())</f>
        <v>1.2919737357792727E-2</v>
      </c>
      <c r="O2522" s="44">
        <f>IFERROR(_xll.qlIndexFixing(ONIndex3M,I2522,TRUE,_xll.ohTrigger(RecalcTrigger,Trigger3M)),NA())</f>
        <v>1.4174318473667569E-2</v>
      </c>
      <c r="P2522" s="44">
        <f>IFERROR(_xll.qlIndexFixing(ONIndex6M,I2522,TRUE,_xll.ohTrigger(RecalcTrigger,Trigger6M)),NA())</f>
        <v>1.2885773391673183E-2</v>
      </c>
      <c r="Q2522" s="183">
        <f>IFERROR(_xll.qlIndexFixing(ONIndex1Y,I2522,TRUE,_xll.ohTrigger(RecalcTrigger,Trigger1Y)),NA())</f>
        <v>1.3475794412514119E-2</v>
      </c>
    </row>
    <row r="2523" spans="2:17" x14ac:dyDescent="0.2">
      <c r="B2523" s="39" t="s">
        <v>42</v>
      </c>
      <c r="D2523" s="42">
        <f>_xll.qlCalendarAdvance(Calendar,$D2522,B2523,"f",FALSE)</f>
        <v>57151</v>
      </c>
      <c r="E2523" s="177">
        <f>_xll.qlInterestRateIndexValueDate(IndexON,D2523)</f>
        <v>57151</v>
      </c>
      <c r="F2523" s="193">
        <f>IFERROR(_xll.qlIndexFixing(IndexON,D2523,TRUE,_xll.ohTrigger(RecalcTrigger,TriggerON)),NA())</f>
        <v>1.2908713005241879E-2</v>
      </c>
      <c r="H2523" s="42">
        <f>_xll.qlCalendarAdvance(Calendar,$H2522,B2523,"f",FALSE)</f>
        <v>57151</v>
      </c>
      <c r="I2523" s="177">
        <f>_xll.qlInterestRateIndexValueDate(Index1M,$H2523)</f>
        <v>57153</v>
      </c>
      <c r="J2523" s="182">
        <f>IFERROR(_xll.qlIndexFixing(Index1M,$H2523,TRUE,_xll.ohTrigger(RecalcTrigger,Trigger1M)),NA())</f>
        <v>1.2894855837418673E-2</v>
      </c>
      <c r="K2523" s="44">
        <f>IFERROR(_xll.qlIndexFixing(Index3M,H2523,TRUE,_xll.ohTrigger(RecalcTrigger,Trigger3M)),NA())</f>
        <v>1.4067425435067006E-2</v>
      </c>
      <c r="L2523" s="44">
        <f>IFERROR(_xll.qlIndexFixing(Index6M,$H2523,TRUE,_xll.ohTrigger(RecalcTrigger,Trigger6M)),NA())</f>
        <v>1.2734488463309256E-2</v>
      </c>
      <c r="M2523" s="183">
        <f>IFERROR(_xll.qlIndexFixing(Index1Y,$H2523,TRUE,_xll.ohTrigger(RecalcTrigger,Trigger1Y)),NA())</f>
        <v>1.3301421921476203E-2</v>
      </c>
      <c r="N2523" s="182">
        <f>IFERROR(_xll.qlIndexFixing(ONIndex1M,I2523,TRUE,_xll.ohTrigger(RecalcTrigger,Trigger1M)),NA())</f>
        <v>1.29075838272108E-2</v>
      </c>
      <c r="O2523" s="44">
        <f>IFERROR(_xll.qlIndexFixing(ONIndex3M,I2523,TRUE,_xll.ohTrigger(RecalcTrigger,Trigger3M)),NA())</f>
        <v>1.415513965601356E-2</v>
      </c>
      <c r="P2523" s="44">
        <f>IFERROR(_xll.qlIndexFixing(ONIndex6M,I2523,TRUE,_xll.ohTrigger(RecalcTrigger,Trigger6M)),NA())</f>
        <v>1.287098035383849E-2</v>
      </c>
      <c r="Q2523" s="183">
        <f>IFERROR(_xll.qlIndexFixing(ONIndex1Y,I2523,TRUE,_xll.ohTrigger(RecalcTrigger,Trigger1Y)),NA())</f>
        <v>1.346548445050999E-2</v>
      </c>
    </row>
    <row r="2524" spans="2:17" x14ac:dyDescent="0.2">
      <c r="B2524" s="39" t="s">
        <v>42</v>
      </c>
      <c r="D2524" s="42">
        <f>_xll.qlCalendarAdvance(Calendar,$D2523,B2524,"f",FALSE)</f>
        <v>57158</v>
      </c>
      <c r="E2524" s="177">
        <f>_xll.qlInterestRateIndexValueDate(IndexON,D2524)</f>
        <v>57158</v>
      </c>
      <c r="F2524" s="193">
        <f>IFERROR(_xll.qlIndexFixing(IndexON,D2524,TRUE,_xll.ohTrigger(RecalcTrigger,TriggerON)),NA())</f>
        <v>1.2896861016331584E-2</v>
      </c>
      <c r="H2524" s="42">
        <f>_xll.qlCalendarAdvance(Calendar,$H2523,B2524,"f",FALSE)</f>
        <v>57158</v>
      </c>
      <c r="I2524" s="177">
        <f>_xll.qlInterestRateIndexValueDate(Index1M,$H2524)</f>
        <v>57160</v>
      </c>
      <c r="J2524" s="182">
        <f>IFERROR(_xll.qlIndexFixing(Index1M,$H2524,TRUE,_xll.ohTrigger(RecalcTrigger,Trigger1M)),NA())</f>
        <v>1.2882762667445757E-2</v>
      </c>
      <c r="K2524" s="44">
        <f>IFERROR(_xll.qlIndexFixing(Index3M,H2524,TRUE,_xll.ohTrigger(RecalcTrigger,Trigger3M)),NA())</f>
        <v>1.4048439442593168E-2</v>
      </c>
      <c r="L2524" s="44">
        <f>IFERROR(_xll.qlIndexFixing(Index6M,$H2524,TRUE,_xll.ohTrigger(RecalcTrigger,Trigger6M)),NA())</f>
        <v>1.2720395388115417E-2</v>
      </c>
      <c r="M2524" s="183">
        <f>IFERROR(_xll.qlIndexFixing(Index1Y,$H2524,TRUE,_xll.ohTrigger(RecalcTrigger,Trigger1Y)),NA())</f>
        <v>1.3291544168638942E-2</v>
      </c>
      <c r="N2524" s="182">
        <f>IFERROR(_xll.qlIndexFixing(ONIndex1M,I2524,TRUE,_xll.ohTrigger(RecalcTrigger,Trigger1M)),NA())</f>
        <v>1.2895458114376979E-2</v>
      </c>
      <c r="O2524" s="44">
        <f>IFERROR(_xll.qlIndexFixing(ONIndex3M,I2524,TRUE,_xll.ohTrigger(RecalcTrigger,Trigger3M)),NA())</f>
        <v>1.4135997892079644E-2</v>
      </c>
      <c r="P2524" s="44">
        <f>IFERROR(_xll.qlIndexFixing(ONIndex6M,I2524,TRUE,_xll.ohTrigger(RecalcTrigger,Trigger6M)),NA())</f>
        <v>1.2856244959733587E-2</v>
      </c>
      <c r="Q2524" s="183">
        <f>IFERROR(_xll.qlIndexFixing(ONIndex1Y,I2524,TRUE,_xll.ohTrigger(RecalcTrigger,Trigger1Y)),NA())</f>
        <v>1.3455194772360457E-2</v>
      </c>
    </row>
    <row r="2525" spans="2:17" x14ac:dyDescent="0.2">
      <c r="B2525" s="39" t="s">
        <v>42</v>
      </c>
      <c r="D2525" s="42">
        <f>_xll.qlCalendarAdvance(Calendar,$D2524,B2525,"f",FALSE)</f>
        <v>57165</v>
      </c>
      <c r="E2525" s="177">
        <f>_xll.qlInterestRateIndexValueDate(IndexON,D2525)</f>
        <v>57165</v>
      </c>
      <c r="F2525" s="193">
        <f>IFERROR(_xll.qlIndexFixing(IndexON,D2525,TRUE,_xll.ohTrigger(RecalcTrigger,TriggerON)),NA())</f>
        <v>1.2885037146688205E-2</v>
      </c>
      <c r="H2525" s="42">
        <f>_xll.qlCalendarAdvance(Calendar,$H2524,B2525,"f",FALSE)</f>
        <v>57165</v>
      </c>
      <c r="I2525" s="177">
        <f>_xll.qlInterestRateIndexValueDate(Index1M,$H2525)</f>
        <v>57167</v>
      </c>
      <c r="J2525" s="182">
        <f>IFERROR(_xll.qlIndexFixing(Index1M,$H2525,TRUE,_xll.ohTrigger(RecalcTrigger,Trigger1M)),NA())</f>
        <v>1.2870697575220469E-2</v>
      </c>
      <c r="K2525" s="44">
        <f>IFERROR(_xll.qlIndexFixing(Index3M,H2525,TRUE,_xll.ohTrigger(RecalcTrigger,Trigger3M)),NA())</f>
        <v>1.4029491559160471E-2</v>
      </c>
      <c r="L2525" s="44">
        <f>IFERROR(_xll.qlIndexFixing(Index6M,$H2525,TRUE,_xll.ohTrigger(RecalcTrigger,Trigger6M)),NA())</f>
        <v>1.2704090680594944E-2</v>
      </c>
      <c r="M2525" s="183">
        <f>IFERROR(_xll.qlIndexFixing(Index1Y,$H2525,TRUE,_xll.ohTrigger(RecalcTrigger,Trigger1Y)),NA())</f>
        <v>1.328168868901093E-2</v>
      </c>
      <c r="N2525" s="182">
        <f>IFERROR(_xll.qlIndexFixing(ONIndex1M,I2525,TRUE,_xll.ohTrigger(RecalcTrigger,Trigger1M)),NA())</f>
        <v>1.2883360301225721E-2</v>
      </c>
      <c r="O2525" s="44">
        <f>IFERROR(_xll.qlIndexFixing(ONIndex3M,I2525,TRUE,_xll.ohTrigger(RecalcTrigger,Trigger3M)),NA())</f>
        <v>1.4116893301530098E-2</v>
      </c>
      <c r="P2525" s="44">
        <f>IFERROR(_xll.qlIndexFixing(ONIndex6M,I2525,TRUE,_xll.ohTrigger(RecalcTrigger,Trigger6M)),NA())</f>
        <v>1.2841567352364081E-2</v>
      </c>
      <c r="Q2525" s="183">
        <f>IFERROR(_xll.qlIndexFixing(ONIndex1Y,I2525,TRUE,_xll.ohTrigger(RecalcTrigger,Trigger1Y)),NA())</f>
        <v>1.3444925438577116E-2</v>
      </c>
    </row>
    <row r="2526" spans="2:17" x14ac:dyDescent="0.2">
      <c r="B2526" s="39" t="s">
        <v>42</v>
      </c>
      <c r="D2526" s="42">
        <f>_xll.qlCalendarAdvance(Calendar,$D2525,B2526,"f",FALSE)</f>
        <v>57172</v>
      </c>
      <c r="E2526" s="177">
        <f>_xll.qlInterestRateIndexValueDate(IndexON,D2526)</f>
        <v>57172</v>
      </c>
      <c r="F2526" s="193">
        <f>IFERROR(_xll.qlIndexFixing(IndexON,D2526,TRUE,_xll.ohTrigger(RecalcTrigger,TriggerON)),NA())</f>
        <v>1.2873241478086328E-2</v>
      </c>
      <c r="H2526" s="42">
        <f>_xll.qlCalendarAdvance(Calendar,$H2525,B2526,"f",FALSE)</f>
        <v>57172</v>
      </c>
      <c r="I2526" s="177">
        <f>_xll.qlInterestRateIndexValueDate(Index1M,$H2526)</f>
        <v>57174</v>
      </c>
      <c r="J2526" s="182">
        <f>IFERROR(_xll.qlIndexFixing(Index1M,$H2526,TRUE,_xll.ohTrigger(RecalcTrigger,Trigger1M)),NA())</f>
        <v>1.285866064255986E-2</v>
      </c>
      <c r="K2526" s="44">
        <f>IFERROR(_xll.qlIndexFixing(Index3M,H2526,TRUE,_xll.ohTrigger(RecalcTrigger,Trigger3M)),NA())</f>
        <v>1.401058190448011E-2</v>
      </c>
      <c r="L2526" s="44">
        <f>IFERROR(_xll.qlIndexFixing(Index6M,$H2526,TRUE,_xll.ohTrigger(RecalcTrigger,Trigger6M)),NA())</f>
        <v>1.2690129415000154E-2</v>
      </c>
      <c r="M2526" s="183">
        <f>IFERROR(_xll.qlIndexFixing(Index1Y,$H2526,TRUE,_xll.ohTrigger(RecalcTrigger,Trigger1Y)),NA())</f>
        <v>1.3271855543217644E-2</v>
      </c>
      <c r="N2526" s="182">
        <f>IFERROR(_xll.qlIndexFixing(ONIndex1M,I2526,TRUE,_xll.ohTrigger(RecalcTrigger,Trigger1M)),NA())</f>
        <v>1.2871290469531615E-2</v>
      </c>
      <c r="O2526" s="44">
        <f>IFERROR(_xll.qlIndexFixing(ONIndex3M,I2526,TRUE,_xll.ohTrigger(RecalcTrigger,Trigger3M)),NA())</f>
        <v>1.409782600426901E-2</v>
      </c>
      <c r="P2526" s="44">
        <f>IFERROR(_xll.qlIndexFixing(ONIndex6M,I2526,TRUE,_xll.ohTrigger(RecalcTrigger,Trigger6M)),NA())</f>
        <v>1.282694767449577E-2</v>
      </c>
      <c r="Q2526" s="183">
        <f>IFERROR(_xll.qlIndexFixing(ONIndex1Y,I2526,TRUE,_xll.ohTrigger(RecalcTrigger,Trigger1Y)),NA())</f>
        <v>1.3434676509671561E-2</v>
      </c>
    </row>
    <row r="2527" spans="2:17" x14ac:dyDescent="0.2">
      <c r="B2527" s="39" t="s">
        <v>42</v>
      </c>
      <c r="D2527" s="42">
        <f>_xll.qlCalendarAdvance(Calendar,$D2526,B2527,"f",FALSE)</f>
        <v>57179</v>
      </c>
      <c r="E2527" s="177">
        <f>_xll.qlInterestRateIndexValueDate(IndexON,D2527)</f>
        <v>57179</v>
      </c>
      <c r="F2527" s="193">
        <f>IFERROR(_xll.qlIndexFixing(IndexON,D2527,TRUE,_xll.ohTrigger(RecalcTrigger,TriggerON)),NA())</f>
        <v>1.2861474091980796E-2</v>
      </c>
      <c r="H2527" s="42">
        <f>_xll.qlCalendarAdvance(Calendar,$H2526,B2527,"f",FALSE)</f>
        <v>57179</v>
      </c>
      <c r="I2527" s="177">
        <f>_xll.qlInterestRateIndexValueDate(Index1M,$H2527)</f>
        <v>57181</v>
      </c>
      <c r="J2527" s="182">
        <f>IFERROR(_xll.qlIndexFixing(Index1M,$H2527,TRUE,_xll.ohTrigger(RecalcTrigger,Trigger1M)),NA())</f>
        <v>1.2846651951285981E-2</v>
      </c>
      <c r="K2527" s="44">
        <f>IFERROR(_xll.qlIndexFixing(Index3M,H2527,TRUE,_xll.ohTrigger(RecalcTrigger,Trigger3M)),NA())</f>
        <v>1.3991710598257203E-2</v>
      </c>
      <c r="L2527" s="44">
        <f>IFERROR(_xll.qlIndexFixing(Index6M,$H2527,TRUE,_xll.ohTrigger(RecalcTrigger,Trigger6M)),NA())</f>
        <v>1.2676228517281221E-2</v>
      </c>
      <c r="M2527" s="183">
        <f>IFERROR(_xll.qlIndexFixing(Index1Y,$H2527,TRUE,_xll.ohTrigger(RecalcTrigger,Trigger1Y)),NA())</f>
        <v>1.3262044791883686E-2</v>
      </c>
      <c r="N2527" s="182">
        <f>IFERROR(_xll.qlIndexFixing(ONIndex1M,I2527,TRUE,_xll.ohTrigger(RecalcTrigger,Trigger1M)),NA())</f>
        <v>1.2859248701149184E-2</v>
      </c>
      <c r="O2527" s="44">
        <f>IFERROR(_xll.qlIndexFixing(ONIndex3M,I2527,TRUE,_xll.ohTrigger(RecalcTrigger,Trigger3M)),NA())</f>
        <v>1.4078796120120529E-2</v>
      </c>
      <c r="P2527" s="44">
        <f>IFERROR(_xll.qlIndexFixing(ONIndex6M,I2527,TRUE,_xll.ohTrigger(RecalcTrigger,Trigger6M)),NA())</f>
        <v>1.2812386068894455E-2</v>
      </c>
      <c r="Q2527" s="183">
        <f>IFERROR(_xll.qlIndexFixing(ONIndex1Y,I2527,TRUE,_xll.ohTrigger(RecalcTrigger,Trigger1Y)),NA())</f>
        <v>1.3424448046075454E-2</v>
      </c>
    </row>
    <row r="2528" spans="2:17" x14ac:dyDescent="0.2">
      <c r="B2528" s="39" t="s">
        <v>42</v>
      </c>
      <c r="D2528" s="42">
        <f>_xll.qlCalendarAdvance(Calendar,$D2527,B2528,"f",FALSE)</f>
        <v>57186</v>
      </c>
      <c r="E2528" s="177">
        <f>_xll.qlInterestRateIndexValueDate(IndexON,D2528)</f>
        <v>57186</v>
      </c>
      <c r="F2528" s="193">
        <f>IFERROR(_xll.qlIndexFixing(IndexON,D2528,TRUE,_xll.ohTrigger(RecalcTrigger,TriggerON)),NA())</f>
        <v>1.2849735070306068E-2</v>
      </c>
      <c r="H2528" s="42">
        <f>_xll.qlCalendarAdvance(Calendar,$H2527,B2528,"f",FALSE)</f>
        <v>57186</v>
      </c>
      <c r="I2528" s="177">
        <f>_xll.qlInterestRateIndexValueDate(Index1M,$H2528)</f>
        <v>57188</v>
      </c>
      <c r="J2528" s="182">
        <f>IFERROR(_xll.qlIndexFixing(Index1M,$H2528,TRUE,_xll.ohTrigger(RecalcTrigger,Trigger1M)),NA())</f>
        <v>1.2834671583225876E-2</v>
      </c>
      <c r="K2528" s="44">
        <f>IFERROR(_xll.qlIndexFixing(Index3M,H2528,TRUE,_xll.ohTrigger(RecalcTrigger,Trigger3M)),NA())</f>
        <v>1.3972877760202078E-2</v>
      </c>
      <c r="L2528" s="44">
        <f>IFERROR(_xll.qlIndexFixing(Index6M,$H2528,TRUE,_xll.ohTrigger(RecalcTrigger,Trigger6M)),NA())</f>
        <v>1.266238812992761E-2</v>
      </c>
      <c r="M2528" s="183">
        <f>IFERROR(_xll.qlIndexFixing(Index1Y,$H2528,TRUE,_xll.ohTrigger(RecalcTrigger,Trigger1Y)),NA())</f>
        <v>1.3252256495632343E-2</v>
      </c>
      <c r="N2528" s="182">
        <f>IFERROR(_xll.qlIndexFixing(ONIndex1M,I2528,TRUE,_xll.ohTrigger(RecalcTrigger,Trigger1M)),NA())</f>
        <v>1.2847235078172758E-2</v>
      </c>
      <c r="O2528" s="44">
        <f>IFERROR(_xll.qlIndexFixing(ONIndex3M,I2528,TRUE,_xll.ohTrigger(RecalcTrigger,Trigger3M)),NA())</f>
        <v>1.4059803769068679E-2</v>
      </c>
      <c r="P2528" s="44">
        <f>IFERROR(_xll.qlIndexFixing(ONIndex6M,I2528,TRUE,_xll.ohTrigger(RecalcTrigger,Trigger6M)),NA())</f>
        <v>1.279788267880555E-2</v>
      </c>
      <c r="Q2528" s="183">
        <f>IFERROR(_xll.qlIndexFixing(ONIndex1Y,I2528,TRUE,_xll.ohTrigger(RecalcTrigger,Trigger1Y)),NA())</f>
        <v>1.341424010830039E-2</v>
      </c>
    </row>
    <row r="2529" spans="2:17" x14ac:dyDescent="0.2">
      <c r="B2529" s="39" t="s">
        <v>42</v>
      </c>
      <c r="D2529" s="42">
        <f>_xll.qlCalendarAdvance(Calendar,$D2528,B2529,"f",FALSE)</f>
        <v>57193</v>
      </c>
      <c r="E2529" s="177">
        <f>_xll.qlInterestRateIndexValueDate(IndexON,D2529)</f>
        <v>57193</v>
      </c>
      <c r="F2529" s="193">
        <f>IFERROR(_xll.qlIndexFixing(IndexON,D2529,TRUE,_xll.ohTrigger(RecalcTrigger,TriggerON)),NA())</f>
        <v>1.283802449443705E-2</v>
      </c>
      <c r="H2529" s="42">
        <f>_xll.qlCalendarAdvance(Calendar,$H2528,B2529,"f",FALSE)</f>
        <v>57193</v>
      </c>
      <c r="I2529" s="177">
        <f>_xll.qlInterestRateIndexValueDate(Index1M,$H2529)</f>
        <v>57195</v>
      </c>
      <c r="J2529" s="182">
        <f>IFERROR(_xll.qlIndexFixing(Index1M,$H2529,TRUE,_xll.ohTrigger(RecalcTrigger,Trigger1M)),NA())</f>
        <v>1.2822719620199097E-2</v>
      </c>
      <c r="K2529" s="44">
        <f>IFERROR(_xll.qlIndexFixing(Index3M,H2529,TRUE,_xll.ohTrigger(RecalcTrigger,Trigger3M)),NA())</f>
        <v>1.395408351001985E-2</v>
      </c>
      <c r="L2529" s="44">
        <f>IFERROR(_xll.qlIndexFixing(Index6M,$H2529,TRUE,_xll.ohTrigger(RecalcTrigger,Trigger6M)),NA())</f>
        <v>1.264860839542878E-2</v>
      </c>
      <c r="M2529" s="183">
        <f>IFERROR(_xll.qlIndexFixing(Index1Y,$H2529,TRUE,_xll.ohTrigger(RecalcTrigger,Trigger1Y)),NA())</f>
        <v>1.3242490715086904E-2</v>
      </c>
      <c r="N2529" s="182">
        <f>IFERROR(_xll.qlIndexFixing(ONIndex1M,I2529,TRUE,_xll.ohTrigger(RecalcTrigger,Trigger1M)),NA())</f>
        <v>1.2835249681897309E-2</v>
      </c>
      <c r="O2529" s="44">
        <f>IFERROR(_xll.qlIndexFixing(ONIndex3M,I2529,TRUE,_xll.ohTrigger(RecalcTrigger,Trigger3M)),NA())</f>
        <v>1.4040849070777739E-2</v>
      </c>
      <c r="P2529" s="44">
        <f>IFERROR(_xll.qlIndexFixing(ONIndex6M,I2529,TRUE,_xll.ohTrigger(RecalcTrigger,Trigger6M)),NA())</f>
        <v>1.2783437646435303E-2</v>
      </c>
      <c r="Q2529" s="183">
        <f>IFERROR(_xll.qlIndexFixing(ONIndex1Y,I2529,TRUE,_xll.ohTrigger(RecalcTrigger,Trigger1Y)),NA())</f>
        <v>1.3404052756618157E-2</v>
      </c>
    </row>
    <row r="2530" spans="2:17" x14ac:dyDescent="0.2">
      <c r="B2530" s="39" t="s">
        <v>42</v>
      </c>
      <c r="D2530" s="42">
        <f>_xll.qlCalendarAdvance(Calendar,$D2529,B2530,"f",FALSE)</f>
        <v>57200</v>
      </c>
      <c r="E2530" s="177">
        <f>_xll.qlInterestRateIndexValueDate(IndexON,D2530)</f>
        <v>57200</v>
      </c>
      <c r="F2530" s="193">
        <f>IFERROR(_xll.qlIndexFixing(IndexON,D2530,TRUE,_xll.ohTrigger(RecalcTrigger,TriggerON)),NA())</f>
        <v>1.2826342445988459E-2</v>
      </c>
      <c r="H2530" s="42">
        <f>_xll.qlCalendarAdvance(Calendar,$H2529,B2530,"f",FALSE)</f>
        <v>57200</v>
      </c>
      <c r="I2530" s="177">
        <f>_xll.qlInterestRateIndexValueDate(Index1M,$H2530)</f>
        <v>57202</v>
      </c>
      <c r="J2530" s="182">
        <f>IFERROR(_xll.qlIndexFixing(Index1M,$H2530,TRUE,_xll.ohTrigger(RecalcTrigger,Trigger1M)),NA())</f>
        <v>1.2810796144025194E-2</v>
      </c>
      <c r="K2530" s="44">
        <f>IFERROR(_xll.qlIndexFixing(Index3M,H2530,TRUE,_xll.ohTrigger(RecalcTrigger,Trigger3M)),NA())</f>
        <v>1.3935327967416504E-2</v>
      </c>
      <c r="L2530" s="44">
        <f>IFERROR(_xll.qlIndexFixing(Index6M,$H2530,TRUE,_xll.ohTrigger(RecalcTrigger,Trigger6M)),NA())</f>
        <v>1.2634889456276771E-2</v>
      </c>
      <c r="M2530" s="183">
        <f>IFERROR(_xll.qlIndexFixing(Index1Y,$H2530,TRUE,_xll.ohTrigger(RecalcTrigger,Trigger1Y)),NA())</f>
        <v>1.3232747510868902E-2</v>
      </c>
      <c r="N2530" s="182">
        <f>IFERROR(_xll.qlIndexFixing(ONIndex1M,I2530,TRUE,_xll.ohTrigger(RecalcTrigger,Trigger1M)),NA())</f>
        <v>1.2823292594417168E-2</v>
      </c>
      <c r="O2530" s="44">
        <f>IFERROR(_xll.qlIndexFixing(ONIndex3M,I2530,TRUE,_xll.ohTrigger(RecalcTrigger,Trigger3M)),NA())</f>
        <v>1.4021932145071858E-2</v>
      </c>
      <c r="P2530" s="44">
        <f>IFERROR(_xll.qlIndexFixing(ONIndex6M,I2530,TRUE,_xll.ohTrigger(RecalcTrigger,Trigger6M)),NA())</f>
        <v>1.2769051115109065E-2</v>
      </c>
      <c r="Q2530" s="183">
        <f>IFERROR(_xll.qlIndexFixing(ONIndex1Y,I2530,TRUE,_xll.ohTrigger(RecalcTrigger,Trigger1Y)),NA())</f>
        <v>1.3393886051780157E-2</v>
      </c>
    </row>
    <row r="2531" spans="2:17" x14ac:dyDescent="0.2">
      <c r="B2531" s="39" t="s">
        <v>42</v>
      </c>
      <c r="D2531" s="42">
        <f>_xll.qlCalendarAdvance(Calendar,$D2530,B2531,"f",FALSE)</f>
        <v>57207</v>
      </c>
      <c r="E2531" s="177">
        <f>_xll.qlInterestRateIndexValueDate(IndexON,D2531)</f>
        <v>57207</v>
      </c>
      <c r="F2531" s="193">
        <f>IFERROR(_xll.qlIndexFixing(IndexON,D2531,TRUE,_xll.ohTrigger(RecalcTrigger,TriggerON)),NA())</f>
        <v>1.2814689006894753E-2</v>
      </c>
      <c r="H2531" s="42">
        <f>_xll.qlCalendarAdvance(Calendar,$H2530,B2531,"f",FALSE)</f>
        <v>57207</v>
      </c>
      <c r="I2531" s="177">
        <f>_xll.qlInterestRateIndexValueDate(Index1M,$H2531)</f>
        <v>57209</v>
      </c>
      <c r="J2531" s="182">
        <f>IFERROR(_xll.qlIndexFixing(Index1M,$H2531,TRUE,_xll.ohTrigger(RecalcTrigger,Trigger1M)),NA())</f>
        <v>1.2798901236528715E-2</v>
      </c>
      <c r="K2531" s="44">
        <f>IFERROR(_xll.qlIndexFixing(Index3M,H2531,TRUE,_xll.ohTrigger(RecalcTrigger,Trigger3M)),NA())</f>
        <v>1.3916611252095415E-2</v>
      </c>
      <c r="L2531" s="44">
        <f>IFERROR(_xll.qlIndexFixing(Index6M,$H2531,TRUE,_xll.ohTrigger(RecalcTrigger,Trigger6M)),NA())</f>
        <v>1.2621231454966204E-2</v>
      </c>
      <c r="M2531" s="183">
        <f>IFERROR(_xll.qlIndexFixing(Index1Y,$H2531,TRUE,_xll.ohTrigger(RecalcTrigger,Trigger1Y)),NA())</f>
        <v>1.3223026943599215E-2</v>
      </c>
      <c r="N2531" s="182">
        <f>IFERROR(_xll.qlIndexFixing(ONIndex1M,I2531,TRUE,_xll.ohTrigger(RecalcTrigger,Trigger1M)),NA())</f>
        <v>1.2811363897586858E-2</v>
      </c>
      <c r="O2531" s="44">
        <f>IFERROR(_xll.qlIndexFixing(ONIndex3M,I2531,TRUE,_xll.ohTrigger(RecalcTrigger,Trigger3M)),NA())</f>
        <v>1.4003053111775188E-2</v>
      </c>
      <c r="P2531" s="44">
        <f>IFERROR(_xll.qlIndexFixing(ONIndex6M,I2531,TRUE,_xll.ohTrigger(RecalcTrigger,Trigger6M)),NA())</f>
        <v>1.2754723227432763E-2</v>
      </c>
      <c r="Q2531" s="183">
        <f>IFERROR(_xll.qlIndexFixing(ONIndex1Y,I2531,TRUE,_xll.ohTrigger(RecalcTrigger,Trigger1Y)),NA())</f>
        <v>1.3383740054138116E-2</v>
      </c>
    </row>
    <row r="2532" spans="2:17" x14ac:dyDescent="0.2">
      <c r="B2532" s="39" t="s">
        <v>42</v>
      </c>
      <c r="D2532" s="42">
        <f>_xll.qlCalendarAdvance(Calendar,$D2531,B2532,"f",FALSE)</f>
        <v>57214</v>
      </c>
      <c r="E2532" s="177">
        <f>_xll.qlInterestRateIndexValueDate(IndexON,D2532)</f>
        <v>57214</v>
      </c>
      <c r="F2532" s="193">
        <f>IFERROR(_xll.qlIndexFixing(IndexON,D2532,TRUE,_xll.ohTrigger(RecalcTrigger,TriggerON)),NA())</f>
        <v>1.2803064258450902E-2</v>
      </c>
      <c r="H2532" s="42">
        <f>_xll.qlCalendarAdvance(Calendar,$H2531,B2532,"f",FALSE)</f>
        <v>57214</v>
      </c>
      <c r="I2532" s="177">
        <f>_xll.qlInterestRateIndexValueDate(Index1M,$H2532)</f>
        <v>57216</v>
      </c>
      <c r="J2532" s="182">
        <f>IFERROR(_xll.qlIndexFixing(Index1M,$H2532,TRUE,_xll.ohTrigger(RecalcTrigger,Trigger1M)),NA())</f>
        <v>1.2787034979534206E-2</v>
      </c>
      <c r="K2532" s="44">
        <f>IFERROR(_xll.qlIndexFixing(Index3M,H2532,TRUE,_xll.ohTrigger(RecalcTrigger,Trigger3M)),NA())</f>
        <v>1.3897933483759964E-2</v>
      </c>
      <c r="L2532" s="44">
        <f>IFERROR(_xll.qlIndexFixing(Index6M,$H2532,TRUE,_xll.ohTrigger(RecalcTrigger,Trigger6M)),NA())</f>
        <v>1.2607634533991692E-2</v>
      </c>
      <c r="M2532" s="183">
        <f>IFERROR(_xll.qlIndexFixing(Index1Y,$H2532,TRUE,_xll.ohTrigger(RecalcTrigger,Trigger1Y)),NA())</f>
        <v>1.3213329073898066E-2</v>
      </c>
      <c r="N2532" s="182">
        <f>IFERROR(_xll.qlIndexFixing(ONIndex1M,I2532,TRUE,_xll.ohTrigger(RecalcTrigger,Trigger1M)),NA())</f>
        <v>1.2799463673021094E-2</v>
      </c>
      <c r="O2532" s="44">
        <f>IFERROR(_xll.qlIndexFixing(ONIndex3M,I2532,TRUE,_xll.ohTrigger(RecalcTrigger,Trigger3M)),NA())</f>
        <v>1.398421209087175E-2</v>
      </c>
      <c r="P2532" s="44">
        <f>IFERROR(_xll.qlIndexFixing(ONIndex6M,I2532,TRUE,_xll.ohTrigger(RecalcTrigger,Trigger6M)),NA())</f>
        <v>1.2740454126571876E-2</v>
      </c>
      <c r="Q2532" s="183">
        <f>IFERROR(_xll.qlIndexFixing(ONIndex1Y,I2532,TRUE,_xll.ohTrigger(RecalcTrigger,Trigger1Y)),NA())</f>
        <v>1.3373614824123692E-2</v>
      </c>
    </row>
    <row r="2533" spans="2:17" x14ac:dyDescent="0.2">
      <c r="B2533" s="39" t="s">
        <v>42</v>
      </c>
      <c r="D2533" s="42">
        <f>_xll.qlCalendarAdvance(Calendar,$D2532,B2533,"f",FALSE)</f>
        <v>57221</v>
      </c>
      <c r="E2533" s="177">
        <f>_xll.qlInterestRateIndexValueDate(IndexON,D2533)</f>
        <v>57221</v>
      </c>
      <c r="F2533" s="193">
        <f>IFERROR(_xll.qlIndexFixing(IndexON,D2533,TRUE,_xll.ohTrigger(RecalcTrigger,TriggerON)),NA())</f>
        <v>1.2791468282351559E-2</v>
      </c>
      <c r="H2533" s="42">
        <f>_xll.qlCalendarAdvance(Calendar,$H2532,B2533,"f",FALSE)</f>
        <v>57221</v>
      </c>
      <c r="I2533" s="177">
        <f>_xll.qlInterestRateIndexValueDate(Index1M,$H2533)</f>
        <v>57223</v>
      </c>
      <c r="J2533" s="182">
        <f>IFERROR(_xll.qlIndexFixing(Index1M,$H2533,TRUE,_xll.ohTrigger(RecalcTrigger,Trigger1M)),NA())</f>
        <v>1.2777047153798168E-2</v>
      </c>
      <c r="K2533" s="44">
        <f>IFERROR(_xll.qlIndexFixing(Index3M,H2533,TRUE,_xll.ohTrigger(RecalcTrigger,Trigger3M)),NA())</f>
        <v>1.3880351456877946E-2</v>
      </c>
      <c r="L2533" s="44">
        <f>IFERROR(_xll.qlIndexFixing(Index6M,$H2533,TRUE,_xll.ohTrigger(RecalcTrigger,Trigger6M)),NA())</f>
        <v>1.259773060241298E-2</v>
      </c>
      <c r="M2533" s="183">
        <f>IFERROR(_xll.qlIndexFixing(Index1Y,$H2533,TRUE,_xll.ohTrigger(RecalcTrigger,Trigger1Y)),NA())</f>
        <v>1.3203653962385018E-2</v>
      </c>
      <c r="N2533" s="182">
        <f>IFERROR(_xll.qlIndexFixing(ONIndex1M,I2533,TRUE,_xll.ohTrigger(RecalcTrigger,Trigger1M)),NA())</f>
        <v>1.2787592002814208E-2</v>
      </c>
      <c r="O2533" s="44">
        <f>IFERROR(_xll.qlIndexFixing(ONIndex3M,I2533,TRUE,_xll.ohTrigger(RecalcTrigger,Trigger3M)),NA())</f>
        <v>1.3965409202025825E-2</v>
      </c>
      <c r="P2533" s="44">
        <f>IFERROR(_xll.qlIndexFixing(ONIndex6M,I2533,TRUE,_xll.ohTrigger(RecalcTrigger,Trigger6M)),NA())</f>
        <v>1.272624395497246E-2</v>
      </c>
      <c r="Q2533" s="183">
        <f>IFERROR(_xll.qlIndexFixing(ONIndex1Y,I2533,TRUE,_xll.ohTrigger(RecalcTrigger,Trigger1Y)),NA())</f>
        <v>1.3363510422168545E-2</v>
      </c>
    </row>
    <row r="2534" spans="2:17" x14ac:dyDescent="0.2">
      <c r="B2534" s="39" t="s">
        <v>42</v>
      </c>
      <c r="D2534" s="42">
        <f>_xll.qlCalendarAdvance(Calendar,$D2533,B2534,"f",FALSE)</f>
        <v>57228</v>
      </c>
      <c r="E2534" s="177">
        <f>_xll.qlInterestRateIndexValueDate(IndexON,D2534)</f>
        <v>57228</v>
      </c>
      <c r="F2534" s="193">
        <f>IFERROR(_xll.qlIndexFixing(IndexON,D2534,TRUE,_xll.ohTrigger(RecalcTrigger,TriggerON)),NA())</f>
        <v>1.277990116037131E-2</v>
      </c>
      <c r="H2534" s="42">
        <f>_xll.qlCalendarAdvance(Calendar,$H2533,B2534,"f",FALSE)</f>
        <v>57228</v>
      </c>
      <c r="I2534" s="177">
        <f>_xll.qlInterestRateIndexValueDate(Index1M,$H2534)</f>
        <v>57230</v>
      </c>
      <c r="J2534" s="182">
        <f>IFERROR(_xll.qlIndexFixing(Index1M,$H2534,TRUE,_xll.ohTrigger(RecalcTrigger,Trigger1M)),NA())</f>
        <v>1.2763388744329307E-2</v>
      </c>
      <c r="K2534" s="44">
        <f>IFERROR(_xll.qlIndexFixing(Index3M,H2534,TRUE,_xll.ohTrigger(RecalcTrigger,Trigger3M)),NA())</f>
        <v>1.3861749835429493E-2</v>
      </c>
      <c r="L2534" s="44">
        <f>IFERROR(_xll.qlIndexFixing(Index6M,$H2534,TRUE,_xll.ohTrigger(RecalcTrigger,Trigger6M)),NA())</f>
        <v>1.2584236465925431E-2</v>
      </c>
      <c r="M2534" s="183">
        <f>IFERROR(_xll.qlIndexFixing(Index1Y,$H2534,TRUE,_xll.ohTrigger(RecalcTrigger,Trigger1Y)),NA())</f>
        <v>1.3194001669678102E-2</v>
      </c>
      <c r="N2534" s="182">
        <f>IFERROR(_xll.qlIndexFixing(ONIndex1M,I2534,TRUE,_xll.ohTrigger(RecalcTrigger,Trigger1M)),NA())</f>
        <v>1.2775748968660849E-2</v>
      </c>
      <c r="O2534" s="44">
        <f>IFERROR(_xll.qlIndexFixing(ONIndex3M,I2534,TRUE,_xll.ohTrigger(RecalcTrigger,Trigger3M)),NA())</f>
        <v>1.3946644565381305E-2</v>
      </c>
      <c r="P2534" s="44">
        <f>IFERROR(_xll.qlIndexFixing(ONIndex6M,I2534,TRUE,_xll.ohTrigger(RecalcTrigger,Trigger6M)),NA())</f>
        <v>1.2712092855560186E-2</v>
      </c>
      <c r="Q2534" s="183">
        <f>IFERROR(_xll.qlIndexFixing(ONIndex1Y,I2534,TRUE,_xll.ohTrigger(RecalcTrigger,Trigger1Y)),NA())</f>
        <v>1.3353426908864208E-2</v>
      </c>
    </row>
    <row r="2535" spans="2:17" x14ac:dyDescent="0.2">
      <c r="B2535" s="39" t="s">
        <v>42</v>
      </c>
      <c r="D2535" s="42">
        <f>_xll.qlCalendarAdvance(Calendar,$D2534,B2535,"f",FALSE)</f>
        <v>57235</v>
      </c>
      <c r="E2535" s="177">
        <f>_xll.qlInterestRateIndexValueDate(IndexON,D2535)</f>
        <v>57235</v>
      </c>
      <c r="F2535" s="193">
        <f>IFERROR(_xll.qlIndexFixing(IndexON,D2535,TRUE,_xll.ohTrigger(RecalcTrigger,TriggerON)),NA())</f>
        <v>1.2768362974124869E-2</v>
      </c>
      <c r="H2535" s="42">
        <f>_xll.qlCalendarAdvance(Calendar,$H2534,B2535,"f",FALSE)</f>
        <v>57235</v>
      </c>
      <c r="I2535" s="177">
        <f>_xll.qlInterestRateIndexValueDate(Index1M,$H2535)</f>
        <v>57237</v>
      </c>
      <c r="J2535" s="182">
        <f>IFERROR(_xll.qlIndexFixing(Index1M,$H2535,TRUE,_xll.ohTrigger(RecalcTrigger,Trigger1M)),NA())</f>
        <v>1.2751608929758018E-2</v>
      </c>
      <c r="K2535" s="44">
        <f>IFERROR(_xll.qlIndexFixing(Index3M,H2535,TRUE,_xll.ohTrigger(RecalcTrigger,Trigger3M)),NA())</f>
        <v>1.3843187509052854E-2</v>
      </c>
      <c r="L2535" s="44">
        <f>IFERROR(_xll.qlIndexFixing(Index6M,$H2535,TRUE,_xll.ohTrigger(RecalcTrigger,Trigger6M)),NA())</f>
        <v>1.2570803773168427E-2</v>
      </c>
      <c r="M2535" s="183">
        <f>IFERROR(_xll.qlIndexFixing(Index1Y,$H2535,TRUE,_xll.ohTrigger(RecalcTrigger,Trigger1Y)),NA())</f>
        <v>1.3184372256395788E-2</v>
      </c>
      <c r="N2535" s="182">
        <f>IFERROR(_xll.qlIndexFixing(ONIndex1M,I2535,TRUE,_xll.ohTrigger(RecalcTrigger,Trigger1M)),NA())</f>
        <v>1.2763934652415543E-2</v>
      </c>
      <c r="O2535" s="44">
        <f>IFERROR(_xll.qlIndexFixing(ONIndex3M,I2535,TRUE,_xll.ohTrigger(RecalcTrigger,Trigger3M)),NA())</f>
        <v>1.3927918300202791E-2</v>
      </c>
      <c r="P2535" s="44">
        <f>IFERROR(_xll.qlIndexFixing(ONIndex6M,I2535,TRUE,_xll.ohTrigger(RecalcTrigger,Trigger6M)),NA())</f>
        <v>1.2698000971420598E-2</v>
      </c>
      <c r="Q2535" s="183">
        <f>IFERROR(_xll.qlIndexFixing(ONIndex1Y,I2535,TRUE,_xll.ohTrigger(RecalcTrigger,Trigger1Y)),NA())</f>
        <v>1.3343364344562403E-2</v>
      </c>
    </row>
    <row r="2536" spans="2:17" x14ac:dyDescent="0.2">
      <c r="B2536" s="39" t="s">
        <v>42</v>
      </c>
      <c r="D2536" s="42">
        <f>_xll.qlCalendarAdvance(Calendar,$D2535,B2536,"f",FALSE)</f>
        <v>57242</v>
      </c>
      <c r="E2536" s="177">
        <f>_xll.qlInterestRateIndexValueDate(IndexON,D2536)</f>
        <v>57242</v>
      </c>
      <c r="F2536" s="193">
        <f>IFERROR(_xll.qlIndexFixing(IndexON,D2536,TRUE,_xll.ohTrigger(RecalcTrigger,TriggerON)),NA())</f>
        <v>1.2756853805147017E-2</v>
      </c>
      <c r="H2536" s="42">
        <f>_xll.qlCalendarAdvance(Calendar,$H2535,B2536,"f",FALSE)</f>
        <v>57242</v>
      </c>
      <c r="I2536" s="177">
        <f>_xll.qlInterestRateIndexValueDate(Index1M,$H2536)</f>
        <v>57244</v>
      </c>
      <c r="J2536" s="182">
        <f>IFERROR(_xll.qlIndexFixing(Index1M,$H2536,TRUE,_xll.ohTrigger(RecalcTrigger,Trigger1M)),NA())</f>
        <v>1.2739858092976897E-2</v>
      </c>
      <c r="K2536" s="44">
        <f>IFERROR(_xll.qlIndexFixing(Index3M,H2536,TRUE,_xll.ohTrigger(RecalcTrigger,Trigger3M)),NA())</f>
        <v>1.3824664597449196E-2</v>
      </c>
      <c r="L2536" s="44">
        <f>IFERROR(_xll.qlIndexFixing(Index6M,$H2536,TRUE,_xll.ohTrigger(RecalcTrigger,Trigger6M)),NA())</f>
        <v>1.2557432666653386E-2</v>
      </c>
      <c r="M2536" s="183">
        <f>IFERROR(_xll.qlIndexFixing(Index1Y,$H2536,TRUE,_xll.ohTrigger(RecalcTrigger,Trigger1Y)),NA())</f>
        <v>1.3174765783153916E-2</v>
      </c>
      <c r="N2536" s="182">
        <f>IFERROR(_xll.qlIndexFixing(ONIndex1M,I2536,TRUE,_xll.ohTrigger(RecalcTrigger,Trigger1M)),NA())</f>
        <v>1.2752149135693003E-2</v>
      </c>
      <c r="O2536" s="44">
        <f>IFERROR(_xll.qlIndexFixing(ONIndex3M,I2536,TRUE,_xll.ohTrigger(RecalcTrigger,Trigger3M)),NA())</f>
        <v>1.3909230526634175E-2</v>
      </c>
      <c r="P2536" s="44">
        <f>IFERROR(_xll.qlIndexFixing(ONIndex6M,I2536,TRUE,_xll.ohTrigger(RecalcTrigger,Trigger6M)),NA())</f>
        <v>1.2683968445079685E-2</v>
      </c>
      <c r="Q2536" s="183">
        <f>IFERROR(_xll.qlIndexFixing(ONIndex1Y,I2536,TRUE,_xll.ohTrigger(RecalcTrigger,Trigger1Y)),NA())</f>
        <v>1.3333322789934599E-2</v>
      </c>
    </row>
    <row r="2537" spans="2:17" x14ac:dyDescent="0.2">
      <c r="B2537" s="39" t="s">
        <v>42</v>
      </c>
      <c r="D2537" s="42">
        <f>_xll.qlCalendarAdvance(Calendar,$D2536,B2537,"f",FALSE)</f>
        <v>57249</v>
      </c>
      <c r="E2537" s="177">
        <f>_xll.qlInterestRateIndexValueDate(IndexON,D2537)</f>
        <v>57249</v>
      </c>
      <c r="F2537" s="193">
        <f>IFERROR(_xll.qlIndexFixing(IndexON,D2537,TRUE,_xll.ohTrigger(RecalcTrigger,TriggerON)),NA())</f>
        <v>1.2745373735132404E-2</v>
      </c>
      <c r="H2537" s="42">
        <f>_xll.qlCalendarAdvance(Calendar,$H2536,B2537,"f",FALSE)</f>
        <v>57249</v>
      </c>
      <c r="I2537" s="177">
        <f>_xll.qlInterestRateIndexValueDate(Index1M,$H2537)</f>
        <v>57251</v>
      </c>
      <c r="J2537" s="182">
        <f>IFERROR(_xll.qlIndexFixing(Index1M,$H2537,TRUE,_xll.ohTrigger(RecalcTrigger,Trigger1M)),NA())</f>
        <v>1.2728136315805494E-2</v>
      </c>
      <c r="K2537" s="44">
        <f>IFERROR(_xll.qlIndexFixing(Index3M,H2537,TRUE,_xll.ohTrigger(RecalcTrigger,Trigger3M)),NA())</f>
        <v>1.3806181220314425E-2</v>
      </c>
      <c r="L2537" s="44">
        <f>IFERROR(_xll.qlIndexFixing(Index6M,$H2537,TRUE,_xll.ohTrigger(RecalcTrigger,Trigger6M)),NA())</f>
        <v>1.2544123288892164E-2</v>
      </c>
      <c r="M2537" s="183">
        <f>IFERROR(_xll.qlIndexFixing(Index1Y,$H2537,TRUE,_xll.ohTrigger(RecalcTrigger,Trigger1Y)),NA())</f>
        <v>1.3165182310569424E-2</v>
      </c>
      <c r="N2537" s="182">
        <f>IFERROR(_xll.qlIndexFixing(ONIndex1M,I2537,TRUE,_xll.ohTrigger(RecalcTrigger,Trigger1M)),NA())</f>
        <v>1.2740392500667497E-2</v>
      </c>
      <c r="O2537" s="44">
        <f>IFERROR(_xll.qlIndexFixing(ONIndex3M,I2537,TRUE,_xll.ohTrigger(RecalcTrigger,Trigger3M)),NA())</f>
        <v>1.3890581364659482E-2</v>
      </c>
      <c r="P2537" s="44">
        <f>IFERROR(_xll.qlIndexFixing(ONIndex6M,I2537,TRUE,_xll.ohTrigger(RecalcTrigger,Trigger6M)),NA())</f>
        <v>1.2669995419702929E-2</v>
      </c>
      <c r="Q2537" s="183">
        <f>IFERROR(_xll.qlIndexFixing(ONIndex1Y,I2537,TRUE,_xll.ohTrigger(RecalcTrigger,Trigger1Y)),NA())</f>
        <v>1.332330230509271E-2</v>
      </c>
    </row>
    <row r="2538" spans="2:17" x14ac:dyDescent="0.2">
      <c r="B2538" s="39" t="s">
        <v>42</v>
      </c>
      <c r="D2538" s="42">
        <f>_xll.qlCalendarAdvance(Calendar,$D2537,B2538,"f",FALSE)</f>
        <v>57256</v>
      </c>
      <c r="E2538" s="177">
        <f>_xll.qlInterestRateIndexValueDate(IndexON,D2538)</f>
        <v>57256</v>
      </c>
      <c r="F2538" s="193">
        <f>IFERROR(_xll.qlIndexFixing(IndexON,D2538,TRUE,_xll.ohTrigger(RecalcTrigger,TriggerON)),NA())</f>
        <v>1.273392284577568E-2</v>
      </c>
      <c r="H2538" s="42">
        <f>_xll.qlCalendarAdvance(Calendar,$H2537,B2538,"f",FALSE)</f>
        <v>57256</v>
      </c>
      <c r="I2538" s="177">
        <f>_xll.qlInterestRateIndexValueDate(Index1M,$H2538)</f>
        <v>57258</v>
      </c>
      <c r="J2538" s="182">
        <f>IFERROR(_xll.qlIndexFixing(Index1M,$H2538,TRUE,_xll.ohTrigger(RecalcTrigger,Trigger1M)),NA())</f>
        <v>1.2716443680058365E-2</v>
      </c>
      <c r="K2538" s="44">
        <f>IFERROR(_xll.qlIndexFixing(Index3M,H2538,TRUE,_xll.ohTrigger(RecalcTrigger,Trigger3M)),NA())</f>
        <v>1.3786691463670554E-2</v>
      </c>
      <c r="L2538" s="44">
        <f>IFERROR(_xll.qlIndexFixing(Index6M,$H2538,TRUE,_xll.ohTrigger(RecalcTrigger,Trigger6M)),NA())</f>
        <v>1.2530168622611696E-2</v>
      </c>
      <c r="M2538" s="183">
        <f>IFERROR(_xll.qlIndexFixing(Index1Y,$H2538,TRUE,_xll.ohTrigger(RecalcTrigger,Trigger1Y)),NA())</f>
        <v>1.3155621899257274E-2</v>
      </c>
      <c r="N2538" s="182">
        <f>IFERROR(_xll.qlIndexFixing(ONIndex1M,I2538,TRUE,_xll.ohTrigger(RecalcTrigger,Trigger1M)),NA())</f>
        <v>1.2728664828873804E-2</v>
      </c>
      <c r="O2538" s="44">
        <f>IFERROR(_xll.qlIndexFixing(ONIndex3M,I2538,TRUE,_xll.ohTrigger(RecalcTrigger,Trigger3M)),NA())</f>
        <v>1.3871970934022926E-2</v>
      </c>
      <c r="P2538" s="44">
        <f>IFERROR(_xll.qlIndexFixing(ONIndex6M,I2538,TRUE,_xll.ohTrigger(RecalcTrigger,Trigger6M)),NA())</f>
        <v>1.2656082037896255E-2</v>
      </c>
      <c r="Q2538" s="183">
        <f>IFERROR(_xll.qlIndexFixing(ONIndex1Y,I2538,TRUE,_xll.ohTrigger(RecalcTrigger,Trigger1Y)),NA())</f>
        <v>1.3313302950948014E-2</v>
      </c>
    </row>
    <row r="2539" spans="2:17" x14ac:dyDescent="0.2">
      <c r="B2539" s="39" t="s">
        <v>42</v>
      </c>
      <c r="D2539" s="42">
        <f>_xll.qlCalendarAdvance(Calendar,$D2538,B2539,"f",FALSE)</f>
        <v>57263</v>
      </c>
      <c r="E2539" s="177">
        <f>_xll.qlInterestRateIndexValueDate(IndexON,D2539)</f>
        <v>57263</v>
      </c>
      <c r="F2539" s="193">
        <f>IFERROR(_xll.qlIndexFixing(IndexON,D2539,TRUE,_xll.ohTrigger(RecalcTrigger,TriggerON)),NA())</f>
        <v>1.2722501218371818E-2</v>
      </c>
      <c r="H2539" s="42">
        <f>_xll.qlCalendarAdvance(Calendar,$H2538,B2539,"f",FALSE)</f>
        <v>57263</v>
      </c>
      <c r="I2539" s="177">
        <f>_xll.qlInterestRateIndexValueDate(Index1M,$H2539)</f>
        <v>57265</v>
      </c>
      <c r="J2539" s="182">
        <f>IFERROR(_xll.qlIndexFixing(Index1M,$H2539,TRUE,_xll.ohTrigger(RecalcTrigger,Trigger1M)),NA())</f>
        <v>1.2704780267562554E-2</v>
      </c>
      <c r="K2539" s="44">
        <f>IFERROR(_xll.qlIndexFixing(Index3M,H2539,TRUE,_xll.ohTrigger(RecalcTrigger,Trigger3M)),NA())</f>
        <v>1.3768289675823999E-2</v>
      </c>
      <c r="L2539" s="44">
        <f>IFERROR(_xll.qlIndexFixing(Index6M,$H2539,TRUE,_xll.ohTrigger(RecalcTrigger,Trigger6M)),NA())</f>
        <v>1.2516987152058824E-2</v>
      </c>
      <c r="M2539" s="183">
        <f>IFERROR(_xll.qlIndexFixing(Index1Y,$H2539,TRUE,_xll.ohTrigger(RecalcTrigger,Trigger1Y)),NA())</f>
        <v>1.3146084609831995E-2</v>
      </c>
      <c r="N2539" s="182">
        <f>IFERROR(_xll.qlIndexFixing(ONIndex1M,I2539,TRUE,_xll.ohTrigger(RecalcTrigger,Trigger1M)),NA())</f>
        <v>1.2716966202246383E-2</v>
      </c>
      <c r="O2539" s="44">
        <f>IFERROR(_xll.qlIndexFixing(ONIndex3M,I2539,TRUE,_xll.ohTrigger(RecalcTrigger,Trigger3M)),NA())</f>
        <v>1.3853399354308849E-2</v>
      </c>
      <c r="P2539" s="44">
        <f>IFERROR(_xll.qlIndexFixing(ONIndex6M,I2539,TRUE,_xll.ohTrigger(RecalcTrigger,Trigger6M)),NA())</f>
        <v>1.2642228442585335E-2</v>
      </c>
      <c r="Q2539" s="183">
        <f>IFERROR(_xll.qlIndexFixing(ONIndex1Y,I2539,TRUE,_xll.ohTrigger(RecalcTrigger,Trigger1Y)),NA())</f>
        <v>1.3303324787532489E-2</v>
      </c>
    </row>
    <row r="2540" spans="2:17" x14ac:dyDescent="0.2">
      <c r="B2540" s="39" t="s">
        <v>42</v>
      </c>
      <c r="D2540" s="42">
        <f>_xll.qlCalendarAdvance(Calendar,$D2539,B2540,"f",FALSE)</f>
        <v>57270</v>
      </c>
      <c r="E2540" s="177">
        <f>_xll.qlInterestRateIndexValueDate(IndexON,D2540)</f>
        <v>57270</v>
      </c>
      <c r="F2540" s="193">
        <f>IFERROR(_xll.qlIndexFixing(IndexON,D2540,TRUE,_xll.ohTrigger(RecalcTrigger,TriggerON)),NA())</f>
        <v>1.2711108935015147E-2</v>
      </c>
      <c r="H2540" s="42">
        <f>_xll.qlCalendarAdvance(Calendar,$H2539,B2540,"f",FALSE)</f>
        <v>57270</v>
      </c>
      <c r="I2540" s="177">
        <f>_xll.qlInterestRateIndexValueDate(Index1M,$H2540)</f>
        <v>57272</v>
      </c>
      <c r="J2540" s="182">
        <f>IFERROR(_xll.qlIndexFixing(Index1M,$H2540,TRUE,_xll.ohTrigger(RecalcTrigger,Trigger1M)),NA())</f>
        <v>1.2693146160135116E-2</v>
      </c>
      <c r="K2540" s="44">
        <f>IFERROR(_xll.qlIndexFixing(Index3M,H2540,TRUE,_xll.ohTrigger(RecalcTrigger,Trigger3M)),NA())</f>
        <v>1.3749927792544919E-2</v>
      </c>
      <c r="L2540" s="44">
        <f>IFERROR(_xll.qlIndexFixing(Index6M,$H2540,TRUE,_xll.ohTrigger(RecalcTrigger,Trigger6M)),NA())</f>
        <v>1.2503867850623279E-2</v>
      </c>
      <c r="M2540" s="183">
        <f>IFERROR(_xll.qlIndexFixing(Index1Y,$H2540,TRUE,_xll.ohTrigger(RecalcTrigger,Trigger1Y)),NA())</f>
        <v>1.3136570502907457E-2</v>
      </c>
      <c r="N2540" s="182">
        <f>IFERROR(_xll.qlIndexFixing(ONIndex1M,I2540,TRUE,_xll.ohTrigger(RecalcTrigger,Trigger1M)),NA())</f>
        <v>1.2705296702639757E-2</v>
      </c>
      <c r="O2540" s="44">
        <f>IFERROR(_xll.qlIndexFixing(ONIndex3M,I2540,TRUE,_xll.ohTrigger(RecalcTrigger,Trigger3M)),NA())</f>
        <v>1.3834866745581209E-2</v>
      </c>
      <c r="P2540" s="44">
        <f>IFERROR(_xll.qlIndexFixing(ONIndex6M,I2540,TRUE,_xll.ohTrigger(RecalcTrigger,Trigger6M)),NA())</f>
        <v>1.262843477669584E-2</v>
      </c>
      <c r="Q2540" s="183">
        <f>IFERROR(_xll.qlIndexFixing(ONIndex1Y,I2540,TRUE,_xll.ohTrigger(RecalcTrigger,Trigger1Y)),NA())</f>
        <v>1.3293367875677475E-2</v>
      </c>
    </row>
    <row r="2541" spans="2:17" x14ac:dyDescent="0.2">
      <c r="B2541" s="39" t="s">
        <v>42</v>
      </c>
      <c r="D2541" s="42">
        <f>_xll.qlCalendarAdvance(Calendar,$D2540,B2541,"f",FALSE)</f>
        <v>57277</v>
      </c>
      <c r="E2541" s="177">
        <f>_xll.qlInterestRateIndexValueDate(IndexON,D2541)</f>
        <v>57277</v>
      </c>
      <c r="F2541" s="193">
        <f>IFERROR(_xll.qlIndexFixing(IndexON,D2541,TRUE,_xll.ohTrigger(RecalcTrigger,TriggerON)),NA())</f>
        <v>1.2699746077080576E-2</v>
      </c>
      <c r="H2541" s="42">
        <f>_xll.qlCalendarAdvance(Calendar,$H2540,B2541,"f",FALSE)</f>
        <v>57277</v>
      </c>
      <c r="I2541" s="177">
        <f>_xll.qlInterestRateIndexValueDate(Index1M,$H2541)</f>
        <v>57279</v>
      </c>
      <c r="J2541" s="182">
        <f>IFERROR(_xll.qlIndexFixing(Index1M,$H2541,TRUE,_xll.ohTrigger(RecalcTrigger,Trigger1M)),NA())</f>
        <v>1.2681541439600597E-2</v>
      </c>
      <c r="K2541" s="44">
        <f>IFERROR(_xll.qlIndexFixing(Index3M,H2541,TRUE,_xll.ohTrigger(RecalcTrigger,Trigger3M)),NA())</f>
        <v>1.3731605933529744E-2</v>
      </c>
      <c r="L2541" s="44">
        <f>IFERROR(_xll.qlIndexFixing(Index6M,$H2541,TRUE,_xll.ohTrigger(RecalcTrigger,Trigger6M)),NA())</f>
        <v>1.2490810860820949E-2</v>
      </c>
      <c r="M2541" s="183">
        <f>IFERROR(_xll.qlIndexFixing(Index1Y,$H2541,TRUE,_xll.ohTrigger(RecalcTrigger,Trigger1Y)),NA())</f>
        <v>1.3127079639097093E-2</v>
      </c>
      <c r="N2541" s="182">
        <f>IFERROR(_xll.qlIndexFixing(ONIndex1M,I2541,TRUE,_xll.ohTrigger(RecalcTrigger,Trigger1M)),NA())</f>
        <v>1.2693656411828513E-2</v>
      </c>
      <c r="O2541" s="44">
        <f>IFERROR(_xll.qlIndexFixing(ONIndex3M,I2541,TRUE,_xll.ohTrigger(RecalcTrigger,Trigger3M)),NA())</f>
        <v>1.3816373227664158E-2</v>
      </c>
      <c r="P2541" s="44">
        <f>IFERROR(_xll.qlIndexFixing(ONIndex6M,I2541,TRUE,_xll.ohTrigger(RecalcTrigger,Trigger6M)),NA())</f>
        <v>1.2614701182833699E-2</v>
      </c>
      <c r="Q2541" s="183">
        <f>IFERROR(_xll.qlIndexFixing(ONIndex1Y,I2541,TRUE,_xll.ohTrigger(RecalcTrigger,Trigger1Y)),NA())</f>
        <v>1.3283432275574825E-2</v>
      </c>
    </row>
    <row r="2542" spans="2:17" x14ac:dyDescent="0.2">
      <c r="B2542" s="39" t="s">
        <v>42</v>
      </c>
      <c r="D2542" s="42">
        <f>_xll.qlCalendarAdvance(Calendar,$D2541,B2542,"f",FALSE)</f>
        <v>57284</v>
      </c>
      <c r="E2542" s="177">
        <f>_xll.qlInterestRateIndexValueDate(IndexON,D2542)</f>
        <v>57284</v>
      </c>
      <c r="F2542" s="193">
        <f>IFERROR(_xll.qlIndexFixing(IndexON,D2542,TRUE,_xll.ohTrigger(RecalcTrigger,TriggerON)),NA())</f>
        <v>1.2688412726262754E-2</v>
      </c>
      <c r="H2542" s="42">
        <f>_xll.qlCalendarAdvance(Calendar,$H2541,B2542,"f",FALSE)</f>
        <v>57284</v>
      </c>
      <c r="I2542" s="177">
        <f>_xll.qlInterestRateIndexValueDate(Index1M,$H2542)</f>
        <v>57286</v>
      </c>
      <c r="J2542" s="182">
        <f>IFERROR(_xll.qlIndexFixing(Index1M,$H2542,TRUE,_xll.ohTrigger(RecalcTrigger,Trigger1M)),NA())</f>
        <v>1.2669966187778547E-2</v>
      </c>
      <c r="K2542" s="44">
        <f>IFERROR(_xll.qlIndexFixing(Index3M,H2542,TRUE,_xll.ohTrigger(RecalcTrigger,Trigger3M)),NA())</f>
        <v>1.3713324218470555E-2</v>
      </c>
      <c r="L2542" s="44">
        <f>IFERROR(_xll.qlIndexFixing(Index6M,$H2542,TRUE,_xll.ohTrigger(RecalcTrigger,Trigger6M)),NA())</f>
        <v>1.2478507319482877E-2</v>
      </c>
      <c r="M2542" s="183">
        <f>IFERROR(_xll.qlIndexFixing(Index1Y,$H2542,TRUE,_xll.ohTrigger(RecalcTrigger,Trigger1Y)),NA())</f>
        <v>1.3117612079013021E-2</v>
      </c>
      <c r="N2542" s="182">
        <f>IFERROR(_xll.qlIndexFixing(ONIndex1M,I2542,TRUE,_xll.ohTrigger(RecalcTrigger,Trigger1M)),NA())</f>
        <v>1.2682045411507303E-2</v>
      </c>
      <c r="O2542" s="44">
        <f>IFERROR(_xll.qlIndexFixing(ONIndex3M,I2542,TRUE,_xll.ohTrigger(RecalcTrigger,Trigger3M)),NA())</f>
        <v>1.379791892030191E-2</v>
      </c>
      <c r="P2542" s="44">
        <f>IFERROR(_xll.qlIndexFixing(ONIndex6M,I2542,TRUE,_xll.ohTrigger(RecalcTrigger,Trigger6M)),NA())</f>
        <v>1.2601027804004516E-2</v>
      </c>
      <c r="Q2542" s="183">
        <f>IFERROR(_xll.qlIndexFixing(ONIndex1Y,I2542,TRUE,_xll.ohTrigger(RecalcTrigger,Trigger1Y)),NA())</f>
        <v>1.3273518048055877E-2</v>
      </c>
    </row>
    <row r="2543" spans="2:17" x14ac:dyDescent="0.2">
      <c r="B2543" s="39" t="s">
        <v>42</v>
      </c>
      <c r="D2543" s="42">
        <f>_xll.qlCalendarAdvance(Calendar,$D2542,B2543,"f",FALSE)</f>
        <v>57291</v>
      </c>
      <c r="E2543" s="177">
        <f>_xll.qlInterestRateIndexValueDate(IndexON,D2543)</f>
        <v>57291</v>
      </c>
      <c r="F2543" s="193">
        <f>IFERROR(_xll.qlIndexFixing(IndexON,D2543,TRUE,_xll.ohTrigger(RecalcTrigger,TriggerON)),NA())</f>
        <v>1.2677108964176398E-2</v>
      </c>
      <c r="H2543" s="42">
        <f>_xll.qlCalendarAdvance(Calendar,$H2542,B2543,"f",FALSE)</f>
        <v>57291</v>
      </c>
      <c r="I2543" s="177">
        <f>_xll.qlInterestRateIndexValueDate(Index1M,$H2543)</f>
        <v>57293</v>
      </c>
      <c r="J2543" s="182">
        <f>IFERROR(_xll.qlIndexFixing(Index1M,$H2543,TRUE,_xll.ohTrigger(RecalcTrigger,Trigger1M)),NA())</f>
        <v>1.265842048648852E-2</v>
      </c>
      <c r="K2543" s="44">
        <f>IFERROR(_xll.qlIndexFixing(Index3M,H2543,TRUE,_xll.ohTrigger(RecalcTrigger,Trigger3M)),NA())</f>
        <v>1.3695082767055089E-2</v>
      </c>
      <c r="L2543" s="44">
        <f>IFERROR(_xll.qlIndexFixing(Index6M,$H2543,TRUE,_xll.ohTrigger(RecalcTrigger,Trigger6M)),NA())</f>
        <v>1.2465571307125665E-2</v>
      </c>
      <c r="M2543" s="183">
        <f>IFERROR(_xll.qlIndexFixing(Index1Y,$H2543,TRUE,_xll.ohTrigger(RecalcTrigger,Trigger1Y)),NA())</f>
        <v>1.3108167883267357E-2</v>
      </c>
      <c r="N2543" s="182">
        <f>IFERROR(_xll.qlIndexFixing(ONIndex1M,I2543,TRUE,_xll.ohTrigger(RecalcTrigger,Trigger1M)),NA())</f>
        <v>1.2670463783770458E-2</v>
      </c>
      <c r="O2543" s="44">
        <f>IFERROR(_xll.qlIndexFixing(ONIndex3M,I2543,TRUE,_xll.ohTrigger(RecalcTrigger,Trigger3M)),NA())</f>
        <v>1.3779503943318616E-2</v>
      </c>
      <c r="P2543" s="44">
        <f>IFERROR(_xll.qlIndexFixing(ONIndex6M,I2543,TRUE,_xll.ohTrigger(RecalcTrigger,Trigger6M)),NA())</f>
        <v>1.2587414783054029E-2</v>
      </c>
      <c r="Q2543" s="183">
        <f>IFERROR(_xll.qlIndexFixing(ONIndex1Y,I2543,TRUE,_xll.ohTrigger(RecalcTrigger,Trigger1Y)),NA())</f>
        <v>1.3263625253152611E-2</v>
      </c>
    </row>
    <row r="2544" spans="2:17" x14ac:dyDescent="0.2">
      <c r="B2544" s="39" t="s">
        <v>42</v>
      </c>
      <c r="D2544" s="42">
        <f>_xll.qlCalendarAdvance(Calendar,$D2543,B2544,"f",FALSE)</f>
        <v>57298</v>
      </c>
      <c r="E2544" s="177">
        <f>_xll.qlInterestRateIndexValueDate(IndexON,D2544)</f>
        <v>57298</v>
      </c>
      <c r="F2544" s="193">
        <f>IFERROR(_xll.qlIndexFixing(IndexON,D2544,TRUE,_xll.ohTrigger(RecalcTrigger,TriggerON)),NA())</f>
        <v>1.2665834872516157E-2</v>
      </c>
      <c r="H2544" s="42">
        <f>_xll.qlCalendarAdvance(Calendar,$H2543,B2544,"f",FALSE)</f>
        <v>57298</v>
      </c>
      <c r="I2544" s="177">
        <f>_xll.qlInterestRateIndexValueDate(Index1M,$H2544)</f>
        <v>57300</v>
      </c>
      <c r="J2544" s="182">
        <f>IFERROR(_xll.qlIndexFixing(Index1M,$H2544,TRUE,_xll.ohTrigger(RecalcTrigger,Trigger1M)),NA())</f>
        <v>1.2646904417552562E-2</v>
      </c>
      <c r="K2544" s="44">
        <f>IFERROR(_xll.qlIndexFixing(Index3M,H2544,TRUE,_xll.ohTrigger(RecalcTrigger,Trigger3M)),NA())</f>
        <v>1.3676881698976297E-2</v>
      </c>
      <c r="L2544" s="44">
        <f>IFERROR(_xll.qlIndexFixing(Index6M,$H2544,TRUE,_xll.ohTrigger(RecalcTrigger,Trigger6M)),NA())</f>
        <v>1.2452698021168438E-2</v>
      </c>
      <c r="M2544" s="183">
        <f>IFERROR(_xll.qlIndexFixing(Index1Y,$H2544,TRUE,_xll.ohTrigger(RecalcTrigger,Trigger1Y)),NA())</f>
        <v>1.3098747112470249E-2</v>
      </c>
      <c r="N2544" s="182">
        <f>IFERROR(_xll.qlIndexFixing(ONIndex1M,I2544,TRUE,_xll.ohTrigger(RecalcTrigger,Trigger1M)),NA())</f>
        <v>1.2658911610072821E-2</v>
      </c>
      <c r="O2544" s="44">
        <f>IFERROR(_xll.qlIndexFixing(ONIndex3M,I2544,TRUE,_xll.ohTrigger(RecalcTrigger,Trigger3M)),NA())</f>
        <v>1.3761128416698298E-2</v>
      </c>
      <c r="P2544" s="44">
        <f>IFERROR(_xll.qlIndexFixing(ONIndex6M,I2544,TRUE,_xll.ohTrigger(RecalcTrigger,Trigger6M)),NA())</f>
        <v>1.2573862262907909E-2</v>
      </c>
      <c r="Q2544" s="183">
        <f>IFERROR(_xll.qlIndexFixing(ONIndex1Y,I2544,TRUE,_xll.ohTrigger(RecalcTrigger,Trigger1Y)),NA())</f>
        <v>1.3253753951456559E-2</v>
      </c>
    </row>
    <row r="2545" spans="2:17" x14ac:dyDescent="0.2">
      <c r="B2545" s="39" t="s">
        <v>42</v>
      </c>
      <c r="D2545" s="42">
        <f>_xll.qlCalendarAdvance(Calendar,$D2544,B2545,"f",FALSE)</f>
        <v>57305</v>
      </c>
      <c r="E2545" s="177">
        <f>_xll.qlInterestRateIndexValueDate(IndexON,D2545)</f>
        <v>57305</v>
      </c>
      <c r="F2545" s="193">
        <f>IFERROR(_xll.qlIndexFixing(IndexON,D2545,TRUE,_xll.ohTrigger(RecalcTrigger,TriggerON)),NA())</f>
        <v>1.2654590532896748E-2</v>
      </c>
      <c r="H2545" s="42">
        <f>_xll.qlCalendarAdvance(Calendar,$H2544,B2545,"f",FALSE)</f>
        <v>57305</v>
      </c>
      <c r="I2545" s="177">
        <f>_xll.qlInterestRateIndexValueDate(Index1M,$H2545)</f>
        <v>57307</v>
      </c>
      <c r="J2545" s="182">
        <f>IFERROR(_xll.qlIndexFixing(Index1M,$H2545,TRUE,_xll.ohTrigger(RecalcTrigger,Trigger1M)),NA())</f>
        <v>1.2634226142297041E-2</v>
      </c>
      <c r="K2545" s="44">
        <f>IFERROR(_xll.qlIndexFixing(Index3M,H2545,TRUE,_xll.ohTrigger(RecalcTrigger,Trigger3M)),NA())</f>
        <v>1.3658721133921917E-2</v>
      </c>
      <c r="L2545" s="44">
        <f>IFERROR(_xll.qlIndexFixing(Index6M,$H2545,TRUE,_xll.ohTrigger(RecalcTrigger,Trigger6M)),NA())</f>
        <v>1.2439887604138956E-2</v>
      </c>
      <c r="M2545" s="183">
        <f>IFERROR(_xll.qlIndexFixing(Index1Y,$H2545,TRUE,_xll.ohTrigger(RecalcTrigger,Trigger1Y)),NA())</f>
        <v>1.3089349827233159E-2</v>
      </c>
      <c r="N2545" s="182">
        <f>IFERROR(_xll.qlIndexFixing(ONIndex1M,I2545,TRUE,_xll.ohTrigger(RecalcTrigger,Trigger1M)),NA())</f>
        <v>1.2647388972668594E-2</v>
      </c>
      <c r="O2545" s="44">
        <f>IFERROR(_xll.qlIndexFixing(ONIndex3M,I2545,TRUE,_xll.ohTrigger(RecalcTrigger,Trigger3M)),NA())</f>
        <v>1.3742792460105235E-2</v>
      </c>
      <c r="P2545" s="44">
        <f>IFERROR(_xll.qlIndexFixing(ONIndex6M,I2545,TRUE,_xll.ohTrigger(RecalcTrigger,Trigger6M)),NA())</f>
        <v>1.2560370386172082E-2</v>
      </c>
      <c r="Q2545" s="183">
        <f>IFERROR(_xll.qlIndexFixing(ONIndex1Y,I2545,TRUE,_xll.ohTrigger(RecalcTrigger,Trigger1Y)),NA())</f>
        <v>1.3243904203799062E-2</v>
      </c>
    </row>
    <row r="2546" spans="2:17" x14ac:dyDescent="0.2">
      <c r="B2546" s="39" t="s">
        <v>42</v>
      </c>
      <c r="D2546" s="42">
        <f>_xll.qlCalendarAdvance(Calendar,$D2545,B2546,"f",FALSE)</f>
        <v>57312</v>
      </c>
      <c r="E2546" s="177">
        <f>_xll.qlInterestRateIndexValueDate(IndexON,D2546)</f>
        <v>57312</v>
      </c>
      <c r="F2546" s="193">
        <f>IFERROR(_xll.qlIndexFixing(IndexON,D2546,TRUE,_xll.ohTrigger(RecalcTrigger,TriggerON)),NA())</f>
        <v>1.2643376026932884E-2</v>
      </c>
      <c r="H2546" s="42">
        <f>_xll.qlCalendarAdvance(Calendar,$H2545,B2546,"f",FALSE)</f>
        <v>57312</v>
      </c>
      <c r="I2546" s="177">
        <f>_xll.qlInterestRateIndexValueDate(Index1M,$H2546)</f>
        <v>57314</v>
      </c>
      <c r="J2546" s="182">
        <f>IFERROR(_xll.qlIndexFixing(Index1M,$H2546,TRUE,_xll.ohTrigger(RecalcTrigger,Trigger1M)),NA())</f>
        <v>1.262574531941551E-2</v>
      </c>
      <c r="K2546" s="44">
        <f>IFERROR(_xll.qlIndexFixing(Index3M,H2546,TRUE,_xll.ohTrigger(RecalcTrigger,Trigger3M)),NA())</f>
        <v>1.3642658251370676E-2</v>
      </c>
      <c r="L2546" s="44">
        <f>IFERROR(_xll.qlIndexFixing(Index6M,$H2546,TRUE,_xll.ohTrigger(RecalcTrigger,Trigger6M)),NA())</f>
        <v>1.2426465574658372E-2</v>
      </c>
      <c r="M2546" s="183">
        <f>IFERROR(_xll.qlIndexFixing(Index1Y,$H2546,TRUE,_xll.ohTrigger(RecalcTrigger,Trigger1Y)),NA())</f>
        <v>1.3079976088165355E-2</v>
      </c>
      <c r="N2546" s="182">
        <f>IFERROR(_xll.qlIndexFixing(ONIndex1M,I2546,TRUE,_xll.ohTrigger(RecalcTrigger,Trigger1M)),NA())</f>
        <v>1.2635895953012621E-2</v>
      </c>
      <c r="O2546" s="44">
        <f>IFERROR(_xll.qlIndexFixing(ONIndex3M,I2546,TRUE,_xll.ohTrigger(RecalcTrigger,Trigger3M)),NA())</f>
        <v>1.3724496193363578E-2</v>
      </c>
      <c r="P2546" s="44">
        <f>IFERROR(_xll.qlIndexFixing(ONIndex6M,I2546,TRUE,_xll.ohTrigger(RecalcTrigger,Trigger6M)),NA())</f>
        <v>1.2546939295852155E-2</v>
      </c>
      <c r="Q2546" s="183">
        <f>IFERROR(_xll.qlIndexFixing(ONIndex1Y,I2546,TRUE,_xll.ohTrigger(RecalcTrigger,Trigger1Y)),NA())</f>
        <v>1.3234076070132161E-2</v>
      </c>
    </row>
    <row r="2547" spans="2:17" x14ac:dyDescent="0.2">
      <c r="B2547" s="39" t="s">
        <v>42</v>
      </c>
      <c r="D2547" s="42">
        <f>_xll.qlCalendarAdvance(Calendar,$D2546,B2547,"f",FALSE)</f>
        <v>57319</v>
      </c>
      <c r="E2547" s="177">
        <f>_xll.qlInterestRateIndexValueDate(IndexON,D2547)</f>
        <v>57319</v>
      </c>
      <c r="F2547" s="193">
        <f>IFERROR(_xll.qlIndexFixing(IndexON,D2547,TRUE,_xll.ohTrigger(RecalcTrigger,TriggerON)),NA())</f>
        <v>1.263219143607941E-2</v>
      </c>
      <c r="H2547" s="42">
        <f>_xll.qlCalendarAdvance(Calendar,$H2546,B2547,"f",FALSE)</f>
        <v>57319</v>
      </c>
      <c r="I2547" s="177">
        <f>_xll.qlInterestRateIndexValueDate(Index1M,$H2547)</f>
        <v>57321</v>
      </c>
      <c r="J2547" s="182">
        <f>IFERROR(_xll.qlIndexFixing(Index1M,$H2547,TRUE,_xll.ohTrigger(RecalcTrigger,Trigger1M)),NA())</f>
        <v>1.2612534823064625E-2</v>
      </c>
      <c r="K2547" s="44">
        <f>IFERROR(_xll.qlIndexFixing(Index3M,H2547,TRUE,_xll.ohTrigger(RecalcTrigger,Trigger3M)),NA())</f>
        <v>1.3624574554022217E-2</v>
      </c>
      <c r="L2547" s="44">
        <f>IFERROR(_xll.qlIndexFixing(Index6M,$H2547,TRUE,_xll.ohTrigger(RecalcTrigger,Trigger6M)),NA())</f>
        <v>1.2413785447686655E-2</v>
      </c>
      <c r="M2547" s="183">
        <f>IFERROR(_xll.qlIndexFixing(Index1Y,$H2547,TRUE,_xll.ohTrigger(RecalcTrigger,Trigger1Y)),NA())</f>
        <v>1.3070625955875676E-2</v>
      </c>
      <c r="N2547" s="182">
        <f>IFERROR(_xll.qlIndexFixing(ONIndex1M,I2547,TRUE,_xll.ohTrigger(RecalcTrigger,Trigger1M)),NA())</f>
        <v>1.2624432633119298E-2</v>
      </c>
      <c r="O2547" s="44">
        <f>IFERROR(_xll.qlIndexFixing(ONIndex3M,I2547,TRUE,_xll.ohTrigger(RecalcTrigger,Trigger3M)),NA())</f>
        <v>1.3706239736457348E-2</v>
      </c>
      <c r="P2547" s="44">
        <f>IFERROR(_xll.qlIndexFixing(ONIndex6M,I2547,TRUE,_xll.ohTrigger(RecalcTrigger,Trigger6M)),NA())</f>
        <v>1.2533569134713929E-2</v>
      </c>
      <c r="Q2547" s="183">
        <f>IFERROR(_xll.qlIndexFixing(ONIndex1Y,I2547,TRUE,_xll.ohTrigger(RecalcTrigger,Trigger1Y)),NA())</f>
        <v>1.3224269611207262E-2</v>
      </c>
    </row>
    <row r="2548" spans="2:17" x14ac:dyDescent="0.2">
      <c r="B2548" s="39" t="s">
        <v>42</v>
      </c>
      <c r="D2548" s="42">
        <f>_xll.qlCalendarAdvance(Calendar,$D2547,B2548,"f",FALSE)</f>
        <v>57326</v>
      </c>
      <c r="E2548" s="177">
        <f>_xll.qlInterestRateIndexValueDate(IndexON,D2548)</f>
        <v>57326</v>
      </c>
      <c r="F2548" s="193">
        <f>IFERROR(_xll.qlIndexFixing(IndexON,D2548,TRUE,_xll.ohTrigger(RecalcTrigger,TriggerON)),NA())</f>
        <v>1.2621036842110911E-2</v>
      </c>
      <c r="H2548" s="42">
        <f>_xll.qlCalendarAdvance(Calendar,$H2547,B2548,"f",FALSE)</f>
        <v>57326</v>
      </c>
      <c r="I2548" s="177">
        <f>_xll.qlInterestRateIndexValueDate(Index1M,$H2548)</f>
        <v>57328</v>
      </c>
      <c r="J2548" s="182">
        <f>IFERROR(_xll.qlIndexFixing(Index1M,$H2548,TRUE,_xll.ohTrigger(RecalcTrigger,Trigger1M)),NA())</f>
        <v>1.2601138101742959E-2</v>
      </c>
      <c r="K2548" s="44">
        <f>IFERROR(_xll.qlIndexFixing(Index3M,H2548,TRUE,_xll.ohTrigger(RecalcTrigger,Trigger3M)),NA())</f>
        <v>1.3606531696770396E-2</v>
      </c>
      <c r="L2548" s="44">
        <f>IFERROR(_xll.qlIndexFixing(Index6M,$H2548,TRUE,_xll.ohTrigger(RecalcTrigger,Trigger6M)),NA())</f>
        <v>1.2401168630044585E-2</v>
      </c>
      <c r="M2548" s="183">
        <f>IFERROR(_xll.qlIndexFixing(Index1Y,$H2548,TRUE,_xll.ohTrigger(RecalcTrigger,Trigger1Y)),NA())</f>
        <v>1.3061299490972948E-2</v>
      </c>
      <c r="N2548" s="182">
        <f>IFERROR(_xll.qlIndexFixing(ONIndex1M,I2548,TRUE,_xll.ohTrigger(RecalcTrigger,Trigger1M)),NA())</f>
        <v>1.2612999094603339E-2</v>
      </c>
      <c r="O2548" s="44">
        <f>IFERROR(_xll.qlIndexFixing(ONIndex3M,I2548,TRUE,_xll.ohTrigger(RecalcTrigger,Trigger3M)),NA())</f>
        <v>1.3688023209050826E-2</v>
      </c>
      <c r="P2548" s="44">
        <f>IFERROR(_xll.qlIndexFixing(ONIndex6M,I2548,TRUE,_xll.ohTrigger(RecalcTrigger,Trigger6M)),NA())</f>
        <v>1.252026004576301E-2</v>
      </c>
      <c r="Q2548" s="183">
        <f>IFERROR(_xll.qlIndexFixing(ONIndex1Y,I2548,TRUE,_xll.ohTrigger(RecalcTrigger,Trigger1Y)),NA())</f>
        <v>1.3214484887376088E-2</v>
      </c>
    </row>
    <row r="2549" spans="2:17" x14ac:dyDescent="0.2">
      <c r="B2549" s="39" t="s">
        <v>42</v>
      </c>
      <c r="D2549" s="42">
        <f>_xll.qlCalendarAdvance(Calendar,$D2548,B2549,"f",FALSE)</f>
        <v>57333</v>
      </c>
      <c r="E2549" s="177">
        <f>_xll.qlInterestRateIndexValueDate(IndexON,D2549)</f>
        <v>57333</v>
      </c>
      <c r="F2549" s="193">
        <f>IFERROR(_xll.qlIndexFixing(IndexON,D2549,TRUE,_xll.ohTrigger(RecalcTrigger,TriggerON)),NA())</f>
        <v>1.2609912326881911E-2</v>
      </c>
      <c r="H2549" s="42">
        <f>_xll.qlCalendarAdvance(Calendar,$H2548,B2549,"f",FALSE)</f>
        <v>57333</v>
      </c>
      <c r="I2549" s="177">
        <f>_xll.qlInterestRateIndexValueDate(Index1M,$H2549)</f>
        <v>57335</v>
      </c>
      <c r="J2549" s="182">
        <f>IFERROR(_xll.qlIndexFixing(Index1M,$H2549,TRUE,_xll.ohTrigger(RecalcTrigger,Trigger1M)),NA())</f>
        <v>1.2589771421875617E-2</v>
      </c>
      <c r="K2549" s="44">
        <f>IFERROR(_xll.qlIndexFixing(Index3M,H2549,TRUE,_xll.ohTrigger(RecalcTrigger,Trigger3M)),NA())</f>
        <v>1.3588529799303473E-2</v>
      </c>
      <c r="L2549" s="44">
        <f>IFERROR(_xll.qlIndexFixing(Index6M,$H2549,TRUE,_xll.ohTrigger(RecalcTrigger,Trigger6M)),NA())</f>
        <v>1.2388615264267376E-2</v>
      </c>
      <c r="M2549" s="183">
        <f>IFERROR(_xll.qlIndexFixing(Index1Y,$H2549,TRUE,_xll.ohTrigger(RecalcTrigger,Trigger1Y)),NA())</f>
        <v>1.3051996754064914E-2</v>
      </c>
      <c r="N2549" s="182">
        <f>IFERROR(_xll.qlIndexFixing(ONIndex1M,I2549,TRUE,_xll.ohTrigger(RecalcTrigger,Trigger1M)),NA())</f>
        <v>1.2598342723366684E-2</v>
      </c>
      <c r="O2549" s="44">
        <f>IFERROR(_xll.qlIndexFixing(ONIndex3M,I2549,TRUE,_xll.ohTrigger(RecalcTrigger,Trigger3M)),NA())</f>
        <v>1.3664660824543873E-2</v>
      </c>
      <c r="P2549" s="44">
        <f>IFERROR(_xll.qlIndexFixing(ONIndex6M,I2549,TRUE,_xll.ohTrigger(RecalcTrigger,Trigger6M)),NA())</f>
        <v>1.250323832828748E-2</v>
      </c>
      <c r="Q2549" s="183">
        <f>IFERROR(_xll.qlIndexFixing(ONIndex1Y,I2549,TRUE,_xll.ohTrigger(RecalcTrigger,Trigger1Y)),NA())</f>
        <v>1.3201936563076444E-2</v>
      </c>
    </row>
    <row r="2550" spans="2:17" x14ac:dyDescent="0.2">
      <c r="B2550" s="39" t="s">
        <v>42</v>
      </c>
      <c r="D2550" s="42">
        <f>_xll.qlCalendarAdvance(Calendar,$D2549,B2550,"f",FALSE)</f>
        <v>57341</v>
      </c>
      <c r="E2550" s="177">
        <f>_xll.qlInterestRateIndexValueDate(IndexON,D2550)</f>
        <v>57341</v>
      </c>
      <c r="F2550" s="193">
        <f>IFERROR(_xll.qlIndexFixing(IndexON,D2550,TRUE,_xll.ohTrigger(RecalcTrigger,TriggerON)),NA())</f>
        <v>1.2597235530549256E-2</v>
      </c>
      <c r="H2550" s="42">
        <f>_xll.qlCalendarAdvance(Calendar,$H2549,B2550,"f",FALSE)</f>
        <v>57341</v>
      </c>
      <c r="I2550" s="177">
        <f>_xll.qlInterestRateIndexValueDate(Index1M,$H2550)</f>
        <v>57343</v>
      </c>
      <c r="J2550" s="182">
        <f>IFERROR(_xll.qlIndexFixing(Index1M,$H2550,TRUE,_xll.ohTrigger(RecalcTrigger,Trigger1M)),NA())</f>
        <v>1.2576230781896122E-2</v>
      </c>
      <c r="K2550" s="44">
        <f>IFERROR(_xll.qlIndexFixing(Index3M,H2550,TRUE,_xll.ohTrigger(RecalcTrigger,Trigger3M)),NA())</f>
        <v>1.3566987271571648E-2</v>
      </c>
      <c r="L2550" s="44">
        <f>IFERROR(_xll.qlIndexFixing(Index6M,$H2550,TRUE,_xll.ohTrigger(RecalcTrigger,Trigger6M)),NA())</f>
        <v>1.2374346439533303E-2</v>
      </c>
      <c r="M2550" s="183">
        <f>IFERROR(_xll.qlIndexFixing(Index1Y,$H2550,TRUE,_xll.ohTrigger(RecalcTrigger,Trigger1Y)),NA())</f>
        <v>1.3040570948412912E-2</v>
      </c>
      <c r="N2550" s="182">
        <f>IFERROR(_xll.qlIndexFixing(ONIndex1M,I2550,TRUE,_xll.ohTrigger(RecalcTrigger,Trigger1M)),NA())</f>
        <v>1.2586977564232882E-2</v>
      </c>
      <c r="O2550" s="44">
        <f>IFERROR(_xll.qlIndexFixing(ONIndex3M,I2550,TRUE,_xll.ohTrigger(RecalcTrigger,Trigger3M)),NA())</f>
        <v>1.364653601473087E-2</v>
      </c>
      <c r="P2550" s="44">
        <f>IFERROR(_xll.qlIndexFixing(ONIndex6M,I2550,TRUE,_xll.ohTrigger(RecalcTrigger,Trigger6M)),NA())</f>
        <v>1.2490069369084367E-2</v>
      </c>
      <c r="Q2550" s="183">
        <f>IFERROR(_xll.qlIndexFixing(ONIndex1Y,I2550,TRUE,_xll.ohTrigger(RecalcTrigger,Trigger1Y)),NA())</f>
        <v>1.3192201746763388E-2</v>
      </c>
    </row>
    <row r="2551" spans="2:17" x14ac:dyDescent="0.2">
      <c r="B2551" s="39" t="s">
        <v>42</v>
      </c>
      <c r="D2551" s="42">
        <f>_xll.qlCalendarAdvance(Calendar,$D2550,B2551,"f",FALSE)</f>
        <v>57348</v>
      </c>
      <c r="E2551" s="177">
        <f>_xll.qlInterestRateIndexValueDate(IndexON,D2551)</f>
        <v>57348</v>
      </c>
      <c r="F2551" s="193">
        <f>IFERROR(_xll.qlIndexFixing(IndexON,D2551,TRUE,_xll.ohTrigger(RecalcTrigger,TriggerON)),NA())</f>
        <v>1.2586175744182526E-2</v>
      </c>
      <c r="H2551" s="42">
        <f>_xll.qlCalendarAdvance(Calendar,$H2550,B2551,"f",FALSE)</f>
        <v>57348</v>
      </c>
      <c r="I2551" s="177">
        <f>_xll.qlInterestRateIndexValueDate(Index1M,$H2551)</f>
        <v>57350</v>
      </c>
      <c r="J2551" s="182">
        <f>IFERROR(_xll.qlIndexFixing(Index1M,$H2551,TRUE,_xll.ohTrigger(RecalcTrigger,Trigger1M)),NA())</f>
        <v>1.2566101214376327E-2</v>
      </c>
      <c r="K2551" s="44">
        <f>IFERROR(_xll.qlIndexFixing(Index3M,H2551,TRUE,_xll.ohTrigger(RecalcTrigger,Trigger3M)),NA())</f>
        <v>1.3550092787102841E-2</v>
      </c>
      <c r="L2551" s="44">
        <f>IFERROR(_xll.qlIndexFixing(Index6M,$H2551,TRUE,_xll.ohTrigger(RecalcTrigger,Trigger6M)),NA())</f>
        <v>1.2362582797349671E-2</v>
      </c>
      <c r="M2551" s="183">
        <f>IFERROR(_xll.qlIndexFixing(Index1Y,$H2551,TRUE,_xll.ohTrigger(RecalcTrigger,Trigger1Y)),NA())</f>
        <v>1.3031322085120022E-2</v>
      </c>
      <c r="N2551" s="182">
        <f>IFERROR(_xll.qlIndexFixing(ONIndex1M,I2551,TRUE,_xll.ohTrigger(RecalcTrigger,Trigger1M)),NA())</f>
        <v>1.2577259913868488E-2</v>
      </c>
      <c r="O2551" s="44">
        <f>IFERROR(_xll.qlIndexFixing(ONIndex3M,I2551,TRUE,_xll.ohTrigger(RecalcTrigger,Trigger3M)),NA())</f>
        <v>1.3631032553016453E-2</v>
      </c>
      <c r="P2551" s="44">
        <f>IFERROR(_xll.qlIndexFixing(ONIndex6M,I2551,TRUE,_xll.ohTrigger(RecalcTrigger,Trigger6M)),NA())</f>
        <v>1.2478830666236007E-2</v>
      </c>
      <c r="Q2551" s="183">
        <f>IFERROR(_xll.qlIndexFixing(ONIndex1Y,I2551,TRUE,_xll.ohTrigger(RecalcTrigger,Trigger1Y)),NA())</f>
        <v>1.318387507373231E-2</v>
      </c>
    </row>
    <row r="2552" spans="2:17" x14ac:dyDescent="0.2">
      <c r="B2552" s="39" t="s">
        <v>42</v>
      </c>
      <c r="D2552" s="42">
        <f>_xll.qlCalendarAdvance(Calendar,$D2551,B2552,"f",FALSE)</f>
        <v>57355</v>
      </c>
      <c r="E2552" s="177">
        <f>_xll.qlInterestRateIndexValueDate(IndexON,D2552)</f>
        <v>57355</v>
      </c>
      <c r="F2552" s="193">
        <f>IFERROR(_xll.qlIndexFixing(IndexON,D2552,TRUE,_xll.ohTrigger(RecalcTrigger,TriggerON)),NA())</f>
        <v>1.2575146292910233E-2</v>
      </c>
      <c r="H2552" s="42">
        <f>_xll.qlCalendarAdvance(Calendar,$H2551,B2552,"f",FALSE)</f>
        <v>57355</v>
      </c>
      <c r="I2552" s="177">
        <f>_xll.qlInterestRateIndexValueDate(Index1M,$H2552)</f>
        <v>57357</v>
      </c>
      <c r="J2552" s="182">
        <f>IFERROR(_xll.qlIndexFixing(Index1M,$H2552,TRUE,_xll.ohTrigger(RecalcTrigger,Trigger1M)),NA())</f>
        <v>1.2554827705014166E-2</v>
      </c>
      <c r="K2552" s="44">
        <f>IFERROR(_xll.qlIndexFixing(Index3M,H2552,TRUE,_xll.ohTrigger(RecalcTrigger,Trigger3M)),NA())</f>
        <v>1.3532220399576467E-2</v>
      </c>
      <c r="L2552" s="44">
        <f>IFERROR(_xll.qlIndexFixing(Index6M,$H2552,TRUE,_xll.ohTrigger(RecalcTrigger,Trigger6M)),NA())</f>
        <v>1.2350225589280494E-2</v>
      </c>
      <c r="M2552" s="183">
        <f>IFERROR(_xll.qlIndexFixing(Index1Y,$H2552,TRUE,_xll.ohTrigger(RecalcTrigger,Trigger1Y)),NA())</f>
        <v>1.3022097151145606E-2</v>
      </c>
      <c r="N2552" s="182">
        <f>IFERROR(_xll.qlIndexFixing(ONIndex1M,I2552,TRUE,_xll.ohTrigger(RecalcTrigger,Trigger1M)),NA())</f>
        <v>1.2565950627720923E-2</v>
      </c>
      <c r="O2552" s="44">
        <f>IFERROR(_xll.qlIndexFixing(ONIndex3M,I2552,TRUE,_xll.ohTrigger(RecalcTrigger,Trigger3M)),NA())</f>
        <v>1.3612982724824363E-2</v>
      </c>
      <c r="P2552" s="44">
        <f>IFERROR(_xll.qlIndexFixing(ONIndex6M,I2552,TRUE,_xll.ohTrigger(RecalcTrigger,Trigger6M)),NA())</f>
        <v>1.2465776111838522E-2</v>
      </c>
      <c r="Q2552" s="183">
        <f>IFERROR(_xll.qlIndexFixing(ONIndex1Y,I2552,TRUE,_xll.ohTrigger(RecalcTrigger,Trigger1Y)),NA())</f>
        <v>1.3174181039836697E-2</v>
      </c>
    </row>
    <row r="2553" spans="2:17" x14ac:dyDescent="0.2">
      <c r="B2553" s="39" t="s">
        <v>42</v>
      </c>
      <c r="D2553" s="42">
        <f>_xll.qlCalendarAdvance(Calendar,$D2552,B2553,"f",FALSE)</f>
        <v>57362</v>
      </c>
      <c r="E2553" s="177">
        <f>_xll.qlInterestRateIndexValueDate(IndexON,D2553)</f>
        <v>57362</v>
      </c>
      <c r="F2553" s="193">
        <f>IFERROR(_xll.qlIndexFixing(IndexON,D2553,TRUE,_xll.ohTrigger(RecalcTrigger,TriggerON)),NA())</f>
        <v>1.2564147258347091E-2</v>
      </c>
      <c r="H2553" s="42">
        <f>_xll.qlCalendarAdvance(Calendar,$H2552,B2553,"f",FALSE)</f>
        <v>57362</v>
      </c>
      <c r="I2553" s="177">
        <f>_xll.qlInterestRateIndexValueDate(Index1M,$H2553)</f>
        <v>57364</v>
      </c>
      <c r="J2553" s="182">
        <f>IFERROR(_xll.qlIndexFixing(Index1M,$H2553,TRUE,_xll.ohTrigger(RecalcTrigger,Trigger1M)),NA())</f>
        <v>1.2543584568824371E-2</v>
      </c>
      <c r="K2553" s="44">
        <f>IFERROR(_xll.qlIndexFixing(Index3M,H2553,TRUE,_xll.ohTrigger(RecalcTrigger,Trigger3M)),NA())</f>
        <v>1.3514389467679244E-2</v>
      </c>
      <c r="L2553" s="44">
        <f>IFERROR(_xll.qlIndexFixing(Index6M,$H2553,TRUE,_xll.ohTrigger(RecalcTrigger,Trigger6M)),NA())</f>
        <v>1.23379324108221E-2</v>
      </c>
      <c r="M2553" s="183">
        <f>IFERROR(_xll.qlIndexFixing(Index1Y,$H2553,TRUE,_xll.ohTrigger(RecalcTrigger,Trigger1Y)),NA())</f>
        <v>1.3012896207096222E-2</v>
      </c>
      <c r="N2553" s="182">
        <f>IFERROR(_xll.qlIndexFixing(ONIndex1M,I2553,TRUE,_xll.ohTrigger(RecalcTrigger,Trigger1M)),NA())</f>
        <v>1.2554671543814067E-2</v>
      </c>
      <c r="O2553" s="44">
        <f>IFERROR(_xll.qlIndexFixing(ONIndex3M,I2553,TRUE,_xll.ohTrigger(RecalcTrigger,Trigger3M)),NA())</f>
        <v>1.3594973442438985E-2</v>
      </c>
      <c r="P2553" s="44">
        <f>IFERROR(_xll.qlIndexFixing(ONIndex6M,I2553,TRUE,_xll.ohTrigger(RecalcTrigger,Trigger6M)),NA())</f>
        <v>1.245278336416078E-2</v>
      </c>
      <c r="Q2553" s="183">
        <f>IFERROR(_xll.qlIndexFixing(ONIndex1Y,I2553,TRUE,_xll.ohTrigger(RecalcTrigger,Trigger1Y)),NA())</f>
        <v>1.3164509052066009E-2</v>
      </c>
    </row>
    <row r="2554" spans="2:17" x14ac:dyDescent="0.2">
      <c r="B2554" s="39" t="s">
        <v>42</v>
      </c>
      <c r="D2554" s="42">
        <f>_xll.qlCalendarAdvance(Calendar,$D2553,B2554,"f",FALSE)</f>
        <v>57369</v>
      </c>
      <c r="E2554" s="177">
        <f>_xll.qlInterestRateIndexValueDate(IndexON,D2554)</f>
        <v>57369</v>
      </c>
      <c r="F2554" s="193">
        <f>IFERROR(_xll.qlIndexFixing(IndexON,D2554,TRUE,_xll.ohTrigger(RecalcTrigger,TriggerON)),NA())</f>
        <v>1.2553178722187752E-2</v>
      </c>
      <c r="H2554" s="42">
        <f>_xll.qlCalendarAdvance(Calendar,$H2553,B2554,"f",FALSE)</f>
        <v>57369</v>
      </c>
      <c r="I2554" s="177">
        <f>_xll.qlInterestRateIndexValueDate(Index1M,$H2554)</f>
        <v>57371</v>
      </c>
      <c r="J2554" s="182">
        <f>IFERROR(_xll.qlIndexFixing(Index1M,$H2554,TRUE,_xll.ohTrigger(RecalcTrigger,Trigger1M)),NA())</f>
        <v>1.2532371887617627E-2</v>
      </c>
      <c r="K2554" s="44">
        <f>IFERROR(_xll.qlIndexFixing(Index3M,H2554,TRUE,_xll.ohTrigger(RecalcTrigger,Trigger3M)),NA())</f>
        <v>1.3496600111094104E-2</v>
      </c>
      <c r="L2554" s="44">
        <f>IFERROR(_xll.qlIndexFixing(Index6M,$H2554,TRUE,_xll.ohTrigger(RecalcTrigger,Trigger6M)),NA())</f>
        <v>1.2325703404524331E-2</v>
      </c>
      <c r="M2554" s="183">
        <f>IFERROR(_xll.qlIndexFixing(Index1Y,$H2554,TRUE,_xll.ohTrigger(RecalcTrigger,Trigger1Y)),NA())</f>
        <v>1.3003719313576908E-2</v>
      </c>
      <c r="N2554" s="182">
        <f>IFERROR(_xll.qlIndexFixing(ONIndex1M,I2554,TRUE,_xll.ohTrigger(RecalcTrigger,Trigger1M)),NA())</f>
        <v>1.2543422744162314E-2</v>
      </c>
      <c r="O2554" s="44">
        <f>IFERROR(_xll.qlIndexFixing(ONIndex3M,I2554,TRUE,_xll.ohTrigger(RecalcTrigger,Trigger3M)),NA())</f>
        <v>1.3577004825604533E-2</v>
      </c>
      <c r="P2554" s="44">
        <f>IFERROR(_xll.qlIndexFixing(ONIndex6M,I2554,TRUE,_xll.ohTrigger(RecalcTrigger,Trigger6M)),NA())</f>
        <v>1.2439852565888643E-2</v>
      </c>
      <c r="Q2554" s="183">
        <f>IFERROR(_xll.qlIndexFixing(ONIndex1Y,I2554,TRUE,_xll.ohTrigger(RecalcTrigger,Trigger1Y)),NA())</f>
        <v>1.3154859170851907E-2</v>
      </c>
    </row>
    <row r="2555" spans="2:17" x14ac:dyDescent="0.2">
      <c r="B2555" s="39" t="s">
        <v>42</v>
      </c>
      <c r="D2555" s="42">
        <f>_xll.qlCalendarAdvance(Calendar,$D2554,B2555,"f",FALSE)</f>
        <v>57376</v>
      </c>
      <c r="E2555" s="177">
        <f>_xll.qlInterestRateIndexValueDate(IndexON,D2555)</f>
        <v>57376</v>
      </c>
      <c r="F2555" s="193">
        <f>IFERROR(_xll.qlIndexFixing(IndexON,D2555,TRUE,_xll.ohTrigger(RecalcTrigger,TriggerON)),NA())</f>
        <v>1.2542240765887058E-2</v>
      </c>
      <c r="H2555" s="42">
        <f>_xll.qlCalendarAdvance(Calendar,$H2554,B2555,"f",FALSE)</f>
        <v>57376</v>
      </c>
      <c r="I2555" s="177">
        <f>_xll.qlInterestRateIndexValueDate(Index1M,$H2555)</f>
        <v>57378</v>
      </c>
      <c r="J2555" s="182">
        <f>IFERROR(_xll.qlIndexFixing(Index1M,$H2555,TRUE,_xll.ohTrigger(RecalcTrigger,Trigger1M)),NA())</f>
        <v>1.2522925495458255E-2</v>
      </c>
      <c r="K2555" s="44">
        <f>IFERROR(_xll.qlIndexFixing(Index3M,H2555,TRUE,_xll.ohTrigger(RecalcTrigger,Trigger3M)),NA())</f>
        <v>1.3479860309309095E-2</v>
      </c>
      <c r="L2555" s="44">
        <f>IFERROR(_xll.qlIndexFixing(Index6M,$H2555,TRUE,_xll.ohTrigger(RecalcTrigger,Trigger6M)),NA())</f>
        <v>1.2313538712943207E-2</v>
      </c>
      <c r="M2555" s="183">
        <f>IFERROR(_xll.qlIndexFixing(Index1Y,$H2555,TRUE,_xll.ohTrigger(RecalcTrigger,Trigger1Y)),NA())</f>
        <v>1.2994566531193786E-2</v>
      </c>
      <c r="N2555" s="182">
        <f>IFERROR(_xll.qlIndexFixing(ONIndex1M,I2555,TRUE,_xll.ohTrigger(RecalcTrigger,Trigger1M)),NA())</f>
        <v>1.2532204310300443E-2</v>
      </c>
      <c r="O2555" s="44">
        <f>IFERROR(_xll.qlIndexFixing(ONIndex3M,I2555,TRUE,_xll.ohTrigger(RecalcTrigger,Trigger3M)),NA())</f>
        <v>1.3559076994464903E-2</v>
      </c>
      <c r="P2555" s="44">
        <f>IFERROR(_xll.qlIndexFixing(ONIndex6M,I2555,TRUE,_xll.ohTrigger(RecalcTrigger,Trigger6M)),NA())</f>
        <v>1.242698386018759E-2</v>
      </c>
      <c r="Q2555" s="183">
        <f>IFERROR(_xll.qlIndexFixing(ONIndex1Y,I2555,TRUE,_xll.ohTrigger(RecalcTrigger,Trigger1Y)),NA())</f>
        <v>1.3145231456865858E-2</v>
      </c>
    </row>
    <row r="2556" spans="2:17" x14ac:dyDescent="0.2">
      <c r="B2556" s="39" t="s">
        <v>42</v>
      </c>
      <c r="D2556" s="42">
        <f>_xll.qlCalendarAdvance(Calendar,$D2555,B2556,"f",FALSE)</f>
        <v>57383</v>
      </c>
      <c r="E2556" s="177">
        <f>_xll.qlInterestRateIndexValueDate(IndexON,D2556)</f>
        <v>57383</v>
      </c>
      <c r="F2556" s="193">
        <f>IFERROR(_xll.qlIndexFixing(IndexON,D2556,TRUE,_xll.ohTrigger(RecalcTrigger,TriggerON)),NA())</f>
        <v>1.2531333471219597E-2</v>
      </c>
      <c r="H2556" s="42">
        <f>_xll.qlCalendarAdvance(Calendar,$H2555,B2556,"f",FALSE)</f>
        <v>57383</v>
      </c>
      <c r="I2556" s="177">
        <f>_xll.qlInterestRateIndexValueDate(Index1M,$H2556)</f>
        <v>57385</v>
      </c>
      <c r="J2556" s="182">
        <f>IFERROR(_xll.qlIndexFixing(Index1M,$H2556,TRUE,_xll.ohTrigger(RecalcTrigger,Trigger1M)),NA())</f>
        <v>1.2511768552634361E-2</v>
      </c>
      <c r="K2556" s="44">
        <f>IFERROR(_xll.qlIndexFixing(Index3M,H2556,TRUE,_xll.ohTrigger(RecalcTrigger,Trigger3M)),NA())</f>
        <v>1.3462152114935769E-2</v>
      </c>
      <c r="L2556" s="44">
        <f>IFERROR(_xll.qlIndexFixing(Index6M,$H2556,TRUE,_xll.ohTrigger(RecalcTrigger,Trigger6M)),NA())</f>
        <v>1.2301438478632987E-2</v>
      </c>
      <c r="M2556" s="183">
        <f>IFERROR(_xll.qlIndexFixing(Index1Y,$H2556,TRUE,_xll.ohTrigger(RecalcTrigger,Trigger1Y)),NA())</f>
        <v>1.2985437920550152E-2</v>
      </c>
      <c r="N2556" s="182">
        <f>IFERROR(_xll.qlIndexFixing(ONIndex1M,I2556,TRUE,_xll.ohTrigger(RecalcTrigger,Trigger1M)),NA())</f>
        <v>1.2521016324322787E-2</v>
      </c>
      <c r="O2556" s="44">
        <f>IFERROR(_xll.qlIndexFixing(ONIndex3M,I2556,TRUE,_xll.ohTrigger(RecalcTrigger,Trigger3M)),NA())</f>
        <v>1.3541190068604436E-2</v>
      </c>
      <c r="P2556" s="44">
        <f>IFERROR(_xll.qlIndexFixing(ONIndex6M,I2556,TRUE,_xll.ohTrigger(RecalcTrigger,Trigger6M)),NA())</f>
        <v>1.241417738966355E-2</v>
      </c>
      <c r="Q2556" s="183">
        <f>IFERROR(_xll.qlIndexFixing(ONIndex1Y,I2556,TRUE,_xll.ohTrigger(RecalcTrigger,Trigger1Y)),NA())</f>
        <v>1.3135625970299714E-2</v>
      </c>
    </row>
    <row r="2557" spans="2:17" x14ac:dyDescent="0.2">
      <c r="B2557" s="39" t="s">
        <v>42</v>
      </c>
      <c r="D2557" s="42">
        <f>_xll.qlCalendarAdvance(Calendar,$D2556,B2557,"f",FALSE)</f>
        <v>57390</v>
      </c>
      <c r="E2557" s="177">
        <f>_xll.qlInterestRateIndexValueDate(IndexON,D2557)</f>
        <v>57390</v>
      </c>
      <c r="F2557" s="193">
        <f>IFERROR(_xll.qlIndexFixing(IndexON,D2557,TRUE,_xll.ohTrigger(RecalcTrigger,TriggerON)),NA())</f>
        <v>1.2520456919880019E-2</v>
      </c>
      <c r="H2557" s="42">
        <f>_xll.qlCalendarAdvance(Calendar,$H2556,B2557,"f",FALSE)</f>
        <v>57390</v>
      </c>
      <c r="I2557" s="177">
        <f>_xll.qlInterestRateIndexValueDate(Index1M,$H2557)</f>
        <v>57392</v>
      </c>
      <c r="J2557" s="182">
        <f>IFERROR(_xll.qlIndexFixing(Index1M,$H2557,TRUE,_xll.ohTrigger(RecalcTrigger,Trigger1M)),NA())</f>
        <v>1.2500642288487209E-2</v>
      </c>
      <c r="K2557" s="44">
        <f>IFERROR(_xll.qlIndexFixing(Index3M,H2557,TRUE,_xll.ohTrigger(RecalcTrigger,Trigger3M)),NA())</f>
        <v>1.3444485843944958E-2</v>
      </c>
      <c r="L2557" s="44">
        <f>IFERROR(_xll.qlIndexFixing(Index6M,$H2557,TRUE,_xll.ohTrigger(RecalcTrigger,Trigger6M)),NA())</f>
        <v>1.2289402844155431E-2</v>
      </c>
      <c r="M2557" s="183">
        <f>IFERROR(_xll.qlIndexFixing(Index1Y,$H2557,TRUE,_xll.ohTrigger(RecalcTrigger,Trigger1Y)),NA())</f>
        <v>1.2976333542251042E-2</v>
      </c>
      <c r="N2557" s="182">
        <f>IFERROR(_xll.qlIndexFixing(ONIndex1M,I2557,TRUE,_xll.ohTrigger(RecalcTrigger,Trigger1M)),NA())</f>
        <v>1.2509858867923995E-2</v>
      </c>
      <c r="O2557" s="44">
        <f>IFERROR(_xll.qlIndexFixing(ONIndex3M,I2557,TRUE,_xll.ohTrigger(RecalcTrigger,Trigger3M)),NA())</f>
        <v>1.3523344167767348E-2</v>
      </c>
      <c r="P2557" s="44">
        <f>IFERROR(_xll.qlIndexFixing(ONIndex6M,I2557,TRUE,_xll.ohTrigger(RecalcTrigger,Trigger6M)),NA())</f>
        <v>1.240143329708232E-2</v>
      </c>
      <c r="Q2557" s="183">
        <f>IFERROR(_xll.qlIndexFixing(ONIndex1Y,I2557,TRUE,_xll.ohTrigger(RecalcTrigger,Trigger1Y)),NA())</f>
        <v>1.3126042771904878E-2</v>
      </c>
    </row>
    <row r="2558" spans="2:17" x14ac:dyDescent="0.2">
      <c r="B2558" s="39" t="s">
        <v>42</v>
      </c>
      <c r="D2558" s="42">
        <f>_xll.qlCalendarAdvance(Calendar,$D2557,B2558,"f",FALSE)</f>
        <v>57397</v>
      </c>
      <c r="E2558" s="177">
        <f>_xll.qlInterestRateIndexValueDate(IndexON,D2558)</f>
        <v>57397</v>
      </c>
      <c r="F2558" s="193">
        <f>IFERROR(_xll.qlIndexFixing(IndexON,D2558,TRUE,_xll.ohTrigger(RecalcTrigger,TriggerON)),NA())</f>
        <v>1.2509611193403103E-2</v>
      </c>
      <c r="H2558" s="42">
        <f>_xll.qlCalendarAdvance(Calendar,$H2557,B2558,"f",FALSE)</f>
        <v>57397</v>
      </c>
      <c r="I2558" s="177">
        <f>_xll.qlInterestRateIndexValueDate(Index1M,$H2558)</f>
        <v>57399</v>
      </c>
      <c r="J2558" s="182">
        <f>IFERROR(_xll.qlIndexFixing(Index1M,$H2558,TRUE,_xll.ohTrigger(RecalcTrigger,Trigger1M)),NA())</f>
        <v>1.2489546784842771E-2</v>
      </c>
      <c r="K2558" s="44">
        <f>IFERROR(_xll.qlIndexFixing(Index3M,H2558,TRUE,_xll.ohTrigger(RecalcTrigger,Trigger3M)),NA())</f>
        <v>1.3426861616016215E-2</v>
      </c>
      <c r="L2558" s="44">
        <f>IFERROR(_xll.qlIndexFixing(Index6M,$H2558,TRUE,_xll.ohTrigger(RecalcTrigger,Trigger6M)),NA())</f>
        <v>1.2277431952070979E-2</v>
      </c>
      <c r="M2558" s="183">
        <f>IFERROR(_xll.qlIndexFixing(Index1Y,$H2558,TRUE,_xll.ohTrigger(RecalcTrigger,Trigger1Y)),NA())</f>
        <v>1.2967253456899966E-2</v>
      </c>
      <c r="N2558" s="182">
        <f>IFERROR(_xll.qlIndexFixing(ONIndex1M,I2558,TRUE,_xll.ohTrigger(RecalcTrigger,Trigger1M)),NA())</f>
        <v>1.2498732022958592E-2</v>
      </c>
      <c r="O2558" s="44">
        <f>IFERROR(_xll.qlIndexFixing(ONIndex3M,I2558,TRUE,_xll.ohTrigger(RecalcTrigger,Trigger3M)),NA())</f>
        <v>1.3505539412097534E-2</v>
      </c>
      <c r="P2558" s="44">
        <f>IFERROR(_xll.qlIndexFixing(ONIndex6M,I2558,TRUE,_xll.ohTrigger(RecalcTrigger,Trigger6M)),NA())</f>
        <v>1.2388751725609382E-2</v>
      </c>
      <c r="Q2558" s="183">
        <f>IFERROR(_xll.qlIndexFixing(ONIndex1Y,I2558,TRUE,_xll.ohTrigger(RecalcTrigger,Trigger1Y)),NA())</f>
        <v>1.3116481921873202E-2</v>
      </c>
    </row>
    <row r="2559" spans="2:17" x14ac:dyDescent="0.2">
      <c r="B2559" s="39" t="s">
        <v>42</v>
      </c>
      <c r="D2559" s="42">
        <f>_xll.qlCalendarAdvance(Calendar,$D2558,B2559,"f",FALSE)</f>
        <v>57404</v>
      </c>
      <c r="E2559" s="177">
        <f>_xll.qlInterestRateIndexValueDate(IndexON,D2559)</f>
        <v>57404</v>
      </c>
      <c r="F2559" s="193">
        <f>IFERROR(_xll.qlIndexFixing(IndexON,D2559,TRUE,_xll.ohTrigger(RecalcTrigger,TriggerON)),NA())</f>
        <v>1.2498796373483501E-2</v>
      </c>
      <c r="H2559" s="42">
        <f>_xll.qlCalendarAdvance(Calendar,$H2558,B2559,"f",FALSE)</f>
        <v>57404</v>
      </c>
      <c r="I2559" s="177">
        <f>_xll.qlInterestRateIndexValueDate(Index1M,$H2559)</f>
        <v>57406</v>
      </c>
      <c r="J2559" s="182">
        <f>IFERROR(_xll.qlIndexFixing(Index1M,$H2559,TRUE,_xll.ohTrigger(RecalcTrigger,Trigger1M)),NA())</f>
        <v>1.2476768170085365E-2</v>
      </c>
      <c r="K2559" s="44">
        <f>IFERROR(_xll.qlIndexFixing(Index3M,H2559,TRUE,_xll.ohTrigger(RecalcTrigger,Trigger3M)),NA())</f>
        <v>1.3404289567712294E-2</v>
      </c>
      <c r="L2559" s="44">
        <f>IFERROR(_xll.qlIndexFixing(Index6M,$H2559,TRUE,_xll.ohTrigger(RecalcTrigger,Trigger6M)),NA())</f>
        <v>1.2263050752763228E-2</v>
      </c>
      <c r="M2559" s="183">
        <f>IFERROR(_xll.qlIndexFixing(Index1Y,$H2559,TRUE,_xll.ohTrigger(RecalcTrigger,Trigger1Y)),NA())</f>
        <v>1.2958197725099348E-2</v>
      </c>
      <c r="N2559" s="182">
        <f>IFERROR(_xll.qlIndexFixing(ONIndex1M,I2559,TRUE,_xll.ohTrigger(RecalcTrigger,Trigger1M)),NA())</f>
        <v>1.2487635871121228E-2</v>
      </c>
      <c r="O2559" s="44">
        <f>IFERROR(_xll.qlIndexFixing(ONIndex3M,I2559,TRUE,_xll.ohTrigger(RecalcTrigger,Trigger3M)),NA())</f>
        <v>1.3487775921099399E-2</v>
      </c>
      <c r="P2559" s="44">
        <f>IFERROR(_xll.qlIndexFixing(ONIndex6M,I2559,TRUE,_xll.ohTrigger(RecalcTrigger,Trigger6M)),NA())</f>
        <v>1.2376132817770724E-2</v>
      </c>
      <c r="Q2559" s="183">
        <f>IFERROR(_xll.qlIndexFixing(ONIndex1Y,I2559,TRUE,_xll.ohTrigger(RecalcTrigger,Trigger1Y)),NA())</f>
        <v>1.3106943480796218E-2</v>
      </c>
    </row>
    <row r="2560" spans="2:17" x14ac:dyDescent="0.2">
      <c r="B2560" s="39" t="s">
        <v>42</v>
      </c>
      <c r="D2560" s="42">
        <f>_xll.qlCalendarAdvance(Calendar,$D2559,B2560,"f",FALSE)</f>
        <v>57411</v>
      </c>
      <c r="E2560" s="177">
        <f>_xll.qlInterestRateIndexValueDate(IndexON,D2560)</f>
        <v>57411</v>
      </c>
      <c r="F2560" s="193">
        <f>IFERROR(_xll.qlIndexFixing(IndexON,D2560,TRUE,_xll.ohTrigger(RecalcTrigger,TriggerON)),NA())</f>
        <v>1.2488012541655991E-2</v>
      </c>
      <c r="H2560" s="42">
        <f>_xll.qlCalendarAdvance(Calendar,$H2559,B2560,"f",FALSE)</f>
        <v>57411</v>
      </c>
      <c r="I2560" s="177">
        <f>_xll.qlInterestRateIndexValueDate(Index1M,$H2560)</f>
        <v>57413</v>
      </c>
      <c r="J2560" s="182">
        <f>IFERROR(_xll.qlIndexFixing(Index1M,$H2560,TRUE,_xll.ohTrigger(RecalcTrigger,Trigger1M)),NA())</f>
        <v>1.2465739937010228E-2</v>
      </c>
      <c r="K2560" s="44">
        <f>IFERROR(_xll.qlIndexFixing(Index3M,H2560,TRUE,_xll.ohTrigger(RecalcTrigger,Trigger3M)),NA())</f>
        <v>1.3386761753189091E-2</v>
      </c>
      <c r="L2560" s="44">
        <f>IFERROR(_xll.qlIndexFixing(Index6M,$H2560,TRUE,_xll.ohTrigger(RecalcTrigger,Trigger6M)),NA())</f>
        <v>1.2251226951958188E-2</v>
      </c>
      <c r="M2560" s="183">
        <f>IFERROR(_xll.qlIndexFixing(Index1Y,$H2560,TRUE,_xll.ohTrigger(RecalcTrigger,Trigger1Y)),NA())</f>
        <v>1.294916640745335E-2</v>
      </c>
      <c r="N2560" s="182">
        <f>IFERROR(_xll.qlIndexFixing(ONIndex1M,I2560,TRUE,_xll.ohTrigger(RecalcTrigger,Trigger1M)),NA())</f>
        <v>1.2476570494346362E-2</v>
      </c>
      <c r="O2560" s="44">
        <f>IFERROR(_xll.qlIndexFixing(ONIndex3M,I2560,TRUE,_xll.ohTrigger(RecalcTrigger,Trigger3M)),NA())</f>
        <v>1.3470053814756966E-2</v>
      </c>
      <c r="P2560" s="44">
        <f>IFERROR(_xll.qlIndexFixing(ONIndex6M,I2560,TRUE,_xll.ohTrigger(RecalcTrigger,Trigger6M)),NA())</f>
        <v>1.236357671649202E-2</v>
      </c>
      <c r="Q2560" s="183">
        <f>IFERROR(_xll.qlIndexFixing(ONIndex1Y,I2560,TRUE,_xll.ohTrigger(RecalcTrigger,Trigger1Y)),NA())</f>
        <v>1.3097427509185522E-2</v>
      </c>
    </row>
    <row r="2561" spans="2:17" x14ac:dyDescent="0.2">
      <c r="B2561" s="39" t="s">
        <v>42</v>
      </c>
      <c r="D2561" s="42">
        <f>_xll.qlCalendarAdvance(Calendar,$D2560,B2561,"f",FALSE)</f>
        <v>57418</v>
      </c>
      <c r="E2561" s="177">
        <f>_xll.qlInterestRateIndexValueDate(IndexON,D2561)</f>
        <v>57418</v>
      </c>
      <c r="F2561" s="193">
        <f>IFERROR(_xll.qlIndexFixing(IndexON,D2561,TRUE,_xll.ohTrigger(RecalcTrigger,TriggerON)),NA())</f>
        <v>1.247725977969516E-2</v>
      </c>
      <c r="H2561" s="42">
        <f>_xll.qlCalendarAdvance(Calendar,$H2560,B2561,"f",FALSE)</f>
        <v>57418</v>
      </c>
      <c r="I2561" s="177">
        <f>_xll.qlInterestRateIndexValueDate(Index1M,$H2561)</f>
        <v>57420</v>
      </c>
      <c r="J2561" s="182">
        <f>IFERROR(_xll.qlIndexFixing(Index1M,$H2561,TRUE,_xll.ohTrigger(RecalcTrigger,Trigger1M)),NA())</f>
        <v>1.2454742731657418E-2</v>
      </c>
      <c r="K2561" s="44">
        <f>IFERROR(_xll.qlIndexFixing(Index3M,H2561,TRUE,_xll.ohTrigger(RecalcTrigger,Trigger3M)),NA())</f>
        <v>1.3369276395632341E-2</v>
      </c>
      <c r="L2561" s="44">
        <f>IFERROR(_xll.qlIndexFixing(Index6M,$H2561,TRUE,_xll.ohTrigger(RecalcTrigger,Trigger6M)),NA())</f>
        <v>1.2239468372372711E-2</v>
      </c>
      <c r="M2561" s="183">
        <f>IFERROR(_xll.qlIndexFixing(Index1Y,$H2561,TRUE,_xll.ohTrigger(RecalcTrigger,Trigger1Y)),NA())</f>
        <v>1.2940159564562655E-2</v>
      </c>
      <c r="N2561" s="182">
        <f>IFERROR(_xll.qlIndexFixing(ONIndex1M,I2561,TRUE,_xll.ohTrigger(RecalcTrigger,Trigger1M)),NA())</f>
        <v>1.2465535974568454E-2</v>
      </c>
      <c r="O2561" s="44">
        <f>IFERROR(_xll.qlIndexFixing(ONIndex3M,I2561,TRUE,_xll.ohTrigger(RecalcTrigger,Trigger3M)),NA())</f>
        <v>1.3452373213134194E-2</v>
      </c>
      <c r="P2561" s="44">
        <f>IFERROR(_xll.qlIndexFixing(ONIndex6M,I2561,TRUE,_xll.ohTrigger(RecalcTrigger,Trigger6M)),NA())</f>
        <v>1.2351083564858811E-2</v>
      </c>
      <c r="Q2561" s="183">
        <f>IFERROR(_xll.qlIndexFixing(ONIndex1Y,I2561,TRUE,_xll.ohTrigger(RecalcTrigger,Trigger1Y)),NA())</f>
        <v>1.3087934067552709E-2</v>
      </c>
    </row>
    <row r="2562" spans="2:17" x14ac:dyDescent="0.2">
      <c r="B2562" s="39" t="s">
        <v>42</v>
      </c>
      <c r="D2562" s="42">
        <f>_xll.qlCalendarAdvance(Calendar,$D2561,B2562,"f",FALSE)</f>
        <v>57425</v>
      </c>
      <c r="E2562" s="177">
        <f>_xll.qlInterestRateIndexValueDate(IndexON,D2562)</f>
        <v>57425</v>
      </c>
      <c r="F2562" s="193">
        <f>IFERROR(_xll.qlIndexFixing(IndexON,D2562,TRUE,_xll.ohTrigger(RecalcTrigger,TriggerON)),NA())</f>
        <v>1.2466538169135788E-2</v>
      </c>
      <c r="H2562" s="42">
        <f>_xll.qlCalendarAdvance(Calendar,$H2561,B2562,"f",FALSE)</f>
        <v>57425</v>
      </c>
      <c r="I2562" s="177">
        <f>_xll.qlInterestRateIndexValueDate(Index1M,$H2562)</f>
        <v>57427</v>
      </c>
      <c r="J2562" s="182">
        <f>IFERROR(_xll.qlIndexFixing(Index1M,$H2562,TRUE,_xll.ohTrigger(RecalcTrigger,Trigger1M)),NA())</f>
        <v>1.244321117140984E-2</v>
      </c>
      <c r="K2562" s="44">
        <f>IFERROR(_xll.qlIndexFixing(Index3M,H2562,TRUE,_xll.ohTrigger(RecalcTrigger,Trigger3M)),NA())</f>
        <v>1.3351833614717376E-2</v>
      </c>
      <c r="L2562" s="44">
        <f>IFERROR(_xll.qlIndexFixing(Index6M,$H2562,TRUE,_xll.ohTrigger(RecalcTrigger,Trigger6M)),NA())</f>
        <v>1.222777515657167E-2</v>
      </c>
      <c r="M2562" s="183">
        <f>IFERROR(_xll.qlIndexFixing(Index1Y,$H2562,TRUE,_xll.ohTrigger(RecalcTrigger,Trigger1Y)),NA())</f>
        <v>1.2931177257030118E-2</v>
      </c>
      <c r="N2562" s="182">
        <f>IFERROR(_xll.qlIndexFixing(ONIndex1M,I2562,TRUE,_xll.ohTrigger(RecalcTrigger,Trigger1M)),NA())</f>
        <v>1.2454532393402218E-2</v>
      </c>
      <c r="O2562" s="44">
        <f>IFERROR(_xll.qlIndexFixing(ONIndex3M,I2562,TRUE,_xll.ohTrigger(RecalcTrigger,Trigger3M)),NA())</f>
        <v>1.3434734235575618E-2</v>
      </c>
      <c r="P2562" s="44">
        <f>IFERROR(_xll.qlIndexFixing(ONIndex6M,I2562,TRUE,_xll.ohTrigger(RecalcTrigger,Trigger6M)),NA())</f>
        <v>1.233865350539709E-2</v>
      </c>
      <c r="Q2562" s="183">
        <f>IFERROR(_xll.qlIndexFixing(ONIndex1Y,I2562,TRUE,_xll.ohTrigger(RecalcTrigger,Trigger1Y)),NA())</f>
        <v>1.3078463216169567E-2</v>
      </c>
    </row>
    <row r="2563" spans="2:17" x14ac:dyDescent="0.2">
      <c r="B2563" s="39" t="s">
        <v>42</v>
      </c>
      <c r="D2563" s="42">
        <f>_xll.qlCalendarAdvance(Calendar,$D2562,B2563,"f",FALSE)</f>
        <v>57432</v>
      </c>
      <c r="E2563" s="177">
        <f>_xll.qlInterestRateIndexValueDate(IndexON,D2563)</f>
        <v>57432</v>
      </c>
      <c r="F2563" s="193">
        <f>IFERROR(_xll.qlIndexFixing(IndexON,D2563,TRUE,_xll.ohTrigger(RecalcTrigger,TriggerON)),NA())</f>
        <v>1.2455847791672525E-2</v>
      </c>
      <c r="H2563" s="42">
        <f>_xll.qlCalendarAdvance(Calendar,$H2562,B2563,"f",FALSE)</f>
        <v>57432</v>
      </c>
      <c r="I2563" s="177">
        <f>_xll.qlInterestRateIndexValueDate(Index1M,$H2563)</f>
        <v>57434</v>
      </c>
      <c r="J2563" s="182">
        <f>IFERROR(_xll.qlIndexFixing(Index1M,$H2563,TRUE,_xll.ohTrigger(RecalcTrigger,Trigger1M)),NA())</f>
        <v>1.2432841731400206E-2</v>
      </c>
      <c r="K2563" s="44">
        <f>IFERROR(_xll.qlIndexFixing(Index3M,H2563,TRUE,_xll.ohTrigger(RecalcTrigger,Trigger3M)),NA())</f>
        <v>1.3337397973773332E-2</v>
      </c>
      <c r="L2563" s="44">
        <f>IFERROR(_xll.qlIndexFixing(Index6M,$H2563,TRUE,_xll.ohTrigger(RecalcTrigger,Trigger6M)),NA())</f>
        <v>1.2217951470967298E-2</v>
      </c>
      <c r="M2563" s="183">
        <f>IFERROR(_xll.qlIndexFixing(Index1Y,$H2563,TRUE,_xll.ohTrigger(RecalcTrigger,Trigger1Y)),NA())</f>
        <v>1.2923398270640322E-2</v>
      </c>
      <c r="N2563" s="182">
        <f>IFERROR(_xll.qlIndexFixing(ONIndex1M,I2563,TRUE,_xll.ohTrigger(RecalcTrigger,Trigger1M)),NA())</f>
        <v>1.2443559832622242E-2</v>
      </c>
      <c r="O2563" s="44">
        <f>IFERROR(_xll.qlIndexFixing(ONIndex3M,I2563,TRUE,_xll.ohTrigger(RecalcTrigger,Trigger3M)),NA())</f>
        <v>1.3417137002305068E-2</v>
      </c>
      <c r="P2563" s="44">
        <f>IFERROR(_xll.qlIndexFixing(ONIndex6M,I2563,TRUE,_xll.ohTrigger(RecalcTrigger,Trigger6M)),NA())</f>
        <v>1.2326286681032528E-2</v>
      </c>
      <c r="Q2563" s="183">
        <f>IFERROR(_xll.qlIndexFixing(ONIndex1Y,I2563,TRUE,_xll.ohTrigger(RecalcTrigger,Trigger1Y)),NA())</f>
        <v>1.3069015015627627E-2</v>
      </c>
    </row>
    <row r="2564" spans="2:17" x14ac:dyDescent="0.2">
      <c r="B2564" s="39" t="s">
        <v>42</v>
      </c>
      <c r="D2564" s="42">
        <f>_xll.qlCalendarAdvance(Calendar,$D2563,B2564,"f",FALSE)</f>
        <v>57439</v>
      </c>
      <c r="E2564" s="177">
        <f>_xll.qlInterestRateIndexValueDate(IndexON,D2564)</f>
        <v>57439</v>
      </c>
      <c r="F2564" s="193">
        <f>IFERROR(_xll.qlIndexFixing(IndexON,D2564,TRUE,_xll.ohTrigger(RecalcTrigger,TriggerON)),NA())</f>
        <v>1.2445188728760215E-2</v>
      </c>
      <c r="H2564" s="42">
        <f>_xll.qlCalendarAdvance(Calendar,$H2563,B2564,"f",FALSE)</f>
        <v>57439</v>
      </c>
      <c r="I2564" s="177">
        <f>_xll.qlInterestRateIndexValueDate(Index1M,$H2564)</f>
        <v>57441</v>
      </c>
      <c r="J2564" s="182">
        <f>IFERROR(_xll.qlIndexFixing(Index1M,$H2564,TRUE,_xll.ohTrigger(RecalcTrigger,Trigger1M)),NA())</f>
        <v>1.2421938100127494E-2</v>
      </c>
      <c r="K2564" s="44">
        <f>IFERROR(_xll.qlIndexFixing(Index3M,H2564,TRUE,_xll.ohTrigger(RecalcTrigger,Trigger3M)),NA())</f>
        <v>1.3320033389155652E-2</v>
      </c>
      <c r="L2564" s="44">
        <f>IFERROR(_xll.qlIndexFixing(Index6M,$H2564,TRUE,_xll.ohTrigger(RecalcTrigger,Trigger6M)),NA())</f>
        <v>1.2204585386619584E-2</v>
      </c>
      <c r="M2564" s="183">
        <f>IFERROR(_xll.qlIndexFixing(Index1Y,$H2564,TRUE,_xll.ohTrigger(RecalcTrigger,Trigger1Y)),NA())</f>
        <v>1.2913286490443985E-2</v>
      </c>
      <c r="N2564" s="182">
        <f>IFERROR(_xll.qlIndexFixing(ONIndex1M,I2564,TRUE,_xll.ohTrigger(RecalcTrigger,Trigger1M)),NA())</f>
        <v>1.2432618374402793E-2</v>
      </c>
      <c r="O2564" s="44">
        <f>IFERROR(_xll.qlIndexFixing(ONIndex3M,I2564,TRUE,_xll.ohTrigger(RecalcTrigger,Trigger3M)),NA())</f>
        <v>1.3399581633146695E-2</v>
      </c>
      <c r="P2564" s="44">
        <f>IFERROR(_xll.qlIndexFixing(ONIndex6M,I2564,TRUE,_xll.ohTrigger(RecalcTrigger,Trigger6M)),NA())</f>
        <v>1.2313983234530923E-2</v>
      </c>
      <c r="Q2564" s="183">
        <f>IFERROR(_xll.qlIndexFixing(ONIndex1Y,I2564,TRUE,_xll.ohTrigger(RecalcTrigger,Trigger1Y)),NA())</f>
        <v>1.3059589526438486E-2</v>
      </c>
    </row>
    <row r="2565" spans="2:17" x14ac:dyDescent="0.2">
      <c r="B2565" s="39" t="s">
        <v>42</v>
      </c>
      <c r="D2565" s="42">
        <f>_xll.qlCalendarAdvance(Calendar,$D2564,B2565,"f",FALSE)</f>
        <v>57446</v>
      </c>
      <c r="E2565" s="177">
        <f>_xll.qlInterestRateIndexValueDate(IndexON,D2565)</f>
        <v>57446</v>
      </c>
      <c r="F2565" s="193">
        <f>IFERROR(_xll.qlIndexFixing(IndexON,D2565,TRUE,_xll.ohTrigger(RecalcTrigger,TriggerON)),NA())</f>
        <v>1.2434561062333316E-2</v>
      </c>
      <c r="H2565" s="42">
        <f>_xll.qlCalendarAdvance(Calendar,$H2564,B2565,"f",FALSE)</f>
        <v>57446</v>
      </c>
      <c r="I2565" s="177">
        <f>_xll.qlInterestRateIndexValueDate(Index1M,$H2565)</f>
        <v>57448</v>
      </c>
      <c r="J2565" s="182">
        <f>IFERROR(_xll.qlIndexFixing(Index1M,$H2565,TRUE,_xll.ohTrigger(RecalcTrigger,Trigger1M)),NA())</f>
        <v>1.2411065823855958E-2</v>
      </c>
      <c r="K2565" s="44">
        <f>IFERROR(_xll.qlIndexFixing(Index3M,H2565,TRUE,_xll.ohTrigger(RecalcTrigger,Trigger3M)),NA())</f>
        <v>1.3302711707288336E-2</v>
      </c>
      <c r="L2565" s="44">
        <f>IFERROR(_xll.qlIndexFixing(Index6M,$H2565,TRUE,_xll.ohTrigger(RecalcTrigger,Trigger6M)),NA())</f>
        <v>1.2193089117620329E-2</v>
      </c>
      <c r="M2565" s="183">
        <f>IFERROR(_xll.qlIndexFixing(Index1Y,$H2565,TRUE,_xll.ohTrigger(RecalcTrigger,Trigger1Y)),NA())</f>
        <v>1.2903988484209658E-2</v>
      </c>
      <c r="N2565" s="182">
        <f>IFERROR(_xll.qlIndexFixing(ONIndex1M,I2565,TRUE,_xll.ohTrigger(RecalcTrigger,Trigger1M)),NA())</f>
        <v>1.2421708100198714E-2</v>
      </c>
      <c r="O2565" s="44">
        <f>IFERROR(_xll.qlIndexFixing(ONIndex3M,I2565,TRUE,_xll.ohTrigger(RecalcTrigger,Trigger3M)),NA())</f>
        <v>1.3382068247445034E-2</v>
      </c>
      <c r="P2565" s="44">
        <f>IFERROR(_xll.qlIndexFixing(ONIndex6M,I2565,TRUE,_xll.ohTrigger(RecalcTrigger,Trigger6M)),NA())</f>
        <v>1.2301743309137692E-2</v>
      </c>
      <c r="Q2565" s="183">
        <f>IFERROR(_xll.qlIndexFixing(ONIndex1Y,I2565,TRUE,_xll.ohTrigger(RecalcTrigger,Trigger1Y)),NA())</f>
        <v>1.3050186809033804E-2</v>
      </c>
    </row>
    <row r="2566" spans="2:17" x14ac:dyDescent="0.2">
      <c r="B2566" s="39" t="s">
        <v>42</v>
      </c>
      <c r="D2566" s="42">
        <f>_xll.qlCalendarAdvance(Calendar,$D2565,B2566,"f",FALSE)</f>
        <v>57453</v>
      </c>
      <c r="E2566" s="177">
        <f>_xll.qlInterestRateIndexValueDate(IndexON,D2566)</f>
        <v>57453</v>
      </c>
      <c r="F2566" s="193">
        <f>IFERROR(_xll.qlIndexFixing(IndexON,D2566,TRUE,_xll.ohTrigger(RecalcTrigger,TriggerON)),NA())</f>
        <v>1.2423964873846671E-2</v>
      </c>
      <c r="H2566" s="42">
        <f>_xll.qlCalendarAdvance(Calendar,$H2565,B2566,"f",FALSE)</f>
        <v>57453</v>
      </c>
      <c r="I2566" s="177">
        <f>_xll.qlInterestRateIndexValueDate(Index1M,$H2566)</f>
        <v>57459</v>
      </c>
      <c r="J2566" s="182">
        <f>IFERROR(_xll.qlIndexFixing(Index1M,$H2566,TRUE,_xll.ohTrigger(RecalcTrigger,Trigger1M)),NA())</f>
        <v>1.2394601443887154E-2</v>
      </c>
      <c r="K2566" s="44">
        <f>IFERROR(_xll.qlIndexFixing(Index3M,H2566,TRUE,_xll.ohTrigger(RecalcTrigger,Trigger3M)),NA())</f>
        <v>1.3275578890412424E-2</v>
      </c>
      <c r="L2566" s="44">
        <f>IFERROR(_xll.qlIndexFixing(Index6M,$H2566,TRUE,_xll.ohTrigger(RecalcTrigger,Trigger6M)),NA())</f>
        <v>1.2176327932241316E-2</v>
      </c>
      <c r="M2566" s="183">
        <f>IFERROR(_xll.qlIndexFixing(Index1Y,$H2566,TRUE,_xll.ohTrigger(RecalcTrigger,Trigger1Y)),NA())</f>
        <v>1.2891204464635939E-2</v>
      </c>
      <c r="N2566" s="182">
        <f>IFERROR(_xll.qlIndexFixing(ONIndex1M,I2566,TRUE,_xll.ohTrigger(RecalcTrigger,Trigger1M)),NA())</f>
        <v>1.2407726558034682E-2</v>
      </c>
      <c r="O2566" s="44">
        <f>IFERROR(_xll.qlIndexFixing(ONIndex3M,I2566,TRUE,_xll.ohTrigger(RecalcTrigger,Trigger3M)),NA())</f>
        <v>1.3359612920806896E-2</v>
      </c>
      <c r="P2566" s="44">
        <f>IFERROR(_xll.qlIndexFixing(ONIndex6M,I2566,TRUE,_xll.ohTrigger(RecalcTrigger,Trigger6M)),NA())</f>
        <v>1.2286099828466845E-2</v>
      </c>
      <c r="Q2566" s="183">
        <f>IFERROR(_xll.qlIndexFixing(ONIndex1Y,I2566,TRUE,_xll.ohTrigger(RecalcTrigger,Trigger1Y)),NA())</f>
        <v>1.3038131158715771E-2</v>
      </c>
    </row>
    <row r="2567" spans="2:17" x14ac:dyDescent="0.2">
      <c r="B2567" s="39" t="s">
        <v>42</v>
      </c>
      <c r="D2567" s="42">
        <f>_xll.qlCalendarAdvance(Calendar,$D2566,B2567,"f",FALSE)</f>
        <v>57460</v>
      </c>
      <c r="E2567" s="177">
        <f>_xll.qlInterestRateIndexValueDate(IndexON,D2567)</f>
        <v>57460</v>
      </c>
      <c r="F2567" s="193">
        <f>IFERROR(_xll.qlIndexFixing(IndexON,D2567,TRUE,_xll.ohTrigger(RecalcTrigger,TriggerON)),NA())</f>
        <v>1.2413400244755124E-2</v>
      </c>
      <c r="H2567" s="42">
        <f>_xll.qlCalendarAdvance(Calendar,$H2566,B2567,"f",FALSE)</f>
        <v>57460</v>
      </c>
      <c r="I2567" s="177">
        <f>_xll.qlInterestRateIndexValueDate(Index1M,$H2567)</f>
        <v>57462</v>
      </c>
      <c r="J2567" s="182">
        <f>IFERROR(_xll.qlIndexFixing(Index1M,$H2567,TRUE,_xll.ohTrigger(RecalcTrigger,Trigger1M)),NA())</f>
        <v>1.2389415663582369E-2</v>
      </c>
      <c r="K2567" s="44">
        <f>IFERROR(_xll.qlIndexFixing(Index3M,H2567,TRUE,_xll.ohTrigger(RecalcTrigger,Trigger3M)),NA())</f>
        <v>1.3268197530502313E-2</v>
      </c>
      <c r="L2567" s="44">
        <f>IFERROR(_xll.qlIndexFixing(Index6M,$H2567,TRUE,_xll.ohTrigger(RecalcTrigger,Trigger6M)),NA())</f>
        <v>1.2170294524483189E-2</v>
      </c>
      <c r="M2567" s="183">
        <f>IFERROR(_xll.qlIndexFixing(Index1Y,$H2567,TRUE,_xll.ohTrigger(RecalcTrigger,Trigger1Y)),NA())</f>
        <v>1.2886635870773856E-2</v>
      </c>
      <c r="N2567" s="182">
        <f>IFERROR(_xll.qlIndexFixing(ONIndex1M,I2567,TRUE,_xll.ohTrigger(RecalcTrigger,Trigger1M)),NA())</f>
        <v>1.2398434329448094E-2</v>
      </c>
      <c r="O2567" s="44">
        <f>IFERROR(_xll.qlIndexFixing(ONIndex3M,I2567,TRUE,_xll.ohTrigger(RecalcTrigger,Trigger3M)),NA())</f>
        <v>1.3344681495350841E-2</v>
      </c>
      <c r="P2567" s="44">
        <f>IFERROR(_xll.qlIndexFixing(ONIndex6M,I2567,TRUE,_xll.ohTrigger(RecalcTrigger,Trigger6M)),NA())</f>
        <v>1.2275729458064433E-2</v>
      </c>
      <c r="Q2567" s="183">
        <f>IFERROR(_xll.qlIndexFixing(ONIndex1Y,I2567,TRUE,_xll.ohTrigger(RecalcTrigger,Trigger1Y)),NA())</f>
        <v>1.3030115090426619E-2</v>
      </c>
    </row>
    <row r="2568" spans="2:17" x14ac:dyDescent="0.2">
      <c r="B2568" s="39" t="s">
        <v>42</v>
      </c>
      <c r="D2568" s="42">
        <f>_xll.qlCalendarAdvance(Calendar,$D2567,B2568,"f",FALSE)</f>
        <v>57467</v>
      </c>
      <c r="E2568" s="177">
        <f>_xll.qlInterestRateIndexValueDate(IndexON,D2568)</f>
        <v>57467</v>
      </c>
      <c r="F2568" s="193">
        <f>IFERROR(_xll.qlIndexFixing(IndexON,D2568,TRUE,_xll.ohTrigger(RecalcTrigger,TriggerON)),NA())</f>
        <v>1.2402867256993133E-2</v>
      </c>
      <c r="H2568" s="42">
        <f>_xll.qlCalendarAdvance(Calendar,$H2567,B2568,"f",FALSE)</f>
        <v>57467</v>
      </c>
      <c r="I2568" s="177">
        <f>_xll.qlInterestRateIndexValueDate(Index1M,$H2568)</f>
        <v>57469</v>
      </c>
      <c r="J2568" s="182">
        <f>IFERROR(_xll.qlIndexFixing(Index1M,$H2568,TRUE,_xll.ohTrigger(RecalcTrigger,Trigger1M)),NA())</f>
        <v>1.2378637943217162E-2</v>
      </c>
      <c r="K2568" s="44">
        <f>IFERROR(_xll.qlIndexFixing(Index3M,H2568,TRUE,_xll.ohTrigger(RecalcTrigger,Trigger3M)),NA())</f>
        <v>1.3248077740120707E-2</v>
      </c>
      <c r="L2568" s="44">
        <f>IFERROR(_xll.qlIndexFixing(Index6M,$H2568,TRUE,_xll.ohTrigger(RecalcTrigger,Trigger6M)),NA())</f>
        <v>1.215899648551654E-2</v>
      </c>
      <c r="M2568" s="183">
        <f>IFERROR(_xll.qlIndexFixing(Index1Y,$H2568,TRUE,_xll.ohTrigger(RecalcTrigger,Trigger1Y)),NA())</f>
        <v>1.2877802048006294E-2</v>
      </c>
      <c r="N2568" s="182">
        <f>IFERROR(_xll.qlIndexFixing(ONIndex1M,I2568,TRUE,_xll.ohTrigger(RecalcTrigger,Trigger1M)),NA())</f>
        <v>1.2389165200543673E-2</v>
      </c>
      <c r="O2568" s="44">
        <f>IFERROR(_xll.qlIndexFixing(ONIndex3M,I2568,TRUE,_xll.ohTrigger(RecalcTrigger,Trigger3M)),NA())</f>
        <v>1.3329781191959711E-2</v>
      </c>
      <c r="P2568" s="44">
        <f>IFERROR(_xll.qlIndexFixing(ONIndex6M,I2568,TRUE,_xll.ohTrigger(RecalcTrigger,Trigger6M)),NA())</f>
        <v>1.2265406085747443E-2</v>
      </c>
      <c r="Q2568" s="183">
        <f>IFERROR(_xll.qlIndexFixing(ONIndex1Y,I2568,TRUE,_xll.ohTrigger(RecalcTrigger,Trigger1Y)),NA())</f>
        <v>1.3022115892082908E-2</v>
      </c>
    </row>
    <row r="2569" spans="2:17" x14ac:dyDescent="0.2">
      <c r="B2569" s="39" t="s">
        <v>42</v>
      </c>
      <c r="D2569" s="42">
        <f>_xll.qlCalendarAdvance(Calendar,$D2568,B2569,"f",FALSE)</f>
        <v>57474</v>
      </c>
      <c r="E2569" s="177">
        <f>_xll.qlInterestRateIndexValueDate(IndexON,D2569)</f>
        <v>57474</v>
      </c>
      <c r="F2569" s="193">
        <f>IFERROR(_xll.qlIndexFixing(IndexON,D2569,TRUE,_xll.ohTrigger(RecalcTrigger,TriggerON)),NA())</f>
        <v>1.239236599225535E-2</v>
      </c>
      <c r="H2569" s="42">
        <f>_xll.qlCalendarAdvance(Calendar,$H2568,B2569,"f",FALSE)</f>
        <v>57474</v>
      </c>
      <c r="I2569" s="177">
        <f>_xll.qlInterestRateIndexValueDate(Index1M,$H2569)</f>
        <v>57476</v>
      </c>
      <c r="J2569" s="182">
        <f>IFERROR(_xll.qlIndexFixing(Index1M,$H2569,TRUE,_xll.ohTrigger(RecalcTrigger,Trigger1M)),NA())</f>
        <v>1.2367891905126825E-2</v>
      </c>
      <c r="K2569" s="44">
        <f>IFERROR(_xll.qlIndexFixing(Index3M,H2569,TRUE,_xll.ohTrigger(RecalcTrigger,Trigger3M)),NA())</f>
        <v>1.3230936346397541E-2</v>
      </c>
      <c r="L2569" s="44">
        <f>IFERROR(_xll.qlIndexFixing(Index6M,$H2569,TRUE,_xll.ohTrigger(RecalcTrigger,Trigger6M)),NA())</f>
        <v>1.2147764808406443E-2</v>
      </c>
      <c r="M2569" s="183">
        <f>IFERROR(_xll.qlIndexFixing(Index1Y,$H2569,TRUE,_xll.ohTrigger(RecalcTrigger,Trigger1Y)),NA())</f>
        <v>1.2868993184799254E-2</v>
      </c>
      <c r="N2569" s="182">
        <f>IFERROR(_xll.qlIndexFixing(ONIndex1M,I2569,TRUE,_xll.ohTrigger(RecalcTrigger,Trigger1M)),NA())</f>
        <v>1.2378380481106177E-2</v>
      </c>
      <c r="O2569" s="44">
        <f>IFERROR(_xll.qlIndexFixing(ONIndex3M,I2569,TRUE,_xll.ohTrigger(RecalcTrigger,Trigger3M)),NA())</f>
        <v>1.3312436940005057E-2</v>
      </c>
      <c r="P2569" s="44">
        <f>IFERROR(_xll.qlIndexFixing(ONIndex6M,I2569,TRUE,_xll.ohTrigger(RecalcTrigger,Trigger6M)),NA())</f>
        <v>1.2253421671886144E-2</v>
      </c>
      <c r="Q2569" s="183">
        <f>IFERROR(_xll.qlIndexFixing(ONIndex1Y,I2569,TRUE,_xll.ohTrigger(RecalcTrigger,Trigger1Y)),NA())</f>
        <v>1.3012804866452399E-2</v>
      </c>
    </row>
    <row r="2570" spans="2:17" x14ac:dyDescent="0.2">
      <c r="B2570" s="39" t="s">
        <v>42</v>
      </c>
      <c r="D2570" s="42">
        <f>_xll.qlCalendarAdvance(Calendar,$D2569,B2570,"f",FALSE)</f>
        <v>57481</v>
      </c>
      <c r="E2570" s="177">
        <f>_xll.qlInterestRateIndexValueDate(IndexON,D2570)</f>
        <v>57481</v>
      </c>
      <c r="F2570" s="193">
        <f>IFERROR(_xll.qlIndexFixing(IndexON,D2570,TRUE,_xll.ohTrigger(RecalcTrigger,TriggerON)),NA())</f>
        <v>1.2381896531756809E-2</v>
      </c>
      <c r="H2570" s="42">
        <f>_xll.qlCalendarAdvance(Calendar,$H2569,B2570,"f",FALSE)</f>
        <v>57481</v>
      </c>
      <c r="I2570" s="177">
        <f>_xll.qlInterestRateIndexValueDate(Index1M,$H2570)</f>
        <v>57483</v>
      </c>
      <c r="J2570" s="182">
        <f>IFERROR(_xll.qlIndexFixing(Index1M,$H2570,TRUE,_xll.ohTrigger(RecalcTrigger,Trigger1M)),NA())</f>
        <v>1.23571776311272E-2</v>
      </c>
      <c r="K2570" s="44">
        <f>IFERROR(_xll.qlIndexFixing(Index3M,H2570,TRUE,_xll.ohTrigger(RecalcTrigger,Trigger3M)),NA())</f>
        <v>1.3213838486655053E-2</v>
      </c>
      <c r="L2570" s="44">
        <f>IFERROR(_xll.qlIndexFixing(Index6M,$H2570,TRUE,_xll.ohTrigger(RecalcTrigger,Trigger6M)),NA())</f>
        <v>1.2136599635746724E-2</v>
      </c>
      <c r="M2570" s="183">
        <f>IFERROR(_xll.qlIndexFixing(Index1Y,$H2570,TRUE,_xll.ohTrigger(RecalcTrigger,Trigger1Y)),NA())</f>
        <v>1.2860209341752544E-2</v>
      </c>
      <c r="N2570" s="182">
        <f>IFERROR(_xll.qlIndexFixing(ONIndex1M,I2570,TRUE,_xll.ohTrigger(RecalcTrigger,Trigger1M)),NA())</f>
        <v>1.2367627354876731E-2</v>
      </c>
      <c r="O2570" s="44">
        <f>IFERROR(_xll.qlIndexFixing(ONIndex3M,I2570,TRUE,_xll.ohTrigger(RecalcTrigger,Trigger3M)),NA())</f>
        <v>1.3295135270867675E-2</v>
      </c>
      <c r="P2570" s="44">
        <f>IFERROR(_xll.qlIndexFixing(ONIndex6M,I2570,TRUE,_xll.ohTrigger(RecalcTrigger,Trigger6M)),NA())</f>
        <v>1.2241501493122087E-2</v>
      </c>
      <c r="Q2570" s="183">
        <f>IFERROR(_xll.qlIndexFixing(ONIndex1Y,I2570,TRUE,_xll.ohTrigger(RecalcTrigger,Trigger1Y)),NA())</f>
        <v>1.3003516914844582E-2</v>
      </c>
    </row>
    <row r="2571" spans="2:17" x14ac:dyDescent="0.2">
      <c r="B2571" s="39" t="s">
        <v>42</v>
      </c>
      <c r="D2571" s="42">
        <f>_xll.qlCalendarAdvance(Calendar,$D2570,B2571,"f",FALSE)</f>
        <v>57488</v>
      </c>
      <c r="E2571" s="177">
        <f>_xll.qlInterestRateIndexValueDate(IndexON,D2571)</f>
        <v>57488</v>
      </c>
      <c r="F2571" s="193">
        <f>IFERROR(_xll.qlIndexFixing(IndexON,D2571,TRUE,_xll.ohTrigger(RecalcTrigger,TriggerON)),NA())</f>
        <v>1.2371458957511905E-2</v>
      </c>
      <c r="H2571" s="42">
        <f>_xll.qlCalendarAdvance(Calendar,$H2570,B2571,"f",FALSE)</f>
        <v>57488</v>
      </c>
      <c r="I2571" s="177">
        <f>_xll.qlInterestRateIndexValueDate(Index1M,$H2571)</f>
        <v>57490</v>
      </c>
      <c r="J2571" s="182">
        <f>IFERROR(_xll.qlIndexFixing(Index1M,$H2571,TRUE,_xll.ohTrigger(RecalcTrigger,Trigger1M)),NA())</f>
        <v>1.234649520303671E-2</v>
      </c>
      <c r="K2571" s="44">
        <f>IFERROR(_xll.qlIndexFixing(Index3M,H2571,TRUE,_xll.ohTrigger(RecalcTrigger,Trigger3M)),NA())</f>
        <v>1.3196784280551564E-2</v>
      </c>
      <c r="L2571" s="44">
        <f>IFERROR(_xll.qlIndexFixing(Index6M,$H2571,TRUE,_xll.ohTrigger(RecalcTrigger,Trigger6M)),NA())</f>
        <v>1.2125501110134669E-2</v>
      </c>
      <c r="M2571" s="183">
        <f>IFERROR(_xll.qlIndexFixing(Index1Y,$H2571,TRUE,_xll.ohTrigger(RecalcTrigger,Trigger1Y)),NA())</f>
        <v>1.2851450579464012E-2</v>
      </c>
      <c r="N2571" s="182">
        <f>IFERROR(_xll.qlIndexFixing(ONIndex1M,I2571,TRUE,_xll.ohTrigger(RecalcTrigger,Trigger1M)),NA())</f>
        <v>1.2356905903709858E-2</v>
      </c>
      <c r="O2571" s="44">
        <f>IFERROR(_xll.qlIndexFixing(ONIndex3M,I2571,TRUE,_xll.ohTrigger(RecalcTrigger,Trigger3M)),NA())</f>
        <v>1.3277876304611524E-2</v>
      </c>
      <c r="P2571" s="44">
        <f>IFERROR(_xll.qlIndexFixing(ONIndex6M,I2571,TRUE,_xll.ohTrigger(RecalcTrigger,Trigger6M)),NA())</f>
        <v>1.2229645692061197E-2</v>
      </c>
      <c r="Q2571" s="183">
        <f>IFERROR(_xll.qlIndexFixing(ONIndex1Y,I2571,TRUE,_xll.ohTrigger(RecalcTrigger,Trigger1Y)),NA())</f>
        <v>1.2994252097930925E-2</v>
      </c>
    </row>
    <row r="2572" spans="2:17" x14ac:dyDescent="0.2">
      <c r="B2572" s="39" t="s">
        <v>42</v>
      </c>
      <c r="D2572" s="42">
        <f>_xll.qlCalendarAdvance(Calendar,$D2571,B2572,"f",FALSE)</f>
        <v>57495</v>
      </c>
      <c r="E2572" s="177">
        <f>_xll.qlInterestRateIndexValueDate(IndexON,D2572)</f>
        <v>57495</v>
      </c>
      <c r="F2572" s="193">
        <f>IFERROR(_xll.qlIndexFixing(IndexON,D2572,TRUE,_xll.ohTrigger(RecalcTrigger,TriggerON)),NA())</f>
        <v>1.2361053351055418E-2</v>
      </c>
      <c r="H2572" s="42">
        <f>_xll.qlCalendarAdvance(Calendar,$H2571,B2572,"f",FALSE)</f>
        <v>57495</v>
      </c>
      <c r="I2572" s="177">
        <f>_xll.qlInterestRateIndexValueDate(Index1M,$H2572)</f>
        <v>57497</v>
      </c>
      <c r="J2572" s="182">
        <f>IFERROR(_xll.qlIndexFixing(Index1M,$H2572,TRUE,_xll.ohTrigger(RecalcTrigger,Trigger1M)),NA())</f>
        <v>1.2335844702676357E-2</v>
      </c>
      <c r="K2572" s="44">
        <f>IFERROR(_xll.qlIndexFixing(Index3M,H2572,TRUE,_xll.ohTrigger(RecalcTrigger,Trigger3M)),NA())</f>
        <v>1.3179773847756459E-2</v>
      </c>
      <c r="L2572" s="44">
        <f>IFERROR(_xll.qlIndexFixing(Index6M,$H2572,TRUE,_xll.ohTrigger(RecalcTrigger,Trigger6M)),NA())</f>
        <v>1.2114469374174477E-2</v>
      </c>
      <c r="M2572" s="183">
        <f>IFERROR(_xll.qlIndexFixing(Index1Y,$H2572,TRUE,_xll.ohTrigger(RecalcTrigger,Trigger1Y)),NA())</f>
        <v>1.2842716958532379E-2</v>
      </c>
      <c r="N2572" s="182">
        <f>IFERROR(_xll.qlIndexFixing(ONIndex1M,I2572,TRUE,_xll.ohTrigger(RecalcTrigger,Trigger1M)),NA())</f>
        <v>1.2346216209460081E-2</v>
      </c>
      <c r="O2572" s="44">
        <f>IFERROR(_xll.qlIndexFixing(ONIndex3M,I2572,TRUE,_xll.ohTrigger(RecalcTrigger,Trigger3M)),NA())</f>
        <v>1.3260660160900883E-2</v>
      </c>
      <c r="P2572" s="44">
        <f>IFERROR(_xll.qlIndexFixing(ONIndex6M,I2572,TRUE,_xll.ohTrigger(RecalcTrigger,Trigger6M)),NA())</f>
        <v>1.2217854411948892E-2</v>
      </c>
      <c r="Q2572" s="183">
        <f>IFERROR(_xll.qlIndexFixing(ONIndex1Y,I2572,TRUE,_xll.ohTrigger(RecalcTrigger,Trigger1Y)),NA())</f>
        <v>1.2985010476143088E-2</v>
      </c>
    </row>
    <row r="2573" spans="2:17" x14ac:dyDescent="0.2">
      <c r="B2573" s="39" t="s">
        <v>42</v>
      </c>
      <c r="D2573" s="42">
        <f>_xll.qlCalendarAdvance(Calendar,$D2572,B2573,"f",FALSE)</f>
        <v>57502</v>
      </c>
      <c r="E2573" s="177">
        <f>_xll.qlInterestRateIndexValueDate(IndexON,D2573)</f>
        <v>57502</v>
      </c>
      <c r="F2573" s="193">
        <f>IFERROR(_xll.qlIndexFixing(IndexON,D2573,TRUE,_xll.ohTrigger(RecalcTrigger,TriggerON)),NA())</f>
        <v>1.2350679793922126E-2</v>
      </c>
      <c r="H2573" s="42">
        <f>_xll.qlCalendarAdvance(Calendar,$H2572,B2573,"f",FALSE)</f>
        <v>57502</v>
      </c>
      <c r="I2573" s="177">
        <f>_xll.qlInterestRateIndexValueDate(Index1M,$H2573)</f>
        <v>57504</v>
      </c>
      <c r="J2573" s="182">
        <f>IFERROR(_xll.qlIndexFixing(Index1M,$H2573,TRUE,_xll.ohTrigger(RecalcTrigger,Trigger1M)),NA())</f>
        <v>1.2325226211864564E-2</v>
      </c>
      <c r="K2573" s="44">
        <f>IFERROR(_xll.qlIndexFixing(Index3M,H2573,TRUE,_xll.ohTrigger(RecalcTrigger,Trigger3M)),NA())</f>
        <v>1.3162807307930614E-2</v>
      </c>
      <c r="L2573" s="44">
        <f>IFERROR(_xll.qlIndexFixing(Index6M,$H2573,TRUE,_xll.ohTrigger(RecalcTrigger,Trigger6M)),NA())</f>
        <v>1.2103504570469483E-2</v>
      </c>
      <c r="M2573" s="183">
        <f>IFERROR(_xll.qlIndexFixing(Index1Y,$H2573,TRUE,_xll.ohTrigger(RecalcTrigger,Trigger1Y)),NA())</f>
        <v>1.2834008539556364E-2</v>
      </c>
      <c r="N2573" s="182">
        <f>IFERROR(_xll.qlIndexFixing(ONIndex1M,I2573,TRUE,_xll.ohTrigger(RecalcTrigger,Trigger1M)),NA())</f>
        <v>1.2335558353901988E-2</v>
      </c>
      <c r="O2573" s="44">
        <f>IFERROR(_xll.qlIndexFixing(ONIndex3M,I2573,TRUE,_xll.ohTrigger(RecalcTrigger,Trigger3M)),NA())</f>
        <v>1.3243486959799711E-2</v>
      </c>
      <c r="P2573" s="44">
        <f>IFERROR(_xll.qlIndexFixing(ONIndex6M,I2573,TRUE,_xll.ohTrigger(RecalcTrigger,Trigger6M)),NA())</f>
        <v>1.2206127795231225E-2</v>
      </c>
      <c r="Q2573" s="183">
        <f>IFERROR(_xll.qlIndexFixing(ONIndex1Y,I2573,TRUE,_xll.ohTrigger(RecalcTrigger,Trigger1Y)),NA())</f>
        <v>1.2975792109752859E-2</v>
      </c>
    </row>
    <row r="2574" spans="2:17" x14ac:dyDescent="0.2">
      <c r="B2574" s="39" t="s">
        <v>42</v>
      </c>
      <c r="D2574" s="42">
        <f>_xll.qlCalendarAdvance(Calendar,$D2573,B2574,"f",FALSE)</f>
        <v>57509</v>
      </c>
      <c r="E2574" s="177">
        <f>_xll.qlInterestRateIndexValueDate(IndexON,D2574)</f>
        <v>57509</v>
      </c>
      <c r="F2574" s="193">
        <f>IFERROR(_xll.qlIndexFixing(IndexON,D2574,TRUE,_xll.ohTrigger(RecalcTrigger,TriggerON)),NA())</f>
        <v>1.2340338367726744E-2</v>
      </c>
      <c r="H2574" s="42">
        <f>_xll.qlCalendarAdvance(Calendar,$H2573,B2574,"f",FALSE)</f>
        <v>57509</v>
      </c>
      <c r="I2574" s="177">
        <f>_xll.qlInterestRateIndexValueDate(Index1M,$H2574)</f>
        <v>57511</v>
      </c>
      <c r="J2574" s="182">
        <f>IFERROR(_xll.qlIndexFixing(Index1M,$H2574,TRUE,_xll.ohTrigger(RecalcTrigger,Trigger1M)),NA())</f>
        <v>1.2314639812419755E-2</v>
      </c>
      <c r="K2574" s="44">
        <f>IFERROR(_xll.qlIndexFixing(Index3M,H2574,TRUE,_xll.ohTrigger(RecalcTrigger,Trigger3M)),NA())</f>
        <v>1.3145884780735754E-2</v>
      </c>
      <c r="L2574" s="44">
        <f>IFERROR(_xll.qlIndexFixing(Index6M,$H2574,TRUE,_xll.ohTrigger(RecalcTrigger,Trigger6M)),NA())</f>
        <v>1.2092606841629073E-2</v>
      </c>
      <c r="M2574" s="183">
        <f>IFERROR(_xll.qlIndexFixing(Index1Y,$H2574,TRUE,_xll.ohTrigger(RecalcTrigger,Trigger1Y)),NA())</f>
        <v>1.2825325383133598E-2</v>
      </c>
      <c r="N2574" s="182">
        <f>IFERROR(_xll.qlIndexFixing(ONIndex1M,I2574,TRUE,_xll.ohTrigger(RecalcTrigger,Trigger1M)),NA())</f>
        <v>1.2324932418810164E-2</v>
      </c>
      <c r="O2574" s="44">
        <f>IFERROR(_xll.qlIndexFixing(ONIndex3M,I2574,TRUE,_xll.ohTrigger(RecalcTrigger,Trigger3M)),NA())</f>
        <v>1.3226356820812413E-2</v>
      </c>
      <c r="P2574" s="44">
        <f>IFERROR(_xll.qlIndexFixing(ONIndex6M,I2574,TRUE,_xll.ohTrigger(RecalcTrigger,Trigger6M)),NA())</f>
        <v>1.2194465984993741E-2</v>
      </c>
      <c r="Q2574" s="183">
        <f>IFERROR(_xll.qlIndexFixing(ONIndex1Y,I2574,TRUE,_xll.ohTrigger(RecalcTrigger,Trigger1Y)),NA())</f>
        <v>1.296659705935177E-2</v>
      </c>
    </row>
    <row r="2575" spans="2:17" x14ac:dyDescent="0.2">
      <c r="B2575" s="39" t="s">
        <v>42</v>
      </c>
      <c r="D2575" s="42">
        <f>_xll.qlCalendarAdvance(Calendar,$D2574,B2575,"f",FALSE)</f>
        <v>57516</v>
      </c>
      <c r="E2575" s="177">
        <f>_xll.qlInterestRateIndexValueDate(IndexON,D2575)</f>
        <v>57516</v>
      </c>
      <c r="F2575" s="193">
        <f>IFERROR(_xll.qlIndexFixing(IndexON,D2575,TRUE,_xll.ohTrigger(RecalcTrigger,TriggerON)),NA())</f>
        <v>1.2330029154163924E-2</v>
      </c>
      <c r="H2575" s="42">
        <f>_xll.qlCalendarAdvance(Calendar,$H2574,B2575,"f",FALSE)</f>
        <v>57516</v>
      </c>
      <c r="I2575" s="177">
        <f>_xll.qlInterestRateIndexValueDate(Index1M,$H2575)</f>
        <v>57518</v>
      </c>
      <c r="J2575" s="182">
        <f>IFERROR(_xll.qlIndexFixing(Index1M,$H2575,TRUE,_xll.ohTrigger(RecalcTrigger,Trigger1M)),NA())</f>
        <v>1.2304085586155195E-2</v>
      </c>
      <c r="K2575" s="44">
        <f>IFERROR(_xll.qlIndexFixing(Index3M,H2575,TRUE,_xll.ohTrigger(RecalcTrigger,Trigger3M)),NA())</f>
        <v>1.3129006385831058E-2</v>
      </c>
      <c r="L2575" s="44">
        <f>IFERROR(_xll.qlIndexFixing(Index6M,$H2575,TRUE,_xll.ohTrigger(RecalcTrigger,Trigger6M)),NA())</f>
        <v>1.2081776330266946E-2</v>
      </c>
      <c r="M2575" s="183">
        <f>IFERROR(_xll.qlIndexFixing(Index1Y,$H2575,TRUE,_xll.ohTrigger(RecalcTrigger,Trigger1Y)),NA())</f>
        <v>1.2816667549862363E-2</v>
      </c>
      <c r="N2575" s="182">
        <f>IFERROR(_xll.qlIndexFixing(ONIndex1M,I2575,TRUE,_xll.ohTrigger(RecalcTrigger,Trigger1M)),NA())</f>
        <v>1.231433848611907E-2</v>
      </c>
      <c r="O2575" s="44">
        <f>IFERROR(_xll.qlIndexFixing(ONIndex3M,I2575,TRUE,_xll.ohTrigger(RecalcTrigger,Trigger3M)),NA())</f>
        <v>1.3209269864002948E-2</v>
      </c>
      <c r="P2575" s="44">
        <f>IFERROR(_xll.qlIndexFixing(ONIndex6M,I2575,TRUE,_xll.ohTrigger(RecalcTrigger,Trigger6M)),NA())</f>
        <v>1.2182869124002238E-2</v>
      </c>
      <c r="Q2575" s="183">
        <f>IFERROR(_xll.qlIndexFixing(ONIndex1Y,I2575,TRUE,_xll.ohTrigger(RecalcTrigger,Trigger1Y)),NA())</f>
        <v>1.2957425385531351E-2</v>
      </c>
    </row>
    <row r="2576" spans="2:17" x14ac:dyDescent="0.2">
      <c r="B2576" s="39" t="s">
        <v>42</v>
      </c>
      <c r="D2576" s="42">
        <f>_xll.qlCalendarAdvance(Calendar,$D2575,B2576,"f",FALSE)</f>
        <v>57523</v>
      </c>
      <c r="E2576" s="177">
        <f>_xll.qlInterestRateIndexValueDate(IndexON,D2576)</f>
        <v>57523</v>
      </c>
      <c r="F2576" s="193">
        <f>IFERROR(_xll.qlIndexFixing(IndexON,D2576,TRUE,_xll.ohTrigger(RecalcTrigger,TriggerON)),NA())</f>
        <v>1.2319752235008252E-2</v>
      </c>
      <c r="H2576" s="42">
        <f>_xll.qlCalendarAdvance(Calendar,$H2575,B2576,"f",FALSE)</f>
        <v>57523</v>
      </c>
      <c r="I2576" s="177">
        <f>_xll.qlInterestRateIndexValueDate(Index1M,$H2576)</f>
        <v>57525</v>
      </c>
      <c r="J2576" s="182">
        <f>IFERROR(_xll.qlIndexFixing(Index1M,$H2576,TRUE,_xll.ohTrigger(RecalcTrigger,Trigger1M)),NA())</f>
        <v>1.2293024822020437E-2</v>
      </c>
      <c r="K2576" s="44">
        <f>IFERROR(_xll.qlIndexFixing(Index3M,H2576,TRUE,_xll.ohTrigger(RecalcTrigger,Trigger3M)),NA())</f>
        <v>1.3115039014364562E-2</v>
      </c>
      <c r="L2576" s="44">
        <f>IFERROR(_xll.qlIndexFixing(Index6M,$H2576,TRUE,_xll.ohTrigger(RecalcTrigger,Trigger6M)),NA())</f>
        <v>1.2071013178998106E-2</v>
      </c>
      <c r="M2576" s="183">
        <f>IFERROR(_xll.qlIndexFixing(Index1Y,$H2576,TRUE,_xll.ohTrigger(RecalcTrigger,Trigger1Y)),NA())</f>
        <v>1.2809154751143061E-2</v>
      </c>
      <c r="N2576" s="182">
        <f>IFERROR(_xll.qlIndexFixing(ONIndex1M,I2576,TRUE,_xll.ohTrigger(RecalcTrigger,Trigger1M)),NA())</f>
        <v>1.2303776637603292E-2</v>
      </c>
      <c r="O2576" s="44">
        <f>IFERROR(_xll.qlIndexFixing(ONIndex3M,I2576,TRUE,_xll.ohTrigger(RecalcTrigger,Trigger3M)),NA())</f>
        <v>1.3192226209035596E-2</v>
      </c>
      <c r="P2576" s="44">
        <f>IFERROR(_xll.qlIndexFixing(ONIndex6M,I2576,TRUE,_xll.ohTrigger(RecalcTrigger,Trigger6M)),NA())</f>
        <v>1.2171337355182388E-2</v>
      </c>
      <c r="Q2576" s="183">
        <f>IFERROR(_xll.qlIndexFixing(ONIndex1Y,I2576,TRUE,_xll.ohTrigger(RecalcTrigger,Trigger1Y)),NA())</f>
        <v>1.2948277148563392E-2</v>
      </c>
    </row>
    <row r="2577" spans="2:17" x14ac:dyDescent="0.2">
      <c r="B2577" s="39" t="s">
        <v>42</v>
      </c>
      <c r="D2577" s="42">
        <f>_xll.qlCalendarAdvance(Calendar,$D2576,B2577,"f",FALSE)</f>
        <v>57530</v>
      </c>
      <c r="E2577" s="177">
        <f>_xll.qlInterestRateIndexValueDate(IndexON,D2577)</f>
        <v>57530</v>
      </c>
      <c r="F2577" s="193">
        <f>IFERROR(_xll.qlIndexFixing(IndexON,D2577,TRUE,_xll.ohTrigger(RecalcTrigger,TriggerON)),NA())</f>
        <v>1.2309507691634636E-2</v>
      </c>
      <c r="H2577" s="42">
        <f>_xll.qlCalendarAdvance(Calendar,$H2576,B2577,"f",FALSE)</f>
        <v>57530</v>
      </c>
      <c r="I2577" s="177">
        <f>_xll.qlInterestRateIndexValueDate(Index1M,$H2577)</f>
        <v>57532</v>
      </c>
      <c r="J2577" s="182">
        <f>IFERROR(_xll.qlIndexFixing(Index1M,$H2577,TRUE,_xll.ohTrigger(RecalcTrigger,Trigger1M)),NA())</f>
        <v>1.2283073980461141E-2</v>
      </c>
      <c r="K2577" s="44">
        <f>IFERROR(_xll.qlIndexFixing(Index3M,H2577,TRUE,_xll.ohTrigger(RecalcTrigger,Trigger3M)),NA())</f>
        <v>1.3095382471549266E-2</v>
      </c>
      <c r="L2577" s="44">
        <f>IFERROR(_xll.qlIndexFixing(Index6M,$H2577,TRUE,_xll.ohTrigger(RecalcTrigger,Trigger6M)),NA())</f>
        <v>1.2060317530443173E-2</v>
      </c>
      <c r="M2577" s="183">
        <f>IFERROR(_xll.qlIndexFixing(Index1Y,$H2577,TRUE,_xll.ohTrigger(RecalcTrigger,Trigger1Y)),NA())</f>
        <v>1.2799428095163269E-2</v>
      </c>
      <c r="N2577" s="182">
        <f>IFERROR(_xll.qlIndexFixing(ONIndex1M,I2577,TRUE,_xll.ohTrigger(RecalcTrigger,Trigger1M)),NA())</f>
        <v>1.2293246955037418E-2</v>
      </c>
      <c r="O2577" s="44">
        <f>IFERROR(_xll.qlIndexFixing(ONIndex3M,I2577,TRUE,_xll.ohTrigger(RecalcTrigger,Trigger3M)),NA())</f>
        <v>1.3175225975894378E-2</v>
      </c>
      <c r="P2577" s="44">
        <f>IFERROR(_xll.qlIndexFixing(ONIndex6M,I2577,TRUE,_xll.ohTrigger(RecalcTrigger,Trigger6M)),NA())</f>
        <v>1.2159870821220053E-2</v>
      </c>
      <c r="Q2577" s="183">
        <f>IFERROR(_xll.qlIndexFixing(ONIndex1Y,I2577,TRUE,_xll.ohTrigger(RecalcTrigger,Trigger1Y)),NA())</f>
        <v>1.2939152408959487E-2</v>
      </c>
    </row>
    <row r="2578" spans="2:17" x14ac:dyDescent="0.2">
      <c r="B2578" s="39" t="s">
        <v>42</v>
      </c>
      <c r="D2578" s="42">
        <f>_xll.qlCalendarAdvance(Calendar,$D2577,B2578,"f",FALSE)</f>
        <v>57537</v>
      </c>
      <c r="E2578" s="177">
        <f>_xll.qlInterestRateIndexValueDate(IndexON,D2578)</f>
        <v>57537</v>
      </c>
      <c r="F2578" s="193">
        <f>IFERROR(_xll.qlIndexFixing(IndexON,D2578,TRUE,_xll.ohTrigger(RecalcTrigger,TriggerON)),NA())</f>
        <v>1.2299295605977534E-2</v>
      </c>
      <c r="H2578" s="42">
        <f>_xll.qlCalendarAdvance(Calendar,$H2577,B2578,"f",FALSE)</f>
        <v>57537</v>
      </c>
      <c r="I2578" s="177">
        <f>_xll.qlInterestRateIndexValueDate(Index1M,$H2578)</f>
        <v>57539</v>
      </c>
      <c r="J2578" s="182">
        <f>IFERROR(_xll.qlIndexFixing(Index1M,$H2578,TRUE,_xll.ohTrigger(RecalcTrigger,Trigger1M)),NA())</f>
        <v>1.2272616764663338E-2</v>
      </c>
      <c r="K2578" s="44">
        <f>IFERROR(_xll.qlIndexFixing(Index3M,H2578,TRUE,_xll.ohTrigger(RecalcTrigger,Trigger3M)),NA())</f>
        <v>1.3078637191489674E-2</v>
      </c>
      <c r="L2578" s="44">
        <f>IFERROR(_xll.qlIndexFixing(Index6M,$H2578,TRUE,_xll.ohTrigger(RecalcTrigger,Trigger6M)),NA())</f>
        <v>1.2049689527227084E-2</v>
      </c>
      <c r="M2578" s="183">
        <f>IFERROR(_xll.qlIndexFixing(Index1Y,$H2578,TRUE,_xll.ohTrigger(RecalcTrigger,Trigger1Y)),NA())</f>
        <v>1.2790846594930889E-2</v>
      </c>
      <c r="N2578" s="182">
        <f>IFERROR(_xll.qlIndexFixing(ONIndex1M,I2578,TRUE,_xll.ohTrigger(RecalcTrigger,Trigger1M)),NA())</f>
        <v>1.2282749520275971E-2</v>
      </c>
      <c r="O2578" s="44">
        <f>IFERROR(_xll.qlIndexFixing(ONIndex3M,I2578,TRUE,_xll.ohTrigger(RecalcTrigger,Trigger3M)),NA())</f>
        <v>1.3158269284403445E-2</v>
      </c>
      <c r="P2578" s="44">
        <f>IFERROR(_xll.qlIndexFixing(ONIndex6M,I2578,TRUE,_xll.ohTrigger(RecalcTrigger,Trigger6M)),NA())</f>
        <v>1.214846966496097E-2</v>
      </c>
      <c r="Q2578" s="183">
        <f>IFERROR(_xll.qlIndexFixing(ONIndex1Y,I2578,TRUE,_xll.ohTrigger(RecalcTrigger,Trigger1Y)),NA())</f>
        <v>1.2930051227231232E-2</v>
      </c>
    </row>
    <row r="2579" spans="2:17" x14ac:dyDescent="0.2">
      <c r="B2579" s="39" t="s">
        <v>42</v>
      </c>
      <c r="D2579" s="42">
        <f>_xll.qlCalendarAdvance(Calendar,$D2578,B2579,"f",FALSE)</f>
        <v>57544</v>
      </c>
      <c r="E2579" s="177">
        <f>_xll.qlInterestRateIndexValueDate(IndexON,D2579)</f>
        <v>57544</v>
      </c>
      <c r="F2579" s="193">
        <f>IFERROR(_xll.qlIndexFixing(IndexON,D2579,TRUE,_xll.ohTrigger(RecalcTrigger,TriggerON)),NA())</f>
        <v>1.2289116059251981E-2</v>
      </c>
      <c r="H2579" s="42">
        <f>_xll.qlCalendarAdvance(Calendar,$H2578,B2579,"f",FALSE)</f>
        <v>57544</v>
      </c>
      <c r="I2579" s="177">
        <f>_xll.qlInterestRateIndexValueDate(Index1M,$H2579)</f>
        <v>57546</v>
      </c>
      <c r="J2579" s="182">
        <f>IFERROR(_xll.qlIndexFixing(Index1M,$H2579,TRUE,_xll.ohTrigger(RecalcTrigger,Trigger1M)),NA())</f>
        <v>1.2262192049322053E-2</v>
      </c>
      <c r="K2579" s="44">
        <f>IFERROR(_xll.qlIndexFixing(Index3M,H2579,TRUE,_xll.ohTrigger(RecalcTrigger,Trigger3M)),NA())</f>
        <v>1.3061936522362051E-2</v>
      </c>
      <c r="L2579" s="44">
        <f>IFERROR(_xll.qlIndexFixing(Index6M,$H2579,TRUE,_xll.ohTrigger(RecalcTrigger,Trigger6M)),NA())</f>
        <v>1.2039129311975641E-2</v>
      </c>
      <c r="M2579" s="183">
        <f>IFERROR(_xll.qlIndexFixing(Index1Y,$H2579,TRUE,_xll.ohTrigger(RecalcTrigger,Trigger1Y)),NA())</f>
        <v>1.278229066023882E-2</v>
      </c>
      <c r="N2579" s="182">
        <f>IFERROR(_xll.qlIndexFixing(ONIndex1M,I2579,TRUE,_xll.ohTrigger(RecalcTrigger,Trigger1M)),NA())</f>
        <v>1.2272284415013601E-2</v>
      </c>
      <c r="O2579" s="44">
        <f>IFERROR(_xll.qlIndexFixing(ONIndex3M,I2579,TRUE,_xll.ohTrigger(RecalcTrigger,Trigger3M)),NA())</f>
        <v>1.3141356254227077E-2</v>
      </c>
      <c r="P2579" s="44">
        <f>IFERROR(_xll.qlIndexFixing(ONIndex6M,I2579,TRUE,_xll.ohTrigger(RecalcTrigger,Trigger6M)),NA())</f>
        <v>1.2137134029490682E-2</v>
      </c>
      <c r="Q2579" s="183">
        <f>IFERROR(_xll.qlIndexFixing(ONIndex1Y,I2579,TRUE,_xll.ohTrigger(RecalcTrigger,Trigger1Y)),NA())</f>
        <v>1.2920973663890223E-2</v>
      </c>
    </row>
    <row r="2580" spans="2:17" x14ac:dyDescent="0.2">
      <c r="B2580" s="39" t="s">
        <v>42</v>
      </c>
      <c r="D2580" s="42">
        <f>_xll.qlCalendarAdvance(Calendar,$D2579,B2580,"f",FALSE)</f>
        <v>57551</v>
      </c>
      <c r="E2580" s="177">
        <f>_xll.qlInterestRateIndexValueDate(IndexON,D2580)</f>
        <v>57551</v>
      </c>
      <c r="F2580" s="193">
        <f>IFERROR(_xll.qlIndexFixing(IndexON,D2580,TRUE,_xll.ohTrigger(RecalcTrigger,TriggerON)),NA())</f>
        <v>1.2278969133552309E-2</v>
      </c>
      <c r="H2580" s="42">
        <f>_xll.qlCalendarAdvance(Calendar,$H2579,B2580,"f",FALSE)</f>
        <v>57551</v>
      </c>
      <c r="I2580" s="177">
        <f>_xll.qlInterestRateIndexValueDate(Index1M,$H2580)</f>
        <v>57553</v>
      </c>
      <c r="J2580" s="182">
        <f>IFERROR(_xll.qlIndexFixing(Index1M,$H2580,TRUE,_xll.ohTrigger(RecalcTrigger,Trigger1M)),NA())</f>
        <v>1.225179991625829E-2</v>
      </c>
      <c r="K2580" s="44">
        <f>IFERROR(_xll.qlIndexFixing(Index3M,H2580,TRUE,_xll.ohTrigger(RecalcTrigger,Trigger3M)),NA())</f>
        <v>1.3045280583828976E-2</v>
      </c>
      <c r="L2580" s="44">
        <f>IFERROR(_xll.qlIndexFixing(Index6M,$H2580,TRUE,_xll.ohTrigger(RecalcTrigger,Trigger6M)),NA())</f>
        <v>1.2028637027322424E-2</v>
      </c>
      <c r="M2580" s="183">
        <f>IFERROR(_xll.qlIndexFixing(Index1Y,$H2580,TRUE,_xll.ohTrigger(RecalcTrigger,Trigger1Y)),NA())</f>
        <v>1.2773760351685128E-2</v>
      </c>
      <c r="N2580" s="182">
        <f>IFERROR(_xll.qlIndexFixing(ONIndex1M,I2580,TRUE,_xll.ohTrigger(RecalcTrigger,Trigger1M)),NA())</f>
        <v>1.2261851721344641E-2</v>
      </c>
      <c r="O2580" s="44">
        <f>IFERROR(_xll.qlIndexFixing(ONIndex3M,I2580,TRUE,_xll.ohTrigger(RecalcTrigger,Trigger3M)),NA())</f>
        <v>1.3124487005509167E-2</v>
      </c>
      <c r="P2580" s="44">
        <f>IFERROR(_xll.qlIndexFixing(ONIndex6M,I2580,TRUE,_xll.ohTrigger(RecalcTrigger,Trigger6M)),NA())</f>
        <v>1.2125864057415114E-2</v>
      </c>
      <c r="Q2580" s="183">
        <f>IFERROR(_xll.qlIndexFixing(ONIndex1Y,I2580,TRUE,_xll.ohTrigger(RecalcTrigger,Trigger1Y)),NA())</f>
        <v>1.291191977936812E-2</v>
      </c>
    </row>
    <row r="2581" spans="2:17" x14ac:dyDescent="0.2">
      <c r="B2581" s="39" t="s">
        <v>42</v>
      </c>
      <c r="D2581" s="42">
        <f>_xll.qlCalendarAdvance(Calendar,$D2580,B2581,"f",FALSE)</f>
        <v>57558</v>
      </c>
      <c r="E2581" s="177">
        <f>_xll.qlInterestRateIndexValueDate(IndexON,D2581)</f>
        <v>57558</v>
      </c>
      <c r="F2581" s="193">
        <f>IFERROR(_xll.qlIndexFixing(IndexON,D2581,TRUE,_xll.ohTrigger(RecalcTrigger,TriggerON)),NA())</f>
        <v>1.226885491033336E-2</v>
      </c>
      <c r="H2581" s="42">
        <f>_xll.qlCalendarAdvance(Calendar,$H2580,B2581,"f",FALSE)</f>
        <v>57558</v>
      </c>
      <c r="I2581" s="177">
        <f>_xll.qlInterestRateIndexValueDate(Index1M,$H2581)</f>
        <v>57560</v>
      </c>
      <c r="J2581" s="182">
        <f>IFERROR(_xll.qlIndexFixing(Index1M,$H2581,TRUE,_xll.ohTrigger(RecalcTrigger,Trigger1M)),NA())</f>
        <v>1.2241440447290471E-2</v>
      </c>
      <c r="K2581" s="44">
        <f>IFERROR(_xll.qlIndexFixing(Index3M,H2581,TRUE,_xll.ohTrigger(RecalcTrigger,Trigger3M)),NA())</f>
        <v>1.3028669495547924E-2</v>
      </c>
      <c r="L2581" s="44">
        <f>IFERROR(_xll.qlIndexFixing(Index6M,$H2581,TRUE,_xll.ohTrigger(RecalcTrigger,Trigger6M)),NA())</f>
        <v>1.2018212815904043E-2</v>
      </c>
      <c r="M2581" s="183">
        <f>IFERROR(_xll.qlIndexFixing(Index1Y,$H2581,TRUE,_xll.ohTrigger(RecalcTrigger,Trigger1Y)),NA())</f>
        <v>1.2765255729865921E-2</v>
      </c>
      <c r="N2581" s="182">
        <f>IFERROR(_xll.qlIndexFixing(ONIndex1M,I2581,TRUE,_xll.ohTrigger(RecalcTrigger,Trigger1M)),NA())</f>
        <v>1.2251451520803869E-2</v>
      </c>
      <c r="O2581" s="44">
        <f>IFERROR(_xll.qlIndexFixing(ONIndex3M,I2581,TRUE,_xll.ohTrigger(RecalcTrigger,Trigger3M)),NA())</f>
        <v>1.3107661657674186E-2</v>
      </c>
      <c r="P2581" s="44">
        <f>IFERROR(_xll.qlIndexFixing(ONIndex6M,I2581,TRUE,_xll.ohTrigger(RecalcTrigger,Trigger6M)),NA())</f>
        <v>1.2114659891580004E-2</v>
      </c>
      <c r="Q2581" s="183">
        <f>IFERROR(_xll.qlIndexFixing(ONIndex1Y,I2581,TRUE,_xll.ohTrigger(RecalcTrigger,Trigger1Y)),NA())</f>
        <v>1.2902889634096582E-2</v>
      </c>
    </row>
    <row r="2582" spans="2:17" x14ac:dyDescent="0.2">
      <c r="B2582" s="39" t="s">
        <v>42</v>
      </c>
      <c r="D2582" s="42">
        <f>_xll.qlCalendarAdvance(Calendar,$D2581,B2582,"f",FALSE)</f>
        <v>57565</v>
      </c>
      <c r="E2582" s="177">
        <f>_xll.qlInterestRateIndexValueDate(IndexON,D2582)</f>
        <v>57565</v>
      </c>
      <c r="F2582" s="193">
        <f>IFERROR(_xll.qlIndexFixing(IndexON,D2582,TRUE,_xll.ohTrigger(RecalcTrigger,TriggerON)),NA())</f>
        <v>1.2258773470970041E-2</v>
      </c>
      <c r="H2582" s="42">
        <f>_xll.qlCalendarAdvance(Calendar,$H2581,B2582,"f",FALSE)</f>
        <v>57565</v>
      </c>
      <c r="I2582" s="177">
        <f>_xll.qlInterestRateIndexValueDate(Index1M,$H2582)</f>
        <v>57567</v>
      </c>
      <c r="J2582" s="182">
        <f>IFERROR(_xll.qlIndexFixing(Index1M,$H2582,TRUE,_xll.ohTrigger(RecalcTrigger,Trigger1M)),NA())</f>
        <v>1.2231113724234442E-2</v>
      </c>
      <c r="K2582" s="44">
        <f>IFERROR(_xll.qlIndexFixing(Index3M,H2582,TRUE,_xll.ohTrigger(RecalcTrigger,Trigger3M)),NA())</f>
        <v>1.3012103377172967E-2</v>
      </c>
      <c r="L2582" s="44">
        <f>IFERROR(_xll.qlIndexFixing(Index6M,$H2582,TRUE,_xll.ohTrigger(RecalcTrigger,Trigger6M)),NA())</f>
        <v>1.2007856820357529E-2</v>
      </c>
      <c r="M2582" s="183">
        <f>IFERROR(_xll.qlIndexFixing(Index1Y,$H2582,TRUE,_xll.ohTrigger(RecalcTrigger,Trigger1Y)),NA())</f>
        <v>1.2756776855378172E-2</v>
      </c>
      <c r="N2582" s="182">
        <f>IFERROR(_xll.qlIndexFixing(ONIndex1M,I2582,TRUE,_xll.ohTrigger(RecalcTrigger,Trigger1M)),NA())</f>
        <v>1.2241083895485616E-2</v>
      </c>
      <c r="O2582" s="44">
        <f>IFERROR(_xll.qlIndexFixing(ONIndex3M,I2582,TRUE,_xll.ohTrigger(RecalcTrigger,Trigger3M)),NA())</f>
        <v>1.3090880330866028E-2</v>
      </c>
      <c r="P2582" s="44">
        <f>IFERROR(_xll.qlIndexFixing(ONIndex6M,I2582,TRUE,_xll.ohTrigger(RecalcTrigger,Trigger6M)),NA())</f>
        <v>1.2103521675070894E-2</v>
      </c>
      <c r="Q2582" s="183">
        <f>IFERROR(_xll.qlIndexFixing(ONIndex1Y,I2582,TRUE,_xll.ohTrigger(RecalcTrigger,Trigger1Y)),NA())</f>
        <v>1.2893883288507269E-2</v>
      </c>
    </row>
    <row r="2583" spans="2:17" x14ac:dyDescent="0.2">
      <c r="B2583" s="39" t="s">
        <v>42</v>
      </c>
      <c r="D2583" s="42">
        <f>_xll.qlCalendarAdvance(Calendar,$D2582,B2583,"f",FALSE)</f>
        <v>57572</v>
      </c>
      <c r="E2583" s="177">
        <f>_xll.qlInterestRateIndexValueDate(IndexON,D2583)</f>
        <v>57572</v>
      </c>
      <c r="F2583" s="193">
        <f>IFERROR(_xll.qlIndexFixing(IndexON,D2583,TRUE,_xll.ohTrigger(RecalcTrigger,TriggerON)),NA())</f>
        <v>1.2248724897476748E-2</v>
      </c>
      <c r="H2583" s="42">
        <f>_xll.qlCalendarAdvance(Calendar,$H2582,B2583,"f",FALSE)</f>
        <v>57572</v>
      </c>
      <c r="I2583" s="177">
        <f>_xll.qlInterestRateIndexValueDate(Index1M,$H2583)</f>
        <v>57574</v>
      </c>
      <c r="J2583" s="182">
        <f>IFERROR(_xll.qlIndexFixing(Index1M,$H2583,TRUE,_xll.ohTrigger(RecalcTrigger,Trigger1M)),NA())</f>
        <v>1.2220819828908621E-2</v>
      </c>
      <c r="K2583" s="44">
        <f>IFERROR(_xll.qlIndexFixing(Index3M,H2583,TRUE,_xll.ohTrigger(RecalcTrigger,Trigger3M)),NA())</f>
        <v>1.2995582348365836E-2</v>
      </c>
      <c r="L2583" s="44">
        <f>IFERROR(_xll.qlIndexFixing(Index6M,$H2583,TRUE,_xll.ohTrigger(RecalcTrigger,Trigger6M)),NA())</f>
        <v>1.1997569183328565E-2</v>
      </c>
      <c r="M2583" s="183">
        <f>IFERROR(_xll.qlIndexFixing(Index1Y,$H2583,TRUE,_xll.ohTrigger(RecalcTrigger,Trigger1Y)),NA())</f>
        <v>1.2748323788817991E-2</v>
      </c>
      <c r="N2583" s="182">
        <f>IFERROR(_xll.qlIndexFixing(ONIndex1M,I2583,TRUE,_xll.ohTrigger(RecalcTrigger,Trigger1M)),NA())</f>
        <v>1.2230748926924662E-2</v>
      </c>
      <c r="O2583" s="44">
        <f>IFERROR(_xll.qlIndexFixing(ONIndex3M,I2583,TRUE,_xll.ohTrigger(RecalcTrigger,Trigger3M)),NA())</f>
        <v>1.3074143144669037E-2</v>
      </c>
      <c r="P2583" s="44">
        <f>IFERROR(_xll.qlIndexFixing(ONIndex6M,I2583,TRUE,_xll.ohTrigger(RecalcTrigger,Trigger6M)),NA())</f>
        <v>1.2092449550493711E-2</v>
      </c>
      <c r="Q2583" s="183">
        <f>IFERROR(_xll.qlIndexFixing(ONIndex1Y,I2583,TRUE,_xll.ohTrigger(RecalcTrigger,Trigger1Y)),NA())</f>
        <v>1.2884900803271648E-2</v>
      </c>
    </row>
    <row r="2584" spans="2:17" x14ac:dyDescent="0.2">
      <c r="B2584" s="39" t="s">
        <v>42</v>
      </c>
      <c r="D2584" s="42">
        <f>_xll.qlCalendarAdvance(Calendar,$D2583,B2584,"f",FALSE)</f>
        <v>57579</v>
      </c>
      <c r="E2584" s="177">
        <f>_xll.qlInterestRateIndexValueDate(IndexON,D2584)</f>
        <v>57579</v>
      </c>
      <c r="F2584" s="193">
        <f>IFERROR(_xll.qlIndexFixing(IndexON,D2584,TRUE,_xll.ohTrigger(RecalcTrigger,TriggerON)),NA())</f>
        <v>1.2238709271308323E-2</v>
      </c>
      <c r="H2584" s="42">
        <f>_xll.qlCalendarAdvance(Calendar,$H2583,B2584,"f",FALSE)</f>
        <v>57579</v>
      </c>
      <c r="I2584" s="177">
        <f>_xll.qlInterestRateIndexValueDate(Index1M,$H2584)</f>
        <v>57581</v>
      </c>
      <c r="J2584" s="182">
        <f>IFERROR(_xll.qlIndexFixing(Index1M,$H2584,TRUE,_xll.ohTrigger(RecalcTrigger,Trigger1M)),NA())</f>
        <v>1.2210558843131438E-2</v>
      </c>
      <c r="K2584" s="44">
        <f>IFERROR(_xll.qlIndexFixing(Index3M,H2584,TRUE,_xll.ohTrigger(RecalcTrigger,Trigger3M)),NA())</f>
        <v>1.2979106528780603E-2</v>
      </c>
      <c r="L2584" s="44">
        <f>IFERROR(_xll.qlIndexFixing(Index6M,$H2584,TRUE,_xll.ohTrigger(RecalcTrigger,Trigger6M)),NA())</f>
        <v>1.1987350047465423E-2</v>
      </c>
      <c r="M2584" s="183">
        <f>IFERROR(_xll.qlIndexFixing(Index1Y,$H2584,TRUE,_xll.ohTrigger(RecalcTrigger,Trigger1Y)),NA())</f>
        <v>1.2739896590783005E-2</v>
      </c>
      <c r="N2584" s="182">
        <f>IFERROR(_xll.qlIndexFixing(ONIndex1M,I2584,TRUE,_xll.ohTrigger(RecalcTrigger,Trigger1M)),NA())</f>
        <v>1.2220446697135401E-2</v>
      </c>
      <c r="O2584" s="44">
        <f>IFERROR(_xll.qlIndexFixing(ONIndex3M,I2584,TRUE,_xll.ohTrigger(RecalcTrigger,Trigger3M)),NA())</f>
        <v>1.3057450219147171E-2</v>
      </c>
      <c r="P2584" s="44">
        <f>IFERROR(_xll.qlIndexFixing(ONIndex6M,I2584,TRUE,_xll.ohTrigger(RecalcTrigger,Trigger6M)),NA())</f>
        <v>1.2081443660694191E-2</v>
      </c>
      <c r="Q2584" s="183">
        <f>IFERROR(_xll.qlIndexFixing(ONIndex1Y,I2584,TRUE,_xll.ohTrigger(RecalcTrigger,Trigger1Y)),NA())</f>
        <v>1.2875942238661509E-2</v>
      </c>
    </row>
    <row r="2585" spans="2:17" x14ac:dyDescent="0.2">
      <c r="B2585" s="39" t="s">
        <v>42</v>
      </c>
      <c r="D2585" s="42">
        <f>_xll.qlCalendarAdvance(Calendar,$D2584,B2585,"f",FALSE)</f>
        <v>57586</v>
      </c>
      <c r="E2585" s="177">
        <f>_xll.qlInterestRateIndexValueDate(IndexON,D2585)</f>
        <v>57586</v>
      </c>
      <c r="F2585" s="193">
        <f>IFERROR(_xll.qlIndexFixing(IndexON,D2585,TRUE,_xll.ohTrigger(RecalcTrigger,TriggerON)),NA())</f>
        <v>1.2228726674079482E-2</v>
      </c>
      <c r="H2585" s="42">
        <f>_xll.qlCalendarAdvance(Calendar,$H2584,B2585,"f",FALSE)</f>
        <v>57586</v>
      </c>
      <c r="I2585" s="177">
        <f>_xll.qlInterestRateIndexValueDate(Index1M,$H2585)</f>
        <v>57588</v>
      </c>
      <c r="J2585" s="182">
        <f>IFERROR(_xll.qlIndexFixing(Index1M,$H2585,TRUE,_xll.ohTrigger(RecalcTrigger,Trigger1M)),NA())</f>
        <v>1.2201894622356133E-2</v>
      </c>
      <c r="K2585" s="44">
        <f>IFERROR(_xll.qlIndexFixing(Index3M,H2585,TRUE,_xll.ohTrigger(RecalcTrigger,Trigger3M)),NA())</f>
        <v>1.2965471939525014E-2</v>
      </c>
      <c r="L2585" s="44">
        <f>IFERROR(_xll.qlIndexFixing(Index6M,$H2585,TRUE,_xll.ohTrigger(RecalcTrigger,Trigger6M)),NA())</f>
        <v>1.1979211497063691E-2</v>
      </c>
      <c r="M2585" s="183">
        <f>IFERROR(_xll.qlIndexFixing(Index1Y,$H2585,TRUE,_xll.ohTrigger(RecalcTrigger,Trigger1Y)),NA())</f>
        <v>1.2732572462113867E-2</v>
      </c>
      <c r="N2585" s="182">
        <f>IFERROR(_xll.qlIndexFixing(ONIndex1M,I2585,TRUE,_xll.ohTrigger(RecalcTrigger,Trigger1M)),NA())</f>
        <v>1.2210177287732549E-2</v>
      </c>
      <c r="O2585" s="44">
        <f>IFERROR(_xll.qlIndexFixing(ONIndex3M,I2585,TRUE,_xll.ohTrigger(RecalcTrigger,Trigger3M)),NA())</f>
        <v>1.3040801673964708E-2</v>
      </c>
      <c r="P2585" s="44">
        <f>IFERROR(_xll.qlIndexFixing(ONIndex6M,I2585,TRUE,_xll.ohTrigger(RecalcTrigger,Trigger6M)),NA())</f>
        <v>1.2070504148518069E-2</v>
      </c>
      <c r="Q2585" s="183">
        <f>IFERROR(_xll.qlIndexFixing(ONIndex1Y,I2585,TRUE,_xll.ohTrigger(RecalcTrigger,Trigger1Y)),NA())</f>
        <v>1.2867007655268381E-2</v>
      </c>
    </row>
    <row r="2586" spans="2:17" x14ac:dyDescent="0.2">
      <c r="B2586" s="39" t="s">
        <v>42</v>
      </c>
      <c r="D2586" s="42">
        <f>_xll.qlCalendarAdvance(Calendar,$D2585,B2586,"f",FALSE)</f>
        <v>57593</v>
      </c>
      <c r="E2586" s="177">
        <f>_xll.qlInterestRateIndexValueDate(IndexON,D2586)</f>
        <v>57593</v>
      </c>
      <c r="F2586" s="193">
        <f>IFERROR(_xll.qlIndexFixing(IndexON,D2586,TRUE,_xll.ohTrigger(RecalcTrigger,TriggerON)),NA())</f>
        <v>1.2218777187404939E-2</v>
      </c>
      <c r="H2586" s="42">
        <f>_xll.qlCalendarAdvance(Calendar,$H2585,B2586,"f",FALSE)</f>
        <v>57593</v>
      </c>
      <c r="I2586" s="177">
        <f>_xll.qlInterestRateIndexValueDate(Index1M,$H2586)</f>
        <v>57595</v>
      </c>
      <c r="J2586" s="182">
        <f>IFERROR(_xll.qlIndexFixing(Index1M,$H2586,TRUE,_xll.ohTrigger(RecalcTrigger,Trigger1M)),NA())</f>
        <v>1.2190135927504401E-2</v>
      </c>
      <c r="K2586" s="44">
        <f>IFERROR(_xll.qlIndexFixing(Index3M,H2586,TRUE,_xll.ohTrigger(RecalcTrigger,Trigger3M)),NA())</f>
        <v>1.2949078858938841E-2</v>
      </c>
      <c r="L2586" s="44">
        <f>IFERROR(_xll.qlIndexFixing(Index6M,$H2586,TRUE,_xll.ohTrigger(RecalcTrigger,Trigger6M)),NA())</f>
        <v>1.1969111285030766E-2</v>
      </c>
      <c r="M2586" s="183">
        <f>IFERROR(_xll.qlIndexFixing(Index1Y,$H2586,TRUE,_xll.ohTrigger(RecalcTrigger,Trigger1Y)),NA())</f>
        <v>1.2723120042672394E-2</v>
      </c>
      <c r="N2586" s="182">
        <f>IFERROR(_xll.qlIndexFixing(ONIndex1M,I2586,TRUE,_xll.ohTrigger(RecalcTrigger,Trigger1M)),NA())</f>
        <v>1.2199940780890373E-2</v>
      </c>
      <c r="O2586" s="44">
        <f>IFERROR(_xll.qlIndexFixing(ONIndex3M,I2586,TRUE,_xll.ohTrigger(RecalcTrigger,Trigger3M)),NA())</f>
        <v>1.3024197629185608E-2</v>
      </c>
      <c r="P2586" s="44">
        <f>IFERROR(_xll.qlIndexFixing(ONIndex6M,I2586,TRUE,_xll.ohTrigger(RecalcTrigger,Trigger6M)),NA())</f>
        <v>1.2059631157130823E-2</v>
      </c>
      <c r="Q2586" s="183">
        <f>IFERROR(_xll.qlIndexFixing(ONIndex1Y,I2586,TRUE,_xll.ohTrigger(RecalcTrigger,Trigger1Y)),NA())</f>
        <v>1.2858097113364053E-2</v>
      </c>
    </row>
    <row r="2587" spans="2:17" x14ac:dyDescent="0.2">
      <c r="B2587" s="39" t="s">
        <v>42</v>
      </c>
      <c r="D2587" s="42">
        <f>_xll.qlCalendarAdvance(Calendar,$D2586,B2587,"f",FALSE)</f>
        <v>57600</v>
      </c>
      <c r="E2587" s="177">
        <f>_xll.qlInterestRateIndexValueDate(IndexON,D2587)</f>
        <v>57600</v>
      </c>
      <c r="F2587" s="193">
        <f>IFERROR(_xll.qlIndexFixing(IndexON,D2587,TRUE,_xll.ohTrigger(RecalcTrigger,TriggerON)),NA())</f>
        <v>1.2208860892979345E-2</v>
      </c>
      <c r="H2587" s="42">
        <f>_xll.qlCalendarAdvance(Calendar,$H2586,B2587,"f",FALSE)</f>
        <v>57600</v>
      </c>
      <c r="I2587" s="177">
        <f>_xll.qlInterestRateIndexValueDate(Index1M,$H2587)</f>
        <v>57602</v>
      </c>
      <c r="J2587" s="182">
        <f>IFERROR(_xll.qlIndexFixing(Index1M,$H2587,TRUE,_xll.ohTrigger(RecalcTrigger,Trigger1M)),NA())</f>
        <v>1.2179974161286237E-2</v>
      </c>
      <c r="K2587" s="44">
        <f>IFERROR(_xll.qlIndexFixing(Index3M,H2587,TRUE,_xll.ohTrigger(RecalcTrigger,Trigger3M)),NA())</f>
        <v>1.2932731313771621E-2</v>
      </c>
      <c r="L2587" s="44">
        <f>IFERROR(_xll.qlIndexFixing(Index6M,$H2587,TRUE,_xll.ohTrigger(RecalcTrigger,Trigger6M)),NA())</f>
        <v>1.1959079951119609E-2</v>
      </c>
      <c r="M2587" s="183">
        <f>IFERROR(_xll.qlIndexFixing(Index1Y,$H2587,TRUE,_xll.ohTrigger(RecalcTrigger,Trigger1Y)),NA())</f>
        <v>1.2714770813790506E-2</v>
      </c>
      <c r="N2587" s="182">
        <f>IFERROR(_xll.qlIndexFixing(ONIndex1M,I2587,TRUE,_xll.ohTrigger(RecalcTrigger,Trigger1M)),NA())</f>
        <v>1.2189737258143651E-2</v>
      </c>
      <c r="O2587" s="44">
        <f>IFERROR(_xll.qlIndexFixing(ONIndex3M,I2587,TRUE,_xll.ohTrigger(RecalcTrigger,Trigger3M)),NA())</f>
        <v>1.3007638204314276E-2</v>
      </c>
      <c r="P2587" s="44">
        <f>IFERROR(_xll.qlIndexFixing(ONIndex6M,I2587,TRUE,_xll.ohTrigger(RecalcTrigger,Trigger6M)),NA())</f>
        <v>1.204882482897851E-2</v>
      </c>
      <c r="Q2587" s="183">
        <f>IFERROR(_xll.qlIndexFixing(ONIndex1Y,I2587,TRUE,_xll.ohTrigger(RecalcTrigger,Trigger1Y)),NA())</f>
        <v>1.2849210673699929E-2</v>
      </c>
    </row>
    <row r="2588" spans="2:17" x14ac:dyDescent="0.2">
      <c r="B2588" s="39" t="s">
        <v>42</v>
      </c>
      <c r="D2588" s="42">
        <f>_xll.qlCalendarAdvance(Calendar,$D2587,B2588,"f",FALSE)</f>
        <v>57607</v>
      </c>
      <c r="E2588" s="177">
        <f>_xll.qlInterestRateIndexValueDate(IndexON,D2588)</f>
        <v>57607</v>
      </c>
      <c r="F2588" s="193">
        <f>IFERROR(_xll.qlIndexFixing(IndexON,D2588,TRUE,_xll.ohTrigger(RecalcTrigger,TriggerON)),NA())</f>
        <v>1.2198977872497352E-2</v>
      </c>
      <c r="H2588" s="42">
        <f>_xll.qlCalendarAdvance(Calendar,$H2587,B2588,"f",FALSE)</f>
        <v>57607</v>
      </c>
      <c r="I2588" s="177">
        <f>_xll.qlInterestRateIndexValueDate(Index1M,$H2588)</f>
        <v>57609</v>
      </c>
      <c r="J2588" s="182">
        <f>IFERROR(_xll.qlIndexFixing(Index1M,$H2588,TRUE,_xll.ohTrigger(RecalcTrigger,Trigger1M)),NA())</f>
        <v>1.21698456318904E-2</v>
      </c>
      <c r="K2588" s="44">
        <f>IFERROR(_xll.qlIndexFixing(Index3M,H2588,TRUE,_xll.ohTrigger(RecalcTrigger,Trigger3M)),NA())</f>
        <v>1.291642942368324E-2</v>
      </c>
      <c r="L2588" s="44">
        <f>IFERROR(_xll.qlIndexFixing(Index6M,$H2588,TRUE,_xll.ohTrigger(RecalcTrigger,Trigger6M)),NA())</f>
        <v>1.1949117637995771E-2</v>
      </c>
      <c r="M2588" s="183">
        <f>IFERROR(_xll.qlIndexFixing(Index1Y,$H2588,TRUE,_xll.ohTrigger(RecalcTrigger,Trigger1Y)),NA())</f>
        <v>1.2706447695818671E-2</v>
      </c>
      <c r="N2588" s="182">
        <f>IFERROR(_xll.qlIndexFixing(ONIndex1M,I2588,TRUE,_xll.ohTrigger(RecalcTrigger,Trigger1M)),NA())</f>
        <v>1.2179566801346908E-2</v>
      </c>
      <c r="O2588" s="44">
        <f>IFERROR(_xll.qlIndexFixing(ONIndex3M,I2588,TRUE,_xll.ohTrigger(RecalcTrigger,Trigger3M)),NA())</f>
        <v>1.2991123519174863E-2</v>
      </c>
      <c r="P2588" s="44">
        <f>IFERROR(_xll.qlIndexFixing(ONIndex6M,I2588,TRUE,_xll.ohTrigger(RecalcTrigger,Trigger6M)),NA())</f>
        <v>1.2038085306986801E-2</v>
      </c>
      <c r="Q2588" s="183">
        <f>IFERROR(_xll.qlIndexFixing(ONIndex1Y,I2588,TRUE,_xll.ohTrigger(RecalcTrigger,Trigger1Y)),NA())</f>
        <v>1.284034839646786E-2</v>
      </c>
    </row>
    <row r="2589" spans="2:17" x14ac:dyDescent="0.2">
      <c r="B2589" s="39" t="s">
        <v>42</v>
      </c>
      <c r="D2589" s="42">
        <f>_xll.qlCalendarAdvance(Calendar,$D2588,B2589,"f",FALSE)</f>
        <v>57614</v>
      </c>
      <c r="E2589" s="177">
        <f>_xll.qlInterestRateIndexValueDate(IndexON,D2589)</f>
        <v>57614</v>
      </c>
      <c r="F2589" s="193">
        <f>IFERROR(_xll.qlIndexFixing(IndexON,D2589,TRUE,_xll.ohTrigger(RecalcTrigger,TriggerON)),NA())</f>
        <v>1.2189128207493738E-2</v>
      </c>
      <c r="H2589" s="42">
        <f>_xll.qlCalendarAdvance(Calendar,$H2588,B2589,"f",FALSE)</f>
        <v>57614</v>
      </c>
      <c r="I2589" s="177">
        <f>_xll.qlInterestRateIndexValueDate(Index1M,$H2589)</f>
        <v>57616</v>
      </c>
      <c r="J2589" s="182">
        <f>IFERROR(_xll.qlIndexFixing(Index1M,$H2589,TRUE,_xll.ohTrigger(RecalcTrigger,Trigger1M)),NA())</f>
        <v>1.2158725098517889E-2</v>
      </c>
      <c r="K2589" s="44">
        <f>IFERROR(_xll.qlIndexFixing(Index3M,H2589,TRUE,_xll.ohTrigger(RecalcTrigger,Trigger3M)),NA())</f>
        <v>1.2897409757156279E-2</v>
      </c>
      <c r="L2589" s="44">
        <f>IFERROR(_xll.qlIndexFixing(Index6M,$H2589,TRUE,_xll.ohTrigger(RecalcTrigger,Trigger6M)),NA())</f>
        <v>1.1938739430180438E-2</v>
      </c>
      <c r="M2589" s="183">
        <f>IFERROR(_xll.qlIndexFixing(Index1Y,$H2589,TRUE,_xll.ohTrigger(RecalcTrigger,Trigger1Y)),NA())</f>
        <v>1.2698150749354088E-2</v>
      </c>
      <c r="N2589" s="182">
        <f>IFERROR(_xll.qlIndexFixing(ONIndex1M,I2589,TRUE,_xll.ohTrigger(RecalcTrigger,Trigger1M)),NA())</f>
        <v>1.2169429492434602E-2</v>
      </c>
      <c r="O2589" s="44">
        <f>IFERROR(_xll.qlIndexFixing(ONIndex3M,I2589,TRUE,_xll.ohTrigger(RecalcTrigger,Trigger3M)),NA())</f>
        <v>1.2974653694071137E-2</v>
      </c>
      <c r="P2589" s="44">
        <f>IFERROR(_xll.qlIndexFixing(ONIndex6M,I2589,TRUE,_xll.ohTrigger(RecalcTrigger,Trigger6M)),NA())</f>
        <v>1.2027412734081366E-2</v>
      </c>
      <c r="Q2589" s="183">
        <f>IFERROR(_xll.qlIndexFixing(ONIndex1Y,I2589,TRUE,_xll.ohTrigger(RecalcTrigger,Trigger1Y)),NA())</f>
        <v>1.2831510342259378E-2</v>
      </c>
    </row>
    <row r="2590" spans="2:17" x14ac:dyDescent="0.2">
      <c r="B2590" s="39" t="s">
        <v>42</v>
      </c>
      <c r="D2590" s="42">
        <f>_xll.qlCalendarAdvance(Calendar,$D2589,B2590,"f",FALSE)</f>
        <v>57621</v>
      </c>
      <c r="E2590" s="177">
        <f>_xll.qlInterestRateIndexValueDate(IndexON,D2590)</f>
        <v>57621</v>
      </c>
      <c r="F2590" s="193">
        <f>IFERROR(_xll.qlIndexFixing(IndexON,D2590,TRUE,_xll.ohTrigger(RecalcTrigger,TriggerON)),NA())</f>
        <v>1.2179311979503282E-2</v>
      </c>
      <c r="H2590" s="42">
        <f>_xll.qlCalendarAdvance(Calendar,$H2589,B2590,"f",FALSE)</f>
        <v>57621</v>
      </c>
      <c r="I2590" s="177">
        <f>_xll.qlInterestRateIndexValueDate(Index1M,$H2590)</f>
        <v>57623</v>
      </c>
      <c r="J2590" s="182">
        <f>IFERROR(_xll.qlIndexFixing(Index1M,$H2590,TRUE,_xll.ohTrigger(RecalcTrigger,Trigger1M)),NA())</f>
        <v>1.2149688610839399E-2</v>
      </c>
      <c r="K2590" s="44">
        <f>IFERROR(_xll.qlIndexFixing(Index3M,H2590,TRUE,_xll.ohTrigger(RecalcTrigger,Trigger3M)),NA())</f>
        <v>1.2881207705676252E-2</v>
      </c>
      <c r="L2590" s="44">
        <f>IFERROR(_xll.qlIndexFixing(Index6M,$H2590,TRUE,_xll.ohTrigger(RecalcTrigger,Trigger6M)),NA())</f>
        <v>1.1928920262285399E-2</v>
      </c>
      <c r="M2590" s="183">
        <f>IFERROR(_xll.qlIndexFixing(Index1Y,$H2590,TRUE,_xll.ohTrigger(RecalcTrigger,Trigger1Y)),NA())</f>
        <v>1.268988003499286E-2</v>
      </c>
      <c r="N2590" s="182">
        <f>IFERROR(_xll.qlIndexFixing(ONIndex1M,I2590,TRUE,_xll.ohTrigger(RecalcTrigger,Trigger1M)),NA())</f>
        <v>1.2159325413101385E-2</v>
      </c>
      <c r="O2590" s="44">
        <f>IFERROR(_xll.qlIndexFixing(ONIndex3M,I2590,TRUE,_xll.ohTrigger(RecalcTrigger,Trigger3M)),NA())</f>
        <v>1.295822884834763E-2</v>
      </c>
      <c r="P2590" s="44">
        <f>IFERROR(_xll.qlIndexFixing(ONIndex6M,I2590,TRUE,_xll.ohTrigger(RecalcTrigger,Trigger6M)),NA())</f>
        <v>1.2016807253267814E-2</v>
      </c>
      <c r="Q2590" s="183">
        <f>IFERROR(_xll.qlIndexFixing(ONIndex1Y,I2590,TRUE,_xll.ohTrigger(RecalcTrigger,Trigger1Y)),NA())</f>
        <v>1.2822696571586079E-2</v>
      </c>
    </row>
    <row r="2591" spans="2:17" x14ac:dyDescent="0.2">
      <c r="B2591" s="39" t="s">
        <v>42</v>
      </c>
      <c r="D2591" s="42">
        <f>_xll.qlCalendarAdvance(Calendar,$D2590,B2591,"f",FALSE)</f>
        <v>57628</v>
      </c>
      <c r="E2591" s="177">
        <f>_xll.qlInterestRateIndexValueDate(IndexON,D2591)</f>
        <v>57628</v>
      </c>
      <c r="F2591" s="193">
        <f>IFERROR(_xll.qlIndexFixing(IndexON,D2591,TRUE,_xll.ohTrigger(RecalcTrigger,TriggerON)),NA())</f>
        <v>1.2169529270460444E-2</v>
      </c>
      <c r="H2591" s="42">
        <f>_xll.qlCalendarAdvance(Calendar,$H2590,B2591,"f",FALSE)</f>
        <v>57628</v>
      </c>
      <c r="I2591" s="177">
        <f>_xll.qlInterestRateIndexValueDate(Index1M,$H2591)</f>
        <v>57630</v>
      </c>
      <c r="J2591" s="182">
        <f>IFERROR(_xll.qlIndexFixing(Index1M,$H2591,TRUE,_xll.ohTrigger(RecalcTrigger,Trigger1M)),NA())</f>
        <v>1.21396602828185E-2</v>
      </c>
      <c r="K2591" s="44">
        <f>IFERROR(_xll.qlIndexFixing(Index3M,H2591,TRUE,_xll.ohTrigger(RecalcTrigger,Trigger3M)),NA())</f>
        <v>1.2865051701005143E-2</v>
      </c>
      <c r="L2591" s="44">
        <f>IFERROR(_xll.qlIndexFixing(Index6M,$H2591,TRUE,_xll.ohTrigger(RecalcTrigger,Trigger6M)),NA())</f>
        <v>1.1917272177968907E-2</v>
      </c>
      <c r="M2591" s="183">
        <f>IFERROR(_xll.qlIndexFixing(Index1Y,$H2591,TRUE,_xll.ohTrigger(RecalcTrigger,Trigger1Y)),NA())</f>
        <v>1.268163561333153E-2</v>
      </c>
      <c r="N2591" s="182">
        <f>IFERROR(_xll.qlIndexFixing(ONIndex1M,I2591,TRUE,_xll.ohTrigger(RecalcTrigger,Trigger1M)),NA())</f>
        <v>1.2149254645201779E-2</v>
      </c>
      <c r="O2591" s="44">
        <f>IFERROR(_xll.qlIndexFixing(ONIndex3M,I2591,TRUE,_xll.ohTrigger(RecalcTrigger,Trigger3M)),NA())</f>
        <v>1.294184910214824E-2</v>
      </c>
      <c r="P2591" s="44">
        <f>IFERROR(_xll.qlIndexFixing(ONIndex6M,I2591,TRUE,_xll.ohTrigger(RecalcTrigger,Trigger6M)),NA())</f>
        <v>1.2006269006992198E-2</v>
      </c>
      <c r="Q2591" s="183">
        <f>IFERROR(_xll.qlIndexFixing(ONIndex1Y,I2591,TRUE,_xll.ohTrigger(RecalcTrigger,Trigger1Y)),NA())</f>
        <v>1.2813907144959558E-2</v>
      </c>
    </row>
    <row r="2592" spans="2:17" x14ac:dyDescent="0.2">
      <c r="B2592" s="39" t="s">
        <v>42</v>
      </c>
      <c r="D2592" s="42">
        <f>_xll.qlCalendarAdvance(Calendar,$D2591,B2592,"f",FALSE)</f>
        <v>57635</v>
      </c>
      <c r="E2592" s="177">
        <f>_xll.qlInterestRateIndexValueDate(IndexON,D2592)</f>
        <v>57635</v>
      </c>
      <c r="F2592" s="193">
        <f>IFERROR(_xll.qlIndexFixing(IndexON,D2592,TRUE,_xll.ohTrigger(RecalcTrigger,TriggerON)),NA())</f>
        <v>1.2159780161820066E-2</v>
      </c>
      <c r="H2592" s="42">
        <f>_xll.qlCalendarAdvance(Calendar,$H2591,B2592,"f",FALSE)</f>
        <v>57635</v>
      </c>
      <c r="I2592" s="177">
        <f>_xll.qlInterestRateIndexValueDate(Index1M,$H2592)</f>
        <v>57637</v>
      </c>
      <c r="J2592" s="182">
        <f>IFERROR(_xll.qlIndexFixing(Index1M,$H2592,TRUE,_xll.ohTrigger(RecalcTrigger,Trigger1M)),NA())</f>
        <v>1.212966551889362E-2</v>
      </c>
      <c r="K2592" s="44">
        <f>IFERROR(_xll.qlIndexFixing(Index3M,H2592,TRUE,_xll.ohTrigger(RecalcTrigger,Trigger3M)),NA())</f>
        <v>1.2848941862794479E-2</v>
      </c>
      <c r="L2592" s="44">
        <f>IFERROR(_xll.qlIndexFixing(Index6M,$H2592,TRUE,_xll.ohTrigger(RecalcTrigger,Trigger6M)),NA())</f>
        <v>1.1909490453887598E-2</v>
      </c>
      <c r="M2592" s="183">
        <f>IFERROR(_xll.qlIndexFixing(Index1Y,$H2592,TRUE,_xll.ohTrigger(RecalcTrigger,Trigger1Y)),NA())</f>
        <v>1.2673417544967074E-2</v>
      </c>
      <c r="N2592" s="182">
        <f>IFERROR(_xll.qlIndexFixing(ONIndex1M,I2592,TRUE,_xll.ohTrigger(RecalcTrigger,Trigger1M)),NA())</f>
        <v>1.2139217270590308E-2</v>
      </c>
      <c r="O2592" s="44">
        <f>IFERROR(_xll.qlIndexFixing(ONIndex3M,I2592,TRUE,_xll.ohTrigger(RecalcTrigger,Trigger3M)),NA())</f>
        <v>1.2925514575057306E-2</v>
      </c>
      <c r="P2592" s="44">
        <f>IFERROR(_xll.qlIndexFixing(ONIndex6M,I2592,TRUE,_xll.ohTrigger(RecalcTrigger,Trigger6M)),NA())</f>
        <v>1.1995798138340064E-2</v>
      </c>
      <c r="Q2592" s="183">
        <f>IFERROR(_xll.qlIndexFixing(ONIndex1Y,I2592,TRUE,_xll.ohTrigger(RecalcTrigger,Trigger1Y)),NA())</f>
        <v>1.2805142122731539E-2</v>
      </c>
    </row>
    <row r="2593" spans="2:17" x14ac:dyDescent="0.2">
      <c r="B2593" s="39" t="s">
        <v>42</v>
      </c>
      <c r="D2593" s="42">
        <f>_xll.qlCalendarAdvance(Calendar,$D2592,B2593,"f",FALSE)</f>
        <v>57642</v>
      </c>
      <c r="E2593" s="177">
        <f>_xll.qlInterestRateIndexValueDate(IndexON,D2593)</f>
        <v>57642</v>
      </c>
      <c r="F2593" s="193">
        <f>IFERROR(_xll.qlIndexFixing(IndexON,D2593,TRUE,_xll.ohTrigger(RecalcTrigger,TriggerON)),NA())</f>
        <v>1.2150064735116928E-2</v>
      </c>
      <c r="H2593" s="42">
        <f>_xll.qlCalendarAdvance(Calendar,$H2592,B2593,"f",FALSE)</f>
        <v>57642</v>
      </c>
      <c r="I2593" s="177">
        <f>_xll.qlInterestRateIndexValueDate(Index1M,$H2593)</f>
        <v>57644</v>
      </c>
      <c r="J2593" s="182">
        <f>IFERROR(_xll.qlIndexFixing(Index1M,$H2593,TRUE,_xll.ohTrigger(RecalcTrigger,Trigger1M)),NA())</f>
        <v>1.2119704400883183E-2</v>
      </c>
      <c r="K2593" s="44">
        <f>IFERROR(_xll.qlIndexFixing(Index3M,H2593,TRUE,_xll.ohTrigger(RecalcTrigger,Trigger3M)),NA())</f>
        <v>1.2832878310699179E-2</v>
      </c>
      <c r="L2593" s="44">
        <f>IFERROR(_xll.qlIndexFixing(Index6M,$H2593,TRUE,_xll.ohTrigger(RecalcTrigger,Trigger6M)),NA())</f>
        <v>1.189988009875744E-2</v>
      </c>
      <c r="M2593" s="183">
        <f>IFERROR(_xll.qlIndexFixing(Index1Y,$H2593,TRUE,_xll.ohTrigger(RecalcTrigger,Trigger1Y)),NA())</f>
        <v>1.2665225890495379E-2</v>
      </c>
      <c r="N2593" s="182">
        <f>IFERROR(_xll.qlIndexFixing(ONIndex1M,I2593,TRUE,_xll.ohTrigger(RecalcTrigger,Trigger1M)),NA())</f>
        <v>1.2129213371121494E-2</v>
      </c>
      <c r="O2593" s="44">
        <f>IFERROR(_xll.qlIndexFixing(ONIndex3M,I2593,TRUE,_xll.ohTrigger(RecalcTrigger,Trigger3M)),NA())</f>
        <v>1.2909225386898981E-2</v>
      </c>
      <c r="P2593" s="44">
        <f>IFERROR(_xll.qlIndexFixing(ONIndex6M,I2593,TRUE,_xll.ohTrigger(RecalcTrigger,Trigger6M)),NA())</f>
        <v>1.1985394790237081E-2</v>
      </c>
      <c r="Q2593" s="183">
        <f>IFERROR(_xll.qlIndexFixing(ONIndex1Y,I2593,TRUE,_xll.ohTrigger(RecalcTrigger,Trigger1Y)),NA())</f>
        <v>1.2796401565413618E-2</v>
      </c>
    </row>
    <row r="2594" spans="2:17" x14ac:dyDescent="0.2">
      <c r="B2594" s="39" t="s">
        <v>42</v>
      </c>
      <c r="D2594" s="42">
        <f>_xll.qlCalendarAdvance(Calendar,$D2593,B2594,"f",FALSE)</f>
        <v>57649</v>
      </c>
      <c r="E2594" s="177">
        <f>_xll.qlInterestRateIndexValueDate(IndexON,D2594)</f>
        <v>57649</v>
      </c>
      <c r="F2594" s="193">
        <f>IFERROR(_xll.qlIndexFixing(IndexON,D2594,TRUE,_xll.ohTrigger(RecalcTrigger,TriggerON)),NA())</f>
        <v>1.214038307204568E-2</v>
      </c>
      <c r="H2594" s="42">
        <f>_xll.qlCalendarAdvance(Calendar,$H2593,B2594,"f",FALSE)</f>
        <v>57649</v>
      </c>
      <c r="I2594" s="177">
        <f>_xll.qlInterestRateIndexValueDate(Index1M,$H2594)</f>
        <v>57651</v>
      </c>
      <c r="J2594" s="182">
        <f>IFERROR(_xll.qlIndexFixing(Index1M,$H2594,TRUE,_xll.ohTrigger(RecalcTrigger,Trigger1M)),NA())</f>
        <v>1.2109777010605611E-2</v>
      </c>
      <c r="K2594" s="44">
        <f>IFERROR(_xll.qlIndexFixing(Index3M,H2594,TRUE,_xll.ohTrigger(RecalcTrigger,Trigger3M)),NA())</f>
        <v>1.2816861164372469E-2</v>
      </c>
      <c r="L2594" s="44">
        <f>IFERROR(_xll.qlIndexFixing(Index6M,$H2594,TRUE,_xll.ohTrigger(RecalcTrigger,Trigger6M)),NA())</f>
        <v>1.1890801185748695E-2</v>
      </c>
      <c r="M2594" s="183">
        <f>IFERROR(_xll.qlIndexFixing(Index1Y,$H2594,TRUE,_xll.ohTrigger(RecalcTrigger,Trigger1Y)),NA())</f>
        <v>1.2657060710513861E-2</v>
      </c>
      <c r="N2594" s="182">
        <f>IFERROR(_xll.qlIndexFixing(ONIndex1M,I2594,TRUE,_xll.ohTrigger(RecalcTrigger,Trigger1M)),NA())</f>
        <v>1.2119243028410054E-2</v>
      </c>
      <c r="O2594" s="44">
        <f>IFERROR(_xll.qlIndexFixing(ONIndex3M,I2594,TRUE,_xll.ohTrigger(RecalcTrigger,Trigger3M)),NA())</f>
        <v>1.289298165781716E-2</v>
      </c>
      <c r="P2594" s="44">
        <f>IFERROR(_xll.qlIndexFixing(ONIndex6M,I2594,TRUE,_xll.ohTrigger(RecalcTrigger,Trigger6M)),NA())</f>
        <v>1.1975059105369112E-2</v>
      </c>
      <c r="Q2594" s="183">
        <f>IFERROR(_xll.qlIndexFixing(ONIndex1Y,I2594,TRUE,_xll.ohTrigger(RecalcTrigger,Trigger1Y)),NA())</f>
        <v>1.2787685533437454E-2</v>
      </c>
    </row>
    <row r="2595" spans="2:17" x14ac:dyDescent="0.2">
      <c r="B2595" s="39" t="s">
        <v>42</v>
      </c>
      <c r="D2595" s="42">
        <f>_xll.qlCalendarAdvance(Calendar,$D2594,B2595,"f",FALSE)</f>
        <v>57656</v>
      </c>
      <c r="E2595" s="177">
        <f>_xll.qlInterestRateIndexValueDate(IndexON,D2595)</f>
        <v>57656</v>
      </c>
      <c r="F2595" s="193">
        <f>IFERROR(_xll.qlIndexFixing(IndexON,D2595,TRUE,_xll.ohTrigger(RecalcTrigger,TriggerON)),NA())</f>
        <v>1.2130735254460845E-2</v>
      </c>
      <c r="H2595" s="42">
        <f>_xll.qlCalendarAdvance(Calendar,$H2594,B2595,"f",FALSE)</f>
        <v>57656</v>
      </c>
      <c r="I2595" s="177">
        <f>_xll.qlInterestRateIndexValueDate(Index1M,$H2595)</f>
        <v>57658</v>
      </c>
      <c r="J2595" s="182">
        <f>IFERROR(_xll.qlIndexFixing(Index1M,$H2595,TRUE,_xll.ohTrigger(RecalcTrigger,Trigger1M)),NA())</f>
        <v>1.2099883429876746E-2</v>
      </c>
      <c r="K2595" s="44">
        <f>IFERROR(_xll.qlIndexFixing(Index3M,H2595,TRUE,_xll.ohTrigger(RecalcTrigger,Trigger3M)),NA())</f>
        <v>1.280089054346587E-2</v>
      </c>
      <c r="L2595" s="44">
        <f>IFERROR(_xll.qlIndexFixing(Index6M,$H2595,TRUE,_xll.ohTrigger(RecalcTrigger,Trigger6M)),NA())</f>
        <v>1.1881326013205991E-2</v>
      </c>
      <c r="M2595" s="183">
        <f>IFERROR(_xll.qlIndexFixing(Index1Y,$H2595,TRUE,_xll.ohTrigger(RecalcTrigger,Trigger1Y)),NA())</f>
        <v>1.2648922065618623E-2</v>
      </c>
      <c r="N2595" s="182">
        <f>IFERROR(_xll.qlIndexFixing(ONIndex1M,I2595,TRUE,_xll.ohTrigger(RecalcTrigger,Trigger1M)),NA())</f>
        <v>1.2109306324550317E-2</v>
      </c>
      <c r="O2595" s="44">
        <f>IFERROR(_xll.qlIndexFixing(ONIndex3M,I2595,TRUE,_xll.ohTrigger(RecalcTrigger,Trigger3M)),NA())</f>
        <v>1.2876783507236311E-2</v>
      </c>
      <c r="P2595" s="44">
        <f>IFERROR(_xll.qlIndexFixing(ONIndex6M,I2595,TRUE,_xll.ohTrigger(RecalcTrigger,Trigger6M)),NA())</f>
        <v>1.1964791226422022E-2</v>
      </c>
      <c r="Q2595" s="183">
        <f>IFERROR(_xll.qlIndexFixing(ONIndex1Y,I2595,TRUE,_xll.ohTrigger(RecalcTrigger,Trigger1Y)),NA())</f>
        <v>1.2778994087234707E-2</v>
      </c>
    </row>
    <row r="2596" spans="2:17" x14ac:dyDescent="0.2">
      <c r="B2596" s="39" t="s">
        <v>42</v>
      </c>
      <c r="D2596" s="42">
        <f>_xll.qlCalendarAdvance(Calendar,$D2595,B2596,"f",FALSE)</f>
        <v>57663</v>
      </c>
      <c r="E2596" s="177">
        <f>_xll.qlInterestRateIndexValueDate(IndexON,D2596)</f>
        <v>57663</v>
      </c>
      <c r="F2596" s="193">
        <f>IFERROR(_xll.qlIndexFixing(IndexON,D2596,TRUE,_xll.ohTrigger(RecalcTrigger,TriggerON)),NA())</f>
        <v>1.2121121363497522E-2</v>
      </c>
      <c r="H2596" s="42">
        <f>_xll.qlCalendarAdvance(Calendar,$H2595,B2596,"f",FALSE)</f>
        <v>57663</v>
      </c>
      <c r="I2596" s="177">
        <f>_xll.qlInterestRateIndexValueDate(Index1M,$H2596)</f>
        <v>57665</v>
      </c>
      <c r="J2596" s="182">
        <f>IFERROR(_xll.qlIndexFixing(Index1M,$H2596,TRUE,_xll.ohTrigger(RecalcTrigger,Trigger1M)),NA())</f>
        <v>1.2090023740517594E-2</v>
      </c>
      <c r="K2596" s="44">
        <f>IFERROR(_xll.qlIndexFixing(Index3M,H2596,TRUE,_xll.ohTrigger(RecalcTrigger,Trigger3M)),NA())</f>
        <v>1.2784966567630908E-2</v>
      </c>
      <c r="L2596" s="44">
        <f>IFERROR(_xll.qlIndexFixing(Index6M,$H2596,TRUE,_xll.ohTrigger(RecalcTrigger,Trigger6M)),NA())</f>
        <v>1.1871921002951199E-2</v>
      </c>
      <c r="M2596" s="183">
        <f>IFERROR(_xll.qlIndexFixing(Index1Y,$H2596,TRUE,_xll.ohTrigger(RecalcTrigger,Trigger1Y)),NA())</f>
        <v>1.2640810016407733E-2</v>
      </c>
      <c r="N2596" s="182">
        <f>IFERROR(_xll.qlIndexFixing(ONIndex1M,I2596,TRUE,_xll.ohTrigger(RecalcTrigger,Trigger1M)),NA())</f>
        <v>1.2099403341157E-2</v>
      </c>
      <c r="O2596" s="44">
        <f>IFERROR(_xll.qlIndexFixing(ONIndex3M,I2596,TRUE,_xll.ohTrigger(RecalcTrigger,Trigger3M)),NA())</f>
        <v>1.2860631055460203E-2</v>
      </c>
      <c r="P2596" s="44">
        <f>IFERROR(_xll.qlIndexFixing(ONIndex6M,I2596,TRUE,_xll.ohTrigger(RecalcTrigger,Trigger6M)),NA())</f>
        <v>1.1954591296721162E-2</v>
      </c>
      <c r="Q2596" s="183">
        <f>IFERROR(_xll.qlIndexFixing(ONIndex1Y,I2596,TRUE,_xll.ohTrigger(RecalcTrigger,Trigger1Y)),NA())</f>
        <v>1.2770327287556782E-2</v>
      </c>
    </row>
    <row r="2597" spans="2:17" x14ac:dyDescent="0.2">
      <c r="B2597" s="39" t="s">
        <v>42</v>
      </c>
      <c r="D2597" s="42">
        <f>_xll.qlCalendarAdvance(Calendar,$D2596,B2597,"f",FALSE)</f>
        <v>57670</v>
      </c>
      <c r="E2597" s="177">
        <f>_xll.qlInterestRateIndexValueDate(IndexON,D2597)</f>
        <v>57670</v>
      </c>
      <c r="F2597" s="193">
        <f>IFERROR(_xll.qlIndexFixing(IndexON,D2597,TRUE,_xll.ohTrigger(RecalcTrigger,TriggerON)),NA())</f>
        <v>1.2111541481329979E-2</v>
      </c>
      <c r="H2597" s="42">
        <f>_xll.qlCalendarAdvance(Calendar,$H2596,B2597,"f",FALSE)</f>
        <v>57670</v>
      </c>
      <c r="I2597" s="177">
        <f>_xll.qlInterestRateIndexValueDate(Index1M,$H2597)</f>
        <v>57672</v>
      </c>
      <c r="J2597" s="182">
        <f>IFERROR(_xll.qlIndexFixing(Index1M,$H2597,TRUE,_xll.ohTrigger(RecalcTrigger,Trigger1M)),NA())</f>
        <v>1.2080198024346574E-2</v>
      </c>
      <c r="K2597" s="44">
        <f>IFERROR(_xll.qlIndexFixing(Index3M,H2597,TRUE,_xll.ohTrigger(RecalcTrigger,Trigger3M)),NA())</f>
        <v>1.2769089356519103E-2</v>
      </c>
      <c r="L2597" s="44">
        <f>IFERROR(_xll.qlIndexFixing(Index6M,$H2597,TRUE,_xll.ohTrigger(RecalcTrigger,Trigger6M)),NA())</f>
        <v>1.1862586297694032E-2</v>
      </c>
      <c r="M2597" s="183">
        <f>IFERROR(_xll.qlIndexFixing(Index1Y,$H2597,TRUE,_xll.ohTrigger(RecalcTrigger,Trigger1Y)),NA())</f>
        <v>1.2632724623476423E-2</v>
      </c>
      <c r="N2597" s="182">
        <f>IFERROR(_xll.qlIndexFixing(ONIndex1M,I2597,TRUE,_xll.ohTrigger(RecalcTrigger,Trigger1M)),NA())</f>
        <v>1.2089534160244497E-2</v>
      </c>
      <c r="O2597" s="44">
        <f>IFERROR(_xll.qlIndexFixing(ONIndex3M,I2597,TRUE,_xll.ohTrigger(RecalcTrigger,Trigger3M)),NA())</f>
        <v>1.2844524421753434E-2</v>
      </c>
      <c r="P2597" s="44">
        <f>IFERROR(_xll.qlIndexFixing(ONIndex6M,I2597,TRUE,_xll.ohTrigger(RecalcTrigger,Trigger6M)),NA())</f>
        <v>1.1944459458872458E-2</v>
      </c>
      <c r="Q2597" s="183">
        <f>IFERROR(_xll.qlIndexFixing(ONIndex1Y,I2597,TRUE,_xll.ohTrigger(RecalcTrigger,Trigger1Y)),NA())</f>
        <v>1.2761685194435657E-2</v>
      </c>
    </row>
    <row r="2598" spans="2:17" x14ac:dyDescent="0.2">
      <c r="B2598" s="39" t="s">
        <v>42</v>
      </c>
      <c r="D2598" s="42">
        <f>_xll.qlCalendarAdvance(Calendar,$D2597,B2598,"f",FALSE)</f>
        <v>57677</v>
      </c>
      <c r="E2598" s="177">
        <f>_xll.qlInterestRateIndexValueDate(IndexON,D2598)</f>
        <v>57677</v>
      </c>
      <c r="F2598" s="193">
        <f>IFERROR(_xll.qlIndexFixing(IndexON,D2598,TRUE,_xll.ohTrigger(RecalcTrigger,TriggerON)),NA())</f>
        <v>1.2101995689333123E-2</v>
      </c>
      <c r="H2598" s="42">
        <f>_xll.qlCalendarAdvance(Calendar,$H2597,B2598,"f",FALSE)</f>
        <v>57677</v>
      </c>
      <c r="I2598" s="177">
        <f>_xll.qlInterestRateIndexValueDate(Index1M,$H2598)</f>
        <v>57679</v>
      </c>
      <c r="J2598" s="182">
        <f>IFERROR(_xll.qlIndexFixing(Index1M,$H2598,TRUE,_xll.ohTrigger(RecalcTrigger,Trigger1M)),NA())</f>
        <v>1.2070406363174375E-2</v>
      </c>
      <c r="K2598" s="44">
        <f>IFERROR(_xll.qlIndexFixing(Index3M,H2598,TRUE,_xll.ohTrigger(RecalcTrigger,Trigger3M)),NA())</f>
        <v>1.2756844655907429E-2</v>
      </c>
      <c r="L2598" s="44">
        <f>IFERROR(_xll.qlIndexFixing(Index6M,$H2598,TRUE,_xll.ohTrigger(RecalcTrigger,Trigger6M)),NA())</f>
        <v>1.1852879521677039E-2</v>
      </c>
      <c r="M2598" s="183">
        <f>IFERROR(_xll.qlIndexFixing(Index1Y,$H2598,TRUE,_xll.ohTrigger(RecalcTrigger,Trigger1Y)),NA())</f>
        <v>1.2625679352088019E-2</v>
      </c>
      <c r="N2598" s="182">
        <f>IFERROR(_xll.qlIndexFixing(ONIndex1M,I2598,TRUE,_xll.ohTrigger(RecalcTrigger,Trigger1M)),NA())</f>
        <v>1.2079698863347588E-2</v>
      </c>
      <c r="O2598" s="44">
        <f>IFERROR(_xll.qlIndexFixing(ONIndex3M,I2598,TRUE,_xll.ohTrigger(RecalcTrigger,Trigger3M)),NA())</f>
        <v>1.2828463726499706E-2</v>
      </c>
      <c r="P2598" s="44">
        <f>IFERROR(_xll.qlIndexFixing(ONIndex6M,I2598,TRUE,_xll.ohTrigger(RecalcTrigger,Trigger6M)),NA())</f>
        <v>1.1934395855401903E-2</v>
      </c>
      <c r="Q2598" s="183">
        <f>IFERROR(_xll.qlIndexFixing(ONIndex1Y,I2598,TRUE,_xll.ohTrigger(RecalcTrigger,Trigger1Y)),NA())</f>
        <v>1.2753067868702672E-2</v>
      </c>
    </row>
    <row r="2599" spans="2:17" x14ac:dyDescent="0.2">
      <c r="B2599" s="39" t="s">
        <v>42</v>
      </c>
      <c r="D2599" s="42">
        <f>_xll.qlCalendarAdvance(Calendar,$D2598,B2599,"f",FALSE)</f>
        <v>57684</v>
      </c>
      <c r="E2599" s="177">
        <f>_xll.qlInterestRateIndexValueDate(IndexON,D2599)</f>
        <v>57684</v>
      </c>
      <c r="F2599" s="193">
        <f>IFERROR(_xll.qlIndexFixing(IndexON,D2599,TRUE,_xll.ohTrigger(RecalcTrigger,TriggerON)),NA())</f>
        <v>1.2092484069121667E-2</v>
      </c>
      <c r="H2599" s="42">
        <f>_xll.qlCalendarAdvance(Calendar,$H2598,B2599,"f",FALSE)</f>
        <v>57684</v>
      </c>
      <c r="I2599" s="177">
        <f>_xll.qlInterestRateIndexValueDate(Index1M,$H2599)</f>
        <v>57686</v>
      </c>
      <c r="J2599" s="182">
        <f>IFERROR(_xll.qlIndexFixing(Index1M,$H2599,TRUE,_xll.ohTrigger(RecalcTrigger,Trigger1M)),NA())</f>
        <v>1.2060648838829735E-2</v>
      </c>
      <c r="K2599" s="44">
        <f>IFERROR(_xll.qlIndexFixing(Index3M,H2599,TRUE,_xll.ohTrigger(RecalcTrigger,Trigger3M)),NA())</f>
        <v>1.2741050050126823E-2</v>
      </c>
      <c r="L2599" s="44">
        <f>IFERROR(_xll.qlIndexFixing(Index6M,$H2599,TRUE,_xll.ohTrigger(RecalcTrigger,Trigger6M)),NA())</f>
        <v>1.1843690644927867E-2</v>
      </c>
      <c r="M2599" s="183">
        <f>IFERROR(_xll.qlIndexFixing(Index1Y,$H2599,TRUE,_xll.ohTrigger(RecalcTrigger,Trigger1Y)),NA())</f>
        <v>1.2616634048845903E-2</v>
      </c>
      <c r="N2599" s="182">
        <f>IFERROR(_xll.qlIndexFixing(ONIndex1M,I2599,TRUE,_xll.ohTrigger(RecalcTrigger,Trigger1M)),NA())</f>
        <v>1.2069897532560603E-2</v>
      </c>
      <c r="O2599" s="44">
        <f>IFERROR(_xll.qlIndexFixing(ONIndex3M,I2599,TRUE,_xll.ohTrigger(RecalcTrigger,Trigger3M)),NA())</f>
        <v>1.2812449088963618E-2</v>
      </c>
      <c r="P2599" s="44">
        <f>IFERROR(_xll.qlIndexFixing(ONIndex6M,I2599,TRUE,_xll.ohTrigger(RecalcTrigger,Trigger6M)),NA())</f>
        <v>1.1924400629634846E-2</v>
      </c>
      <c r="Q2599" s="183">
        <f>IFERROR(_xll.qlIndexFixing(ONIndex1Y,I2599,TRUE,_xll.ohTrigger(RecalcTrigger,Trigger1Y)),NA())</f>
        <v>1.2744475370629615E-2</v>
      </c>
    </row>
    <row r="2600" spans="2:17" x14ac:dyDescent="0.2">
      <c r="B2600" s="39" t="s">
        <v>42</v>
      </c>
      <c r="D2600" s="42">
        <f>_xll.qlCalendarAdvance(Calendar,$D2599,B2600,"f",FALSE)</f>
        <v>57691</v>
      </c>
      <c r="E2600" s="177">
        <f>_xll.qlInterestRateIndexValueDate(IndexON,D2600)</f>
        <v>57691</v>
      </c>
      <c r="F2600" s="193">
        <f>IFERROR(_xll.qlIndexFixing(IndexON,D2600,TRUE,_xll.ohTrigger(RecalcTrigger,TriggerON)),NA())</f>
        <v>1.2083006702230392E-2</v>
      </c>
      <c r="H2600" s="42">
        <f>_xll.qlCalendarAdvance(Calendar,$H2599,B2600,"f",FALSE)</f>
        <v>57691</v>
      </c>
      <c r="I2600" s="177">
        <f>_xll.qlInterestRateIndexValueDate(Index1M,$H2600)</f>
        <v>57693</v>
      </c>
      <c r="J2600" s="182">
        <f>IFERROR(_xll.qlIndexFixing(Index1M,$H2600,TRUE,_xll.ohTrigger(RecalcTrigger,Trigger1M)),NA())</f>
        <v>1.2050925533128497E-2</v>
      </c>
      <c r="K2600" s="44">
        <f>IFERROR(_xll.qlIndexFixing(Index3M,H2600,TRUE,_xll.ohTrigger(RecalcTrigger,Trigger3M)),NA())</f>
        <v>1.2725302524428272E-2</v>
      </c>
      <c r="L2600" s="44">
        <f>IFERROR(_xll.qlIndexFixing(Index6M,$H2600,TRUE,_xll.ohTrigger(RecalcTrigger,Trigger6M)),NA())</f>
        <v>1.1834572514076189E-2</v>
      </c>
      <c r="M2600" s="183">
        <f>IFERROR(_xll.qlIndexFixing(Index1Y,$H2600,TRUE,_xll.ohTrigger(RecalcTrigger,Trigger1Y)),NA())</f>
        <v>1.2608628988340646E-2</v>
      </c>
      <c r="N2600" s="182">
        <f>IFERROR(_xll.qlIndexFixing(ONIndex1M,I2600,TRUE,_xll.ohTrigger(RecalcTrigger,Trigger1M)),NA())</f>
        <v>1.2060130249498258E-2</v>
      </c>
      <c r="O2600" s="44">
        <f>IFERROR(_xll.qlIndexFixing(ONIndex3M,I2600,TRUE,_xll.ohTrigger(RecalcTrigger,Trigger3M)),NA())</f>
        <v>1.2796480629528872E-2</v>
      </c>
      <c r="P2600" s="44">
        <f>IFERROR(_xll.qlIndexFixing(ONIndex6M,I2600,TRUE,_xll.ohTrigger(RecalcTrigger,Trigger6M)),NA())</f>
        <v>1.191447392409728E-2</v>
      </c>
      <c r="Q2600" s="183">
        <f>IFERROR(_xll.qlIndexFixing(ONIndex1Y,I2600,TRUE,_xll.ohTrigger(RecalcTrigger,Trigger1Y)),NA())</f>
        <v>1.2735907760728082E-2</v>
      </c>
    </row>
    <row r="2601" spans="2:17" x14ac:dyDescent="0.2">
      <c r="B2601" s="39" t="s">
        <v>42</v>
      </c>
      <c r="D2601" s="42">
        <f>_xll.qlCalendarAdvance(Calendar,$D2600,B2601,"f",FALSE)</f>
        <v>57698</v>
      </c>
      <c r="E2601" s="177">
        <f>_xll.qlInterestRateIndexValueDate(IndexON,D2601)</f>
        <v>57698</v>
      </c>
      <c r="F2601" s="193">
        <f>IFERROR(_xll.qlIndexFixing(IndexON,D2601,TRUE,_xll.ohTrigger(RecalcTrigger,TriggerON)),NA())</f>
        <v>1.2073563670753629E-2</v>
      </c>
      <c r="H2601" s="42">
        <f>_xll.qlCalendarAdvance(Calendar,$H2600,B2601,"f",FALSE)</f>
        <v>57698</v>
      </c>
      <c r="I2601" s="177">
        <f>_xll.qlInterestRateIndexValueDate(Index1M,$H2601)</f>
        <v>57700</v>
      </c>
      <c r="J2601" s="182">
        <f>IFERROR(_xll.qlIndexFixing(Index1M,$H2601,TRUE,_xll.ohTrigger(RecalcTrigger,Trigger1M)),NA())</f>
        <v>1.204123652788135E-2</v>
      </c>
      <c r="K2601" s="44">
        <f>IFERROR(_xll.qlIndexFixing(Index3M,H2601,TRUE,_xll.ohTrigger(RecalcTrigger,Trigger3M)),NA())</f>
        <v>1.2709602198470726E-2</v>
      </c>
      <c r="L2601" s="44">
        <f>IFERROR(_xll.qlIndexFixing(Index6M,$H2601,TRUE,_xll.ohTrigger(RecalcTrigger,Trigger6M)),NA())</f>
        <v>1.1825525271846516E-2</v>
      </c>
      <c r="M2601" s="183">
        <f>IFERROR(_xll.qlIndexFixing(Index1Y,$H2601,TRUE,_xll.ohTrigger(RecalcTrigger,Trigger1Y)),NA())</f>
        <v>1.2600650826505926E-2</v>
      </c>
      <c r="N2601" s="182">
        <f>IFERROR(_xll.qlIndexFixing(ONIndex1M,I2601,TRUE,_xll.ohTrigger(RecalcTrigger,Trigger1M)),NA())</f>
        <v>1.2047622475481745E-2</v>
      </c>
      <c r="O2601" s="44">
        <f>IFERROR(_xll.qlIndexFixing(ONIndex3M,I2601,TRUE,_xll.ohTrigger(RecalcTrigger,Trigger3M)),NA())</f>
        <v>1.2776017799058792E-2</v>
      </c>
      <c r="P2601" s="44">
        <f>IFERROR(_xll.qlIndexFixing(ONIndex6M,I2601,TRUE,_xll.ohTrigger(RecalcTrigger,Trigger6M)),NA())</f>
        <v>1.1901811930004058E-2</v>
      </c>
      <c r="Q2601" s="183">
        <f>IFERROR(_xll.qlIndexFixing(ONIndex1Y,I2601,TRUE,_xll.ohTrigger(RecalcTrigger,Trigger1Y)),NA())</f>
        <v>1.2724928930083479E-2</v>
      </c>
    </row>
    <row r="2602" spans="2:17" x14ac:dyDescent="0.2">
      <c r="B2602" s="39" t="s">
        <v>42</v>
      </c>
      <c r="D2602" s="42">
        <f>_xll.qlCalendarAdvance(Calendar,$D2601,B2602,"f",FALSE)</f>
        <v>57706</v>
      </c>
      <c r="E2602" s="177">
        <f>_xll.qlInterestRateIndexValueDate(IndexON,D2602)</f>
        <v>57706</v>
      </c>
      <c r="F2602" s="193">
        <f>IFERROR(_xll.qlIndexFixing(IndexON,D2602,TRUE,_xll.ohTrigger(RecalcTrigger,TriggerON)),NA())</f>
        <v>1.2062813782254267E-2</v>
      </c>
      <c r="H2602" s="42">
        <f>_xll.qlCalendarAdvance(Calendar,$H2601,B2602,"f",FALSE)</f>
        <v>57706</v>
      </c>
      <c r="I2602" s="177">
        <f>_xll.qlInterestRateIndexValueDate(Index1M,$H2602)</f>
        <v>57710</v>
      </c>
      <c r="J2602" s="182">
        <f>IFERROR(_xll.qlIndexFixing(Index1M,$H2602,TRUE,_xll.ohTrigger(RecalcTrigger,Trigger1M)),NA())</f>
        <v>1.202745475482696E-2</v>
      </c>
      <c r="K2602" s="44">
        <f>IFERROR(_xll.qlIndexFixing(Index3M,H2602,TRUE,_xll.ohTrigger(RecalcTrigger,Trigger3M)),NA())</f>
        <v>1.268902445712781E-2</v>
      </c>
      <c r="L2602" s="44">
        <f>IFERROR(_xll.qlIndexFixing(Index6M,$H2602,TRUE,_xll.ohTrigger(RecalcTrigger,Trigger6M)),NA())</f>
        <v>1.1813988878723149E-2</v>
      </c>
      <c r="M2602" s="183">
        <f>IFERROR(_xll.qlIndexFixing(Index1Y,$H2602,TRUE,_xll.ohTrigger(RecalcTrigger,Trigger1Y)),NA())</f>
        <v>1.2589960786096395E-2</v>
      </c>
      <c r="N2602" s="182">
        <f>IFERROR(_xll.qlIndexFixing(ONIndex1M,I2602,TRUE,_xll.ohTrigger(RecalcTrigger,Trigger1M)),NA())</f>
        <v>1.203793332328118E-2</v>
      </c>
      <c r="O2602" s="44">
        <f>IFERROR(_xll.qlIndexFixing(ONIndex3M,I2602,TRUE,_xll.ohTrigger(RecalcTrigger,Trigger3M)),NA())</f>
        <v>1.276015533875352E-2</v>
      </c>
      <c r="P2602" s="44">
        <f>IFERROR(_xll.qlIndexFixing(ONIndex6M,I2602,TRUE,_xll.ohTrigger(RecalcTrigger,Trigger6M)),NA())</f>
        <v>1.1892042378756074E-2</v>
      </c>
      <c r="Q2602" s="183">
        <f>IFERROR(_xll.qlIndexFixing(ONIndex1Y,I2602,TRUE,_xll.ohTrigger(RecalcTrigger,Trigger1Y)),NA())</f>
        <v>1.2716418434655097E-2</v>
      </c>
    </row>
    <row r="2603" spans="2:17" x14ac:dyDescent="0.2">
      <c r="B2603" s="39" t="s">
        <v>42</v>
      </c>
      <c r="D2603" s="42">
        <f>_xll.qlCalendarAdvance(Calendar,$D2602,B2603,"f",FALSE)</f>
        <v>57713</v>
      </c>
      <c r="E2603" s="177">
        <f>_xll.qlInterestRateIndexValueDate(IndexON,D2603)</f>
        <v>57713</v>
      </c>
      <c r="F2603" s="193">
        <f>IFERROR(_xll.qlIndexFixing(IndexON,D2603,TRUE,_xll.ohTrigger(RecalcTrigger,TriggerON)),NA())</f>
        <v>1.2053444600743646E-2</v>
      </c>
      <c r="H2603" s="42">
        <f>_xll.qlCalendarAdvance(Calendar,$H2602,B2603,"f",FALSE)</f>
        <v>57713</v>
      </c>
      <c r="I2603" s="177">
        <f>_xll.qlInterestRateIndexValueDate(Index1M,$H2603)</f>
        <v>57717</v>
      </c>
      <c r="J2603" s="182">
        <f>IFERROR(_xll.qlIndexFixing(Index1M,$H2603,TRUE,_xll.ohTrigger(RecalcTrigger,Trigger1M)),NA())</f>
        <v>1.20178493913314E-2</v>
      </c>
      <c r="K2603" s="44">
        <f>IFERROR(_xll.qlIndexFixing(Index3M,H2603,TRUE,_xll.ohTrigger(RecalcTrigger,Trigger3M)),NA())</f>
        <v>1.2670788731729988E-2</v>
      </c>
      <c r="L2603" s="44">
        <f>IFERROR(_xll.qlIndexFixing(Index6M,$H2603,TRUE,_xll.ohTrigger(RecalcTrigger,Trigger6M)),NA())</f>
        <v>1.1803849403211575E-2</v>
      </c>
      <c r="M2603" s="183">
        <f>IFERROR(_xll.qlIndexFixing(Index1Y,$H2603,TRUE,_xll.ohTrigger(RecalcTrigger,Trigger1Y)),NA())</f>
        <v>1.2582044808533525E-2</v>
      </c>
      <c r="N2603" s="182">
        <f>IFERROR(_xll.qlIndexFixing(ONIndex1M,I2603,TRUE,_xll.ohTrigger(RecalcTrigger,Trigger1M)),NA())</f>
        <v>1.2029655645937609E-2</v>
      </c>
      <c r="O2603" s="44">
        <f>IFERROR(_xll.qlIndexFixing(ONIndex3M,I2603,TRUE,_xll.ohTrigger(RecalcTrigger,Trigger3M)),NA())</f>
        <v>1.2746596007016109E-2</v>
      </c>
      <c r="P2603" s="44">
        <f>IFERROR(_xll.qlIndexFixing(ONIndex6M,I2603,TRUE,_xll.ohTrigger(RecalcTrigger,Trigger6M)),NA())</f>
        <v>1.1883723382544176E-2</v>
      </c>
      <c r="Q2603" s="183">
        <f>IFERROR(_xll.qlIndexFixing(ONIndex1Y,I2603,TRUE,_xll.ohTrigger(RecalcTrigger,Trigger1Y)),NA())</f>
        <v>1.2709143689049185E-2</v>
      </c>
    </row>
    <row r="2604" spans="2:17" x14ac:dyDescent="0.2">
      <c r="B2604" s="39" t="s">
        <v>42</v>
      </c>
      <c r="D2604" s="42">
        <f>_xll.qlCalendarAdvance(Calendar,$D2603,B2604,"f",FALSE)</f>
        <v>57720</v>
      </c>
      <c r="E2604" s="177">
        <f>_xll.qlInterestRateIndexValueDate(IndexON,D2604)</f>
        <v>57720</v>
      </c>
      <c r="F2604" s="193">
        <f>IFERROR(_xll.qlIndexFixing(IndexON,D2604,TRUE,_xll.ohTrigger(RecalcTrigger,TriggerON)),NA())</f>
        <v>1.2044110010842601E-2</v>
      </c>
      <c r="H2604" s="42">
        <f>_xll.qlCalendarAdvance(Calendar,$H2603,B2604,"f",FALSE)</f>
        <v>57720</v>
      </c>
      <c r="I2604" s="177">
        <f>_xll.qlInterestRateIndexValueDate(Index1M,$H2604)</f>
        <v>57724</v>
      </c>
      <c r="J2604" s="182">
        <f>IFERROR(_xll.qlIndexFixing(Index1M,$H2604,TRUE,_xll.ohTrigger(RecalcTrigger,Trigger1M)),NA())</f>
        <v>1.2008278608816501E-2</v>
      </c>
      <c r="K2604" s="44">
        <f>IFERROR(_xll.qlIndexFixing(Index3M,H2604,TRUE,_xll.ohTrigger(RecalcTrigger,Trigger3M)),NA())</f>
        <v>1.2654375809437736E-2</v>
      </c>
      <c r="L2604" s="44">
        <f>IFERROR(_xll.qlIndexFixing(Index6M,$H2604,TRUE,_xll.ohTrigger(RecalcTrigger,Trigger6M)),NA())</f>
        <v>1.1795046291316311E-2</v>
      </c>
      <c r="M2604" s="183">
        <f>IFERROR(_xll.qlIndexFixing(Index1Y,$H2604,TRUE,_xll.ohTrigger(RecalcTrigger,Trigger1Y)),NA())</f>
        <v>1.2574155926525606E-2</v>
      </c>
      <c r="N2604" s="182">
        <f>IFERROR(_xll.qlIndexFixing(ONIndex1M,I2604,TRUE,_xll.ohTrigger(RecalcTrigger,Trigger1M)),NA())</f>
        <v>1.2020030289825456E-2</v>
      </c>
      <c r="O2604" s="44">
        <f>IFERROR(_xll.qlIndexFixing(ONIndex3M,I2604,TRUE,_xll.ohTrigger(RecalcTrigger,Trigger3M)),NA())</f>
        <v>1.2730820132329512E-2</v>
      </c>
      <c r="P2604" s="44">
        <f>IFERROR(_xll.qlIndexFixing(ONIndex6M,I2604,TRUE,_xll.ohTrigger(RecalcTrigger,Trigger6M)),NA())</f>
        <v>1.1874082068956682E-2</v>
      </c>
      <c r="Q2604" s="183">
        <f>IFERROR(_xll.qlIndexFixing(ONIndex1Y,I2604,TRUE,_xll.ohTrigger(RecalcTrigger,Trigger1Y)),NA())</f>
        <v>1.2700679831594286E-2</v>
      </c>
    </row>
    <row r="2605" spans="2:17" x14ac:dyDescent="0.2">
      <c r="B2605" s="39" t="s">
        <v>42</v>
      </c>
      <c r="D2605" s="42">
        <f>_xll.qlCalendarAdvance(Calendar,$D2604,B2605,"f",FALSE)</f>
        <v>57727</v>
      </c>
      <c r="E2605" s="177">
        <f>_xll.qlInterestRateIndexValueDate(IndexON,D2605)</f>
        <v>57727</v>
      </c>
      <c r="F2605" s="193">
        <f>IFERROR(_xll.qlIndexFixing(IndexON,D2605,TRUE,_xll.ohTrigger(RecalcTrigger,TriggerON)),NA())</f>
        <v>1.2034810094165849E-2</v>
      </c>
      <c r="H2605" s="42">
        <f>_xll.qlCalendarAdvance(Calendar,$H2604,B2605,"f",FALSE)</f>
        <v>57727</v>
      </c>
      <c r="I2605" s="177">
        <f>_xll.qlInterestRateIndexValueDate(Index1M,$H2605)</f>
        <v>57731</v>
      </c>
      <c r="J2605" s="182">
        <f>IFERROR(_xll.qlIndexFixing(Index1M,$H2605,TRUE,_xll.ohTrigger(RecalcTrigger,Trigger1M)),NA())</f>
        <v>1.1998742489103265E-2</v>
      </c>
      <c r="K2605" s="44">
        <f>IFERROR(_xll.qlIndexFixing(Index3M,H2605,TRUE,_xll.ohTrigger(RecalcTrigger,Trigger3M)),NA())</f>
        <v>1.263976704900056E-2</v>
      </c>
      <c r="L2605" s="44">
        <f>IFERROR(_xll.qlIndexFixing(Index6M,$H2605,TRUE,_xll.ohTrigger(RecalcTrigger,Trigger6M)),NA())</f>
        <v>1.1786314700180035E-2</v>
      </c>
      <c r="M2605" s="183">
        <f>IFERROR(_xll.qlIndexFixing(Index1Y,$H2605,TRUE,_xll.ohTrigger(RecalcTrigger,Trigger1Y)),NA())</f>
        <v>1.2566294200669865E-2</v>
      </c>
      <c r="N2605" s="182">
        <f>IFERROR(_xll.qlIndexFixing(ONIndex1M,I2605,TRUE,_xll.ohTrigger(RecalcTrigger,Trigger1M)),NA())</f>
        <v>1.2010439402301287E-2</v>
      </c>
      <c r="O2605" s="44">
        <f>IFERROR(_xll.qlIndexFixing(ONIndex3M,I2605,TRUE,_xll.ohTrigger(RecalcTrigger,Trigger3M)),NA())</f>
        <v>1.2715091051651584E-2</v>
      </c>
      <c r="P2605" s="44">
        <f>IFERROR(_xll.qlIndexFixing(ONIndex6M,I2605,TRUE,_xll.ohTrigger(RecalcTrigger,Trigger6M)),NA())</f>
        <v>1.1864510010131113E-2</v>
      </c>
      <c r="Q2605" s="183">
        <f>IFERROR(_xll.qlIndexFixing(ONIndex1Y,I2605,TRUE,_xll.ohTrigger(RecalcTrigger,Trigger1Y)),NA())</f>
        <v>1.2692241173182239E-2</v>
      </c>
    </row>
    <row r="2606" spans="2:17" x14ac:dyDescent="0.2">
      <c r="B2606" s="39" t="s">
        <v>42</v>
      </c>
      <c r="D2606" s="42">
        <f>_xll.qlCalendarAdvance(Calendar,$D2605,B2606,"f",FALSE)</f>
        <v>57734</v>
      </c>
      <c r="E2606" s="177">
        <f>_xll.qlInterestRateIndexValueDate(IndexON,D2606)</f>
        <v>57734</v>
      </c>
      <c r="F2606" s="193">
        <f>IFERROR(_xll.qlIndexFixing(IndexON,D2606,TRUE,_xll.ohTrigger(RecalcTrigger,TriggerON)),NA())</f>
        <v>1.2025544932567911E-2</v>
      </c>
      <c r="H2606" s="42">
        <f>_xll.qlCalendarAdvance(Calendar,$H2605,B2606,"f",FALSE)</f>
        <v>57734</v>
      </c>
      <c r="I2606" s="177">
        <f>_xll.qlInterestRateIndexValueDate(Index1M,$H2606)</f>
        <v>57738</v>
      </c>
      <c r="J2606" s="182">
        <f>IFERROR(_xll.qlIndexFixing(Index1M,$H2606,TRUE,_xll.ohTrigger(RecalcTrigger,Trigger1M)),NA())</f>
        <v>1.1989241114007532E-2</v>
      </c>
      <c r="K2606" s="44">
        <f>IFERROR(_xll.qlIndexFixing(Index3M,H2606,TRUE,_xll.ohTrigger(RecalcTrigger,Trigger3M)),NA())</f>
        <v>1.2624327938108835E-2</v>
      </c>
      <c r="L2606" s="44">
        <f>IFERROR(_xll.qlIndexFixing(Index6M,$H2606,TRUE,_xll.ohTrigger(RecalcTrigger,Trigger6M)),NA())</f>
        <v>1.1777654772558878E-2</v>
      </c>
      <c r="M2606" s="183">
        <f>IFERROR(_xll.qlIndexFixing(Index1Y,$H2606,TRUE,_xll.ohTrigger(RecalcTrigger,Trigger1Y)),NA())</f>
        <v>1.2558459691565495E-2</v>
      </c>
      <c r="N2606" s="182">
        <f>IFERROR(_xll.qlIndexFixing(ONIndex1M,I2606,TRUE,_xll.ohTrigger(RecalcTrigger,Trigger1M)),NA())</f>
        <v>1.2000883065299561E-2</v>
      </c>
      <c r="O2606" s="44">
        <f>IFERROR(_xll.qlIndexFixing(ONIndex3M,I2606,TRUE,_xll.ohTrigger(RecalcTrigger,Trigger3M)),NA())</f>
        <v>1.2699408885126218E-2</v>
      </c>
      <c r="P2606" s="44">
        <f>IFERROR(_xll.qlIndexFixing(ONIndex6M,I2606,TRUE,_xll.ohTrigger(RecalcTrigger,Trigger6M)),NA())</f>
        <v>1.1855007349232949E-2</v>
      </c>
      <c r="Q2606" s="183">
        <f>IFERROR(_xll.qlIndexFixing(ONIndex1Y,I2606,TRUE,_xll.ohTrigger(RecalcTrigger,Trigger1Y)),NA())</f>
        <v>1.2683827774644385E-2</v>
      </c>
    </row>
    <row r="2607" spans="2:17" x14ac:dyDescent="0.2">
      <c r="B2607" s="39" t="s">
        <v>42</v>
      </c>
      <c r="D2607" s="42">
        <f>_xll.qlCalendarAdvance(Calendar,$D2606,B2607,"f",FALSE)</f>
        <v>57741</v>
      </c>
      <c r="E2607" s="177">
        <f>_xll.qlInterestRateIndexValueDate(IndexON,D2607)</f>
        <v>57741</v>
      </c>
      <c r="F2607" s="193">
        <f>IFERROR(_xll.qlIndexFixing(IndexON,D2607,TRUE,_xll.ohTrigger(RecalcTrigger,TriggerON)),NA())</f>
        <v>1.2016314607423695E-2</v>
      </c>
      <c r="H2607" s="42">
        <f>_xll.qlCalendarAdvance(Calendar,$H2606,B2607,"f",FALSE)</f>
        <v>57741</v>
      </c>
      <c r="I2607" s="177">
        <f>_xll.qlInterestRateIndexValueDate(Index1M,$H2607)</f>
        <v>57745</v>
      </c>
      <c r="J2607" s="182">
        <f>IFERROR(_xll.qlIndexFixing(Index1M,$H2607,TRUE,_xll.ohTrigger(RecalcTrigger,Trigger1M)),NA())</f>
        <v>1.198119696995998E-2</v>
      </c>
      <c r="K2607" s="44">
        <f>IFERROR(_xll.qlIndexFixing(Index3M,H2607,TRUE,_xll.ohTrigger(RecalcTrigger,Trigger3M)),NA())</f>
        <v>1.2608936807070169E-2</v>
      </c>
      <c r="L2607" s="44">
        <f>IFERROR(_xll.qlIndexFixing(Index6M,$H2607,TRUE,_xll.ohTrigger(RecalcTrigger,Trigger6M)),NA())</f>
        <v>1.1769066651208981E-2</v>
      </c>
      <c r="M2607" s="183">
        <f>IFERROR(_xll.qlIndexFixing(Index1Y,$H2607,TRUE,_xll.ohTrigger(RecalcTrigger,Trigger1Y)),NA())</f>
        <v>1.25506524598106E-2</v>
      </c>
      <c r="N2607" s="182">
        <f>IFERROR(_xll.qlIndexFixing(ONIndex1M,I2607,TRUE,_xll.ohTrigger(RecalcTrigger,Trigger1M)),NA())</f>
        <v>1.1991361360514929E-2</v>
      </c>
      <c r="O2607" s="44">
        <f>IFERROR(_xll.qlIndexFixing(ONIndex3M,I2607,TRUE,_xll.ohTrigger(RecalcTrigger,Trigger3M)),NA())</f>
        <v>1.2683773752337757E-2</v>
      </c>
      <c r="P2607" s="44">
        <f>IFERROR(_xll.qlIndexFixing(ONIndex6M,I2607,TRUE,_xll.ohTrigger(RecalcTrigger,Trigger6M)),NA())</f>
        <v>1.1845574228948053E-2</v>
      </c>
      <c r="Q2607" s="183">
        <f>IFERROR(_xll.qlIndexFixing(ONIndex1Y,I2607,TRUE,_xll.ohTrigger(RecalcTrigger,Trigger1Y)),NA())</f>
        <v>1.2675439696092639E-2</v>
      </c>
    </row>
    <row r="2608" spans="2:17" x14ac:dyDescent="0.2">
      <c r="B2608" s="39" t="s">
        <v>42</v>
      </c>
      <c r="D2608" s="42">
        <f>_xll.qlCalendarAdvance(Calendar,$D2607,B2608,"f",FALSE)</f>
        <v>57748</v>
      </c>
      <c r="E2608" s="177">
        <f>_xll.qlInterestRateIndexValueDate(IndexON,D2608)</f>
        <v>57748</v>
      </c>
      <c r="F2608" s="193">
        <f>IFERROR(_xll.qlIndexFixing(IndexON,D2608,TRUE,_xll.ohTrigger(RecalcTrigger,TriggerON)),NA())</f>
        <v>1.2007119200427852E-2</v>
      </c>
      <c r="H2608" s="42">
        <f>_xll.qlCalendarAdvance(Calendar,$H2607,B2608,"f",FALSE)</f>
        <v>57748</v>
      </c>
      <c r="I2608" s="177">
        <f>_xll.qlInterestRateIndexValueDate(Index1M,$H2608)</f>
        <v>57752</v>
      </c>
      <c r="J2608" s="182">
        <f>IFERROR(_xll.qlIndexFixing(Index1M,$H2608,TRUE,_xll.ohTrigger(RecalcTrigger,Trigger1M)),NA())</f>
        <v>1.1971758771582852E-2</v>
      </c>
      <c r="K2608" s="44">
        <f>IFERROR(_xll.qlIndexFixing(Index3M,H2608,TRUE,_xll.ohTrigger(RecalcTrigger,Trigger3M)),NA())</f>
        <v>1.2593593775542689E-2</v>
      </c>
      <c r="L2608" s="44">
        <f>IFERROR(_xll.qlIndexFixing(Index6M,$H2608,TRUE,_xll.ohTrigger(RecalcTrigger,Trigger6M)),NA())</f>
        <v>1.1760550478898337E-2</v>
      </c>
      <c r="M2608" s="183">
        <f>IFERROR(_xll.qlIndexFixing(Index1Y,$H2608,TRUE,_xll.ohTrigger(RecalcTrigger,Trigger1Y)),NA())</f>
        <v>1.2542872566004816E-2</v>
      </c>
      <c r="N2608" s="182">
        <f>IFERROR(_xll.qlIndexFixing(ONIndex1M,I2608,TRUE,_xll.ohTrigger(RecalcTrigger,Trigger1M)),NA())</f>
        <v>1.1981874369562107E-2</v>
      </c>
      <c r="O2608" s="44">
        <f>IFERROR(_xll.qlIndexFixing(ONIndex3M,I2608,TRUE,_xll.ohTrigger(RecalcTrigger,Trigger3M)),NA())</f>
        <v>1.266818577295048E-2</v>
      </c>
      <c r="P2608" s="44">
        <f>IFERROR(_xll.qlIndexFixing(ONIndex6M,I2608,TRUE,_xll.ohTrigger(RecalcTrigger,Trigger6M)),NA())</f>
        <v>1.1836210792122159E-2</v>
      </c>
      <c r="Q2608" s="183">
        <f>IFERROR(_xll.qlIndexFixing(ONIndex1Y,I2608,TRUE,_xll.ohTrigger(RecalcTrigger,Trigger1Y)),NA())</f>
        <v>1.2667076998038596E-2</v>
      </c>
    </row>
    <row r="2609" spans="2:17" x14ac:dyDescent="0.2">
      <c r="B2609" s="39" t="s">
        <v>42</v>
      </c>
      <c r="D2609" s="42">
        <f>_xll.qlCalendarAdvance(Calendar,$D2608,B2609,"f",FALSE)</f>
        <v>57755</v>
      </c>
      <c r="E2609" s="177">
        <f>_xll.qlInterestRateIndexValueDate(IndexON,D2609)</f>
        <v>57755</v>
      </c>
      <c r="F2609" s="193">
        <f>IFERROR(_xll.qlIndexFixing(IndexON,D2609,TRUE,_xll.ohTrigger(RecalcTrigger,TriggerON)),NA())</f>
        <v>1.1997958793275032E-2</v>
      </c>
      <c r="H2609" s="42">
        <f>_xll.qlCalendarAdvance(Calendar,$H2608,B2609,"f",FALSE)</f>
        <v>57755</v>
      </c>
      <c r="I2609" s="177">
        <f>_xll.qlInterestRateIndexValueDate(Index1M,$H2609)</f>
        <v>57759</v>
      </c>
      <c r="J2609" s="182">
        <f>IFERROR(_xll.qlIndexFixing(Index1M,$H2609,TRUE,_xll.ohTrigger(RecalcTrigger,Trigger1M)),NA())</f>
        <v>1.1962355541519682E-2</v>
      </c>
      <c r="K2609" s="44">
        <f>IFERROR(_xll.qlIndexFixing(Index3M,H2609,TRUE,_xll.ohTrigger(RecalcTrigger,Trigger3M)),NA())</f>
        <v>1.2578298963179257E-2</v>
      </c>
      <c r="L2609" s="44">
        <f>IFERROR(_xll.qlIndexFixing(Index6M,$H2609,TRUE,_xll.ohTrigger(RecalcTrigger,Trigger6M)),NA())</f>
        <v>1.1752106398395823E-2</v>
      </c>
      <c r="M2609" s="183">
        <f>IFERROR(_xll.qlIndexFixing(Index1Y,$H2609,TRUE,_xll.ohTrigger(RecalcTrigger,Trigger1Y)),NA())</f>
        <v>1.2535120070746244E-2</v>
      </c>
      <c r="N2609" s="182">
        <f>IFERROR(_xll.qlIndexFixing(ONIndex1M,I2609,TRUE,_xll.ohTrigger(RecalcTrigger,Trigger1M)),NA())</f>
        <v>1.1972422174855168E-2</v>
      </c>
      <c r="O2609" s="44">
        <f>IFERROR(_xll.qlIndexFixing(ONIndex3M,I2609,TRUE,_xll.ohTrigger(RecalcTrigger,Trigger3M)),NA())</f>
        <v>1.2652645067108281E-2</v>
      </c>
      <c r="P2609" s="44">
        <f>IFERROR(_xll.qlIndexFixing(ONIndex6M,I2609,TRUE,_xll.ohTrigger(RecalcTrigger,Trigger6M)),NA())</f>
        <v>1.1826917181840813E-2</v>
      </c>
      <c r="Q2609" s="183">
        <f>IFERROR(_xll.qlIndexFixing(ONIndex1Y,I2609,TRUE,_xll.ohTrigger(RecalcTrigger,Trigger1Y)),NA())</f>
        <v>1.265873974123366E-2</v>
      </c>
    </row>
    <row r="2610" spans="2:17" x14ac:dyDescent="0.2">
      <c r="B2610" s="39" t="s">
        <v>42</v>
      </c>
      <c r="D2610" s="42">
        <f>_xll.qlCalendarAdvance(Calendar,$D2609,B2610,"f",FALSE)</f>
        <v>57762</v>
      </c>
      <c r="E2610" s="177">
        <f>_xll.qlInterestRateIndexValueDate(IndexON,D2610)</f>
        <v>57762</v>
      </c>
      <c r="F2610" s="193">
        <f>IFERROR(_xll.qlIndexFixing(IndexON,D2610,TRUE,_xll.ohTrigger(RecalcTrigger,TriggerON)),NA())</f>
        <v>1.1988833467659887E-2</v>
      </c>
      <c r="H2610" s="42">
        <f>_xll.qlCalendarAdvance(Calendar,$H2609,B2610,"f",FALSE)</f>
        <v>57762</v>
      </c>
      <c r="I2610" s="177">
        <f>_xll.qlInterestRateIndexValueDate(Index1M,$H2610)</f>
        <v>57766</v>
      </c>
      <c r="J2610" s="182">
        <f>IFERROR(_xll.qlIndexFixing(Index1M,$H2610,TRUE,_xll.ohTrigger(RecalcTrigger,Trigger1M)),NA())</f>
        <v>1.1952987361587881E-2</v>
      </c>
      <c r="K2610" s="44">
        <f>IFERROR(_xll.qlIndexFixing(Index3M,H2610,TRUE,_xll.ohTrigger(RecalcTrigger,Trigger3M)),NA())</f>
        <v>1.2563052489637998E-2</v>
      </c>
      <c r="L2610" s="44">
        <f>IFERROR(_xll.qlIndexFixing(Index6M,$H2610,TRUE,_xll.ohTrigger(RecalcTrigger,Trigger6M)),NA())</f>
        <v>1.1743734552477335E-2</v>
      </c>
      <c r="M2610" s="183">
        <f>IFERROR(_xll.qlIndexFixing(Index1Y,$H2610,TRUE,_xll.ohTrigger(RecalcTrigger,Trigger1Y)),NA())</f>
        <v>1.2527395034635394E-2</v>
      </c>
      <c r="N2610" s="182">
        <f>IFERROR(_xll.qlIndexFixing(ONIndex1M,I2610,TRUE,_xll.ohTrigger(RecalcTrigger,Trigger1M)),NA())</f>
        <v>1.1963004857769022E-2</v>
      </c>
      <c r="O2610" s="44">
        <f>IFERROR(_xll.qlIndexFixing(ONIndex3M,I2610,TRUE,_xll.ohTrigger(RecalcTrigger,Trigger3M)),NA())</f>
        <v>1.2637151754555376E-2</v>
      </c>
      <c r="P2610" s="44">
        <f>IFERROR(_xll.qlIndexFixing(ONIndex6M,I2610,TRUE,_xll.ohTrigger(RecalcTrigger,Trigger6M)),NA())</f>
        <v>1.1817693540550067E-2</v>
      </c>
      <c r="Q2610" s="183">
        <f>IFERROR(_xll.qlIndexFixing(ONIndex1Y,I2610,TRUE,_xll.ohTrigger(RecalcTrigger,Trigger1Y)),NA())</f>
        <v>1.2650427985789747E-2</v>
      </c>
    </row>
    <row r="2611" spans="2:17" x14ac:dyDescent="0.2">
      <c r="B2611" s="39" t="s">
        <v>42</v>
      </c>
      <c r="D2611" s="42">
        <f>_xll.qlCalendarAdvance(Calendar,$D2610,B2611,"f",FALSE)</f>
        <v>57769</v>
      </c>
      <c r="E2611" s="177">
        <f>_xll.qlInterestRateIndexValueDate(IndexON,D2611)</f>
        <v>57769</v>
      </c>
      <c r="F2611" s="193">
        <f>IFERROR(_xll.qlIndexFixing(IndexON,D2611,TRUE,_xll.ohTrigger(RecalcTrigger,TriggerON)),NA())</f>
        <v>1.197974330503726E-2</v>
      </c>
      <c r="H2611" s="42">
        <f>_xll.qlCalendarAdvance(Calendar,$H2610,B2611,"f",FALSE)</f>
        <v>57769</v>
      </c>
      <c r="I2611" s="177">
        <f>_xll.qlInterestRateIndexValueDate(Index1M,$H2611)</f>
        <v>57773</v>
      </c>
      <c r="J2611" s="182">
        <f>IFERROR(_xll.qlIndexFixing(Index1M,$H2611,TRUE,_xll.ohTrigger(RecalcTrigger,Trigger1M)),NA())</f>
        <v>1.194225827144142E-2</v>
      </c>
      <c r="K2611" s="44">
        <f>IFERROR(_xll.qlIndexFixing(Index3M,H2611,TRUE,_xll.ohTrigger(RecalcTrigger,Trigger3M)),NA())</f>
        <v>1.2546996724096055E-2</v>
      </c>
      <c r="L2611" s="44">
        <f>IFERROR(_xll.qlIndexFixing(Index6M,$H2611,TRUE,_xll.ohTrigger(RecalcTrigger,Trigger6M)),NA())</f>
        <v>1.1734682230697114E-2</v>
      </c>
      <c r="M2611" s="183">
        <f>IFERROR(_xll.qlIndexFixing(Index1Y,$H2611,TRUE,_xll.ohTrigger(RecalcTrigger,Trigger1Y)),NA())</f>
        <v>1.2519697518272779E-2</v>
      </c>
      <c r="N2611" s="182">
        <f>IFERROR(_xll.qlIndexFixing(ONIndex1M,I2611,TRUE,_xll.ohTrigger(RecalcTrigger,Trigger1M)),NA())</f>
        <v>1.1953622500078254E-2</v>
      </c>
      <c r="O2611" s="44">
        <f>IFERROR(_xll.qlIndexFixing(ONIndex3M,I2611,TRUE,_xll.ohTrigger(RecalcTrigger,Trigger3M)),NA())</f>
        <v>1.2621705954956042E-2</v>
      </c>
      <c r="P2611" s="44">
        <f>IFERROR(_xll.qlIndexFixing(ONIndex6M,I2611,TRUE,_xll.ohTrigger(RecalcTrigger,Trigger6M)),NA())</f>
        <v>1.1808540011335467E-2</v>
      </c>
      <c r="Q2611" s="183">
        <f>IFERROR(_xll.qlIndexFixing(ONIndex1Y,I2611,TRUE,_xll.ohTrigger(RecalcTrigger,Trigger1Y)),NA())</f>
        <v>1.2642141792378325E-2</v>
      </c>
    </row>
    <row r="2612" spans="2:17" x14ac:dyDescent="0.2">
      <c r="B2612" s="39" t="s">
        <v>42</v>
      </c>
      <c r="D2612" s="42">
        <f>_xll.qlCalendarAdvance(Calendar,$D2611,B2612,"f",FALSE)</f>
        <v>57776</v>
      </c>
      <c r="E2612" s="177">
        <f>_xll.qlInterestRateIndexValueDate(IndexON,D2612)</f>
        <v>57776</v>
      </c>
      <c r="F2612" s="193">
        <f>IFERROR(_xll.qlIndexFixing(IndexON,D2612,TRUE,_xll.ohTrigger(RecalcTrigger,TriggerON)),NA())</f>
        <v>1.1970688387021866E-2</v>
      </c>
      <c r="H2612" s="42">
        <f>_xll.qlCalendarAdvance(Calendar,$H2611,B2612,"f",FALSE)</f>
        <v>57776</v>
      </c>
      <c r="I2612" s="177">
        <f>_xll.qlInterestRateIndexValueDate(Index1M,$H2612)</f>
        <v>57780</v>
      </c>
      <c r="J2612" s="182">
        <f>IFERROR(_xll.qlIndexFixing(Index1M,$H2612,TRUE,_xll.ohTrigger(RecalcTrigger,Trigger1M)),NA())</f>
        <v>1.1932967082245342E-2</v>
      </c>
      <c r="K2612" s="44">
        <f>IFERROR(_xll.qlIndexFixing(Index3M,H2612,TRUE,_xll.ohTrigger(RecalcTrigger,Trigger3M)),NA())</f>
        <v>1.2531850253554784E-2</v>
      </c>
      <c r="L2612" s="44">
        <f>IFERROR(_xll.qlIndexFixing(Index6M,$H2612,TRUE,_xll.ohTrigger(RecalcTrigger,Trigger6M)),NA())</f>
        <v>1.1726465209342469E-2</v>
      </c>
      <c r="M2612" s="183">
        <f>IFERROR(_xll.qlIndexFixing(Index1Y,$H2612,TRUE,_xll.ohTrigger(RecalcTrigger,Trigger1Y)),NA())</f>
        <v>1.2512027582257593E-2</v>
      </c>
      <c r="N2612" s="182">
        <f>IFERROR(_xll.qlIndexFixing(ONIndex1M,I2612,TRUE,_xll.ohTrigger(RecalcTrigger,Trigger1M)),NA())</f>
        <v>1.1944275183717323E-2</v>
      </c>
      <c r="O2612" s="44">
        <f>IFERROR(_xll.qlIndexFixing(ONIndex3M,I2612,TRUE,_xll.ohTrigger(RecalcTrigger,Trigger3M)),NA())</f>
        <v>1.2606307788454174E-2</v>
      </c>
      <c r="P2612" s="44">
        <f>IFERROR(_xll.qlIndexFixing(ONIndex6M,I2612,TRUE,_xll.ohTrigger(RecalcTrigger,Trigger6M)),NA())</f>
        <v>1.1799456737122682E-2</v>
      </c>
      <c r="Q2612" s="183">
        <f>IFERROR(_xll.qlIndexFixing(ONIndex1Y,I2612,TRUE,_xll.ohTrigger(RecalcTrigger,Trigger1Y)),NA())</f>
        <v>1.2633881221431054E-2</v>
      </c>
    </row>
    <row r="2613" spans="2:17" x14ac:dyDescent="0.2">
      <c r="B2613" s="39" t="s">
        <v>42</v>
      </c>
      <c r="D2613" s="42">
        <f>_xll.qlCalendarAdvance(Calendar,$D2612,B2613,"f",FALSE)</f>
        <v>57783</v>
      </c>
      <c r="E2613" s="177">
        <f>_xll.qlInterestRateIndexValueDate(IndexON,D2613)</f>
        <v>57783</v>
      </c>
      <c r="F2613" s="193">
        <f>IFERROR(_xll.qlIndexFixing(IndexON,D2613,TRUE,_xll.ohTrigger(RecalcTrigger,TriggerON)),NA())</f>
        <v>1.1961668795388292E-2</v>
      </c>
      <c r="H2613" s="42">
        <f>_xll.qlCalendarAdvance(Calendar,$H2612,B2613,"f",FALSE)</f>
        <v>57783</v>
      </c>
      <c r="I2613" s="177">
        <f>_xll.qlInterestRateIndexValueDate(Index1M,$H2613)</f>
        <v>57787</v>
      </c>
      <c r="J2613" s="182">
        <f>IFERROR(_xll.qlIndexFixing(Index1M,$H2613,TRUE,_xll.ohTrigger(RecalcTrigger,Trigger1M)),NA())</f>
        <v>1.192371121039573E-2</v>
      </c>
      <c r="K2613" s="44">
        <f>IFERROR(_xll.qlIndexFixing(Index3M,H2613,TRUE,_xll.ohTrigger(RecalcTrigger,Trigger3M)),NA())</f>
        <v>1.2516752491674964E-2</v>
      </c>
      <c r="L2613" s="44">
        <f>IFERROR(_xll.qlIndexFixing(Index6M,$H2613,TRUE,_xll.ohTrigger(RecalcTrigger,Trigger6M)),NA())</f>
        <v>1.1718320876421794E-2</v>
      </c>
      <c r="M2613" s="183">
        <f>IFERROR(_xll.qlIndexFixing(Index1Y,$H2613,TRUE,_xll.ohTrigger(RecalcTrigger,Trigger1Y)),NA())</f>
        <v>1.2504385287191442E-2</v>
      </c>
      <c r="N2613" s="182">
        <f>IFERROR(_xll.qlIndexFixing(ONIndex1M,I2613,TRUE,_xll.ohTrigger(RecalcTrigger,Trigger1M)),NA())</f>
        <v>1.193496299062069E-2</v>
      </c>
      <c r="O2613" s="44">
        <f>IFERROR(_xll.qlIndexFixing(ONIndex3M,I2613,TRUE,_xll.ohTrigger(RecalcTrigger,Trigger3M)),NA())</f>
        <v>1.2590957374714051E-2</v>
      </c>
      <c r="P2613" s="44">
        <f>IFERROR(_xll.qlIndexFixing(ONIndex6M,I2613,TRUE,_xll.ohTrigger(RecalcTrigger,Trigger6M)),NA())</f>
        <v>1.1790443860517641E-2</v>
      </c>
      <c r="Q2613" s="183">
        <f>IFERROR(_xll.qlIndexFixing(ONIndex1Y,I2613,TRUE,_xll.ohTrigger(RecalcTrigger,Trigger1Y)),NA())</f>
        <v>1.2625646333459528E-2</v>
      </c>
    </row>
    <row r="2614" spans="2:17" x14ac:dyDescent="0.2">
      <c r="B2614" s="39" t="s">
        <v>42</v>
      </c>
      <c r="D2614" s="42">
        <f>_xll.qlCalendarAdvance(Calendar,$D2613,B2614,"f",FALSE)</f>
        <v>57790</v>
      </c>
      <c r="E2614" s="177">
        <f>_xll.qlInterestRateIndexValueDate(IndexON,D2614)</f>
        <v>57790</v>
      </c>
      <c r="F2614" s="193">
        <f>IFERROR(_xll.qlIndexFixing(IndexON,D2614,TRUE,_xll.ohTrigger(RecalcTrigger,TriggerON)),NA())</f>
        <v>1.1952684611911124E-2</v>
      </c>
      <c r="H2614" s="42">
        <f>_xll.qlCalendarAdvance(Calendar,$H2613,B2614,"f",FALSE)</f>
        <v>57790</v>
      </c>
      <c r="I2614" s="177">
        <f>_xll.qlInterestRateIndexValueDate(Index1M,$H2614)</f>
        <v>57794</v>
      </c>
      <c r="J2614" s="182">
        <f>IFERROR(_xll.qlIndexFixing(Index1M,$H2614,TRUE,_xll.ohTrigger(RecalcTrigger,Trigger1M)),NA())</f>
        <v>1.1914490737718742E-2</v>
      </c>
      <c r="K2614" s="44">
        <f>IFERROR(_xll.qlIndexFixing(Index3M,H2614,TRUE,_xll.ohTrigger(RecalcTrigger,Trigger3M)),NA())</f>
        <v>1.2501703558106102E-2</v>
      </c>
      <c r="L2614" s="44">
        <f>IFERROR(_xll.qlIndexFixing(Index6M,$H2614,TRUE,_xll.ohTrigger(RecalcTrigger,Trigger6M)),NA())</f>
        <v>1.1710249374733901E-2</v>
      </c>
      <c r="M2614" s="183">
        <f>IFERROR(_xll.qlIndexFixing(Index1Y,$H2614,TRUE,_xll.ohTrigger(RecalcTrigger,Trigger1Y)),NA())</f>
        <v>1.2496770693675279E-2</v>
      </c>
      <c r="N2614" s="182">
        <f>IFERROR(_xll.qlIndexFixing(ONIndex1M,I2614,TRUE,_xll.ohTrigger(RecalcTrigger,Trigger1M)),NA())</f>
        <v>1.1925686002483005E-2</v>
      </c>
      <c r="O2614" s="44">
        <f>IFERROR(_xll.qlIndexFixing(ONIndex3M,I2614,TRUE,_xll.ohTrigger(RecalcTrigger,Trigger3M)),NA())</f>
        <v>1.2575654833479888E-2</v>
      </c>
      <c r="P2614" s="44">
        <f>IFERROR(_xll.qlIndexFixing(ONIndex6M,I2614,TRUE,_xll.ohTrigger(RecalcTrigger,Trigger6M)),NA())</f>
        <v>1.178150152452595E-2</v>
      </c>
      <c r="Q2614" s="183">
        <f>IFERROR(_xll.qlIndexFixing(ONIndex1Y,I2614,TRUE,_xll.ohTrigger(RecalcTrigger,Trigger1Y)),NA())</f>
        <v>1.2617437188815472E-2</v>
      </c>
    </row>
    <row r="2615" spans="2:17" x14ac:dyDescent="0.2">
      <c r="B2615" s="39" t="s">
        <v>42</v>
      </c>
      <c r="D2615" s="42">
        <f>_xll.qlCalendarAdvance(Calendar,$D2614,B2615,"f",FALSE)</f>
        <v>57797</v>
      </c>
      <c r="E2615" s="177">
        <f>_xll.qlInterestRateIndexValueDate(IndexON,D2615)</f>
        <v>57797</v>
      </c>
      <c r="F2615" s="193">
        <f>IFERROR(_xll.qlIndexFixing(IndexON,D2615,TRUE,_xll.ohTrigger(RecalcTrigger,TriggerON)),NA())</f>
        <v>1.1943735917885334E-2</v>
      </c>
      <c r="H2615" s="42">
        <f>_xll.qlCalendarAdvance(Calendar,$H2614,B2615,"f",FALSE)</f>
        <v>57797</v>
      </c>
      <c r="I2615" s="177">
        <f>_xll.qlInterestRateIndexValueDate(Index1M,$H2615)</f>
        <v>57801</v>
      </c>
      <c r="J2615" s="182">
        <f>IFERROR(_xll.qlIndexFixing(Index1M,$H2615,TRUE,_xll.ohTrigger(RecalcTrigger,Trigger1M)),NA())</f>
        <v>1.1905305746025068E-2</v>
      </c>
      <c r="K2615" s="44">
        <f>IFERROR(_xll.qlIndexFixing(Index3M,H2615,TRUE,_xll.ohTrigger(RecalcTrigger,Trigger3M)),NA())</f>
        <v>1.248754939215658E-2</v>
      </c>
      <c r="L2615" s="44">
        <f>IFERROR(_xll.qlIndexFixing(Index6M,$H2615,TRUE,_xll.ohTrigger(RecalcTrigger,Trigger6M)),NA())</f>
        <v>1.1702607106970081E-2</v>
      </c>
      <c r="M2615" s="183">
        <f>IFERROR(_xll.qlIndexFixing(Index1Y,$H2615,TRUE,_xll.ohTrigger(RecalcTrigger,Trigger1Y)),NA())</f>
        <v>1.2489183862311145E-2</v>
      </c>
      <c r="N2615" s="182">
        <f>IFERROR(_xll.qlIndexFixing(ONIndex1M,I2615,TRUE,_xll.ohTrigger(RecalcTrigger,Trigger1M)),NA())</f>
        <v>1.1916444301078855E-2</v>
      </c>
      <c r="O2615" s="44">
        <f>IFERROR(_xll.qlIndexFixing(ONIndex3M,I2615,TRUE,_xll.ohTrigger(RecalcTrigger,Trigger3M)),NA())</f>
        <v>1.2560400284655771E-2</v>
      </c>
      <c r="P2615" s="44">
        <f>IFERROR(_xll.qlIndexFixing(ONIndex6M,I2615,TRUE,_xll.ohTrigger(RecalcTrigger,Trigger6M)),NA())</f>
        <v>1.1772629871993345E-2</v>
      </c>
      <c r="Q2615" s="183">
        <f>IFERROR(_xll.qlIndexFixing(ONIndex1Y,I2615,TRUE,_xll.ohTrigger(RecalcTrigger,Trigger1Y)),NA())</f>
        <v>1.2609253848010482E-2</v>
      </c>
    </row>
    <row r="2616" spans="2:17" x14ac:dyDescent="0.2">
      <c r="B2616" s="39" t="s">
        <v>42</v>
      </c>
      <c r="D2616" s="42">
        <f>_xll.qlCalendarAdvance(Calendar,$D2615,B2616,"f",FALSE)</f>
        <v>57804</v>
      </c>
      <c r="E2616" s="177">
        <f>_xll.qlInterestRateIndexValueDate(IndexON,D2616)</f>
        <v>57804</v>
      </c>
      <c r="F2616" s="193">
        <f>IFERROR(_xll.qlIndexFixing(IndexON,D2616,TRUE,_xll.ohTrigger(RecalcTrigger,TriggerON)),NA())</f>
        <v>1.1934822795245381E-2</v>
      </c>
      <c r="H2616" s="42">
        <f>_xll.qlCalendarAdvance(Calendar,$H2615,B2616,"f",FALSE)</f>
        <v>57804</v>
      </c>
      <c r="I2616" s="177">
        <f>_xll.qlInterestRateIndexValueDate(Index1M,$H2616)</f>
        <v>57808</v>
      </c>
      <c r="J2616" s="182">
        <f>IFERROR(_xll.qlIndexFixing(Index1M,$H2616,TRUE,_xll.ohTrigger(RecalcTrigger,Trigger1M)),NA())</f>
        <v>1.1896610312651212E-2</v>
      </c>
      <c r="K2616" s="44">
        <f>IFERROR(_xll.qlIndexFixing(Index3M,H2616,TRUE,_xll.ohTrigger(RecalcTrigger,Trigger3M)),NA())</f>
        <v>1.2472595464292675E-2</v>
      </c>
      <c r="L2616" s="44">
        <f>IFERROR(_xll.qlIndexFixing(Index6M,$H2616,TRUE,_xll.ohTrigger(RecalcTrigger,Trigger6M)),NA())</f>
        <v>1.169467668099297E-2</v>
      </c>
      <c r="M2616" s="183">
        <f>IFERROR(_xll.qlIndexFixing(Index1Y,$H2616,TRUE,_xll.ohTrigger(RecalcTrigger,Trigger1Y)),NA())</f>
        <v>1.2481624853700645E-2</v>
      </c>
      <c r="N2616" s="182">
        <f>IFERROR(_xll.qlIndexFixing(ONIndex1M,I2616,TRUE,_xll.ohTrigger(RecalcTrigger,Trigger1M)),NA())</f>
        <v>1.1907237968422635E-2</v>
      </c>
      <c r="O2616" s="44">
        <f>IFERROR(_xll.qlIndexFixing(ONIndex3M,I2616,TRUE,_xll.ohTrigger(RecalcTrigger,Trigger3M)),NA())</f>
        <v>1.2545193848225722E-2</v>
      </c>
      <c r="P2616" s="44">
        <f>IFERROR(_xll.qlIndexFixing(ONIndex6M,I2616,TRUE,_xll.ohTrigger(RecalcTrigger,Trigger6M)),NA())</f>
        <v>1.1763829045765561E-2</v>
      </c>
      <c r="Q2616" s="183">
        <f>IFERROR(_xll.qlIndexFixing(ONIndex1Y,I2616,TRUE,_xll.ohTrigger(RecalcTrigger,Trigger1Y)),NA())</f>
        <v>1.2601096371476217E-2</v>
      </c>
    </row>
    <row r="2617" spans="2:17" x14ac:dyDescent="0.2">
      <c r="B2617" s="39" t="s">
        <v>42</v>
      </c>
      <c r="D2617" s="42">
        <f>_xll.qlCalendarAdvance(Calendar,$D2616,B2617,"f",FALSE)</f>
        <v>57811</v>
      </c>
      <c r="E2617" s="177">
        <f>_xll.qlInterestRateIndexValueDate(IndexON,D2617)</f>
        <v>57811</v>
      </c>
      <c r="F2617" s="193">
        <f>IFERROR(_xll.qlIndexFixing(IndexON,D2617,TRUE,_xll.ohTrigger(RecalcTrigger,TriggerON)),NA())</f>
        <v>1.1924206042664309E-2</v>
      </c>
      <c r="H2617" s="42">
        <f>_xll.qlCalendarAdvance(Calendar,$H2616,B2617,"f",FALSE)</f>
        <v>57811</v>
      </c>
      <c r="I2617" s="177">
        <f>_xll.qlInterestRateIndexValueDate(Index1M,$H2617)</f>
        <v>57817</v>
      </c>
      <c r="J2617" s="182">
        <f>IFERROR(_xll.qlIndexFixing(Index1M,$H2617,TRUE,_xll.ohTrigger(RecalcTrigger,Trigger1M)),NA())</f>
        <v>1.1884896251671329E-2</v>
      </c>
      <c r="K2617" s="44">
        <f>IFERROR(_xll.qlIndexFixing(Index3M,H2617,TRUE,_xll.ohTrigger(RecalcTrigger,Trigger3M)),NA())</f>
        <v>1.2453441261560635E-2</v>
      </c>
      <c r="L2617" s="44">
        <f>IFERROR(_xll.qlIndexFixing(Index6M,$H2617,TRUE,_xll.ohTrigger(RecalcTrigger,Trigger6M)),NA())</f>
        <v>1.1684588067129093E-2</v>
      </c>
      <c r="M2617" s="183">
        <f>IFERROR(_xll.qlIndexFixing(Index1Y,$H2617,TRUE,_xll.ohTrigger(RecalcTrigger,Trigger1Y)),NA())</f>
        <v>1.2471947108287924E-2</v>
      </c>
      <c r="N2617" s="182">
        <f>IFERROR(_xll.qlIndexFixing(ONIndex1M,I2617,TRUE,_xll.ohTrigger(RecalcTrigger,Trigger1M)),NA())</f>
        <v>1.1894540800998499E-2</v>
      </c>
      <c r="O2617" s="44">
        <f>IFERROR(_xll.qlIndexFixing(ONIndex3M,I2617,TRUE,_xll.ohTrigger(RecalcTrigger,Trigger3M)),NA())</f>
        <v>1.2523990064270407E-2</v>
      </c>
      <c r="P2617" s="44">
        <f>IFERROR(_xll.qlIndexFixing(ONIndex6M,I2617,TRUE,_xll.ohTrigger(RecalcTrigger,Trigger6M)),NA())</f>
        <v>1.1751763667202653E-2</v>
      </c>
      <c r="Q2617" s="183">
        <f>IFERROR(_xll.qlIndexFixing(ONIndex1Y,I2617,TRUE,_xll.ohTrigger(RecalcTrigger,Trigger1Y)),NA())</f>
        <v>1.2589928266901751E-2</v>
      </c>
    </row>
    <row r="2618" spans="2:17" x14ac:dyDescent="0.2">
      <c r="B2618" s="39" t="s">
        <v>42</v>
      </c>
      <c r="D2618" s="42">
        <f>_xll.qlCalendarAdvance(Calendar,$D2617,B2618,"f",FALSE)</f>
        <v>57818</v>
      </c>
      <c r="E2618" s="177">
        <f>_xll.qlInterestRateIndexValueDate(IndexON,D2618)</f>
        <v>57818</v>
      </c>
      <c r="F2618" s="193">
        <f>IFERROR(_xll.qlIndexFixing(IndexON,D2618,TRUE,_xll.ohTrigger(RecalcTrigger,TriggerON)),NA())</f>
        <v>1.1917103590022293E-2</v>
      </c>
      <c r="H2618" s="42">
        <f>_xll.qlCalendarAdvance(Calendar,$H2617,B2618,"f",FALSE)</f>
        <v>57818</v>
      </c>
      <c r="I2618" s="177">
        <f>_xll.qlInterestRateIndexValueDate(Index1M,$H2618)</f>
        <v>57822</v>
      </c>
      <c r="J2618" s="182">
        <f>IFERROR(_xll.qlIndexFixing(Index1M,$H2618,TRUE,_xll.ohTrigger(RecalcTrigger,Trigger1M)),NA())</f>
        <v>1.1878413959288459E-2</v>
      </c>
      <c r="K2618" s="44">
        <f>IFERROR(_xll.qlIndexFixing(Index3M,H2618,TRUE,_xll.ohTrigger(RecalcTrigger,Trigger3M)),NA())</f>
        <v>1.2442835257432944E-2</v>
      </c>
      <c r="L2618" s="44">
        <f>IFERROR(_xll.qlIndexFixing(Index6M,$H2618,TRUE,_xll.ohTrigger(RecalcTrigger,Trigger6M)),NA())</f>
        <v>1.1679035712604527E-2</v>
      </c>
      <c r="M2618" s="183">
        <f>IFERROR(_xll.qlIndexFixing(Index1Y,$H2618,TRUE,_xll.ohTrigger(RecalcTrigger,Trigger1Y)),NA())</f>
        <v>1.2466590547152233E-2</v>
      </c>
      <c r="N2618" s="182">
        <f>IFERROR(_xll.qlIndexFixing(ONIndex1M,I2618,TRUE,_xll.ohTrigger(RecalcTrigger,Trigger1M)),NA())</f>
        <v>1.1888931736132591E-2</v>
      </c>
      <c r="O2618" s="44">
        <f>IFERROR(_xll.qlIndexFixing(ONIndex3M,I2618,TRUE,_xll.ohTrigger(RecalcTrigger,Trigger3M)),NA())</f>
        <v>1.2514925791204945E-2</v>
      </c>
      <c r="P2618" s="44">
        <f>IFERROR(_xll.qlIndexFixing(ONIndex6M,I2618,TRUE,_xll.ohTrigger(RecalcTrigger,Trigger6M)),NA())</f>
        <v>1.1746440443287653E-2</v>
      </c>
      <c r="Q2618" s="183">
        <f>IFERROR(_xll.qlIndexFixing(ONIndex1Y,I2618,TRUE,_xll.ohTrigger(RecalcTrigger,Trigger1Y)),NA())</f>
        <v>1.2584859253506053E-2</v>
      </c>
    </row>
    <row r="2619" spans="2:17" x14ac:dyDescent="0.2">
      <c r="B2619" s="39" t="s">
        <v>42</v>
      </c>
      <c r="D2619" s="42">
        <f>_xll.qlCalendarAdvance(Calendar,$D2618,B2619,"f",FALSE)</f>
        <v>57825</v>
      </c>
      <c r="E2619" s="177">
        <f>_xll.qlInterestRateIndexValueDate(IndexON,D2619)</f>
        <v>57825</v>
      </c>
      <c r="F2619" s="193">
        <f>IFERROR(_xll.qlIndexFixing(IndexON,D2619,TRUE,_xll.ohTrigger(RecalcTrigger,TriggerON)),NA())</f>
        <v>1.190829767082846E-2</v>
      </c>
      <c r="H2619" s="42">
        <f>_xll.qlCalendarAdvance(Calendar,$H2618,B2619,"f",FALSE)</f>
        <v>57825</v>
      </c>
      <c r="I2619" s="177">
        <f>_xll.qlInterestRateIndexValueDate(Index1M,$H2619)</f>
        <v>57829</v>
      </c>
      <c r="J2619" s="182">
        <f>IFERROR(_xll.qlIndexFixing(Index1M,$H2619,TRUE,_xll.ohTrigger(RecalcTrigger,Trigger1M)),NA())</f>
        <v>1.1869369443219036E-2</v>
      </c>
      <c r="K2619" s="44">
        <f>IFERROR(_xll.qlIndexFixing(Index3M,H2619,TRUE,_xll.ohTrigger(RecalcTrigger,Trigger3M)),NA())</f>
        <v>1.2428029217746349E-2</v>
      </c>
      <c r="L2619" s="44">
        <f>IFERROR(_xll.qlIndexFixing(Index6M,$H2619,TRUE,_xll.ohTrigger(RecalcTrigger,Trigger6M)),NA())</f>
        <v>1.1671325455840549E-2</v>
      </c>
      <c r="M2619" s="183">
        <f>IFERROR(_xll.qlIndexFixing(Index1Y,$H2619,TRUE,_xll.ohTrigger(RecalcTrigger,Trigger1Y)),NA())</f>
        <v>1.2459115370420817E-2</v>
      </c>
      <c r="N2619" s="182">
        <f>IFERROR(_xll.qlIndexFixing(ONIndex1M,I2619,TRUE,_xll.ohTrigger(RecalcTrigger,Trigger1M)),NA())</f>
        <v>1.1878534949900654E-2</v>
      </c>
      <c r="O2619" s="44">
        <f>IFERROR(_xll.qlIndexFixing(ONIndex3M,I2619,TRUE,_xll.ohTrigger(RecalcTrigger,Trigger3M)),NA())</f>
        <v>1.2497716748374188E-2</v>
      </c>
      <c r="P2619" s="44">
        <f>IFERROR(_xll.qlIndexFixing(ONIndex6M,I2619,TRUE,_xll.ohTrigger(RecalcTrigger,Trigger6M)),NA())</f>
        <v>1.1736631993475299E-2</v>
      </c>
      <c r="Q2619" s="183">
        <f>IFERROR(_xll.qlIndexFixing(ONIndex1Y,I2619,TRUE,_xll.ohTrigger(RecalcTrigger,Trigger1Y)),NA())</f>
        <v>1.257562764538811E-2</v>
      </c>
    </row>
    <row r="2620" spans="2:17" x14ac:dyDescent="0.2">
      <c r="B2620" s="39" t="s">
        <v>42</v>
      </c>
      <c r="D2620" s="42">
        <f>_xll.qlCalendarAdvance(Calendar,$D2619,B2620,"f",FALSE)</f>
        <v>57832</v>
      </c>
      <c r="E2620" s="177">
        <f>_xll.qlInterestRateIndexValueDate(IndexON,D2620)</f>
        <v>57832</v>
      </c>
      <c r="F2620" s="193">
        <f>IFERROR(_xll.qlIndexFixing(IndexON,D2620,TRUE,_xll.ohTrigger(RecalcTrigger,TriggerON)),NA())</f>
        <v>1.1899527649399388E-2</v>
      </c>
      <c r="H2620" s="42">
        <f>_xll.qlCalendarAdvance(Calendar,$H2619,B2620,"f",FALSE)</f>
        <v>57832</v>
      </c>
      <c r="I2620" s="177">
        <f>_xll.qlInterestRateIndexValueDate(Index1M,$H2620)</f>
        <v>57836</v>
      </c>
      <c r="J2620" s="182">
        <f>IFERROR(_xll.qlIndexFixing(Index1M,$H2620,TRUE,_xll.ohTrigger(RecalcTrigger,Trigger1M)),NA())</f>
        <v>1.1859915866041444E-2</v>
      </c>
      <c r="K2620" s="44">
        <f>IFERROR(_xll.qlIndexFixing(Index3M,H2620,TRUE,_xll.ohTrigger(RecalcTrigger,Trigger3M)),NA())</f>
        <v>1.2412442051788415E-2</v>
      </c>
      <c r="L2620" s="44">
        <f>IFERROR(_xll.qlIndexFixing(Index6M,$H2620,TRUE,_xll.ohTrigger(RecalcTrigger,Trigger6M)),NA())</f>
        <v>1.166335781790513E-2</v>
      </c>
      <c r="M2620" s="183">
        <f>IFERROR(_xll.qlIndexFixing(Index1Y,$H2620,TRUE,_xll.ohTrigger(RecalcTrigger,Trigger1Y)),NA())</f>
        <v>1.2451668258856685E-2</v>
      </c>
      <c r="N2620" s="182">
        <f>IFERROR(_xll.qlIndexFixing(ONIndex1M,I2620,TRUE,_xll.ohTrigger(RecalcTrigger,Trigger1M)),NA())</f>
        <v>1.1870767960049378E-2</v>
      </c>
      <c r="O2620" s="44">
        <f>IFERROR(_xll.qlIndexFixing(ONIndex3M,I2620,TRUE,_xll.ohTrigger(RecalcTrigger,Trigger3M)),NA())</f>
        <v>1.2484851620930826E-2</v>
      </c>
      <c r="P2620" s="44">
        <f>IFERROR(_xll.qlIndexFixing(ONIndex6M,I2620,TRUE,_xll.ohTrigger(RecalcTrigger,Trigger6M)),NA())</f>
        <v>1.172933686001798E-2</v>
      </c>
      <c r="Q2620" s="183">
        <f>IFERROR(_xll.qlIndexFixing(ONIndex1Y,I2620,TRUE,_xll.ohTrigger(RecalcTrigger,Trigger1Y)),NA())</f>
        <v>1.2568726318518131E-2</v>
      </c>
    </row>
    <row r="2621" spans="2:17" x14ac:dyDescent="0.2">
      <c r="B2621" s="39" t="s">
        <v>42</v>
      </c>
      <c r="D2621" s="42">
        <f>_xll.qlCalendarAdvance(Calendar,$D2620,B2621,"f",FALSE)</f>
        <v>57839</v>
      </c>
      <c r="E2621" s="177">
        <f>_xll.qlInterestRateIndexValueDate(IndexON,D2621)</f>
        <v>57839</v>
      </c>
      <c r="F2621" s="193">
        <f>IFERROR(_xll.qlIndexFixing(IndexON,D2621,TRUE,_xll.ohTrigger(RecalcTrigger,TriggerON)),NA())</f>
        <v>1.1890793607349792E-2</v>
      </c>
      <c r="H2621" s="42">
        <f>_xll.qlCalendarAdvance(Calendar,$H2620,B2621,"f",FALSE)</f>
        <v>57839</v>
      </c>
      <c r="I2621" s="177">
        <f>_xll.qlInterestRateIndexValueDate(Index1M,$H2621)</f>
        <v>57843</v>
      </c>
      <c r="J2621" s="182">
        <f>IFERROR(_xll.qlIndexFixing(Index1M,$H2621,TRUE,_xll.ohTrigger(RecalcTrigger,Trigger1M)),NA())</f>
        <v>1.1850945478475787E-2</v>
      </c>
      <c r="K2621" s="44">
        <f>IFERROR(_xll.qlIndexFixing(Index3M,H2621,TRUE,_xll.ohTrigger(RecalcTrigger,Trigger3M)),NA())</f>
        <v>1.2397738266678933E-2</v>
      </c>
      <c r="L2621" s="44">
        <f>IFERROR(_xll.qlIndexFixing(Index6M,$H2621,TRUE,_xll.ohTrigger(RecalcTrigger,Trigger6M)),NA())</f>
        <v>1.1655800133676253E-2</v>
      </c>
      <c r="M2621" s="183">
        <f>IFERROR(_xll.qlIndexFixing(Index1Y,$H2621,TRUE,_xll.ohTrigger(RecalcTrigger,Trigger1Y)),NA())</f>
        <v>1.2444249273064294E-2</v>
      </c>
      <c r="N2621" s="182">
        <f>IFERROR(_xll.qlIndexFixing(ONIndex1M,I2621,TRUE,_xll.ohTrigger(RecalcTrigger,Trigger1M)),NA())</f>
        <v>1.1861739697751617E-2</v>
      </c>
      <c r="O2621" s="44">
        <f>IFERROR(_xll.qlIndexFixing(ONIndex3M,I2621,TRUE,_xll.ohTrigger(RecalcTrigger,Trigger3M)),NA())</f>
        <v>1.2469887543193892E-2</v>
      </c>
      <c r="P2621" s="44">
        <f>IFERROR(_xll.qlIndexFixing(ONIndex6M,I2621,TRUE,_xll.ohTrigger(RecalcTrigger,Trigger6M)),NA())</f>
        <v>1.1720892307680586E-2</v>
      </c>
      <c r="Q2621" s="183">
        <f>IFERROR(_xll.qlIndexFixing(ONIndex1Y,I2621,TRUE,_xll.ohTrigger(RecalcTrigger,Trigger1Y)),NA())</f>
        <v>1.2560699070771619E-2</v>
      </c>
    </row>
    <row r="2622" spans="2:17" x14ac:dyDescent="0.2">
      <c r="B2622" s="39" t="s">
        <v>42</v>
      </c>
      <c r="D2622" s="42">
        <f>_xll.qlCalendarAdvance(Calendar,$D2621,B2622,"f",FALSE)</f>
        <v>57846</v>
      </c>
      <c r="E2622" s="177">
        <f>_xll.qlInterestRateIndexValueDate(IndexON,D2622)</f>
        <v>57846</v>
      </c>
      <c r="F2622" s="193">
        <f>IFERROR(_xll.qlIndexFixing(IndexON,D2622,TRUE,_xll.ohTrigger(RecalcTrigger,TriggerON)),NA())</f>
        <v>1.1882095626374323E-2</v>
      </c>
      <c r="H2622" s="42">
        <f>_xll.qlCalendarAdvance(Calendar,$H2621,B2622,"f",FALSE)</f>
        <v>57846</v>
      </c>
      <c r="I2622" s="177">
        <f>_xll.qlInterestRateIndexValueDate(Index1M,$H2622)</f>
        <v>57850</v>
      </c>
      <c r="J2622" s="182">
        <f>IFERROR(_xll.qlIndexFixing(Index1M,$H2622,TRUE,_xll.ohTrigger(RecalcTrigger,Trigger1M)),NA())</f>
        <v>1.1842011144632717E-2</v>
      </c>
      <c r="K2622" s="44">
        <f>IFERROR(_xll.qlIndexFixing(Index3M,H2622,TRUE,_xll.ohTrigger(RecalcTrigger,Trigger3M)),NA())</f>
        <v>1.2383084267105144E-2</v>
      </c>
      <c r="L2622" s="44">
        <f>IFERROR(_xll.qlIndexFixing(Index6M,$H2622,TRUE,_xll.ohTrigger(RecalcTrigger,Trigger6M)),NA())</f>
        <v>1.1648316423272702E-2</v>
      </c>
      <c r="M2622" s="183">
        <f>IFERROR(_xll.qlIndexFixing(Index1Y,$H2622,TRUE,_xll.ohTrigger(RecalcTrigger,Trigger1Y)),NA())</f>
        <v>1.2436858473648971E-2</v>
      </c>
      <c r="N2622" s="182">
        <f>IFERROR(_xll.qlIndexFixing(ONIndex1M,I2622,TRUE,_xll.ohTrigger(RecalcTrigger,Trigger1M)),NA())</f>
        <v>1.1852747294929245E-2</v>
      </c>
      <c r="O2622" s="44">
        <f>IFERROR(_xll.qlIndexFixing(ONIndex3M,I2622,TRUE,_xll.ohTrigger(RecalcTrigger,Trigger3M)),NA())</f>
        <v>1.2454972296316313E-2</v>
      </c>
      <c r="P2622" s="44">
        <f>IFERROR(_xll.qlIndexFixing(ONIndex6M,I2622,TRUE,_xll.ohTrigger(RecalcTrigger,Trigger6M)),NA())</f>
        <v>1.1712519438722424E-2</v>
      </c>
      <c r="Q2622" s="183">
        <f>IFERROR(_xll.qlIndexFixing(ONIndex1Y,I2622,TRUE,_xll.ohTrigger(RecalcTrigger,Trigger1Y)),NA())</f>
        <v>1.2552698050125599E-2</v>
      </c>
    </row>
    <row r="2623" spans="2:17" x14ac:dyDescent="0.2">
      <c r="B2623" s="39" t="s">
        <v>42</v>
      </c>
      <c r="D2623" s="42">
        <f>_xll.qlCalendarAdvance(Calendar,$D2622,B2623,"f",FALSE)</f>
        <v>57853</v>
      </c>
      <c r="E2623" s="177">
        <f>_xll.qlInterestRateIndexValueDate(IndexON,D2623)</f>
        <v>57853</v>
      </c>
      <c r="F2623" s="193">
        <f>IFERROR(_xll.qlIndexFixing(IndexON,D2623,TRUE,_xll.ohTrigger(RecalcTrigger,TriggerON)),NA())</f>
        <v>1.1873433788087695E-2</v>
      </c>
      <c r="H2623" s="42">
        <f>_xll.qlCalendarAdvance(Calendar,$H2622,B2623,"f",FALSE)</f>
        <v>57853</v>
      </c>
      <c r="I2623" s="177">
        <f>_xll.qlInterestRateIndexValueDate(Index1M,$H2623)</f>
        <v>57857</v>
      </c>
      <c r="J2623" s="182">
        <f>IFERROR(_xll.qlIndexFixing(Index1M,$H2623,TRUE,_xll.ohTrigger(RecalcTrigger,Trigger1M)),NA())</f>
        <v>1.1833112946333236E-2</v>
      </c>
      <c r="K2623" s="44">
        <f>IFERROR(_xll.qlIndexFixing(Index3M,H2623,TRUE,_xll.ohTrigger(RecalcTrigger,Trigger3M)),NA())</f>
        <v>1.2368480172719165E-2</v>
      </c>
      <c r="L2623" s="44">
        <f>IFERROR(_xll.qlIndexFixing(Index6M,$H2623,TRUE,_xll.ohTrigger(RecalcTrigger,Trigger6M)),NA())</f>
        <v>1.1640906829548032E-2</v>
      </c>
      <c r="M2623" s="183">
        <f>IFERROR(_xll.qlIndexFixing(Index1Y,$H2623,TRUE,_xll.ohTrigger(RecalcTrigger,Trigger1Y)),NA())</f>
        <v>1.2429495921216263E-2</v>
      </c>
      <c r="N2623" s="182">
        <f>IFERROR(_xll.qlIndexFixing(ONIndex1M,I2623,TRUE,_xll.ohTrigger(RecalcTrigger,Trigger1M)),NA())</f>
        <v>1.1843790833436785E-2</v>
      </c>
      <c r="O2623" s="44">
        <f>IFERROR(_xll.qlIndexFixing(ONIndex3M,I2623,TRUE,_xll.ohTrigger(RecalcTrigger,Trigger3M)),NA())</f>
        <v>1.2440106000841666E-2</v>
      </c>
      <c r="P2623" s="44">
        <f>IFERROR(_xll.qlIndexFixing(ONIndex6M,I2623,TRUE,_xll.ohTrigger(RecalcTrigger,Trigger6M)),NA())</f>
        <v>1.1704218395909294E-2</v>
      </c>
      <c r="Q2623" s="183">
        <f>IFERROR(_xll.qlIndexFixing(ONIndex1Y,I2623,TRUE,_xll.ohTrigger(RecalcTrigger,Trigger1Y)),NA())</f>
        <v>1.2544723317171602E-2</v>
      </c>
    </row>
    <row r="2624" spans="2:17" x14ac:dyDescent="0.2">
      <c r="B2624" s="39" t="s">
        <v>42</v>
      </c>
      <c r="D2624" s="42">
        <f>_xll.qlCalendarAdvance(Calendar,$D2623,B2624,"f",FALSE)</f>
        <v>57860</v>
      </c>
      <c r="E2624" s="177">
        <f>_xll.qlInterestRateIndexValueDate(IndexON,D2624)</f>
        <v>57860</v>
      </c>
      <c r="F2624" s="193">
        <f>IFERROR(_xll.qlIndexFixing(IndexON,D2624,TRUE,_xll.ohTrigger(RecalcTrigger,TriggerON)),NA())</f>
        <v>1.1864808174264496E-2</v>
      </c>
      <c r="H2624" s="42">
        <f>_xll.qlCalendarAdvance(Calendar,$H2623,B2624,"f",FALSE)</f>
        <v>57860</v>
      </c>
      <c r="I2624" s="177">
        <f>_xll.qlInterestRateIndexValueDate(Index1M,$H2624)</f>
        <v>57864</v>
      </c>
      <c r="J2624" s="182">
        <f>IFERROR(_xll.qlIndexFixing(Index1M,$H2624,TRUE,_xll.ohTrigger(RecalcTrigger,Trigger1M)),NA())</f>
        <v>1.1824686741709556E-2</v>
      </c>
      <c r="K2624" s="44">
        <f>IFERROR(_xll.qlIndexFixing(Index3M,H2624,TRUE,_xll.ohTrigger(RecalcTrigger,Trigger3M)),NA())</f>
        <v>1.2353926103175714E-2</v>
      </c>
      <c r="L2624" s="44">
        <f>IFERROR(_xll.qlIndexFixing(Index6M,$H2624,TRUE,_xll.ohTrigger(RecalcTrigger,Trigger6M)),NA())</f>
        <v>1.1633882159811794E-2</v>
      </c>
      <c r="M2624" s="183">
        <f>IFERROR(_xll.qlIndexFixing(Index1Y,$H2624,TRUE,_xll.ohTrigger(RecalcTrigger,Trigger1Y)),NA())</f>
        <v>1.2422161676372815E-2</v>
      </c>
      <c r="N2624" s="182">
        <f>IFERROR(_xll.qlIndexFixing(ONIndex1M,I2624,TRUE,_xll.ohTrigger(RecalcTrigger,Trigger1M)),NA())</f>
        <v>1.1834870395288632E-2</v>
      </c>
      <c r="O2624" s="44">
        <f>IFERROR(_xll.qlIndexFixing(ONIndex3M,I2624,TRUE,_xll.ohTrigger(RecalcTrigger,Trigger3M)),NA())</f>
        <v>1.2425288776194421E-2</v>
      </c>
      <c r="P2624" s="44">
        <f>IFERROR(_xll.qlIndexFixing(ONIndex6M,I2624,TRUE,_xll.ohTrigger(RecalcTrigger,Trigger6M)),NA())</f>
        <v>1.169598932208693E-2</v>
      </c>
      <c r="Q2624" s="183">
        <f>IFERROR(_xll.qlIndexFixing(ONIndex1Y,I2624,TRUE,_xll.ohTrigger(RecalcTrigger,Trigger1Y)),NA())</f>
        <v>1.2536774932341288E-2</v>
      </c>
    </row>
    <row r="2625" spans="2:17" x14ac:dyDescent="0.2">
      <c r="B2625" s="39" t="s">
        <v>42</v>
      </c>
      <c r="D2625" s="42">
        <f>_xll.qlCalendarAdvance(Calendar,$D2624,B2625,"f",FALSE)</f>
        <v>57867</v>
      </c>
      <c r="E2625" s="177">
        <f>_xll.qlInterestRateIndexValueDate(IndexON,D2625)</f>
        <v>57867</v>
      </c>
      <c r="F2625" s="193">
        <f>IFERROR(_xll.qlIndexFixing(IndexON,D2625,TRUE,_xll.ohTrigger(RecalcTrigger,TriggerON)),NA())</f>
        <v>1.1856218866119761E-2</v>
      </c>
      <c r="H2625" s="42">
        <f>_xll.qlCalendarAdvance(Calendar,$H2624,B2625,"f",FALSE)</f>
        <v>57867</v>
      </c>
      <c r="I2625" s="177">
        <f>_xll.qlInterestRateIndexValueDate(Index1M,$H2625)</f>
        <v>57871</v>
      </c>
      <c r="J2625" s="182">
        <f>IFERROR(_xll.qlIndexFixing(Index1M,$H2625,TRUE,_xll.ohTrigger(RecalcTrigger,Trigger1M)),NA())</f>
        <v>1.1815858749915975E-2</v>
      </c>
      <c r="K2625" s="44">
        <f>IFERROR(_xll.qlIndexFixing(Index3M,H2625,TRUE,_xll.ohTrigger(RecalcTrigger,Trigger3M)),NA())</f>
        <v>1.2339422178126907E-2</v>
      </c>
      <c r="L2625" s="44">
        <f>IFERROR(_xll.qlIndexFixing(Index6M,$H2625,TRUE,_xll.ohTrigger(RecalcTrigger,Trigger6M)),NA())</f>
        <v>1.1626616098120672E-2</v>
      </c>
      <c r="M2625" s="183">
        <f>IFERROR(_xll.qlIndexFixing(Index1Y,$H2625,TRUE,_xll.ohTrigger(RecalcTrigger,Trigger1Y)),NA())</f>
        <v>1.2414855799725047E-2</v>
      </c>
      <c r="N2625" s="182">
        <f>IFERROR(_xll.qlIndexFixing(ONIndex1M,I2625,TRUE,_xll.ohTrigger(RecalcTrigger,Trigger1M)),NA())</f>
        <v>1.1825986061939631E-2</v>
      </c>
      <c r="O2625" s="44">
        <f>IFERROR(_xll.qlIndexFixing(ONIndex3M,I2625,TRUE,_xll.ohTrigger(RecalcTrigger,Trigger3M)),NA())</f>
        <v>1.2410520742118791E-2</v>
      </c>
      <c r="P2625" s="44">
        <f>IFERROR(_xll.qlIndexFixing(ONIndex6M,I2625,TRUE,_xll.ohTrigger(RecalcTrigger,Trigger6M)),NA())</f>
        <v>1.1687832360260941E-2</v>
      </c>
      <c r="Q2625" s="183">
        <f>IFERROR(_xll.qlIndexFixing(ONIndex1Y,I2625,TRUE,_xll.ohTrigger(RecalcTrigger,Trigger1Y)),NA())</f>
        <v>1.252885295598638E-2</v>
      </c>
    </row>
    <row r="2626" spans="2:17" x14ac:dyDescent="0.2">
      <c r="B2626" s="39" t="s">
        <v>42</v>
      </c>
      <c r="D2626" s="42">
        <f>_xll.qlCalendarAdvance(Calendar,$D2625,B2626,"f",FALSE)</f>
        <v>57874</v>
      </c>
      <c r="E2626" s="177">
        <f>_xll.qlInterestRateIndexValueDate(IndexON,D2626)</f>
        <v>57874</v>
      </c>
      <c r="F2626" s="193">
        <f>IFERROR(_xll.qlIndexFixing(IndexON,D2626,TRUE,_xll.ohTrigger(RecalcTrigger,TriggerON)),NA())</f>
        <v>1.1847665945667885E-2</v>
      </c>
      <c r="H2626" s="42">
        <f>_xll.qlCalendarAdvance(Calendar,$H2625,B2626,"f",FALSE)</f>
        <v>57874</v>
      </c>
      <c r="I2626" s="177">
        <f>_xll.qlInterestRateIndexValueDate(Index1M,$H2626)</f>
        <v>57878</v>
      </c>
      <c r="J2626" s="182">
        <f>IFERROR(_xll.qlIndexFixing(Index1M,$H2626,TRUE,_xll.ohTrigger(RecalcTrigger,Trigger1M)),NA())</f>
        <v>1.180706713187174E-2</v>
      </c>
      <c r="K2626" s="44">
        <f>IFERROR(_xll.qlIndexFixing(Index3M,H2626,TRUE,_xll.ohTrigger(RecalcTrigger,Trigger3M)),NA())</f>
        <v>1.2324968517228332E-2</v>
      </c>
      <c r="L2626" s="44">
        <f>IFERROR(_xll.qlIndexFixing(Index6M,$H2626,TRUE,_xll.ohTrigger(RecalcTrigger,Trigger6M)),NA())</f>
        <v>1.1619424568949158E-2</v>
      </c>
      <c r="M2626" s="183">
        <f>IFERROR(_xll.qlIndexFixing(Index1Y,$H2626,TRUE,_xll.ohTrigger(RecalcTrigger,Trigger1Y)),NA())</f>
        <v>1.2407578351881141E-2</v>
      </c>
      <c r="N2626" s="182">
        <f>IFERROR(_xll.qlIndexFixing(ONIndex1M,I2626,TRUE,_xll.ohTrigger(RecalcTrigger,Trigger1M)),NA())</f>
        <v>1.1817137915484111E-2</v>
      </c>
      <c r="O2626" s="44">
        <f>IFERROR(_xll.qlIndexFixing(ONIndex3M,I2626,TRUE,_xll.ohTrigger(RecalcTrigger,Trigger3M)),NA())</f>
        <v>1.2395802018678737E-2</v>
      </c>
      <c r="P2626" s="44">
        <f>IFERROR(_xll.qlIndexFixing(ONIndex6M,I2626,TRUE,_xll.ohTrigger(RecalcTrigger,Trigger6M)),NA())</f>
        <v>1.1679747653037253E-2</v>
      </c>
      <c r="Q2626" s="183">
        <f>IFERROR(_xll.qlIndexFixing(ONIndex1Y,I2626,TRUE,_xll.ohTrigger(RecalcTrigger,Trigger1Y)),NA())</f>
        <v>1.2520957448618475E-2</v>
      </c>
    </row>
    <row r="2627" spans="2:17" x14ac:dyDescent="0.2">
      <c r="B2627" s="39" t="s">
        <v>42</v>
      </c>
      <c r="D2627" s="42">
        <f>_xll.qlCalendarAdvance(Calendar,$D2626,B2627,"f",FALSE)</f>
        <v>57881</v>
      </c>
      <c r="E2627" s="177">
        <f>_xll.qlInterestRateIndexValueDate(IndexON,D2627)</f>
        <v>57881</v>
      </c>
      <c r="F2627" s="193">
        <f>IFERROR(_xll.qlIndexFixing(IndexON,D2627,TRUE,_xll.ohTrigger(RecalcTrigger,TriggerON)),NA())</f>
        <v>1.183914949436371E-2</v>
      </c>
      <c r="H2627" s="42">
        <f>_xll.qlCalendarAdvance(Calendar,$H2626,B2627,"f",FALSE)</f>
        <v>57881</v>
      </c>
      <c r="I2627" s="177">
        <f>_xll.qlInterestRateIndexValueDate(Index1M,$H2627)</f>
        <v>57885</v>
      </c>
      <c r="J2627" s="182">
        <f>IFERROR(_xll.qlIndexFixing(Index1M,$H2627,TRUE,_xll.ohTrigger(RecalcTrigger,Trigger1M)),NA())</f>
        <v>1.1798311969396735E-2</v>
      </c>
      <c r="K2627" s="44">
        <f>IFERROR(_xll.qlIndexFixing(Index3M,H2627,TRUE,_xll.ohTrigger(RecalcTrigger,Trigger3M)),NA())</f>
        <v>1.2310565240131237E-2</v>
      </c>
      <c r="L2627" s="44">
        <f>IFERROR(_xll.qlIndexFixing(Index6M,$H2627,TRUE,_xll.ohTrigger(RecalcTrigger,Trigger6M)),NA())</f>
        <v>1.1612307715172257E-2</v>
      </c>
      <c r="M2627" s="183">
        <f>IFERROR(_xll.qlIndexFixing(Index1Y,$H2627,TRUE,_xll.ohTrigger(RecalcTrigger,Trigger1Y)),NA())</f>
        <v>1.2400329393448831E-2</v>
      </c>
      <c r="N2627" s="182">
        <f>IFERROR(_xll.qlIndexFixing(ONIndex1M,I2627,TRUE,_xll.ohTrigger(RecalcTrigger,Trigger1M)),NA())</f>
        <v>1.1808326037616723E-2</v>
      </c>
      <c r="O2627" s="44">
        <f>IFERROR(_xll.qlIndexFixing(ONIndex3M,I2627,TRUE,_xll.ohTrigger(RecalcTrigger,Trigger3M)),NA())</f>
        <v>1.2381132725538535E-2</v>
      </c>
      <c r="P2627" s="44">
        <f>IFERROR(_xll.qlIndexFixing(ONIndex6M,I2627,TRUE,_xll.ohTrigger(RecalcTrigger,Trigger6M)),NA())</f>
        <v>1.1671735343341538E-2</v>
      </c>
      <c r="Q2627" s="183">
        <f>IFERROR(_xll.qlIndexFixing(ONIndex1Y,I2627,TRUE,_xll.ohTrigger(RecalcTrigger,Trigger1Y)),NA())</f>
        <v>1.251308847090904E-2</v>
      </c>
    </row>
    <row r="2628" spans="2:17" x14ac:dyDescent="0.2">
      <c r="B2628" s="39" t="s">
        <v>42</v>
      </c>
      <c r="D2628" s="42">
        <f>_xll.qlCalendarAdvance(Calendar,$D2627,B2628,"f",FALSE)</f>
        <v>57888</v>
      </c>
      <c r="E2628" s="177">
        <f>_xll.qlInterestRateIndexValueDate(IndexON,D2628)</f>
        <v>57888</v>
      </c>
      <c r="F2628" s="193">
        <f>IFERROR(_xll.qlIndexFixing(IndexON,D2628,TRUE,_xll.ohTrigger(RecalcTrigger,TriggerON)),NA())</f>
        <v>1.1830669593981824E-2</v>
      </c>
      <c r="H2628" s="42">
        <f>_xll.qlCalendarAdvance(Calendar,$H2627,B2628,"f",FALSE)</f>
        <v>57888</v>
      </c>
      <c r="I2628" s="177">
        <f>_xll.qlInterestRateIndexValueDate(Index1M,$H2628)</f>
        <v>57892</v>
      </c>
      <c r="J2628" s="182">
        <f>IFERROR(_xll.qlIndexFixing(Index1M,$H2628,TRUE,_xll.ohTrigger(RecalcTrigger,Trigger1M)),NA())</f>
        <v>1.1789166851665429E-2</v>
      </c>
      <c r="K2628" s="44">
        <f>IFERROR(_xll.qlIndexFixing(Index3M,H2628,TRUE,_xll.ohTrigger(RecalcTrigger,Trigger3M)),NA())</f>
        <v>1.229621246649208E-2</v>
      </c>
      <c r="L2628" s="44">
        <f>IFERROR(_xll.qlIndexFixing(Index6M,$H2628,TRUE,_xll.ohTrigger(RecalcTrigger,Trigger6M)),NA())</f>
        <v>1.1604686032746217E-2</v>
      </c>
      <c r="M2628" s="183">
        <f>IFERROR(_xll.qlIndexFixing(Index1Y,$H2628,TRUE,_xll.ohTrigger(RecalcTrigger,Trigger1Y)),NA())</f>
        <v>1.2393108985037388E-2</v>
      </c>
      <c r="N2628" s="182">
        <f>IFERROR(_xll.qlIndexFixing(ONIndex1M,I2628,TRUE,_xll.ohTrigger(RecalcTrigger,Trigger1M)),NA())</f>
        <v>1.1799550510271928E-2</v>
      </c>
      <c r="O2628" s="44">
        <f>IFERROR(_xll.qlIndexFixing(ONIndex3M,I2628,TRUE,_xll.ohTrigger(RecalcTrigger,Trigger3M)),NA())</f>
        <v>1.2366512982762146E-2</v>
      </c>
      <c r="P2628" s="44">
        <f>IFERROR(_xll.qlIndexFixing(ONIndex6M,I2628,TRUE,_xll.ohTrigger(RecalcTrigger,Trigger6M)),NA())</f>
        <v>1.1663795573939595E-2</v>
      </c>
      <c r="Q2628" s="183">
        <f>IFERROR(_xll.qlIndexFixing(ONIndex1Y,I2628,TRUE,_xll.ohTrigger(RecalcTrigger,Trigger1Y)),NA())</f>
        <v>1.250524608296999E-2</v>
      </c>
    </row>
    <row r="2629" spans="2:17" x14ac:dyDescent="0.2">
      <c r="B2629" s="39" t="s">
        <v>42</v>
      </c>
      <c r="D2629" s="42">
        <f>_xll.qlCalendarAdvance(Calendar,$D2628,B2629,"f",FALSE)</f>
        <v>57895</v>
      </c>
      <c r="E2629" s="177">
        <f>_xll.qlInterestRateIndexValueDate(IndexON,D2629)</f>
        <v>57895</v>
      </c>
      <c r="F2629" s="193">
        <f>IFERROR(_xll.qlIndexFixing(IndexON,D2629,TRUE,_xll.ohTrigger(RecalcTrigger,TriggerON)),NA())</f>
        <v>1.182222632597707E-2</v>
      </c>
      <c r="H2629" s="42">
        <f>_xll.qlCalendarAdvance(Calendar,$H2628,B2629,"f",FALSE)</f>
        <v>57895</v>
      </c>
      <c r="I2629" s="177">
        <f>_xll.qlInterestRateIndexValueDate(Index1M,$H2629)</f>
        <v>57899</v>
      </c>
      <c r="J2629" s="182">
        <f>IFERROR(_xll.qlIndexFixing(Index1M,$H2629,TRUE,_xll.ohTrigger(RecalcTrigger,Trigger1M)),NA())</f>
        <v>1.1780487184840156E-2</v>
      </c>
      <c r="K2629" s="44">
        <f>IFERROR(_xll.qlIndexFixing(Index3M,H2629,TRUE,_xll.ohTrigger(RecalcTrigger,Trigger3M)),NA())</f>
        <v>1.2281910315962975E-2</v>
      </c>
      <c r="L2629" s="44">
        <f>IFERROR(_xll.qlIndexFixing(Index6M,$H2629,TRUE,_xll.ohTrigger(RecalcTrigger,Trigger6M)),NA())</f>
        <v>1.1598013717897695E-2</v>
      </c>
      <c r="M2629" s="183">
        <f>IFERROR(_xll.qlIndexFixing(Index1Y,$H2629,TRUE,_xll.ohTrigger(RecalcTrigger,Trigger1Y)),NA())</f>
        <v>1.2385917187256085E-2</v>
      </c>
      <c r="N2629" s="182">
        <f>IFERROR(_xll.qlIndexFixing(ONIndex1M,I2629,TRUE,_xll.ohTrigger(RecalcTrigger,Trigger1M)),NA())</f>
        <v>1.1790811415144375E-2</v>
      </c>
      <c r="O2629" s="44">
        <f>IFERROR(_xll.qlIndexFixing(ONIndex3M,I2629,TRUE,_xll.ohTrigger(RecalcTrigger,Trigger3M)),NA())</f>
        <v>1.2351942909774039E-2</v>
      </c>
      <c r="P2629" s="44">
        <f>IFERROR(_xll.qlIndexFixing(ONIndex6M,I2629,TRUE,_xll.ohTrigger(RecalcTrigger,Trigger6M)),NA())</f>
        <v>1.1655928487996903E-2</v>
      </c>
      <c r="Q2629" s="183">
        <f>IFERROR(_xll.qlIndexFixing(ONIndex1Y,I2629,TRUE,_xll.ohTrigger(RecalcTrigger,Trigger1Y)),NA())</f>
        <v>1.2497430345552729E-2</v>
      </c>
    </row>
    <row r="2630" spans="2:17" x14ac:dyDescent="0.2">
      <c r="B2630" s="39" t="s">
        <v>42</v>
      </c>
      <c r="D2630" s="42">
        <f>_xll.qlCalendarAdvance(Calendar,$D2629,B2630,"f",FALSE)</f>
        <v>57902</v>
      </c>
      <c r="E2630" s="177">
        <f>_xll.qlInterestRateIndexValueDate(IndexON,D2630)</f>
        <v>57902</v>
      </c>
      <c r="F2630" s="193">
        <f>IFERROR(_xll.qlIndexFixing(IndexON,D2630,TRUE,_xll.ohTrigger(RecalcTrigger,TriggerON)),NA())</f>
        <v>1.1813819772044098E-2</v>
      </c>
      <c r="H2630" s="42">
        <f>_xll.qlCalendarAdvance(Calendar,$H2629,B2630,"f",FALSE)</f>
        <v>57902</v>
      </c>
      <c r="I2630" s="177">
        <f>_xll.qlInterestRateIndexValueDate(Index1M,$H2630)</f>
        <v>57906</v>
      </c>
      <c r="J2630" s="182">
        <f>IFERROR(_xll.qlIndexFixing(Index1M,$H2630,TRUE,_xll.ohTrigger(RecalcTrigger,Trigger1M)),NA())</f>
        <v>1.177184422629517E-2</v>
      </c>
      <c r="K2630" s="44">
        <f>IFERROR(_xll.qlIndexFixing(Index3M,H2630,TRUE,_xll.ohTrigger(RecalcTrigger,Trigger3M)),NA())</f>
        <v>1.2267658908199509E-2</v>
      </c>
      <c r="L2630" s="44">
        <f>IFERROR(_xll.qlIndexFixing(Index6M,$H2630,TRUE,_xll.ohTrigger(RecalcTrigger,Trigger6M)),NA())</f>
        <v>1.1591126941283064E-2</v>
      </c>
      <c r="M2630" s="183">
        <f>IFERROR(_xll.qlIndexFixing(Index1Y,$H2630,TRUE,_xll.ohTrigger(RecalcTrigger,Trigger1Y)),NA())</f>
        <v>1.2378754060715287E-2</v>
      </c>
      <c r="N2630" s="182">
        <f>IFERROR(_xll.qlIndexFixing(ONIndex1M,I2630,TRUE,_xll.ohTrigger(RecalcTrigger,Trigger1M)),NA())</f>
        <v>1.1782108834168525E-2</v>
      </c>
      <c r="O2630" s="44">
        <f>IFERROR(_xll.qlIndexFixing(ONIndex3M,I2630,TRUE,_xll.ohTrigger(RecalcTrigger,Trigger3M)),NA())</f>
        <v>1.2337422626718109E-2</v>
      </c>
      <c r="P2630" s="44">
        <f>IFERROR(_xll.qlIndexFixing(ONIndex6M,I2630,TRUE,_xll.ohTrigger(RecalcTrigger,Trigger6M)),NA())</f>
        <v>1.1648134228119389E-2</v>
      </c>
      <c r="Q2630" s="183">
        <f>IFERROR(_xll.qlIndexFixing(ONIndex1Y,I2630,TRUE,_xll.ohTrigger(RecalcTrigger,Trigger1Y)),NA())</f>
        <v>1.2489641319008982E-2</v>
      </c>
    </row>
    <row r="2631" spans="2:17" x14ac:dyDescent="0.2">
      <c r="B2631" s="39" t="s">
        <v>42</v>
      </c>
      <c r="D2631" s="42">
        <f>_xll.qlCalendarAdvance(Calendar,$D2630,B2631,"f",FALSE)</f>
        <v>57909</v>
      </c>
      <c r="E2631" s="177">
        <f>_xll.qlInterestRateIndexValueDate(IndexON,D2631)</f>
        <v>57909</v>
      </c>
      <c r="F2631" s="193">
        <f>IFERROR(_xll.qlIndexFixing(IndexON,D2631,TRUE,_xll.ohTrigger(RecalcTrigger,TriggerON)),NA())</f>
        <v>1.1805450013877561E-2</v>
      </c>
      <c r="H2631" s="42">
        <f>_xll.qlCalendarAdvance(Calendar,$H2630,B2631,"f",FALSE)</f>
        <v>57909</v>
      </c>
      <c r="I2631" s="177">
        <f>_xll.qlInterestRateIndexValueDate(Index1M,$H2631)</f>
        <v>57913</v>
      </c>
      <c r="J2631" s="182">
        <f>IFERROR(_xll.qlIndexFixing(Index1M,$H2631,TRUE,_xll.ohTrigger(RecalcTrigger,Trigger1M)),NA())</f>
        <v>1.176323805785405E-2</v>
      </c>
      <c r="K2631" s="44">
        <f>IFERROR(_xll.qlIndexFixing(Index3M,H2631,TRUE,_xll.ohTrigger(RecalcTrigger,Trigger3M)),NA())</f>
        <v>1.2253458362856408E-2</v>
      </c>
      <c r="L2631" s="44">
        <f>IFERROR(_xll.qlIndexFixing(Index6M,$H2631,TRUE,_xll.ohTrigger(RecalcTrigger,Trigger6M)),NA())</f>
        <v>1.1584315424384284E-2</v>
      </c>
      <c r="M2631" s="183">
        <f>IFERROR(_xll.qlIndexFixing(Index1Y,$H2631,TRUE,_xll.ohTrigger(RecalcTrigger,Trigger1Y)),NA())</f>
        <v>1.2371619666025581E-2</v>
      </c>
      <c r="N2631" s="182">
        <f>IFERROR(_xll.qlIndexFixing(ONIndex1M,I2631,TRUE,_xll.ohTrigger(RecalcTrigger,Trigger1M)),NA())</f>
        <v>1.1773442849118965E-2</v>
      </c>
      <c r="O2631" s="44">
        <f>IFERROR(_xll.qlIndexFixing(ONIndex3M,I2631,TRUE,_xll.ohTrigger(RecalcTrigger,Trigger3M)),NA())</f>
        <v>1.2322952253498443E-2</v>
      </c>
      <c r="P2631" s="44">
        <f>IFERROR(_xll.qlIndexFixing(ONIndex6M,I2631,TRUE,_xll.ohTrigger(RecalcTrigger,Trigger6M)),NA())</f>
        <v>1.1640412937152789E-2</v>
      </c>
      <c r="Q2631" s="183">
        <f>IFERROR(_xll.qlIndexFixing(ONIndex1Y,I2631,TRUE,_xll.ohTrigger(RecalcTrigger,Trigger1Y)),NA())</f>
        <v>1.2481879063850343E-2</v>
      </c>
    </row>
    <row r="2632" spans="2:17" x14ac:dyDescent="0.2">
      <c r="B2632" s="39" t="s">
        <v>42</v>
      </c>
      <c r="D2632" s="42">
        <f>_xll.qlCalendarAdvance(Calendar,$D2631,B2632,"f",FALSE)</f>
        <v>57916</v>
      </c>
      <c r="E2632" s="177">
        <f>_xll.qlInterestRateIndexValueDate(IndexON,D2632)</f>
        <v>57916</v>
      </c>
      <c r="F2632" s="193">
        <f>IFERROR(_xll.qlIndexFixing(IndexON,D2632,TRUE,_xll.ohTrigger(RecalcTrigger,TriggerON)),NA())</f>
        <v>1.1797117133092172E-2</v>
      </c>
      <c r="H2632" s="42">
        <f>_xll.qlCalendarAdvance(Calendar,$H2631,B2632,"f",FALSE)</f>
        <v>57916</v>
      </c>
      <c r="I2632" s="177">
        <f>_xll.qlInterestRateIndexValueDate(Index1M,$H2632)</f>
        <v>57920</v>
      </c>
      <c r="J2632" s="182">
        <f>IFERROR(_xll.qlIndexFixing(Index1M,$H2632,TRUE,_xll.ohTrigger(RecalcTrigger,Trigger1M)),NA())</f>
        <v>1.175466876133264E-2</v>
      </c>
      <c r="K2632" s="44">
        <f>IFERROR(_xll.qlIndexFixing(Index3M,H2632,TRUE,_xll.ohTrigger(RecalcTrigger,Trigger3M)),NA())</f>
        <v>1.2239308799586651E-2</v>
      </c>
      <c r="L2632" s="44">
        <f>IFERROR(_xll.qlIndexFixing(Index6M,$H2632,TRUE,_xll.ohTrigger(RecalcTrigger,Trigger6M)),NA())</f>
        <v>1.1577579310110952E-2</v>
      </c>
      <c r="M2632" s="183">
        <f>IFERROR(_xll.qlIndexFixing(Index1Y,$H2632,TRUE,_xll.ohTrigger(RecalcTrigger,Trigger1Y)),NA())</f>
        <v>1.2364514063798862E-2</v>
      </c>
      <c r="N2632" s="182">
        <f>IFERROR(_xll.qlIndexFixing(ONIndex1M,I2632,TRUE,_xll.ohTrigger(RecalcTrigger,Trigger1M)),NA())</f>
        <v>1.176481354177028E-2</v>
      </c>
      <c r="O2632" s="44">
        <f>IFERROR(_xll.qlIndexFixing(ONIndex3M,I2632,TRUE,_xll.ohTrigger(RecalcTrigger,Trigger3M)),NA())</f>
        <v>1.2308531909779319E-2</v>
      </c>
      <c r="P2632" s="44">
        <f>IFERROR(_xll.qlIndexFixing(ONIndex6M,I2632,TRUE,_xll.ohTrigger(RecalcTrigger,Trigger6M)),NA())</f>
        <v>1.1632764757862901E-2</v>
      </c>
      <c r="Q2632" s="183">
        <f>IFERROR(_xll.qlIndexFixing(ONIndex1Y,I2632,TRUE,_xll.ohTrigger(RecalcTrigger,Trigger1Y)),NA())</f>
        <v>1.2474143640508473E-2</v>
      </c>
    </row>
    <row r="2633" spans="2:17" x14ac:dyDescent="0.2">
      <c r="B2633" s="39" t="s">
        <v>42</v>
      </c>
      <c r="D2633" s="42">
        <f>_xll.qlCalendarAdvance(Calendar,$D2632,B2633,"f",FALSE)</f>
        <v>57923</v>
      </c>
      <c r="E2633" s="177">
        <f>_xll.qlInterestRateIndexValueDate(IndexON,D2633)</f>
        <v>57923</v>
      </c>
      <c r="F2633" s="193">
        <f>IFERROR(_xll.qlIndexFixing(IndexON,D2633,TRUE,_xll.ohTrigger(RecalcTrigger,TriggerON)),NA())</f>
        <v>1.1788821211382583E-2</v>
      </c>
      <c r="H2633" s="42">
        <f>_xll.qlCalendarAdvance(Calendar,$H2632,B2633,"f",FALSE)</f>
        <v>57923</v>
      </c>
      <c r="I2633" s="177">
        <f>_xll.qlInterestRateIndexValueDate(Index1M,$H2633)</f>
        <v>57927</v>
      </c>
      <c r="J2633" s="182">
        <f>IFERROR(_xll.qlIndexFixing(Index1M,$H2633,TRUE,_xll.ohTrigger(RecalcTrigger,Trigger1M)),NA())</f>
        <v>1.1746136418562259E-2</v>
      </c>
      <c r="K2633" s="44">
        <f>IFERROR(_xll.qlIndexFixing(Index3M,H2633,TRUE,_xll.ohTrigger(RecalcTrigger,Trigger3M)),NA())</f>
        <v>1.2225210338048437E-2</v>
      </c>
      <c r="L2633" s="44">
        <f>IFERROR(_xll.qlIndexFixing(Index6M,$H2633,TRUE,_xll.ohTrigger(RecalcTrigger,Trigger6M)),NA())</f>
        <v>1.1570918741379615E-2</v>
      </c>
      <c r="M2633" s="183">
        <f>IFERROR(_xll.qlIndexFixing(Index1Y,$H2633,TRUE,_xll.ohTrigger(RecalcTrigger,Trigger1Y)),NA())</f>
        <v>1.2357437314647468E-2</v>
      </c>
      <c r="N2633" s="182">
        <f>IFERROR(_xll.qlIndexFixing(ONIndex1M,I2633,TRUE,_xll.ohTrigger(RecalcTrigger,Trigger1M)),NA())</f>
        <v>1.175622099389706E-2</v>
      </c>
      <c r="O2633" s="44">
        <f>IFERROR(_xll.qlIndexFixing(ONIndex3M,I2633,TRUE,_xll.ohTrigger(RecalcTrigger,Trigger3M)),NA())</f>
        <v>1.2294161715304952E-2</v>
      </c>
      <c r="P2633" s="44">
        <f>IFERROR(_xll.qlIndexFixing(ONIndex6M,I2633,TRUE,_xll.ohTrigger(RecalcTrigger,Trigger6M)),NA())</f>
        <v>1.1625189833175398E-2</v>
      </c>
      <c r="Q2633" s="183">
        <f>IFERROR(_xll.qlIndexFixing(ONIndex1Y,I2633,TRUE,_xll.ohTrigger(RecalcTrigger,Trigger1Y)),NA())</f>
        <v>1.2466435109494967E-2</v>
      </c>
    </row>
    <row r="2634" spans="2:17" x14ac:dyDescent="0.2">
      <c r="B2634" s="39" t="s">
        <v>42</v>
      </c>
      <c r="D2634" s="42">
        <f>_xll.qlCalendarAdvance(Calendar,$D2633,B2634,"f",FALSE)</f>
        <v>57930</v>
      </c>
      <c r="E2634" s="177">
        <f>_xll.qlInterestRateIndexValueDate(IndexON,D2634)</f>
        <v>57930</v>
      </c>
      <c r="F2634" s="193">
        <f>IFERROR(_xll.qlIndexFixing(IndexON,D2634,TRUE,_xll.ohTrigger(RecalcTrigger,TriggerON)),NA())</f>
        <v>1.1780562330123701E-2</v>
      </c>
      <c r="H2634" s="42">
        <f>_xll.qlCalendarAdvance(Calendar,$H2633,B2634,"f",FALSE)</f>
        <v>57930</v>
      </c>
      <c r="I2634" s="177">
        <f>_xll.qlInterestRateIndexValueDate(Index1M,$H2634)</f>
        <v>57934</v>
      </c>
      <c r="J2634" s="182">
        <f>IFERROR(_xll.qlIndexFixing(Index1M,$H2634,TRUE,_xll.ohTrigger(RecalcTrigger,Trigger1M)),NA())</f>
        <v>1.1737641111351012E-2</v>
      </c>
      <c r="K2634" s="44">
        <f>IFERROR(_xll.qlIndexFixing(Index3M,H2634,TRUE,_xll.ohTrigger(RecalcTrigger,Trigger3M)),NA())</f>
        <v>1.221116309789301E-2</v>
      </c>
      <c r="L2634" s="44">
        <f>IFERROR(_xll.qlIndexFixing(Index6M,$H2634,TRUE,_xll.ohTrigger(RecalcTrigger,Trigger6M)),NA())</f>
        <v>1.1564333861111602E-2</v>
      </c>
      <c r="M2634" s="183">
        <f>IFERROR(_xll.qlIndexFixing(Index1Y,$H2634,TRUE,_xll.ohTrigger(RecalcTrigger,Trigger1Y)),NA())</f>
        <v>1.2350389479184836E-2</v>
      </c>
      <c r="N2634" s="182">
        <f>IFERROR(_xll.qlIndexFixing(ONIndex1M,I2634,TRUE,_xll.ohTrigger(RecalcTrigger,Trigger1M)),NA())</f>
        <v>1.1747665287433762E-2</v>
      </c>
      <c r="O2634" s="44">
        <f>IFERROR(_xll.qlIndexFixing(ONIndex3M,I2634,TRUE,_xll.ohTrigger(RecalcTrigger,Trigger3M)),NA())</f>
        <v>1.2279841789979429E-2</v>
      </c>
      <c r="P2634" s="44">
        <f>IFERROR(_xll.qlIndexFixing(ONIndex6M,I2634,TRUE,_xll.ohTrigger(RecalcTrigger,Trigger6M)),NA())</f>
        <v>1.1617688306095886E-2</v>
      </c>
      <c r="Q2634" s="183">
        <f>IFERROR(_xll.qlIndexFixing(ONIndex1Y,I2634,TRUE,_xll.ohTrigger(RecalcTrigger,Trigger1Y)),NA())</f>
        <v>1.2458753531241484E-2</v>
      </c>
    </row>
    <row r="2635" spans="2:17" x14ac:dyDescent="0.2">
      <c r="B2635" s="39" t="s">
        <v>42</v>
      </c>
      <c r="D2635" s="42">
        <f>_xll.qlCalendarAdvance(Calendar,$D2634,B2635,"f",FALSE)</f>
        <v>57937</v>
      </c>
      <c r="E2635" s="177">
        <f>_xll.qlInterestRateIndexValueDate(IndexON,D2635)</f>
        <v>57937</v>
      </c>
      <c r="F2635" s="193">
        <f>IFERROR(_xll.qlIndexFixing(IndexON,D2635,TRUE,_xll.ohTrigger(RecalcTrigger,TriggerON)),NA())</f>
        <v>1.1772340571409856E-2</v>
      </c>
      <c r="H2635" s="42">
        <f>_xll.qlCalendarAdvance(Calendar,$H2634,B2635,"f",FALSE)</f>
        <v>57937</v>
      </c>
      <c r="I2635" s="177">
        <f>_xll.qlInterestRateIndexValueDate(Index1M,$H2635)</f>
        <v>57941</v>
      </c>
      <c r="J2635" s="182">
        <f>IFERROR(_xll.qlIndexFixing(Index1M,$H2635,TRUE,_xll.ohTrigger(RecalcTrigger,Trigger1M)),NA())</f>
        <v>1.1729182921532796E-2</v>
      </c>
      <c r="K2635" s="44">
        <f>IFERROR(_xll.qlIndexFixing(Index3M,H2635,TRUE,_xll.ohTrigger(RecalcTrigger,Trigger3M)),NA())</f>
        <v>1.2197167198781172E-2</v>
      </c>
      <c r="L2635" s="44">
        <f>IFERROR(_xll.qlIndexFixing(Index6M,$H2635,TRUE,_xll.ohTrigger(RecalcTrigger,Trigger6M)),NA())</f>
        <v>1.1557824812236059E-2</v>
      </c>
      <c r="M2635" s="183">
        <f>IFERROR(_xll.qlIndexFixing(Index1Y,$H2635,TRUE,_xll.ohTrigger(RecalcTrigger,Trigger1Y)),NA())</f>
        <v>1.2343370618025049E-2</v>
      </c>
      <c r="N2635" s="182">
        <f>IFERROR(_xll.qlIndexFixing(ONIndex1M,I2635,TRUE,_xll.ohTrigger(RecalcTrigger,Trigger1M)),NA())</f>
        <v>1.173914650423491E-2</v>
      </c>
      <c r="O2635" s="44">
        <f>IFERROR(_xll.qlIndexFixing(ONIndex3M,I2635,TRUE,_xll.ohTrigger(RecalcTrigger,Trigger3M)),NA())</f>
        <v>1.2265572253786772E-2</v>
      </c>
      <c r="P2635" s="44">
        <f>IFERROR(_xll.qlIndexFixing(ONIndex6M,I2635,TRUE,_xll.ohTrigger(RecalcTrigger,Trigger6M)),NA())</f>
        <v>1.1610260319230292E-2</v>
      </c>
      <c r="Q2635" s="183">
        <f>IFERROR(_xll.qlIndexFixing(ONIndex1Y,I2635,TRUE,_xll.ohTrigger(RecalcTrigger,Trigger1Y)),NA())</f>
        <v>1.2451098966259622E-2</v>
      </c>
    </row>
    <row r="2636" spans="2:17" x14ac:dyDescent="0.2">
      <c r="B2636" s="39" t="s">
        <v>42</v>
      </c>
      <c r="D2636" s="42">
        <f>_xll.qlCalendarAdvance(Calendar,$D2635,B2636,"f",FALSE)</f>
        <v>57944</v>
      </c>
      <c r="E2636" s="177">
        <f>_xll.qlInterestRateIndexValueDate(IndexON,D2636)</f>
        <v>57944</v>
      </c>
      <c r="F2636" s="193">
        <f>IFERROR(_xll.qlIndexFixing(IndexON,D2636,TRUE,_xll.ohTrigger(RecalcTrigger,TriggerON)),NA())</f>
        <v>1.1764156016296212E-2</v>
      </c>
      <c r="H2636" s="42">
        <f>_xll.qlCalendarAdvance(Calendar,$H2635,B2636,"f",FALSE)</f>
        <v>57944</v>
      </c>
      <c r="I2636" s="177">
        <f>_xll.qlInterestRateIndexValueDate(Index1M,$H2636)</f>
        <v>57948</v>
      </c>
      <c r="J2636" s="182">
        <f>IFERROR(_xll.qlIndexFixing(Index1M,$H2636,TRUE,_xll.ohTrigger(RecalcTrigger,Trigger1M)),NA())</f>
        <v>1.1720761930915717E-2</v>
      </c>
      <c r="K2636" s="44">
        <f>IFERROR(_xll.qlIndexFixing(Index3M,H2636,TRUE,_xll.ohTrigger(RecalcTrigger,Trigger3M)),NA())</f>
        <v>1.2183222760364171E-2</v>
      </c>
      <c r="L2636" s="44">
        <f>IFERROR(_xll.qlIndexFixing(Index6M,$H2636,TRUE,_xll.ohTrigger(RecalcTrigger,Trigger6M)),NA())</f>
        <v>1.1551391737689952E-2</v>
      </c>
      <c r="M2636" s="183">
        <f>IFERROR(_xll.qlIndexFixing(Index1Y,$H2636,TRUE,_xll.ohTrigger(RecalcTrigger,Trigger1Y)),NA())</f>
        <v>1.2336380791782198E-2</v>
      </c>
      <c r="N2636" s="182">
        <f>IFERROR(_xll.qlIndexFixing(ONIndex1M,I2636,TRUE,_xll.ohTrigger(RecalcTrigger,Trigger1M)),NA())</f>
        <v>1.1730664725915219E-2</v>
      </c>
      <c r="O2636" s="44">
        <f>IFERROR(_xll.qlIndexFixing(ONIndex3M,I2636,TRUE,_xll.ohTrigger(RecalcTrigger,Trigger3M)),NA())</f>
        <v>1.2251353226391259E-2</v>
      </c>
      <c r="P2636" s="44">
        <f>IFERROR(_xll.qlIndexFixing(ONIndex6M,I2636,TRUE,_xll.ohTrigger(RecalcTrigger,Trigger6M)),NA())</f>
        <v>1.1602906015664161E-2</v>
      </c>
      <c r="Q2636" s="183">
        <f>IFERROR(_xll.qlIndexFixing(ONIndex1Y,I2636,TRUE,_xll.ohTrigger(RecalcTrigger,Trigger1Y)),NA())</f>
        <v>1.2443471474901102E-2</v>
      </c>
    </row>
    <row r="2637" spans="2:17" x14ac:dyDescent="0.2">
      <c r="B2637" s="39" t="s">
        <v>42</v>
      </c>
      <c r="D2637" s="42">
        <f>_xll.qlCalendarAdvance(Calendar,$D2636,B2637,"f",FALSE)</f>
        <v>57951</v>
      </c>
      <c r="E2637" s="177">
        <f>_xll.qlInterestRateIndexValueDate(IndexON,D2637)</f>
        <v>57951</v>
      </c>
      <c r="F2637" s="193">
        <f>IFERROR(_xll.qlIndexFixing(IndexON,D2637,TRUE,_xll.ohTrigger(RecalcTrigger,TriggerON)),NA())</f>
        <v>1.17560087468771E-2</v>
      </c>
      <c r="H2637" s="42">
        <f>_xll.qlCalendarAdvance(Calendar,$H2636,B2637,"f",FALSE)</f>
        <v>57951</v>
      </c>
      <c r="I2637" s="177">
        <f>_xll.qlInterestRateIndexValueDate(Index1M,$H2637)</f>
        <v>57955</v>
      </c>
      <c r="J2637" s="182">
        <f>IFERROR(_xll.qlIndexFixing(Index1M,$H2637,TRUE,_xll.ohTrigger(RecalcTrigger,Trigger1M)),NA())</f>
        <v>1.1712783401406135E-2</v>
      </c>
      <c r="K2637" s="44">
        <f>IFERROR(_xll.qlIndexFixing(Index3M,H2637,TRUE,_xll.ohTrigger(RecalcTrigger,Trigger3M)),NA())</f>
        <v>1.2170106997868337E-2</v>
      </c>
      <c r="L2637" s="44">
        <f>IFERROR(_xll.qlIndexFixing(Index6M,$H2637,TRUE,_xll.ohTrigger(RecalcTrigger,Trigger6M)),NA())</f>
        <v>1.1545521244071138E-2</v>
      </c>
      <c r="M2637" s="183">
        <f>IFERROR(_xll.qlIndexFixing(Index1Y,$H2637,TRUE,_xll.ohTrigger(RecalcTrigger,Trigger1Y)),NA())</f>
        <v>1.2329420061072125E-2</v>
      </c>
      <c r="N2637" s="182">
        <f>IFERROR(_xll.qlIndexFixing(ONIndex1M,I2637,TRUE,_xll.ohTrigger(RecalcTrigger,Trigger1M)),NA())</f>
        <v>1.172222003456902E-2</v>
      </c>
      <c r="O2637" s="44">
        <f>IFERROR(_xll.qlIndexFixing(ONIndex3M,I2637,TRUE,_xll.ohTrigger(RecalcTrigger,Trigger3M)),NA())</f>
        <v>1.2237184827617043E-2</v>
      </c>
      <c r="P2637" s="44">
        <f>IFERROR(_xll.qlIndexFixing(ONIndex6M,I2637,TRUE,_xll.ohTrigger(RecalcTrigger,Trigger6M)),NA())</f>
        <v>1.1595625537923482E-2</v>
      </c>
      <c r="Q2637" s="183">
        <f>IFERROR(_xll.qlIndexFixing(ONIndex1Y,I2637,TRUE,_xll.ohTrigger(RecalcTrigger,Trigger1Y)),NA())</f>
        <v>1.2435871117677522E-2</v>
      </c>
    </row>
    <row r="2638" spans="2:17" x14ac:dyDescent="0.2">
      <c r="B2638" s="39" t="s">
        <v>42</v>
      </c>
      <c r="D2638" s="42">
        <f>_xll.qlCalendarAdvance(Calendar,$D2637,B2638,"f",FALSE)</f>
        <v>57958</v>
      </c>
      <c r="E2638" s="177">
        <f>_xll.qlInterestRateIndexValueDate(IndexON,D2638)</f>
        <v>57958</v>
      </c>
      <c r="F2638" s="193">
        <f>IFERROR(_xll.qlIndexFixing(IndexON,D2638,TRUE,_xll.ohTrigger(RecalcTrigger,TriggerON)),NA())</f>
        <v>1.1747898844527427E-2</v>
      </c>
      <c r="H2638" s="42">
        <f>_xll.qlCalendarAdvance(Calendar,$H2637,B2638,"f",FALSE)</f>
        <v>57958</v>
      </c>
      <c r="I2638" s="177">
        <f>_xll.qlInterestRateIndexValueDate(Index1M,$H2638)</f>
        <v>57962</v>
      </c>
      <c r="J2638" s="182">
        <f>IFERROR(_xll.qlIndexFixing(Index1M,$H2638,TRUE,_xll.ohTrigger(RecalcTrigger,Trigger1M)),NA())</f>
        <v>1.1704434650336992E-2</v>
      </c>
      <c r="K2638" s="44">
        <f>IFERROR(_xll.qlIndexFixing(Index3M,H2638,TRUE,_xll.ohTrigger(RecalcTrigger,Trigger3M)),NA())</f>
        <v>1.2156262591357467E-2</v>
      </c>
      <c r="L2638" s="44">
        <f>IFERROR(_xll.qlIndexFixing(Index6M,$H2638,TRUE,_xll.ohTrigger(RecalcTrigger,Trigger6M)),NA())</f>
        <v>1.1539229956927586E-2</v>
      </c>
      <c r="M2638" s="183">
        <f>IFERROR(_xll.qlIndexFixing(Index1Y,$H2638,TRUE,_xll.ohTrigger(RecalcTrigger,Trigger1Y)),NA())</f>
        <v>1.2322488486511548E-2</v>
      </c>
      <c r="N2638" s="182">
        <f>IFERROR(_xll.qlIndexFixing(ONIndex1M,I2638,TRUE,_xll.ohTrigger(RecalcTrigger,Trigger1M)),NA())</f>
        <v>1.1713812511811028E-2</v>
      </c>
      <c r="O2638" s="44">
        <f>IFERROR(_xll.qlIndexFixing(ONIndex3M,I2638,TRUE,_xll.ohTrigger(RecalcTrigger,Trigger3M)),NA())</f>
        <v>1.2223067177288272E-2</v>
      </c>
      <c r="P2638" s="44">
        <f>IFERROR(_xll.qlIndexFixing(ONIndex6M,I2638,TRUE,_xll.ohTrigger(RecalcTrigger,Trigger6M)),NA())</f>
        <v>1.1588419029173735E-2</v>
      </c>
      <c r="Q2638" s="183">
        <f>IFERROR(_xll.qlIndexFixing(ONIndex1Y,I2638,TRUE,_xll.ohTrigger(RecalcTrigger,Trigger1Y)),NA())</f>
        <v>1.2428297955260348E-2</v>
      </c>
    </row>
    <row r="2639" spans="2:17" x14ac:dyDescent="0.2">
      <c r="B2639" s="39" t="s">
        <v>42</v>
      </c>
      <c r="D2639" s="42">
        <f>_xll.qlCalendarAdvance(Calendar,$D2638,B2639,"f",FALSE)</f>
        <v>57965</v>
      </c>
      <c r="E2639" s="177">
        <f>_xll.qlInterestRateIndexValueDate(IndexON,D2639)</f>
        <v>57965</v>
      </c>
      <c r="F2639" s="193">
        <f>IFERROR(_xll.qlIndexFixing(IndexON,D2639,TRUE,_xll.ohTrigger(RecalcTrigger,TriggerON)),NA())</f>
        <v>1.1739826391021779E-2</v>
      </c>
      <c r="H2639" s="42">
        <f>_xll.qlCalendarAdvance(Calendar,$H2638,B2639,"f",FALSE)</f>
        <v>57965</v>
      </c>
      <c r="I2639" s="177">
        <f>_xll.qlInterestRateIndexValueDate(Index1M,$H2639)</f>
        <v>57969</v>
      </c>
      <c r="J2639" s="182">
        <f>IFERROR(_xll.qlIndexFixing(Index1M,$H2639,TRUE,_xll.ohTrigger(RecalcTrigger,Trigger1M)),NA())</f>
        <v>1.1696123336689013E-2</v>
      </c>
      <c r="K2639" s="44">
        <f>IFERROR(_xll.qlIndexFixing(Index3M,H2639,TRUE,_xll.ohTrigger(RecalcTrigger,Trigger3M)),NA())</f>
        <v>1.2142469993690405E-2</v>
      </c>
      <c r="L2639" s="44">
        <f>IFERROR(_xll.qlIndexFixing(Index6M,$H2639,TRUE,_xll.ohTrigger(RecalcTrigger,Trigger6M)),NA())</f>
        <v>1.1533015047441199E-2</v>
      </c>
      <c r="M2639" s="183">
        <f>IFERROR(_xll.qlIndexFixing(Index1Y,$H2639,TRUE,_xll.ohTrigger(RecalcTrigger,Trigger1Y)),NA())</f>
        <v>1.2315586128716962E-2</v>
      </c>
      <c r="N2639" s="182">
        <f>IFERROR(_xll.qlIndexFixing(ONIndex1M,I2639,TRUE,_xll.ohTrigger(RecalcTrigger,Trigger1M)),NA())</f>
        <v>1.1705442239495767E-2</v>
      </c>
      <c r="O2639" s="44">
        <f>IFERROR(_xll.qlIndexFixing(ONIndex3M,I2639,TRUE,_xll.ohTrigger(RecalcTrigger,Trigger3M)),NA())</f>
        <v>1.2209000395468905E-2</v>
      </c>
      <c r="P2639" s="44">
        <f>IFERROR(_xll.qlIndexFixing(ONIndex6M,I2639,TRUE,_xll.ohTrigger(RecalcTrigger,Trigger6M)),NA())</f>
        <v>1.1581286632020849E-2</v>
      </c>
      <c r="Q2639" s="183">
        <f>IFERROR(_xll.qlIndexFixing(ONIndex1Y,I2639,TRUE,_xll.ohTrigger(RecalcTrigger,Trigger1Y)),NA())</f>
        <v>1.2420752047921368E-2</v>
      </c>
    </row>
    <row r="2640" spans="2:17" x14ac:dyDescent="0.2">
      <c r="B2640" s="39" t="s">
        <v>42</v>
      </c>
      <c r="D2640" s="42">
        <f>_xll.qlCalendarAdvance(Calendar,$D2639,B2640,"f",FALSE)</f>
        <v>57972</v>
      </c>
      <c r="E2640" s="177">
        <f>_xll.qlInterestRateIndexValueDate(IndexON,D2640)</f>
        <v>57972</v>
      </c>
      <c r="F2640" s="193">
        <f>IFERROR(_xll.qlIndexFixing(IndexON,D2640,TRUE,_xll.ohTrigger(RecalcTrigger,TriggerON)),NA())</f>
        <v>1.1731791468134745E-2</v>
      </c>
      <c r="H2640" s="42">
        <f>_xll.qlCalendarAdvance(Calendar,$H2639,B2640,"f",FALSE)</f>
        <v>57972</v>
      </c>
      <c r="I2640" s="177">
        <f>_xll.qlInterestRateIndexValueDate(Index1M,$H2640)</f>
        <v>57976</v>
      </c>
      <c r="J2640" s="182">
        <f>IFERROR(_xll.qlIndexFixing(Index1M,$H2640,TRUE,_xll.ohTrigger(RecalcTrigger,Trigger1M)),NA())</f>
        <v>1.1687849542274087E-2</v>
      </c>
      <c r="K2640" s="44">
        <f>IFERROR(_xll.qlIndexFixing(Index3M,H2640,TRUE,_xll.ohTrigger(RecalcTrigger,Trigger3M)),NA())</f>
        <v>1.2128729324526161E-2</v>
      </c>
      <c r="L2640" s="44">
        <f>IFERROR(_xll.qlIndexFixing(Index6M,$H2640,TRUE,_xll.ohTrigger(RecalcTrigger,Trigger6M)),NA())</f>
        <v>1.1526876658573664E-2</v>
      </c>
      <c r="M2640" s="183">
        <f>IFERROR(_xll.qlIndexFixing(Index1Y,$H2640,TRUE,_xll.ohTrigger(RecalcTrigger,Trigger1Y)),NA())</f>
        <v>1.2308713048307496E-2</v>
      </c>
      <c r="N2640" s="182">
        <f>IFERROR(_xll.qlIndexFixing(ONIndex1M,I2640,TRUE,_xll.ohTrigger(RecalcTrigger,Trigger1M)),NA())</f>
        <v>1.1697109299477759E-2</v>
      </c>
      <c r="O2640" s="44">
        <f>IFERROR(_xll.qlIndexFixing(ONIndex3M,I2640,TRUE,_xll.ohTrigger(RecalcTrigger,Trigger3M)),NA())</f>
        <v>1.2194984601583414E-2</v>
      </c>
      <c r="P2640" s="44">
        <f>IFERROR(_xll.qlIndexFixing(ONIndex6M,I2640,TRUE,_xll.ohTrigger(RecalcTrigger,Trigger6M)),NA())</f>
        <v>1.1574228489550364E-2</v>
      </c>
      <c r="Q2640" s="183">
        <f>IFERROR(_xll.qlIndexFixing(ONIndex1Y,I2640,TRUE,_xll.ohTrigger(RecalcTrigger,Trigger1Y)),NA())</f>
        <v>1.2413233456092243E-2</v>
      </c>
    </row>
    <row r="2641" spans="2:17" x14ac:dyDescent="0.2">
      <c r="B2641" s="39" t="s">
        <v>42</v>
      </c>
      <c r="D2641" s="42">
        <f>_xll.qlCalendarAdvance(Calendar,$D2640,B2641,"f",FALSE)</f>
        <v>57979</v>
      </c>
      <c r="E2641" s="177">
        <f>_xll.qlInterestRateIndexValueDate(IndexON,D2641)</f>
        <v>57979</v>
      </c>
      <c r="F2641" s="193">
        <f>IFERROR(_xll.qlIndexFixing(IndexON,D2641,TRUE,_xll.ohTrigger(RecalcTrigger,TriggerON)),NA())</f>
        <v>1.1723794157001421E-2</v>
      </c>
      <c r="H2641" s="42">
        <f>_xll.qlCalendarAdvance(Calendar,$H2640,B2641,"f",FALSE)</f>
        <v>57979</v>
      </c>
      <c r="I2641" s="177">
        <f>_xll.qlInterestRateIndexValueDate(Index1M,$H2641)</f>
        <v>57983</v>
      </c>
      <c r="J2641" s="182">
        <f>IFERROR(_xll.qlIndexFixing(Index1M,$H2641,TRUE,_xll.ohTrigger(RecalcTrigger,Trigger1M)),NA())</f>
        <v>1.1679217829677875E-2</v>
      </c>
      <c r="K2641" s="44">
        <f>IFERROR(_xll.qlIndexFixing(Index3M,H2641,TRUE,_xll.ohTrigger(RecalcTrigger,Trigger3M)),NA())</f>
        <v>1.211427666670817E-2</v>
      </c>
      <c r="L2641" s="44">
        <f>IFERROR(_xll.qlIndexFixing(Index6M,$H2641,TRUE,_xll.ohTrigger(RecalcTrigger,Trigger6M)),NA())</f>
        <v>1.1521708913714651E-2</v>
      </c>
      <c r="M2641" s="183">
        <f>IFERROR(_xll.qlIndexFixing(Index1Y,$H2641,TRUE,_xll.ohTrigger(RecalcTrigger,Trigger1Y)),NA())</f>
        <v>1.2301869305900961E-2</v>
      </c>
      <c r="N2641" s="182">
        <f>IFERROR(_xll.qlIndexFixing(ONIndex1M,I2641,TRUE,_xll.ohTrigger(RecalcTrigger,Trigger1M)),NA())</f>
        <v>1.1688813773451656E-2</v>
      </c>
      <c r="O2641" s="44">
        <f>IFERROR(_xll.qlIndexFixing(ONIndex3M,I2641,TRUE,_xll.ohTrigger(RecalcTrigger,Trigger3M)),NA())</f>
        <v>1.2181019915855629E-2</v>
      </c>
      <c r="P2641" s="44">
        <f>IFERROR(_xll.qlIndexFixing(ONIndex6M,I2641,TRUE,_xll.ohTrigger(RecalcTrigger,Trigger6M)),NA())</f>
        <v>1.156724474436821E-2</v>
      </c>
      <c r="Q2641" s="183">
        <f>IFERROR(_xll.qlIndexFixing(ONIndex1Y,I2641,TRUE,_xll.ohTrigger(RecalcTrigger,Trigger1Y)),NA())</f>
        <v>1.2405742240364503E-2</v>
      </c>
    </row>
    <row r="2642" spans="2:17" x14ac:dyDescent="0.2">
      <c r="B2642" s="39" t="s">
        <v>42</v>
      </c>
      <c r="D2642" s="42">
        <f>_xll.qlCalendarAdvance(Calendar,$D2641,B2642,"f",FALSE)</f>
        <v>57986</v>
      </c>
      <c r="E2642" s="177">
        <f>_xll.qlInterestRateIndexValueDate(IndexON,D2642)</f>
        <v>57986</v>
      </c>
      <c r="F2642" s="193">
        <f>IFERROR(_xll.qlIndexFixing(IndexON,D2642,TRUE,_xll.ohTrigger(RecalcTrigger,TriggerON)),NA())</f>
        <v>1.1715834539716141E-2</v>
      </c>
      <c r="H2642" s="42">
        <f>_xll.qlCalendarAdvance(Calendar,$H2641,B2642,"f",FALSE)</f>
        <v>57986</v>
      </c>
      <c r="I2642" s="177">
        <f>_xll.qlInterestRateIndexValueDate(Index1M,$H2642)</f>
        <v>57990</v>
      </c>
      <c r="J2642" s="182">
        <f>IFERROR(_xll.qlIndexFixing(Index1M,$H2642,TRUE,_xll.ohTrigger(RecalcTrigger,Trigger1M)),NA())</f>
        <v>1.167102175254992E-2</v>
      </c>
      <c r="K2642" s="44">
        <f>IFERROR(_xll.qlIndexFixing(Index3M,H2642,TRUE,_xll.ohTrigger(RecalcTrigger,Trigger3M)),NA())</f>
        <v>1.2100643505265799E-2</v>
      </c>
      <c r="L2642" s="44">
        <f>IFERROR(_xll.qlIndexFixing(Index6M,$H2642,TRUE,_xll.ohTrigger(RecalcTrigger,Trigger6M)),NA())</f>
        <v>1.1514830014576595E-2</v>
      </c>
      <c r="M2642" s="183">
        <f>IFERROR(_xll.qlIndexFixing(Index1Y,$H2642,TRUE,_xll.ohTrigger(RecalcTrigger,Trigger1Y)),NA())</f>
        <v>1.2295054962118454E-2</v>
      </c>
      <c r="N2642" s="182">
        <f>IFERROR(_xll.qlIndexFixing(ONIndex1M,I2642,TRUE,_xll.ohTrigger(RecalcTrigger,Trigger1M)),NA())</f>
        <v>1.1680555743511789E-2</v>
      </c>
      <c r="O2642" s="44">
        <f>IFERROR(_xll.qlIndexFixing(ONIndex3M,I2642,TRUE,_xll.ohTrigger(RecalcTrigger,Trigger3M)),NA())</f>
        <v>1.2167106457869892E-2</v>
      </c>
      <c r="P2642" s="44">
        <f>IFERROR(_xll.qlIndexFixing(ONIndex6M,I2642,TRUE,_xll.ohTrigger(RecalcTrigger,Trigger6M)),NA())</f>
        <v>1.1560335539400057E-2</v>
      </c>
      <c r="Q2642" s="183">
        <f>IFERROR(_xll.qlIndexFixing(ONIndex1Y,I2642,TRUE,_xll.ohTrigger(RecalcTrigger,Trigger1Y)),NA())</f>
        <v>1.2398278461249745E-2</v>
      </c>
    </row>
    <row r="2643" spans="2:17" x14ac:dyDescent="0.2">
      <c r="B2643" s="39" t="s">
        <v>42</v>
      </c>
      <c r="D2643" s="42">
        <f>_xll.qlCalendarAdvance(Calendar,$D2642,B2643,"f",FALSE)</f>
        <v>57993</v>
      </c>
      <c r="E2643" s="177">
        <f>_xll.qlInterestRateIndexValueDate(IndexON,D2643)</f>
        <v>57993</v>
      </c>
      <c r="F2643" s="193">
        <f>IFERROR(_xll.qlIndexFixing(IndexON,D2643,TRUE,_xll.ohTrigger(RecalcTrigger,TriggerON)),NA())</f>
        <v>1.1707912697733747E-2</v>
      </c>
      <c r="H2643" s="42">
        <f>_xll.qlCalendarAdvance(Calendar,$H2642,B2643,"f",FALSE)</f>
        <v>57993</v>
      </c>
      <c r="I2643" s="177">
        <f>_xll.qlInterestRateIndexValueDate(Index1M,$H2643)</f>
        <v>57997</v>
      </c>
      <c r="J2643" s="182">
        <f>IFERROR(_xll.qlIndexFixing(Index1M,$H2643,TRUE,_xll.ohTrigger(RecalcTrigger,Trigger1M)),NA())</f>
        <v>1.1662863447377853E-2</v>
      </c>
      <c r="K2643" s="44">
        <f>IFERROR(_xll.qlIndexFixing(Index3M,H2643,TRUE,_xll.ohTrigger(RecalcTrigger,Trigger3M)),NA())</f>
        <v>1.2087062642120427E-2</v>
      </c>
      <c r="L2643" s="44">
        <f>IFERROR(_xll.qlIndexFixing(Index6M,$H2643,TRUE,_xll.ohTrigger(RecalcTrigger,Trigger6M)),NA())</f>
        <v>1.150892204540689E-2</v>
      </c>
      <c r="M2643" s="183">
        <f>IFERROR(_xll.qlIndexFixing(Index1Y,$H2643,TRUE,_xll.ohTrigger(RecalcTrigger,Trigger1Y)),NA())</f>
        <v>1.2288270077579979E-2</v>
      </c>
      <c r="N2643" s="182">
        <f>IFERROR(_xll.qlIndexFixing(ONIndex1M,I2643,TRUE,_xll.ohTrigger(RecalcTrigger,Trigger1M)),NA())</f>
        <v>1.1672335291272873E-2</v>
      </c>
      <c r="O2643" s="44">
        <f>IFERROR(_xll.qlIndexFixing(ONIndex3M,I2643,TRUE,_xll.ohTrigger(RecalcTrigger,Trigger3M)),NA())</f>
        <v>1.2153244347690162E-2</v>
      </c>
      <c r="P2643" s="44">
        <f>IFERROR(_xll.qlIndexFixing(ONIndex6M,I2643,TRUE,_xll.ohTrigger(RecalcTrigger,Trigger6M)),NA())</f>
        <v>1.1553501017411705E-2</v>
      </c>
      <c r="Q2643" s="183">
        <f>IFERROR(_xll.qlIndexFixing(ONIndex1Y,I2643,TRUE,_xll.ohTrigger(RecalcTrigger,Trigger1Y)),NA())</f>
        <v>1.2390842179099693E-2</v>
      </c>
    </row>
    <row r="2644" spans="2:17" x14ac:dyDescent="0.2">
      <c r="B2644" s="39" t="s">
        <v>42</v>
      </c>
      <c r="D2644" s="42">
        <f>_xll.qlCalendarAdvance(Calendar,$D2643,B2644,"f",FALSE)</f>
        <v>58000</v>
      </c>
      <c r="E2644" s="177">
        <f>_xll.qlInterestRateIndexValueDate(IndexON,D2644)</f>
        <v>58000</v>
      </c>
      <c r="F2644" s="193">
        <f>IFERROR(_xll.qlIndexFixing(IndexON,D2644,TRUE,_xll.ohTrigger(RecalcTrigger,TriggerON)),NA())</f>
        <v>1.1700028712748889E-2</v>
      </c>
      <c r="H2644" s="42">
        <f>_xll.qlCalendarAdvance(Calendar,$H2643,B2644,"f",FALSE)</f>
        <v>58000</v>
      </c>
      <c r="I2644" s="177">
        <f>_xll.qlInterestRateIndexValueDate(Index1M,$H2644)</f>
        <v>58004</v>
      </c>
      <c r="J2644" s="182">
        <f>IFERROR(_xll.qlIndexFixing(Index1M,$H2644,TRUE,_xll.ohTrigger(RecalcTrigger,Trigger1M)),NA())</f>
        <v>1.1654742995985248E-2</v>
      </c>
      <c r="K2644" s="44">
        <f>IFERROR(_xll.qlIndexFixing(Index3M,H2644,TRUE,_xll.ohTrigger(RecalcTrigger,Trigger3M)),NA())</f>
        <v>1.2073534196930248E-2</v>
      </c>
      <c r="L2644" s="44">
        <f>IFERROR(_xll.qlIndexFixing(Index6M,$H2644,TRUE,_xll.ohTrigger(RecalcTrigger,Trigger6M)),NA())</f>
        <v>1.1503091168773932E-2</v>
      </c>
      <c r="M2644" s="183">
        <f>IFERROR(_xll.qlIndexFixing(Index1Y,$H2644,TRUE,_xll.ohTrigger(RecalcTrigger,Trigger1Y)),NA())</f>
        <v>1.2281514712907945E-2</v>
      </c>
      <c r="N2644" s="182">
        <f>IFERROR(_xll.qlIndexFixing(ONIndex1M,I2644,TRUE,_xll.ohTrigger(RecalcTrigger,Trigger1M)),NA())</f>
        <v>1.1664152498749303E-2</v>
      </c>
      <c r="O2644" s="44">
        <f>IFERROR(_xll.qlIndexFixing(ONIndex3M,I2644,TRUE,_xll.ohTrigger(RecalcTrigger,Trigger3M)),NA())</f>
        <v>1.2139433704820846E-2</v>
      </c>
      <c r="P2644" s="44">
        <f>IFERROR(_xll.qlIndexFixing(ONIndex6M,I2644,TRUE,_xll.ohTrigger(RecalcTrigger,Trigger6M)),NA())</f>
        <v>1.1546741321488696E-2</v>
      </c>
      <c r="Q2644" s="183">
        <f>IFERROR(_xll.qlIndexFixing(ONIndex1Y,I2644,TRUE,_xll.ohTrigger(RecalcTrigger,Trigger1Y)),NA())</f>
        <v>1.2383433454346005E-2</v>
      </c>
    </row>
    <row r="2645" spans="2:17" x14ac:dyDescent="0.2">
      <c r="B2645" s="39" t="s">
        <v>42</v>
      </c>
      <c r="D2645" s="42">
        <f>_xll.qlCalendarAdvance(Calendar,$D2644,B2645,"f",FALSE)</f>
        <v>58007</v>
      </c>
      <c r="E2645" s="177">
        <f>_xll.qlInterestRateIndexValueDate(IndexON,D2645)</f>
        <v>58007</v>
      </c>
      <c r="F2645" s="193">
        <f>IFERROR(_xll.qlIndexFixing(IndexON,D2645,TRUE,_xll.ohTrigger(RecalcTrigger,TriggerON)),NA())</f>
        <v>1.1692182666136475E-2</v>
      </c>
      <c r="H2645" s="42">
        <f>_xll.qlCalendarAdvance(Calendar,$H2644,B2645,"f",FALSE)</f>
        <v>58007</v>
      </c>
      <c r="I2645" s="177">
        <f>_xll.qlInterestRateIndexValueDate(Index1M,$H2645)</f>
        <v>58011</v>
      </c>
      <c r="J2645" s="182">
        <f>IFERROR(_xll.qlIndexFixing(Index1M,$H2645,TRUE,_xll.ohTrigger(RecalcTrigger,Trigger1M)),NA())</f>
        <v>1.164666048019827E-2</v>
      </c>
      <c r="K2645" s="44">
        <f>IFERROR(_xll.qlIndexFixing(Index3M,H2645,TRUE,_xll.ohTrigger(RecalcTrigger,Trigger3M)),NA())</f>
        <v>1.2060058289356065E-2</v>
      </c>
      <c r="L2645" s="44">
        <f>IFERROR(_xll.qlIndexFixing(Index6M,$H2645,TRUE,_xll.ohTrigger(RecalcTrigger,Trigger6M)),NA())</f>
        <v>1.1497337527676305E-2</v>
      </c>
      <c r="M2645" s="183">
        <f>IFERROR(_xll.qlIndexFixing(Index1Y,$H2645,TRUE,_xll.ohTrigger(RecalcTrigger,Trigger1Y)),NA())</f>
        <v>1.2274788928724543E-2</v>
      </c>
      <c r="N2645" s="182">
        <f>IFERROR(_xll.qlIndexFixing(ONIndex1M,I2645,TRUE,_xll.ohTrigger(RecalcTrigger,Trigger1M)),NA())</f>
        <v>1.1656007447395922E-2</v>
      </c>
      <c r="O2645" s="44">
        <f>IFERROR(_xll.qlIndexFixing(ONIndex3M,I2645,TRUE,_xll.ohTrigger(RecalcTrigger,Trigger3M)),NA())</f>
        <v>1.2125674649245965E-2</v>
      </c>
      <c r="P2645" s="44">
        <f>IFERROR(_xll.qlIndexFixing(ONIndex6M,I2645,TRUE,_xll.ohTrigger(RecalcTrigger,Trigger6M)),NA())</f>
        <v>1.1540056594236958E-2</v>
      </c>
      <c r="Q2645" s="183">
        <f>IFERROR(_xll.qlIndexFixing(ONIndex1Y,I2645,TRUE,_xll.ohTrigger(RecalcTrigger,Trigger1Y)),NA())</f>
        <v>1.2376052347660149E-2</v>
      </c>
    </row>
    <row r="2646" spans="2:17" x14ac:dyDescent="0.2">
      <c r="B2646" s="39" t="s">
        <v>42</v>
      </c>
      <c r="D2646" s="42">
        <f>_xll.qlCalendarAdvance(Calendar,$D2645,B2646,"f",FALSE)</f>
        <v>58014</v>
      </c>
      <c r="E2646" s="177">
        <f>_xll.qlInterestRateIndexValueDate(IndexON,D2646)</f>
        <v>58014</v>
      </c>
      <c r="F2646" s="193">
        <f>IFERROR(_xll.qlIndexFixing(IndexON,D2646,TRUE,_xll.ohTrigger(RecalcTrigger,TriggerON)),NA())</f>
        <v>1.1684374639990835E-2</v>
      </c>
      <c r="H2646" s="42">
        <f>_xll.qlCalendarAdvance(Calendar,$H2645,B2646,"f",FALSE)</f>
        <v>58014</v>
      </c>
      <c r="I2646" s="177">
        <f>_xll.qlInterestRateIndexValueDate(Index1M,$H2646)</f>
        <v>58018</v>
      </c>
      <c r="J2646" s="182">
        <f>IFERROR(_xll.qlIndexFixing(Index1M,$H2646,TRUE,_xll.ohTrigger(RecalcTrigger,Trigger1M)),NA())</f>
        <v>1.1638999261810667E-2</v>
      </c>
      <c r="K2646" s="44">
        <f>IFERROR(_xll.qlIndexFixing(Index3M,H2646,TRUE,_xll.ohTrigger(RecalcTrigger,Trigger3M)),NA())</f>
        <v>1.2046635039057814E-2</v>
      </c>
      <c r="L2646" s="44">
        <f>IFERROR(_xll.qlIndexFixing(Index6M,$H2646,TRUE,_xll.ohTrigger(RecalcTrigger,Trigger6M)),NA())</f>
        <v>1.149166126511654E-2</v>
      </c>
      <c r="M2646" s="183">
        <f>IFERROR(_xll.qlIndexFixing(Index1Y,$H2646,TRUE,_xll.ohTrigger(RecalcTrigger,Trigger1Y)),NA())</f>
        <v>1.2268092785653502E-2</v>
      </c>
      <c r="N2646" s="182">
        <f>IFERROR(_xll.qlIndexFixing(ONIndex1M,I2646,TRUE,_xll.ohTrigger(RecalcTrigger,Trigger1M)),NA())</f>
        <v>1.1647900219227125E-2</v>
      </c>
      <c r="O2646" s="44">
        <f>IFERROR(_xll.qlIndexFixing(ONIndex3M,I2646,TRUE,_xll.ohTrigger(RecalcTrigger,Trigger3M)),NA())</f>
        <v>1.2111967300949544E-2</v>
      </c>
      <c r="P2646" s="44">
        <f>IFERROR(_xll.qlIndexFixing(ONIndex6M,I2646,TRUE,_xll.ohTrigger(RecalcTrigger,Trigger6M)),NA())</f>
        <v>1.1533446978662099E-2</v>
      </c>
      <c r="Q2646" s="183">
        <f>IFERROR(_xll.qlIndexFixing(ONIndex1Y,I2646,TRUE,_xll.ohTrigger(RecalcTrigger,Trigger1Y)),NA())</f>
        <v>1.2368698919154042E-2</v>
      </c>
    </row>
    <row r="2647" spans="2:17" x14ac:dyDescent="0.2">
      <c r="B2647" s="39" t="s">
        <v>42</v>
      </c>
      <c r="D2647" s="42">
        <f>_xll.qlCalendarAdvance(Calendar,$D2646,B2647,"f",FALSE)</f>
        <v>58021</v>
      </c>
      <c r="E2647" s="177">
        <f>_xll.qlInterestRateIndexValueDate(IndexON,D2647)</f>
        <v>58021</v>
      </c>
      <c r="F2647" s="193">
        <f>IFERROR(_xll.qlIndexFixing(IndexON,D2647,TRUE,_xll.ohTrigger(RecalcTrigger,TriggerON)),NA())</f>
        <v>1.1676604715606942E-2</v>
      </c>
      <c r="H2647" s="42">
        <f>_xll.qlCalendarAdvance(Calendar,$H2646,B2647,"f",FALSE)</f>
        <v>58021</v>
      </c>
      <c r="I2647" s="177">
        <f>_xll.qlInterestRateIndexValueDate(Index1M,$H2647)</f>
        <v>58025</v>
      </c>
      <c r="J2647" s="182">
        <f>IFERROR(_xll.qlIndexFixing(Index1M,$H2647,TRUE,_xll.ohTrigger(RecalcTrigger,Trigger1M)),NA())</f>
        <v>1.1630990393082463E-2</v>
      </c>
      <c r="K2647" s="44">
        <f>IFERROR(_xll.qlIndexFixing(Index3M,H2647,TRUE,_xll.ohTrigger(RecalcTrigger,Trigger3M)),NA())</f>
        <v>1.2033264565695428E-2</v>
      </c>
      <c r="L2647" s="44">
        <f>IFERROR(_xll.qlIndexFixing(Index6M,$H2647,TRUE,_xll.ohTrigger(RecalcTrigger,Trigger6M)),NA())</f>
        <v>1.148606252410991E-2</v>
      </c>
      <c r="M2647" s="183">
        <f>IFERROR(_xll.qlIndexFixing(Index1Y,$H2647,TRUE,_xll.ohTrigger(RecalcTrigger,Trigger1Y)),NA())</f>
        <v>1.2261426344319641E-2</v>
      </c>
      <c r="N2647" s="182">
        <f>IFERROR(_xll.qlIndexFixing(ONIndex1M,I2647,TRUE,_xll.ohTrigger(RecalcTrigger,Trigger1M)),NA())</f>
        <v>1.1639830896177372E-2</v>
      </c>
      <c r="O2647" s="44">
        <f>IFERROR(_xll.qlIndexFixing(ONIndex3M,I2647,TRUE,_xll.ohTrigger(RecalcTrigger,Trigger3M)),NA())</f>
        <v>1.2098311779435988E-2</v>
      </c>
      <c r="P2647" s="44">
        <f>IFERROR(_xll.qlIndexFixing(ONIndex6M,I2647,TRUE,_xll.ohTrigger(RecalcTrigger,Trigger6M)),NA())</f>
        <v>1.1526912617609852E-2</v>
      </c>
      <c r="Q2647" s="183">
        <f>IFERROR(_xll.qlIndexFixing(ONIndex1Y,I2647,TRUE,_xll.ohTrigger(RecalcTrigger,Trigger1Y)),NA())</f>
        <v>1.2361373229579087E-2</v>
      </c>
    </row>
    <row r="2648" spans="2:17" x14ac:dyDescent="0.2">
      <c r="B2648" s="39" t="s">
        <v>42</v>
      </c>
      <c r="D2648" s="42">
        <f>_xll.qlCalendarAdvance(Calendar,$D2647,B2648,"f",FALSE)</f>
        <v>58028</v>
      </c>
      <c r="E2648" s="177">
        <f>_xll.qlInterestRateIndexValueDate(IndexON,D2648)</f>
        <v>58028</v>
      </c>
      <c r="F2648" s="193">
        <f>IFERROR(_xll.qlIndexFixing(IndexON,D2648,TRUE,_xll.ohTrigger(RecalcTrigger,TriggerON)),NA())</f>
        <v>1.1668872974679445E-2</v>
      </c>
      <c r="H2648" s="42">
        <f>_xll.qlCalendarAdvance(Calendar,$H2647,B2648,"f",FALSE)</f>
        <v>58028</v>
      </c>
      <c r="I2648" s="177">
        <f>_xll.qlInterestRateIndexValueDate(Index1M,$H2648)</f>
        <v>58032</v>
      </c>
      <c r="J2648" s="182">
        <f>IFERROR(_xll.qlIndexFixing(Index1M,$H2648,TRUE,_xll.ohTrigger(RecalcTrigger,Trigger1M)),NA())</f>
        <v>1.1623019698157044E-2</v>
      </c>
      <c r="K2648" s="44">
        <f>IFERROR(_xll.qlIndexFixing(Index3M,H2648,TRUE,_xll.ohTrigger(RecalcTrigger,Trigger3M)),NA())</f>
        <v>1.2019946988928842E-2</v>
      </c>
      <c r="L2648" s="44">
        <f>IFERROR(_xll.qlIndexFixing(Index6M,$H2648,TRUE,_xll.ohTrigger(RecalcTrigger,Trigger6M)),NA())</f>
        <v>1.1480541447674755E-2</v>
      </c>
      <c r="M2648" s="183">
        <f>IFERROR(_xll.qlIndexFixing(Index1Y,$H2648,TRUE,_xll.ohTrigger(RecalcTrigger,Trigger1Y)),NA())</f>
        <v>1.2254789665348653E-2</v>
      </c>
      <c r="N2648" s="182">
        <f>IFERROR(_xll.qlIndexFixing(ONIndex1M,I2648,TRUE,_xll.ohTrigger(RecalcTrigger,Trigger1M)),NA())</f>
        <v>1.1631799559941314E-2</v>
      </c>
      <c r="O2648" s="44">
        <f>IFERROR(_xll.qlIndexFixing(ONIndex3M,I2648,TRUE,_xll.ohTrigger(RecalcTrigger,Trigger3M)),NA())</f>
        <v>1.2084708204849193E-2</v>
      </c>
      <c r="P2648" s="44">
        <f>IFERROR(_xll.qlIndexFixing(ONIndex6M,I2648,TRUE,_xll.ohTrigger(RecalcTrigger,Trigger6M)),NA())</f>
        <v>1.1520453653686147E-2</v>
      </c>
      <c r="Q2648" s="183">
        <f>IFERROR(_xll.qlIndexFixing(ONIndex1Y,I2648,TRUE,_xll.ohTrigger(RecalcTrigger,Trigger1Y)),NA())</f>
        <v>1.2354075339526815E-2</v>
      </c>
    </row>
    <row r="2649" spans="2:17" x14ac:dyDescent="0.2">
      <c r="B2649" s="39" t="s">
        <v>42</v>
      </c>
      <c r="D2649" s="42">
        <f>_xll.qlCalendarAdvance(Calendar,$D2648,B2649,"f",FALSE)</f>
        <v>58035</v>
      </c>
      <c r="E2649" s="177">
        <f>_xll.qlInterestRateIndexValueDate(IndexON,D2649)</f>
        <v>58035</v>
      </c>
      <c r="F2649" s="193">
        <f>IFERROR(_xll.qlIndexFixing(IndexON,D2649,TRUE,_xll.ohTrigger(RecalcTrigger,TriggerON)),NA())</f>
        <v>1.1661179499142804E-2</v>
      </c>
      <c r="H2649" s="42">
        <f>_xll.qlCalendarAdvance(Calendar,$H2648,B2649,"f",FALSE)</f>
        <v>58035</v>
      </c>
      <c r="I2649" s="177">
        <f>_xll.qlInterestRateIndexValueDate(Index1M,$H2649)</f>
        <v>58039</v>
      </c>
      <c r="J2649" s="182">
        <f>IFERROR(_xll.qlIndexFixing(Index1M,$H2649,TRUE,_xll.ohTrigger(RecalcTrigger,Trigger1M)),NA())</f>
        <v>1.1614335789291719E-2</v>
      </c>
      <c r="K2649" s="44">
        <f>IFERROR(_xll.qlIndexFixing(Index3M,H2649,TRUE,_xll.ohTrigger(RecalcTrigger,Trigger3M)),NA())</f>
        <v>1.2006682428422333E-2</v>
      </c>
      <c r="L2649" s="44">
        <f>IFERROR(_xll.qlIndexFixing(Index6M,$H2649,TRUE,_xll.ohTrigger(RecalcTrigger,Trigger6M)),NA())</f>
        <v>1.1475098178838647E-2</v>
      </c>
      <c r="M2649" s="183">
        <f>IFERROR(_xll.qlIndexFixing(Index1Y,$H2649,TRUE,_xll.ohTrigger(RecalcTrigger,Trigger1Y)),NA())</f>
        <v>1.2248182809367333E-2</v>
      </c>
      <c r="N2649" s="182">
        <f>IFERROR(_xll.qlIndexFixing(ONIndex1M,I2649,TRUE,_xll.ohTrigger(RecalcTrigger,Trigger1M)),NA())</f>
        <v>1.1623806292453409E-2</v>
      </c>
      <c r="O2649" s="44">
        <f>IFERROR(_xll.qlIndexFixing(ONIndex3M,I2649,TRUE,_xll.ohTrigger(RecalcTrigger,Trigger3M)),NA())</f>
        <v>1.2071156696853436E-2</v>
      </c>
      <c r="P2649" s="44">
        <f>IFERROR(_xll.qlIndexFixing(ONIndex6M,I2649,TRUE,_xll.ohTrigger(RecalcTrigger,Trigger6M)),NA())</f>
        <v>1.1514070229976525E-2</v>
      </c>
      <c r="Q2649" s="183">
        <f>IFERROR(_xll.qlIndexFixing(ONIndex1Y,I2649,TRUE,_xll.ohTrigger(RecalcTrigger,Trigger1Y)),NA())</f>
        <v>1.2346805309189079E-2</v>
      </c>
    </row>
    <row r="2650" spans="2:17" x14ac:dyDescent="0.2">
      <c r="B2650" s="39" t="s">
        <v>42</v>
      </c>
      <c r="D2650" s="42">
        <f>_xll.qlCalendarAdvance(Calendar,$D2649,B2650,"f",FALSE)</f>
        <v>58042</v>
      </c>
      <c r="E2650" s="177">
        <f>_xll.qlInterestRateIndexValueDate(IndexON,D2650)</f>
        <v>58042</v>
      </c>
      <c r="F2650" s="193">
        <f>IFERROR(_xll.qlIndexFixing(IndexON,D2650,TRUE,_xll.ohTrigger(RecalcTrigger,TriggerON)),NA())</f>
        <v>1.1653524370132118E-2</v>
      </c>
      <c r="H2650" s="42">
        <f>_xll.qlCalendarAdvance(Calendar,$H2649,B2650,"f",FALSE)</f>
        <v>58042</v>
      </c>
      <c r="I2650" s="177">
        <f>_xll.qlInterestRateIndexValueDate(Index1M,$H2650)</f>
        <v>58046</v>
      </c>
      <c r="J2650" s="182">
        <f>IFERROR(_xll.qlIndexFixing(Index1M,$H2650,TRUE,_xll.ohTrigger(RecalcTrigger,Trigger1M)),NA())</f>
        <v>1.160681979905186E-2</v>
      </c>
      <c r="K2650" s="44">
        <f>IFERROR(_xll.qlIndexFixing(Index3M,H2650,TRUE,_xll.ohTrigger(RecalcTrigger,Trigger3M)),NA())</f>
        <v>1.1994205025841878E-2</v>
      </c>
      <c r="L2650" s="44">
        <f>IFERROR(_xll.qlIndexFixing(Index6M,$H2650,TRUE,_xll.ohTrigger(RecalcTrigger,Trigger6M)),NA())</f>
        <v>1.1469732860635299E-2</v>
      </c>
      <c r="M2650" s="183">
        <f>IFERROR(_xll.qlIndexFixing(Index1Y,$H2650,TRUE,_xll.ohTrigger(RecalcTrigger,Trigger1Y)),NA())</f>
        <v>1.2241605837003568E-2</v>
      </c>
      <c r="N2650" s="182">
        <f>IFERROR(_xll.qlIndexFixing(ONIndex1M,I2650,TRUE,_xll.ohTrigger(RecalcTrigger,Trigger1M)),NA())</f>
        <v>1.1615851175408309E-2</v>
      </c>
      <c r="O2650" s="44">
        <f>IFERROR(_xll.qlIndexFixing(ONIndex3M,I2650,TRUE,_xll.ohTrigger(RecalcTrigger,Trigger3M)),NA())</f>
        <v>1.205765737543274E-2</v>
      </c>
      <c r="P2650" s="44">
        <f>IFERROR(_xll.qlIndexFixing(ONIndex6M,I2650,TRUE,_xll.ohTrigger(RecalcTrigger,Trigger6M)),NA())</f>
        <v>1.1507762489406659E-2</v>
      </c>
      <c r="Q2650" s="183">
        <f>IFERROR(_xll.qlIndexFixing(ONIndex1Y,I2650,TRUE,_xll.ohTrigger(RecalcTrigger,Trigger1Y)),NA())</f>
        <v>1.2339563199077475E-2</v>
      </c>
    </row>
    <row r="2651" spans="2:17" x14ac:dyDescent="0.2">
      <c r="B2651" s="39" t="s">
        <v>42</v>
      </c>
      <c r="D2651" s="42">
        <f>_xll.qlCalendarAdvance(Calendar,$D2650,B2651,"f",FALSE)</f>
        <v>58049</v>
      </c>
      <c r="E2651" s="177">
        <f>_xll.qlInterestRateIndexValueDate(IndexON,D2651)</f>
        <v>58049</v>
      </c>
      <c r="F2651" s="193">
        <f>IFERROR(_xll.qlIndexFixing(IndexON,D2651,TRUE,_xll.ohTrigger(RecalcTrigger,TriggerON)),NA())</f>
        <v>1.1645907669421973E-2</v>
      </c>
      <c r="H2651" s="42">
        <f>_xll.qlCalendarAdvance(Calendar,$H2650,B2651,"f",FALSE)</f>
        <v>58049</v>
      </c>
      <c r="I2651" s="177">
        <f>_xll.qlInterestRateIndexValueDate(Index1M,$H2651)</f>
        <v>58053</v>
      </c>
      <c r="J2651" s="182">
        <f>IFERROR(_xll.qlIndexFixing(Index1M,$H2651,TRUE,_xll.ohTrigger(RecalcTrigger,Trigger1M)),NA())</f>
        <v>1.1598966615144819E-2</v>
      </c>
      <c r="K2651" s="44">
        <f>IFERROR(_xll.qlIndexFixing(Index3M,H2651,TRUE,_xll.ohTrigger(RecalcTrigger,Trigger3M)),NA())</f>
        <v>1.198104346783139E-2</v>
      </c>
      <c r="L2651" s="44">
        <f>IFERROR(_xll.qlIndexFixing(Index6M,$H2651,TRUE,_xll.ohTrigger(RecalcTrigger,Trigger6M)),NA())</f>
        <v>1.1464445636108971E-2</v>
      </c>
      <c r="M2651" s="183">
        <f>IFERROR(_xll.qlIndexFixing(Index1Y,$H2651,TRUE,_xll.ohTrigger(RecalcTrigger,Trigger1Y)),NA())</f>
        <v>1.223505880888546E-2</v>
      </c>
      <c r="N2651" s="182">
        <f>IFERROR(_xll.qlIndexFixing(ONIndex1M,I2651,TRUE,_xll.ohTrigger(RecalcTrigger,Trigger1M)),NA())</f>
        <v>1.1607934290580602E-2</v>
      </c>
      <c r="O2651" s="44">
        <f>IFERROR(_xll.qlIndexFixing(ONIndex3M,I2651,TRUE,_xll.ohTrigger(RecalcTrigger,Trigger3M)),NA())</f>
        <v>1.2044210360091512E-2</v>
      </c>
      <c r="P2651" s="44">
        <f>IFERROR(_xll.qlIndexFixing(ONIndex6M,I2651,TRUE,_xll.ohTrigger(RecalcTrigger,Trigger6M)),NA())</f>
        <v>1.1501530574502539E-2</v>
      </c>
      <c r="Q2651" s="183">
        <f>IFERROR(_xll.qlIndexFixing(ONIndex1Y,I2651,TRUE,_xll.ohTrigger(RecalcTrigger,Trigger1Y)),NA())</f>
        <v>1.2332349069703596E-2</v>
      </c>
    </row>
    <row r="2652" spans="2:17" x14ac:dyDescent="0.2">
      <c r="B2652" s="39" t="s">
        <v>42</v>
      </c>
      <c r="D2652" s="42">
        <f>_xll.qlCalendarAdvance(Calendar,$D2651,B2652,"f",FALSE)</f>
        <v>58056</v>
      </c>
      <c r="E2652" s="177">
        <f>_xll.qlInterestRateIndexValueDate(IndexON,D2652)</f>
        <v>58056</v>
      </c>
      <c r="F2652" s="193">
        <f>IFERROR(_xll.qlIndexFixing(IndexON,D2652,TRUE,_xll.ohTrigger(RecalcTrigger,TriggerON)),NA())</f>
        <v>1.1638329478786957E-2</v>
      </c>
      <c r="H2652" s="42">
        <f>_xll.qlCalendarAdvance(Calendar,$H2651,B2652,"f",FALSE)</f>
        <v>58056</v>
      </c>
      <c r="I2652" s="177">
        <f>_xll.qlInterestRateIndexValueDate(Index1M,$H2652)</f>
        <v>58060</v>
      </c>
      <c r="J2652" s="182">
        <f>IFERROR(_xll.qlIndexFixing(Index1M,$H2652,TRUE,_xll.ohTrigger(RecalcTrigger,Trigger1M)),NA())</f>
        <v>1.1591151939592993E-2</v>
      </c>
      <c r="K2652" s="44">
        <f>IFERROR(_xll.qlIndexFixing(Index3M,H2652,TRUE,_xll.ohTrigger(RecalcTrigger,Trigger3M)),NA())</f>
        <v>1.1967935274266952E-2</v>
      </c>
      <c r="L2652" s="44">
        <f>IFERROR(_xll.qlIndexFixing(Index6M,$H2652,TRUE,_xll.ohTrigger(RecalcTrigger,Trigger6M)),NA())</f>
        <v>1.1459236648307435E-2</v>
      </c>
      <c r="M2652" s="183">
        <f>IFERROR(_xll.qlIndexFixing(Index1Y,$H2652,TRUE,_xll.ohTrigger(RecalcTrigger,Trigger1Y)),NA())</f>
        <v>1.2228541785643962E-2</v>
      </c>
      <c r="N2652" s="182">
        <f>IFERROR(_xll.qlIndexFixing(ONIndex1M,I2652,TRUE,_xll.ohTrigger(RecalcTrigger,Trigger1M)),NA())</f>
        <v>1.1600055719984681E-2</v>
      </c>
      <c r="O2652" s="44">
        <f>IFERROR(_xll.qlIndexFixing(ONIndex3M,I2652,TRUE,_xll.ohTrigger(RecalcTrigger,Trigger3M)),NA())</f>
        <v>1.2030815770973646E-2</v>
      </c>
      <c r="P2652" s="44">
        <f>IFERROR(_xll.qlIndexFixing(ONIndex6M,I2652,TRUE,_xll.ohTrigger(RecalcTrigger,Trigger6M)),NA())</f>
        <v>1.1495374628429644E-2</v>
      </c>
      <c r="Q2652" s="183">
        <f>IFERROR(_xll.qlIndexFixing(ONIndex1Y,I2652,TRUE,_xll.ohTrigger(RecalcTrigger,Trigger1Y)),NA())</f>
        <v>1.2325162981419169E-2</v>
      </c>
    </row>
    <row r="2653" spans="2:17" x14ac:dyDescent="0.2">
      <c r="B2653" s="39" t="s">
        <v>42</v>
      </c>
      <c r="D2653" s="42">
        <f>_xll.qlCalendarAdvance(Calendar,$D2652,B2653,"f",FALSE)</f>
        <v>58063</v>
      </c>
      <c r="E2653" s="177">
        <f>_xll.qlInterestRateIndexValueDate(IndexON,D2653)</f>
        <v>58063</v>
      </c>
      <c r="F2653" s="193">
        <f>IFERROR(_xll.qlIndexFixing(IndexON,D2653,TRUE,_xll.ohTrigger(RecalcTrigger,TriggerON)),NA())</f>
        <v>1.1630789879921721E-2</v>
      </c>
      <c r="H2653" s="42">
        <f>_xll.qlCalendarAdvance(Calendar,$H2652,B2653,"f",FALSE)</f>
        <v>58063</v>
      </c>
      <c r="I2653" s="177">
        <f>_xll.qlInterestRateIndexValueDate(Index1M,$H2653)</f>
        <v>58067</v>
      </c>
      <c r="J2653" s="182">
        <f>IFERROR(_xll.qlIndexFixing(Index1M,$H2653,TRUE,_xll.ohTrigger(RecalcTrigger,Trigger1M)),NA())</f>
        <v>1.1583375854227697E-2</v>
      </c>
      <c r="K2653" s="44">
        <f>IFERROR(_xll.qlIndexFixing(Index3M,H2653,TRUE,_xll.ohTrigger(RecalcTrigger,Trigger3M)),NA())</f>
        <v>1.1954880564813719E-2</v>
      </c>
      <c r="L2653" s="44">
        <f>IFERROR(_xll.qlIndexFixing(Index6M,$H2653,TRUE,_xll.ohTrigger(RecalcTrigger,Trigger6M)),NA())</f>
        <v>1.1454106040290759E-2</v>
      </c>
      <c r="M2653" s="183">
        <f>IFERROR(_xll.qlIndexFixing(Index1Y,$H2653,TRUE,_xll.ohTrigger(RecalcTrigger,Trigger1Y)),NA())</f>
        <v>1.2222054827909808E-2</v>
      </c>
      <c r="N2653" s="182">
        <f>IFERROR(_xll.qlIndexFixing(ONIndex1M,I2653,TRUE,_xll.ohTrigger(RecalcTrigger,Trigger1M)),NA())</f>
        <v>1.1589240571181492E-2</v>
      </c>
      <c r="O2653" s="44">
        <f>IFERROR(_xll.qlIndexFixing(ONIndex3M,I2653,TRUE,_xll.ohTrigger(RecalcTrigger,Trigger3M)),NA())</f>
        <v>1.2012172972681867E-2</v>
      </c>
      <c r="P2653" s="44">
        <f>IFERROR(_xll.qlIndexFixing(ONIndex6M,I2653,TRUE,_xll.ohTrigger(RecalcTrigger,Trigger6M)),NA())</f>
        <v>1.1487079520975385E-2</v>
      </c>
      <c r="Q2653" s="183">
        <f>IFERROR(_xll.qlIndexFixing(ONIndex1Y,I2653,TRUE,_xll.ohTrigger(RecalcTrigger,Trigger1Y)),NA())</f>
        <v>1.2315367372695007E-2</v>
      </c>
    </row>
    <row r="2654" spans="2:17" x14ac:dyDescent="0.2">
      <c r="B2654" s="39" t="s">
        <v>42</v>
      </c>
      <c r="D2654" s="42">
        <f>_xll.qlCalendarAdvance(Calendar,$D2653,B2654,"f",FALSE)</f>
        <v>58071</v>
      </c>
      <c r="E2654" s="177">
        <f>_xll.qlInterestRateIndexValueDate(IndexON,D2654)</f>
        <v>58071</v>
      </c>
      <c r="F2654" s="193">
        <f>IFERROR(_xll.qlIndexFixing(IndexON,D2654,TRUE,_xll.ohTrigger(RecalcTrigger,TriggerON)),NA())</f>
        <v>1.1621528357359523E-2</v>
      </c>
      <c r="H2654" s="42">
        <f>_xll.qlCalendarAdvance(Calendar,$H2653,B2654,"f",FALSE)</f>
        <v>58071</v>
      </c>
      <c r="I2654" s="177">
        <f>_xll.qlInterestRateIndexValueDate(Index1M,$H2654)</f>
        <v>58075</v>
      </c>
      <c r="J2654" s="182">
        <f>IFERROR(_xll.qlIndexFixing(Index1M,$H2654,TRUE,_xll.ohTrigger(RecalcTrigger,Trigger1M)),NA())</f>
        <v>1.1574536257776753E-2</v>
      </c>
      <c r="K2654" s="44">
        <f>IFERROR(_xll.qlIndexFixing(Index3M,H2654,TRUE,_xll.ohTrigger(RecalcTrigger,Trigger3M)),NA())</f>
        <v>1.1943630772397669E-2</v>
      </c>
      <c r="L2654" s="44">
        <f>IFERROR(_xll.qlIndexFixing(Index6M,$H2654,TRUE,_xll.ohTrigger(RecalcTrigger,Trigger6M)),NA())</f>
        <v>1.1448490126595177E-2</v>
      </c>
      <c r="M2654" s="183">
        <f>IFERROR(_xll.qlIndexFixing(Index1Y,$H2654,TRUE,_xll.ohTrigger(RecalcTrigger,Trigger1Y)),NA())</f>
        <v>1.2214678054613053E-2</v>
      </c>
      <c r="N2654" s="182">
        <f>IFERROR(_xll.qlIndexFixing(ONIndex1M,I2654,TRUE,_xll.ohTrigger(RecalcTrigger,Trigger1M)),NA())</f>
        <v>1.1581454889242337E-2</v>
      </c>
      <c r="O2654" s="44">
        <f>IFERROR(_xll.qlIndexFixing(ONIndex3M,I2654,TRUE,_xll.ohTrigger(RecalcTrigger,Trigger3M)),NA())</f>
        <v>1.199890531895953E-2</v>
      </c>
      <c r="P2654" s="44">
        <f>IFERROR(_xll.qlIndexFixing(ONIndex6M,I2654,TRUE,_xll.ohTrigger(RecalcTrigger,Trigger6M)),NA())</f>
        <v>1.148110828490978E-2</v>
      </c>
      <c r="Q2654" s="183">
        <f>IFERROR(_xll.qlIndexFixing(ONIndex1Y,I2654,TRUE,_xll.ohTrigger(RecalcTrigger,Trigger1Y)),NA())</f>
        <v>1.2308249150017048E-2</v>
      </c>
    </row>
    <row r="2655" spans="2:17" x14ac:dyDescent="0.2">
      <c r="B2655" s="39" t="s">
        <v>42</v>
      </c>
      <c r="D2655" s="42">
        <f>_xll.qlCalendarAdvance(Calendar,$D2654,B2655,"f",FALSE)</f>
        <v>58078</v>
      </c>
      <c r="E2655" s="177">
        <f>_xll.qlInterestRateIndexValueDate(IndexON,D2655)</f>
        <v>58078</v>
      </c>
      <c r="F2655" s="193">
        <f>IFERROR(_xll.qlIndexFixing(IndexON,D2655,TRUE,_xll.ohTrigger(RecalcTrigger,TriggerON)),NA())</f>
        <v>1.1614076794126404E-2</v>
      </c>
      <c r="H2655" s="42">
        <f>_xll.qlCalendarAdvance(Calendar,$H2654,B2655,"f",FALSE)</f>
        <v>58078</v>
      </c>
      <c r="I2655" s="177">
        <f>_xll.qlInterestRateIndexValueDate(Index1M,$H2655)</f>
        <v>58082</v>
      </c>
      <c r="J2655" s="182">
        <f>IFERROR(_xll.qlIndexFixing(Index1M,$H2655,TRUE,_xll.ohTrigger(RecalcTrigger,Trigger1M)),NA())</f>
        <v>1.1566843141189111E-2</v>
      </c>
      <c r="K2655" s="44">
        <f>IFERROR(_xll.qlIndexFixing(Index3M,H2655,TRUE,_xll.ohTrigger(RecalcTrigger,Trigger3M)),NA())</f>
        <v>1.1927803634121048E-2</v>
      </c>
      <c r="L2655" s="44">
        <f>IFERROR(_xll.qlIndexFixing(Index6M,$H2655,TRUE,_xll.ohTrigger(RecalcTrigger,Trigger6M)),NA())</f>
        <v>1.1443522445027859E-2</v>
      </c>
      <c r="M2655" s="183">
        <f>IFERROR(_xll.qlIndexFixing(Index1Y,$H2655,TRUE,_xll.ohTrigger(RecalcTrigger,Trigger1Y)),NA())</f>
        <v>1.2208255727136647E-2</v>
      </c>
      <c r="N2655" s="182">
        <f>IFERROR(_xll.qlIndexFixing(ONIndex1M,I2655,TRUE,_xll.ohTrigger(RecalcTrigger,Trigger1M)),NA())</f>
        <v>1.1575544843775987E-2</v>
      </c>
      <c r="O2655" s="44">
        <f>IFERROR(_xll.qlIndexFixing(ONIndex3M,I2655,TRUE,_xll.ohTrigger(RecalcTrigger,Trigger3M)),NA())</f>
        <v>1.1989061132826606E-2</v>
      </c>
      <c r="P2655" s="44">
        <f>IFERROR(_xll.qlIndexFixing(ONIndex6M,I2655,TRUE,_xll.ohTrigger(RecalcTrigger,Trigger6M)),NA())</f>
        <v>1.1476523534943439E-2</v>
      </c>
      <c r="Q2655" s="183">
        <f>IFERROR(_xll.qlIndexFixing(ONIndex1Y,I2655,TRUE,_xll.ohTrigger(RecalcTrigger,Trigger1Y)),NA())</f>
        <v>1.2302761362059655E-2</v>
      </c>
    </row>
    <row r="2656" spans="2:17" x14ac:dyDescent="0.2">
      <c r="B2656" s="39" t="s">
        <v>42</v>
      </c>
      <c r="D2656" s="42">
        <f>_xll.qlCalendarAdvance(Calendar,$D2655,B2656,"f",FALSE)</f>
        <v>58085</v>
      </c>
      <c r="E2656" s="177">
        <f>_xll.qlInterestRateIndexValueDate(IndexON,D2656)</f>
        <v>58085</v>
      </c>
      <c r="F2656" s="193">
        <f>IFERROR(_xll.qlIndexFixing(IndexON,D2656,TRUE,_xll.ohTrigger(RecalcTrigger,TriggerON)),NA())</f>
        <v>1.160666409353972E-2</v>
      </c>
      <c r="H2656" s="42">
        <f>_xll.qlCalendarAdvance(Calendar,$H2655,B2656,"f",FALSE)</f>
        <v>58085</v>
      </c>
      <c r="I2656" s="177">
        <f>_xll.qlInterestRateIndexValueDate(Index1M,$H2656)</f>
        <v>58089</v>
      </c>
      <c r="J2656" s="182">
        <f>IFERROR(_xll.qlIndexFixing(Index1M,$H2656,TRUE,_xll.ohTrigger(RecalcTrigger,Trigger1M)),NA())</f>
        <v>1.1559188871950033E-2</v>
      </c>
      <c r="K2656" s="44">
        <f>IFERROR(_xll.qlIndexFixing(Index3M,H2656,TRUE,_xll.ohTrigger(RecalcTrigger,Trigger3M)),NA())</f>
        <v>1.191491435324199E-2</v>
      </c>
      <c r="L2656" s="44">
        <f>IFERROR(_xll.qlIndexFixing(Index6M,$H2656,TRUE,_xll.ohTrigger(RecalcTrigger,Trigger6M)),NA())</f>
        <v>1.1438633580117166E-2</v>
      </c>
      <c r="M2656" s="183">
        <f>IFERROR(_xll.qlIndexFixing(Index1Y,$H2656,TRUE,_xll.ohTrigger(RecalcTrigger,Trigger1Y)),NA())</f>
        <v>1.2201863655729235E-2</v>
      </c>
      <c r="N2656" s="182">
        <f>IFERROR(_xll.qlIndexFixing(ONIndex1M,I2656,TRUE,_xll.ohTrigger(RecalcTrigger,Trigger1M)),NA())</f>
        <v>1.1567825874632121E-2</v>
      </c>
      <c r="O2656" s="44">
        <f>IFERROR(_xll.qlIndexFixing(ONIndex3M,I2656,TRUE,_xll.ohTrigger(RecalcTrigger,Trigger3M)),NA())</f>
        <v>1.1975885014230414E-2</v>
      </c>
      <c r="P2656" s="44">
        <f>IFERROR(_xll.qlIndexFixing(ONIndex6M,I2656,TRUE,_xll.ohTrigger(RecalcTrigger,Trigger6M)),NA())</f>
        <v>1.1470683837817575E-2</v>
      </c>
      <c r="Q2656" s="183">
        <f>IFERROR(_xll.qlIndexFixing(ONIndex1Y,I2656,TRUE,_xll.ohTrigger(RecalcTrigger,Trigger1Y)),NA())</f>
        <v>1.2295692088812871E-2</v>
      </c>
    </row>
    <row r="2657" spans="2:17" x14ac:dyDescent="0.2">
      <c r="B2657" s="39" t="s">
        <v>42</v>
      </c>
      <c r="D2657" s="42">
        <f>_xll.qlCalendarAdvance(Calendar,$D2656,B2657,"f",FALSE)</f>
        <v>58092</v>
      </c>
      <c r="E2657" s="177">
        <f>_xll.qlInterestRateIndexValueDate(IndexON,D2657)</f>
        <v>58092</v>
      </c>
      <c r="F2657" s="193">
        <f>IFERROR(_xll.qlIndexFixing(IndexON,D2657,TRUE,_xll.ohTrigger(RecalcTrigger,TriggerON)),NA())</f>
        <v>1.1599290337267476E-2</v>
      </c>
      <c r="H2657" s="42">
        <f>_xll.qlCalendarAdvance(Calendar,$H2656,B2657,"f",FALSE)</f>
        <v>58092</v>
      </c>
      <c r="I2657" s="177">
        <f>_xll.qlInterestRateIndexValueDate(Index1M,$H2657)</f>
        <v>58096</v>
      </c>
      <c r="J2657" s="182">
        <f>IFERROR(_xll.qlIndexFixing(Index1M,$H2657,TRUE,_xll.ohTrigger(RecalcTrigger,Trigger1M)),NA())</f>
        <v>1.1551573531880521E-2</v>
      </c>
      <c r="K2657" s="44">
        <f>IFERROR(_xll.qlIndexFixing(Index3M,H2657,TRUE,_xll.ohTrigger(RecalcTrigger,Trigger3M)),NA())</f>
        <v>1.1902079041447244E-2</v>
      </c>
      <c r="L2657" s="44">
        <f>IFERROR(_xll.qlIndexFixing(Index6M,$H2657,TRUE,_xll.ohTrigger(RecalcTrigger,Trigger6M)),NA())</f>
        <v>1.1433823674953944E-2</v>
      </c>
      <c r="M2657" s="183">
        <f>IFERROR(_xll.qlIndexFixing(Index1Y,$H2657,TRUE,_xll.ohTrigger(RecalcTrigger,Trigger1Y)),NA())</f>
        <v>1.2195501901027243E-2</v>
      </c>
      <c r="N2657" s="182">
        <f>IFERROR(_xll.qlIndexFixing(ONIndex1M,I2657,TRUE,_xll.ohTrigger(RecalcTrigger,Trigger1M)),NA())</f>
        <v>1.156014564050345E-2</v>
      </c>
      <c r="O2657" s="44">
        <f>IFERROR(_xll.qlIndexFixing(ONIndex3M,I2657,TRUE,_xll.ohTrigger(RecalcTrigger,Trigger3M)),NA())</f>
        <v>1.1962761937844846E-2</v>
      </c>
      <c r="P2657" s="44">
        <f>IFERROR(_xll.qlIndexFixing(ONIndex6M,I2657,TRUE,_xll.ohTrigger(RecalcTrigger,Trigger6M)),NA())</f>
        <v>1.1464920844135307E-2</v>
      </c>
      <c r="Q2657" s="183">
        <f>IFERROR(_xll.qlIndexFixing(ONIndex1Y,I2657,TRUE,_xll.ohTrigger(RecalcTrigger,Trigger1Y)),NA())</f>
        <v>1.2288651167926545E-2</v>
      </c>
    </row>
    <row r="2658" spans="2:17" x14ac:dyDescent="0.2">
      <c r="B2658" s="39" t="s">
        <v>42</v>
      </c>
      <c r="D2658" s="42">
        <f>_xll.qlCalendarAdvance(Calendar,$D2657,B2658,"f",FALSE)</f>
        <v>58099</v>
      </c>
      <c r="E2658" s="177">
        <f>_xll.qlInterestRateIndexValueDate(IndexON,D2658)</f>
        <v>58099</v>
      </c>
      <c r="F2658" s="193">
        <f>IFERROR(_xll.qlIndexFixing(IndexON,D2658,TRUE,_xll.ohTrigger(RecalcTrigger,TriggerON)),NA())</f>
        <v>1.1591955607030968E-2</v>
      </c>
      <c r="H2658" s="42">
        <f>_xll.qlCalendarAdvance(Calendar,$H2657,B2658,"f",FALSE)</f>
        <v>58099</v>
      </c>
      <c r="I2658" s="177">
        <f>_xll.qlInterestRateIndexValueDate(Index1M,$H2658)</f>
        <v>58103</v>
      </c>
      <c r="J2658" s="182">
        <f>IFERROR(_xll.qlIndexFixing(Index1M,$H2658,TRUE,_xll.ohTrigger(RecalcTrigger,Trigger1M)),NA())</f>
        <v>1.1543997202796419E-2</v>
      </c>
      <c r="K2658" s="44">
        <f>IFERROR(_xll.qlIndexFixing(Index3M,H2658,TRUE,_xll.ohTrigger(RecalcTrigger,Trigger3M)),NA())</f>
        <v>1.1889297818406419E-2</v>
      </c>
      <c r="L2658" s="44">
        <f>IFERROR(_xll.qlIndexFixing(Index6M,$H2658,TRUE,_xll.ohTrigger(RecalcTrigger,Trigger6M)),NA())</f>
        <v>1.1429092872633452E-2</v>
      </c>
      <c r="M2658" s="183">
        <f>IFERROR(_xll.qlIndexFixing(Index1Y,$H2658,TRUE,_xll.ohTrigger(RecalcTrigger,Trigger1Y)),NA())</f>
        <v>1.2189170523667098E-2</v>
      </c>
      <c r="N2658" s="182">
        <f>IFERROR(_xll.qlIndexFixing(ONIndex1M,I2658,TRUE,_xll.ohTrigger(RecalcTrigger,Trigger1M)),NA())</f>
        <v>1.1552504223164561E-2</v>
      </c>
      <c r="O2658" s="44">
        <f>IFERROR(_xll.qlIndexFixing(ONIndex3M,I2658,TRUE,_xll.ohTrigger(RecalcTrigger,Trigger3M)),NA())</f>
        <v>1.194969202373386E-2</v>
      </c>
      <c r="P2658" s="44">
        <f>IFERROR(_xll.qlIndexFixing(ONIndex6M,I2658,TRUE,_xll.ohTrigger(RecalcTrigger,Trigger6M)),NA())</f>
        <v>1.1459234696582499E-2</v>
      </c>
      <c r="Q2658" s="183">
        <f>IFERROR(_xll.qlIndexFixing(ONIndex1Y,I2658,TRUE,_xll.ohTrigger(RecalcTrigger,Trigger1Y)),NA())</f>
        <v>1.2281638659512595E-2</v>
      </c>
    </row>
    <row r="2659" spans="2:17" x14ac:dyDescent="0.2">
      <c r="B2659" s="39" t="s">
        <v>42</v>
      </c>
      <c r="D2659" s="42">
        <f>_xll.qlCalendarAdvance(Calendar,$D2658,B2659,"f",FALSE)</f>
        <v>58106</v>
      </c>
      <c r="E2659" s="177">
        <f>_xll.qlInterestRateIndexValueDate(IndexON,D2659)</f>
        <v>58106</v>
      </c>
      <c r="F2659" s="193">
        <f>IFERROR(_xll.qlIndexFixing(IndexON,D2659,TRUE,_xll.ohTrigger(RecalcTrigger,TriggerON)),NA())</f>
        <v>1.1584659984311685E-2</v>
      </c>
      <c r="H2659" s="42">
        <f>_xll.qlCalendarAdvance(Calendar,$H2658,B2659,"f",FALSE)</f>
        <v>58106</v>
      </c>
      <c r="I2659" s="177">
        <f>_xll.qlInterestRateIndexValueDate(Index1M,$H2659)</f>
        <v>58110</v>
      </c>
      <c r="J2659" s="182">
        <f>IFERROR(_xll.qlIndexFixing(Index1M,$H2659,TRUE,_xll.ohTrigger(RecalcTrigger,Trigger1M)),NA())</f>
        <v>1.1537511406399328E-2</v>
      </c>
      <c r="K2659" s="44">
        <f>IFERROR(_xll.qlIndexFixing(Index3M,H2659,TRUE,_xll.ohTrigger(RecalcTrigger,Trigger3M)),NA())</f>
        <v>1.1876570803790898E-2</v>
      </c>
      <c r="L2659" s="44">
        <f>IFERROR(_xll.qlIndexFixing(Index6M,$H2659,TRUE,_xll.ohTrigger(RecalcTrigger,Trigger6M)),NA())</f>
        <v>1.1424441316261106E-2</v>
      </c>
      <c r="M2659" s="183">
        <f>IFERROR(_xll.qlIndexFixing(Index1Y,$H2659,TRUE,_xll.ohTrigger(RecalcTrigger,Trigger1Y)),NA())</f>
        <v>1.2182869584287199E-2</v>
      </c>
      <c r="N2659" s="182">
        <f>IFERROR(_xll.qlIndexFixing(ONIndex1M,I2659,TRUE,_xll.ohTrigger(RecalcTrigger,Trigger1M)),NA())</f>
        <v>1.1544901704150234E-2</v>
      </c>
      <c r="O2659" s="44">
        <f>IFERROR(_xll.qlIndexFixing(ONIndex3M,I2659,TRUE,_xll.ohTrigger(RecalcTrigger,Trigger3M)),NA())</f>
        <v>1.1936675391721607E-2</v>
      </c>
      <c r="P2659" s="44">
        <f>IFERROR(_xll.qlIndexFixing(ONIndex6M,I2659,TRUE,_xll.ohTrigger(RecalcTrigger,Trigger6M)),NA())</f>
        <v>1.1453625538164758E-2</v>
      </c>
      <c r="Q2659" s="183">
        <f>IFERROR(_xll.qlIndexFixing(ONIndex1Y,I2659,TRUE,_xll.ohTrigger(RecalcTrigger,Trigger1Y)),NA())</f>
        <v>1.2274654624402359E-2</v>
      </c>
    </row>
    <row r="2660" spans="2:17" x14ac:dyDescent="0.2">
      <c r="B2660" s="39" t="s">
        <v>42</v>
      </c>
      <c r="D2660" s="42">
        <f>_xll.qlCalendarAdvance(Calendar,$D2659,B2660,"f",FALSE)</f>
        <v>58113</v>
      </c>
      <c r="E2660" s="177">
        <f>_xll.qlInterestRateIndexValueDate(IndexON,D2660)</f>
        <v>58113</v>
      </c>
      <c r="F2660" s="193">
        <f>IFERROR(_xll.qlIndexFixing(IndexON,D2660,TRUE,_xll.ohTrigger(RecalcTrigger,TriggerON)),NA())</f>
        <v>1.1577403550830923E-2</v>
      </c>
      <c r="H2660" s="42">
        <f>_xll.qlCalendarAdvance(Calendar,$H2659,B2660,"f",FALSE)</f>
        <v>58113</v>
      </c>
      <c r="I2660" s="177">
        <f>_xll.qlInterestRateIndexValueDate(Index1M,$H2660)</f>
        <v>58117</v>
      </c>
      <c r="J2660" s="182">
        <f>IFERROR(_xll.qlIndexFixing(Index1M,$H2660,TRUE,_xll.ohTrigger(RecalcTrigger,Trigger1M)),NA())</f>
        <v>1.1530005652121224E-2</v>
      </c>
      <c r="K2660" s="44">
        <f>IFERROR(_xll.qlIndexFixing(Index3M,H2660,TRUE,_xll.ohTrigger(RecalcTrigger,Trigger3M)),NA())</f>
        <v>1.1863898117271177E-2</v>
      </c>
      <c r="L2660" s="44">
        <f>IFERROR(_xll.qlIndexFixing(Index6M,$H2660,TRUE,_xll.ohTrigger(RecalcTrigger,Trigger6M)),NA())</f>
        <v>1.1419869148947622E-2</v>
      </c>
      <c r="M2660" s="183">
        <f>IFERROR(_xll.qlIndexFixing(Index1Y,$H2660,TRUE,_xll.ohTrigger(RecalcTrigger,Trigger1Y)),NA())</f>
        <v>1.2176599143526383E-2</v>
      </c>
      <c r="N2660" s="182">
        <f>IFERROR(_xll.qlIndexFixing(ONIndex1M,I2660,TRUE,_xll.ohTrigger(RecalcTrigger,Trigger1M)),NA())</f>
        <v>1.1537338165634736E-2</v>
      </c>
      <c r="O2660" s="44">
        <f>IFERROR(_xll.qlIndexFixing(ONIndex3M,I2660,TRUE,_xll.ohTrigger(RecalcTrigger,Trigger3M)),NA())</f>
        <v>1.1923712161552302E-2</v>
      </c>
      <c r="P2660" s="44">
        <f>IFERROR(_xll.qlIndexFixing(ONIndex6M,I2660,TRUE,_xll.ohTrigger(RecalcTrigger,Trigger6M)),NA())</f>
        <v>1.1448093511408075E-2</v>
      </c>
      <c r="Q2660" s="183">
        <f>IFERROR(_xll.qlIndexFixing(ONIndex1Y,I2660,TRUE,_xll.ohTrigger(RecalcTrigger,Trigger1Y)),NA())</f>
        <v>1.2267699122867626E-2</v>
      </c>
    </row>
    <row r="2661" spans="2:17" x14ac:dyDescent="0.2">
      <c r="B2661" s="39" t="s">
        <v>42</v>
      </c>
      <c r="D2661" s="42">
        <f>_xll.qlCalendarAdvance(Calendar,$D2660,B2661,"f",FALSE)</f>
        <v>58120</v>
      </c>
      <c r="E2661" s="177">
        <f>_xll.qlInterestRateIndexValueDate(IndexON,D2661)</f>
        <v>58120</v>
      </c>
      <c r="F2661" s="193">
        <f>IFERROR(_xll.qlIndexFixing(IndexON,D2661,TRUE,_xll.ohTrigger(RecalcTrigger,TriggerON)),NA())</f>
        <v>1.1570186388203396E-2</v>
      </c>
      <c r="H2661" s="42">
        <f>_xll.qlCalendarAdvance(Calendar,$H2660,B2661,"f",FALSE)</f>
        <v>58120</v>
      </c>
      <c r="I2661" s="177">
        <f>_xll.qlInterestRateIndexValueDate(Index1M,$H2661)</f>
        <v>58124</v>
      </c>
      <c r="J2661" s="182">
        <f>IFERROR(_xll.qlIndexFixing(Index1M,$H2661,TRUE,_xll.ohTrigger(RecalcTrigger,Trigger1M)),NA())</f>
        <v>1.1522539132541467E-2</v>
      </c>
      <c r="K2661" s="44">
        <f>IFERROR(_xll.qlIndexFixing(Index3M,H2661,TRUE,_xll.ohTrigger(RecalcTrigger,Trigger3M)),NA())</f>
        <v>1.1851279878520415E-2</v>
      </c>
      <c r="L2661" s="44">
        <f>IFERROR(_xll.qlIndexFixing(Index6M,$H2661,TRUE,_xll.ohTrigger(RecalcTrigger,Trigger6M)),NA())</f>
        <v>1.1415376513814317E-2</v>
      </c>
      <c r="M2661" s="183">
        <f>IFERROR(_xll.qlIndexFixing(Index1Y,$H2661,TRUE,_xll.ohTrigger(RecalcTrigger,Trigger1Y)),NA())</f>
        <v>1.2170359262027208E-2</v>
      </c>
      <c r="N2661" s="182">
        <f>IFERROR(_xll.qlIndexFixing(ONIndex1M,I2661,TRUE,_xll.ohTrigger(RecalcTrigger,Trigger1M)),NA())</f>
        <v>1.1529813689232782E-2</v>
      </c>
      <c r="O2661" s="44">
        <f>IFERROR(_xll.qlIndexFixing(ONIndex3M,I2661,TRUE,_xll.ohTrigger(RecalcTrigger,Trigger3M)),NA())</f>
        <v>1.1910802453130032E-2</v>
      </c>
      <c r="P2661" s="44">
        <f>IFERROR(_xll.qlIndexFixing(ONIndex6M,I2661,TRUE,_xll.ohTrigger(RecalcTrigger,Trigger6M)),NA())</f>
        <v>1.1442638759637802E-2</v>
      </c>
      <c r="Q2661" s="183">
        <f>IFERROR(_xll.qlIndexFixing(ONIndex1Y,I2661,TRUE,_xll.ohTrigger(RecalcTrigger,Trigger1Y)),NA())</f>
        <v>1.2260772215340054E-2</v>
      </c>
    </row>
    <row r="2662" spans="2:17" x14ac:dyDescent="0.2">
      <c r="B2662" s="39" t="s">
        <v>42</v>
      </c>
      <c r="D2662" s="42">
        <f>_xll.qlCalendarAdvance(Calendar,$D2661,B2662,"f",FALSE)</f>
        <v>58127</v>
      </c>
      <c r="E2662" s="177">
        <f>_xll.qlInterestRateIndexValueDate(IndexON,D2662)</f>
        <v>58127</v>
      </c>
      <c r="F2662" s="193">
        <f>IFERROR(_xll.qlIndexFixing(IndexON,D2662,TRUE,_xll.ohTrigger(RecalcTrigger,TriggerON)),NA())</f>
        <v>1.1563008578070466E-2</v>
      </c>
      <c r="H2662" s="42">
        <f>_xll.qlCalendarAdvance(Calendar,$H2661,B2662,"f",FALSE)</f>
        <v>58127</v>
      </c>
      <c r="I2662" s="177">
        <f>_xll.qlInterestRateIndexValueDate(Index1M,$H2662)</f>
        <v>58131</v>
      </c>
      <c r="J2662" s="182">
        <f>IFERROR(_xll.qlIndexFixing(Index1M,$H2662,TRUE,_xll.ohTrigger(RecalcTrigger,Trigger1M)),NA())</f>
        <v>1.1515111929486035E-2</v>
      </c>
      <c r="K2662" s="44">
        <f>IFERROR(_xll.qlIndexFixing(Index3M,H2662,TRUE,_xll.ohTrigger(RecalcTrigger,Trigger3M)),NA())</f>
        <v>1.1838716207209998E-2</v>
      </c>
      <c r="L2662" s="44">
        <f>IFERROR(_xll.qlIndexFixing(Index6M,$H2662,TRUE,_xll.ohTrigger(RecalcTrigger,Trigger6M)),NA())</f>
        <v>1.1410963553990456E-2</v>
      </c>
      <c r="M2662" s="183">
        <f>IFERROR(_xll.qlIndexFixing(Index1Y,$H2662,TRUE,_xll.ohTrigger(RecalcTrigger,Trigger1Y)),NA())</f>
        <v>1.2164150000429606E-2</v>
      </c>
      <c r="N2662" s="182">
        <f>IFERROR(_xll.qlIndexFixing(ONIndex1M,I2662,TRUE,_xll.ohTrigger(RecalcTrigger,Trigger1M)),NA())</f>
        <v>1.152232835687883E-2</v>
      </c>
      <c r="O2662" s="44">
        <f>IFERROR(_xll.qlIndexFixing(ONIndex3M,I2662,TRUE,_xll.ohTrigger(RecalcTrigger,Trigger3M)),NA())</f>
        <v>1.1897946386119074E-2</v>
      </c>
      <c r="P2662" s="44">
        <f>IFERROR(_xll.qlIndexFixing(ONIndex6M,I2662,TRUE,_xll.ohTrigger(RecalcTrigger,Trigger6M)),NA())</f>
        <v>1.1437261425060186E-2</v>
      </c>
      <c r="Q2662" s="183">
        <f>IFERROR(_xll.qlIndexFixing(ONIndex1Y,I2662,TRUE,_xll.ohTrigger(RecalcTrigger,Trigger1Y)),NA())</f>
        <v>1.2253873962491113E-2</v>
      </c>
    </row>
    <row r="2663" spans="2:17" x14ac:dyDescent="0.2">
      <c r="B2663" s="39" t="s">
        <v>42</v>
      </c>
      <c r="D2663" s="42">
        <f>_xll.qlCalendarAdvance(Calendar,$D2662,B2663,"f",FALSE)</f>
        <v>58134</v>
      </c>
      <c r="E2663" s="177">
        <f>_xll.qlInterestRateIndexValueDate(IndexON,D2663)</f>
        <v>58134</v>
      </c>
      <c r="F2663" s="193">
        <f>IFERROR(_xll.qlIndexFixing(IndexON,D2663,TRUE,_xll.ohTrigger(RecalcTrigger,TriggerON)),NA())</f>
        <v>1.1555870202046847E-2</v>
      </c>
      <c r="H2663" s="42">
        <f>_xll.qlCalendarAdvance(Calendar,$H2662,B2663,"f",FALSE)</f>
        <v>58134</v>
      </c>
      <c r="I2663" s="177">
        <f>_xll.qlInterestRateIndexValueDate(Index1M,$H2663)</f>
        <v>58138</v>
      </c>
      <c r="J2663" s="182">
        <f>IFERROR(_xll.qlIndexFixing(Index1M,$H2663,TRUE,_xll.ohTrigger(RecalcTrigger,Trigger1M)),NA())</f>
        <v>1.150670358614481E-2</v>
      </c>
      <c r="K2663" s="44">
        <f>IFERROR(_xll.qlIndexFixing(Index3M,H2663,TRUE,_xll.ohTrigger(RecalcTrigger,Trigger3M)),NA())</f>
        <v>1.1824829661871754E-2</v>
      </c>
      <c r="L2663" s="44">
        <f>IFERROR(_xll.qlIndexFixing(Index6M,$H2663,TRUE,_xll.ohTrigger(RecalcTrigger,Trigger6M)),NA())</f>
        <v>1.1406327788490978E-2</v>
      </c>
      <c r="M2663" s="183">
        <f>IFERROR(_xll.qlIndexFixing(Index1Y,$H2663,TRUE,_xll.ohTrigger(RecalcTrigger,Trigger1Y)),NA())</f>
        <v>1.2157754805629766E-2</v>
      </c>
      <c r="N2663" s="182">
        <f>IFERROR(_xll.qlIndexFixing(ONIndex1M,I2663,TRUE,_xll.ohTrigger(RecalcTrigger,Trigger1M)),NA())</f>
        <v>1.1514882250347469E-2</v>
      </c>
      <c r="O2663" s="44">
        <f>IFERROR(_xll.qlIndexFixing(ONIndex3M,I2663,TRUE,_xll.ohTrigger(RecalcTrigger,Trigger3M)),NA())</f>
        <v>1.1885144080503451E-2</v>
      </c>
      <c r="P2663" s="44">
        <f>IFERROR(_xll.qlIndexFixing(ONIndex6M,I2663,TRUE,_xll.ohTrigger(RecalcTrigger,Trigger6M)),NA())</f>
        <v>1.1431961651160449E-2</v>
      </c>
      <c r="Q2663" s="183">
        <f>IFERROR(_xll.qlIndexFixing(ONIndex1Y,I2663,TRUE,_xll.ohTrigger(RecalcTrigger,Trigger1Y)),NA())</f>
        <v>1.2247004424512653E-2</v>
      </c>
    </row>
    <row r="2664" spans="2:17" x14ac:dyDescent="0.2">
      <c r="B2664" s="39" t="s">
        <v>42</v>
      </c>
      <c r="D2664" s="42">
        <f>_xll.qlCalendarAdvance(Calendar,$D2663,B2664,"f",FALSE)</f>
        <v>58141</v>
      </c>
      <c r="E2664" s="177">
        <f>_xll.qlInterestRateIndexValueDate(IndexON,D2664)</f>
        <v>58141</v>
      </c>
      <c r="F2664" s="193">
        <f>IFERROR(_xll.qlIndexFixing(IndexON,D2664,TRUE,_xll.ohTrigger(RecalcTrigger,TriggerON)),NA())</f>
        <v>1.15487713417739E-2</v>
      </c>
      <c r="H2664" s="42">
        <f>_xll.qlCalendarAdvance(Calendar,$H2663,B2664,"f",FALSE)</f>
        <v>58141</v>
      </c>
      <c r="I2664" s="177">
        <f>_xll.qlInterestRateIndexValueDate(Index1M,$H2664)</f>
        <v>58145</v>
      </c>
      <c r="J2664" s="182">
        <f>IFERROR(_xll.qlIndexFixing(Index1M,$H2664,TRUE,_xll.ohTrigger(RecalcTrigger,Trigger1M)),NA())</f>
        <v>1.1499363041337972E-2</v>
      </c>
      <c r="K2664" s="44">
        <f>IFERROR(_xll.qlIndexFixing(Index3M,H2664,TRUE,_xll.ohTrigger(RecalcTrigger,Trigger3M)),NA())</f>
        <v>1.1812382544918093E-2</v>
      </c>
      <c r="L2664" s="44">
        <f>IFERROR(_xll.qlIndexFixing(Index6M,$H2664,TRUE,_xll.ohTrigger(RecalcTrigger,Trigger6M)),NA())</f>
        <v>1.140209149415739E-2</v>
      </c>
      <c r="M2664" s="183">
        <f>IFERROR(_xll.qlIndexFixing(Index1Y,$H2664,TRUE,_xll.ohTrigger(RecalcTrigger,Trigger1Y)),NA())</f>
        <v>1.2151608995594891E-2</v>
      </c>
      <c r="N2664" s="182">
        <f>IFERROR(_xll.qlIndexFixing(ONIndex1M,I2664,TRUE,_xll.ohTrigger(RecalcTrigger,Trigger1M)),NA())</f>
        <v>1.1507475451493221E-2</v>
      </c>
      <c r="O2664" s="44">
        <f>IFERROR(_xll.qlIndexFixing(ONIndex3M,I2664,TRUE,_xll.ohTrigger(RecalcTrigger,Trigger3M)),NA())</f>
        <v>1.1872395656187251E-2</v>
      </c>
      <c r="P2664" s="44">
        <f>IFERROR(_xll.qlIndexFixing(ONIndex6M,I2664,TRUE,_xll.ohTrigger(RecalcTrigger,Trigger6M)),NA())</f>
        <v>1.1426739580384648E-2</v>
      </c>
      <c r="Q2664" s="183">
        <f>IFERROR(_xll.qlIndexFixing(ONIndex1Y,I2664,TRUE,_xll.ohTrigger(RecalcTrigger,Trigger1Y)),NA())</f>
        <v>1.2240163662076142E-2</v>
      </c>
    </row>
    <row r="2665" spans="2:17" x14ac:dyDescent="0.2">
      <c r="B2665" s="39" t="s">
        <v>42</v>
      </c>
      <c r="D2665" s="42">
        <f>_xll.qlCalendarAdvance(Calendar,$D2664,B2665,"f",FALSE)</f>
        <v>58148</v>
      </c>
      <c r="E2665" s="177">
        <f>_xll.qlInterestRateIndexValueDate(IndexON,D2665)</f>
        <v>58148</v>
      </c>
      <c r="F2665" s="193">
        <f>IFERROR(_xll.qlIndexFixing(IndexON,D2665,TRUE,_xll.ohTrigger(RecalcTrigger,TriggerON)),NA())</f>
        <v>1.1541712078946276E-2</v>
      </c>
      <c r="H2665" s="42">
        <f>_xll.qlCalendarAdvance(Calendar,$H2664,B2665,"f",FALSE)</f>
        <v>58148</v>
      </c>
      <c r="I2665" s="177">
        <f>_xll.qlInterestRateIndexValueDate(Index1M,$H2665)</f>
        <v>58152</v>
      </c>
      <c r="J2665" s="182">
        <f>IFERROR(_xll.qlIndexFixing(Index1M,$H2665,TRUE,_xll.ohTrigger(RecalcTrigger,Trigger1M)),NA())</f>
        <v>1.1492062080302233E-2</v>
      </c>
      <c r="K2665" s="44">
        <f>IFERROR(_xll.qlIndexFixing(Index3M,H2665,TRUE,_xll.ohTrigger(RecalcTrigger,Trigger3M)),NA())</f>
        <v>1.1799990375979265E-2</v>
      </c>
      <c r="L2665" s="44">
        <f>IFERROR(_xll.qlIndexFixing(Index6M,$H2665,TRUE,_xll.ohTrigger(RecalcTrigger,Trigger6M)),NA())</f>
        <v>1.1397935342987213E-2</v>
      </c>
      <c r="M2665" s="183">
        <f>IFERROR(_xll.qlIndexFixing(Index1Y,$H2665,TRUE,_xll.ohTrigger(RecalcTrigger,Trigger1Y)),NA())</f>
        <v>1.2145493992864921E-2</v>
      </c>
      <c r="N2665" s="182">
        <f>IFERROR(_xll.qlIndexFixing(ONIndex1M,I2665,TRUE,_xll.ohTrigger(RecalcTrigger,Trigger1M)),NA())</f>
        <v>1.1500108042090673E-2</v>
      </c>
      <c r="O2665" s="44">
        <f>IFERROR(_xll.qlIndexFixing(ONIndex3M,I2665,TRUE,_xll.ohTrigger(RecalcTrigger,Trigger3M)),NA())</f>
        <v>1.1859701232914688E-2</v>
      </c>
      <c r="P2665" s="44">
        <f>IFERROR(_xll.qlIndexFixing(ONIndex6M,I2665,TRUE,_xll.ohTrigger(RecalcTrigger,Trigger6M)),NA())</f>
        <v>1.1421595355658454E-2</v>
      </c>
      <c r="Q2665" s="183">
        <f>IFERROR(_xll.qlIndexFixing(ONIndex1Y,I2665,TRUE,_xll.ohTrigger(RecalcTrigger,Trigger1Y)),NA())</f>
        <v>1.223335173561324E-2</v>
      </c>
    </row>
    <row r="2666" spans="2:17" x14ac:dyDescent="0.2">
      <c r="B2666" s="39" t="s">
        <v>42</v>
      </c>
      <c r="D2666" s="42">
        <f>_xll.qlCalendarAdvance(Calendar,$D2665,B2666,"f",FALSE)</f>
        <v>58155</v>
      </c>
      <c r="E2666" s="177">
        <f>_xll.qlInterestRateIndexValueDate(IndexON,D2666)</f>
        <v>58155</v>
      </c>
      <c r="F2666" s="193">
        <f>IFERROR(_xll.qlIndexFixing(IndexON,D2666,TRUE,_xll.ohTrigger(RecalcTrigger,TriggerON)),NA())</f>
        <v>1.1534692495125398E-2</v>
      </c>
      <c r="H2666" s="42">
        <f>_xll.qlCalendarAdvance(Calendar,$H2665,B2666,"f",FALSE)</f>
        <v>58155</v>
      </c>
      <c r="I2666" s="177">
        <f>_xll.qlInterestRateIndexValueDate(Index1M,$H2666)</f>
        <v>58159</v>
      </c>
      <c r="J2666" s="182">
        <f>IFERROR(_xll.qlIndexFixing(Index1M,$H2666,TRUE,_xll.ohTrigger(RecalcTrigger,Trigger1M)),NA())</f>
        <v>1.1484800784853437E-2</v>
      </c>
      <c r="K2666" s="44">
        <f>IFERROR(_xll.qlIndexFixing(Index3M,H2666,TRUE,_xll.ohTrigger(RecalcTrigger,Trigger3M)),NA())</f>
        <v>1.1787653274729975E-2</v>
      </c>
      <c r="L2666" s="44">
        <f>IFERROR(_xll.qlIndexFixing(Index6M,$H2666,TRUE,_xll.ohTrigger(RecalcTrigger,Trigger6M)),NA())</f>
        <v>1.1393859478148532E-2</v>
      </c>
      <c r="M2666" s="183">
        <f>IFERROR(_xll.qlIndexFixing(Index1Y,$H2666,TRUE,_xll.ohTrigger(RecalcTrigger,Trigger1Y)),NA())</f>
        <v>1.2139409858087952E-2</v>
      </c>
      <c r="N2666" s="182">
        <f>IFERROR(_xll.qlIndexFixing(ONIndex1M,I2666,TRUE,_xll.ohTrigger(RecalcTrigger,Trigger1M)),NA())</f>
        <v>1.1491428033314932E-2</v>
      </c>
      <c r="O2666" s="44">
        <f>IFERROR(_xll.qlIndexFixing(ONIndex3M,I2666,TRUE,_xll.ohTrigger(RecalcTrigger,Trigger3M)),NA())</f>
        <v>1.1844239770196552E-2</v>
      </c>
      <c r="P2666" s="44">
        <f>IFERROR(_xll.qlIndexFixing(ONIndex6M,I2666,TRUE,_xll.ohTrigger(RecalcTrigger,Trigger6M)),NA())</f>
        <v>1.1415821500488477E-2</v>
      </c>
      <c r="Q2666" s="183">
        <f>IFERROR(_xll.qlIndexFixing(ONIndex1Y,I2666,TRUE,_xll.ohTrigger(RecalcTrigger,Trigger1Y)),NA())</f>
        <v>1.2225466864233425E-2</v>
      </c>
    </row>
    <row r="2667" spans="2:17" x14ac:dyDescent="0.2">
      <c r="B2667" s="39" t="s">
        <v>42</v>
      </c>
      <c r="D2667" s="42">
        <f>_xll.qlCalendarAdvance(Calendar,$D2666,B2667,"f",FALSE)</f>
        <v>58166</v>
      </c>
      <c r="E2667" s="177">
        <f>_xll.qlInterestRateIndexValueDate(IndexON,D2667)</f>
        <v>58166</v>
      </c>
      <c r="F2667" s="193">
        <f>IFERROR(_xll.qlIndexFixing(IndexON,D2667,TRUE,_xll.ohTrigger(RecalcTrigger,TriggerON)),NA())</f>
        <v>1.15243643162799E-2</v>
      </c>
      <c r="H2667" s="42">
        <f>_xll.qlCalendarAdvance(Calendar,$H2666,B2667,"f",FALSE)</f>
        <v>58166</v>
      </c>
      <c r="I2667" s="177">
        <f>_xll.qlInterestRateIndexValueDate(Index1M,$H2667)</f>
        <v>58168</v>
      </c>
      <c r="J2667" s="182">
        <f>IFERROR(_xll.qlIndexFixing(Index1M,$H2667,TRUE,_xll.ohTrigger(RecalcTrigger,Trigger1M)),NA())</f>
        <v>1.1475194720739768E-2</v>
      </c>
      <c r="K2667" s="44">
        <f>IFERROR(_xll.qlIndexFixing(Index3M,H2667,TRUE,_xll.ohTrigger(RecalcTrigger,Trigger3M)),NA())</f>
        <v>1.1772545807641383E-2</v>
      </c>
      <c r="L2667" s="44">
        <f>IFERROR(_xll.qlIndexFixing(Index6M,$H2667,TRUE,_xll.ohTrigger(RecalcTrigger,Trigger6M)),NA())</f>
        <v>1.1388813402887313E-2</v>
      </c>
      <c r="M2667" s="183">
        <f>IFERROR(_xll.qlIndexFixing(Index1Y,$H2667,TRUE,_xll.ohTrigger(RecalcTrigger,Trigger1Y)),NA())</f>
        <v>1.213121768165165E-2</v>
      </c>
      <c r="N2667" s="182">
        <f>IFERROR(_xll.qlIndexFixing(ONIndex1M,I2667,TRUE,_xll.ohTrigger(RecalcTrigger,Trigger1M)),NA())</f>
        <v>1.148134471743667E-2</v>
      </c>
      <c r="O2667" s="44">
        <f>IFERROR(_xll.qlIndexFixing(ONIndex3M,I2667,TRUE,_xll.ohTrigger(RecalcTrigger,Trigger3M)),NA())</f>
        <v>1.182730723239267E-2</v>
      </c>
      <c r="P2667" s="44">
        <f>IFERROR(_xll.qlIndexFixing(ONIndex6M,I2667,TRUE,_xll.ohTrigger(RecalcTrigger,Trigger6M)),NA())</f>
        <v>1.1408725805592823E-2</v>
      </c>
      <c r="Q2667" s="183">
        <f>IFERROR(_xll.qlIndexFixing(ONIndex1Y,I2667,TRUE,_xll.ohTrigger(RecalcTrigger,Trigger1Y)),NA())</f>
        <v>1.2215968186213289E-2</v>
      </c>
    </row>
    <row r="2668" spans="2:17" x14ac:dyDescent="0.2">
      <c r="B2668" s="39" t="s">
        <v>42</v>
      </c>
      <c r="D2668" s="42">
        <f>_xll.qlCalendarAdvance(Calendar,$D2667,B2668,"f",FALSE)</f>
        <v>58173</v>
      </c>
      <c r="E2668" s="177">
        <f>_xll.qlInterestRateIndexValueDate(IndexON,D2668)</f>
        <v>58173</v>
      </c>
      <c r="F2668" s="193">
        <f>IFERROR(_xll.qlIndexFixing(IndexON,D2668,TRUE,_xll.ohTrigger(RecalcTrigger,TriggerON)),NA())</f>
        <v>1.1517441878137191E-2</v>
      </c>
      <c r="H2668" s="42">
        <f>_xll.qlCalendarAdvance(Calendar,$H2667,B2668,"f",FALSE)</f>
        <v>58173</v>
      </c>
      <c r="I2668" s="177">
        <f>_xll.qlInterestRateIndexValueDate(Index1M,$H2668)</f>
        <v>58175</v>
      </c>
      <c r="J2668" s="182">
        <f>IFERROR(_xll.qlIndexFixing(Index1M,$H2668,TRUE,_xll.ohTrigger(RecalcTrigger,Trigger1M)),NA())</f>
        <v>1.1468027022622229E-2</v>
      </c>
      <c r="K2668" s="44">
        <f>IFERROR(_xll.qlIndexFixing(Index3M,H2668,TRUE,_xll.ohTrigger(RecalcTrigger,Trigger3M)),NA())</f>
        <v>1.1760331447823303E-2</v>
      </c>
      <c r="L2668" s="44">
        <f>IFERROR(_xll.qlIndexFixing(Index6M,$H2668,TRUE,_xll.ohTrigger(RecalcTrigger,Trigger6M)),NA())</f>
        <v>1.1384915902598903E-2</v>
      </c>
      <c r="M2668" s="183">
        <f>IFERROR(_xll.qlIndexFixing(Index1Y,$H2668,TRUE,_xll.ohTrigger(RecalcTrigger,Trigger1Y)),NA())</f>
        <v>1.2125208438189901E-2</v>
      </c>
      <c r="N2668" s="182">
        <f>IFERROR(_xll.qlIndexFixing(ONIndex1M,I2668,TRUE,_xll.ohTrigger(RecalcTrigger,Trigger1M)),NA())</f>
        <v>1.1474118652650134E-2</v>
      </c>
      <c r="O2668" s="44">
        <f>IFERROR(_xll.qlIndexFixing(ONIndex3M,I2668,TRUE,_xll.ohTrigger(RecalcTrigger,Trigger3M)),NA())</f>
        <v>1.1814806647905129E-2</v>
      </c>
      <c r="P2668" s="44">
        <f>IFERROR(_xll.qlIndexFixing(ONIndex6M,I2668,TRUE,_xll.ohTrigger(RecalcTrigger,Trigger6M)),NA())</f>
        <v>1.1403860768579577E-2</v>
      </c>
      <c r="Q2668" s="183">
        <f>IFERROR(_xll.qlIndexFixing(ONIndex1Y,I2668,TRUE,_xll.ohTrigger(RecalcTrigger,Trigger1Y)),NA())</f>
        <v>1.2209259738815703E-2</v>
      </c>
    </row>
    <row r="2669" spans="2:17" x14ac:dyDescent="0.2">
      <c r="B2669" s="39" t="s">
        <v>42</v>
      </c>
      <c r="D2669" s="42">
        <f>_xll.qlCalendarAdvance(Calendar,$D2668,B2669,"f",FALSE)</f>
        <v>58180</v>
      </c>
      <c r="E2669" s="177">
        <f>_xll.qlInterestRateIndexValueDate(IndexON,D2669)</f>
        <v>58180</v>
      </c>
      <c r="F2669" s="193">
        <f>IFERROR(_xll.qlIndexFixing(IndexON,D2669,TRUE,_xll.ohTrigger(RecalcTrigger,TriggerON)),NA())</f>
        <v>1.1510559396192832E-2</v>
      </c>
      <c r="H2669" s="42">
        <f>_xll.qlCalendarAdvance(Calendar,$H2668,B2669,"f",FALSE)</f>
        <v>58180</v>
      </c>
      <c r="I2669" s="177">
        <f>_xll.qlInterestRateIndexValueDate(Index1M,$H2669)</f>
        <v>58182</v>
      </c>
      <c r="J2669" s="182">
        <f>IFERROR(_xll.qlIndexFixing(Index1M,$H2669,TRUE,_xll.ohTrigger(RecalcTrigger,Trigger1M)),NA())</f>
        <v>1.146089926621463E-2</v>
      </c>
      <c r="K2669" s="44">
        <f>IFERROR(_xll.qlIndexFixing(Index3M,H2669,TRUE,_xll.ohTrigger(RecalcTrigger,Trigger3M)),NA())</f>
        <v>1.1748172538138498E-2</v>
      </c>
      <c r="L2669" s="44">
        <f>IFERROR(_xll.qlIndexFixing(Index6M,$H2669,TRUE,_xll.ohTrigger(RecalcTrigger,Trigger6M)),NA())</f>
        <v>1.1381099146299475E-2</v>
      </c>
      <c r="M2669" s="183">
        <f>IFERROR(_xll.qlIndexFixing(Index1Y,$H2669,TRUE,_xll.ohTrigger(RecalcTrigger,Trigger1Y)),NA())</f>
        <v>1.2119027092421398E-2</v>
      </c>
      <c r="N2669" s="182">
        <f>IFERROR(_xll.qlIndexFixing(ONIndex1M,I2669,TRUE,_xll.ohTrigger(RecalcTrigger,Trigger1M)),NA())</f>
        <v>1.1466932351256176E-2</v>
      </c>
      <c r="O2669" s="44">
        <f>IFERROR(_xll.qlIndexFixing(ONIndex3M,I2669,TRUE,_xll.ohTrigger(RecalcTrigger,Trigger3M)),NA())</f>
        <v>1.1802360612422902E-2</v>
      </c>
      <c r="P2669" s="44">
        <f>IFERROR(_xll.qlIndexFixing(ONIndex6M,I2669,TRUE,_xll.ohTrigger(RecalcTrigger,Trigger6M)),NA())</f>
        <v>1.1399074230933337E-2</v>
      </c>
      <c r="Q2669" s="183">
        <f>IFERROR(_xll.qlIndexFixing(ONIndex1Y,I2669,TRUE,_xll.ohTrigger(RecalcTrigger,Trigger1Y)),NA())</f>
        <v>1.2202580403970487E-2</v>
      </c>
    </row>
    <row r="2670" spans="2:17" x14ac:dyDescent="0.2">
      <c r="B2670" s="39" t="s">
        <v>42</v>
      </c>
      <c r="D2670" s="42">
        <f>_xll.qlCalendarAdvance(Calendar,$D2669,B2670,"f",FALSE)</f>
        <v>58187</v>
      </c>
      <c r="E2670" s="177">
        <f>_xll.qlInterestRateIndexValueDate(IndexON,D2670)</f>
        <v>58187</v>
      </c>
      <c r="F2670" s="193">
        <f>IFERROR(_xll.qlIndexFixing(IndexON,D2670,TRUE,_xll.ohTrigger(RecalcTrigger,TriggerON)),NA())</f>
        <v>1.150371695182173E-2</v>
      </c>
      <c r="H2670" s="42">
        <f>_xll.qlCalendarAdvance(Calendar,$H2669,B2670,"f",FALSE)</f>
        <v>58187</v>
      </c>
      <c r="I2670" s="177">
        <f>_xll.qlInterestRateIndexValueDate(Index1M,$H2670)</f>
        <v>58189</v>
      </c>
      <c r="J2670" s="182">
        <f>IFERROR(_xll.qlIndexFixing(Index1M,$H2670,TRUE,_xll.ohTrigger(RecalcTrigger,Trigger1M)),NA())</f>
        <v>1.1453811533341518E-2</v>
      </c>
      <c r="K2670" s="44">
        <f>IFERROR(_xll.qlIndexFixing(Index3M,H2670,TRUE,_xll.ohTrigger(RecalcTrigger,Trigger3M)),NA())</f>
        <v>1.1736069198265303E-2</v>
      </c>
      <c r="L2670" s="44">
        <f>IFERROR(_xll.qlIndexFixing(Index6M,$H2670,TRUE,_xll.ohTrigger(RecalcTrigger,Trigger6M)),NA())</f>
        <v>1.1377363277192947E-2</v>
      </c>
      <c r="M2670" s="183">
        <f>IFERROR(_xll.qlIndexFixing(Index1Y,$H2670,TRUE,_xll.ohTrigger(RecalcTrigger,Trigger1Y)),NA())</f>
        <v>1.2113283246450808E-2</v>
      </c>
      <c r="N2670" s="182">
        <f>IFERROR(_xll.qlIndexFixing(ONIndex1M,I2670,TRUE,_xll.ohTrigger(RecalcTrigger,Trigger1M)),NA())</f>
        <v>1.1459785895189256E-2</v>
      </c>
      <c r="O2670" s="44">
        <f>IFERROR(_xll.qlIndexFixing(ONIndex3M,I2670,TRUE,_xll.ohTrigger(RecalcTrigger,Trigger3M)),NA())</f>
        <v>1.178996924553033E-2</v>
      </c>
      <c r="P2670" s="44">
        <f>IFERROR(_xll.qlIndexFixing(ONIndex6M,I2670,TRUE,_xll.ohTrigger(RecalcTrigger,Trigger6M)),NA())</f>
        <v>1.1394366335020223E-2</v>
      </c>
      <c r="Q2670" s="183">
        <f>IFERROR(_xll.qlIndexFixing(ONIndex1Y,I2670,TRUE,_xll.ohTrigger(RecalcTrigger,Trigger1Y)),NA())</f>
        <v>1.219593024186949E-2</v>
      </c>
    </row>
    <row r="2671" spans="2:17" x14ac:dyDescent="0.2">
      <c r="B2671" s="39" t="s">
        <v>42</v>
      </c>
      <c r="D2671" s="42">
        <f>_xll.qlCalendarAdvance(Calendar,$D2670,B2671,"f",FALSE)</f>
        <v>58194</v>
      </c>
      <c r="E2671" s="177">
        <f>_xll.qlInterestRateIndexValueDate(IndexON,D2671)</f>
        <v>58194</v>
      </c>
      <c r="F2671" s="193">
        <f>IFERROR(_xll.qlIndexFixing(IndexON,D2671,TRUE,_xll.ohTrigger(RecalcTrigger,TriggerON)),NA())</f>
        <v>1.1496914626878407E-2</v>
      </c>
      <c r="H2671" s="42">
        <f>_xll.qlCalendarAdvance(Calendar,$H2670,B2671,"f",FALSE)</f>
        <v>58194</v>
      </c>
      <c r="I2671" s="177">
        <f>_xll.qlInterestRateIndexValueDate(Index1M,$H2671)</f>
        <v>58197</v>
      </c>
      <c r="J2671" s="182">
        <f>IFERROR(_xll.qlIndexFixing(Index1M,$H2671,TRUE,_xll.ohTrigger(RecalcTrigger,Trigger1M)),NA())</f>
        <v>1.144607798344935E-2</v>
      </c>
      <c r="K2671" s="44">
        <f>IFERROR(_xll.qlIndexFixing(Index3M,H2671,TRUE,_xll.ohTrigger(RecalcTrigger,Trigger3M)),NA())</f>
        <v>1.1720330433501912E-2</v>
      </c>
      <c r="L2671" s="44">
        <f>IFERROR(_xll.qlIndexFixing(Index6M,$H2671,TRUE,_xll.ohTrigger(RecalcTrigger,Trigger6M)),NA())</f>
        <v>1.1373088518267143E-2</v>
      </c>
      <c r="M2671" s="183">
        <f>IFERROR(_xll.qlIndexFixing(Index1Y,$H2671,TRUE,_xll.ohTrigger(RecalcTrigger,Trigger1Y)),NA())</f>
        <v>1.2106723794369332E-2</v>
      </c>
      <c r="N2671" s="182">
        <f>IFERROR(_xll.qlIndexFixing(ONIndex1M,I2671,TRUE,_xll.ohTrigger(RecalcTrigger,Trigger1M)),NA())</f>
        <v>1.1451667412023525E-2</v>
      </c>
      <c r="O2671" s="44">
        <f>IFERROR(_xll.qlIndexFixing(ONIndex3M,I2671,TRUE,_xll.ohTrigger(RecalcTrigger,Trigger3M)),NA())</f>
        <v>1.1775874778177098E-2</v>
      </c>
      <c r="P2671" s="44">
        <f>IFERROR(_xll.qlIndexFixing(ONIndex6M,I2671,TRUE,_xll.ohTrigger(RecalcTrigger,Trigger6M)),NA())</f>
        <v>1.1389082362240899E-2</v>
      </c>
      <c r="Q2671" s="183">
        <f>IFERROR(_xll.qlIndexFixing(ONIndex1Y,I2671,TRUE,_xll.ohTrigger(RecalcTrigger,Trigger1Y)),NA())</f>
        <v>1.218836585603178E-2</v>
      </c>
    </row>
    <row r="2672" spans="2:17" x14ac:dyDescent="0.2">
      <c r="B2672" s="39" t="s">
        <v>42</v>
      </c>
      <c r="D2672" s="42">
        <f>_xll.qlCalendarAdvance(Calendar,$D2671,B2672,"f",FALSE)</f>
        <v>58201</v>
      </c>
      <c r="E2672" s="177">
        <f>_xll.qlInterestRateIndexValueDate(IndexON,D2672)</f>
        <v>58201</v>
      </c>
      <c r="F2672" s="193">
        <f>IFERROR(_xll.qlIndexFixing(IndexON,D2672,TRUE,_xll.ohTrigger(RecalcTrigger,TriggerON)),NA())</f>
        <v>1.149015250297758E-2</v>
      </c>
      <c r="H2672" s="42">
        <f>_xll.qlCalendarAdvance(Calendar,$H2671,B2672,"f",FALSE)</f>
        <v>58201</v>
      </c>
      <c r="I2672" s="177">
        <f>_xll.qlInterestRateIndexValueDate(Index1M,$H2672)</f>
        <v>58203</v>
      </c>
      <c r="J2672" s="182">
        <f>IFERROR(_xll.qlIndexFixing(Index1M,$H2672,TRUE,_xll.ohTrigger(RecalcTrigger,Trigger1M)),NA())</f>
        <v>1.1439756465509432E-2</v>
      </c>
      <c r="K2672" s="44">
        <f>IFERROR(_xll.qlIndexFixing(Index3M,H2672,TRUE,_xll.ohTrigger(RecalcTrigger,Trigger3M)),NA())</f>
        <v>1.1711374287258335E-2</v>
      </c>
      <c r="L2672" s="44">
        <f>IFERROR(_xll.qlIndexFixing(Index6M,$H2672,TRUE,_xll.ohTrigger(RecalcTrigger,Trigger6M)),NA())</f>
        <v>1.1369993715916647E-2</v>
      </c>
      <c r="M2672" s="183">
        <f>IFERROR(_xll.qlIndexFixing(Index1Y,$H2672,TRUE,_xll.ohTrigger(RecalcTrigger,Trigger1Y)),NA())</f>
        <v>1.2101482852665209E-2</v>
      </c>
      <c r="N2672" s="182">
        <f>IFERROR(_xll.qlIndexFixing(ONIndex1M,I2672,TRUE,_xll.ohTrigger(RecalcTrigger,Trigger1M)),NA())</f>
        <v>1.144561284629475E-2</v>
      </c>
      <c r="O2672" s="44">
        <f>IFERROR(_xll.qlIndexFixing(ONIndex3M,I2672,TRUE,_xll.ohTrigger(RecalcTrigger,Trigger3M)),NA())</f>
        <v>1.1765350997050561E-2</v>
      </c>
      <c r="P2672" s="44">
        <f>IFERROR(_xll.qlIndexFixing(ONIndex6M,I2672,TRUE,_xll.ohTrigger(RecalcTrigger,Trigger6M)),NA())</f>
        <v>1.1385187040735545E-2</v>
      </c>
      <c r="Q2672" s="183">
        <f>IFERROR(_xll.qlIndexFixing(ONIndex1Y,I2672,TRUE,_xll.ohTrigger(RecalcTrigger,Trigger1Y)),NA())</f>
        <v>1.2182717678106414E-2</v>
      </c>
    </row>
    <row r="2673" spans="2:17" x14ac:dyDescent="0.2">
      <c r="B2673" s="39" t="s">
        <v>42</v>
      </c>
      <c r="D2673" s="42">
        <f>_xll.qlCalendarAdvance(Calendar,$D2672,B2673,"f",FALSE)</f>
        <v>58208</v>
      </c>
      <c r="E2673" s="177">
        <f>_xll.qlInterestRateIndexValueDate(IndexON,D2673)</f>
        <v>58208</v>
      </c>
      <c r="F2673" s="193">
        <f>IFERROR(_xll.qlIndexFixing(IndexON,D2673,TRUE,_xll.ohTrigger(RecalcTrigger,TriggerON)),NA())</f>
        <v>1.1483430661494154E-2</v>
      </c>
      <c r="H2673" s="42">
        <f>_xll.qlCalendarAdvance(Calendar,$H2672,B2673,"f",FALSE)</f>
        <v>58208</v>
      </c>
      <c r="I2673" s="177">
        <f>_xll.qlInterestRateIndexValueDate(Index1M,$H2673)</f>
        <v>58210</v>
      </c>
      <c r="J2673" s="182">
        <f>IFERROR(_xll.qlIndexFixing(Index1M,$H2673,TRUE,_xll.ohTrigger(RecalcTrigger,Trigger1M)),NA())</f>
        <v>1.1432789294207046E-2</v>
      </c>
      <c r="K2673" s="44">
        <f>IFERROR(_xll.qlIndexFixing(Index3M,H2673,TRUE,_xll.ohTrigger(RecalcTrigger,Trigger3M)),NA())</f>
        <v>1.1699442005677269E-2</v>
      </c>
      <c r="L2673" s="44">
        <f>IFERROR(_xll.qlIndexFixing(Index6M,$H2673,TRUE,_xll.ohTrigger(RecalcTrigger,Trigger6M)),NA())</f>
        <v>1.1366518618247666E-2</v>
      </c>
      <c r="M2673" s="183">
        <f>IFERROR(_xll.qlIndexFixing(Index1Y,$H2673,TRUE,_xll.ohTrigger(RecalcTrigger,Trigger1Y)),NA())</f>
        <v>1.2095629606651464E-2</v>
      </c>
      <c r="N2673" s="182">
        <f>IFERROR(_xll.qlIndexFixing(ONIndex1M,I2673,TRUE,_xll.ohTrigger(RecalcTrigger,Trigger1M)),NA())</f>
        <v>1.1438586417096275E-2</v>
      </c>
      <c r="O2673" s="44">
        <f>IFERROR(_xll.qlIndexFixing(ONIndex3M,I2673,TRUE,_xll.ohTrigger(RecalcTrigger,Trigger3M)),NA())</f>
        <v>1.1753124354951794E-2</v>
      </c>
      <c r="P2673" s="44">
        <f>IFERROR(_xll.qlIndexFixing(ONIndex6M,I2673,TRUE,_xll.ohTrigger(RecalcTrigger,Trigger6M)),NA())</f>
        <v>1.1380715927895579E-2</v>
      </c>
      <c r="Q2673" s="183">
        <f>IFERROR(_xll.qlIndexFixing(ONIndex1Y,I2673,TRUE,_xll.ohTrigger(RecalcTrigger,Trigger1Y)),NA())</f>
        <v>1.2176155397307653E-2</v>
      </c>
    </row>
    <row r="2674" spans="2:17" x14ac:dyDescent="0.2">
      <c r="B2674" s="39" t="s">
        <v>42</v>
      </c>
      <c r="D2674" s="42">
        <f>_xll.qlCalendarAdvance(Calendar,$D2673,B2674,"f",FALSE)</f>
        <v>58215</v>
      </c>
      <c r="E2674" s="177">
        <f>_xll.qlInterestRateIndexValueDate(IndexON,D2674)</f>
        <v>58215</v>
      </c>
      <c r="F2674" s="193">
        <f>IFERROR(_xll.qlIndexFixing(IndexON,D2674,TRUE,_xll.ohTrigger(RecalcTrigger,TriggerON)),NA())</f>
        <v>1.1476749184362589E-2</v>
      </c>
      <c r="H2674" s="42">
        <f>_xll.qlCalendarAdvance(Calendar,$H2673,B2674,"f",FALSE)</f>
        <v>58215</v>
      </c>
      <c r="I2674" s="177">
        <f>_xll.qlInterestRateIndexValueDate(Index1M,$H2674)</f>
        <v>58217</v>
      </c>
      <c r="J2674" s="182">
        <f>IFERROR(_xll.qlIndexFixing(Index1M,$H2674,TRUE,_xll.ohTrigger(RecalcTrigger,Trigger1M)),NA())</f>
        <v>1.1425862473747328E-2</v>
      </c>
      <c r="K2674" s="44">
        <f>IFERROR(_xll.qlIndexFixing(Index3M,H2674,TRUE,_xll.ohTrigger(RecalcTrigger,Trigger3M)),NA())</f>
        <v>1.1687565783387322E-2</v>
      </c>
      <c r="L2674" s="44">
        <f>IFERROR(_xll.qlIndexFixing(Index6M,$H2674,TRUE,_xll.ohTrigger(RecalcTrigger,Trigger6M)),NA())</f>
        <v>1.1363125019168498E-2</v>
      </c>
      <c r="M2674" s="183">
        <f>IFERROR(_xll.qlIndexFixing(Index1Y,$H2674,TRUE,_xll.ohTrigger(RecalcTrigger,Trigger1Y)),NA())</f>
        <v>1.2089807742103839E-2</v>
      </c>
      <c r="N2674" s="182">
        <f>IFERROR(_xll.qlIndexFixing(ONIndex1M,I2674,TRUE,_xll.ohTrigger(RecalcTrigger,Trigger1M)),NA())</f>
        <v>1.1431600160562994E-2</v>
      </c>
      <c r="O2674" s="44">
        <f>IFERROR(_xll.qlIndexFixing(ONIndex3M,I2674,TRUE,_xll.ohTrigger(RecalcTrigger,Trigger3M)),NA())</f>
        <v>1.1740952860979093E-2</v>
      </c>
      <c r="P2674" s="44">
        <f>IFERROR(_xll.qlIndexFixing(ONIndex6M,I2674,TRUE,_xll.ohTrigger(RecalcTrigger,Trigger6M)),NA())</f>
        <v>1.1376324028411489E-2</v>
      </c>
      <c r="Q2674" s="183">
        <f>IFERROR(_xll.qlIndexFixing(ONIndex1Y,I2674,TRUE,_xll.ohTrigger(RecalcTrigger,Trigger1Y)),NA())</f>
        <v>1.2169622531379432E-2</v>
      </c>
    </row>
    <row r="2675" spans="2:17" x14ac:dyDescent="0.2">
      <c r="B2675" s="39" t="s">
        <v>42</v>
      </c>
      <c r="D2675" s="42">
        <f>_xll.qlCalendarAdvance(Calendar,$D2674,B2675,"f",FALSE)</f>
        <v>58222</v>
      </c>
      <c r="E2675" s="177">
        <f>_xll.qlInterestRateIndexValueDate(IndexON,D2675)</f>
        <v>58222</v>
      </c>
      <c r="F2675" s="193">
        <f>IFERROR(_xll.qlIndexFixing(IndexON,D2675,TRUE,_xll.ohTrigger(RecalcTrigger,TriggerON)),NA())</f>
        <v>1.1470108153277536E-2</v>
      </c>
      <c r="H2675" s="42">
        <f>_xll.qlCalendarAdvance(Calendar,$H2674,B2675,"f",FALSE)</f>
        <v>58222</v>
      </c>
      <c r="I2675" s="177">
        <f>_xll.qlInterestRateIndexValueDate(Index1M,$H2675)</f>
        <v>58224</v>
      </c>
      <c r="J2675" s="182">
        <f>IFERROR(_xll.qlIndexFixing(Index1M,$H2675,TRUE,_xll.ohTrigger(RecalcTrigger,Trigger1M)),NA())</f>
        <v>1.1418976085962318E-2</v>
      </c>
      <c r="K2675" s="44">
        <f>IFERROR(_xll.qlIndexFixing(Index3M,H2675,TRUE,_xll.ohTrigger(RecalcTrigger,Trigger3M)),NA())</f>
        <v>1.1675745740068419E-2</v>
      </c>
      <c r="L2675" s="44">
        <f>IFERROR(_xll.qlIndexFixing(Index6M,$H2675,TRUE,_xll.ohTrigger(RecalcTrigger,Trigger6M)),NA())</f>
        <v>1.1359902252315158E-2</v>
      </c>
      <c r="M2675" s="183">
        <f>IFERROR(_xll.qlIndexFixing(Index1Y,$H2675,TRUE,_xll.ohTrigger(RecalcTrigger,Trigger1Y)),NA())</f>
        <v>1.2084017319685766E-2</v>
      </c>
      <c r="N2675" s="182">
        <f>IFERROR(_xll.qlIndexFixing(ONIndex1M,I2675,TRUE,_xll.ohTrigger(RecalcTrigger,Trigger1M)),NA())</f>
        <v>1.1424654158469494E-2</v>
      </c>
      <c r="O2675" s="44">
        <f>IFERROR(_xll.qlIndexFixing(ONIndex3M,I2675,TRUE,_xll.ohTrigger(RecalcTrigger,Trigger3M)),NA())</f>
        <v>1.1728836634796735E-2</v>
      </c>
      <c r="P2675" s="44">
        <f>IFERROR(_xll.qlIndexFixing(ONIndex6M,I2675,TRUE,_xll.ohTrigger(RecalcTrigger,Trigger6M)),NA())</f>
        <v>1.1372011485129008E-2</v>
      </c>
      <c r="Q2675" s="183">
        <f>IFERROR(_xll.qlIndexFixing(ONIndex1Y,I2675,TRUE,_xll.ohTrigger(RecalcTrigger,Trigger1Y)),NA())</f>
        <v>1.2163119140513601E-2</v>
      </c>
    </row>
    <row r="2676" spans="2:17" x14ac:dyDescent="0.2">
      <c r="B2676" s="39" t="s">
        <v>42</v>
      </c>
      <c r="D2676" s="42">
        <f>_xll.qlCalendarAdvance(Calendar,$D2675,B2676,"f",FALSE)</f>
        <v>58229</v>
      </c>
      <c r="E2676" s="177">
        <f>_xll.qlInterestRateIndexValueDate(IndexON,D2676)</f>
        <v>58229</v>
      </c>
      <c r="F2676" s="193">
        <f>IFERROR(_xll.qlIndexFixing(IndexON,D2676,TRUE,_xll.ohTrigger(RecalcTrigger,TriggerON)),NA())</f>
        <v>1.1463507649533966E-2</v>
      </c>
      <c r="H2676" s="42">
        <f>_xll.qlCalendarAdvance(Calendar,$H2675,B2676,"f",FALSE)</f>
        <v>58229</v>
      </c>
      <c r="I2676" s="177">
        <f>_xll.qlInterestRateIndexValueDate(Index1M,$H2676)</f>
        <v>58231</v>
      </c>
      <c r="J2676" s="182">
        <f>IFERROR(_xll.qlIndexFixing(Index1M,$H2676,TRUE,_xll.ohTrigger(RecalcTrigger,Trigger1M)),NA())</f>
        <v>1.1412130212684057E-2</v>
      </c>
      <c r="K2676" s="44">
        <f>IFERROR(_xll.qlIndexFixing(Index3M,H2676,TRUE,_xll.ohTrigger(RecalcTrigger,Trigger3M)),NA())</f>
        <v>1.1663981995403949E-2</v>
      </c>
      <c r="L2676" s="44">
        <f>IFERROR(_xll.qlIndexFixing(Index6M,$H2676,TRUE,_xll.ohTrigger(RecalcTrigger,Trigger6M)),NA())</f>
        <v>1.1356654714148469E-2</v>
      </c>
      <c r="M2676" s="183">
        <f>IFERROR(_xll.qlIndexFixing(Index1Y,$H2676,TRUE,_xll.ohTrigger(RecalcTrigger,Trigger1Y)),NA())</f>
        <v>1.207825840006046E-2</v>
      </c>
      <c r="N2676" s="182">
        <f>IFERROR(_xll.qlIndexFixing(ONIndex1M,I2676,TRUE,_xll.ohTrigger(RecalcTrigger,Trigger1M)),NA())</f>
        <v>1.1417748492350555E-2</v>
      </c>
      <c r="O2676" s="44">
        <f>IFERROR(_xll.qlIndexFixing(ONIndex3M,I2676,TRUE,_xll.ohTrigger(RecalcTrigger,Trigger3M)),NA())</f>
        <v>1.1716775796148937E-2</v>
      </c>
      <c r="P2676" s="44">
        <f>IFERROR(_xll.qlIndexFixing(ONIndex6M,I2676,TRUE,_xll.ohTrigger(RecalcTrigger,Trigger6M)),NA())</f>
        <v>1.1367778440574128E-2</v>
      </c>
      <c r="Q2676" s="183">
        <f>IFERROR(_xll.qlIndexFixing(ONIndex1Y,I2676,TRUE,_xll.ohTrigger(RecalcTrigger,Trigger1Y)),NA())</f>
        <v>1.2156645285381629E-2</v>
      </c>
    </row>
    <row r="2677" spans="2:17" x14ac:dyDescent="0.2">
      <c r="B2677" s="39" t="s">
        <v>42</v>
      </c>
      <c r="D2677" s="42">
        <f>_xll.qlCalendarAdvance(Calendar,$D2676,B2677,"f",FALSE)</f>
        <v>58236</v>
      </c>
      <c r="E2677" s="177">
        <f>_xll.qlInterestRateIndexValueDate(IndexON,D2677)</f>
        <v>58236</v>
      </c>
      <c r="F2677" s="193">
        <f>IFERROR(_xll.qlIndexFixing(IndexON,D2677,TRUE,_xll.ohTrigger(RecalcTrigger,TriggerON)),NA())</f>
        <v>1.1456947754986402E-2</v>
      </c>
      <c r="H2677" s="42">
        <f>_xll.qlCalendarAdvance(Calendar,$H2676,B2677,"f",FALSE)</f>
        <v>58236</v>
      </c>
      <c r="I2677" s="177">
        <f>_xll.qlInterestRateIndexValueDate(Index1M,$H2677)</f>
        <v>58238</v>
      </c>
      <c r="J2677" s="182">
        <f>IFERROR(_xll.qlIndexFixing(Index1M,$H2677,TRUE,_xll.ohTrigger(RecalcTrigger,Trigger1M)),NA())</f>
        <v>1.1405324935729599E-2</v>
      </c>
      <c r="K2677" s="44">
        <f>IFERROR(_xll.qlIndexFixing(Index3M,H2677,TRUE,_xll.ohTrigger(RecalcTrigger,Trigger3M)),NA())</f>
        <v>1.1652274669075568E-2</v>
      </c>
      <c r="L2677" s="44">
        <f>IFERROR(_xll.qlIndexFixing(Index6M,$H2677,TRUE,_xll.ohTrigger(RecalcTrigger,Trigger6M)),NA())</f>
        <v>1.1353489065852401E-2</v>
      </c>
      <c r="M2677" s="183">
        <f>IFERROR(_xll.qlIndexFixing(Index1Y,$H2677,TRUE,_xll.ohTrigger(RecalcTrigger,Trigger1Y)),NA())</f>
        <v>1.2072531043894609E-2</v>
      </c>
      <c r="N2677" s="182">
        <f>IFERROR(_xll.qlIndexFixing(ONIndex1M,I2677,TRUE,_xll.ohTrigger(RecalcTrigger,Trigger1M)),NA())</f>
        <v>1.1410883244540315E-2</v>
      </c>
      <c r="O2677" s="44">
        <f>IFERROR(_xll.qlIndexFixing(ONIndex3M,I2677,TRUE,_xll.ohTrigger(RecalcTrigger,Trigger3M)),NA())</f>
        <v>1.1704770464939784E-2</v>
      </c>
      <c r="P2677" s="44">
        <f>IFERROR(_xll.qlIndexFixing(ONIndex6M,I2677,TRUE,_xll.ohTrigger(RecalcTrigger,Trigger6M)),NA())</f>
        <v>1.1363625038232072E-2</v>
      </c>
      <c r="Q2677" s="183">
        <f>IFERROR(_xll.qlIndexFixing(ONIndex1Y,I2677,TRUE,_xll.ohTrigger(RecalcTrigger,Trigger1Y)),NA())</f>
        <v>1.2150201026415175E-2</v>
      </c>
    </row>
    <row r="2678" spans="2:17" x14ac:dyDescent="0.2">
      <c r="B2678" s="39" t="s">
        <v>42</v>
      </c>
      <c r="D2678" s="42">
        <f>_xll.qlCalendarAdvance(Calendar,$D2677,B2678,"f",FALSE)</f>
        <v>58243</v>
      </c>
      <c r="E2678" s="177">
        <f>_xll.qlInterestRateIndexValueDate(IndexON,D2678)</f>
        <v>58243</v>
      </c>
      <c r="F2678" s="193">
        <f>IFERROR(_xll.qlIndexFixing(IndexON,D2678,TRUE,_xll.ohTrigger(RecalcTrigger,TriggerON)),NA())</f>
        <v>1.1450428551249558E-2</v>
      </c>
      <c r="H2678" s="42">
        <f>_xll.qlCalendarAdvance(Calendar,$H2677,B2678,"f",FALSE)</f>
        <v>58243</v>
      </c>
      <c r="I2678" s="177">
        <f>_xll.qlInterestRateIndexValueDate(Index1M,$H2678)</f>
        <v>58245</v>
      </c>
      <c r="J2678" s="182">
        <f>IFERROR(_xll.qlIndexFixing(Index1M,$H2678,TRUE,_xll.ohTrigger(RecalcTrigger,Trigger1M)),NA())</f>
        <v>1.1398560336933483E-2</v>
      </c>
      <c r="K2678" s="44">
        <f>IFERROR(_xll.qlIndexFixing(Index3M,H2678,TRUE,_xll.ohTrigger(RecalcTrigger,Trigger3M)),NA())</f>
        <v>1.1640623880766671E-2</v>
      </c>
      <c r="L2678" s="44">
        <f>IFERROR(_xll.qlIndexFixing(Index6M,$H2678,TRUE,_xll.ohTrigger(RecalcTrigger,Trigger6M)),NA())</f>
        <v>1.1350405450702946E-2</v>
      </c>
      <c r="M2678" s="183">
        <f>IFERROR(_xll.qlIndexFixing(Index1Y,$H2678,TRUE,_xll.ohTrigger(RecalcTrigger,Trigger1Y)),NA())</f>
        <v>1.2066835311855118E-2</v>
      </c>
      <c r="N2678" s="182">
        <f>IFERROR(_xll.qlIndexFixing(ONIndex1M,I2678,TRUE,_xll.ohTrigger(RecalcTrigger,Trigger1M)),NA())</f>
        <v>1.1404058496573555E-2</v>
      </c>
      <c r="O2678" s="44">
        <f>IFERROR(_xll.qlIndexFixing(ONIndex3M,I2678,TRUE,_xll.ohTrigger(RecalcTrigger,Trigger3M)),NA())</f>
        <v>1.1692820761233236E-2</v>
      </c>
      <c r="P2678" s="44">
        <f>IFERROR(_xll.qlIndexFixing(ONIndex6M,I2678,TRUE,_xll.ohTrigger(RecalcTrigger,Trigger6M)),NA())</f>
        <v>1.1359551420389025E-2</v>
      </c>
      <c r="Q2678" s="183">
        <f>IFERROR(_xll.qlIndexFixing(ONIndex1Y,I2678,TRUE,_xll.ohTrigger(RecalcTrigger,Trigger1Y)),NA())</f>
        <v>1.2143786423965963E-2</v>
      </c>
    </row>
    <row r="2679" spans="2:17" x14ac:dyDescent="0.2">
      <c r="B2679" s="39" t="s">
        <v>42</v>
      </c>
      <c r="D2679" s="42">
        <f>_xll.qlCalendarAdvance(Calendar,$D2678,B2679,"f",FALSE)</f>
        <v>58250</v>
      </c>
      <c r="E2679" s="177">
        <f>_xll.qlInterestRateIndexValueDate(IndexON,D2679)</f>
        <v>58250</v>
      </c>
      <c r="F2679" s="193">
        <f>IFERROR(_xll.qlIndexFixing(IndexON,D2679,TRUE,_xll.ohTrigger(RecalcTrigger,TriggerON)),NA())</f>
        <v>1.1443950119858215E-2</v>
      </c>
      <c r="H2679" s="42">
        <f>_xll.qlCalendarAdvance(Calendar,$H2678,B2679,"f",FALSE)</f>
        <v>58250</v>
      </c>
      <c r="I2679" s="177">
        <f>_xll.qlInterestRateIndexValueDate(Index1M,$H2679)</f>
        <v>58252</v>
      </c>
      <c r="J2679" s="182">
        <f>IFERROR(_xll.qlIndexFixing(Index1M,$H2679,TRUE,_xll.ohTrigger(RecalcTrigger,Trigger1M)),NA())</f>
        <v>1.139183649812775E-2</v>
      </c>
      <c r="K2679" s="44">
        <f>IFERROR(_xll.qlIndexFixing(Index3M,H2679,TRUE,_xll.ohTrigger(RecalcTrigger,Trigger3M)),NA())</f>
        <v>1.162902975016065E-2</v>
      </c>
      <c r="L2679" s="44">
        <f>IFERROR(_xll.qlIndexFixing(Index6M,$H2679,TRUE,_xll.ohTrigger(RecalcTrigger,Trigger6M)),NA())</f>
        <v>1.1347384516955883E-2</v>
      </c>
      <c r="M2679" s="183">
        <f>IFERROR(_xll.qlIndexFixing(Index1Y,$H2679,TRUE,_xll.ohTrigger(RecalcTrigger,Trigger1Y)),NA())</f>
        <v>1.2061171264610416E-2</v>
      </c>
      <c r="N2679" s="182">
        <f>IFERROR(_xll.qlIndexFixing(ONIndex1M,I2679,TRUE,_xll.ohTrigger(RecalcTrigger,Trigger1M)),NA())</f>
        <v>1.1397274330304796E-2</v>
      </c>
      <c r="O2679" s="44">
        <f>IFERROR(_xll.qlIndexFixing(ONIndex3M,I2679,TRUE,_xll.ohTrigger(RecalcTrigger,Trigger3M)),NA())</f>
        <v>1.1680926804453762E-2</v>
      </c>
      <c r="P2679" s="44">
        <f>IFERROR(_xll.qlIndexFixing(ONIndex6M,I2679,TRUE,_xll.ohTrigger(RecalcTrigger,Trigger6M)),NA())</f>
        <v>1.13555577302904E-2</v>
      </c>
      <c r="Q2679" s="183">
        <f>IFERROR(_xll.qlIndexFixing(ONIndex1Y,I2679,TRUE,_xll.ohTrigger(RecalcTrigger,Trigger1Y)),NA())</f>
        <v>1.2137401538785397E-2</v>
      </c>
    </row>
    <row r="2680" spans="2:17" x14ac:dyDescent="0.2">
      <c r="B2680" s="39" t="s">
        <v>42</v>
      </c>
      <c r="D2680" s="42">
        <f>_xll.qlCalendarAdvance(Calendar,$D2679,B2680,"f",FALSE)</f>
        <v>58257</v>
      </c>
      <c r="E2680" s="177">
        <f>_xll.qlInterestRateIndexValueDate(IndexON,D2680)</f>
        <v>58257</v>
      </c>
      <c r="F2680" s="193">
        <f>IFERROR(_xll.qlIndexFixing(IndexON,D2680,TRUE,_xll.ohTrigger(RecalcTrigger,TriggerON)),NA())</f>
        <v>1.1437512542507022E-2</v>
      </c>
      <c r="H2680" s="42">
        <f>_xll.qlCalendarAdvance(Calendar,$H2679,B2680,"f",FALSE)</f>
        <v>58257</v>
      </c>
      <c r="I2680" s="177">
        <f>_xll.qlInterestRateIndexValueDate(Index1M,$H2680)</f>
        <v>58259</v>
      </c>
      <c r="J2680" s="182">
        <f>IFERROR(_xll.qlIndexFixing(Index1M,$H2680,TRUE,_xll.ohTrigger(RecalcTrigger,Trigger1M)),NA())</f>
        <v>1.1385153501139444E-2</v>
      </c>
      <c r="K2680" s="44">
        <f>IFERROR(_xll.qlIndexFixing(Index3M,H2680,TRUE,_xll.ohTrigger(RecalcTrigger,Trigger3M)),NA())</f>
        <v>1.1617492396946115E-2</v>
      </c>
      <c r="L2680" s="44">
        <f>IFERROR(_xll.qlIndexFixing(Index6M,$H2680,TRUE,_xll.ohTrigger(RecalcTrigger,Trigger6M)),NA())</f>
        <v>1.1344482918146487E-2</v>
      </c>
      <c r="M2680" s="183">
        <f>IFERROR(_xll.qlIndexFixing(Index1Y,$H2680,TRUE,_xll.ohTrigger(RecalcTrigger,Trigger1Y)),NA())</f>
        <v>1.2055538962831968E-2</v>
      </c>
      <c r="N2680" s="182">
        <f>IFERROR(_xll.qlIndexFixing(ONIndex1M,I2680,TRUE,_xll.ohTrigger(RecalcTrigger,Trigger1M)),NA())</f>
        <v>1.1390530827508627E-2</v>
      </c>
      <c r="O2680" s="44">
        <f>IFERROR(_xll.qlIndexFixing(ONIndex3M,I2680,TRUE,_xll.ohTrigger(RecalcTrigger,Trigger3M)),NA())</f>
        <v>1.1669088714585385E-2</v>
      </c>
      <c r="P2680" s="44">
        <f>IFERROR(_xll.qlIndexFixing(ONIndex6M,I2680,TRUE,_xll.ohTrigger(RecalcTrigger,Trigger6M)),NA())</f>
        <v>1.1351644110462189E-2</v>
      </c>
      <c r="Q2680" s="183">
        <f>IFERROR(_xll.qlIndexFixing(ONIndex1Y,I2680,TRUE,_xll.ohTrigger(RecalcTrigger,Trigger1Y)),NA())</f>
        <v>1.2131046430985393E-2</v>
      </c>
    </row>
    <row r="2681" spans="2:17" x14ac:dyDescent="0.2">
      <c r="B2681" s="39" t="s">
        <v>42</v>
      </c>
      <c r="D2681" s="42">
        <f>_xll.qlCalendarAdvance(Calendar,$D2680,B2681,"f",FALSE)</f>
        <v>58264</v>
      </c>
      <c r="E2681" s="177">
        <f>_xll.qlInterestRateIndexValueDate(IndexON,D2681)</f>
        <v>58264</v>
      </c>
      <c r="F2681" s="193">
        <f>IFERROR(_xll.qlIndexFixing(IndexON,D2681,TRUE,_xll.ohTrigger(RecalcTrigger,TriggerON)),NA())</f>
        <v>1.1431115900810696E-2</v>
      </c>
      <c r="H2681" s="42">
        <f>_xll.qlCalendarAdvance(Calendar,$H2680,B2681,"f",FALSE)</f>
        <v>58264</v>
      </c>
      <c r="I2681" s="177">
        <f>_xll.qlInterestRateIndexValueDate(Index1M,$H2681)</f>
        <v>58266</v>
      </c>
      <c r="J2681" s="182">
        <f>IFERROR(_xll.qlIndexFixing(Index1M,$H2681,TRUE,_xll.ohTrigger(RecalcTrigger,Trigger1M)),NA())</f>
        <v>1.1378511427795612E-2</v>
      </c>
      <c r="K2681" s="44">
        <f>IFERROR(_xll.qlIndexFixing(Index3M,H2681,TRUE,_xll.ohTrigger(RecalcTrigger,Trigger3M)),NA())</f>
        <v>1.1606011940806456E-2</v>
      </c>
      <c r="L2681" s="44">
        <f>IFERROR(_xll.qlIndexFixing(Index6M,$H2681,TRUE,_xll.ohTrigger(RecalcTrigger,Trigger6M)),NA())</f>
        <v>1.1341663820925449E-2</v>
      </c>
      <c r="M2681" s="183">
        <f>IFERROR(_xll.qlIndexFixing(Index1Y,$H2681,TRUE,_xll.ohTrigger(RecalcTrigger,Trigger1Y)),NA())</f>
        <v>1.204993846719081E-2</v>
      </c>
      <c r="N2681" s="182">
        <f>IFERROR(_xll.qlIndexFixing(ONIndex1M,I2681,TRUE,_xll.ohTrigger(RecalcTrigger,Trigger1M)),NA())</f>
        <v>1.1383828069959634E-2</v>
      </c>
      <c r="O2681" s="44">
        <f>IFERROR(_xll.qlIndexFixing(ONIndex3M,I2681,TRUE,_xll.ohTrigger(RecalcTrigger,Trigger3M)),NA())</f>
        <v>1.1657306611612128E-2</v>
      </c>
      <c r="P2681" s="44">
        <f>IFERROR(_xll.qlIndexFixing(ONIndex6M,I2681,TRUE,_xll.ohTrigger(RecalcTrigger,Trigger6M)),NA())</f>
        <v>1.1347810704149808E-2</v>
      </c>
      <c r="Q2681" s="183">
        <f>IFERROR(_xll.qlIndexFixing(ONIndex1Y,I2681,TRUE,_xll.ohTrigger(RecalcTrigger,Trigger1Y)),NA())</f>
        <v>1.2124721161237417E-2</v>
      </c>
    </row>
    <row r="2682" spans="2:17" x14ac:dyDescent="0.2">
      <c r="B2682" s="39" t="s">
        <v>42</v>
      </c>
      <c r="D2682" s="42">
        <f>_xll.qlCalendarAdvance(Calendar,$D2681,B2682,"f",FALSE)</f>
        <v>58271</v>
      </c>
      <c r="E2682" s="177">
        <f>_xll.qlInterestRateIndexValueDate(IndexON,D2682)</f>
        <v>58271</v>
      </c>
      <c r="F2682" s="193">
        <f>IFERROR(_xll.qlIndexFixing(IndexON,D2682,TRUE,_xll.ohTrigger(RecalcTrigger,TriggerON)),NA())</f>
        <v>1.1424760276623758E-2</v>
      </c>
      <c r="H2682" s="42">
        <f>_xll.qlCalendarAdvance(Calendar,$H2681,B2682,"f",FALSE)</f>
        <v>58271</v>
      </c>
      <c r="I2682" s="177">
        <f>_xll.qlInterestRateIndexValueDate(Index1M,$H2682)</f>
        <v>58273</v>
      </c>
      <c r="J2682" s="182">
        <f>IFERROR(_xll.qlIndexFixing(Index1M,$H2682,TRUE,_xll.ohTrigger(RecalcTrigger,Trigger1M)),NA())</f>
        <v>1.137191035993329E-2</v>
      </c>
      <c r="K2682" s="44">
        <f>IFERROR(_xll.qlIndexFixing(Index3M,H2682,TRUE,_xll.ohTrigger(RecalcTrigger,Trigger3M)),NA())</f>
        <v>1.1594588501430282E-2</v>
      </c>
      <c r="L2682" s="44">
        <f>IFERROR(_xll.qlIndexFixing(Index6M,$H2682,TRUE,_xll.ohTrigger(RecalcTrigger,Trigger6M)),NA())</f>
        <v>1.133892736861554E-2</v>
      </c>
      <c r="M2682" s="183">
        <f>IFERROR(_xll.qlIndexFixing(Index1Y,$H2682,TRUE,_xll.ohTrigger(RecalcTrigger,Trigger1Y)),NA())</f>
        <v>1.2044369838361884E-2</v>
      </c>
      <c r="N2682" s="182">
        <f>IFERROR(_xll.qlIndexFixing(ONIndex1M,I2682,TRUE,_xll.ohTrigger(RecalcTrigger,Trigger1M)),NA())</f>
        <v>1.1377166139752148E-2</v>
      </c>
      <c r="O2682" s="44">
        <f>IFERROR(_xll.qlIndexFixing(ONIndex3M,I2682,TRUE,_xll.ohTrigger(RecalcTrigger,Trigger3M)),NA())</f>
        <v>1.164558061519827E-2</v>
      </c>
      <c r="P2682" s="44">
        <f>IFERROR(_xll.qlIndexFixing(ONIndex6M,I2682,TRUE,_xll.ohTrigger(RecalcTrigger,Trigger6M)),NA())</f>
        <v>1.1344057653719375E-2</v>
      </c>
      <c r="Q2682" s="183">
        <f>IFERROR(_xll.qlIndexFixing(ONIndex1Y,I2682,TRUE,_xll.ohTrigger(RecalcTrigger,Trigger1Y)),NA())</f>
        <v>1.2118425789813259E-2</v>
      </c>
    </row>
    <row r="2683" spans="2:17" x14ac:dyDescent="0.2">
      <c r="B2683" s="39" t="s">
        <v>42</v>
      </c>
      <c r="D2683" s="42">
        <f>_xll.qlCalendarAdvance(Calendar,$D2682,B2683,"f",FALSE)</f>
        <v>58278</v>
      </c>
      <c r="E2683" s="177">
        <f>_xll.qlInterestRateIndexValueDate(IndexON,D2683)</f>
        <v>58278</v>
      </c>
      <c r="F2683" s="193">
        <f>IFERROR(_xll.qlIndexFixing(IndexON,D2683,TRUE,_xll.ohTrigger(RecalcTrigger,TriggerON)),NA())</f>
        <v>1.1418445751161244E-2</v>
      </c>
      <c r="H2683" s="42">
        <f>_xll.qlCalendarAdvance(Calendar,$H2682,B2683,"f",FALSE)</f>
        <v>58278</v>
      </c>
      <c r="I2683" s="177">
        <f>_xll.qlInterestRateIndexValueDate(Index1M,$H2683)</f>
        <v>58280</v>
      </c>
      <c r="J2683" s="182">
        <f>IFERROR(_xll.qlIndexFixing(Index1M,$H2683,TRUE,_xll.ohTrigger(RecalcTrigger,Trigger1M)),NA())</f>
        <v>1.1365350379369532E-2</v>
      </c>
      <c r="K2683" s="44">
        <f>IFERROR(_xll.qlIndexFixing(Index3M,H2683,TRUE,_xll.ohTrigger(RecalcTrigger,Trigger3M)),NA())</f>
        <v>1.1583222198507069E-2</v>
      </c>
      <c r="L2683" s="44">
        <f>IFERROR(_xll.qlIndexFixing(Index6M,$H2683,TRUE,_xll.ohTrigger(RecalcTrigger,Trigger6M)),NA())</f>
        <v>1.1336273704550705E-2</v>
      </c>
      <c r="M2683" s="183">
        <f>IFERROR(_xll.qlIndexFixing(Index1Y,$H2683,TRUE,_xll.ohTrigger(RecalcTrigger,Trigger1Y)),NA())</f>
        <v>1.2038833137020135E-2</v>
      </c>
      <c r="N2683" s="182">
        <f>IFERROR(_xll.qlIndexFixing(ONIndex1M,I2683,TRUE,_xll.ohTrigger(RecalcTrigger,Trigger1M)),NA())</f>
        <v>1.1370545118261077E-2</v>
      </c>
      <c r="O2683" s="44">
        <f>IFERROR(_xll.qlIndexFixing(ONIndex3M,I2683,TRUE,_xll.ohTrigger(RecalcTrigger,Trigger3M)),NA())</f>
        <v>1.1633910845167961E-2</v>
      </c>
      <c r="P2683" s="44">
        <f>IFERROR(_xll.qlIndexFixing(ONIndex6M,I2683,TRUE,_xll.ohTrigger(RecalcTrigger,Trigger6M)),NA())</f>
        <v>1.1340385102256434E-2</v>
      </c>
      <c r="Q2683" s="183">
        <f>IFERROR(_xll.qlIndexFixing(ONIndex1Y,I2683,TRUE,_xll.ohTrigger(RecalcTrigger,Trigger1Y)),NA())</f>
        <v>1.2112160377544257E-2</v>
      </c>
    </row>
    <row r="2684" spans="2:17" x14ac:dyDescent="0.2">
      <c r="B2684" s="39" t="s">
        <v>42</v>
      </c>
      <c r="D2684" s="42">
        <f>_xll.qlCalendarAdvance(Calendar,$D2683,B2684,"f",FALSE)</f>
        <v>58285</v>
      </c>
      <c r="E2684" s="177">
        <f>_xll.qlInterestRateIndexValueDate(IndexON,D2684)</f>
        <v>58285</v>
      </c>
      <c r="F2684" s="193">
        <f>IFERROR(_xll.qlIndexFixing(IndexON,D2684,TRUE,_xll.ohTrigger(RecalcTrigger,TriggerON)),NA())</f>
        <v>1.1412172406437548E-2</v>
      </c>
      <c r="H2684" s="42">
        <f>_xll.qlCalendarAdvance(Calendar,$H2683,B2684,"f",FALSE)</f>
        <v>58285</v>
      </c>
      <c r="I2684" s="177">
        <f>_xll.qlInterestRateIndexValueDate(Index1M,$H2684)</f>
        <v>58287</v>
      </c>
      <c r="J2684" s="182">
        <f>IFERROR(_xll.qlIndexFixing(Index1M,$H2684,TRUE,_xll.ohTrigger(RecalcTrigger,Trigger1M)),NA())</f>
        <v>1.1359681040901968E-2</v>
      </c>
      <c r="K2684" s="44">
        <f>IFERROR(_xll.qlIndexFixing(Index3M,H2684,TRUE,_xll.ohTrigger(RecalcTrigger,Trigger3M)),NA())</f>
        <v>1.1571913151725422E-2</v>
      </c>
      <c r="L2684" s="44">
        <f>IFERROR(_xll.qlIndexFixing(Index6M,$H2684,TRUE,_xll.ohTrigger(RecalcTrigger,Trigger6M)),NA())</f>
        <v>1.1333634480540167E-2</v>
      </c>
      <c r="M2684" s="183">
        <f>IFERROR(_xll.qlIndexFixing(Index1Y,$H2684,TRUE,_xll.ohTrigger(RecalcTrigger,Trigger1Y)),NA())</f>
        <v>1.2033844492500813E-2</v>
      </c>
      <c r="N2684" s="182">
        <f>IFERROR(_xll.qlIndexFixing(ONIndex1M,I2684,TRUE,_xll.ohTrigger(RecalcTrigger,Trigger1M)),NA())</f>
        <v>1.1363965087740624E-2</v>
      </c>
      <c r="O2684" s="44">
        <f>IFERROR(_xll.qlIndexFixing(ONIndex3M,I2684,TRUE,_xll.ohTrigger(RecalcTrigger,Trigger3M)),NA())</f>
        <v>1.1622297421425287E-2</v>
      </c>
      <c r="P2684" s="44">
        <f>IFERROR(_xll.qlIndexFixing(ONIndex6M,I2684,TRUE,_xll.ohTrigger(RecalcTrigger,Trigger6M)),NA())</f>
        <v>1.1336793192526784E-2</v>
      </c>
      <c r="Q2684" s="183">
        <f>IFERROR(_xll.qlIndexFixing(ONIndex1Y,I2684,TRUE,_xll.ohTrigger(RecalcTrigger,Trigger1Y)),NA())</f>
        <v>1.2105924984622263E-2</v>
      </c>
    </row>
    <row r="2685" spans="2:17" x14ac:dyDescent="0.2">
      <c r="B2685" s="39" t="s">
        <v>42</v>
      </c>
      <c r="D2685" s="42">
        <f>_xll.qlCalendarAdvance(Calendar,$D2684,B2685,"f",FALSE)</f>
        <v>58292</v>
      </c>
      <c r="E2685" s="177">
        <f>_xll.qlInterestRateIndexValueDate(IndexON,D2685)</f>
        <v>58292</v>
      </c>
      <c r="F2685" s="193">
        <f>IFERROR(_xll.qlIndexFixing(IndexON,D2685,TRUE,_xll.ohTrigger(RecalcTrigger,TriggerON)),NA())</f>
        <v>1.1405940323827579E-2</v>
      </c>
      <c r="H2685" s="42">
        <f>_xll.qlCalendarAdvance(Calendar,$H2684,B2685,"f",FALSE)</f>
        <v>58292</v>
      </c>
      <c r="I2685" s="177">
        <f>_xll.qlInterestRateIndexValueDate(Index1M,$H2685)</f>
        <v>58294</v>
      </c>
      <c r="J2685" s="182">
        <f>IFERROR(_xll.qlIndexFixing(Index1M,$H2685,TRUE,_xll.ohTrigger(RecalcTrigger,Trigger1M)),NA())</f>
        <v>1.135235400749085E-2</v>
      </c>
      <c r="K2685" s="44">
        <f>IFERROR(_xll.qlIndexFixing(Index3M,H2685,TRUE,_xll.ohTrigger(RecalcTrigger,Trigger3M)),NA())</f>
        <v>1.1560661480777425E-2</v>
      </c>
      <c r="L2685" s="44">
        <f>IFERROR(_xll.qlIndexFixing(Index6M,$H2685,TRUE,_xll.ohTrigger(RecalcTrigger,Trigger6M)),NA())</f>
        <v>1.1331215314536323E-2</v>
      </c>
      <c r="M2685" s="183">
        <f>IFERROR(_xll.qlIndexFixing(Index1Y,$H2685,TRUE,_xll.ohTrigger(RecalcTrigger,Trigger1Y)),NA())</f>
        <v>1.2027855759510101E-2</v>
      </c>
      <c r="N2685" s="182">
        <f>IFERROR(_xll.qlIndexFixing(ONIndex1M,I2685,TRUE,_xll.ohTrigger(RecalcTrigger,Trigger1M)),NA())</f>
        <v>1.1357426129805503E-2</v>
      </c>
      <c r="O2685" s="44">
        <f>IFERROR(_xll.qlIndexFixing(ONIndex3M,I2685,TRUE,_xll.ohTrigger(RecalcTrigger,Trigger3M)),NA())</f>
        <v>1.1610740463874336E-2</v>
      </c>
      <c r="P2685" s="44">
        <f>IFERROR(_xll.qlIndexFixing(ONIndex6M,I2685,TRUE,_xll.ohTrigger(RecalcTrigger,Trigger6M)),NA())</f>
        <v>1.1333282067536032E-2</v>
      </c>
      <c r="Q2685" s="183">
        <f>IFERROR(_xll.qlIndexFixing(ONIndex1Y,I2685,TRUE,_xll.ohTrigger(RecalcTrigger,Trigger1Y)),NA())</f>
        <v>1.2099719671638809E-2</v>
      </c>
    </row>
    <row r="2686" spans="2:17" x14ac:dyDescent="0.2">
      <c r="B2686" s="39" t="s">
        <v>42</v>
      </c>
      <c r="D2686" s="42">
        <f>_xll.qlCalendarAdvance(Calendar,$D2685,B2686,"f",FALSE)</f>
        <v>58299</v>
      </c>
      <c r="E2686" s="177">
        <f>_xll.qlInterestRateIndexValueDate(IndexON,D2686)</f>
        <v>58299</v>
      </c>
      <c r="F2686" s="193">
        <f>IFERROR(_xll.qlIndexFixing(IndexON,D2686,TRUE,_xll.ohTrigger(RecalcTrigger,TriggerON)),NA())</f>
        <v>1.1399749585105923E-2</v>
      </c>
      <c r="H2686" s="42">
        <f>_xll.qlCalendarAdvance(Calendar,$H2685,B2686,"f",FALSE)</f>
        <v>58299</v>
      </c>
      <c r="I2686" s="177">
        <f>_xll.qlInterestRateIndexValueDate(Index1M,$H2686)</f>
        <v>58301</v>
      </c>
      <c r="J2686" s="182">
        <f>IFERROR(_xll.qlIndexFixing(Index1M,$H2686,TRUE,_xll.ohTrigger(RecalcTrigger,Trigger1M)),NA())</f>
        <v>1.1345917779827519E-2</v>
      </c>
      <c r="K2686" s="44">
        <f>IFERROR(_xll.qlIndexFixing(Index3M,H2686,TRUE,_xll.ohTrigger(RecalcTrigger,Trigger3M)),NA())</f>
        <v>1.1549467305353422E-2</v>
      </c>
      <c r="L2686" s="44">
        <f>IFERROR(_xll.qlIndexFixing(Index6M,$H2686,TRUE,_xll.ohTrigger(RecalcTrigger,Trigger6M)),NA())</f>
        <v>1.132881087530151E-2</v>
      </c>
      <c r="M2686" s="183">
        <f>IFERROR(_xll.qlIndexFixing(Index1Y,$H2686,TRUE,_xll.ohTrigger(RecalcTrigger,Trigger1Y)),NA())</f>
        <v>1.2022415204701478E-2</v>
      </c>
      <c r="N2686" s="182">
        <f>IFERROR(_xll.qlIndexFixing(ONIndex1M,I2686,TRUE,_xll.ohTrigger(RecalcTrigger,Trigger1M)),NA())</f>
        <v>1.1350928326310239E-2</v>
      </c>
      <c r="O2686" s="44">
        <f>IFERROR(_xll.qlIndexFixing(ONIndex3M,I2686,TRUE,_xll.ohTrigger(RecalcTrigger,Trigger3M)),NA())</f>
        <v>1.1599240092259322E-2</v>
      </c>
      <c r="P2686" s="44">
        <f>IFERROR(_xll.qlIndexFixing(ONIndex6M,I2686,TRUE,_xll.ohTrigger(RecalcTrigger,Trigger6M)),NA())</f>
        <v>1.1329851870129914E-2</v>
      </c>
      <c r="Q2686" s="183">
        <f>IFERROR(_xll.qlIndexFixing(ONIndex1Y,I2686,TRUE,_xll.ohTrigger(RecalcTrigger,Trigger1Y)),NA())</f>
        <v>1.2093544498945619E-2</v>
      </c>
    </row>
    <row r="2687" spans="2:17" x14ac:dyDescent="0.2">
      <c r="B2687" s="39" t="s">
        <v>42</v>
      </c>
      <c r="D2687" s="42">
        <f>_xll.qlCalendarAdvance(Calendar,$D2686,B2687,"f",FALSE)</f>
        <v>58306</v>
      </c>
      <c r="E2687" s="177">
        <f>_xll.qlInterestRateIndexValueDate(IndexON,D2687)</f>
        <v>58306</v>
      </c>
      <c r="F2687" s="193">
        <f>IFERROR(_xll.qlIndexFixing(IndexON,D2687,TRUE,_xll.ohTrigger(RecalcTrigger,TriggerON)),NA())</f>
        <v>1.1393600271887294E-2</v>
      </c>
      <c r="H2687" s="42">
        <f>_xll.qlCalendarAdvance(Calendar,$H2686,B2687,"f",FALSE)</f>
        <v>58306</v>
      </c>
      <c r="I2687" s="177">
        <f>_xll.qlInterestRateIndexValueDate(Index1M,$H2687)</f>
        <v>58308</v>
      </c>
      <c r="J2687" s="182">
        <f>IFERROR(_xll.qlIndexFixing(Index1M,$H2687,TRUE,_xll.ohTrigger(RecalcTrigger,Trigger1M)),NA())</f>
        <v>1.133952296679841E-2</v>
      </c>
      <c r="K2687" s="44">
        <f>IFERROR(_xll.qlIndexFixing(Index3M,H2687,TRUE,_xll.ohTrigger(RecalcTrigger,Trigger3M)),NA())</f>
        <v>1.1538330745148101E-2</v>
      </c>
      <c r="L2687" s="44">
        <f>IFERROR(_xll.qlIndexFixing(Index6M,$H2687,TRUE,_xll.ohTrigger(RecalcTrigger,Trigger6M)),NA())</f>
        <v>1.132648979774383E-2</v>
      </c>
      <c r="M2687" s="183">
        <f>IFERROR(_xll.qlIndexFixing(Index1Y,$H2687,TRUE,_xll.ohTrigger(RecalcTrigger,Trigger1Y)),NA())</f>
        <v>1.2017006820100005E-2</v>
      </c>
      <c r="N2687" s="182">
        <f>IFERROR(_xll.qlIndexFixing(ONIndex1M,I2687,TRUE,_xll.ohTrigger(RecalcTrigger,Trigger1M)),NA())</f>
        <v>1.1344471759029418E-2</v>
      </c>
      <c r="O2687" s="44">
        <f>IFERROR(_xll.qlIndexFixing(ONIndex3M,I2687,TRUE,_xll.ohTrigger(RecalcTrigger,Trigger3M)),NA())</f>
        <v>1.1587796426244523E-2</v>
      </c>
      <c r="P2687" s="44">
        <f>IFERROR(_xll.qlIndexFixing(ONIndex6M,I2687,TRUE,_xll.ohTrigger(RecalcTrigger,Trigger6M)),NA())</f>
        <v>1.1326502742914357E-2</v>
      </c>
      <c r="Q2687" s="183">
        <f>IFERROR(_xll.qlIndexFixing(ONIndex1Y,I2687,TRUE,_xll.ohTrigger(RecalcTrigger,Trigger1Y)),NA())</f>
        <v>1.2087399527054288E-2</v>
      </c>
    </row>
    <row r="2688" spans="2:17" x14ac:dyDescent="0.2">
      <c r="B2688" s="39" t="s">
        <v>42</v>
      </c>
      <c r="D2688" s="42">
        <f>_xll.qlCalendarAdvance(Calendar,$D2687,B2688,"f",FALSE)</f>
        <v>58313</v>
      </c>
      <c r="E2688" s="177">
        <f>_xll.qlInterestRateIndexValueDate(IndexON,D2688)</f>
        <v>58313</v>
      </c>
      <c r="F2688" s="193">
        <f>IFERROR(_xll.qlIndexFixing(IndexON,D2688,TRUE,_xll.ohTrigger(RecalcTrigger,TriggerON)),NA())</f>
        <v>1.1387492465786409E-2</v>
      </c>
      <c r="H2688" s="42">
        <f>_xll.qlCalendarAdvance(Calendar,$H2687,B2688,"f",FALSE)</f>
        <v>58313</v>
      </c>
      <c r="I2688" s="177">
        <f>_xll.qlInterestRateIndexValueDate(Index1M,$H2688)</f>
        <v>58315</v>
      </c>
      <c r="J2688" s="182">
        <f>IFERROR(_xll.qlIndexFixing(Index1M,$H2688,TRUE,_xll.ohTrigger(RecalcTrigger,Trigger1M)),NA())</f>
        <v>1.133316965022807E-2</v>
      </c>
      <c r="K2688" s="44">
        <f>IFERROR(_xll.qlIndexFixing(Index3M,H2688,TRUE,_xll.ohTrigger(RecalcTrigger,Trigger3M)),NA())</f>
        <v>1.1527251919855284E-2</v>
      </c>
      <c r="L2688" s="44">
        <f>IFERROR(_xll.qlIndexFixing(Index6M,$H2688,TRUE,_xll.ohTrigger(RecalcTrigger,Trigger6M)),NA())</f>
        <v>1.1324112649781986E-2</v>
      </c>
      <c r="M2688" s="183">
        <f>IFERROR(_xll.qlIndexFixing(Index1Y,$H2688,TRUE,_xll.ohTrigger(RecalcTrigger,Trigger1Y)),NA())</f>
        <v>1.2011630666389966E-2</v>
      </c>
      <c r="N2688" s="182">
        <f>IFERROR(_xll.qlIndexFixing(ONIndex1M,I2688,TRUE,_xll.ohTrigger(RecalcTrigger,Trigger1M)),NA())</f>
        <v>1.1338056509897498E-2</v>
      </c>
      <c r="O2688" s="44">
        <f>IFERROR(_xll.qlIndexFixing(ONIndex3M,I2688,TRUE,_xll.ohTrigger(RecalcTrigger,Trigger3M)),NA())</f>
        <v>1.1576409585973835E-2</v>
      </c>
      <c r="P2688" s="44">
        <f>IFERROR(_xll.qlIndexFixing(ONIndex6M,I2688,TRUE,_xll.ohTrigger(RecalcTrigger,Trigger6M)),NA())</f>
        <v>1.132323482905484E-2</v>
      </c>
      <c r="Q2688" s="183">
        <f>IFERROR(_xll.qlIndexFixing(ONIndex1Y,I2688,TRUE,_xll.ohTrigger(RecalcTrigger,Trigger1Y)),NA())</f>
        <v>1.2081284816556348E-2</v>
      </c>
    </row>
    <row r="2689" spans="2:17" x14ac:dyDescent="0.2">
      <c r="B2689" s="39" t="s">
        <v>42</v>
      </c>
      <c r="D2689" s="42">
        <f>_xll.qlCalendarAdvance(Calendar,$D2688,B2689,"f",FALSE)</f>
        <v>58320</v>
      </c>
      <c r="E2689" s="177">
        <f>_xll.qlInterestRateIndexValueDate(IndexON,D2689)</f>
        <v>58320</v>
      </c>
      <c r="F2689" s="193">
        <f>IFERROR(_xll.qlIndexFixing(IndexON,D2689,TRUE,_xll.ohTrigger(RecalcTrigger,TriggerON)),NA())</f>
        <v>1.1381426248338045E-2</v>
      </c>
      <c r="H2689" s="42">
        <f>_xll.qlCalendarAdvance(Calendar,$H2688,B2689,"f",FALSE)</f>
        <v>58320</v>
      </c>
      <c r="I2689" s="177">
        <f>_xll.qlInterestRateIndexValueDate(Index1M,$H2689)</f>
        <v>58322</v>
      </c>
      <c r="J2689" s="182">
        <f>IFERROR(_xll.qlIndexFixing(Index1M,$H2689,TRUE,_xll.ohTrigger(RecalcTrigger,Trigger1M)),NA())</f>
        <v>1.132685791194854E-2</v>
      </c>
      <c r="K2689" s="44">
        <f>IFERROR(_xll.qlIndexFixing(Index3M,H2689,TRUE,_xll.ohTrigger(RecalcTrigger,Trigger3M)),NA())</f>
        <v>1.1516823182964734E-2</v>
      </c>
      <c r="L2689" s="44">
        <f>IFERROR(_xll.qlIndexFixing(Index6M,$H2689,TRUE,_xll.ohTrigger(RecalcTrigger,Trigger6M)),NA())</f>
        <v>1.1321889521264398E-2</v>
      </c>
      <c r="M2689" s="183">
        <f>IFERROR(_xll.qlIndexFixing(Index1Y,$H2689,TRUE,_xll.ohTrigger(RecalcTrigger,Trigger1Y)),NA())</f>
        <v>1.2006286804257166E-2</v>
      </c>
      <c r="N2689" s="182">
        <f>IFERROR(_xll.qlIndexFixing(ONIndex1M,I2689,TRUE,_xll.ohTrigger(RecalcTrigger,Trigger1M)),NA())</f>
        <v>1.133168266044926E-2</v>
      </c>
      <c r="O2689" s="44">
        <f>IFERROR(_xll.qlIndexFixing(ONIndex3M,I2689,TRUE,_xll.ohTrigger(RecalcTrigger,Trigger3M)),NA())</f>
        <v>1.1565079691111535E-2</v>
      </c>
      <c r="P2689" s="44">
        <f>IFERROR(_xll.qlIndexFixing(ONIndex6M,I2689,TRUE,_xll.ohTrigger(RecalcTrigger,Trigger6M)),NA())</f>
        <v>1.1320048271077354E-2</v>
      </c>
      <c r="Q2689" s="183">
        <f>IFERROR(_xll.qlIndexFixing(ONIndex1Y,I2689,TRUE,_xll.ohTrigger(RecalcTrigger,Trigger1Y)),NA())</f>
        <v>1.2075200427803523E-2</v>
      </c>
    </row>
    <row r="2690" spans="2:17" x14ac:dyDescent="0.2">
      <c r="B2690" s="39" t="s">
        <v>42</v>
      </c>
      <c r="D2690" s="42">
        <f>_xll.qlCalendarAdvance(Calendar,$D2689,B2690,"f",FALSE)</f>
        <v>58327</v>
      </c>
      <c r="E2690" s="177">
        <f>_xll.qlInterestRateIndexValueDate(IndexON,D2690)</f>
        <v>58327</v>
      </c>
      <c r="F2690" s="193">
        <f>IFERROR(_xll.qlIndexFixing(IndexON,D2690,TRUE,_xll.ohTrigger(RecalcTrigger,TriggerON)),NA())</f>
        <v>1.137540170131679E-2</v>
      </c>
      <c r="H2690" s="42">
        <f>_xll.qlCalendarAdvance(Calendar,$H2689,B2690,"f",FALSE)</f>
        <v>58327</v>
      </c>
      <c r="I2690" s="177">
        <f>_xll.qlInterestRateIndexValueDate(Index1M,$H2690)</f>
        <v>58329</v>
      </c>
      <c r="J2690" s="182">
        <f>IFERROR(_xll.qlIndexFixing(Index1M,$H2690,TRUE,_xll.ohTrigger(RecalcTrigger,Trigger1M)),NA())</f>
        <v>1.1320587833791862E-2</v>
      </c>
      <c r="K2690" s="44">
        <f>IFERROR(_xll.qlIndexFixing(Index3M,H2690,TRUE,_xll.ohTrigger(RecalcTrigger,Trigger3M)),NA())</f>
        <v>1.1505856373087809E-2</v>
      </c>
      <c r="L2690" s="44">
        <f>IFERROR(_xll.qlIndexFixing(Index6M,$H2690,TRUE,_xll.ohTrigger(RecalcTrigger,Trigger6M)),NA())</f>
        <v>1.1319795516838716E-2</v>
      </c>
      <c r="M2690" s="183">
        <f>IFERROR(_xll.qlIndexFixing(Index1Y,$H2690,TRUE,_xll.ohTrigger(RecalcTrigger,Trigger1Y)),NA())</f>
        <v>1.2000975294390231E-2</v>
      </c>
      <c r="N2690" s="182">
        <f>IFERROR(_xll.qlIndexFixing(ONIndex1M,I2690,TRUE,_xll.ohTrigger(RecalcTrigger,Trigger1M)),NA())</f>
        <v>1.1325350293018843E-2</v>
      </c>
      <c r="O2690" s="44">
        <f>IFERROR(_xll.qlIndexFixing(ONIndex3M,I2690,TRUE,_xll.ohTrigger(RecalcTrigger,Trigger3M)),NA())</f>
        <v>1.1553806861241966E-2</v>
      </c>
      <c r="P2690" s="44">
        <f>IFERROR(_xll.qlIndexFixing(ONIndex6M,I2690,TRUE,_xll.ohTrigger(RecalcTrigger,Trigger6M)),NA())</f>
        <v>1.1316943212067443E-2</v>
      </c>
      <c r="Q2690" s="183">
        <f>IFERROR(_xll.qlIndexFixing(ONIndex1Y,I2690,TRUE,_xll.ohTrigger(RecalcTrigger,Trigger1Y)),NA())</f>
        <v>1.2069146421147536E-2</v>
      </c>
    </row>
    <row r="2691" spans="2:17" x14ac:dyDescent="0.2">
      <c r="B2691" s="39" t="s">
        <v>42</v>
      </c>
      <c r="D2691" s="42">
        <f>_xll.qlCalendarAdvance(Calendar,$D2690,B2691,"f",FALSE)</f>
        <v>58334</v>
      </c>
      <c r="E2691" s="177">
        <f>_xll.qlInterestRateIndexValueDate(IndexON,D2691)</f>
        <v>58334</v>
      </c>
      <c r="F2691" s="193">
        <f>IFERROR(_xll.qlIndexFixing(IndexON,D2691,TRUE,_xll.ohTrigger(RecalcTrigger,TriggerON)),NA())</f>
        <v>1.1369418906257422E-2</v>
      </c>
      <c r="H2691" s="42">
        <f>_xll.qlCalendarAdvance(Calendar,$H2690,B2691,"f",FALSE)</f>
        <v>58334</v>
      </c>
      <c r="I2691" s="177">
        <f>_xll.qlInterestRateIndexValueDate(Index1M,$H2691)</f>
        <v>58336</v>
      </c>
      <c r="J2691" s="182">
        <f>IFERROR(_xll.qlIndexFixing(Index1M,$H2691,TRUE,_xll.ohTrigger(RecalcTrigger,Trigger1M)),NA())</f>
        <v>1.1314359497595072E-2</v>
      </c>
      <c r="K2691" s="44">
        <f>IFERROR(_xll.qlIndexFixing(Index3M,H2691,TRUE,_xll.ohTrigger(RecalcTrigger,Trigger3M)),NA())</f>
        <v>1.149494764647831E-2</v>
      </c>
      <c r="L2691" s="44">
        <f>IFERROR(_xll.qlIndexFixing(Index6M,$H2691,TRUE,_xll.ohTrigger(RecalcTrigger,Trigger6M)),NA())</f>
        <v>1.1317785396131029E-2</v>
      </c>
      <c r="M2691" s="183">
        <f>IFERROR(_xll.qlIndexFixing(Index1Y,$H2691,TRUE,_xll.ohTrigger(RecalcTrigger,Trigger1Y)),NA())</f>
        <v>1.1995696197478877E-2</v>
      </c>
      <c r="N2691" s="182">
        <f>IFERROR(_xll.qlIndexFixing(ONIndex1M,I2691,TRUE,_xll.ohTrigger(RecalcTrigger,Trigger1M)),NA())</f>
        <v>1.1319059488901217E-2</v>
      </c>
      <c r="O2691" s="44">
        <f>IFERROR(_xll.qlIndexFixing(ONIndex3M,I2691,TRUE,_xll.ohTrigger(RecalcTrigger,Trigger3M)),NA())</f>
        <v>1.1542591216668896E-2</v>
      </c>
      <c r="P2691" s="44">
        <f>IFERROR(_xll.qlIndexFixing(ONIndex6M,I2691,TRUE,_xll.ohTrigger(RecalcTrigger,Trigger6M)),NA())</f>
        <v>1.1313919794790905E-2</v>
      </c>
      <c r="Q2691" s="183">
        <f>IFERROR(_xll.qlIndexFixing(ONIndex1Y,I2691,TRUE,_xll.ohTrigger(RecalcTrigger,Trigger1Y)),NA())</f>
        <v>1.2063122857339792E-2</v>
      </c>
    </row>
    <row r="2692" spans="2:17" x14ac:dyDescent="0.2">
      <c r="B2692" s="39" t="s">
        <v>42</v>
      </c>
      <c r="D2692" s="42">
        <f>_xll.qlCalendarAdvance(Calendar,$D2691,B2692,"f",FALSE)</f>
        <v>58341</v>
      </c>
      <c r="E2692" s="177">
        <f>_xll.qlInterestRateIndexValueDate(IndexON,D2692)</f>
        <v>58341</v>
      </c>
      <c r="F2692" s="193">
        <f>IFERROR(_xll.qlIndexFixing(IndexON,D2692,TRUE,_xll.ohTrigger(RecalcTrigger,TriggerON)),NA())</f>
        <v>1.136347794493453E-2</v>
      </c>
      <c r="H2692" s="42">
        <f>_xll.qlCalendarAdvance(Calendar,$H2691,B2692,"f",FALSE)</f>
        <v>58341</v>
      </c>
      <c r="I2692" s="177">
        <f>_xll.qlInterestRateIndexValueDate(Index1M,$H2692)</f>
        <v>58343</v>
      </c>
      <c r="J2692" s="182">
        <f>IFERROR(_xll.qlIndexFixing(Index1M,$H2692,TRUE,_xll.ohTrigger(RecalcTrigger,Trigger1M)),NA())</f>
        <v>1.1308172985177722E-2</v>
      </c>
      <c r="K2692" s="44">
        <f>IFERROR(_xll.qlIndexFixing(Index3M,H2692,TRUE,_xll.ohTrigger(RecalcTrigger,Trigger3M)),NA())</f>
        <v>1.1481776207173243E-2</v>
      </c>
      <c r="L2692" s="44">
        <f>IFERROR(_xll.qlIndexFixing(Index6M,$H2692,TRUE,_xll.ohTrigger(RecalcTrigger,Trigger6M)),NA())</f>
        <v>1.1315859302551455E-2</v>
      </c>
      <c r="M2692" s="183">
        <f>IFERROR(_xll.qlIndexFixing(Index1Y,$H2692,TRUE,_xll.ohTrigger(RecalcTrigger,Trigger1Y)),NA())</f>
        <v>1.1990449574214556E-2</v>
      </c>
      <c r="N2692" s="182">
        <f>IFERROR(_xll.qlIndexFixing(ONIndex1M,I2692,TRUE,_xll.ohTrigger(RecalcTrigger,Trigger1M)),NA())</f>
        <v>1.1312810330270651E-2</v>
      </c>
      <c r="O2692" s="44">
        <f>IFERROR(_xll.qlIndexFixing(ONIndex3M,I2692,TRUE,_xll.ohTrigger(RecalcTrigger,Trigger3M)),NA())</f>
        <v>1.1531432877056602E-2</v>
      </c>
      <c r="P2692" s="44">
        <f>IFERROR(_xll.qlIndexFixing(ONIndex6M,I2692,TRUE,_xll.ohTrigger(RecalcTrigger,Trigger6M)),NA())</f>
        <v>1.1310978162173413E-2</v>
      </c>
      <c r="Q2692" s="183">
        <f>IFERROR(_xll.qlIndexFixing(ONIndex1Y,I2692,TRUE,_xll.ohTrigger(RecalcTrigger,Trigger1Y)),NA())</f>
        <v>1.2057129796732013E-2</v>
      </c>
    </row>
    <row r="2693" spans="2:17" x14ac:dyDescent="0.2">
      <c r="B2693" s="39" t="s">
        <v>42</v>
      </c>
      <c r="D2693" s="42">
        <f>_xll.qlCalendarAdvance(Calendar,$D2692,B2693,"f",FALSE)</f>
        <v>58348</v>
      </c>
      <c r="E2693" s="177">
        <f>_xll.qlInterestRateIndexValueDate(IndexON,D2693)</f>
        <v>58348</v>
      </c>
      <c r="F2693" s="193">
        <f>IFERROR(_xll.qlIndexFixing(IndexON,D2693,TRUE,_xll.ohTrigger(RecalcTrigger,TriggerON)),NA())</f>
        <v>1.1357578898962828E-2</v>
      </c>
      <c r="H2693" s="42">
        <f>_xll.qlCalendarAdvance(Calendar,$H2692,B2693,"f",FALSE)</f>
        <v>58348</v>
      </c>
      <c r="I2693" s="177">
        <f>_xll.qlInterestRateIndexValueDate(Index1M,$H2693)</f>
        <v>58350</v>
      </c>
      <c r="J2693" s="182">
        <f>IFERROR(_xll.qlIndexFixing(Index1M,$H2693,TRUE,_xll.ohTrigger(RecalcTrigger,Trigger1M)),NA())</f>
        <v>1.1302028378386841E-2</v>
      </c>
      <c r="K2693" s="44">
        <f>IFERROR(_xll.qlIndexFixing(Index3M,H2693,TRUE,_xll.ohTrigger(RecalcTrigger,Trigger3M)),NA())</f>
        <v>1.1472728006466709E-2</v>
      </c>
      <c r="L2693" s="44">
        <f>IFERROR(_xll.qlIndexFixing(Index6M,$H2693,TRUE,_xll.ohTrigger(RecalcTrigger,Trigger6M)),NA())</f>
        <v>1.1314092657872133E-2</v>
      </c>
      <c r="M2693" s="183">
        <f>IFERROR(_xll.qlIndexFixing(Index1Y,$H2693,TRUE,_xll.ohTrigger(RecalcTrigger,Trigger1Y)),NA())</f>
        <v>1.1985235485291108E-2</v>
      </c>
      <c r="N2693" s="182">
        <f>IFERROR(_xll.qlIndexFixing(ONIndex1M,I2693,TRUE,_xll.ohTrigger(RecalcTrigger,Trigger1M)),NA())</f>
        <v>1.1306602898661922E-2</v>
      </c>
      <c r="O2693" s="44">
        <f>IFERROR(_xll.qlIndexFixing(ONIndex3M,I2693,TRUE,_xll.ohTrigger(RecalcTrigger,Trigger3M)),NA())</f>
        <v>1.1520331962069363E-2</v>
      </c>
      <c r="P2693" s="44">
        <f>IFERROR(_xll.qlIndexFixing(ONIndex6M,I2693,TRUE,_xll.ohTrigger(RecalcTrigger,Trigger6M)),NA())</f>
        <v>1.1308118456820893E-2</v>
      </c>
      <c r="Q2693" s="183">
        <f>IFERROR(_xll.qlIndexFixing(ONIndex1Y,I2693,TRUE,_xll.ohTrigger(RecalcTrigger,Trigger1Y)),NA())</f>
        <v>1.2051167299675924E-2</v>
      </c>
    </row>
    <row r="2694" spans="2:17" x14ac:dyDescent="0.2">
      <c r="B2694" s="39" t="s">
        <v>42</v>
      </c>
      <c r="D2694" s="42">
        <f>_xll.qlCalendarAdvance(Calendar,$D2693,B2694,"f",FALSE)</f>
        <v>58355</v>
      </c>
      <c r="E2694" s="177">
        <f>_xll.qlInterestRateIndexValueDate(IndexON,D2694)</f>
        <v>58355</v>
      </c>
      <c r="F2694" s="193">
        <f>IFERROR(_xll.qlIndexFixing(IndexON,D2694,TRUE,_xll.ohTrigger(RecalcTrigger,TriggerON)),NA())</f>
        <v>1.1351721849637286E-2</v>
      </c>
      <c r="H2694" s="42">
        <f>_xll.qlCalendarAdvance(Calendar,$H2693,B2694,"f",FALSE)</f>
        <v>58355</v>
      </c>
      <c r="I2694" s="177">
        <f>_xll.qlInterestRateIndexValueDate(Index1M,$H2694)</f>
        <v>58357</v>
      </c>
      <c r="J2694" s="182">
        <f>IFERROR(_xll.qlIndexFixing(Index1M,$H2694,TRUE,_xll.ohTrigger(RecalcTrigger,Trigger1M)),NA())</f>
        <v>1.1295925759046976E-2</v>
      </c>
      <c r="K2694" s="44">
        <f>IFERROR(_xll.qlIndexFixing(Index3M,H2694,TRUE,_xll.ohTrigger(RecalcTrigger,Trigger3M)),NA())</f>
        <v>1.1461998104299936E-2</v>
      </c>
      <c r="L2694" s="44">
        <f>IFERROR(_xll.qlIndexFixing(Index6M,$H2694,TRUE,_xll.ohTrigger(RecalcTrigger,Trigger6M)),NA())</f>
        <v>1.1312341066406164E-2</v>
      </c>
      <c r="M2694" s="183">
        <f>IFERROR(_xll.qlIndexFixing(Index1Y,$H2694,TRUE,_xll.ohTrigger(RecalcTrigger,Trigger1Y)),NA())</f>
        <v>1.1980053991403896E-2</v>
      </c>
      <c r="N2694" s="182">
        <f>IFERROR(_xll.qlIndexFixing(ONIndex1M,I2694,TRUE,_xll.ohTrigger(RecalcTrigger,Trigger1M)),NA())</f>
        <v>1.1300437276169362E-2</v>
      </c>
      <c r="O2694" s="44">
        <f>IFERROR(_xll.qlIndexFixing(ONIndex3M,I2694,TRUE,_xll.ohTrigger(RecalcTrigger,Trigger3M)),NA())</f>
        <v>1.1509288591611266E-2</v>
      </c>
      <c r="P2694" s="44">
        <f>IFERROR(_xll.qlIndexFixing(ONIndex6M,I2694,TRUE,_xll.ohTrigger(RecalcTrigger,Trigger6M)),NA())</f>
        <v>1.1305340821738952E-2</v>
      </c>
      <c r="Q2694" s="183">
        <f>IFERROR(_xll.qlIndexFixing(ONIndex1Y,I2694,TRUE,_xll.ohTrigger(RecalcTrigger,Trigger1Y)),NA())</f>
        <v>1.2045235426763057E-2</v>
      </c>
    </row>
    <row r="2695" spans="2:17" x14ac:dyDescent="0.2">
      <c r="B2695" s="39" t="s">
        <v>42</v>
      </c>
      <c r="D2695" s="42">
        <f>_xll.qlCalendarAdvance(Calendar,$D2694,B2695,"f",FALSE)</f>
        <v>58362</v>
      </c>
      <c r="E2695" s="177">
        <f>_xll.qlInterestRateIndexValueDate(IndexON,D2695)</f>
        <v>58362</v>
      </c>
      <c r="F2695" s="193">
        <f>IFERROR(_xll.qlIndexFixing(IndexON,D2695,TRUE,_xll.ohTrigger(RecalcTrigger,TriggerON)),NA())</f>
        <v>1.1345906879052237E-2</v>
      </c>
      <c r="H2695" s="42">
        <f>_xll.qlCalendarAdvance(Calendar,$H2694,B2695,"f",FALSE)</f>
        <v>58362</v>
      </c>
      <c r="I2695" s="177">
        <f>_xll.qlInterestRateIndexValueDate(Index1M,$H2695)</f>
        <v>58364</v>
      </c>
      <c r="J2695" s="182">
        <f>IFERROR(_xll.qlIndexFixing(Index1M,$H2695,TRUE,_xll.ohTrigger(RecalcTrigger,Trigger1M)),NA())</f>
        <v>1.1289865208995165E-2</v>
      </c>
      <c r="K2695" s="44">
        <f>IFERROR(_xll.qlIndexFixing(Index3M,H2695,TRUE,_xll.ohTrigger(RecalcTrigger,Trigger3M)),NA())</f>
        <v>1.1451326774938032E-2</v>
      </c>
      <c r="L2695" s="44">
        <f>IFERROR(_xll.qlIndexFixing(Index6M,$H2695,TRUE,_xll.ohTrigger(RecalcTrigger,Trigger6M)),NA())</f>
        <v>1.1311029053335499E-2</v>
      </c>
      <c r="M2695" s="183">
        <f>IFERROR(_xll.qlIndexFixing(Index1Y,$H2695,TRUE,_xll.ohTrigger(RecalcTrigger,Trigger1Y)),NA())</f>
        <v>1.1974905153250451E-2</v>
      </c>
      <c r="N2695" s="182">
        <f>IFERROR(_xll.qlIndexFixing(ONIndex1M,I2695,TRUE,_xll.ohTrigger(RecalcTrigger,Trigger1M)),NA())</f>
        <v>1.129431354432775E-2</v>
      </c>
      <c r="O2695" s="44">
        <f>IFERROR(_xll.qlIndexFixing(ONIndex3M,I2695,TRUE,_xll.ohTrigger(RecalcTrigger,Trigger3M)),NA())</f>
        <v>1.1498302885666334E-2</v>
      </c>
      <c r="P2695" s="44">
        <f>IFERROR(_xll.qlIndexFixing(ONIndex6M,I2695,TRUE,_xll.ohTrigger(RecalcTrigger,Trigger6M)),NA())</f>
        <v>1.1302645399853262E-2</v>
      </c>
      <c r="Q2695" s="183">
        <f>IFERROR(_xll.qlIndexFixing(ONIndex1Y,I2695,TRUE,_xll.ohTrigger(RecalcTrigger,Trigger1Y)),NA())</f>
        <v>1.203933423842507E-2</v>
      </c>
    </row>
    <row r="2696" spans="2:17" x14ac:dyDescent="0.2">
      <c r="B2696" s="39" t="s">
        <v>42</v>
      </c>
      <c r="D2696" s="42">
        <f>_xll.qlCalendarAdvance(Calendar,$D2695,B2696,"f",FALSE)</f>
        <v>58369</v>
      </c>
      <c r="E2696" s="177">
        <f>_xll.qlInterestRateIndexValueDate(IndexON,D2696)</f>
        <v>58369</v>
      </c>
      <c r="F2696" s="193">
        <f>IFERROR(_xll.qlIndexFixing(IndexON,D2696,TRUE,_xll.ohTrigger(RecalcTrigger,TriggerON)),NA())</f>
        <v>1.1340134068662522E-2</v>
      </c>
      <c r="H2696" s="42">
        <f>_xll.qlCalendarAdvance(Calendar,$H2695,B2696,"f",FALSE)</f>
        <v>58369</v>
      </c>
      <c r="I2696" s="177">
        <f>_xll.qlInterestRateIndexValueDate(Index1M,$H2696)</f>
        <v>58371</v>
      </c>
      <c r="J2696" s="182">
        <f>IFERROR(_xll.qlIndexFixing(Index1M,$H2696,TRUE,_xll.ohTrigger(RecalcTrigger,Trigger1M)),NA())</f>
        <v>1.1283846810060949E-2</v>
      </c>
      <c r="K2696" s="44">
        <f>IFERROR(_xll.qlIndexFixing(Index3M,H2696,TRUE,_xll.ohTrigger(RecalcTrigger,Trigger3M)),NA())</f>
        <v>1.1440714138089583E-2</v>
      </c>
      <c r="L2696" s="44">
        <f>IFERROR(_xll.qlIndexFixing(Index6M,$H2696,TRUE,_xll.ohTrigger(RecalcTrigger,Trigger6M)),NA())</f>
        <v>1.1309091437864825E-2</v>
      </c>
      <c r="M2696" s="183">
        <f>IFERROR(_xll.qlIndexFixing(Index1Y,$H2696,TRUE,_xll.ohTrigger(RecalcTrigger,Trigger1Y)),NA())</f>
        <v>1.1969789031530266E-2</v>
      </c>
      <c r="N2696" s="182">
        <f>IFERROR(_xll.qlIndexFixing(ONIndex1M,I2696,TRUE,_xll.ohTrigger(RecalcTrigger,Trigger1M)),NA())</f>
        <v>1.1288231785311353E-2</v>
      </c>
      <c r="O2696" s="44">
        <f>IFERROR(_xll.qlIndexFixing(ONIndex3M,I2696,TRUE,_xll.ohTrigger(RecalcTrigger,Trigger3M)),NA())</f>
        <v>1.1487374963898844E-2</v>
      </c>
      <c r="P2696" s="44">
        <f>IFERROR(_xll.qlIndexFixing(ONIndex6M,I2696,TRUE,_xll.ohTrigger(RecalcTrigger,Trigger6M)),NA())</f>
        <v>1.1300032333929622E-2</v>
      </c>
      <c r="Q2696" s="183">
        <f>IFERROR(_xll.qlIndexFixing(ONIndex1Y,I2696,TRUE,_xll.ohTrigger(RecalcTrigger,Trigger1Y)),NA())</f>
        <v>1.2033463795093624E-2</v>
      </c>
    </row>
    <row r="2697" spans="2:17" x14ac:dyDescent="0.2">
      <c r="B2697" s="39" t="s">
        <v>42</v>
      </c>
      <c r="D2697" s="42">
        <f>_xll.qlCalendarAdvance(Calendar,$D2696,B2697,"f",FALSE)</f>
        <v>58376</v>
      </c>
      <c r="E2697" s="177">
        <f>_xll.qlInterestRateIndexValueDate(IndexON,D2697)</f>
        <v>58376</v>
      </c>
      <c r="F2697" s="193">
        <f>IFERROR(_xll.qlIndexFixing(IndexON,D2697,TRUE,_xll.ohTrigger(RecalcTrigger,TriggerON)),NA())</f>
        <v>1.1334403500002921E-2</v>
      </c>
      <c r="H2697" s="42">
        <f>_xll.qlCalendarAdvance(Calendar,$H2696,B2697,"f",FALSE)</f>
        <v>58376</v>
      </c>
      <c r="I2697" s="177">
        <f>_xll.qlInterestRateIndexValueDate(Index1M,$H2697)</f>
        <v>58378</v>
      </c>
      <c r="J2697" s="182">
        <f>IFERROR(_xll.qlIndexFixing(Index1M,$H2697,TRUE,_xll.ohTrigger(RecalcTrigger,Trigger1M)),NA())</f>
        <v>1.1278611224566063E-2</v>
      </c>
      <c r="K2697" s="44">
        <f>IFERROR(_xll.qlIndexFixing(Index3M,H2697,TRUE,_xll.ohTrigger(RecalcTrigger,Trigger3M)),NA())</f>
        <v>1.143016031345884E-2</v>
      </c>
      <c r="L2697" s="44">
        <f>IFERROR(_xll.qlIndexFixing(Index6M,$H2697,TRUE,_xll.ohTrigger(RecalcTrigger,Trigger6M)),NA())</f>
        <v>1.1307593687705737E-2</v>
      </c>
      <c r="M2697" s="183">
        <f>IFERROR(_xll.qlIndexFixing(Index1Y,$H2697,TRUE,_xll.ohTrigger(RecalcTrigger,Trigger1Y)),NA())</f>
        <v>1.1965136741538814E-2</v>
      </c>
      <c r="N2697" s="182">
        <f>IFERROR(_xll.qlIndexFixing(ONIndex1M,I2697,TRUE,_xll.ohTrigger(RecalcTrigger,Trigger1M)),NA())</f>
        <v>1.1282192080654951E-2</v>
      </c>
      <c r="O2697" s="44">
        <f>IFERROR(_xll.qlIndexFixing(ONIndex3M,I2697,TRUE,_xll.ohTrigger(RecalcTrigger,Trigger3M)),NA())</f>
        <v>1.1476504946132948E-2</v>
      </c>
      <c r="P2697" s="44">
        <f>IFERROR(_xll.qlIndexFixing(ONIndex6M,I2697,TRUE,_xll.ohTrigger(RecalcTrigger,Trigger6M)),NA())</f>
        <v>1.1297501766733831E-2</v>
      </c>
      <c r="Q2697" s="183">
        <f>IFERROR(_xll.qlIndexFixing(ONIndex1Y,I2697,TRUE,_xll.ohTrigger(RecalcTrigger,Trigger1Y)),NA())</f>
        <v>1.202762415736025E-2</v>
      </c>
    </row>
    <row r="2698" spans="2:17" x14ac:dyDescent="0.2">
      <c r="B2698" s="39" t="s">
        <v>42</v>
      </c>
      <c r="D2698" s="42">
        <f>_xll.qlCalendarAdvance(Calendar,$D2697,B2698,"f",FALSE)</f>
        <v>58383</v>
      </c>
      <c r="E2698" s="177">
        <f>_xll.qlInterestRateIndexValueDate(IndexON,D2698)</f>
        <v>58383</v>
      </c>
      <c r="F2698" s="193">
        <f>IFERROR(_xll.qlIndexFixing(IndexON,D2698,TRUE,_xll.ohTrigger(RecalcTrigger,TriggerON)),NA())</f>
        <v>1.1328715254768085E-2</v>
      </c>
      <c r="H2698" s="42">
        <f>_xll.qlCalendarAdvance(Calendar,$H2697,B2698,"f",FALSE)</f>
        <v>58383</v>
      </c>
      <c r="I2698" s="177">
        <f>_xll.qlInterestRateIndexValueDate(Index1M,$H2698)</f>
        <v>58385</v>
      </c>
      <c r="J2698" s="182">
        <f>IFERROR(_xll.qlIndexFixing(Index1M,$H2698,TRUE,_xll.ohTrigger(RecalcTrigger,Trigger1M)),NA())</f>
        <v>1.1271936792895954E-2</v>
      </c>
      <c r="K2698" s="44">
        <f>IFERROR(_xll.qlIndexFixing(Index3M,H2698,TRUE,_xll.ohTrigger(RecalcTrigger,Trigger3M)),NA())</f>
        <v>1.1419665420750917E-2</v>
      </c>
      <c r="L2698" s="44">
        <f>IFERROR(_xll.qlIndexFixing(Index6M,$H2698,TRUE,_xll.ohTrigger(RecalcTrigger,Trigger6M)),NA())</f>
        <v>1.130607534286068E-2</v>
      </c>
      <c r="M2698" s="183">
        <f>IFERROR(_xll.qlIndexFixing(Index1Y,$H2698,TRUE,_xll.ohTrigger(RecalcTrigger,Trigger1Y)),NA())</f>
        <v>1.1959655180197183E-2</v>
      </c>
      <c r="N2698" s="182">
        <f>IFERROR(_xll.qlIndexFixing(ONIndex1M,I2698,TRUE,_xll.ohTrigger(RecalcTrigger,Trigger1M)),NA())</f>
        <v>1.1276194512133131E-2</v>
      </c>
      <c r="O2698" s="44">
        <f>IFERROR(_xll.qlIndexFixing(ONIndex3M,I2698,TRUE,_xll.ohTrigger(RecalcTrigger,Trigger3M)),NA())</f>
        <v>1.1465692952352668E-2</v>
      </c>
      <c r="P2698" s="44">
        <f>IFERROR(_xll.qlIndexFixing(ONIndex6M,I2698,TRUE,_xll.ohTrigger(RecalcTrigger,Trigger6M)),NA())</f>
        <v>1.1295053841351432E-2</v>
      </c>
      <c r="Q2698" s="183">
        <f>IFERROR(_xll.qlIndexFixing(ONIndex1Y,I2698,TRUE,_xll.ohTrigger(RecalcTrigger,Trigger1Y)),NA())</f>
        <v>1.2021815385576673E-2</v>
      </c>
    </row>
    <row r="2699" spans="2:17" x14ac:dyDescent="0.2">
      <c r="B2699" s="39" t="s">
        <v>42</v>
      </c>
      <c r="D2699" s="42">
        <f>_xll.qlCalendarAdvance(Calendar,$D2698,B2699,"f",FALSE)</f>
        <v>58390</v>
      </c>
      <c r="E2699" s="177">
        <f>_xll.qlInterestRateIndexValueDate(IndexON,D2699)</f>
        <v>58390</v>
      </c>
      <c r="F2699" s="193">
        <f>IFERROR(_xll.qlIndexFixing(IndexON,D2699,TRUE,_xll.ohTrigger(RecalcTrigger,TriggerON)),NA())</f>
        <v>1.1323069414652664E-2</v>
      </c>
      <c r="H2699" s="42">
        <f>_xll.qlCalendarAdvance(Calendar,$H2698,B2699,"f",FALSE)</f>
        <v>58390</v>
      </c>
      <c r="I2699" s="177">
        <f>_xll.qlInterestRateIndexValueDate(Index1M,$H2699)</f>
        <v>58392</v>
      </c>
      <c r="J2699" s="182">
        <f>IFERROR(_xll.qlIndexFixing(Index1M,$H2699,TRUE,_xll.ohTrigger(RecalcTrigger,Trigger1M)),NA())</f>
        <v>1.1266045338326758E-2</v>
      </c>
      <c r="K2699" s="44">
        <f>IFERROR(_xll.qlIndexFixing(Index3M,H2699,TRUE,_xll.ohTrigger(RecalcTrigger,Trigger3M)),NA())</f>
        <v>1.140922957967788E-2</v>
      </c>
      <c r="L2699" s="44">
        <f>IFERROR(_xll.qlIndexFixing(Index6M,$H2699,TRUE,_xll.ohTrigger(RecalcTrigger,Trigger6M)),NA())</f>
        <v>1.1304741455445652E-2</v>
      </c>
      <c r="M2699" s="183">
        <f>IFERROR(_xll.qlIndexFixing(Index1Y,$H2699,TRUE,_xll.ohTrigger(RecalcTrigger,Trigger1Y)),NA())</f>
        <v>1.1954637571993039E-2</v>
      </c>
      <c r="N2699" s="182">
        <f>IFERROR(_xll.qlIndexFixing(ONIndex1M,I2699,TRUE,_xll.ohTrigger(RecalcTrigger,Trigger1M)),NA())</f>
        <v>1.1270239161920159E-2</v>
      </c>
      <c r="O2699" s="44">
        <f>IFERROR(_xll.qlIndexFixing(ONIndex3M,I2699,TRUE,_xll.ohTrigger(RecalcTrigger,Trigger3M)),NA())</f>
        <v>1.1454939102222284E-2</v>
      </c>
      <c r="P2699" s="44">
        <f>IFERROR(_xll.qlIndexFixing(ONIndex6M,I2699,TRUE,_xll.ohTrigger(RecalcTrigger,Trigger6M)),NA())</f>
        <v>1.1292688700628162E-2</v>
      </c>
      <c r="Q2699" s="183">
        <f>IFERROR(_xll.qlIndexFixing(ONIndex1Y,I2699,TRUE,_xll.ohTrigger(RecalcTrigger,Trigger1Y)),NA())</f>
        <v>1.2016037540334423E-2</v>
      </c>
    </row>
    <row r="2700" spans="2:17" x14ac:dyDescent="0.2">
      <c r="B2700" s="39" t="s">
        <v>42</v>
      </c>
      <c r="D2700" s="42">
        <f>_xll.qlCalendarAdvance(Calendar,$D2699,B2700,"f",FALSE)</f>
        <v>58397</v>
      </c>
      <c r="E2700" s="177">
        <f>_xll.qlInterestRateIndexValueDate(IndexON,D2700)</f>
        <v>58397</v>
      </c>
      <c r="F2700" s="193">
        <f>IFERROR(_xll.qlIndexFixing(IndexON,D2700,TRUE,_xll.ohTrigger(RecalcTrigger,TriggerON)),NA())</f>
        <v>1.1317466061271375E-2</v>
      </c>
      <c r="H2700" s="42">
        <f>_xll.qlCalendarAdvance(Calendar,$H2699,B2700,"f",FALSE)</f>
        <v>58397</v>
      </c>
      <c r="I2700" s="177">
        <f>_xll.qlInterestRateIndexValueDate(Index1M,$H2700)</f>
        <v>58399</v>
      </c>
      <c r="J2700" s="182">
        <f>IFERROR(_xll.qlIndexFixing(Index1M,$H2700,TRUE,_xll.ohTrigger(RecalcTrigger,Trigger1M)),NA())</f>
        <v>1.1260196362220809E-2</v>
      </c>
      <c r="K2700" s="44">
        <f>IFERROR(_xll.qlIndexFixing(Index3M,H2700,TRUE,_xll.ohTrigger(RecalcTrigger,Trigger3M)),NA())</f>
        <v>1.1398852909946583E-2</v>
      </c>
      <c r="L2700" s="44">
        <f>IFERROR(_xll.qlIndexFixing(Index6M,$H2700,TRUE,_xll.ohTrigger(RecalcTrigger,Trigger6M)),NA())</f>
        <v>1.1303492742790616E-2</v>
      </c>
      <c r="M2700" s="183">
        <f>IFERROR(_xll.qlIndexFixing(Index1Y,$H2700,TRUE,_xll.ohTrigger(RecalcTrigger,Trigger1Y)),NA())</f>
        <v>1.1949652923039874E-2</v>
      </c>
      <c r="N2700" s="182">
        <f>IFERROR(_xll.qlIndexFixing(ONIndex1M,I2700,TRUE,_xll.ohTrigger(RecalcTrigger,Trigger1M)),NA())</f>
        <v>1.1264326111470879E-2</v>
      </c>
      <c r="O2700" s="44">
        <f>IFERROR(_xll.qlIndexFixing(ONIndex3M,I2700,TRUE,_xll.ohTrigger(RecalcTrigger,Trigger3M)),NA())</f>
        <v>1.1444243515805752E-2</v>
      </c>
      <c r="P2700" s="44">
        <f>IFERROR(_xll.qlIndexFixing(ONIndex6M,I2700,TRUE,_xll.ohTrigger(RecalcTrigger,Trigger6M)),NA())</f>
        <v>1.1290406486930138E-2</v>
      </c>
      <c r="Q2700" s="183">
        <f>IFERROR(_xll.qlIndexFixing(ONIndex1Y,I2700,TRUE,_xll.ohTrigger(RecalcTrigger,Trigger1Y)),NA())</f>
        <v>1.2010290681905289E-2</v>
      </c>
    </row>
    <row r="2701" spans="2:17" x14ac:dyDescent="0.2">
      <c r="B2701" s="39" t="s">
        <v>42</v>
      </c>
      <c r="D2701" s="42">
        <f>_xll.qlCalendarAdvance(Calendar,$D2700,B2701,"f",FALSE)</f>
        <v>58404</v>
      </c>
      <c r="E2701" s="177">
        <f>_xll.qlInterestRateIndexValueDate(IndexON,D2701)</f>
        <v>58404</v>
      </c>
      <c r="F2701" s="193">
        <f>IFERROR(_xll.qlIndexFixing(IndexON,D2701,TRUE,_xll.ohTrigger(RecalcTrigger,TriggerON)),NA())</f>
        <v>1.1311905276238932E-2</v>
      </c>
      <c r="H2701" s="42">
        <f>_xll.qlCalendarAdvance(Calendar,$H2700,B2701,"f",FALSE)</f>
        <v>58404</v>
      </c>
      <c r="I2701" s="177">
        <f>_xll.qlInterestRateIndexValueDate(Index1M,$H2701)</f>
        <v>58406</v>
      </c>
      <c r="J2701" s="182">
        <f>IFERROR(_xll.qlIndexFixing(Index1M,$H2701,TRUE,_xll.ohTrigger(RecalcTrigger,Trigger1M)),NA())</f>
        <v>1.1254389946402654E-2</v>
      </c>
      <c r="K2701" s="44">
        <f>IFERROR(_xll.qlIndexFixing(Index3M,H2701,TRUE,_xll.ohTrigger(RecalcTrigger,Trigger3M)),NA())</f>
        <v>1.138853553126996E-2</v>
      </c>
      <c r="L2701" s="44">
        <f>IFERROR(_xll.qlIndexFixing(Index6M,$H2701,TRUE,_xll.ohTrigger(RecalcTrigger,Trigger6M)),NA())</f>
        <v>1.1302329348393973E-2</v>
      </c>
      <c r="M2701" s="183">
        <f>IFERROR(_xll.qlIndexFixing(Index1Y,$H2701,TRUE,_xll.ohTrigger(RecalcTrigger,Trigger1Y)),NA())</f>
        <v>1.1944701294046737E-2</v>
      </c>
      <c r="N2701" s="182">
        <f>IFERROR(_xll.qlIndexFixing(ONIndex1M,I2701,TRUE,_xll.ohTrigger(RecalcTrigger,Trigger1M)),NA())</f>
        <v>1.1258455442799686E-2</v>
      </c>
      <c r="O2701" s="44">
        <f>IFERROR(_xll.qlIndexFixing(ONIndex3M,I2701,TRUE,_xll.ohTrigger(RecalcTrigger,Trigger3M)),NA())</f>
        <v>1.1433606312447608E-2</v>
      </c>
      <c r="P2701" s="44">
        <f>IFERROR(_xll.qlIndexFixing(ONIndex6M,I2701,TRUE,_xll.ohTrigger(RecalcTrigger,Trigger6M)),NA())</f>
        <v>1.1288207343582712E-2</v>
      </c>
      <c r="Q2701" s="183">
        <f>IFERROR(_xll.qlIndexFixing(ONIndex1Y,I2701,TRUE,_xll.ohTrigger(RecalcTrigger,Trigger1Y)),NA())</f>
        <v>1.2004574870800866E-2</v>
      </c>
    </row>
    <row r="2702" spans="2:17" x14ac:dyDescent="0.2">
      <c r="B2702" s="39" t="s">
        <v>42</v>
      </c>
      <c r="D2702" s="42">
        <f>_xll.qlCalendarAdvance(Calendar,$D2701,B2702,"f",FALSE)</f>
        <v>58411</v>
      </c>
      <c r="E2702" s="177">
        <f>_xll.qlInterestRateIndexValueDate(IndexON,D2702)</f>
        <v>58411</v>
      </c>
      <c r="F2702" s="193">
        <f>IFERROR(_xll.qlIndexFixing(IndexON,D2702,TRUE,_xll.ohTrigger(RecalcTrigger,TriggerON)),NA())</f>
        <v>1.1306387141170049E-2</v>
      </c>
      <c r="H2702" s="42">
        <f>_xll.qlCalendarAdvance(Calendar,$H2701,B2702,"f",FALSE)</f>
        <v>58411</v>
      </c>
      <c r="I2702" s="177">
        <f>_xll.qlInterestRateIndexValueDate(Index1M,$H2702)</f>
        <v>58413</v>
      </c>
      <c r="J2702" s="182">
        <f>IFERROR(_xll.qlIndexFixing(Index1M,$H2702,TRUE,_xll.ohTrigger(RecalcTrigger,Trigger1M)),NA())</f>
        <v>1.1248626172714327E-2</v>
      </c>
      <c r="K2702" s="44">
        <f>IFERROR(_xll.qlIndexFixing(Index3M,H2702,TRUE,_xll.ohTrigger(RecalcTrigger,Trigger3M)),NA())</f>
        <v>1.1378819384730428E-2</v>
      </c>
      <c r="L2702" s="44">
        <f>IFERROR(_xll.qlIndexFixing(Index6M,$H2702,TRUE,_xll.ohTrigger(RecalcTrigger,Trigger6M)),NA())</f>
        <v>1.1301381317292669E-2</v>
      </c>
      <c r="M2702" s="183">
        <f>IFERROR(_xll.qlIndexFixing(Index1Y,$H2702,TRUE,_xll.ohTrigger(RecalcTrigger,Trigger1Y)),NA())</f>
        <v>1.1939782745725496E-2</v>
      </c>
      <c r="N2702" s="182">
        <f>IFERROR(_xll.qlIndexFixing(ONIndex1M,I2702,TRUE,_xll.ohTrigger(RecalcTrigger,Trigger1M)),NA())</f>
        <v>1.1252627237681168E-2</v>
      </c>
      <c r="O2702" s="44">
        <f>IFERROR(_xll.qlIndexFixing(ONIndex3M,I2702,TRUE,_xll.ohTrigger(RecalcTrigger,Trigger3M)),NA())</f>
        <v>1.1423027612371683E-2</v>
      </c>
      <c r="P2702" s="44">
        <f>IFERROR(_xll.qlIndexFixing(ONIndex6M,I2702,TRUE,_xll.ohTrigger(RecalcTrigger,Trigger6M)),NA())</f>
        <v>1.1286091413271748E-2</v>
      </c>
      <c r="Q2702" s="183">
        <f>IFERROR(_xll.qlIndexFixing(ONIndex1Y,I2702,TRUE,_xll.ohTrigger(RecalcTrigger,Trigger1Y)),NA())</f>
        <v>1.1998890167612686E-2</v>
      </c>
    </row>
    <row r="2703" spans="2:17" x14ac:dyDescent="0.2">
      <c r="B2703" s="39" t="s">
        <v>42</v>
      </c>
      <c r="D2703" s="42">
        <f>_xll.qlCalendarAdvance(Calendar,$D2702,B2703,"f",FALSE)</f>
        <v>58418</v>
      </c>
      <c r="E2703" s="177">
        <f>_xll.qlInterestRateIndexValueDate(IndexON,D2703)</f>
        <v>58418</v>
      </c>
      <c r="F2703" s="193">
        <f>IFERROR(_xll.qlIndexFixing(IndexON,D2703,TRUE,_xll.ohTrigger(RecalcTrigger,TriggerON)),NA())</f>
        <v>1.1300911737679442E-2</v>
      </c>
      <c r="H2703" s="42">
        <f>_xll.qlCalendarAdvance(Calendar,$H2702,B2703,"f",FALSE)</f>
        <v>58418</v>
      </c>
      <c r="I2703" s="177">
        <f>_xll.qlInterestRateIndexValueDate(Index1M,$H2703)</f>
        <v>58420</v>
      </c>
      <c r="J2703" s="182">
        <f>IFERROR(_xll.qlIndexFixing(Index1M,$H2703,TRUE,_xll.ohTrigger(RecalcTrigger,Trigger1M)),NA())</f>
        <v>1.1242905122987867E-2</v>
      </c>
      <c r="K2703" s="44">
        <f>IFERROR(_xll.qlIndexFixing(Index3M,H2703,TRUE,_xll.ohTrigger(RecalcTrigger,Trigger3M)),NA())</f>
        <v>1.1368616994347361E-2</v>
      </c>
      <c r="L2703" s="44">
        <f>IFERROR(_xll.qlIndexFixing(Index6M,$H2703,TRUE,_xll.ohTrigger(RecalcTrigger,Trigger6M)),NA())</f>
        <v>1.1300395123822176E-2</v>
      </c>
      <c r="M2703" s="183">
        <f>IFERROR(_xll.qlIndexFixing(Index1Y,$H2703,TRUE,_xll.ohTrigger(RecalcTrigger,Trigger1Y)),NA())</f>
        <v>1.193489733878998E-2</v>
      </c>
      <c r="N2703" s="182">
        <f>IFERROR(_xll.qlIndexFixing(ONIndex1M,I2703,TRUE,_xll.ohTrigger(RecalcTrigger,Trigger1M)),NA())</f>
        <v>1.1246841578049782E-2</v>
      </c>
      <c r="O2703" s="44">
        <f>IFERROR(_xll.qlIndexFixing(ONIndex3M,I2703,TRUE,_xll.ohTrigger(RecalcTrigger,Trigger3M)),NA())</f>
        <v>1.1412507535641936E-2</v>
      </c>
      <c r="P2703" s="44">
        <f>IFERROR(_xll.qlIndexFixing(ONIndex6M,I2703,TRUE,_xll.ohTrigger(RecalcTrigger,Trigger6M)),NA())</f>
        <v>1.1284058838922917E-2</v>
      </c>
      <c r="Q2703" s="183">
        <f>IFERROR(_xll.qlIndexFixing(ONIndex1Y,I2703,TRUE,_xll.ohTrigger(RecalcTrigger,Trigger1Y)),NA())</f>
        <v>1.1993236632852344E-2</v>
      </c>
    </row>
    <row r="2704" spans="2:17" x14ac:dyDescent="0.2">
      <c r="B2704" s="39" t="s">
        <v>42</v>
      </c>
      <c r="D2704" s="42">
        <f>_xll.qlCalendarAdvance(Calendar,$D2703,B2704,"f",FALSE)</f>
        <v>58425</v>
      </c>
      <c r="E2704" s="177">
        <f>_xll.qlInterestRateIndexValueDate(IndexON,D2704)</f>
        <v>58425</v>
      </c>
      <c r="F2704" s="193">
        <f>IFERROR(_xll.qlIndexFixing(IndexON,D2704,TRUE,_xll.ohTrigger(RecalcTrigger,TriggerON)),NA())</f>
        <v>1.1295479147381826E-2</v>
      </c>
      <c r="H2704" s="42">
        <f>_xll.qlCalendarAdvance(Calendar,$H2703,B2704,"f",FALSE)</f>
        <v>58425</v>
      </c>
      <c r="I2704" s="177">
        <f>_xll.qlInterestRateIndexValueDate(Index1M,$H2704)</f>
        <v>58427</v>
      </c>
      <c r="J2704" s="182">
        <f>IFERROR(_xll.qlIndexFixing(Index1M,$H2704,TRUE,_xll.ohTrigger(RecalcTrigger,Trigger1M)),NA())</f>
        <v>1.1237226879062812E-2</v>
      </c>
      <c r="K2704" s="44">
        <f>IFERROR(_xll.qlIndexFixing(Index3M,H2704,TRUE,_xll.ohTrigger(RecalcTrigger,Trigger3M)),NA())</f>
        <v>1.1358474243443582E-2</v>
      </c>
      <c r="L2704" s="44">
        <f>IFERROR(_xll.qlIndexFixing(Index6M,$H2704,TRUE,_xll.ohTrigger(RecalcTrigger,Trigger6M)),NA())</f>
        <v>1.1299494692118332E-2</v>
      </c>
      <c r="M2704" s="183">
        <f>IFERROR(_xll.qlIndexFixing(Index1Y,$H2704,TRUE,_xll.ohTrigger(RecalcTrigger,Trigger1Y)),NA())</f>
        <v>1.1930045133955748E-2</v>
      </c>
      <c r="N2704" s="182">
        <f>IFERROR(_xll.qlIndexFixing(ONIndex1M,I2704,TRUE,_xll.ohTrigger(RecalcTrigger,Trigger1M)),NA())</f>
        <v>1.1241098545360373E-2</v>
      </c>
      <c r="O2704" s="44">
        <f>IFERROR(_xll.qlIndexFixing(ONIndex3M,I2704,TRUE,_xll.ohTrigger(RecalcTrigger,Trigger3M)),NA())</f>
        <v>1.1402046201443028E-2</v>
      </c>
      <c r="P2704" s="44">
        <f>IFERROR(_xll.qlIndexFixing(ONIndex6M,I2704,TRUE,_xll.ohTrigger(RecalcTrigger,Trigger6M)),NA())</f>
        <v>1.1282109763302017E-2</v>
      </c>
      <c r="Q2704" s="183">
        <f>IFERROR(_xll.qlIndexFixing(ONIndex1Y,I2704,TRUE,_xll.ohTrigger(RecalcTrigger,Trigger1Y)),NA())</f>
        <v>1.1987614326951501E-2</v>
      </c>
    </row>
    <row r="2705" spans="2:17" x14ac:dyDescent="0.2">
      <c r="B2705" s="39" t="s">
        <v>42</v>
      </c>
      <c r="D2705" s="42">
        <f>_xll.qlCalendarAdvance(Calendar,$D2704,B2705,"f",FALSE)</f>
        <v>58432</v>
      </c>
      <c r="E2705" s="177">
        <f>_xll.qlInterestRateIndexValueDate(IndexON,D2705)</f>
        <v>58432</v>
      </c>
      <c r="F2705" s="193">
        <f>IFERROR(_xll.qlIndexFixing(IndexON,D2705,TRUE,_xll.ohTrigger(RecalcTrigger,TriggerON)),NA())</f>
        <v>1.1290089452131724E-2</v>
      </c>
      <c r="H2705" s="42">
        <f>_xll.qlCalendarAdvance(Calendar,$H2704,B2705,"f",FALSE)</f>
        <v>58432</v>
      </c>
      <c r="I2705" s="177">
        <f>_xll.qlInterestRateIndexValueDate(Index1M,$H2705)</f>
        <v>58438</v>
      </c>
      <c r="J2705" s="182">
        <f>IFERROR(_xll.qlIndexFixing(Index1M,$H2705,TRUE,_xll.ohTrigger(RecalcTrigger,Trigger1M)),NA())</f>
        <v>1.1228612590153845E-2</v>
      </c>
      <c r="K2705" s="44">
        <f>IFERROR(_xll.qlIndexFixing(Index3M,H2705,TRUE,_xll.ohTrigger(RecalcTrigger,Trigger3M)),NA())</f>
        <v>1.1342656418919975E-2</v>
      </c>
      <c r="L2705" s="44">
        <f>IFERROR(_xll.qlIndexFixing(Index6M,$H2705,TRUE,_xll.ohTrigger(RecalcTrigger,Trigger6M)),NA())</f>
        <v>1.1298253347060113E-2</v>
      </c>
      <c r="M2705" s="183">
        <f>IFERROR(_xll.qlIndexFixing(Index1Y,$H2705,TRUE,_xll.ohTrigger(RecalcTrigger,Trigger1Y)),NA())</f>
        <v>1.1922736238828467E-2</v>
      </c>
      <c r="N2705" s="182">
        <f>IFERROR(_xll.qlIndexFixing(ONIndex1M,I2705,TRUE,_xll.ohTrigger(RecalcTrigger,Trigger1M)),NA())</f>
        <v>1.1233548129228055E-2</v>
      </c>
      <c r="O2705" s="44">
        <f>IFERROR(_xll.qlIndexFixing(ONIndex3M,I2705,TRUE,_xll.ohTrigger(RecalcTrigger,Trigger3M)),NA())</f>
        <v>1.1388123118716287E-2</v>
      </c>
      <c r="P2705" s="44">
        <f>IFERROR(_xll.qlIndexFixing(ONIndex6M,I2705,TRUE,_xll.ohTrigger(RecalcTrigger,Trigger6M)),NA())</f>
        <v>1.1279775321462182E-2</v>
      </c>
      <c r="Q2705" s="183">
        <f>IFERROR(_xll.qlIndexFixing(ONIndex1Y,I2705,TRUE,_xll.ohTrigger(RecalcTrigger,Trigger1Y)),NA())</f>
        <v>1.1980233527819628E-2</v>
      </c>
    </row>
    <row r="2706" spans="2:17" x14ac:dyDescent="0.2">
      <c r="B2706" s="39" t="s">
        <v>42</v>
      </c>
      <c r="D2706" s="42">
        <f>_xll.qlCalendarAdvance(Calendar,$D2705,B2706,"f",FALSE)</f>
        <v>58439</v>
      </c>
      <c r="E2706" s="177">
        <f>_xll.qlInterestRateIndexValueDate(IndexON,D2706)</f>
        <v>58439</v>
      </c>
      <c r="F2706" s="193">
        <f>IFERROR(_xll.qlIndexFixing(IndexON,D2706,TRUE,_xll.ohTrigger(RecalcTrigger,TriggerON)),NA())</f>
        <v>1.1284742733144171E-2</v>
      </c>
      <c r="H2706" s="42">
        <f>_xll.qlCalendarAdvance(Calendar,$H2705,B2706,"f",FALSE)</f>
        <v>58439</v>
      </c>
      <c r="I2706" s="177">
        <f>_xll.qlInterestRateIndexValueDate(Index1M,$H2706)</f>
        <v>58442</v>
      </c>
      <c r="J2706" s="182">
        <f>IFERROR(_xll.qlIndexFixing(Index1M,$H2706,TRUE,_xll.ohTrigger(RecalcTrigger,Trigger1M)),NA())</f>
        <v>1.1225424060130607E-2</v>
      </c>
      <c r="K2706" s="44">
        <f>IFERROR(_xll.qlIndexFixing(Index3M,H2706,TRUE,_xll.ohTrigger(RecalcTrigger,Trigger3M)),NA())</f>
        <v>1.1336941160742048E-2</v>
      </c>
      <c r="L2706" s="44">
        <f>IFERROR(_xll.qlIndexFixing(Index6M,$H2706,TRUE,_xll.ohTrigger(RecalcTrigger,Trigger6M)),NA())</f>
        <v>1.1297699255261341E-2</v>
      </c>
      <c r="M2706" s="183">
        <f>IFERROR(_xll.qlIndexFixing(Index1Y,$H2706,TRUE,_xll.ohTrigger(RecalcTrigger,Trigger1Y)),NA())</f>
        <v>1.1919882620794338E-2</v>
      </c>
      <c r="N2706" s="182">
        <f>IFERROR(_xll.qlIndexFixing(ONIndex1M,I2706,TRUE,_xll.ohTrigger(RecalcTrigger,Trigger1M)),NA())</f>
        <v>1.1228935968095044E-2</v>
      </c>
      <c r="O2706" s="44">
        <f>IFERROR(_xll.qlIndexFixing(ONIndex3M,I2706,TRUE,_xll.ohTrigger(RecalcTrigger,Trigger3M)),NA())</f>
        <v>1.137982742182686E-2</v>
      </c>
      <c r="P2706" s="44">
        <f>IFERROR(_xll.qlIndexFixing(ONIndex6M,I2706,TRUE,_xll.ohTrigger(RecalcTrigger,Trigger6M)),NA())</f>
        <v>1.1278215006225167E-2</v>
      </c>
      <c r="Q2706" s="183">
        <f>IFERROR(_xll.qlIndexFixing(ONIndex1Y,I2706,TRUE,_xll.ohTrigger(RecalcTrigger,Trigger1Y)),NA())</f>
        <v>1.1975671967769941E-2</v>
      </c>
    </row>
    <row r="2707" spans="2:17" x14ac:dyDescent="0.2">
      <c r="B2707" s="39" t="s">
        <v>42</v>
      </c>
      <c r="D2707" s="42">
        <f>_xll.qlCalendarAdvance(Calendar,$D2706,B2707,"f",FALSE)</f>
        <v>58446</v>
      </c>
      <c r="E2707" s="177">
        <f>_xll.qlInterestRateIndexValueDate(IndexON,D2707)</f>
        <v>58446</v>
      </c>
      <c r="F2707" s="193">
        <f>IFERROR(_xll.qlIndexFixing(IndexON,D2707,TRUE,_xll.ohTrigger(RecalcTrigger,TriggerON)),NA())</f>
        <v>1.1279439072433561E-2</v>
      </c>
      <c r="H2707" s="42">
        <f>_xll.qlCalendarAdvance(Calendar,$H2706,B2707,"f",FALSE)</f>
        <v>58446</v>
      </c>
      <c r="I2707" s="177">
        <f>_xll.qlInterestRateIndexValueDate(Index1M,$H2707)</f>
        <v>58448</v>
      </c>
      <c r="J2707" s="182">
        <f>IFERROR(_xll.qlIndexFixing(Index1M,$H2707,TRUE,_xll.ohTrigger(RecalcTrigger,Trigger1M)),NA())</f>
        <v>1.1220449800453947E-2</v>
      </c>
      <c r="K2707" s="44">
        <f>IFERROR(_xll.qlIndexFixing(Index3M,H2707,TRUE,_xll.ohTrigger(RecalcTrigger,Trigger3M)),NA())</f>
        <v>1.1328405024784844E-2</v>
      </c>
      <c r="L2707" s="44">
        <f>IFERROR(_xll.qlIndexFixing(Index6M,$H2707,TRUE,_xll.ohTrigger(RecalcTrigger,Trigger6M)),NA())</f>
        <v>1.1297148702857234E-2</v>
      </c>
      <c r="M2707" s="183">
        <f>IFERROR(_xll.qlIndexFixing(Index1Y,$H2707,TRUE,_xll.ohTrigger(RecalcTrigger,Trigger1Y)),NA())</f>
        <v>1.191568833925072E-2</v>
      </c>
      <c r="N2707" s="182">
        <f>IFERROR(_xll.qlIndexFixing(ONIndex1M,I2707,TRUE,_xll.ohTrigger(RecalcTrigger,Trigger1M)),NA())</f>
        <v>1.1224126029087955E-2</v>
      </c>
      <c r="O2707" s="44">
        <f>IFERROR(_xll.qlIndexFixing(ONIndex3M,I2707,TRUE,_xll.ohTrigger(RecalcTrigger,Trigger3M)),NA())</f>
        <v>1.1371015854830802E-2</v>
      </c>
      <c r="P2707" s="44">
        <f>IFERROR(_xll.qlIndexFixing(ONIndex6M,I2707,TRUE,_xll.ohTrigger(RecalcTrigger,Trigger6M)),NA())</f>
        <v>1.1276764957344199E-2</v>
      </c>
      <c r="Q2707" s="183">
        <f>IFERROR(_xll.qlIndexFixing(ONIndex1Y,I2707,TRUE,_xll.ohTrigger(RecalcTrigger,Trigger1Y)),NA())</f>
        <v>1.1970935386402815E-2</v>
      </c>
    </row>
    <row r="2708" spans="2:17" x14ac:dyDescent="0.2">
      <c r="B2708" s="39" t="s">
        <v>42</v>
      </c>
      <c r="D2708" s="42">
        <f>_xll.qlCalendarAdvance(Calendar,$D2707,B2708,"f",FALSE)</f>
        <v>58453</v>
      </c>
      <c r="E2708" s="177">
        <f>_xll.qlInterestRateIndexValueDate(IndexON,D2708)</f>
        <v>58453</v>
      </c>
      <c r="F2708" s="193">
        <f>IFERROR(_xll.qlIndexFixing(IndexON,D2708,TRUE,_xll.ohTrigger(RecalcTrigger,TriggerON)),NA())</f>
        <v>1.1274178551534675E-2</v>
      </c>
      <c r="H2708" s="42">
        <f>_xll.qlCalendarAdvance(Calendar,$H2707,B2708,"f",FALSE)</f>
        <v>58453</v>
      </c>
      <c r="I2708" s="177">
        <f>_xll.qlInterestRateIndexValueDate(Index1M,$H2708)</f>
        <v>58455</v>
      </c>
      <c r="J2708" s="182">
        <f>IFERROR(_xll.qlIndexFixing(Index1M,$H2708,TRUE,_xll.ohTrigger(RecalcTrigger,Trigger1M)),NA())</f>
        <v>1.1214943598094884E-2</v>
      </c>
      <c r="K2708" s="44">
        <f>IFERROR(_xll.qlIndexFixing(Index3M,H2708,TRUE,_xll.ohTrigger(RecalcTrigger,Trigger3M)),NA())</f>
        <v>1.1318502028988261E-2</v>
      </c>
      <c r="L2708" s="44">
        <f>IFERROR(_xll.qlIndexFixing(Index6M,$H2708,TRUE,_xll.ohTrigger(RecalcTrigger,Trigger6M)),NA())</f>
        <v>1.1296586555200898E-2</v>
      </c>
      <c r="M2708" s="183">
        <f>IFERROR(_xll.qlIndexFixing(Index1Y,$H2708,TRUE,_xll.ohTrigger(RecalcTrigger,Trigger1Y)),NA())</f>
        <v>1.191096955002266E-2</v>
      </c>
      <c r="N2708" s="182">
        <f>IFERROR(_xll.qlIndexFixing(ONIndex1M,I2708,TRUE,_xll.ohTrigger(RecalcTrigger,Trigger1M)),NA())</f>
        <v>1.1218554323431107E-2</v>
      </c>
      <c r="O2708" s="44">
        <f>IFERROR(_xll.qlIndexFixing(ONIndex3M,I2708,TRUE,_xll.ohTrigger(RecalcTrigger,Trigger3M)),NA())</f>
        <v>1.1360790690435607E-2</v>
      </c>
      <c r="P2708" s="44">
        <f>IFERROR(_xll.qlIndexFixing(ONIndex6M,I2708,TRUE,_xll.ohTrigger(RecalcTrigger,Trigger6M)),NA())</f>
        <v>1.1275151305172315E-2</v>
      </c>
      <c r="Q2708" s="183">
        <f>IFERROR(_xll.qlIndexFixing(ONIndex1Y,I2708,TRUE,_xll.ohTrigger(RecalcTrigger,Trigger1Y)),NA())</f>
        <v>1.1965438600256562E-2</v>
      </c>
    </row>
    <row r="2709" spans="2:17" x14ac:dyDescent="0.2">
      <c r="B2709" s="39" t="s">
        <v>42</v>
      </c>
      <c r="D2709" s="42">
        <f>_xll.qlCalendarAdvance(Calendar,$D2708,B2709,"f",FALSE)</f>
        <v>58460</v>
      </c>
      <c r="E2709" s="177">
        <f>_xll.qlInterestRateIndexValueDate(IndexON,D2709)</f>
        <v>58460</v>
      </c>
      <c r="F2709" s="193">
        <f>IFERROR(_xll.qlIndexFixing(IndexON,D2709,TRUE,_xll.ohTrigger(RecalcTrigger,TriggerON)),NA())</f>
        <v>1.1268961252062226E-2</v>
      </c>
      <c r="H2709" s="42">
        <f>_xll.qlCalendarAdvance(Calendar,$H2708,B2709,"f",FALSE)</f>
        <v>58460</v>
      </c>
      <c r="I2709" s="177">
        <f>_xll.qlInterestRateIndexValueDate(Index1M,$H2709)</f>
        <v>58462</v>
      </c>
      <c r="J2709" s="182">
        <f>IFERROR(_xll.qlIndexFixing(Index1M,$H2709,TRUE,_xll.ohTrigger(RecalcTrigger,Trigger1M)),NA())</f>
        <v>1.1209480610717415E-2</v>
      </c>
      <c r="K2709" s="44">
        <f>IFERROR(_xll.qlIndexFixing(Index3M,H2709,TRUE,_xll.ohTrigger(RecalcTrigger,Trigger3M)),NA())</f>
        <v>1.1308659271273454E-2</v>
      </c>
      <c r="L2709" s="44">
        <f>IFERROR(_xll.qlIndexFixing(Index6M,$H2709,TRUE,_xll.ohTrigger(RecalcTrigger,Trigger6M)),NA())</f>
        <v>1.1296110874199057E-2</v>
      </c>
      <c r="M2709" s="183">
        <f>IFERROR(_xll.qlIndexFixing(Index1Y,$H2709,TRUE,_xll.ohTrigger(RecalcTrigger,Trigger1Y)),NA())</f>
        <v>1.1906284266507151E-2</v>
      </c>
      <c r="N2709" s="182">
        <f>IFERROR(_xll.qlIndexFixing(ONIndex1M,I2709,TRUE,_xll.ohTrigger(RecalcTrigger,Trigger1M)),NA())</f>
        <v>1.1213025654068787E-2</v>
      </c>
      <c r="O2709" s="44">
        <f>IFERROR(_xll.qlIndexFixing(ONIndex3M,I2709,TRUE,_xll.ohTrigger(RecalcTrigger,Trigger3M)),NA())</f>
        <v>1.1350624868091685E-2</v>
      </c>
      <c r="P2709" s="44">
        <f>IFERROR(_xll.qlIndexFixing(ONIndex6M,I2709,TRUE,_xll.ohTrigger(RecalcTrigger,Trigger6M)),NA())</f>
        <v>1.127362186595704E-2</v>
      </c>
      <c r="Q2709" s="183">
        <f>IFERROR(_xll.qlIndexFixing(ONIndex1Y,I2709,TRUE,_xll.ohTrigger(RecalcTrigger,Trigger1Y)),NA())</f>
        <v>1.1959973345208041E-2</v>
      </c>
    </row>
    <row r="2710" spans="2:17" x14ac:dyDescent="0.2">
      <c r="B2710" s="39" t="s">
        <v>42</v>
      </c>
      <c r="D2710" s="42">
        <f>_xll.qlCalendarAdvance(Calendar,$D2709,B2710,"f",FALSE)</f>
        <v>58467</v>
      </c>
      <c r="E2710" s="177">
        <f>_xll.qlInterestRateIndexValueDate(IndexON,D2710)</f>
        <v>58467</v>
      </c>
      <c r="F2710" s="193">
        <f>IFERROR(_xll.qlIndexFixing(IndexON,D2710,TRUE,_xll.ohTrigger(RecalcTrigger,TriggerON)),NA())</f>
        <v>1.1263787255471058E-2</v>
      </c>
      <c r="H2710" s="42">
        <f>_xll.qlCalendarAdvance(Calendar,$H2709,B2710,"f",FALSE)</f>
        <v>58467</v>
      </c>
      <c r="I2710" s="177">
        <f>_xll.qlInterestRateIndexValueDate(Index1M,$H2710)</f>
        <v>58469</v>
      </c>
      <c r="J2710" s="182">
        <f>IFERROR(_xll.qlIndexFixing(Index1M,$H2710,TRUE,_xll.ohTrigger(RecalcTrigger,Trigger1M)),NA())</f>
        <v>1.1204688922975738E-2</v>
      </c>
      <c r="K2710" s="44">
        <f>IFERROR(_xll.qlIndexFixing(Index3M,H2710,TRUE,_xll.ohTrigger(RecalcTrigger,Trigger3M)),NA())</f>
        <v>1.129887687136619E-2</v>
      </c>
      <c r="L2710" s="44">
        <f>IFERROR(_xll.qlIndexFixing(Index6M,$H2710,TRUE,_xll.ohTrigger(RecalcTrigger,Trigger6M)),NA())</f>
        <v>1.1295721803449373E-2</v>
      </c>
      <c r="M2710" s="183">
        <f>IFERROR(_xll.qlIndexFixing(Index1Y,$H2710,TRUE,_xll.ohTrigger(RecalcTrigger,Trigger1Y)),NA())</f>
        <v>1.1901632549433227E-2</v>
      </c>
      <c r="N2710" s="182">
        <f>IFERROR(_xll.qlIndexFixing(ONIndex1M,I2710,TRUE,_xll.ohTrigger(RecalcTrigger,Trigger1M)),NA())</f>
        <v>1.1207540102935454E-2</v>
      </c>
      <c r="O2710" s="44">
        <f>IFERROR(_xll.qlIndexFixing(ONIndex3M,I2710,TRUE,_xll.ohTrigger(RecalcTrigger,Trigger3M)),NA())</f>
        <v>1.1340518507783059E-2</v>
      </c>
      <c r="P2710" s="44">
        <f>IFERROR(_xll.qlIndexFixing(ONIndex6M,I2710,TRUE,_xll.ohTrigger(RecalcTrigger,Trigger6M)),NA())</f>
        <v>1.127217678270398E-2</v>
      </c>
      <c r="Q2710" s="183">
        <f>IFERROR(_xll.qlIndexFixing(ONIndex1Y,I2710,TRUE,_xll.ohTrigger(RecalcTrigger,Trigger1Y)),NA())</f>
        <v>1.1954539681928722E-2</v>
      </c>
    </row>
    <row r="2711" spans="2:17" x14ac:dyDescent="0.2">
      <c r="B2711" s="39" t="s">
        <v>42</v>
      </c>
      <c r="D2711" s="42">
        <f>_xll.qlCalendarAdvance(Calendar,$D2710,B2711,"f",FALSE)</f>
        <v>58474</v>
      </c>
      <c r="E2711" s="177">
        <f>_xll.qlInterestRateIndexValueDate(IndexON,D2711)</f>
        <v>58474</v>
      </c>
      <c r="F2711" s="193">
        <f>IFERROR(_xll.qlIndexFixing(IndexON,D2711,TRUE,_xll.ohTrigger(RecalcTrigger,TriggerON)),NA())</f>
        <v>1.1258656643615694E-2</v>
      </c>
      <c r="H2711" s="42">
        <f>_xll.qlCalendarAdvance(Calendar,$H2710,B2711,"f",FALSE)</f>
        <v>58474</v>
      </c>
      <c r="I2711" s="177">
        <f>_xll.qlInterestRateIndexValueDate(Index1M,$H2711)</f>
        <v>58476</v>
      </c>
      <c r="J2711" s="182">
        <f>IFERROR(_xll.qlIndexFixing(Index1M,$H2711,TRUE,_xll.ohTrigger(RecalcTrigger,Trigger1M)),NA())</f>
        <v>1.1199303798524548E-2</v>
      </c>
      <c r="K2711" s="44">
        <f>IFERROR(_xll.qlIndexFixing(Index3M,H2711,TRUE,_xll.ohTrigger(RecalcTrigger,Trigger3M)),NA())</f>
        <v>1.1289661183798039E-2</v>
      </c>
      <c r="L2711" s="44">
        <f>IFERROR(_xll.qlIndexFixing(Index6M,$H2711,TRUE,_xll.ohTrigger(RecalcTrigger,Trigger6M)),NA())</f>
        <v>1.1295419486563124E-2</v>
      </c>
      <c r="M2711" s="183">
        <f>IFERROR(_xll.qlIndexFixing(Index1Y,$H2711,TRUE,_xll.ohTrigger(RecalcTrigger,Trigger1Y)),NA())</f>
        <v>1.189701445953187E-2</v>
      </c>
      <c r="N2711" s="182">
        <f>IFERROR(_xll.qlIndexFixing(ONIndex1M,I2711,TRUE,_xll.ohTrigger(RecalcTrigger,Trigger1M)),NA())</f>
        <v>1.1202097751565887E-2</v>
      </c>
      <c r="O2711" s="44">
        <f>IFERROR(_xll.qlIndexFixing(ONIndex3M,I2711,TRUE,_xll.ohTrigger(RecalcTrigger,Trigger3M)),NA())</f>
        <v>1.1330471729094072E-2</v>
      </c>
      <c r="P2711" s="44">
        <f>IFERROR(_xll.qlIndexFixing(ONIndex6M,I2711,TRUE,_xll.ohTrigger(RecalcTrigger,Trigger6M)),NA())</f>
        <v>1.1270816198098998E-2</v>
      </c>
      <c r="Q2711" s="183">
        <f>IFERROR(_xll.qlIndexFixing(ONIndex1Y,I2711,TRUE,_xll.ohTrigger(RecalcTrigger,Trigger1Y)),NA())</f>
        <v>1.1949137670610455E-2</v>
      </c>
    </row>
    <row r="2712" spans="2:17" x14ac:dyDescent="0.2">
      <c r="B2712" s="39" t="s">
        <v>42</v>
      </c>
      <c r="D2712" s="42">
        <f>_xll.qlCalendarAdvance(Calendar,$D2711,B2712,"f",FALSE)</f>
        <v>58481</v>
      </c>
      <c r="E2712" s="177">
        <f>_xll.qlInterestRateIndexValueDate(IndexON,D2712)</f>
        <v>58481</v>
      </c>
      <c r="F2712" s="193">
        <f>IFERROR(_xll.qlIndexFixing(IndexON,D2712,TRUE,_xll.ohTrigger(RecalcTrigger,TriggerON)),NA())</f>
        <v>1.1253569498190785E-2</v>
      </c>
      <c r="H2712" s="42">
        <f>_xll.qlCalendarAdvance(Calendar,$H2711,B2712,"f",FALSE)</f>
        <v>58481</v>
      </c>
      <c r="I2712" s="177">
        <f>_xll.qlInterestRateIndexValueDate(Index1M,$H2712)</f>
        <v>58483</v>
      </c>
      <c r="J2712" s="182">
        <f>IFERROR(_xll.qlIndexFixing(Index1M,$H2712,TRUE,_xll.ohTrigger(RecalcTrigger,Trigger1M)),NA())</f>
        <v>1.119396211274395E-2</v>
      </c>
      <c r="K2712" s="44">
        <f>IFERROR(_xll.qlIndexFixing(Index3M,H2712,TRUE,_xll.ohTrigger(RecalcTrigger,Trigger3M)),NA())</f>
        <v>1.1279995810427934E-2</v>
      </c>
      <c r="L2712" s="44">
        <f>IFERROR(_xll.qlIndexFixing(Index6M,$H2712,TRUE,_xll.ohTrigger(RecalcTrigger,Trigger6M)),NA())</f>
        <v>1.1295204067160808E-2</v>
      </c>
      <c r="M2712" s="183">
        <f>IFERROR(_xll.qlIndexFixing(Index1Y,$H2712,TRUE,_xll.ohTrigger(RecalcTrigger,Trigger1Y)),NA())</f>
        <v>1.1892430057537108E-2</v>
      </c>
      <c r="N2712" s="182">
        <f>IFERROR(_xll.qlIndexFixing(ONIndex1M,I2712,TRUE,_xll.ohTrigger(RecalcTrigger,Trigger1M)),NA())</f>
        <v>1.1196698681974482E-2</v>
      </c>
      <c r="O2712" s="44">
        <f>IFERROR(_xll.qlIndexFixing(ONIndex3M,I2712,TRUE,_xll.ohTrigger(RecalcTrigger,Trigger3M)),NA())</f>
        <v>1.1320484651768936E-2</v>
      </c>
      <c r="P2712" s="44">
        <f>IFERROR(_xll.qlIndexFixing(ONIndex6M,I2712,TRUE,_xll.ohTrigger(RecalcTrigger,Trigger6M)),NA())</f>
        <v>1.1269540255067767E-2</v>
      </c>
      <c r="Q2712" s="183">
        <f>IFERROR(_xll.qlIndexFixing(ONIndex1Y,I2712,TRUE,_xll.ohTrigger(RecalcTrigger,Trigger1Y)),NA())</f>
        <v>1.1943767371924707E-2</v>
      </c>
    </row>
    <row r="2713" spans="2:17" x14ac:dyDescent="0.2">
      <c r="B2713" s="39" t="s">
        <v>42</v>
      </c>
      <c r="D2713" s="42">
        <f>_xll.qlCalendarAdvance(Calendar,$D2712,B2713,"f",FALSE)</f>
        <v>58488</v>
      </c>
      <c r="E2713" s="177">
        <f>_xll.qlInterestRateIndexValueDate(IndexON,D2713)</f>
        <v>58488</v>
      </c>
      <c r="F2713" s="193">
        <f>IFERROR(_xll.qlIndexFixing(IndexON,D2713,TRUE,_xll.ohTrigger(RecalcTrigger,TriggerON)),NA())</f>
        <v>1.1248525900491302E-2</v>
      </c>
      <c r="H2713" s="42">
        <f>_xll.qlCalendarAdvance(Calendar,$H2712,B2713,"f",FALSE)</f>
        <v>58488</v>
      </c>
      <c r="I2713" s="177">
        <f>_xll.qlInterestRateIndexValueDate(Index1M,$H2713)</f>
        <v>58490</v>
      </c>
      <c r="J2713" s="182">
        <f>IFERROR(_xll.qlIndexFixing(Index1M,$H2713,TRUE,_xll.ohTrigger(RecalcTrigger,Trigger1M)),NA())</f>
        <v>1.1188663947469171E-2</v>
      </c>
      <c r="K2713" s="44">
        <f>IFERROR(_xll.qlIndexFixing(Index3M,H2713,TRUE,_xll.ohTrigger(RecalcTrigger,Trigger3M)),NA())</f>
        <v>1.1270391143345826E-2</v>
      </c>
      <c r="L2713" s="44">
        <f>IFERROR(_xll.qlIndexFixing(Index6M,$H2713,TRUE,_xll.ohTrigger(RecalcTrigger,Trigger6M)),NA())</f>
        <v>1.1295075688874345E-2</v>
      </c>
      <c r="M2713" s="183">
        <f>IFERROR(_xll.qlIndexFixing(Index1Y,$H2713,TRUE,_xll.ohTrigger(RecalcTrigger,Trigger1Y)),NA())</f>
        <v>1.1887879404183836E-2</v>
      </c>
      <c r="N2713" s="182">
        <f>IFERROR(_xll.qlIndexFixing(ONIndex1M,I2713,TRUE,_xll.ohTrigger(RecalcTrigger,Trigger1M)),NA())</f>
        <v>1.1191342976095697E-2</v>
      </c>
      <c r="O2713" s="44">
        <f>IFERROR(_xll.qlIndexFixing(ONIndex3M,I2713,TRUE,_xll.ohTrigger(RecalcTrigger,Trigger3M)),NA())</f>
        <v>1.1310557395951548E-2</v>
      </c>
      <c r="P2713" s="44">
        <f>IFERROR(_xll.qlIndexFixing(ONIndex6M,I2713,TRUE,_xll.ohTrigger(RecalcTrigger,Trigger6M)),NA())</f>
        <v>1.1268349096216213E-2</v>
      </c>
      <c r="Q2713" s="183">
        <f>IFERROR(_xll.qlIndexFixing(ONIndex1Y,I2713,TRUE,_xll.ohTrigger(RecalcTrigger,Trigger1Y)),NA())</f>
        <v>1.193842884630314E-2</v>
      </c>
    </row>
    <row r="2714" spans="2:17" x14ac:dyDescent="0.2">
      <c r="B2714" s="39" t="s">
        <v>42</v>
      </c>
      <c r="D2714" s="42">
        <f>_xll.qlCalendarAdvance(Calendar,$D2713,B2714,"f",FALSE)</f>
        <v>58495</v>
      </c>
      <c r="E2714" s="177">
        <f>_xll.qlInterestRateIndexValueDate(IndexON,D2714)</f>
        <v>58495</v>
      </c>
      <c r="F2714" s="193">
        <f>IFERROR(_xll.qlIndexFixing(IndexON,D2714,TRUE,_xll.ohTrigger(RecalcTrigger,TriggerON)),NA())</f>
        <v>1.1243525932531639E-2</v>
      </c>
      <c r="H2714" s="42">
        <f>_xll.qlCalendarAdvance(Calendar,$H2713,B2714,"f",FALSE)</f>
        <v>58495</v>
      </c>
      <c r="I2714" s="177">
        <f>_xll.qlInterestRateIndexValueDate(Index1M,$H2714)</f>
        <v>58497</v>
      </c>
      <c r="J2714" s="182">
        <f>IFERROR(_xll.qlIndexFixing(Index1M,$H2714,TRUE,_xll.ohTrigger(RecalcTrigger,Trigger1M)),NA())</f>
        <v>1.1183409384546466E-2</v>
      </c>
      <c r="K2714" s="44">
        <f>IFERROR(_xll.qlIndexFixing(Index3M,H2714,TRUE,_xll.ohTrigger(RecalcTrigger,Trigger3M)),NA())</f>
        <v>1.1260847302281718E-2</v>
      </c>
      <c r="L2714" s="44">
        <f>IFERROR(_xll.qlIndexFixing(Index6M,$H2714,TRUE,_xll.ohTrigger(RecalcTrigger,Trigger6M)),NA())</f>
        <v>1.1295034495348391E-2</v>
      </c>
      <c r="M2714" s="183">
        <f>IFERROR(_xll.qlIndexFixing(Index1Y,$H2714,TRUE,_xll.ohTrigger(RecalcTrigger,Trigger1Y)),NA())</f>
        <v>1.1883362560210426E-2</v>
      </c>
      <c r="N2714" s="182">
        <f>IFERROR(_xll.qlIndexFixing(ONIndex1M,I2714,TRUE,_xll.ohTrigger(RecalcTrigger,Trigger1M)),NA())</f>
        <v>1.1186030715464312E-2</v>
      </c>
      <c r="O2714" s="44">
        <f>IFERROR(_xll.qlIndexFixing(ONIndex3M,I2714,TRUE,_xll.ohTrigger(RecalcTrigger,Trigger3M)),NA())</f>
        <v>1.1300690081066378E-2</v>
      </c>
      <c r="P2714" s="44">
        <f>IFERROR(_xll.qlIndexFixing(ONIndex6M,I2714,TRUE,_xll.ohTrigger(RecalcTrigger,Trigger6M)),NA())</f>
        <v>1.1267242864869687E-2</v>
      </c>
      <c r="Q2714" s="183">
        <f>IFERROR(_xll.qlIndexFixing(ONIndex1Y,I2714,TRUE,_xll.ohTrigger(RecalcTrigger,Trigger1Y)),NA())</f>
        <v>1.1933122154097475E-2</v>
      </c>
    </row>
    <row r="2715" spans="2:17" x14ac:dyDescent="0.2">
      <c r="B2715" s="39" t="s">
        <v>42</v>
      </c>
      <c r="D2715" s="42">
        <f>_xll.qlCalendarAdvance(Calendar,$D2714,B2715,"f",FALSE)</f>
        <v>58502</v>
      </c>
      <c r="E2715" s="177">
        <f>_xll.qlInterestRateIndexValueDate(IndexON,D2715)</f>
        <v>58502</v>
      </c>
      <c r="F2715" s="193">
        <f>IFERROR(_xll.qlIndexFixing(IndexON,D2715,TRUE,_xll.ohTrigger(RecalcTrigger,TriggerON)),NA())</f>
        <v>1.1238569675846577E-2</v>
      </c>
      <c r="H2715" s="42">
        <f>_xll.qlCalendarAdvance(Calendar,$H2714,B2715,"f",FALSE)</f>
        <v>58502</v>
      </c>
      <c r="I2715" s="177">
        <f>_xll.qlInterestRateIndexValueDate(Index1M,$H2715)</f>
        <v>58504</v>
      </c>
      <c r="J2715" s="182">
        <f>IFERROR(_xll.qlIndexFixing(Index1M,$H2715,TRUE,_xll.ohTrigger(RecalcTrigger,Trigger1M)),NA())</f>
        <v>1.1177614784102508E-2</v>
      </c>
      <c r="K2715" s="44">
        <f>IFERROR(_xll.qlIndexFixing(Index3M,H2715,TRUE,_xll.ohTrigger(RecalcTrigger,Trigger3M)),NA())</f>
        <v>1.1250384832203343E-2</v>
      </c>
      <c r="L2715" s="44">
        <f>IFERROR(_xll.qlIndexFixing(Index6M,$H2715,TRUE,_xll.ohTrigger(RecalcTrigger,Trigger6M)),NA())</f>
        <v>1.1295926884898135E-2</v>
      </c>
      <c r="M2715" s="183">
        <f>IFERROR(_xll.qlIndexFixing(Index1Y,$H2715,TRUE,_xll.ohTrigger(RecalcTrigger,Trigger1Y)),NA())</f>
        <v>1.1879188331724039E-2</v>
      </c>
      <c r="N2715" s="182">
        <f>IFERROR(_xll.qlIndexFixing(ONIndex1M,I2715,TRUE,_xll.ohTrigger(RecalcTrigger,Trigger1M)),NA())</f>
        <v>1.1180761982174658E-2</v>
      </c>
      <c r="O2715" s="44">
        <f>IFERROR(_xll.qlIndexFixing(ONIndex3M,I2715,TRUE,_xll.ohTrigger(RecalcTrigger,Trigger3M)),NA())</f>
        <v>1.1290882827497128E-2</v>
      </c>
      <c r="P2715" s="44">
        <f>IFERROR(_xll.qlIndexFixing(ONIndex6M,I2715,TRUE,_xll.ohTrigger(RecalcTrigger,Trigger6M)),NA())</f>
        <v>1.126622170355418E-2</v>
      </c>
      <c r="Q2715" s="183">
        <f>IFERROR(_xll.qlIndexFixing(ONIndex1Y,I2715,TRUE,_xll.ohTrigger(RecalcTrigger,Trigger1Y)),NA())</f>
        <v>1.192784735581931E-2</v>
      </c>
    </row>
    <row r="2716" spans="2:17" x14ac:dyDescent="0.2">
      <c r="B2716" s="39" t="s">
        <v>42</v>
      </c>
      <c r="D2716" s="42">
        <f>_xll.qlCalendarAdvance(Calendar,$D2715,B2716,"f",FALSE)</f>
        <v>58509</v>
      </c>
      <c r="E2716" s="177">
        <f>_xll.qlInterestRateIndexValueDate(IndexON,D2716)</f>
        <v>58509</v>
      </c>
      <c r="F2716" s="193">
        <f>IFERROR(_xll.qlIndexFixing(IndexON,D2716,TRUE,_xll.ohTrigger(RecalcTrigger,TriggerON)),NA())</f>
        <v>1.1233657211811021E-2</v>
      </c>
      <c r="H2716" s="42">
        <f>_xll.qlCalendarAdvance(Calendar,$H2715,B2716,"f",FALSE)</f>
        <v>58509</v>
      </c>
      <c r="I2716" s="177">
        <f>_xll.qlInterestRateIndexValueDate(Index1M,$H2716)</f>
        <v>58511</v>
      </c>
      <c r="J2716" s="182">
        <f>IFERROR(_xll.qlIndexFixing(Index1M,$H2716,TRUE,_xll.ohTrigger(RecalcTrigger,Trigger1M)),NA())</f>
        <v>1.1172456593108171E-2</v>
      </c>
      <c r="K2716" s="44">
        <f>IFERROR(_xll.qlIndexFixing(Index3M,H2716,TRUE,_xll.ohTrigger(RecalcTrigger,Trigger3M)),NA())</f>
        <v>1.1240971185686262E-2</v>
      </c>
      <c r="L2716" s="44">
        <f>IFERROR(_xll.qlIndexFixing(Index6M,$H2716,TRUE,_xll.ohTrigger(RecalcTrigger,Trigger6M)),NA())</f>
        <v>1.1296085709987989E-2</v>
      </c>
      <c r="M2716" s="183">
        <f>IFERROR(_xll.qlIndexFixing(Index1Y,$H2716,TRUE,_xll.ohTrigger(RecalcTrigger,Trigger1Y)),NA())</f>
        <v>1.1874732336982191E-2</v>
      </c>
      <c r="N2716" s="182">
        <f>IFERROR(_xll.qlIndexFixing(ONIndex1M,I2716,TRUE,_xll.ohTrigger(RecalcTrigger,Trigger1M)),NA())</f>
        <v>1.1175536857761514E-2</v>
      </c>
      <c r="O2716" s="44">
        <f>IFERROR(_xll.qlIndexFixing(ONIndex3M,I2716,TRUE,_xll.ohTrigger(RecalcTrigger,Trigger3M)),NA())</f>
        <v>1.1281135754588334E-2</v>
      </c>
      <c r="P2716" s="44">
        <f>IFERROR(_xll.qlIndexFixing(ONIndex6M,I2716,TRUE,_xll.ohTrigger(RecalcTrigger,Trigger6M)),NA())</f>
        <v>1.1265285755275301E-2</v>
      </c>
      <c r="Q2716" s="183">
        <f>IFERROR(_xll.qlIndexFixing(ONIndex1Y,I2716,TRUE,_xll.ohTrigger(RecalcTrigger,Trigger1Y)),NA())</f>
        <v>1.1922604512060175E-2</v>
      </c>
    </row>
    <row r="2717" spans="2:17" x14ac:dyDescent="0.2">
      <c r="B2717" s="39" t="s">
        <v>42</v>
      </c>
      <c r="D2717" s="42">
        <f>_xll.qlCalendarAdvance(Calendar,$D2716,B2717,"f",FALSE)</f>
        <v>58516</v>
      </c>
      <c r="E2717" s="177">
        <f>_xll.qlInterestRateIndexValueDate(IndexON,D2717)</f>
        <v>58516</v>
      </c>
      <c r="F2717" s="193">
        <f>IFERROR(_xll.qlIndexFixing(IndexON,D2717,TRUE,_xll.ohTrigger(RecalcTrigger,TriggerON)),NA())</f>
        <v>1.1228788622359431E-2</v>
      </c>
      <c r="H2717" s="42">
        <f>_xll.qlCalendarAdvance(Calendar,$H2716,B2717,"f",FALSE)</f>
        <v>58516</v>
      </c>
      <c r="I2717" s="177">
        <f>_xll.qlInterestRateIndexValueDate(Index1M,$H2717)</f>
        <v>58518</v>
      </c>
      <c r="J2717" s="182">
        <f>IFERROR(_xll.qlIndexFixing(Index1M,$H2717,TRUE,_xll.ohTrigger(RecalcTrigger,Trigger1M)),NA())</f>
        <v>1.1167154214476551E-2</v>
      </c>
      <c r="K2717" s="44">
        <f>IFERROR(_xll.qlIndexFixing(Index3M,H2717,TRUE,_xll.ohTrigger(RecalcTrigger,Trigger3M)),NA())</f>
        <v>1.1231618745806332E-2</v>
      </c>
      <c r="L2717" s="44">
        <f>IFERROR(_xll.qlIndexFixing(Index6M,$H2717,TRUE,_xll.ohTrigger(RecalcTrigger,Trigger6M)),NA())</f>
        <v>1.1296332202867E-2</v>
      </c>
      <c r="M2717" s="183">
        <f>IFERROR(_xll.qlIndexFixing(Index1Y,$H2717,TRUE,_xll.ohTrigger(RecalcTrigger,Trigger1Y)),NA())</f>
        <v>1.1870310317325661E-2</v>
      </c>
      <c r="N2717" s="182">
        <f>IFERROR(_xll.qlIndexFixing(ONIndex1M,I2717,TRUE,_xll.ohTrigger(RecalcTrigger,Trigger1M)),NA())</f>
        <v>1.1170355424239276E-2</v>
      </c>
      <c r="O2717" s="44">
        <f>IFERROR(_xll.qlIndexFixing(ONIndex3M,I2717,TRUE,_xll.ohTrigger(RecalcTrigger,Trigger3M)),NA())</f>
        <v>1.1271448982483889E-2</v>
      </c>
      <c r="P2717" s="44">
        <f>IFERROR(_xll.qlIndexFixing(ONIndex6M,I2717,TRUE,_xll.ohTrigger(RecalcTrigger,Trigger6M)),NA())</f>
        <v>1.1264435162479103E-2</v>
      </c>
      <c r="Q2717" s="183">
        <f>IFERROR(_xll.qlIndexFixing(ONIndex1Y,I2717,TRUE,_xll.ohTrigger(RecalcTrigger,Trigger1Y)),NA())</f>
        <v>1.1917393683251731E-2</v>
      </c>
    </row>
    <row r="2718" spans="2:17" x14ac:dyDescent="0.2">
      <c r="B2718" s="39" t="s">
        <v>42</v>
      </c>
      <c r="D2718" s="42">
        <f>_xll.qlCalendarAdvance(Calendar,$D2717,B2718,"f",FALSE)</f>
        <v>58523</v>
      </c>
      <c r="E2718" s="177">
        <f>_xll.qlInterestRateIndexValueDate(IndexON,D2718)</f>
        <v>58523</v>
      </c>
      <c r="F2718" s="193">
        <f>IFERROR(_xll.qlIndexFixing(IndexON,D2718,TRUE,_xll.ohTrigger(RecalcTrigger,TriggerON)),NA())</f>
        <v>1.1223963989106522E-2</v>
      </c>
      <c r="H2718" s="42">
        <f>_xll.qlCalendarAdvance(Calendar,$H2717,B2718,"f",FALSE)</f>
        <v>58523</v>
      </c>
      <c r="I2718" s="177">
        <f>_xll.qlInterestRateIndexValueDate(Index1M,$H2718)</f>
        <v>58525</v>
      </c>
      <c r="J2718" s="182">
        <f>IFERROR(_xll.qlIndexFixing(Index1M,$H2718,TRUE,_xll.ohTrigger(RecalcTrigger,Trigger1M)),NA())</f>
        <v>1.1162271902050158E-2</v>
      </c>
      <c r="K2718" s="44">
        <f>IFERROR(_xll.qlIndexFixing(Index3M,H2718,TRUE,_xll.ohTrigger(RecalcTrigger,Trigger3M)),NA())</f>
        <v>1.1222327632304289E-2</v>
      </c>
      <c r="L2718" s="44">
        <f>IFERROR(_xll.qlIndexFixing(Index6M,$H2718,TRUE,_xll.ohTrigger(RecalcTrigger,Trigger6M)),NA())</f>
        <v>1.1296666507247737E-2</v>
      </c>
      <c r="M2718" s="183">
        <f>IFERROR(_xll.qlIndexFixing(Index1Y,$H2718,TRUE,_xll.ohTrigger(RecalcTrigger,Trigger1Y)),NA())</f>
        <v>1.1865922333499505E-2</v>
      </c>
      <c r="N2718" s="182">
        <f>IFERROR(_xll.qlIndexFixing(ONIndex1M,I2718,TRUE,_xll.ohTrigger(RecalcTrigger,Trigger1M)),NA())</f>
        <v>1.1165217763462465E-2</v>
      </c>
      <c r="O2718" s="44">
        <f>IFERROR(_xll.qlIndexFixing(ONIndex3M,I2718,TRUE,_xll.ohTrigger(RecalcTrigger,Trigger3M)),NA())</f>
        <v>1.1261822630688201E-2</v>
      </c>
      <c r="P2718" s="44">
        <f>IFERROR(_xll.qlIndexFixing(ONIndex6M,I2718,TRUE,_xll.ohTrigger(RecalcTrigger,Trigger6M)),NA())</f>
        <v>1.1263670068570875E-2</v>
      </c>
      <c r="Q2718" s="183">
        <f>IFERROR(_xll.qlIndexFixing(ONIndex1Y,I2718,TRUE,_xll.ohTrigger(RecalcTrigger,Trigger1Y)),NA())</f>
        <v>1.1912214929665765E-2</v>
      </c>
    </row>
    <row r="2719" spans="2:17" x14ac:dyDescent="0.2">
      <c r="B2719" s="39" t="s">
        <v>42</v>
      </c>
      <c r="D2719" s="42">
        <f>_xll.qlCalendarAdvance(Calendar,$D2718,B2719,"f",FALSE)</f>
        <v>58530</v>
      </c>
      <c r="E2719" s="177">
        <f>_xll.qlInterestRateIndexValueDate(IndexON,D2719)</f>
        <v>58530</v>
      </c>
      <c r="F2719" s="193">
        <f>IFERROR(_xll.qlIndexFixing(IndexON,D2719,TRUE,_xll.ohTrigger(RecalcTrigger,TriggerON)),NA())</f>
        <v>1.1219183393267329E-2</v>
      </c>
      <c r="H2719" s="42">
        <f>_xll.qlCalendarAdvance(Calendar,$H2718,B2719,"f",FALSE)</f>
        <v>58530</v>
      </c>
      <c r="I2719" s="177">
        <f>_xll.qlInterestRateIndexValueDate(Index1M,$H2719)</f>
        <v>58532</v>
      </c>
      <c r="J2719" s="182">
        <f>IFERROR(_xll.qlIndexFixing(Index1M,$H2719,TRUE,_xll.ohTrigger(RecalcTrigger,Trigger1M)),NA())</f>
        <v>1.115724556566805E-2</v>
      </c>
      <c r="K2719" s="44">
        <f>IFERROR(_xll.qlIndexFixing(Index3M,H2719,TRUE,_xll.ohTrigger(RecalcTrigger,Trigger3M)),NA())</f>
        <v>1.1213571129133465E-2</v>
      </c>
      <c r="L2719" s="44">
        <f>IFERROR(_xll.qlIndexFixing(Index6M,$H2719,TRUE,_xll.ohTrigger(RecalcTrigger,Trigger6M)),NA())</f>
        <v>1.1296377267887006E-2</v>
      </c>
      <c r="M2719" s="183">
        <f>IFERROR(_xll.qlIndexFixing(Index1Y,$H2719,TRUE,_xll.ohTrigger(RecalcTrigger,Trigger1Y)),NA())</f>
        <v>1.1861568446251403E-2</v>
      </c>
      <c r="N2719" s="182">
        <f>IFERROR(_xll.qlIndexFixing(ONIndex1M,I2719,TRUE,_xll.ohTrigger(RecalcTrigger,Trigger1M)),NA())</f>
        <v>1.1160123957125734E-2</v>
      </c>
      <c r="O2719" s="44">
        <f>IFERROR(_xll.qlIndexFixing(ONIndex3M,I2719,TRUE,_xll.ohTrigger(RecalcTrigger,Trigger3M)),NA())</f>
        <v>1.1252256819345163E-2</v>
      </c>
      <c r="P2719" s="44">
        <f>IFERROR(_xll.qlIndexFixing(ONIndex6M,I2719,TRUE,_xll.ohTrigger(RecalcTrigger,Trigger6M)),NA())</f>
        <v>1.1262990615996671E-2</v>
      </c>
      <c r="Q2719" s="183">
        <f>IFERROR(_xll.qlIndexFixing(ONIndex1Y,I2719,TRUE,_xll.ohTrigger(RecalcTrigger,Trigger1Y)),NA())</f>
        <v>1.1907068311973745E-2</v>
      </c>
    </row>
    <row r="2720" spans="2:17" x14ac:dyDescent="0.2">
      <c r="B2720" s="39" t="s">
        <v>42</v>
      </c>
      <c r="D2720" s="42">
        <f>_xll.qlCalendarAdvance(Calendar,$D2719,B2720,"f",FALSE)</f>
        <v>58537</v>
      </c>
      <c r="E2720" s="177">
        <f>_xll.qlInterestRateIndexValueDate(IndexON,D2720)</f>
        <v>58537</v>
      </c>
      <c r="F2720" s="193">
        <f>IFERROR(_xll.qlIndexFixing(IndexON,D2720,TRUE,_xll.ohTrigger(RecalcTrigger,TriggerON)),NA())</f>
        <v>1.1214446917096055E-2</v>
      </c>
      <c r="H2720" s="42">
        <f>_xll.qlCalendarAdvance(Calendar,$H2719,B2720,"f",FALSE)</f>
        <v>58537</v>
      </c>
      <c r="I2720" s="177">
        <f>_xll.qlInterestRateIndexValueDate(Index1M,$H2720)</f>
        <v>58539</v>
      </c>
      <c r="J2720" s="182">
        <f>IFERROR(_xll.qlIndexFixing(Index1M,$H2720,TRUE,_xll.ohTrigger(RecalcTrigger,Trigger1M)),NA())</f>
        <v>1.1152263344512414E-2</v>
      </c>
      <c r="K2720" s="44">
        <f>IFERROR(_xll.qlIndexFixing(Index3M,H2720,TRUE,_xll.ohTrigger(RecalcTrigger,Trigger3M)),NA())</f>
        <v>1.1204398892581647E-2</v>
      </c>
      <c r="L2720" s="44">
        <f>IFERROR(_xll.qlIndexFixing(Index6M,$H2720,TRUE,_xll.ohTrigger(RecalcTrigger,Trigger6M)),NA())</f>
        <v>1.1296868554618521E-2</v>
      </c>
      <c r="M2720" s="183">
        <f>IFERROR(_xll.qlIndexFixing(Index1Y,$H2720,TRUE,_xll.ohTrigger(RecalcTrigger,Trigger1Y)),NA())</f>
        <v>1.1856884068860783E-2</v>
      </c>
      <c r="N2720" s="182">
        <f>IFERROR(_xll.qlIndexFixing(ONIndex1M,I2720,TRUE,_xll.ohTrigger(RecalcTrigger,Trigger1M)),NA())</f>
        <v>1.1155074087003669E-2</v>
      </c>
      <c r="O2720" s="44">
        <f>IFERROR(_xll.qlIndexFixing(ONIndex3M,I2720,TRUE,_xll.ohTrigger(RecalcTrigger,Trigger3M)),NA())</f>
        <v>1.1242751668039119E-2</v>
      </c>
      <c r="P2720" s="44">
        <f>IFERROR(_xll.qlIndexFixing(ONIndex6M,I2720,TRUE,_xll.ohTrigger(RecalcTrigger,Trigger6M)),NA())</f>
        <v>1.1262396947682163E-2</v>
      </c>
      <c r="Q2720" s="183">
        <f>IFERROR(_xll.qlIndexFixing(ONIndex1Y,I2720,TRUE,_xll.ohTrigger(RecalcTrigger,Trigger1Y)),NA())</f>
        <v>1.1901953890607331E-2</v>
      </c>
    </row>
    <row r="2721" spans="2:17" x14ac:dyDescent="0.2">
      <c r="B2721" s="39" t="s">
        <v>42</v>
      </c>
      <c r="D2721" s="42">
        <f>_xll.qlCalendarAdvance(Calendar,$D2720,B2721,"f",FALSE)</f>
        <v>58544</v>
      </c>
      <c r="E2721" s="177">
        <f>_xll.qlInterestRateIndexValueDate(IndexON,D2721)</f>
        <v>58544</v>
      </c>
      <c r="F2721" s="193">
        <f>IFERROR(_xll.qlIndexFixing(IndexON,D2721,TRUE,_xll.ohTrigger(RecalcTrigger,TriggerON)),NA())</f>
        <v>1.120975464188767E-2</v>
      </c>
      <c r="H2721" s="42">
        <f>_xll.qlCalendarAdvance(Calendar,$H2720,B2721,"f",FALSE)</f>
        <v>58544</v>
      </c>
      <c r="I2721" s="177">
        <f>_xll.qlInterestRateIndexValueDate(Index1M,$H2721)</f>
        <v>58546</v>
      </c>
      <c r="J2721" s="182">
        <f>IFERROR(_xll.qlIndexFixing(Index1M,$H2721,TRUE,_xll.ohTrigger(RecalcTrigger,Trigger1M)),NA())</f>
        <v>1.1147325320420287E-2</v>
      </c>
      <c r="K2721" s="44">
        <f>IFERROR(_xll.qlIndexFixing(Index3M,H2721,TRUE,_xll.ohTrigger(RecalcTrigger,Trigger3M)),NA())</f>
        <v>1.1195288330927984E-2</v>
      </c>
      <c r="L2721" s="44">
        <f>IFERROR(_xll.qlIndexFixing(Index6M,$H2721,TRUE,_xll.ohTrigger(RecalcTrigger,Trigger6M)),NA())</f>
        <v>1.1297448044967998E-2</v>
      </c>
      <c r="M2721" s="183">
        <f>IFERROR(_xll.qlIndexFixing(Index1Y,$H2721,TRUE,_xll.ohTrigger(RecalcTrigger,Trigger1Y)),NA())</f>
        <v>1.185296320448819E-2</v>
      </c>
      <c r="N2721" s="182">
        <f>IFERROR(_xll.qlIndexFixing(ONIndex1M,I2721,TRUE,_xll.ohTrigger(RecalcTrigger,Trigger1M)),NA())</f>
        <v>1.1148646088150471E-2</v>
      </c>
      <c r="O2721" s="44">
        <f>IFERROR(_xll.qlIndexFixing(ONIndex3M,I2721,TRUE,_xll.ohTrigger(RecalcTrigger,Trigger3M)),NA())</f>
        <v>1.1230620085500576E-2</v>
      </c>
      <c r="P2721" s="44">
        <f>IFERROR(_xll.qlIndexFixing(ONIndex6M,I2721,TRUE,_xll.ohTrigger(RecalcTrigger,Trigger6M)),NA())</f>
        <v>1.1261759940515148E-2</v>
      </c>
      <c r="Q2721" s="183">
        <f>IFERROR(_xll.qlIndexFixing(ONIndex1Y,I2721,TRUE,_xll.ohTrigger(RecalcTrigger,Trigger1Y)),NA())</f>
        <v>1.1895425612289401E-2</v>
      </c>
    </row>
    <row r="2722" spans="2:17" x14ac:dyDescent="0.2">
      <c r="B2722" s="39" t="s">
        <v>42</v>
      </c>
      <c r="D2722" s="42">
        <f>_xll.qlCalendarAdvance(Calendar,$D2721,B2722,"f",FALSE)</f>
        <v>58551</v>
      </c>
      <c r="E2722" s="177">
        <f>_xll.qlInterestRateIndexValueDate(IndexON,D2722)</f>
        <v>58551</v>
      </c>
      <c r="F2722" s="193">
        <f>IFERROR(_xll.qlIndexFixing(IndexON,D2722,TRUE,_xll.ohTrigger(RecalcTrigger,TriggerON)),NA())</f>
        <v>1.1205106649336827E-2</v>
      </c>
      <c r="H2722" s="42">
        <f>_xll.qlCalendarAdvance(Calendar,$H2721,B2722,"f",FALSE)</f>
        <v>58551</v>
      </c>
      <c r="I2722" s="177">
        <f>_xll.qlInterestRateIndexValueDate(Index1M,$H2722)</f>
        <v>58553</v>
      </c>
      <c r="J2722" s="182">
        <f>IFERROR(_xll.qlIndexFixing(Index1M,$H2722,TRUE,_xll.ohTrigger(RecalcTrigger,Trigger1M)),NA())</f>
        <v>1.11424315752362E-2</v>
      </c>
      <c r="K2722" s="44">
        <f>IFERROR(_xll.qlIndexFixing(Index3M,H2722,TRUE,_xll.ohTrigger(RecalcTrigger,Trigger3M)),NA())</f>
        <v>1.1186239563919327E-2</v>
      </c>
      <c r="L2722" s="44">
        <f>IFERROR(_xll.qlIndexFixing(Index6M,$H2722,TRUE,_xll.ohTrigger(RecalcTrigger,Trigger6M)),NA())</f>
        <v>1.1298115882681434E-2</v>
      </c>
      <c r="M2722" s="183">
        <f>IFERROR(_xll.qlIndexFixing(Index1Y,$H2722,TRUE,_xll.ohTrigger(RecalcTrigger,Trigger1Y)),NA())</f>
        <v>1.1848711971480264E-2</v>
      </c>
      <c r="N2722" s="182">
        <f>IFERROR(_xll.qlIndexFixing(ONIndex1M,I2722,TRUE,_xll.ohTrigger(RecalcTrigger,Trigger1M)),NA())</f>
        <v>1.1145106483141376E-2</v>
      </c>
      <c r="O2722" s="44">
        <f>IFERROR(_xll.qlIndexFixing(ONIndex3M,I2722,TRUE,_xll.ohTrigger(RecalcTrigger,Trigger3M)),NA())</f>
        <v>1.122392382531423E-2</v>
      </c>
      <c r="P2722" s="44">
        <f>IFERROR(_xll.qlIndexFixing(ONIndex6M,I2722,TRUE,_xll.ohTrigger(RecalcTrigger,Trigger6M)),NA())</f>
        <v>1.1261467535694791E-2</v>
      </c>
      <c r="Q2722" s="183">
        <f>IFERROR(_xll.qlIndexFixing(ONIndex1Y,I2722,TRUE,_xll.ohTrigger(RecalcTrigger,Trigger1Y)),NA())</f>
        <v>1.1891821878737829E-2</v>
      </c>
    </row>
    <row r="2723" spans="2:17" x14ac:dyDescent="0.2">
      <c r="B2723" s="39" t="s">
        <v>42</v>
      </c>
      <c r="D2723" s="42">
        <f>_xll.qlCalendarAdvance(Calendar,$D2722,B2723,"f",FALSE)</f>
        <v>58558</v>
      </c>
      <c r="E2723" s="177">
        <f>_xll.qlInterestRateIndexValueDate(IndexON,D2723)</f>
        <v>58558</v>
      </c>
      <c r="F2723" s="193">
        <f>IFERROR(_xll.qlIndexFixing(IndexON,D2723,TRUE,_xll.ohTrigger(RecalcTrigger,TriggerON)),NA())</f>
        <v>1.1200503020898367E-2</v>
      </c>
      <c r="H2723" s="42">
        <f>_xll.qlCalendarAdvance(Calendar,$H2722,B2723,"f",FALSE)</f>
        <v>58558</v>
      </c>
      <c r="I2723" s="177">
        <f>_xll.qlInterestRateIndexValueDate(Index1M,$H2723)</f>
        <v>58560</v>
      </c>
      <c r="J2723" s="182">
        <f>IFERROR(_xll.qlIndexFixing(Index1M,$H2723,TRUE,_xll.ohTrigger(RecalcTrigger,Trigger1M)),NA())</f>
        <v>1.1137582190797191E-2</v>
      </c>
      <c r="K2723" s="44">
        <f>IFERROR(_xll.qlIndexFixing(Index3M,H2723,TRUE,_xll.ohTrigger(RecalcTrigger,Trigger3M)),NA())</f>
        <v>1.1177252711302524E-2</v>
      </c>
      <c r="L2723" s="44">
        <f>IFERROR(_xll.qlIndexFixing(Index6M,$H2723,TRUE,_xll.ohTrigger(RecalcTrigger,Trigger6M)),NA())</f>
        <v>1.1298872211512693E-2</v>
      </c>
      <c r="M2723" s="183">
        <f>IFERROR(_xll.qlIndexFixing(Index1Y,$H2723,TRUE,_xll.ohTrigger(RecalcTrigger,Trigger1Y)),NA())</f>
        <v>1.1844495078063236E-2</v>
      </c>
      <c r="N2723" s="182">
        <f>IFERROR(_xll.qlIndexFixing(ONIndex1M,I2723,TRUE,_xll.ohTrigger(RecalcTrigger,Trigger1M)),NA())</f>
        <v>1.1140188912950322E-2</v>
      </c>
      <c r="O2723" s="44">
        <f>IFERROR(_xll.qlIndexFixing(ONIndex3M,I2723,TRUE,_xll.ohTrigger(RecalcTrigger,Trigger3M)),NA())</f>
        <v>1.1214601373623623E-2</v>
      </c>
      <c r="P2723" s="44">
        <f>IFERROR(_xll.qlIndexFixing(ONIndex6M,I2723,TRUE,_xll.ohTrigger(RecalcTrigger,Trigger6M)),NA())</f>
        <v>1.1261132077713398E-2</v>
      </c>
      <c r="Q2723" s="183">
        <f>IFERROR(_xll.qlIndexFixing(ONIndex1Y,I2723,TRUE,_xll.ohTrigger(RecalcTrigger,Trigger1Y)),NA())</f>
        <v>1.1886804409098062E-2</v>
      </c>
    </row>
    <row r="2724" spans="2:17" x14ac:dyDescent="0.2">
      <c r="B2724" s="39" t="s">
        <v>42</v>
      </c>
      <c r="D2724" s="42">
        <f>_xll.qlCalendarAdvance(Calendar,$D2723,B2724,"f",FALSE)</f>
        <v>58565</v>
      </c>
      <c r="E2724" s="177">
        <f>_xll.qlInterestRateIndexValueDate(IndexON,D2724)</f>
        <v>58565</v>
      </c>
      <c r="F2724" s="193">
        <f>IFERROR(_xll.qlIndexFixing(IndexON,D2724,TRUE,_xll.ohTrigger(RecalcTrigger,TriggerON)),NA())</f>
        <v>1.1195943838426814E-2</v>
      </c>
      <c r="H2724" s="42">
        <f>_xll.qlCalendarAdvance(Calendar,$H2723,B2724,"f",FALSE)</f>
        <v>58565</v>
      </c>
      <c r="I2724" s="177">
        <f>_xll.qlInterestRateIndexValueDate(Index1M,$H2724)</f>
        <v>58567</v>
      </c>
      <c r="J2724" s="182">
        <f>IFERROR(_xll.qlIndexFixing(Index1M,$H2724,TRUE,_xll.ohTrigger(RecalcTrigger,Trigger1M)),NA())</f>
        <v>1.1132777248952785E-2</v>
      </c>
      <c r="K2724" s="44">
        <f>IFERROR(_xll.qlIndexFixing(Index3M,H2724,TRUE,_xll.ohTrigger(RecalcTrigger,Trigger3M)),NA())</f>
        <v>1.1167875510729949E-2</v>
      </c>
      <c r="L2724" s="44">
        <f>IFERROR(_xll.qlIndexFixing(Index6M,$H2724,TRUE,_xll.ohTrigger(RecalcTrigger,Trigger6M)),NA())</f>
        <v>1.130052442446826E-2</v>
      </c>
      <c r="M2724" s="183">
        <f>IFERROR(_xll.qlIndexFixing(Index1Y,$H2724,TRUE,_xll.ohTrigger(RecalcTrigger,Trigger1Y)),NA())</f>
        <v>1.1840312584995955E-2</v>
      </c>
      <c r="N2724" s="182">
        <f>IFERROR(_xll.qlIndexFixing(ONIndex1M,I2724,TRUE,_xll.ohTrigger(RecalcTrigger,Trigger1M)),NA())</f>
        <v>1.1135315606312091E-2</v>
      </c>
      <c r="O2724" s="44">
        <f>IFERROR(_xll.qlIndexFixing(ONIndex3M,I2724,TRUE,_xll.ohTrigger(RecalcTrigger,Trigger3M)),NA())</f>
        <v>1.1205340061266611E-2</v>
      </c>
      <c r="P2724" s="44">
        <f>IFERROR(_xll.qlIndexFixing(ONIndex6M,I2724,TRUE,_xll.ohTrigger(RecalcTrigger,Trigger6M)),NA())</f>
        <v>1.1260882975294706E-2</v>
      </c>
      <c r="Q2724" s="183">
        <f>IFERROR(_xll.qlIndexFixing(ONIndex1Y,I2724,TRUE,_xll.ohTrigger(RecalcTrigger,Trigger1Y)),NA())</f>
        <v>1.1881819377750347E-2</v>
      </c>
    </row>
    <row r="2725" spans="2:17" x14ac:dyDescent="0.2">
      <c r="B2725" s="39" t="s">
        <v>42</v>
      </c>
      <c r="D2725" s="42">
        <f>_xll.qlCalendarAdvance(Calendar,$D2724,B2725,"f",FALSE)</f>
        <v>58572</v>
      </c>
      <c r="E2725" s="177">
        <f>_xll.qlInterestRateIndexValueDate(IndexON,D2725)</f>
        <v>58572</v>
      </c>
      <c r="F2725" s="193">
        <f>IFERROR(_xll.qlIndexFixing(IndexON,D2725,TRUE,_xll.ohTrigger(RecalcTrigger,TriggerON)),NA())</f>
        <v>1.1191429183616819E-2</v>
      </c>
      <c r="H2725" s="42">
        <f>_xll.qlCalendarAdvance(Calendar,$H2724,B2725,"f",FALSE)</f>
        <v>58572</v>
      </c>
      <c r="I2725" s="177">
        <f>_xll.qlInterestRateIndexValueDate(Index1M,$H2725)</f>
        <v>58574</v>
      </c>
      <c r="J2725" s="182">
        <f>IFERROR(_xll.qlIndexFixing(Index1M,$H2725,TRUE,_xll.ohTrigger(RecalcTrigger,Trigger1M)),NA())</f>
        <v>1.1128016831540022E-2</v>
      </c>
      <c r="K2725" s="44">
        <f>IFERROR(_xll.qlIndexFixing(Index3M,H2725,TRUE,_xll.ohTrigger(RecalcTrigger,Trigger3M)),NA())</f>
        <v>1.1159017034667693E-2</v>
      </c>
      <c r="L2725" s="44">
        <f>IFERROR(_xll.qlIndexFixing(Index6M,$H2725,TRUE,_xll.ohTrigger(RecalcTrigger,Trigger6M)),NA())</f>
        <v>1.1301477434315213E-2</v>
      </c>
      <c r="M2725" s="183">
        <f>IFERROR(_xll.qlIndexFixing(Index1Y,$H2725,TRUE,_xll.ohTrigger(RecalcTrigger,Trigger1Y)),NA())</f>
        <v>1.1836164553041211E-2</v>
      </c>
      <c r="N2725" s="182">
        <f>IFERROR(_xll.qlIndexFixing(ONIndex1M,I2725,TRUE,_xll.ohTrigger(RecalcTrigger,Trigger1M)),NA())</f>
        <v>1.1130486645161142E-2</v>
      </c>
      <c r="O2725" s="44">
        <f>IFERROR(_xll.qlIndexFixing(ONIndex3M,I2725,TRUE,_xll.ohTrigger(RecalcTrigger,Trigger3M)),NA())</f>
        <v>1.1196140008227218E-2</v>
      </c>
      <c r="P2725" s="44">
        <f>IFERROR(_xll.qlIndexFixing(ONIndex6M,I2725,TRUE,_xll.ohTrigger(RecalcTrigger,Trigger6M)),NA())</f>
        <v>1.1260720371444322E-2</v>
      </c>
      <c r="Q2725" s="183">
        <f>IFERROR(_xll.qlIndexFixing(ONIndex1Y,I2725,TRUE,_xll.ohTrigger(RecalcTrigger,Trigger1Y)),NA())</f>
        <v>1.1876866844886536E-2</v>
      </c>
    </row>
    <row r="2726" spans="2:17" x14ac:dyDescent="0.2">
      <c r="B2726" s="39" t="s">
        <v>42</v>
      </c>
      <c r="D2726" s="42">
        <f>_xll.qlCalendarAdvance(Calendar,$D2725,B2726,"f",FALSE)</f>
        <v>58579</v>
      </c>
      <c r="E2726" s="177">
        <f>_xll.qlInterestRateIndexValueDate(IndexON,D2726)</f>
        <v>58579</v>
      </c>
      <c r="F2726" s="193">
        <f>IFERROR(_xll.qlIndexFixing(IndexON,D2726,TRUE,_xll.ohTrigger(RecalcTrigger,TriggerON)),NA())</f>
        <v>1.1186959137843289E-2</v>
      </c>
      <c r="H2726" s="42">
        <f>_xll.qlCalendarAdvance(Calendar,$H2725,B2726,"f",FALSE)</f>
        <v>58579</v>
      </c>
      <c r="I2726" s="177">
        <f>_xll.qlInterestRateIndexValueDate(Index1M,$H2726)</f>
        <v>58581</v>
      </c>
      <c r="J2726" s="182">
        <f>IFERROR(_xll.qlIndexFixing(Index1M,$H2726,TRUE,_xll.ohTrigger(RecalcTrigger,Trigger1M)),NA())</f>
        <v>1.1123301020413423E-2</v>
      </c>
      <c r="K2726" s="44">
        <f>IFERROR(_xll.qlIndexFixing(Index3M,H2726,TRUE,_xll.ohTrigger(RecalcTrigger,Trigger3M)),NA())</f>
        <v>1.1150220842948338E-2</v>
      </c>
      <c r="L2726" s="44">
        <f>IFERROR(_xll.qlIndexFixing(Index6M,$H2726,TRUE,_xll.ohTrigger(RecalcTrigger,Trigger6M)),NA())</f>
        <v>1.1302519405796352E-2</v>
      </c>
      <c r="M2726" s="183">
        <f>IFERROR(_xll.qlIndexFixing(Index1Y,$H2726,TRUE,_xll.ohTrigger(RecalcTrigger,Trigger1Y)),NA())</f>
        <v>1.1832051042963334E-2</v>
      </c>
      <c r="N2726" s="182">
        <f>IFERROR(_xll.qlIndexFixing(ONIndex1M,I2726,TRUE,_xll.ohTrigger(RecalcTrigger,Trigger1M)),NA())</f>
        <v>1.112570211111219E-2</v>
      </c>
      <c r="O2726" s="44">
        <f>IFERROR(_xll.qlIndexFixing(ONIndex3M,I2726,TRUE,_xll.ohTrigger(RecalcTrigger,Trigger3M)),NA())</f>
        <v>1.1187001334489466E-2</v>
      </c>
      <c r="P2726" s="44">
        <f>IFERROR(_xll.qlIndexFixing(ONIndex6M,I2726,TRUE,_xll.ohTrigger(RecalcTrigger,Trigger6M)),NA())</f>
        <v>1.1260644409167853E-2</v>
      </c>
      <c r="Q2726" s="183">
        <f>IFERROR(_xll.qlIndexFixing(ONIndex1Y,I2726,TRUE,_xll.ohTrigger(RecalcTrigger,Trigger1Y)),NA())</f>
        <v>1.1871946871258032E-2</v>
      </c>
    </row>
    <row r="2727" spans="2:17" x14ac:dyDescent="0.2">
      <c r="B2727" s="39" t="s">
        <v>42</v>
      </c>
      <c r="D2727" s="42">
        <f>_xll.qlCalendarAdvance(Calendar,$D2726,B2727,"f",FALSE)</f>
        <v>58586</v>
      </c>
      <c r="E2727" s="177">
        <f>_xll.qlInterestRateIndexValueDate(IndexON,D2727)</f>
        <v>58586</v>
      </c>
      <c r="F2727" s="193">
        <f>IFERROR(_xll.qlIndexFixing(IndexON,D2727,TRUE,_xll.ohTrigger(RecalcTrigger,TriggerON)),NA())</f>
        <v>1.1182533783040682E-2</v>
      </c>
      <c r="H2727" s="42">
        <f>_xll.qlCalendarAdvance(Calendar,$H2726,B2727,"f",FALSE)</f>
        <v>58586</v>
      </c>
      <c r="I2727" s="177">
        <f>_xll.qlInterestRateIndexValueDate(Index1M,$H2727)</f>
        <v>58588</v>
      </c>
      <c r="J2727" s="182">
        <f>IFERROR(_xll.qlIndexFixing(Index1M,$H2727,TRUE,_xll.ohTrigger(RecalcTrigger,Trigger1M)),NA())</f>
        <v>1.111862989740503E-2</v>
      </c>
      <c r="K2727" s="44">
        <f>IFERROR(_xll.qlIndexFixing(Index3M,H2727,TRUE,_xll.ohTrigger(RecalcTrigger,Trigger3M)),NA())</f>
        <v>1.1141487055327394E-2</v>
      </c>
      <c r="L2727" s="44">
        <f>IFERROR(_xll.qlIndexFixing(Index6M,$H2727,TRUE,_xll.ohTrigger(RecalcTrigger,Trigger6M)),NA())</f>
        <v>1.1303650482735128E-2</v>
      </c>
      <c r="M2727" s="183">
        <f>IFERROR(_xll.qlIndexFixing(Index1Y,$H2727,TRUE,_xll.ohTrigger(RecalcTrigger,Trigger1Y)),NA())</f>
        <v>1.1827972115529054E-2</v>
      </c>
      <c r="N2727" s="182">
        <f>IFERROR(_xll.qlIndexFixing(ONIndex1M,I2727,TRUE,_xll.ohTrigger(RecalcTrigger,Trigger1M)),NA())</f>
        <v>1.1120962086259567E-2</v>
      </c>
      <c r="O2727" s="44">
        <f>IFERROR(_xll.qlIndexFixing(ONIndex3M,I2727,TRUE,_xll.ohTrigger(RecalcTrigger,Trigger3M)),NA())</f>
        <v>1.1177924159557762E-2</v>
      </c>
      <c r="P2727" s="44">
        <f>IFERROR(_xll.qlIndexFixing(ONIndex6M,I2727,TRUE,_xll.ohTrigger(RecalcTrigger,Trigger6M)),NA())</f>
        <v>1.1260655231071226E-2</v>
      </c>
      <c r="Q2727" s="183">
        <f>IFERROR(_xll.qlIndexFixing(ONIndex1Y,I2727,TRUE,_xll.ohTrigger(RecalcTrigger,Trigger1Y)),NA())</f>
        <v>1.1867059517136624E-2</v>
      </c>
    </row>
    <row r="2728" spans="2:17" x14ac:dyDescent="0.2">
      <c r="B2728" s="39" t="s">
        <v>42</v>
      </c>
      <c r="D2728" s="42">
        <f>_xll.qlCalendarAdvance(Calendar,$D2727,B2728,"f",FALSE)</f>
        <v>58593</v>
      </c>
      <c r="E2728" s="177">
        <f>_xll.qlInterestRateIndexValueDate(IndexON,D2728)</f>
        <v>58593</v>
      </c>
      <c r="F2728" s="193">
        <f>IFERROR(_xll.qlIndexFixing(IndexON,D2728,TRUE,_xll.ohTrigger(RecalcTrigger,TriggerON)),NA())</f>
        <v>1.1178153200503971E-2</v>
      </c>
      <c r="H2728" s="42">
        <f>_xll.qlCalendarAdvance(Calendar,$H2727,B2728,"f",FALSE)</f>
        <v>58593</v>
      </c>
      <c r="I2728" s="177">
        <f>_xll.qlInterestRateIndexValueDate(Index1M,$H2728)</f>
        <v>58595</v>
      </c>
      <c r="J2728" s="182">
        <f>IFERROR(_xll.qlIndexFixing(Index1M,$H2728,TRUE,_xll.ohTrigger(RecalcTrigger,Trigger1M)),NA())</f>
        <v>1.1114003544366868E-2</v>
      </c>
      <c r="K2728" s="44">
        <f>IFERROR(_xll.qlIndexFixing(Index3M,H2728,TRUE,_xll.ohTrigger(RecalcTrigger,Trigger3M)),NA())</f>
        <v>1.1132815791556894E-2</v>
      </c>
      <c r="L2728" s="44">
        <f>IFERROR(_xll.qlIndexFixing(Index6M,$H2728,TRUE,_xll.ohTrigger(RecalcTrigger,Trigger6M)),NA())</f>
        <v>1.1303986254701618E-2</v>
      </c>
      <c r="M2728" s="183">
        <f>IFERROR(_xll.qlIndexFixing(Index1Y,$H2728,TRUE,_xll.ohTrigger(RecalcTrigger,Trigger1Y)),NA())</f>
        <v>1.182392783150861E-2</v>
      </c>
      <c r="N2728" s="182">
        <f>IFERROR(_xll.qlIndexFixing(ONIndex1M,I2728,TRUE,_xll.ohTrigger(RecalcTrigger,Trigger1M)),NA())</f>
        <v>1.1116266652297924E-2</v>
      </c>
      <c r="O2728" s="44">
        <f>IFERROR(_xll.qlIndexFixing(ONIndex3M,I2728,TRUE,_xll.ohTrigger(RecalcTrigger,Trigger3M)),NA())</f>
        <v>1.1168908603576E-2</v>
      </c>
      <c r="P2728" s="44">
        <f>IFERROR(_xll.qlIndexFixing(ONIndex6M,I2728,TRUE,_xll.ohTrigger(RecalcTrigger,Trigger6M)),NA())</f>
        <v>1.1260752979920241E-2</v>
      </c>
      <c r="Q2728" s="183">
        <f>IFERROR(_xll.qlIndexFixing(ONIndex1Y,I2728,TRUE,_xll.ohTrigger(RecalcTrigger,Trigger1Y)),NA())</f>
        <v>1.186220484319378E-2</v>
      </c>
    </row>
    <row r="2729" spans="2:17" x14ac:dyDescent="0.2">
      <c r="B2729" s="39" t="s">
        <v>42</v>
      </c>
      <c r="D2729" s="42">
        <f>_xll.qlCalendarAdvance(Calendar,$D2728,B2729,"f",FALSE)</f>
        <v>58600</v>
      </c>
      <c r="E2729" s="177">
        <f>_xll.qlInterestRateIndexValueDate(IndexON,D2729)</f>
        <v>58600</v>
      </c>
      <c r="F2729" s="193">
        <f>IFERROR(_xll.qlIndexFixing(IndexON,D2729,TRUE,_xll.ohTrigger(RecalcTrigger,TriggerON)),NA())</f>
        <v>1.1173817472007741E-2</v>
      </c>
      <c r="H2729" s="42">
        <f>_xll.qlCalendarAdvance(Calendar,$H2728,B2729,"f",FALSE)</f>
        <v>58600</v>
      </c>
      <c r="I2729" s="177">
        <f>_xll.qlInterestRateIndexValueDate(Index1M,$H2729)</f>
        <v>58602</v>
      </c>
      <c r="J2729" s="182">
        <f>IFERROR(_xll.qlIndexFixing(Index1M,$H2729,TRUE,_xll.ohTrigger(RecalcTrigger,Trigger1M)),NA())</f>
        <v>1.1109422043140971E-2</v>
      </c>
      <c r="K2729" s="44">
        <f>IFERROR(_xll.qlIndexFixing(Index3M,H2729,TRUE,_xll.ohTrigger(RecalcTrigger,Trigger3M)),NA())</f>
        <v>1.1124207171399302E-2</v>
      </c>
      <c r="L2729" s="44">
        <f>IFERROR(_xll.qlIndexFixing(Index6M,$H2729,TRUE,_xll.ohTrigger(RecalcTrigger,Trigger6M)),NA())</f>
        <v>1.1305276549771969E-2</v>
      </c>
      <c r="M2729" s="183">
        <f>IFERROR(_xll.qlIndexFixing(Index1Y,$H2729,TRUE,_xll.ohTrigger(RecalcTrigger,Trigger1Y)),NA())</f>
        <v>1.181991825167443E-2</v>
      </c>
      <c r="N2729" s="182">
        <f>IFERROR(_xll.qlIndexFixing(ONIndex1M,I2729,TRUE,_xll.ohTrigger(RecalcTrigger,Trigger1M)),NA())</f>
        <v>1.1111615890841975E-2</v>
      </c>
      <c r="O2729" s="44">
        <f>IFERROR(_xll.qlIndexFixing(ONIndex3M,I2729,TRUE,_xll.ohTrigger(RecalcTrigger,Trigger3M)),NA())</f>
        <v>1.1159954786128523E-2</v>
      </c>
      <c r="P2729" s="44">
        <f>IFERROR(_xll.qlIndexFixing(ONIndex6M,I2729,TRUE,_xll.ohTrigger(RecalcTrigger,Trigger6M)),NA())</f>
        <v>1.1260937799120185E-2</v>
      </c>
      <c r="Q2729" s="183">
        <f>IFERROR(_xll.qlIndexFixing(ONIndex1Y,I2729,TRUE,_xll.ohTrigger(RecalcTrigger,Trigger1Y)),NA())</f>
        <v>1.1857382909781222E-2</v>
      </c>
    </row>
    <row r="2730" spans="2:17" x14ac:dyDescent="0.2">
      <c r="B2730" s="39" t="s">
        <v>42</v>
      </c>
      <c r="D2730" s="42">
        <f>_xll.qlCalendarAdvance(Calendar,$D2729,B2730,"f",FALSE)</f>
        <v>58607</v>
      </c>
      <c r="E2730" s="177">
        <f>_xll.qlInterestRateIndexValueDate(IndexON,D2730)</f>
        <v>58607</v>
      </c>
      <c r="F2730" s="193">
        <f>IFERROR(_xll.qlIndexFixing(IndexON,D2730,TRUE,_xll.ohTrigger(RecalcTrigger,TriggerON)),NA())</f>
        <v>1.1169526679406516E-2</v>
      </c>
      <c r="H2730" s="42">
        <f>_xll.qlCalendarAdvance(Calendar,$H2729,B2730,"f",FALSE)</f>
        <v>58607</v>
      </c>
      <c r="I2730" s="177">
        <f>_xll.qlInterestRateIndexValueDate(Index1M,$H2730)</f>
        <v>58609</v>
      </c>
      <c r="J2730" s="182">
        <f>IFERROR(_xll.qlIndexFixing(Index1M,$H2730,TRUE,_xll.ohTrigger(RecalcTrigger,Trigger1M)),NA())</f>
        <v>1.1104885475576864E-2</v>
      </c>
      <c r="K2730" s="44">
        <f>IFERROR(_xll.qlIndexFixing(Index3M,H2730,TRUE,_xll.ohTrigger(RecalcTrigger,Trigger3M)),NA())</f>
        <v>1.1115661314612729E-2</v>
      </c>
      <c r="L2730" s="44">
        <f>IFERROR(_xll.qlIndexFixing(Index6M,$H2730,TRUE,_xll.ohTrigger(RecalcTrigger,Trigger6M)),NA())</f>
        <v>1.1306656342587929E-2</v>
      </c>
      <c r="M2730" s="183">
        <f>IFERROR(_xll.qlIndexFixing(Index1Y,$H2730,TRUE,_xll.ohTrigger(RecalcTrigger,Trigger1Y)),NA())</f>
        <v>1.1815943436800914E-2</v>
      </c>
      <c r="N2730" s="182">
        <f>IFERROR(_xll.qlIndexFixing(ONIndex1M,I2730,TRUE,_xll.ohTrigger(RecalcTrigger,Trigger1M)),NA())</f>
        <v>1.1107009883906116E-2</v>
      </c>
      <c r="O2730" s="44">
        <f>IFERROR(_xll.qlIndexFixing(ONIndex3M,I2730,TRUE,_xll.ohTrigger(RecalcTrigger,Trigger3M)),NA())</f>
        <v>1.1151062827039482E-2</v>
      </c>
      <c r="P2730" s="44">
        <f>IFERROR(_xll.qlIndexFixing(ONIndex6M,I2730,TRUE,_xll.ohTrigger(RecalcTrigger,Trigger6M)),NA())</f>
        <v>1.126120983079737E-2</v>
      </c>
      <c r="Q2730" s="183">
        <f>IFERROR(_xll.qlIndexFixing(ONIndex1Y,I2730,TRUE,_xll.ohTrigger(RecalcTrigger,Trigger1Y)),NA())</f>
        <v>1.1852593777250675E-2</v>
      </c>
    </row>
    <row r="2731" spans="2:17" x14ac:dyDescent="0.2">
      <c r="B2731" s="39" t="s">
        <v>42</v>
      </c>
      <c r="D2731" s="42">
        <f>_xll.qlCalendarAdvance(Calendar,$D2730,B2731,"f",FALSE)</f>
        <v>58614</v>
      </c>
      <c r="E2731" s="177">
        <f>_xll.qlInterestRateIndexValueDate(IndexON,D2731)</f>
        <v>58614</v>
      </c>
      <c r="F2731" s="193">
        <f>IFERROR(_xll.qlIndexFixing(IndexON,D2731,TRUE,_xll.ohTrigger(RecalcTrigger,TriggerON)),NA())</f>
        <v>1.1165280904075203E-2</v>
      </c>
      <c r="H2731" s="42">
        <f>_xll.qlCalendarAdvance(Calendar,$H2730,B2731,"f",FALSE)</f>
        <v>58614</v>
      </c>
      <c r="I2731" s="177">
        <f>_xll.qlInterestRateIndexValueDate(Index1M,$H2731)</f>
        <v>58616</v>
      </c>
      <c r="J2731" s="182">
        <f>IFERROR(_xll.qlIndexFixing(Index1M,$H2731,TRUE,_xll.ohTrigger(RecalcTrigger,Trigger1M)),NA())</f>
        <v>1.1100393923514085E-2</v>
      </c>
      <c r="K2731" s="44">
        <f>IFERROR(_xll.qlIndexFixing(Index3M,H2731,TRUE,_xll.ohTrigger(RecalcTrigger,Trigger3M)),NA())</f>
        <v>1.1107178340957903E-2</v>
      </c>
      <c r="L2731" s="44">
        <f>IFERROR(_xll.qlIndexFixing(Index6M,$H2731,TRUE,_xll.ohTrigger(RecalcTrigger,Trigger6M)),NA())</f>
        <v>1.1308125775443541E-2</v>
      </c>
      <c r="M2731" s="183">
        <f>IFERROR(_xll.qlIndexFixing(Index1Y,$H2731,TRUE,_xll.ohTrigger(RecalcTrigger,Trigger1Y)),NA())</f>
        <v>1.1812003447665965E-2</v>
      </c>
      <c r="N2731" s="182">
        <f>IFERROR(_xll.qlIndexFixing(ONIndex1M,I2731,TRUE,_xll.ohTrigger(RecalcTrigger,Trigger1M)),NA())</f>
        <v>1.1102448713424806E-2</v>
      </c>
      <c r="O2731" s="44">
        <f>IFERROR(_xll.qlIndexFixing(ONIndex3M,I2731,TRUE,_xll.ohTrigger(RecalcTrigger,Trigger3M)),NA())</f>
        <v>1.1142232846372835E-2</v>
      </c>
      <c r="P2731" s="44">
        <f>IFERROR(_xll.qlIndexFixing(ONIndex6M,I2731,TRUE,_xll.ohTrigger(RecalcTrigger,Trigger6M)),NA())</f>
        <v>1.1261569218357081E-2</v>
      </c>
      <c r="Q2731" s="183">
        <f>IFERROR(_xll.qlIndexFixing(ONIndex1Y,I2731,TRUE,_xll.ohTrigger(RecalcTrigger,Trigger1Y)),NA())</f>
        <v>1.1847837506353542E-2</v>
      </c>
    </row>
    <row r="2732" spans="2:17" x14ac:dyDescent="0.2">
      <c r="B2732" s="39" t="s">
        <v>42</v>
      </c>
      <c r="D2732" s="42">
        <f>_xll.qlCalendarAdvance(Calendar,$D2731,B2732,"f",FALSE)</f>
        <v>58621</v>
      </c>
      <c r="E2732" s="177">
        <f>_xll.qlInterestRateIndexValueDate(IndexON,D2732)</f>
        <v>58621</v>
      </c>
      <c r="F2732" s="193">
        <f>IFERROR(_xll.qlIndexFixing(IndexON,D2732,TRUE,_xll.ohTrigger(RecalcTrigger,TriggerON)),NA())</f>
        <v>1.1161080227708453E-2</v>
      </c>
      <c r="H2732" s="42">
        <f>_xll.qlCalendarAdvance(Calendar,$H2731,B2732,"f",FALSE)</f>
        <v>58621</v>
      </c>
      <c r="I2732" s="177">
        <f>_xll.qlInterestRateIndexValueDate(Index1M,$H2732)</f>
        <v>58623</v>
      </c>
      <c r="J2732" s="182">
        <f>IFERROR(_xll.qlIndexFixing(Index1M,$H2732,TRUE,_xll.ohTrigger(RecalcTrigger,Trigger1M)),NA())</f>
        <v>1.1095947468804657E-2</v>
      </c>
      <c r="K2732" s="44">
        <f>IFERROR(_xll.qlIndexFixing(Index3M,H2732,TRUE,_xll.ohTrigger(RecalcTrigger,Trigger3M)),NA())</f>
        <v>1.1098758370199021E-2</v>
      </c>
      <c r="L2732" s="44">
        <f>IFERROR(_xll.qlIndexFixing(Index6M,$H2732,TRUE,_xll.ohTrigger(RecalcTrigger,Trigger6M)),NA())</f>
        <v>1.131064544448818E-2</v>
      </c>
      <c r="M2732" s="183">
        <f>IFERROR(_xll.qlIndexFixing(Index1Y,$H2732,TRUE,_xll.ohTrigger(RecalcTrigger,Trigger1Y)),NA())</f>
        <v>1.1808098345050115E-2</v>
      </c>
      <c r="N2732" s="182">
        <f>IFERROR(_xll.qlIndexFixing(ONIndex1M,I2732,TRUE,_xll.ohTrigger(RecalcTrigger,Trigger1M)),NA())</f>
        <v>1.1097932461172633E-2</v>
      </c>
      <c r="O2732" s="44">
        <f>IFERROR(_xll.qlIndexFixing(ONIndex3M,I2732,TRUE,_xll.ohTrigger(RecalcTrigger,Trigger3M)),NA())</f>
        <v>1.1133464963872797E-2</v>
      </c>
      <c r="P2732" s="44">
        <f>IFERROR(_xll.qlIndexFixing(ONIndex6M,I2732,TRUE,_xll.ohTrigger(RecalcTrigger,Trigger6M)),NA())</f>
        <v>1.1262016104325312E-2</v>
      </c>
      <c r="Q2732" s="183">
        <f>IFERROR(_xll.qlIndexFixing(ONIndex1Y,I2732,TRUE,_xll.ohTrigger(RecalcTrigger,Trigger1Y)),NA())</f>
        <v>1.1843114157281676E-2</v>
      </c>
    </row>
    <row r="2733" spans="2:17" x14ac:dyDescent="0.2">
      <c r="B2733" s="39" t="s">
        <v>42</v>
      </c>
      <c r="D2733" s="42">
        <f>_xll.qlCalendarAdvance(Calendar,$D2732,B2733,"f",FALSE)</f>
        <v>58628</v>
      </c>
      <c r="E2733" s="177">
        <f>_xll.qlInterestRateIndexValueDate(IndexON,D2733)</f>
        <v>58628</v>
      </c>
      <c r="F2733" s="193">
        <f>IFERROR(_xll.qlIndexFixing(IndexON,D2733,TRUE,_xll.ohTrigger(RecalcTrigger,TriggerON)),NA())</f>
        <v>1.1156924731920981E-2</v>
      </c>
      <c r="H2733" s="42">
        <f>_xll.qlCalendarAdvance(Calendar,$H2732,B2733,"f",FALSE)</f>
        <v>58628</v>
      </c>
      <c r="I2733" s="177">
        <f>_xll.qlInterestRateIndexValueDate(Index1M,$H2733)</f>
        <v>58630</v>
      </c>
      <c r="J2733" s="182">
        <f>IFERROR(_xll.qlIndexFixing(Index1M,$H2733,TRUE,_xll.ohTrigger(RecalcTrigger,Trigger1M)),NA())</f>
        <v>1.1091546193293111E-2</v>
      </c>
      <c r="K2733" s="44">
        <f>IFERROR(_xll.qlIndexFixing(Index3M,H2733,TRUE,_xll.ohTrigger(RecalcTrigger,Trigger3M)),NA())</f>
        <v>1.1090401522102887E-2</v>
      </c>
      <c r="L2733" s="44">
        <f>IFERROR(_xll.qlIndexFixing(Index6M,$H2733,TRUE,_xll.ohTrigger(RecalcTrigger,Trigger6M)),NA())</f>
        <v>1.1312307274582791E-2</v>
      </c>
      <c r="M2733" s="183">
        <f>IFERROR(_xll.qlIndexFixing(Index1Y,$H2733,TRUE,_xll.ohTrigger(RecalcTrigger,Trigger1Y)),NA())</f>
        <v>1.1804228189736083E-2</v>
      </c>
      <c r="N2733" s="182">
        <f>IFERROR(_xll.qlIndexFixing(ONIndex1M,I2733,TRUE,_xll.ohTrigger(RecalcTrigger,Trigger1M)),NA())</f>
        <v>1.109346120876431E-2</v>
      </c>
      <c r="O2733" s="44">
        <f>IFERROR(_xll.qlIndexFixing(ONIndex3M,I2733,TRUE,_xll.ohTrigger(RecalcTrigger,Trigger3M)),NA())</f>
        <v>1.1124759299203646E-2</v>
      </c>
      <c r="P2733" s="44">
        <f>IFERROR(_xll.qlIndexFixing(ONIndex6M,I2733,TRUE,_xll.ohTrigger(RecalcTrigger,Trigger6M)),NA())</f>
        <v>1.1262550631787605E-2</v>
      </c>
      <c r="Q2733" s="183">
        <f>IFERROR(_xll.qlIndexFixing(ONIndex1Y,I2733,TRUE,_xll.ohTrigger(RecalcTrigger,Trigger1Y)),NA())</f>
        <v>1.1838423790706543E-2</v>
      </c>
    </row>
    <row r="2734" spans="2:17" x14ac:dyDescent="0.2">
      <c r="B2734" s="39" t="s">
        <v>42</v>
      </c>
      <c r="D2734" s="42">
        <f>_xll.qlCalendarAdvance(Calendar,$D2733,B2734,"f",FALSE)</f>
        <v>58635</v>
      </c>
      <c r="E2734" s="177">
        <f>_xll.qlInterestRateIndexValueDate(IndexON,D2734)</f>
        <v>58635</v>
      </c>
      <c r="F2734" s="193">
        <f>IFERROR(_xll.qlIndexFixing(IndexON,D2734,TRUE,_xll.ohTrigger(RecalcTrigger,TriggerON)),NA())</f>
        <v>1.1152814498407437E-2</v>
      </c>
      <c r="H2734" s="42">
        <f>_xll.qlCalendarAdvance(Calendar,$H2733,B2734,"f",FALSE)</f>
        <v>58635</v>
      </c>
      <c r="I2734" s="177">
        <f>_xll.qlInterestRateIndexValueDate(Index1M,$H2734)</f>
        <v>58637</v>
      </c>
      <c r="J2734" s="182">
        <f>IFERROR(_xll.qlIndexFixing(Index1M,$H2734,TRUE,_xll.ohTrigger(RecalcTrigger,Trigger1M)),NA())</f>
        <v>1.108719017882398E-2</v>
      </c>
      <c r="K2734" s="44">
        <f>IFERROR(_xll.qlIndexFixing(Index3M,H2734,TRUE,_xll.ohTrigger(RecalcTrigger,Trigger3M)),NA())</f>
        <v>1.1082107916435439E-2</v>
      </c>
      <c r="L2734" s="44">
        <f>IFERROR(_xll.qlIndexFixing(Index6M,$H2734,TRUE,_xll.ohTrigger(RecalcTrigger,Trigger6M)),NA())</f>
        <v>1.1314051095672899E-2</v>
      </c>
      <c r="M2734" s="183">
        <f>IFERROR(_xll.qlIndexFixing(Index1Y,$H2734,TRUE,_xll.ohTrigger(RecalcTrigger,Trigger1Y)),NA())</f>
        <v>1.180039304250944E-2</v>
      </c>
      <c r="N2734" s="182">
        <f>IFERROR(_xll.qlIndexFixing(ONIndex1M,I2734,TRUE,_xll.ohTrigger(RecalcTrigger,Trigger1M)),NA())</f>
        <v>1.1089035038134298E-2</v>
      </c>
      <c r="O2734" s="44">
        <f>IFERROR(_xll.qlIndexFixing(ONIndex3M,I2734,TRUE,_xll.ohTrigger(RecalcTrigger,Trigger3M)),NA())</f>
        <v>1.1116115972429341E-2</v>
      </c>
      <c r="P2734" s="44">
        <f>IFERROR(_xll.qlIndexFixing(ONIndex6M,I2734,TRUE,_xll.ohTrigger(RecalcTrigger,Trigger6M)),NA())</f>
        <v>1.1263172943429822E-2</v>
      </c>
      <c r="Q2734" s="183">
        <f>IFERROR(_xll.qlIndexFixing(ONIndex1Y,I2734,TRUE,_xll.ohTrigger(RecalcTrigger,Trigger1Y)),NA())</f>
        <v>1.1833766466899931E-2</v>
      </c>
    </row>
    <row r="2735" spans="2:17" x14ac:dyDescent="0.2">
      <c r="B2735" s="39" t="s">
        <v>42</v>
      </c>
      <c r="D2735" s="42">
        <f>_xll.qlCalendarAdvance(Calendar,$D2734,B2735,"f",FALSE)</f>
        <v>58642</v>
      </c>
      <c r="E2735" s="177">
        <f>_xll.qlInterestRateIndexValueDate(IndexON,D2735)</f>
        <v>58642</v>
      </c>
      <c r="F2735" s="193">
        <f>IFERROR(_xll.qlIndexFixing(IndexON,D2735,TRUE,_xll.ohTrigger(RecalcTrigger,TriggerON)),NA())</f>
        <v>1.1148749608862474E-2</v>
      </c>
      <c r="H2735" s="42">
        <f>_xll.qlCalendarAdvance(Calendar,$H2734,B2735,"f",FALSE)</f>
        <v>58642</v>
      </c>
      <c r="I2735" s="177">
        <f>_xll.qlInterestRateIndexValueDate(Index1M,$H2735)</f>
        <v>58644</v>
      </c>
      <c r="J2735" s="182">
        <f>IFERROR(_xll.qlIndexFixing(Index1M,$H2735,TRUE,_xll.ohTrigger(RecalcTrigger,Trigger1M)),NA())</f>
        <v>1.1082879507249288E-2</v>
      </c>
      <c r="K2735" s="44">
        <f>IFERROR(_xll.qlIndexFixing(Index3M,H2735,TRUE,_xll.ohTrigger(RecalcTrigger,Trigger3M)),NA())</f>
        <v>1.1073877672969563E-2</v>
      </c>
      <c r="L2735" s="44">
        <f>IFERROR(_xll.qlIndexFixing(Index6M,$H2735,TRUE,_xll.ohTrigger(RecalcTrigger,Trigger6M)),NA())</f>
        <v>1.1315873883861674E-2</v>
      </c>
      <c r="M2735" s="183">
        <f>IFERROR(_xll.qlIndexFixing(Index1Y,$H2735,TRUE,_xll.ohTrigger(RecalcTrigger,Trigger1Y)),NA())</f>
        <v>1.17965929641586E-2</v>
      </c>
      <c r="N2735" s="182">
        <f>IFERROR(_xll.qlIndexFixing(ONIndex1M,I2735,TRUE,_xll.ohTrigger(RecalcTrigger,Trigger1M)),NA())</f>
        <v>1.1084654031217056E-2</v>
      </c>
      <c r="O2735" s="44">
        <f>IFERROR(_xll.qlIndexFixing(ONIndex3M,I2735,TRUE,_xll.ohTrigger(RecalcTrigger,Trigger3M)),NA())</f>
        <v>1.1107535103134225E-2</v>
      </c>
      <c r="P2735" s="44">
        <f>IFERROR(_xll.qlIndexFixing(ONIndex6M,I2735,TRUE,_xll.ohTrigger(RecalcTrigger,Trigger6M)),NA())</f>
        <v>1.12638831820977E-2</v>
      </c>
      <c r="Q2735" s="183">
        <f>IFERROR(_xll.qlIndexFixing(ONIndex1Y,I2735,TRUE,_xll.ohTrigger(RecalcTrigger,Trigger1Y)),NA())</f>
        <v>1.1829142246533308E-2</v>
      </c>
    </row>
    <row r="2736" spans="2:17" x14ac:dyDescent="0.2">
      <c r="B2736" s="39" t="s">
        <v>42</v>
      </c>
      <c r="D2736" s="42">
        <f>_xll.qlCalendarAdvance(Calendar,$D2735,B2736,"f",FALSE)</f>
        <v>58649</v>
      </c>
      <c r="E2736" s="177">
        <f>_xll.qlInterestRateIndexValueDate(IndexON,D2736)</f>
        <v>58649</v>
      </c>
      <c r="F2736" s="193">
        <f>IFERROR(_xll.qlIndexFixing(IndexON,D2736,TRUE,_xll.ohTrigger(RecalcTrigger,TriggerON)),NA())</f>
        <v>1.1144730144660997E-2</v>
      </c>
      <c r="H2736" s="42">
        <f>_xll.qlCalendarAdvance(Calendar,$H2735,B2736,"f",FALSE)</f>
        <v>58649</v>
      </c>
      <c r="I2736" s="177">
        <f>_xll.qlInterestRateIndexValueDate(Index1M,$H2736)</f>
        <v>58651</v>
      </c>
      <c r="J2736" s="182">
        <f>IFERROR(_xll.qlIndexFixing(Index1M,$H2736,TRUE,_xll.ohTrigger(RecalcTrigger,Trigger1M)),NA())</f>
        <v>1.1078614260413566E-2</v>
      </c>
      <c r="K2736" s="44">
        <f>IFERROR(_xll.qlIndexFixing(Index3M,H2736,TRUE,_xll.ohTrigger(RecalcTrigger,Trigger3M)),NA())</f>
        <v>1.1065710911474671E-2</v>
      </c>
      <c r="L2736" s="44">
        <f>IFERROR(_xll.qlIndexFixing(Index6M,$H2736,TRUE,_xll.ohTrigger(RecalcTrigger,Trigger6M)),NA())</f>
        <v>1.1317772609882815E-2</v>
      </c>
      <c r="M2736" s="183">
        <f>IFERROR(_xll.qlIndexFixing(Index1Y,$H2736,TRUE,_xll.ohTrigger(RecalcTrigger,Trigger1Y)),NA())</f>
        <v>1.1792828015475263E-2</v>
      </c>
      <c r="N2736" s="182">
        <f>IFERROR(_xll.qlIndexFixing(ONIndex1M,I2736,TRUE,_xll.ohTrigger(RecalcTrigger,Trigger1M)),NA())</f>
        <v>1.1080318269627298E-2</v>
      </c>
      <c r="O2736" s="44">
        <f>IFERROR(_xll.qlIndexFixing(ONIndex3M,I2736,TRUE,_xll.ohTrigger(RecalcTrigger,Trigger3M)),NA())</f>
        <v>1.1099016811382256E-2</v>
      </c>
      <c r="P2736" s="44">
        <f>IFERROR(_xll.qlIndexFixing(ONIndex6M,I2736,TRUE,_xll.ohTrigger(RecalcTrigger,Trigger6M)),NA())</f>
        <v>1.126468149071691E-2</v>
      </c>
      <c r="Q2736" s="183">
        <f>IFERROR(_xll.qlIndexFixing(ONIndex1Y,I2736,TRUE,_xll.ohTrigger(RecalcTrigger,Trigger1Y)),NA())</f>
        <v>1.1824551189958399E-2</v>
      </c>
    </row>
    <row r="2737" spans="2:17" x14ac:dyDescent="0.2">
      <c r="B2737" s="39" t="s">
        <v>42</v>
      </c>
      <c r="D2737" s="42">
        <f>_xll.qlCalendarAdvance(Calendar,$D2736,B2737,"f",FALSE)</f>
        <v>58656</v>
      </c>
      <c r="E2737" s="177">
        <f>_xll.qlInterestRateIndexValueDate(IndexON,D2737)</f>
        <v>58656</v>
      </c>
      <c r="F2737" s="193">
        <f>IFERROR(_xll.qlIndexFixing(IndexON,D2737,TRUE,_xll.ohTrigger(RecalcTrigger,TriggerON)),NA())</f>
        <v>1.114075618765753E-2</v>
      </c>
      <c r="H2737" s="42">
        <f>_xll.qlCalendarAdvance(Calendar,$H2736,B2737,"f",FALSE)</f>
        <v>58656</v>
      </c>
      <c r="I2737" s="177">
        <f>_xll.qlInterestRateIndexValueDate(Index1M,$H2737)</f>
        <v>58658</v>
      </c>
      <c r="J2737" s="182">
        <f>IFERROR(_xll.qlIndexFixing(Index1M,$H2737,TRUE,_xll.ohTrigger(RecalcTrigger,Trigger1M)),NA())</f>
        <v>1.1074394520163844E-2</v>
      </c>
      <c r="K2737" s="44">
        <f>IFERROR(_xll.qlIndexFixing(Index3M,H2737,TRUE,_xll.ohTrigger(RecalcTrigger,Trigger3M)),NA())</f>
        <v>1.1057607751725389E-2</v>
      </c>
      <c r="L2737" s="44">
        <f>IFERROR(_xll.qlIndexFixing(Index6M,$H2737,TRUE,_xll.ohTrigger(RecalcTrigger,Trigger6M)),NA())</f>
        <v>1.1319744239099695E-2</v>
      </c>
      <c r="M2737" s="183">
        <f>IFERROR(_xll.qlIndexFixing(Index1Y,$H2737,TRUE,_xll.ohTrigger(RecalcTrigger,Trigger1Y)),NA())</f>
        <v>1.1789098257253102E-2</v>
      </c>
      <c r="N2737" s="182">
        <f>IFERROR(_xll.qlIndexFixing(ONIndex1M,I2737,TRUE,_xll.ohTrigger(RecalcTrigger,Trigger1M)),NA())</f>
        <v>1.1076027835299485E-2</v>
      </c>
      <c r="O2737" s="44">
        <f>IFERROR(_xll.qlIndexFixing(ONIndex3M,I2737,TRUE,_xll.ohTrigger(RecalcTrigger,Trigger3M)),NA())</f>
        <v>1.1090561216997585E-2</v>
      </c>
      <c r="P2737" s="44">
        <f>IFERROR(_xll.qlIndexFixing(ONIndex6M,I2737,TRUE,_xll.ohTrigger(RecalcTrigger,Trigger6M)),NA())</f>
        <v>1.1265568012133187E-2</v>
      </c>
      <c r="Q2737" s="183">
        <f>IFERROR(_xll.qlIndexFixing(ONIndex1Y,I2737,TRUE,_xll.ohTrigger(RecalcTrigger,Trigger1Y)),NA())</f>
        <v>1.1819993357606862E-2</v>
      </c>
    </row>
    <row r="2738" spans="2:17" x14ac:dyDescent="0.2">
      <c r="B2738" s="39" t="s">
        <v>42</v>
      </c>
      <c r="D2738" s="42">
        <f>_xll.qlCalendarAdvance(Calendar,$D2737,B2738,"f",FALSE)</f>
        <v>58663</v>
      </c>
      <c r="E2738" s="177">
        <f>_xll.qlInterestRateIndexValueDate(IndexON,D2738)</f>
        <v>58663</v>
      </c>
      <c r="F2738" s="193">
        <f>IFERROR(_xll.qlIndexFixing(IndexON,D2738,TRUE,_xll.ohTrigger(RecalcTrigger,TriggerON)),NA())</f>
        <v>1.1136827819386852E-2</v>
      </c>
      <c r="H2738" s="42">
        <f>_xll.qlCalendarAdvance(Calendar,$H2737,B2738,"f",FALSE)</f>
        <v>58663</v>
      </c>
      <c r="I2738" s="177">
        <f>_xll.qlInterestRateIndexValueDate(Index1M,$H2738)</f>
        <v>58665</v>
      </c>
      <c r="J2738" s="182">
        <f>IFERROR(_xll.qlIndexFixing(Index1M,$H2738,TRUE,_xll.ohTrigger(RecalcTrigger,Trigger1M)),NA())</f>
        <v>1.1070220368357142E-2</v>
      </c>
      <c r="K2738" s="44">
        <f>IFERROR(_xll.qlIndexFixing(Index3M,H2738,TRUE,_xll.ohTrigger(RecalcTrigger,Trigger3M)),NA())</f>
        <v>1.1049568313498948E-2</v>
      </c>
      <c r="L2738" s="44">
        <f>IFERROR(_xll.qlIndexFixing(Index6M,$H2738,TRUE,_xll.ohTrigger(RecalcTrigger,Trigger6M)),NA())</f>
        <v>1.1321785731503208E-2</v>
      </c>
      <c r="M2738" s="183">
        <f>IFERROR(_xll.qlIndexFixing(Index1Y,$H2738,TRUE,_xll.ohTrigger(RecalcTrigger,Trigger1Y)),NA())</f>
        <v>1.1785403750289074E-2</v>
      </c>
      <c r="N2738" s="182">
        <f>IFERROR(_xll.qlIndexFixing(ONIndex1M,I2738,TRUE,_xll.ohTrigger(RecalcTrigger,Trigger1M)),NA())</f>
        <v>1.1071782810008202E-2</v>
      </c>
      <c r="O2738" s="44">
        <f>IFERROR(_xll.qlIndexFixing(ONIndex3M,I2738,TRUE,_xll.ohTrigger(RecalcTrigger,Trigger3M)),NA())</f>
        <v>1.1082168439564555E-2</v>
      </c>
      <c r="P2738" s="44">
        <f>IFERROR(_xll.qlIndexFixing(ONIndex6M,I2738,TRUE,_xll.ohTrigger(RecalcTrigger,Trigger6M)),NA())</f>
        <v>1.1266542889192266E-2</v>
      </c>
      <c r="Q2738" s="183">
        <f>IFERROR(_xll.qlIndexFixing(ONIndex1Y,I2738,TRUE,_xll.ohTrigger(RecalcTrigger,Trigger1Y)),NA())</f>
        <v>1.1815468810150165E-2</v>
      </c>
    </row>
    <row r="2739" spans="2:17" x14ac:dyDescent="0.2">
      <c r="B2739" s="39" t="s">
        <v>42</v>
      </c>
      <c r="D2739" s="42">
        <f>_xll.qlCalendarAdvance(Calendar,$D2738,B2739,"f",FALSE)</f>
        <v>58670</v>
      </c>
      <c r="E2739" s="177">
        <f>_xll.qlInterestRateIndexValueDate(IndexON,D2739)</f>
        <v>58670</v>
      </c>
      <c r="F2739" s="193">
        <f>IFERROR(_xll.qlIndexFixing(IndexON,D2739,TRUE,_xll.ohTrigger(RecalcTrigger,TriggerON)),NA())</f>
        <v>1.1132945121543614E-2</v>
      </c>
      <c r="H2739" s="42">
        <f>_xll.qlCalendarAdvance(Calendar,$H2738,B2739,"f",FALSE)</f>
        <v>58670</v>
      </c>
      <c r="I2739" s="177">
        <f>_xll.qlInterestRateIndexValueDate(Index1M,$H2739)</f>
        <v>58672</v>
      </c>
      <c r="J2739" s="182">
        <f>IFERROR(_xll.qlIndexFixing(Index1M,$H2739,TRUE,_xll.ohTrigger(RecalcTrigger,Trigger1M)),NA())</f>
        <v>1.1066091886830498E-2</v>
      </c>
      <c r="K2739" s="44">
        <f>IFERROR(_xll.qlIndexFixing(Index3M,H2739,TRUE,_xll.ohTrigger(RecalcTrigger,Trigger3M)),NA())</f>
        <v>1.1041592716571709E-2</v>
      </c>
      <c r="L2739" s="44">
        <f>IFERROR(_xll.qlIndexFixing(Index6M,$H2739,TRUE,_xll.ohTrigger(RecalcTrigger,Trigger6M)),NA())</f>
        <v>1.1323894041715212E-2</v>
      </c>
      <c r="M2739" s="183">
        <f>IFERROR(_xll.qlIndexFixing(Index1Y,$H2739,TRUE,_xll.ohTrigger(RecalcTrigger,Trigger1Y)),NA())</f>
        <v>1.1781744555382103E-2</v>
      </c>
      <c r="N2739" s="182">
        <f>IFERROR(_xll.qlIndexFixing(ONIndex1M,I2739,TRUE,_xll.ohTrigger(RecalcTrigger,Trigger1M)),NA())</f>
        <v>1.1067583275607973E-2</v>
      </c>
      <c r="O2739" s="44">
        <f>IFERROR(_xll.qlIndexFixing(ONIndex3M,I2739,TRUE,_xll.ohTrigger(RecalcTrigger,Trigger3M)),NA())</f>
        <v>1.1073838599227059E-2</v>
      </c>
      <c r="P2739" s="44">
        <f>IFERROR(_xll.qlIndexFixing(ONIndex6M,I2739,TRUE,_xll.ohTrigger(RecalcTrigger,Trigger6M)),NA())</f>
        <v>1.1267606264659946E-2</v>
      </c>
      <c r="Q2739" s="183">
        <f>IFERROR(_xll.qlIndexFixing(ONIndex1Y,I2739,TRUE,_xll.ohTrigger(RecalcTrigger,Trigger1Y)),NA())</f>
        <v>1.1810977607860096E-2</v>
      </c>
    </row>
    <row r="2740" spans="2:17" x14ac:dyDescent="0.2">
      <c r="B2740" s="39" t="s">
        <v>42</v>
      </c>
      <c r="D2740" s="42">
        <f>_xll.qlCalendarAdvance(Calendar,$D2739,B2740,"f",FALSE)</f>
        <v>58677</v>
      </c>
      <c r="E2740" s="177">
        <f>_xll.qlInterestRateIndexValueDate(IndexON,D2740)</f>
        <v>58677</v>
      </c>
      <c r="F2740" s="193">
        <f>IFERROR(_xll.qlIndexFixing(IndexON,D2740,TRUE,_xll.ohTrigger(RecalcTrigger,TriggerON)),NA())</f>
        <v>1.1129108175902402E-2</v>
      </c>
      <c r="H2740" s="42">
        <f>_xll.qlCalendarAdvance(Calendar,$H2739,B2740,"f",FALSE)</f>
        <v>58677</v>
      </c>
      <c r="I2740" s="177">
        <f>_xll.qlInterestRateIndexValueDate(Index1M,$H2740)</f>
        <v>58679</v>
      </c>
      <c r="J2740" s="182">
        <f>IFERROR(_xll.qlIndexFixing(Index1M,$H2740,TRUE,_xll.ohTrigger(RecalcTrigger,Trigger1M)),NA())</f>
        <v>1.1062009157440933E-2</v>
      </c>
      <c r="K2740" s="44">
        <f>IFERROR(_xll.qlIndexFixing(Index3M,H2740,TRUE,_xll.ohTrigger(RecalcTrigger,Trigger3M)),NA())</f>
        <v>1.1033681080725251E-2</v>
      </c>
      <c r="L2740" s="44">
        <f>IFERROR(_xll.qlIndexFixing(Index6M,$H2740,TRUE,_xll.ohTrigger(RecalcTrigger,Trigger6M)),NA())</f>
        <v>1.1326066118979499E-2</v>
      </c>
      <c r="M2740" s="183">
        <f>IFERROR(_xll.qlIndexFixing(Index1Y,$H2740,TRUE,_xll.ohTrigger(RecalcTrigger,Trigger1Y)),NA())</f>
        <v>1.1778120733335718E-2</v>
      </c>
      <c r="N2740" s="182">
        <f>IFERROR(_xll.qlIndexFixing(ONIndex1M,I2740,TRUE,_xll.ohTrigger(RecalcTrigger,Trigger1M)),NA())</f>
        <v>1.1063429314033257E-2</v>
      </c>
      <c r="O2740" s="44">
        <f>IFERROR(_xll.qlIndexFixing(ONIndex3M,I2740,TRUE,_xll.ohTrigger(RecalcTrigger,Trigger3M)),NA())</f>
        <v>1.1065571815569442E-2</v>
      </c>
      <c r="P2740" s="44">
        <f>IFERROR(_xll.qlIndexFixing(ONIndex6M,I2740,TRUE,_xll.ohTrigger(RecalcTrigger,Trigger6M)),NA())</f>
        <v>1.1268758281461899E-2</v>
      </c>
      <c r="Q2740" s="183">
        <f>IFERROR(_xll.qlIndexFixing(ONIndex1Y,I2740,TRUE,_xll.ohTrigger(RecalcTrigger,Trigger1Y)),NA())</f>
        <v>1.1806519811168315E-2</v>
      </c>
    </row>
    <row r="2741" spans="2:17" x14ac:dyDescent="0.2">
      <c r="B2741" s="39" t="s">
        <v>42</v>
      </c>
      <c r="D2741" s="42">
        <f>_xll.qlCalendarAdvance(Calendar,$D2740,B2741,"f",FALSE)</f>
        <v>58684</v>
      </c>
      <c r="E2741" s="177">
        <f>_xll.qlInterestRateIndexValueDate(IndexON,D2741)</f>
        <v>58684</v>
      </c>
      <c r="F2741" s="193">
        <f>IFERROR(_xll.qlIndexFixing(IndexON,D2741,TRUE,_xll.ohTrigger(RecalcTrigger,TriggerON)),NA())</f>
        <v>1.1125317063838125E-2</v>
      </c>
      <c r="H2741" s="42">
        <f>_xll.qlCalendarAdvance(Calendar,$H2740,B2741,"f",FALSE)</f>
        <v>58684</v>
      </c>
      <c r="I2741" s="177">
        <f>_xll.qlInterestRateIndexValueDate(Index1M,$H2741)</f>
        <v>58686</v>
      </c>
      <c r="J2741" s="182">
        <f>IFERROR(_xll.qlIndexFixing(Index1M,$H2741,TRUE,_xll.ohTrigger(RecalcTrigger,Trigger1M)),NA())</f>
        <v>1.1057972262040472E-2</v>
      </c>
      <c r="K2741" s="44">
        <f>IFERROR(_xll.qlIndexFixing(Index3M,H2741,TRUE,_xll.ohTrigger(RecalcTrigger,Trigger3M)),NA())</f>
        <v>1.102621324851866E-2</v>
      </c>
      <c r="L2741" s="44">
        <f>IFERROR(_xll.qlIndexFixing(Index6M,$H2741,TRUE,_xll.ohTrigger(RecalcTrigger,Trigger6M)),NA())</f>
        <v>1.1326506174278722E-2</v>
      </c>
      <c r="M2741" s="183">
        <f>IFERROR(_xll.qlIndexFixing(Index1Y,$H2741,TRUE,_xll.ohTrigger(RecalcTrigger,Trigger1Y)),NA())</f>
        <v>1.1774532344954541E-2</v>
      </c>
      <c r="N2741" s="182">
        <f>IFERROR(_xll.qlIndexFixing(ONIndex1M,I2741,TRUE,_xll.ohTrigger(RecalcTrigger,Trigger1M)),NA())</f>
        <v>1.1059321006978706E-2</v>
      </c>
      <c r="O2741" s="44">
        <f>IFERROR(_xll.qlIndexFixing(ONIndex3M,I2741,TRUE,_xll.ohTrigger(RecalcTrigger,Trigger3M)),NA())</f>
        <v>1.1057368208415852E-2</v>
      </c>
      <c r="P2741" s="44">
        <f>IFERROR(_xll.qlIndexFixing(ONIndex6M,I2741,TRUE,_xll.ohTrigger(RecalcTrigger,Trigger6M)),NA())</f>
        <v>1.126999908244386E-2</v>
      </c>
      <c r="Q2741" s="183">
        <f>IFERROR(_xll.qlIndexFixing(ONIndex1Y,I2741,TRUE,_xll.ohTrigger(RecalcTrigger,Trigger1Y)),NA())</f>
        <v>1.1802095480746289E-2</v>
      </c>
    </row>
    <row r="2742" spans="2:17" x14ac:dyDescent="0.2">
      <c r="B2742" s="39" t="s">
        <v>42</v>
      </c>
      <c r="D2742" s="42">
        <f>_xll.qlCalendarAdvance(Calendar,$D2741,B2742,"f",FALSE)</f>
        <v>58691</v>
      </c>
      <c r="E2742" s="177">
        <f>_xll.qlInterestRateIndexValueDate(IndexON,D2742)</f>
        <v>58691</v>
      </c>
      <c r="F2742" s="193">
        <f>IFERROR(_xll.qlIndexFixing(IndexON,D2742,TRUE,_xll.ohTrigger(RecalcTrigger,TriggerON)),NA())</f>
        <v>1.1121571866965496E-2</v>
      </c>
      <c r="H2742" s="42">
        <f>_xll.qlCalendarAdvance(Calendar,$H2741,B2742,"f",FALSE)</f>
        <v>58691</v>
      </c>
      <c r="I2742" s="177">
        <f>_xll.qlInterestRateIndexValueDate(Index1M,$H2742)</f>
        <v>58693</v>
      </c>
      <c r="J2742" s="182">
        <f>IFERROR(_xll.qlIndexFixing(Index1M,$H2742,TRUE,_xll.ohTrigger(RecalcTrigger,Trigger1M)),NA())</f>
        <v>1.1053981282473646E-2</v>
      </c>
      <c r="K2742" s="44">
        <f>IFERROR(_xll.qlIndexFixing(Index3M,H2742,TRUE,_xll.ohTrigger(RecalcTrigger,Trigger3M)),NA())</f>
        <v>1.1018425523882066E-2</v>
      </c>
      <c r="L2742" s="44">
        <f>IFERROR(_xll.qlIndexFixing(Index6M,$H2742,TRUE,_xll.ohTrigger(RecalcTrigger,Trigger6M)),NA())</f>
        <v>1.1328783056959349E-2</v>
      </c>
      <c r="M2742" s="183">
        <f>IFERROR(_xll.qlIndexFixing(Index1Y,$H2742,TRUE,_xll.ohTrigger(RecalcTrigger,Trigger1Y)),NA())</f>
        <v>1.1770979451046916E-2</v>
      </c>
      <c r="N2742" s="182">
        <f>IFERROR(_xll.qlIndexFixing(ONIndex1M,I2742,TRUE,_xll.ohTrigger(RecalcTrigger,Trigger1M)),NA())</f>
        <v>1.1055258436138971E-2</v>
      </c>
      <c r="O2742" s="44">
        <f>IFERROR(_xll.qlIndexFixing(ONIndex3M,I2742,TRUE,_xll.ohTrigger(RecalcTrigger,Trigger3M)),NA())</f>
        <v>1.1049227897750313E-2</v>
      </c>
      <c r="P2742" s="44">
        <f>IFERROR(_xll.qlIndexFixing(ONIndex6M,I2742,TRUE,_xll.ohTrigger(RecalcTrigger,Trigger6M)),NA())</f>
        <v>1.1271328810451564E-2</v>
      </c>
      <c r="Q2742" s="183">
        <f>IFERROR(_xll.qlIndexFixing(ONIndex1Y,I2742,TRUE,_xll.ohTrigger(RecalcTrigger,Trigger1Y)),NA())</f>
        <v>1.1797704676945742E-2</v>
      </c>
    </row>
    <row r="2743" spans="2:17" x14ac:dyDescent="0.2">
      <c r="B2743" s="39" t="s">
        <v>42</v>
      </c>
      <c r="D2743" s="42">
        <f>_xll.qlCalendarAdvance(Calendar,$D2742,B2743,"f",FALSE)</f>
        <v>58698</v>
      </c>
      <c r="E2743" s="177">
        <f>_xll.qlInterestRateIndexValueDate(IndexON,D2743)</f>
        <v>58698</v>
      </c>
      <c r="F2743" s="193">
        <f>IFERROR(_xll.qlIndexFixing(IndexON,D2743,TRUE,_xll.ohTrigger(RecalcTrigger,TriggerON)),NA())</f>
        <v>1.1117872667139039E-2</v>
      </c>
      <c r="H2743" s="42">
        <f>_xll.qlCalendarAdvance(Calendar,$H2742,B2743,"f",FALSE)</f>
        <v>58698</v>
      </c>
      <c r="I2743" s="177">
        <f>_xll.qlInterestRateIndexValueDate(Index1M,$H2743)</f>
        <v>58700</v>
      </c>
      <c r="J2743" s="182">
        <f>IFERROR(_xll.qlIndexFixing(Index1M,$H2743,TRUE,_xll.ohTrigger(RecalcTrigger,Trigger1M)),NA())</f>
        <v>1.1050036300597477E-2</v>
      </c>
      <c r="K2743" s="44">
        <f>IFERROR(_xll.qlIndexFixing(Index3M,H2743,TRUE,_xll.ohTrigger(RecalcTrigger,Trigger3M)),NA())</f>
        <v>1.1010702108992451E-2</v>
      </c>
      <c r="L2743" s="44">
        <f>IFERROR(_xll.qlIndexFixing(Index6M,$H2743,TRUE,_xll.ohTrigger(RecalcTrigger,Trigger6M)),NA())</f>
        <v>1.1331115802014152E-2</v>
      </c>
      <c r="M2743" s="183">
        <f>IFERROR(_xll.qlIndexFixing(Index1Y,$H2743,TRUE,_xll.ohTrigger(RecalcTrigger,Trigger1Y)),NA())</f>
        <v>1.1767462112424036E-2</v>
      </c>
      <c r="N2743" s="182">
        <f>IFERROR(_xll.qlIndexFixing(ONIndex1M,I2743,TRUE,_xll.ohTrigger(RecalcTrigger,Trigger1M)),NA())</f>
        <v>1.1051241683608382E-2</v>
      </c>
      <c r="O2743" s="44">
        <f>IFERROR(_xll.qlIndexFixing(ONIndex3M,I2743,TRUE,_xll.ohTrigger(RecalcTrigger,Trigger3M)),NA())</f>
        <v>1.1041151003476912E-2</v>
      </c>
      <c r="P2743" s="44">
        <f>IFERROR(_xll.qlIndexFixing(ONIndex6M,I2743,TRUE,_xll.ohTrigger(RecalcTrigger,Trigger6M)),NA())</f>
        <v>1.1272747608410683E-2</v>
      </c>
      <c r="Q2743" s="183">
        <f>IFERROR(_xll.qlIndexFixing(ONIndex1Y,I2743,TRUE,_xll.ohTrigger(RecalcTrigger,Trigger1Y)),NA())</f>
        <v>1.1793347460198333E-2</v>
      </c>
    </row>
    <row r="2744" spans="2:17" x14ac:dyDescent="0.2">
      <c r="B2744" s="39" t="s">
        <v>42</v>
      </c>
      <c r="D2744" s="42">
        <f>_xll.qlCalendarAdvance(Calendar,$D2743,B2744,"f",FALSE)</f>
        <v>58705</v>
      </c>
      <c r="E2744" s="177">
        <f>_xll.qlInterestRateIndexValueDate(IndexON,D2744)</f>
        <v>58705</v>
      </c>
      <c r="F2744" s="193">
        <f>IFERROR(_xll.qlIndexFixing(IndexON,D2744,TRUE,_xll.ohTrigger(RecalcTrigger,TriggerON)),NA())</f>
        <v>1.1114219545813597E-2</v>
      </c>
      <c r="H2744" s="42">
        <f>_xll.qlCalendarAdvance(Calendar,$H2743,B2744,"f",FALSE)</f>
        <v>58705</v>
      </c>
      <c r="I2744" s="177">
        <f>_xll.qlInterestRateIndexValueDate(Index1M,$H2744)</f>
        <v>58707</v>
      </c>
      <c r="J2744" s="182">
        <f>IFERROR(_xll.qlIndexFixing(Index1M,$H2744,TRUE,_xll.ohTrigger(RecalcTrigger,Trigger1M)),NA())</f>
        <v>1.1046137398261491E-2</v>
      </c>
      <c r="K2744" s="44">
        <f>IFERROR(_xll.qlIndexFixing(Index3M,H2744,TRUE,_xll.ohTrigger(RecalcTrigger,Trigger3M)),NA())</f>
        <v>1.1003043123636192E-2</v>
      </c>
      <c r="L2744" s="44">
        <f>IFERROR(_xll.qlIndexFixing(Index6M,$H2744,TRUE,_xll.ohTrigger(RecalcTrigger,Trigger6M)),NA())</f>
        <v>1.1333501252776598E-2</v>
      </c>
      <c r="M2744" s="183">
        <f>IFERROR(_xll.qlIndexFixing(Index1Y,$H2744,TRUE,_xll.ohTrigger(RecalcTrigger,Trigger1Y)),NA())</f>
        <v>1.1763980389900156E-2</v>
      </c>
      <c r="N2744" s="182">
        <f>IFERROR(_xll.qlIndexFixing(ONIndex1M,I2744,TRUE,_xll.ohTrigger(RecalcTrigger,Trigger1M)),NA())</f>
        <v>1.104727083108159E-2</v>
      </c>
      <c r="O2744" s="44">
        <f>IFERROR(_xll.qlIndexFixing(ONIndex3M,I2744,TRUE,_xll.ohTrigger(RecalcTrigger,Trigger3M)),NA())</f>
        <v>1.1033137645179991E-2</v>
      </c>
      <c r="P2744" s="44">
        <f>IFERROR(_xll.qlIndexFixing(ONIndex6M,I2744,TRUE,_xll.ohTrigger(RecalcTrigger,Trigger6M)),NA())</f>
        <v>1.1274255619007079E-2</v>
      </c>
      <c r="Q2744" s="183">
        <f>IFERROR(_xll.qlIndexFixing(ONIndex1Y,I2744,TRUE,_xll.ohTrigger(RecalcTrigger,Trigger1Y)),NA())</f>
        <v>1.1789023891095596E-2</v>
      </c>
    </row>
    <row r="2745" spans="2:17" x14ac:dyDescent="0.2">
      <c r="B2745" s="39" t="s">
        <v>42</v>
      </c>
      <c r="D2745" s="42">
        <f>_xll.qlCalendarAdvance(Calendar,$D2744,B2745,"f",FALSE)</f>
        <v>58712</v>
      </c>
      <c r="E2745" s="177">
        <f>_xll.qlInterestRateIndexValueDate(IndexON,D2745)</f>
        <v>58712</v>
      </c>
      <c r="F2745" s="193">
        <f>IFERROR(_xll.qlIndexFixing(IndexON,D2745,TRUE,_xll.ohTrigger(RecalcTrigger,TriggerON)),NA())</f>
        <v>1.1110612584763757E-2</v>
      </c>
      <c r="H2745" s="42">
        <f>_xll.qlCalendarAdvance(Calendar,$H2744,B2745,"f",FALSE)</f>
        <v>58712</v>
      </c>
      <c r="I2745" s="177">
        <f>_xll.qlInterestRateIndexValueDate(Index1M,$H2745)</f>
        <v>58714</v>
      </c>
      <c r="J2745" s="182">
        <f>IFERROR(_xll.qlIndexFixing(Index1M,$H2745,TRUE,_xll.ohTrigger(RecalcTrigger,Trigger1M)),NA())</f>
        <v>1.1042591218028667E-2</v>
      </c>
      <c r="K2745" s="44">
        <f>IFERROR(_xll.qlIndexFixing(Index3M,H2745,TRUE,_xll.ohTrigger(RecalcTrigger,Trigger3M)),NA())</f>
        <v>1.0995086510160602E-2</v>
      </c>
      <c r="L2745" s="44">
        <f>IFERROR(_xll.qlIndexFixing(Index6M,$H2745,TRUE,_xll.ohTrigger(RecalcTrigger,Trigger6M)),NA())</f>
        <v>1.1336303920570208E-2</v>
      </c>
      <c r="M2745" s="183">
        <f>IFERROR(_xll.qlIndexFixing(Index1Y,$H2745,TRUE,_xll.ohTrigger(RecalcTrigger,Trigger1Y)),NA())</f>
        <v>1.1760534344291727E-2</v>
      </c>
      <c r="N2745" s="182">
        <f>IFERROR(_xll.qlIndexFixing(ONIndex1M,I2745,TRUE,_xll.ohTrigger(RecalcTrigger,Trigger1M)),NA())</f>
        <v>1.1043345960173312E-2</v>
      </c>
      <c r="O2745" s="44">
        <f>IFERROR(_xll.qlIndexFixing(ONIndex3M,I2745,TRUE,_xll.ohTrigger(RecalcTrigger,Trigger3M)),NA())</f>
        <v>1.1025187942843573E-2</v>
      </c>
      <c r="P2745" s="44">
        <f>IFERROR(_xll.qlIndexFixing(ONIndex6M,I2745,TRUE,_xll.ohTrigger(RecalcTrigger,Trigger6M)),NA())</f>
        <v>1.1275852985166424E-2</v>
      </c>
      <c r="Q2745" s="183">
        <f>IFERROR(_xll.qlIndexFixing(ONIndex1Y,I2745,TRUE,_xll.ohTrigger(RecalcTrigger,Trigger1Y)),NA())</f>
        <v>1.1784734029989252E-2</v>
      </c>
    </row>
    <row r="2746" spans="2:17" x14ac:dyDescent="0.2">
      <c r="B2746" s="39" t="s">
        <v>42</v>
      </c>
      <c r="D2746" s="42">
        <f>_xll.qlCalendarAdvance(Calendar,$D2745,B2746,"f",FALSE)</f>
        <v>58719</v>
      </c>
      <c r="E2746" s="177">
        <f>_xll.qlInterestRateIndexValueDate(IndexON,D2746)</f>
        <v>58719</v>
      </c>
      <c r="F2746" s="193">
        <f>IFERROR(_xll.qlIndexFixing(IndexON,D2746,TRUE,_xll.ohTrigger(RecalcTrigger,TriggerON)),NA())</f>
        <v>1.1107051865524298E-2</v>
      </c>
      <c r="H2746" s="42">
        <f>_xll.qlCalendarAdvance(Calendar,$H2745,B2746,"f",FALSE)</f>
        <v>58719</v>
      </c>
      <c r="I2746" s="177">
        <f>_xll.qlInterestRateIndexValueDate(Index1M,$H2746)</f>
        <v>58721</v>
      </c>
      <c r="J2746" s="182">
        <f>IFERROR(_xll.qlIndexFixing(Index1M,$H2746,TRUE,_xll.ohTrigger(RecalcTrigger,Trigger1M)),NA())</f>
        <v>1.103847815960568E-2</v>
      </c>
      <c r="K2746" s="44">
        <f>IFERROR(_xll.qlIndexFixing(Index3M,H2746,TRUE,_xll.ohTrigger(RecalcTrigger,Trigger3M)),NA())</f>
        <v>1.0987561156306624E-2</v>
      </c>
      <c r="L2746" s="44">
        <f>IFERROR(_xll.qlIndexFixing(Index6M,$H2746,TRUE,_xll.ohTrigger(RecalcTrigger,Trigger6M)),NA())</f>
        <v>1.1338787104075621E-2</v>
      </c>
      <c r="M2746" s="183">
        <f>IFERROR(_xll.qlIndexFixing(Index1Y,$H2746,TRUE,_xll.ohTrigger(RecalcTrigger,Trigger1Y)),NA())</f>
        <v>1.1757124036419354E-2</v>
      </c>
      <c r="N2746" s="182">
        <f>IFERROR(_xll.qlIndexFixing(ONIndex1M,I2746,TRUE,_xll.ohTrigger(RecalcTrigger,Trigger1M)),NA())</f>
        <v>1.103946715313775E-2</v>
      </c>
      <c r="O2746" s="44">
        <f>IFERROR(_xll.qlIndexFixing(ONIndex3M,I2746,TRUE,_xll.ohTrigger(RecalcTrigger,Trigger3M)),NA())</f>
        <v>1.1017302016291808E-2</v>
      </c>
      <c r="P2746" s="44">
        <f>IFERROR(_xll.qlIndexFixing(ONIndex6M,I2746,TRUE,_xll.ohTrigger(RecalcTrigger,Trigger6M)),NA())</f>
        <v>1.1277539849734453E-2</v>
      </c>
      <c r="Q2746" s="183">
        <f>IFERROR(_xll.qlIndexFixing(ONIndex1Y,I2746,TRUE,_xll.ohTrigger(RecalcTrigger,Trigger1Y)),NA())</f>
        <v>1.1780477937470835E-2</v>
      </c>
    </row>
    <row r="2747" spans="2:17" x14ac:dyDescent="0.2">
      <c r="B2747" s="39" t="s">
        <v>42</v>
      </c>
      <c r="D2747" s="42">
        <f>_xll.qlCalendarAdvance(Calendar,$D2746,B2747,"f",FALSE)</f>
        <v>58726</v>
      </c>
      <c r="E2747" s="177">
        <f>_xll.qlInterestRateIndexValueDate(IndexON,D2747)</f>
        <v>58726</v>
      </c>
      <c r="F2747" s="193">
        <f>IFERROR(_xll.qlIndexFixing(IndexON,D2747,TRUE,_xll.ohTrigger(RecalcTrigger,TriggerON)),NA())</f>
        <v>1.1103537469869806E-2</v>
      </c>
      <c r="H2747" s="42">
        <f>_xll.qlCalendarAdvance(Calendar,$H2746,B2747,"f",FALSE)</f>
        <v>58726</v>
      </c>
      <c r="I2747" s="177">
        <f>_xll.qlInterestRateIndexValueDate(Index1M,$H2747)</f>
        <v>58728</v>
      </c>
      <c r="J2747" s="182">
        <f>IFERROR(_xll.qlIndexFixing(Index1M,$H2747,TRUE,_xll.ohTrigger(RecalcTrigger,Trigger1M)),NA())</f>
        <v>1.1034717986994902E-2</v>
      </c>
      <c r="K2747" s="44">
        <f>IFERROR(_xll.qlIndexFixing(Index3M,H2747,TRUE,_xll.ohTrigger(RecalcTrigger,Trigger3M)),NA())</f>
        <v>1.0980100602055721E-2</v>
      </c>
      <c r="L2747" s="44">
        <f>IFERROR(_xll.qlIndexFixing(Index6M,$H2747,TRUE,_xll.ohTrigger(RecalcTrigger,Trigger6M)),NA())</f>
        <v>1.1341313297719782E-2</v>
      </c>
      <c r="M2747" s="183">
        <f>IFERROR(_xll.qlIndexFixing(Index1Y,$H2747,TRUE,_xll.ohTrigger(RecalcTrigger,Trigger1Y)),NA())</f>
        <v>1.175374952710562E-2</v>
      </c>
      <c r="N2747" s="182">
        <f>IFERROR(_xll.qlIndexFixing(ONIndex1M,I2747,TRUE,_xll.ohTrigger(RecalcTrigger,Trigger1M)),NA())</f>
        <v>1.1035634491509683E-2</v>
      </c>
      <c r="O2747" s="44">
        <f>IFERROR(_xll.qlIndexFixing(ONIndex3M,I2747,TRUE,_xll.ohTrigger(RecalcTrigger,Trigger3M)),NA())</f>
        <v>1.1009479985348847E-2</v>
      </c>
      <c r="P2747" s="44">
        <f>IFERROR(_xll.qlIndexFixing(ONIndex6M,I2747,TRUE,_xll.ohTrigger(RecalcTrigger,Trigger6M)),NA())</f>
        <v>1.1279316355716773E-2</v>
      </c>
      <c r="Q2747" s="183">
        <f>IFERROR(_xll.qlIndexFixing(ONIndex1Y,I2747,TRUE,_xll.ohTrigger(RecalcTrigger,Trigger1Y)),NA())</f>
        <v>1.177625567381213E-2</v>
      </c>
    </row>
    <row r="2748" spans="2:17" x14ac:dyDescent="0.2">
      <c r="B2748" s="39" t="s">
        <v>42</v>
      </c>
      <c r="D2748" s="42">
        <f>_xll.qlCalendarAdvance(Calendar,$D2747,B2748,"f",FALSE)</f>
        <v>58733</v>
      </c>
      <c r="E2748" s="177">
        <f>_xll.qlInterestRateIndexValueDate(IndexON,D2748)</f>
        <v>58733</v>
      </c>
      <c r="F2748" s="193">
        <f>IFERROR(_xll.qlIndexFixing(IndexON,D2748,TRUE,_xll.ohTrigger(RecalcTrigger,TriggerON)),NA())</f>
        <v>1.1100069479255126E-2</v>
      </c>
      <c r="H2748" s="42">
        <f>_xll.qlCalendarAdvance(Calendar,$H2747,B2748,"f",FALSE)</f>
        <v>58733</v>
      </c>
      <c r="I2748" s="177">
        <f>_xll.qlInterestRateIndexValueDate(Index1M,$H2748)</f>
        <v>58735</v>
      </c>
      <c r="J2748" s="182">
        <f>IFERROR(_xll.qlIndexFixing(Index1M,$H2748,TRUE,_xll.ohTrigger(RecalcTrigger,Trigger1M)),NA())</f>
        <v>1.1031004221337404E-2</v>
      </c>
      <c r="K2748" s="44">
        <f>IFERROR(_xll.qlIndexFixing(Index3M,H2748,TRUE,_xll.ohTrigger(RecalcTrigger,Trigger3M)),NA())</f>
        <v>1.0972704967206844E-2</v>
      </c>
      <c r="L2748" s="44">
        <f>IFERROR(_xll.qlIndexFixing(Index6M,$H2748,TRUE,_xll.ohTrigger(RecalcTrigger,Trigger6M)),NA())</f>
        <v>1.134387934010056E-2</v>
      </c>
      <c r="M2748" s="183">
        <f>IFERROR(_xll.qlIndexFixing(Index1Y,$H2748,TRUE,_xll.ohTrigger(RecalcTrigger,Trigger1Y)),NA())</f>
        <v>1.1750410877176827E-2</v>
      </c>
      <c r="N2748" s="182">
        <f>IFERROR(_xll.qlIndexFixing(ONIndex1M,I2748,TRUE,_xll.ohTrigger(RecalcTrigger,Trigger1M)),NA())</f>
        <v>1.1031848056903826E-2</v>
      </c>
      <c r="O2748" s="44">
        <f>IFERROR(_xll.qlIndexFixing(ONIndex3M,I2748,TRUE,_xll.ohTrigger(RecalcTrigger,Trigger3M)),NA())</f>
        <v>1.1001721969678968E-2</v>
      </c>
      <c r="P2748" s="44">
        <f>IFERROR(_xll.qlIndexFixing(ONIndex6M,I2748,TRUE,_xll.ohTrigger(RecalcTrigger,Trigger6M)),NA())</f>
        <v>1.1281182645639376E-2</v>
      </c>
      <c r="Q2748" s="183">
        <f>IFERROR(_xll.qlIndexFixing(ONIndex1Y,I2748,TRUE,_xll.ohTrigger(RecalcTrigger,Trigger1Y)),NA())</f>
        <v>1.1772067299684608E-2</v>
      </c>
    </row>
    <row r="2749" spans="2:17" x14ac:dyDescent="0.2">
      <c r="B2749" s="39" t="s">
        <v>42</v>
      </c>
      <c r="D2749" s="42">
        <f>_xll.qlCalendarAdvance(Calendar,$D2748,B2749,"f",FALSE)</f>
        <v>58740</v>
      </c>
      <c r="E2749" s="177">
        <f>_xll.qlInterestRateIndexValueDate(IndexON,D2749)</f>
        <v>58740</v>
      </c>
      <c r="F2749" s="193">
        <f>IFERROR(_xll.qlIndexFixing(IndexON,D2749,TRUE,_xll.ohTrigger(RecalcTrigger,TriggerON)),NA())</f>
        <v>1.1096647975454843E-2</v>
      </c>
      <c r="H2749" s="42">
        <f>_xll.qlCalendarAdvance(Calendar,$H2748,B2749,"f",FALSE)</f>
        <v>58740</v>
      </c>
      <c r="I2749" s="177">
        <f>_xll.qlInterestRateIndexValueDate(Index1M,$H2749)</f>
        <v>58742</v>
      </c>
      <c r="J2749" s="182">
        <f>IFERROR(_xll.qlIndexFixing(Index1M,$H2749,TRUE,_xll.ohTrigger(RecalcTrigger,Trigger1M)),NA())</f>
        <v>1.1027336944477717E-2</v>
      </c>
      <c r="K2749" s="44">
        <f>IFERROR(_xll.qlIndexFixing(Index3M,H2749,TRUE,_xll.ohTrigger(RecalcTrigger,Trigger3M)),NA())</f>
        <v>1.0965374371562425E-2</v>
      </c>
      <c r="L2749" s="44">
        <f>IFERROR(_xll.qlIndexFixing(Index6M,$H2749,TRUE,_xll.ohTrigger(RecalcTrigger,Trigger6M)),NA())</f>
        <v>1.1346482064316928E-2</v>
      </c>
      <c r="M2749" s="183">
        <f>IFERROR(_xll.qlIndexFixing(Index1Y,$H2749,TRUE,_xll.ohTrigger(RecalcTrigger,Trigger1Y)),NA())</f>
        <v>1.1747108147462125E-2</v>
      </c>
      <c r="N2749" s="182">
        <f>IFERROR(_xll.qlIndexFixing(ONIndex1M,I2749,TRUE,_xll.ohTrigger(RecalcTrigger,Trigger1M)),NA())</f>
        <v>1.1028107931654318E-2</v>
      </c>
      <c r="O2749" s="44">
        <f>IFERROR(_xll.qlIndexFixing(ONIndex3M,I2749,TRUE,_xll.ohTrigger(RecalcTrigger,Trigger3M)),NA())</f>
        <v>1.0994028089426067E-2</v>
      </c>
      <c r="P2749" s="44">
        <f>IFERROR(_xll.qlIndexFixing(ONIndex6M,I2749,TRUE,_xll.ohTrigger(RecalcTrigger,Trigger6M)),NA())</f>
        <v>1.1283138862667741E-2</v>
      </c>
      <c r="Q2749" s="183">
        <f>IFERROR(_xll.qlIndexFixing(ONIndex1Y,I2749,TRUE,_xll.ohTrigger(RecalcTrigger,Trigger1Y)),NA())</f>
        <v>1.1767912875519926E-2</v>
      </c>
    </row>
    <row r="2750" spans="2:17" x14ac:dyDescent="0.2">
      <c r="B2750" s="39" t="s">
        <v>42</v>
      </c>
      <c r="D2750" s="42">
        <f>_xll.qlCalendarAdvance(Calendar,$D2749,B2750,"f",FALSE)</f>
        <v>58747</v>
      </c>
      <c r="E2750" s="177">
        <f>_xll.qlInterestRateIndexValueDate(IndexON,D2750)</f>
        <v>58747</v>
      </c>
      <c r="F2750" s="193">
        <f>IFERROR(_xll.qlIndexFixing(IndexON,D2750,TRUE,_xll.ohTrigger(RecalcTrigger,TriggerON)),NA())</f>
        <v>1.1093273039923801E-2</v>
      </c>
      <c r="H2750" s="42">
        <f>_xll.qlCalendarAdvance(Calendar,$H2749,B2750,"f",FALSE)</f>
        <v>58747</v>
      </c>
      <c r="I2750" s="177">
        <f>_xll.qlInterestRateIndexValueDate(Index1M,$H2750)</f>
        <v>58749</v>
      </c>
      <c r="J2750" s="182">
        <f>IFERROR(_xll.qlIndexFixing(Index1M,$H2750,TRUE,_xll.ohTrigger(RecalcTrigger,Trigger1M)),NA())</f>
        <v>1.1023716238280357E-2</v>
      </c>
      <c r="K2750" s="44">
        <f>IFERROR(_xll.qlIndexFixing(Index3M,H2750,TRUE,_xll.ohTrigger(RecalcTrigger,Trigger3M)),NA())</f>
        <v>1.0958108934922285E-2</v>
      </c>
      <c r="L2750" s="44">
        <f>IFERROR(_xll.qlIndexFixing(Index6M,$H2750,TRUE,_xll.ohTrigger(RecalcTrigger,Trigger6M)),NA())</f>
        <v>1.1348743307492868E-2</v>
      </c>
      <c r="M2750" s="183">
        <f>IFERROR(_xll.qlIndexFixing(Index1Y,$H2750,TRUE,_xll.ohTrigger(RecalcTrigger,Trigger1Y)),NA())</f>
        <v>1.1743841398793073E-2</v>
      </c>
      <c r="N2750" s="182">
        <f>IFERROR(_xll.qlIndexFixing(ONIndex1M,I2750,TRUE,_xll.ohTrigger(RecalcTrigger,Trigger1M)),NA())</f>
        <v>1.102441419729594E-2</v>
      </c>
      <c r="O2750" s="44">
        <f>IFERROR(_xll.qlIndexFixing(ONIndex3M,I2750,TRUE,_xll.ohTrigger(RecalcTrigger,Trigger3M)),NA())</f>
        <v>1.0986398464094549E-2</v>
      </c>
      <c r="P2750" s="44">
        <f>IFERROR(_xll.qlIndexFixing(ONIndex6M,I2750,TRUE,_xll.ohTrigger(RecalcTrigger,Trigger6M)),NA())</f>
        <v>1.1285185149567667E-2</v>
      </c>
      <c r="Q2750" s="183">
        <f>IFERROR(_xll.qlIndexFixing(ONIndex1Y,I2750,TRUE,_xll.ohTrigger(RecalcTrigger,Trigger1Y)),NA())</f>
        <v>1.1763792461749745E-2</v>
      </c>
    </row>
    <row r="2751" spans="2:17" x14ac:dyDescent="0.2">
      <c r="B2751" s="39" t="s">
        <v>42</v>
      </c>
      <c r="D2751" s="42">
        <f>_xll.qlCalendarAdvance(Calendar,$D2750,B2751,"f",FALSE)</f>
        <v>58754</v>
      </c>
      <c r="E2751" s="177">
        <f>_xll.qlInterestRateIndexValueDate(IndexON,D2751)</f>
        <v>58754</v>
      </c>
      <c r="F2751" s="193">
        <f>IFERROR(_xll.qlIndexFixing(IndexON,D2751,TRUE,_xll.ohTrigger(RecalcTrigger,TriggerON)),NA())</f>
        <v>1.1089944754596459E-2</v>
      </c>
      <c r="H2751" s="42">
        <f>_xll.qlCalendarAdvance(Calendar,$H2750,B2751,"f",FALSE)</f>
        <v>58754</v>
      </c>
      <c r="I2751" s="177">
        <f>_xll.qlInterestRateIndexValueDate(Index1M,$H2751)</f>
        <v>58756</v>
      </c>
      <c r="J2751" s="182">
        <f>IFERROR(_xll.qlIndexFixing(Index1M,$H2751,TRUE,_xll.ohTrigger(RecalcTrigger,Trigger1M)),NA())</f>
        <v>1.1020142184589854E-2</v>
      </c>
      <c r="K2751" s="44">
        <f>IFERROR(_xll.qlIndexFixing(Index3M,H2751,TRUE,_xll.ohTrigger(RecalcTrigger,Trigger3M)),NA())</f>
        <v>1.0950908777093198E-2</v>
      </c>
      <c r="L2751" s="44">
        <f>IFERROR(_xll.qlIndexFixing(Index6M,$H2751,TRUE,_xll.ohTrigger(RecalcTrigger,Trigger6M)),NA())</f>
        <v>1.1351408847261888E-2</v>
      </c>
      <c r="M2751" s="183">
        <f>IFERROR(_xll.qlIndexFixing(Index1Y,$H2751,TRUE,_xll.ohTrigger(RecalcTrigger,Trigger1Y)),NA())</f>
        <v>1.174061069200517E-2</v>
      </c>
      <c r="N2751" s="182">
        <f>IFERROR(_xll.qlIndexFixing(ONIndex1M,I2751,TRUE,_xll.ohTrigger(RecalcTrigger,Trigger1M)),NA())</f>
        <v>1.1020766935683213E-2</v>
      </c>
      <c r="O2751" s="44">
        <f>IFERROR(_xll.qlIndexFixing(ONIndex3M,I2751,TRUE,_xll.ohTrigger(RecalcTrigger,Trigger3M)),NA())</f>
        <v>1.097883321382831E-2</v>
      </c>
      <c r="P2751" s="44">
        <f>IFERROR(_xll.qlIndexFixing(ONIndex6M,I2751,TRUE,_xll.ohTrigger(RecalcTrigger,Trigger6M)),NA())</f>
        <v>1.1287321649025017E-2</v>
      </c>
      <c r="Q2751" s="183">
        <f>IFERROR(_xll.qlIndexFixing(ONIndex1Y,I2751,TRUE,_xll.ohTrigger(RecalcTrigger,Trigger1Y)),NA())</f>
        <v>1.1759706118645852E-2</v>
      </c>
    </row>
    <row r="2752" spans="2:17" x14ac:dyDescent="0.2">
      <c r="B2752" s="39" t="s">
        <v>42</v>
      </c>
      <c r="D2752" s="42">
        <f>_xll.qlCalendarAdvance(Calendar,$D2751,B2752,"f",FALSE)</f>
        <v>58761</v>
      </c>
      <c r="E2752" s="177">
        <f>_xll.qlInterestRateIndexValueDate(IndexON,D2752)</f>
        <v>58761</v>
      </c>
      <c r="F2752" s="193">
        <f>IFERROR(_xll.qlIndexFixing(IndexON,D2752,TRUE,_xll.ohTrigger(RecalcTrigger,TriggerON)),NA())</f>
        <v>1.1086663200687852E-2</v>
      </c>
      <c r="H2752" s="42">
        <f>_xll.qlCalendarAdvance(Calendar,$H2751,B2752,"f",FALSE)</f>
        <v>58761</v>
      </c>
      <c r="I2752" s="177">
        <f>_xll.qlInterestRateIndexValueDate(Index1M,$H2752)</f>
        <v>58763</v>
      </c>
      <c r="J2752" s="182">
        <f>IFERROR(_xll.qlIndexFixing(Index1M,$H2752,TRUE,_xll.ohTrigger(RecalcTrigger,Trigger1M)),NA())</f>
        <v>1.1016614865270724E-2</v>
      </c>
      <c r="K2752" s="44">
        <f>IFERROR(_xll.qlIndexFixing(Index3M,H2752,TRUE,_xll.ohTrigger(RecalcTrigger,Trigger3M)),NA())</f>
        <v>1.0943774017881935E-2</v>
      </c>
      <c r="L2752" s="44">
        <f>IFERROR(_xll.qlIndexFixing(Index6M,$H2752,TRUE,_xll.ohTrigger(RecalcTrigger,Trigger6M)),NA())</f>
        <v>1.1354101640410128E-2</v>
      </c>
      <c r="M2752" s="183">
        <f>IFERROR(_xll.qlIndexFixing(Index1Y,$H2752,TRUE,_xll.ohTrigger(RecalcTrigger,Trigger1Y)),NA())</f>
        <v>1.1737416087936988E-2</v>
      </c>
      <c r="N2752" s="182">
        <f>IFERROR(_xll.qlIndexFixing(ONIndex1M,I2752,TRUE,_xll.ohTrigger(RecalcTrigger,Trigger1M)),NA())</f>
        <v>1.1017166228590725E-2</v>
      </c>
      <c r="O2752" s="44">
        <f>IFERROR(_xll.qlIndexFixing(ONIndex3M,I2752,TRUE,_xll.ohTrigger(RecalcTrigger,Trigger3M)),NA())</f>
        <v>1.0971332458131755E-2</v>
      </c>
      <c r="P2752" s="44">
        <f>IFERROR(_xll.qlIndexFixing(ONIndex6M,I2752,TRUE,_xll.ohTrigger(RecalcTrigger,Trigger6M)),NA())</f>
        <v>1.1289548504125335E-2</v>
      </c>
      <c r="Q2752" s="183">
        <f>IFERROR(_xll.qlIndexFixing(ONIndex1Y,I2752,TRUE,_xll.ohTrigger(RecalcTrigger,Trigger1Y)),NA())</f>
        <v>1.1755653907119523E-2</v>
      </c>
    </row>
    <row r="2753" spans="2:17" x14ac:dyDescent="0.2">
      <c r="B2753" s="39" t="s">
        <v>42</v>
      </c>
      <c r="D2753" s="42">
        <f>_xll.qlCalendarAdvance(Calendar,$D2752,B2753,"f",FALSE)</f>
        <v>58768</v>
      </c>
      <c r="E2753" s="177">
        <f>_xll.qlInterestRateIndexValueDate(IndexON,D2753)</f>
        <v>58768</v>
      </c>
      <c r="F2753" s="193">
        <f>IFERROR(_xll.qlIndexFixing(IndexON,D2753,TRUE,_xll.ohTrigger(RecalcTrigger,TriggerON)),NA())</f>
        <v>1.1083428460132438E-2</v>
      </c>
      <c r="H2753" s="42">
        <f>_xll.qlCalendarAdvance(Calendar,$H2752,B2753,"f",FALSE)</f>
        <v>58768</v>
      </c>
      <c r="I2753" s="177">
        <f>_xll.qlInterestRateIndexValueDate(Index1M,$H2753)</f>
        <v>58770</v>
      </c>
      <c r="J2753" s="182">
        <f>IFERROR(_xll.qlIndexFixing(Index1M,$H2753,TRUE,_xll.ohTrigger(RecalcTrigger,Trigger1M)),NA())</f>
        <v>1.1013134362169996E-2</v>
      </c>
      <c r="K2753" s="44">
        <f>IFERROR(_xll.qlIndexFixing(Index3M,H2753,TRUE,_xll.ohTrigger(RecalcTrigger,Trigger3M)),NA())</f>
        <v>1.0936704777100487E-2</v>
      </c>
      <c r="L2753" s="44">
        <f>IFERROR(_xll.qlIndexFixing(Index6M,$H2753,TRUE,_xll.ohTrigger(RecalcTrigger,Trigger6M)),NA())</f>
        <v>1.1356818480512411E-2</v>
      </c>
      <c r="M2753" s="183">
        <f>IFERROR(_xll.qlIndexFixing(Index1Y,$H2753,TRUE,_xll.ohTrigger(RecalcTrigger,Trigger1Y)),NA())</f>
        <v>1.1734257647429499E-2</v>
      </c>
      <c r="N2753" s="182">
        <f>IFERROR(_xll.qlIndexFixing(ONIndex1M,I2753,TRUE,_xll.ohTrigger(RecalcTrigger,Trigger1M)),NA())</f>
        <v>1.1013612157872998E-2</v>
      </c>
      <c r="O2753" s="44">
        <f>IFERROR(_xll.qlIndexFixing(ONIndex3M,I2753,TRUE,_xll.ohTrigger(RecalcTrigger,Trigger3M)),NA())</f>
        <v>1.0963896317228716E-2</v>
      </c>
      <c r="P2753" s="44">
        <f>IFERROR(_xll.qlIndexFixing(ONIndex6M,I2753,TRUE,_xll.ohTrigger(RecalcTrigger,Trigger6M)),NA())</f>
        <v>1.1291865857554484E-2</v>
      </c>
      <c r="Q2753" s="183">
        <f>IFERROR(_xll.qlIndexFixing(ONIndex1Y,I2753,TRUE,_xll.ohTrigger(RecalcTrigger,Trigger1Y)),NA())</f>
        <v>1.1751635887202738E-2</v>
      </c>
    </row>
    <row r="2754" spans="2:17" x14ac:dyDescent="0.2">
      <c r="B2754" s="39" t="s">
        <v>42</v>
      </c>
      <c r="D2754" s="42">
        <f>_xll.qlCalendarAdvance(Calendar,$D2753,B2754,"f",FALSE)</f>
        <v>58775</v>
      </c>
      <c r="E2754" s="177">
        <f>_xll.qlInterestRateIndexValueDate(IndexON,D2754)</f>
        <v>58775</v>
      </c>
      <c r="F2754" s="193">
        <f>IFERROR(_xll.qlIndexFixing(IndexON,D2754,TRUE,_xll.ohTrigger(RecalcTrigger,TriggerON)),NA())</f>
        <v>1.1080240614544934E-2</v>
      </c>
      <c r="H2754" s="42">
        <f>_xll.qlCalendarAdvance(Calendar,$H2753,B2754,"f",FALSE)</f>
        <v>58775</v>
      </c>
      <c r="I2754" s="177">
        <f>_xll.qlInterestRateIndexValueDate(Index1M,$H2754)</f>
        <v>58777</v>
      </c>
      <c r="J2754" s="182">
        <f>IFERROR(_xll.qlIndexFixing(Index1M,$H2754,TRUE,_xll.ohTrigger(RecalcTrigger,Trigger1M)),NA())</f>
        <v>1.1009700757149687E-2</v>
      </c>
      <c r="K2754" s="44">
        <f>IFERROR(_xll.qlIndexFixing(Index3M,H2754,TRUE,_xll.ohTrigger(RecalcTrigger,Trigger3M)),NA())</f>
        <v>1.0930345748684012E-2</v>
      </c>
      <c r="L2754" s="44">
        <f>IFERROR(_xll.qlIndexFixing(Index6M,$H2754,TRUE,_xll.ohTrigger(RecalcTrigger,Trigger6M)),NA())</f>
        <v>1.1359934686440448E-2</v>
      </c>
      <c r="M2754" s="183">
        <f>IFERROR(_xll.qlIndexFixing(Index1Y,$H2754,TRUE,_xll.ohTrigger(RecalcTrigger,Trigger1Y)),NA())</f>
        <v>1.173113543132784E-2</v>
      </c>
      <c r="N2754" s="182">
        <f>IFERROR(_xll.qlIndexFixing(ONIndex1M,I2754,TRUE,_xll.ohTrigger(RecalcTrigger,Trigger1M)),NA())</f>
        <v>1.1010104805384557E-2</v>
      </c>
      <c r="O2754" s="44">
        <f>IFERROR(_xll.qlIndexFixing(ONIndex3M,I2754,TRUE,_xll.ohTrigger(RecalcTrigger,Trigger3M)),NA())</f>
        <v>1.09565249106236E-2</v>
      </c>
      <c r="P2754" s="44">
        <f>IFERROR(_xll.qlIndexFixing(ONIndex6M,I2754,TRUE,_xll.ohTrigger(RecalcTrigger,Trigger6M)),NA())</f>
        <v>1.1294273852318071E-2</v>
      </c>
      <c r="Q2754" s="183">
        <f>IFERROR(_xll.qlIndexFixing(ONIndex1Y,I2754,TRUE,_xll.ohTrigger(RecalcTrigger,Trigger1Y)),NA())</f>
        <v>1.1747652119646901E-2</v>
      </c>
    </row>
    <row r="2755" spans="2:17" x14ac:dyDescent="0.2">
      <c r="B2755" s="39" t="s">
        <v>42</v>
      </c>
      <c r="D2755" s="42">
        <f>_xll.qlCalendarAdvance(Calendar,$D2754,B2755,"f",FALSE)</f>
        <v>58782</v>
      </c>
      <c r="E2755" s="177">
        <f>_xll.qlInterestRateIndexValueDate(IndexON,D2755)</f>
        <v>58782</v>
      </c>
      <c r="F2755" s="193">
        <f>IFERROR(_xll.qlIndexFixing(IndexON,D2755,TRUE,_xll.ohTrigger(RecalcTrigger,TriggerON)),NA())</f>
        <v>1.1077099745380181E-2</v>
      </c>
      <c r="H2755" s="42">
        <f>_xll.qlCalendarAdvance(Calendar,$H2754,B2755,"f",FALSE)</f>
        <v>58782</v>
      </c>
      <c r="I2755" s="177">
        <f>_xll.qlInterestRateIndexValueDate(Index1M,$H2755)</f>
        <v>58784</v>
      </c>
      <c r="J2755" s="182">
        <f>IFERROR(_xll.qlIndexFixing(Index1M,$H2755,TRUE,_xll.ohTrigger(RecalcTrigger,Trigger1M)),NA())</f>
        <v>1.1006314132064321E-2</v>
      </c>
      <c r="K2755" s="44">
        <f>IFERROR(_xll.qlIndexFixing(Index3M,H2755,TRUE,_xll.ohTrigger(RecalcTrigger,Trigger3M)),NA())</f>
        <v>1.0923398886840907E-2</v>
      </c>
      <c r="L2755" s="44">
        <f>IFERROR(_xll.qlIndexFixing(Index6M,$H2755,TRUE,_xll.ohTrigger(RecalcTrigger,Trigger6M)),NA())</f>
        <v>1.1362690688761751E-2</v>
      </c>
      <c r="M2755" s="183">
        <f>IFERROR(_xll.qlIndexFixing(Index1Y,$H2755,TRUE,_xll.ohTrigger(RecalcTrigger,Trigger1Y)),NA())</f>
        <v>1.1728049500479119E-2</v>
      </c>
      <c r="N2755" s="182">
        <f>IFERROR(_xll.qlIndexFixing(ONIndex1M,I2755,TRUE,_xll.ohTrigger(RecalcTrigger,Trigger1M)),NA())</f>
        <v>1.1006644252899989E-2</v>
      </c>
      <c r="O2755" s="44">
        <f>IFERROR(_xll.qlIndexFixing(ONIndex3M,I2755,TRUE,_xll.ohTrigger(RecalcTrigger,Trigger3M)),NA())</f>
        <v>1.0949218358380364E-2</v>
      </c>
      <c r="P2755" s="44">
        <f>IFERROR(_xll.qlIndexFixing(ONIndex6M,I2755,TRUE,_xll.ohTrigger(RecalcTrigger,Trigger6M)),NA())</f>
        <v>1.1296772631022023E-2</v>
      </c>
      <c r="Q2755" s="183">
        <f>IFERROR(_xll.qlIndexFixing(ONIndex1Y,I2755,TRUE,_xll.ohTrigger(RecalcTrigger,Trigger1Y)),NA())</f>
        <v>1.1743702664803735E-2</v>
      </c>
    </row>
    <row r="2756" spans="2:17" x14ac:dyDescent="0.2">
      <c r="B2756" s="39" t="s">
        <v>42</v>
      </c>
      <c r="D2756" s="42">
        <f>_xll.qlCalendarAdvance(Calendar,$D2755,B2756,"f",FALSE)</f>
        <v>58789</v>
      </c>
      <c r="E2756" s="177">
        <f>_xll.qlInterestRateIndexValueDate(IndexON,D2756)</f>
        <v>58789</v>
      </c>
      <c r="F2756" s="193">
        <f>IFERROR(_xll.qlIndexFixing(IndexON,D2756,TRUE,_xll.ohTrigger(RecalcTrigger,TriggerON)),NA())</f>
        <v>1.1074005934572639E-2</v>
      </c>
      <c r="H2756" s="42">
        <f>_xll.qlCalendarAdvance(Calendar,$H2755,B2756,"f",FALSE)</f>
        <v>58789</v>
      </c>
      <c r="I2756" s="177">
        <f>_xll.qlInterestRateIndexValueDate(Index1M,$H2756)</f>
        <v>58791</v>
      </c>
      <c r="J2756" s="182">
        <f>IFERROR(_xll.qlIndexFixing(Index1M,$H2756,TRUE,_xll.ohTrigger(RecalcTrigger,Trigger1M)),NA())</f>
        <v>1.1002974568770918E-2</v>
      </c>
      <c r="K2756" s="44">
        <f>IFERROR(_xll.qlIndexFixing(Index3M,H2756,TRUE,_xll.ohTrigger(RecalcTrigger,Trigger3M)),NA())</f>
        <v>1.0916517881496723E-2</v>
      </c>
      <c r="L2756" s="44">
        <f>IFERROR(_xll.qlIndexFixing(Index6M,$H2756,TRUE,_xll.ohTrigger(RecalcTrigger,Trigger6M)),NA())</f>
        <v>1.1365461050605857E-2</v>
      </c>
      <c r="M2756" s="183">
        <f>IFERROR(_xll.qlIndexFixing(Index1Y,$H2756,TRUE,_xll.ohTrigger(RecalcTrigger,Trigger1Y)),NA())</f>
        <v>1.1724999915734828E-2</v>
      </c>
      <c r="N2756" s="182">
        <f>IFERROR(_xll.qlIndexFixing(ONIndex1M,I2756,TRUE,_xll.ohTrigger(RecalcTrigger,Trigger1M)),NA())</f>
        <v>1.1003230582193879E-2</v>
      </c>
      <c r="O2756" s="44">
        <f>IFERROR(_xll.qlIndexFixing(ONIndex3M,I2756,TRUE,_xll.ohTrigger(RecalcTrigger,Trigger3M)),NA())</f>
        <v>1.0941976779923479E-2</v>
      </c>
      <c r="P2756" s="44">
        <f>IFERROR(_xll.qlIndexFixing(ONIndex6M,I2756,TRUE,_xll.ohTrigger(RecalcTrigger,Trigger6M)),NA())</f>
        <v>1.1299362336671948E-2</v>
      </c>
      <c r="Q2756" s="183">
        <f>IFERROR(_xll.qlIndexFixing(ONIndex1Y,I2756,TRUE,_xll.ohTrigger(RecalcTrigger,Trigger1Y)),NA())</f>
        <v>1.1739787583184835E-2</v>
      </c>
    </row>
    <row r="2757" spans="2:17" x14ac:dyDescent="0.2">
      <c r="B2757" s="39" t="s">
        <v>42</v>
      </c>
      <c r="D2757" s="42">
        <f>_xll.qlCalendarAdvance(Calendar,$D2756,B2757,"f",FALSE)</f>
        <v>58796</v>
      </c>
      <c r="E2757" s="177">
        <f>_xll.qlInterestRateIndexValueDate(IndexON,D2757)</f>
        <v>58796</v>
      </c>
      <c r="F2757" s="193">
        <f>IFERROR(_xll.qlIndexFixing(IndexON,D2757,TRUE,_xll.ohTrigger(RecalcTrigger,TriggerON)),NA())</f>
        <v>1.1070959263337343E-2</v>
      </c>
      <c r="H2757" s="42">
        <f>_xll.qlCalendarAdvance(Calendar,$H2756,B2757,"f",FALSE)</f>
        <v>58796</v>
      </c>
      <c r="I2757" s="177">
        <f>_xll.qlInterestRateIndexValueDate(Index1M,$H2757)</f>
        <v>58798</v>
      </c>
      <c r="J2757" s="182">
        <f>IFERROR(_xll.qlIndexFixing(Index1M,$H2757,TRUE,_xll.ohTrigger(RecalcTrigger,Trigger1M)),NA())</f>
        <v>1.0999682149124002E-2</v>
      </c>
      <c r="K2757" s="44">
        <f>IFERROR(_xll.qlIndexFixing(Index3M,H2757,TRUE,_xll.ohTrigger(RecalcTrigger,Trigger3M)),NA())</f>
        <v>1.0909702852472947E-2</v>
      </c>
      <c r="L2757" s="44">
        <f>IFERROR(_xll.qlIndexFixing(Index6M,$H2757,TRUE,_xll.ohTrigger(RecalcTrigger,Trigger6M)),NA())</f>
        <v>1.1368242561061665E-2</v>
      </c>
      <c r="M2757" s="183">
        <f>IFERROR(_xll.qlIndexFixing(Index1Y,$H2757,TRUE,_xll.ohTrigger(RecalcTrigger,Trigger1Y)),NA())</f>
        <v>1.1721986737949299E-2</v>
      </c>
      <c r="N2757" s="182">
        <f>IFERROR(_xll.qlIndexFixing(ONIndex1M,I2757,TRUE,_xll.ohTrigger(RecalcTrigger,Trigger1M)),NA())</f>
        <v>1.0999863875200688E-2</v>
      </c>
      <c r="O2757" s="44">
        <f>IFERROR(_xll.qlIndexFixing(ONIndex3M,I2757,TRUE,_xll.ohTrigger(RecalcTrigger,Trigger3M)),NA())</f>
        <v>1.0934800295716585E-2</v>
      </c>
      <c r="P2757" s="44">
        <f>IFERROR(_xll.qlIndexFixing(ONIndex6M,I2757,TRUE,_xll.ohTrigger(RecalcTrigger,Trigger6M)),NA())</f>
        <v>1.1302025832735652E-2</v>
      </c>
      <c r="Q2757" s="183">
        <f>IFERROR(_xll.qlIndexFixing(ONIndex1Y,I2757,TRUE,_xll.ohTrigger(RecalcTrigger,Trigger1Y)),NA())</f>
        <v>1.1735906935221863E-2</v>
      </c>
    </row>
    <row r="2758" spans="2:17" x14ac:dyDescent="0.2">
      <c r="B2758" s="39" t="s">
        <v>42</v>
      </c>
      <c r="D2758" s="42">
        <f>_xll.qlCalendarAdvance(Calendar,$D2757,B2758,"f",FALSE)</f>
        <v>58803</v>
      </c>
      <c r="E2758" s="177">
        <f>_xll.qlInterestRateIndexValueDate(IndexON,D2758)</f>
        <v>58803</v>
      </c>
      <c r="F2758" s="193">
        <f>IFERROR(_xll.qlIndexFixing(IndexON,D2758,TRUE,_xll.ohTrigger(RecalcTrigger,TriggerON)),NA())</f>
        <v>1.106795981384856E-2</v>
      </c>
      <c r="H2758" s="42">
        <f>_xll.qlCalendarAdvance(Calendar,$H2757,B2758,"f",FALSE)</f>
        <v>58803</v>
      </c>
      <c r="I2758" s="177">
        <f>_xll.qlInterestRateIndexValueDate(Index1M,$H2758)</f>
        <v>58805</v>
      </c>
      <c r="J2758" s="182">
        <f>IFERROR(_xll.qlIndexFixing(Index1M,$H2758,TRUE,_xll.ohTrigger(RecalcTrigger,Trigger1M)),NA())</f>
        <v>1.0996436954988087E-2</v>
      </c>
      <c r="K2758" s="44">
        <f>IFERROR(_xll.qlIndexFixing(Index3M,H2758,TRUE,_xll.ohTrigger(RecalcTrigger,Trigger3M)),NA())</f>
        <v>1.0902953919588398E-2</v>
      </c>
      <c r="L2758" s="44">
        <f>IFERROR(_xll.qlIndexFixing(Index6M,$H2758,TRUE,_xll.ohTrigger(RecalcTrigger,Trigger6M)),NA())</f>
        <v>1.1371032540657149E-2</v>
      </c>
      <c r="M2758" s="183">
        <f>IFERROR(_xll.qlIndexFixing(Index1Y,$H2758,TRUE,_xll.ohTrigger(RecalcTrigger,Trigger1Y)),NA())</f>
        <v>1.1719010027979277E-2</v>
      </c>
      <c r="N2758" s="182">
        <f>IFERROR(_xll.qlIndexFixing(ONIndex1M,I2758,TRUE,_xll.ohTrigger(RecalcTrigger,Trigger1M)),NA())</f>
        <v>1.0996544213695003E-2</v>
      </c>
      <c r="O2758" s="44">
        <f>IFERROR(_xll.qlIndexFixing(ONIndex3M,I2758,TRUE,_xll.ohTrigger(RecalcTrigger,Trigger3M)),NA())</f>
        <v>1.0927689025024279E-2</v>
      </c>
      <c r="P2758" s="44">
        <f>IFERROR(_xll.qlIndexFixing(ONIndex6M,I2758,TRUE,_xll.ohTrigger(RecalcTrigger,Trigger6M)),NA())</f>
        <v>1.1304702578600612E-2</v>
      </c>
      <c r="Q2758" s="183">
        <f>IFERROR(_xll.qlIndexFixing(ONIndex1Y,I2758,TRUE,_xll.ohTrigger(RecalcTrigger,Trigger1Y)),NA())</f>
        <v>1.1732060781426412E-2</v>
      </c>
    </row>
    <row r="2759" spans="2:17" x14ac:dyDescent="0.2">
      <c r="B2759" s="39" t="s">
        <v>42</v>
      </c>
      <c r="D2759" s="42">
        <f>_xll.qlCalendarAdvance(Calendar,$D2758,B2759,"f",FALSE)</f>
        <v>58810</v>
      </c>
      <c r="E2759" s="177">
        <f>_xll.qlInterestRateIndexValueDate(IndexON,D2759)</f>
        <v>58810</v>
      </c>
      <c r="F2759" s="193">
        <f>IFERROR(_xll.qlIndexFixing(IndexON,D2759,TRUE,_xll.ohTrigger(RecalcTrigger,TriggerON)),NA())</f>
        <v>1.1065007667241389E-2</v>
      </c>
      <c r="H2759" s="42">
        <f>_xll.qlCalendarAdvance(Calendar,$H2758,B2759,"f",FALSE)</f>
        <v>58810</v>
      </c>
      <c r="I2759" s="177">
        <f>_xll.qlInterestRateIndexValueDate(Index1M,$H2759)</f>
        <v>58812</v>
      </c>
      <c r="J2759" s="182">
        <f>IFERROR(_xll.qlIndexFixing(Index1M,$H2759,TRUE,_xll.ohTrigger(RecalcTrigger,Trigger1M)),NA())</f>
        <v>1.0993239068217697E-2</v>
      </c>
      <c r="K2759" s="44">
        <f>IFERROR(_xll.qlIndexFixing(Index3M,H2759,TRUE,_xll.ohTrigger(RecalcTrigger,Trigger3M)),NA())</f>
        <v>1.0896271202669006E-2</v>
      </c>
      <c r="L2759" s="44">
        <f>IFERROR(_xll.qlIndexFixing(Index6M,$H2759,TRUE,_xll.ohTrigger(RecalcTrigger,Trigger6M)),NA())</f>
        <v>1.1373448571291784E-2</v>
      </c>
      <c r="M2759" s="183">
        <f>IFERROR(_xll.qlIndexFixing(Index1Y,$H2759,TRUE,_xll.ohTrigger(RecalcTrigger,Trigger1Y)),NA())</f>
        <v>1.1716069846685887E-2</v>
      </c>
      <c r="N2759" s="182">
        <f>IFERROR(_xll.qlIndexFixing(ONIndex1M,I2759,TRUE,_xll.ohTrigger(RecalcTrigger,Trigger1M)),NA())</f>
        <v>1.0993271679451411E-2</v>
      </c>
      <c r="O2759" s="44">
        <f>IFERROR(_xll.qlIndexFixing(ONIndex3M,I2759,TRUE,_xll.ohTrigger(RecalcTrigger,Trigger3M)),NA())</f>
        <v>1.0920643087830584E-2</v>
      </c>
      <c r="P2759" s="44">
        <f>IFERROR(_xll.qlIndexFixing(ONIndex6M,I2759,TRUE,_xll.ohTrigger(RecalcTrigger,Trigger6M)),NA())</f>
        <v>1.1307387196088925E-2</v>
      </c>
      <c r="Q2759" s="183">
        <f>IFERROR(_xll.qlIndexFixing(ONIndex1Y,I2759,TRUE,_xll.ohTrigger(RecalcTrigger,Trigger1Y)),NA())</f>
        <v>1.1728249182230144E-2</v>
      </c>
    </row>
    <row r="2760" spans="2:17" x14ac:dyDescent="0.2">
      <c r="B2760" s="39" t="s">
        <v>42</v>
      </c>
      <c r="D2760" s="42">
        <f>_xll.qlCalendarAdvance(Calendar,$D2759,B2760,"f",FALSE)</f>
        <v>58817</v>
      </c>
      <c r="E2760" s="177">
        <f>_xll.qlInterestRateIndexValueDate(IndexON,D2760)</f>
        <v>58817</v>
      </c>
      <c r="F2760" s="193">
        <f>IFERROR(_xll.qlIndexFixing(IndexON,D2760,TRUE,_xll.ohTrigger(RecalcTrigger,TriggerON)),NA())</f>
        <v>1.1062102905370352E-2</v>
      </c>
      <c r="H2760" s="42">
        <f>_xll.qlCalendarAdvance(Calendar,$H2759,B2760,"f",FALSE)</f>
        <v>58817</v>
      </c>
      <c r="I2760" s="177">
        <f>_xll.qlInterestRateIndexValueDate(Index1M,$H2760)</f>
        <v>58819</v>
      </c>
      <c r="J2760" s="182">
        <f>IFERROR(_xll.qlIndexFixing(Index1M,$H2760,TRUE,_xll.ohTrigger(RecalcTrigger,Trigger1M)),NA())</f>
        <v>1.0990088570672352E-2</v>
      </c>
      <c r="K2760" s="44">
        <f>IFERROR(_xll.qlIndexFixing(Index3M,H2760,TRUE,_xll.ohTrigger(RecalcTrigger,Trigger3M)),NA())</f>
        <v>1.0889654821541583E-2</v>
      </c>
      <c r="L2760" s="44">
        <f>IFERROR(_xll.qlIndexFixing(Index6M,$H2760,TRUE,_xll.ohTrigger(RecalcTrigger,Trigger6M)),NA())</f>
        <v>1.1376253763953811E-2</v>
      </c>
      <c r="M2760" s="183">
        <f>IFERROR(_xll.qlIndexFixing(Index1Y,$H2760,TRUE,_xll.ohTrigger(RecalcTrigger,Trigger1Y)),NA())</f>
        <v>1.1713166254933099E-2</v>
      </c>
      <c r="N2760" s="182">
        <f>IFERROR(_xll.qlIndexFixing(ONIndex1M,I2760,TRUE,_xll.ohTrigger(RecalcTrigger,Trigger1M)),NA())</f>
        <v>1.0990046354324434E-2</v>
      </c>
      <c r="O2760" s="44">
        <f>IFERROR(_xll.qlIndexFixing(ONIndex3M,I2760,TRUE,_xll.ohTrigger(RecalcTrigger,Trigger3M)),NA())</f>
        <v>1.0913662604279395E-2</v>
      </c>
      <c r="P2760" s="44">
        <f>IFERROR(_xll.qlIndexFixing(ONIndex6M,I2760,TRUE,_xll.ohTrigger(RecalcTrigger,Trigger6M)),NA())</f>
        <v>1.1310079686399632E-2</v>
      </c>
      <c r="Q2760" s="183">
        <f>IFERROR(_xll.qlIndexFixing(ONIndex1Y,I2760,TRUE,_xll.ohTrigger(RecalcTrigger,Trigger1Y)),NA())</f>
        <v>1.1724472198064717E-2</v>
      </c>
    </row>
    <row r="2761" spans="2:17" x14ac:dyDescent="0.2">
      <c r="B2761" s="39" t="s">
        <v>42</v>
      </c>
      <c r="D2761" s="42">
        <f>_xll.qlCalendarAdvance(Calendar,$D2760,B2761,"f",FALSE)</f>
        <v>58824</v>
      </c>
      <c r="E2761" s="177">
        <f>_xll.qlInterestRateIndexValueDate(IndexON,D2761)</f>
        <v>58824</v>
      </c>
      <c r="F2761" s="193">
        <f>IFERROR(_xll.qlIndexFixing(IndexON,D2761,TRUE,_xll.ohTrigger(RecalcTrigger,TriggerON)),NA())</f>
        <v>1.1059245609930102E-2</v>
      </c>
      <c r="H2761" s="42">
        <f>_xll.qlCalendarAdvance(Calendar,$H2760,B2761,"f",FALSE)</f>
        <v>58824</v>
      </c>
      <c r="I2761" s="177">
        <f>_xll.qlInterestRateIndexValueDate(Index1M,$H2761)</f>
        <v>58826</v>
      </c>
      <c r="J2761" s="182">
        <f>IFERROR(_xll.qlIndexFixing(Index1M,$H2761,TRUE,_xll.ohTrigger(RecalcTrigger,Trigger1M)),NA())</f>
        <v>1.0986985544211569E-2</v>
      </c>
      <c r="K2761" s="44">
        <f>IFERROR(_xll.qlIndexFixing(Index3M,H2761,TRUE,_xll.ohTrigger(RecalcTrigger,Trigger3M)),NA())</f>
        <v>1.0883104896035611E-2</v>
      </c>
      <c r="L2761" s="44">
        <f>IFERROR(_xll.qlIndexFixing(Index6M,$H2761,TRUE,_xll.ohTrigger(RecalcTrigger,Trigger6M)),NA())</f>
        <v>1.1379066892197753E-2</v>
      </c>
      <c r="M2761" s="183">
        <f>IFERROR(_xll.qlIndexFixing(Index1Y,$H2761,TRUE,_xll.ohTrigger(RecalcTrigger,Trigger1Y)),NA())</f>
        <v>1.171029931358817E-2</v>
      </c>
      <c r="N2761" s="182">
        <f>IFERROR(_xll.qlIndexFixing(ONIndex1M,I2761,TRUE,_xll.ohTrigger(RecalcTrigger,Trigger1M)),NA())</f>
        <v>1.0986868320248533E-2</v>
      </c>
      <c r="O2761" s="44">
        <f>IFERROR(_xll.qlIndexFixing(ONIndex3M,I2761,TRUE,_xll.ohTrigger(RecalcTrigger,Trigger3M)),NA())</f>
        <v>1.0906747693875118E-2</v>
      </c>
      <c r="P2761" s="44">
        <f>IFERROR(_xll.qlIndexFixing(ONIndex6M,I2761,TRUE,_xll.ohTrigger(RecalcTrigger,Trigger6M)),NA())</f>
        <v>1.131278005081171E-2</v>
      </c>
      <c r="Q2761" s="183">
        <f>IFERROR(_xll.qlIndexFixing(ONIndex1Y,I2761,TRUE,_xll.ohTrigger(RecalcTrigger,Trigger1Y)),NA())</f>
        <v>1.17207298896016E-2</v>
      </c>
    </row>
    <row r="2762" spans="2:17" x14ac:dyDescent="0.2">
      <c r="B2762" s="39" t="s">
        <v>42</v>
      </c>
      <c r="D2762" s="42">
        <f>_xll.qlCalendarAdvance(Calendar,$D2761,B2762,"f",FALSE)</f>
        <v>58831</v>
      </c>
      <c r="E2762" s="177">
        <f>_xll.qlInterestRateIndexValueDate(IndexON,D2762)</f>
        <v>58831</v>
      </c>
      <c r="F2762" s="193">
        <f>IFERROR(_xll.qlIndexFixing(IndexON,D2762,TRUE,_xll.ohTrigger(RecalcTrigger,TriggerON)),NA())</f>
        <v>1.105643586237548E-2</v>
      </c>
      <c r="H2762" s="42">
        <f>_xll.qlCalendarAdvance(Calendar,$H2761,B2762,"f",FALSE)</f>
        <v>58831</v>
      </c>
      <c r="I2762" s="177">
        <f>_xll.qlInterestRateIndexValueDate(Index1M,$H2762)</f>
        <v>58833</v>
      </c>
      <c r="J2762" s="182">
        <f>IFERROR(_xll.qlIndexFixing(Index1M,$H2762,TRUE,_xll.ohTrigger(RecalcTrigger,Trigger1M)),NA())</f>
        <v>1.0983930070694869E-2</v>
      </c>
      <c r="K2762" s="44">
        <f>IFERROR(_xll.qlIndexFixing(Index3M,H2762,TRUE,_xll.ohTrigger(RecalcTrigger,Trigger3M)),NA())</f>
        <v>1.0876621545984122E-2</v>
      </c>
      <c r="L2762" s="44">
        <f>IFERROR(_xll.qlIndexFixing(Index6M,$H2762,TRUE,_xll.ohTrigger(RecalcTrigger,Trigger6M)),NA())</f>
        <v>1.1381887957114891E-2</v>
      </c>
      <c r="M2762" s="183">
        <f>IFERROR(_xll.qlIndexFixing(Index1Y,$H2762,TRUE,_xll.ohTrigger(RecalcTrigger,Trigger1Y)),NA())</f>
        <v>1.1707469083521643E-2</v>
      </c>
      <c r="N2762" s="182">
        <f>IFERROR(_xll.qlIndexFixing(ONIndex1M,I2762,TRUE,_xll.ohTrigger(RecalcTrigger,Trigger1M)),NA())</f>
        <v>1.0983737658758486E-2</v>
      </c>
      <c r="O2762" s="44">
        <f>IFERROR(_xll.qlIndexFixing(ONIndex3M,I2762,TRUE,_xll.ohTrigger(RecalcTrigger,Trigger3M)),NA())</f>
        <v>1.0899898476441905E-2</v>
      </c>
      <c r="P2762" s="44">
        <f>IFERROR(_xll.qlIndexFixing(ONIndex6M,I2762,TRUE,_xll.ohTrigger(RecalcTrigger,Trigger6M)),NA())</f>
        <v>1.1315488290044584E-2</v>
      </c>
      <c r="Q2762" s="183">
        <f>IFERROR(_xll.qlIndexFixing(ONIndex1Y,I2762,TRUE,_xll.ohTrigger(RecalcTrigger,Trigger1Y)),NA())</f>
        <v>1.1717022317032644E-2</v>
      </c>
    </row>
    <row r="2763" spans="2:17" x14ac:dyDescent="0.2">
      <c r="B2763" s="39" t="s">
        <v>42</v>
      </c>
      <c r="D2763" s="42">
        <f>_xll.qlCalendarAdvance(Calendar,$D2762,B2763,"f",FALSE)</f>
        <v>58838</v>
      </c>
      <c r="E2763" s="177">
        <f>_xll.qlInterestRateIndexValueDate(IndexON,D2763)</f>
        <v>58838</v>
      </c>
      <c r="F2763" s="193">
        <f>IFERROR(_xll.qlIndexFixing(IndexON,D2763,TRUE,_xll.ohTrigger(RecalcTrigger,TriggerON)),NA())</f>
        <v>1.1053673744481074E-2</v>
      </c>
      <c r="H2763" s="42">
        <f>_xll.qlCalendarAdvance(Calendar,$H2762,B2763,"f",FALSE)</f>
        <v>58838</v>
      </c>
      <c r="I2763" s="177">
        <f>_xll.qlInterestRateIndexValueDate(Index1M,$H2763)</f>
        <v>58840</v>
      </c>
      <c r="J2763" s="182">
        <f>IFERROR(_xll.qlIndexFixing(Index1M,$H2763,TRUE,_xll.ohTrigger(RecalcTrigger,Trigger1M)),NA())</f>
        <v>1.0981097265383115E-2</v>
      </c>
      <c r="K2763" s="44">
        <f>IFERROR(_xll.qlIndexFixing(Index3M,H2763,TRUE,_xll.ohTrigger(RecalcTrigger,Trigger3M)),NA())</f>
        <v>1.0870486865846817E-2</v>
      </c>
      <c r="L2763" s="44">
        <f>IFERROR(_xll.qlIndexFixing(Index6M,$H2763,TRUE,_xll.ohTrigger(RecalcTrigger,Trigger6M)),NA())</f>
        <v>1.1384716959795626E-2</v>
      </c>
      <c r="M2763" s="183">
        <f>IFERROR(_xll.qlIndexFixing(Index1Y,$H2763,TRUE,_xll.ohTrigger(RecalcTrigger,Trigger1Y)),NA())</f>
        <v>1.1704675625607343E-2</v>
      </c>
      <c r="N2763" s="182">
        <f>IFERROR(_xll.qlIndexFixing(ONIndex1M,I2763,TRUE,_xll.ohTrigger(RecalcTrigger,Trigger1M)),NA())</f>
        <v>1.098065445202856E-2</v>
      </c>
      <c r="O2763" s="44">
        <f>IFERROR(_xll.qlIndexFixing(ONIndex3M,I2763,TRUE,_xll.ohTrigger(RecalcTrigger,Trigger3M)),NA())</f>
        <v>1.0893115071803905E-2</v>
      </c>
      <c r="P2763" s="44">
        <f>IFERROR(_xll.qlIndexFixing(ONIndex6M,I2763,TRUE,_xll.ohTrigger(RecalcTrigger,Trigger6M)),NA())</f>
        <v>1.1318204405057486E-2</v>
      </c>
      <c r="Q2763" s="183">
        <f>IFERROR(_xll.qlIndexFixing(ONIndex1Y,I2763,TRUE,_xll.ohTrigger(RecalcTrigger,Trigger1Y)),NA())</f>
        <v>1.1713349541029316E-2</v>
      </c>
    </row>
    <row r="2764" spans="2:17" x14ac:dyDescent="0.2">
      <c r="B2764" s="39" t="s">
        <v>42</v>
      </c>
      <c r="D2764" s="42">
        <f>_xll.qlCalendarAdvance(Calendar,$D2763,B2764,"f",FALSE)</f>
        <v>58845</v>
      </c>
      <c r="E2764" s="177">
        <f>_xll.qlInterestRateIndexValueDate(IndexON,D2764)</f>
        <v>58845</v>
      </c>
      <c r="F2764" s="193">
        <f>IFERROR(_xll.qlIndexFixing(IndexON,D2764,TRUE,_xll.ohTrigger(RecalcTrigger,TriggerON)),NA())</f>
        <v>1.1050959337941535E-2</v>
      </c>
      <c r="H2764" s="42">
        <f>_xll.qlCalendarAdvance(Calendar,$H2763,B2764,"f",FALSE)</f>
        <v>58845</v>
      </c>
      <c r="I2764" s="177">
        <f>_xll.qlInterestRateIndexValueDate(Index1M,$H2764)</f>
        <v>58847</v>
      </c>
      <c r="J2764" s="182">
        <f>IFERROR(_xll.qlIndexFixing(Index1M,$H2764,TRUE,_xll.ohTrigger(RecalcTrigger,Trigger1M)),NA())</f>
        <v>1.0978123847554018E-2</v>
      </c>
      <c r="K2764" s="44">
        <f>IFERROR(_xll.qlIndexFixing(Index3M,H2764,TRUE,_xll.ohTrigger(RecalcTrigger,Trigger3M)),NA())</f>
        <v>1.0864132423019607E-2</v>
      </c>
      <c r="L2764" s="44">
        <f>IFERROR(_xll.qlIndexFixing(Index6M,$H2764,TRUE,_xll.ohTrigger(RecalcTrigger,Trigger6M)),NA())</f>
        <v>1.1387553901330795E-2</v>
      </c>
      <c r="M2764" s="183">
        <f>IFERROR(_xll.qlIndexFixing(Index1Y,$H2764,TRUE,_xll.ohTrigger(RecalcTrigger,Trigger1Y)),NA())</f>
        <v>1.1701919000723038E-2</v>
      </c>
      <c r="N2764" s="182">
        <f>IFERROR(_xll.qlIndexFixing(ONIndex1M,I2764,TRUE,_xll.ohTrigger(RecalcTrigger,Trigger1M)),NA())</f>
        <v>1.097761878167347E-2</v>
      </c>
      <c r="O2764" s="44">
        <f>IFERROR(_xll.qlIndexFixing(ONIndex3M,I2764,TRUE,_xll.ohTrigger(RecalcTrigger,Trigger3M)),NA())</f>
        <v>1.0886397599945141E-2</v>
      </c>
      <c r="P2764" s="44">
        <f>IFERROR(_xll.qlIndexFixing(ONIndex6M,I2764,TRUE,_xll.ohTrigger(RecalcTrigger,Trigger6M)),NA())</f>
        <v>1.1320928397369201E-2</v>
      </c>
      <c r="Q2764" s="183">
        <f>IFERROR(_xll.qlIndexFixing(ONIndex1Y,I2764,TRUE,_xll.ohTrigger(RecalcTrigger,Trigger1Y)),NA())</f>
        <v>1.1709711621943342E-2</v>
      </c>
    </row>
    <row r="2765" spans="2:17" x14ac:dyDescent="0.2">
      <c r="B2765" s="39" t="s">
        <v>42</v>
      </c>
      <c r="D2765" s="42">
        <f>_xll.qlCalendarAdvance(Calendar,$D2764,B2765,"f",FALSE)</f>
        <v>58852</v>
      </c>
      <c r="E2765" s="177">
        <f>_xll.qlInterestRateIndexValueDate(IndexON,D2765)</f>
        <v>58852</v>
      </c>
      <c r="F2765" s="193">
        <f>IFERROR(_xll.qlIndexFixing(IndexON,D2765,TRUE,_xll.ohTrigger(RecalcTrigger,TriggerON)),NA())</f>
        <v>1.1048292724211706E-2</v>
      </c>
      <c r="H2765" s="42">
        <f>_xll.qlCalendarAdvance(Calendar,$H2764,B2765,"f",FALSE)</f>
        <v>58852</v>
      </c>
      <c r="I2765" s="177">
        <f>_xll.qlInterestRateIndexValueDate(Index1M,$H2765)</f>
        <v>58854</v>
      </c>
      <c r="J2765" s="182">
        <f>IFERROR(_xll.qlIndexFixing(Index1M,$H2765,TRUE,_xll.ohTrigger(RecalcTrigger,Trigger1M)),NA())</f>
        <v>1.0975198198944927E-2</v>
      </c>
      <c r="K2765" s="44">
        <f>IFERROR(_xll.qlIndexFixing(Index3M,H2765,TRUE,_xll.ohTrigger(RecalcTrigger,Trigger3M)),NA())</f>
        <v>1.0857844904467959E-2</v>
      </c>
      <c r="L2765" s="44">
        <f>IFERROR(_xll.qlIndexFixing(Index6M,$H2765,TRUE,_xll.ohTrigger(RecalcTrigger,Trigger6M)),NA())</f>
        <v>1.1390398782811683E-2</v>
      </c>
      <c r="M2765" s="183">
        <f>IFERROR(_xll.qlIndexFixing(Index1Y,$H2765,TRUE,_xll.ohTrigger(RecalcTrigger,Trigger1Y)),NA())</f>
        <v>1.1699199269749126E-2</v>
      </c>
      <c r="N2765" s="182">
        <f>IFERROR(_xll.qlIndexFixing(ONIndex1M,I2765,TRUE,_xll.ohTrigger(RecalcTrigger,Trigger1M)),NA())</f>
        <v>1.0974630729387869E-2</v>
      </c>
      <c r="O2765" s="44">
        <f>IFERROR(_xll.qlIndexFixing(ONIndex3M,I2765,TRUE,_xll.ohTrigger(RecalcTrigger,Trigger3M)),NA())</f>
        <v>1.0879746180849637E-2</v>
      </c>
      <c r="P2765" s="44">
        <f>IFERROR(_xll.qlIndexFixing(ONIndex6M,I2765,TRUE,_xll.ohTrigger(RecalcTrigger,Trigger6M)),NA())</f>
        <v>1.1323660267619218E-2</v>
      </c>
      <c r="Q2765" s="183">
        <f>IFERROR(_xll.qlIndexFixing(ONIndex1Y,I2765,TRUE,_xll.ohTrigger(RecalcTrigger,Trigger1Y)),NA())</f>
        <v>1.1706108620366251E-2</v>
      </c>
    </row>
    <row r="2766" spans="2:17" x14ac:dyDescent="0.2">
      <c r="B2766" s="39" t="s">
        <v>42</v>
      </c>
      <c r="D2766" s="42">
        <f>_xll.qlCalendarAdvance(Calendar,$D2765,B2766,"f",FALSE)</f>
        <v>58859</v>
      </c>
      <c r="E2766" s="177">
        <f>_xll.qlInterestRateIndexValueDate(IndexON,D2766)</f>
        <v>58859</v>
      </c>
      <c r="F2766" s="193">
        <f>IFERROR(_xll.qlIndexFixing(IndexON,D2766,TRUE,_xll.ohTrigger(RecalcTrigger,TriggerON)),NA())</f>
        <v>1.1045673984986237E-2</v>
      </c>
      <c r="H2766" s="42">
        <f>_xll.qlCalendarAdvance(Calendar,$H2765,B2766,"f",FALSE)</f>
        <v>58859</v>
      </c>
      <c r="I2766" s="177">
        <f>_xll.qlInterestRateIndexValueDate(Index1M,$H2766)</f>
        <v>58861</v>
      </c>
      <c r="J2766" s="182">
        <f>IFERROR(_xll.qlIndexFixing(Index1M,$H2766,TRUE,_xll.ohTrigger(RecalcTrigger,Trigger1M)),NA())</f>
        <v>1.0972320401401805E-2</v>
      </c>
      <c r="K2766" s="44">
        <f>IFERROR(_xll.qlIndexFixing(Index3M,H2766,TRUE,_xll.ohTrigger(RecalcTrigger,Trigger3M)),NA())</f>
        <v>1.0851624430034882E-2</v>
      </c>
      <c r="L2766" s="44">
        <f>IFERROR(_xll.qlIndexFixing(Index6M,$H2766,TRUE,_xll.ohTrigger(RecalcTrigger,Trigger6M)),NA())</f>
        <v>1.139325160532957E-2</v>
      </c>
      <c r="M2766" s="183">
        <f>IFERROR(_xll.qlIndexFixing(Index1Y,$H2766,TRUE,_xll.ohTrigger(RecalcTrigger,Trigger1Y)),NA())</f>
        <v>1.1696516493569507E-2</v>
      </c>
      <c r="N2766" s="182">
        <f>IFERROR(_xll.qlIndexFixing(ONIndex1M,I2766,TRUE,_xll.ohTrigger(RecalcTrigger,Trigger1M)),NA())</f>
        <v>1.0971690377346022E-2</v>
      </c>
      <c r="O2766" s="44">
        <f>IFERROR(_xll.qlIndexFixing(ONIndex3M,I2766,TRUE,_xll.ohTrigger(RecalcTrigger,Trigger3M)),NA())</f>
        <v>1.0873160934021797E-2</v>
      </c>
      <c r="P2766" s="44">
        <f>IFERROR(_xll.qlIndexFixing(ONIndex6M,I2766,TRUE,_xll.ohTrigger(RecalcTrigger,Trigger6M)),NA())</f>
        <v>1.1326400017086513E-2</v>
      </c>
      <c r="Q2766" s="183">
        <f>IFERROR(_xll.qlIndexFixing(ONIndex1Y,I2766,TRUE,_xll.ohTrigger(RecalcTrigger,Trigger1Y)),NA())</f>
        <v>1.1702540596569833E-2</v>
      </c>
    </row>
    <row r="2767" spans="2:17" x14ac:dyDescent="0.2">
      <c r="B2767" s="39" t="s">
        <v>42</v>
      </c>
      <c r="D2767" s="42">
        <f>_xll.qlCalendarAdvance(Calendar,$D2766,B2767,"f",FALSE)</f>
        <v>58866</v>
      </c>
      <c r="E2767" s="177">
        <f>_xll.qlInterestRateIndexValueDate(IndexON,D2767)</f>
        <v>58866</v>
      </c>
      <c r="F2767" s="193">
        <f>IFERROR(_xll.qlIndexFixing(IndexON,D2767,TRUE,_xll.ohTrigger(RecalcTrigger,TriggerON)),NA())</f>
        <v>1.1043103201959781E-2</v>
      </c>
      <c r="H2767" s="42">
        <f>_xll.qlCalendarAdvance(Calendar,$H2766,B2767,"f",FALSE)</f>
        <v>58866</v>
      </c>
      <c r="I2767" s="177">
        <f>_xll.qlInterestRateIndexValueDate(Index1M,$H2767)</f>
        <v>58868</v>
      </c>
      <c r="J2767" s="182">
        <f>IFERROR(_xll.qlIndexFixing(Index1M,$H2767,TRUE,_xll.ohTrigger(RecalcTrigger,Trigger1M)),NA())</f>
        <v>1.0969368862428219E-2</v>
      </c>
      <c r="K2767" s="44">
        <f>IFERROR(_xll.qlIndexFixing(Index3M,H2767,TRUE,_xll.ohTrigger(RecalcTrigger,Trigger3M)),NA())</f>
        <v>1.0844681940494894E-2</v>
      </c>
      <c r="L2767" s="44">
        <f>IFERROR(_xll.qlIndexFixing(Index6M,$H2767,TRUE,_xll.ohTrigger(RecalcTrigger,Trigger6M)),NA())</f>
        <v>1.1398048763062716E-2</v>
      </c>
      <c r="M2767" s="183">
        <f>IFERROR(_xll.qlIndexFixing(Index1Y,$H2767,TRUE,_xll.ohTrigger(RecalcTrigger,Trigger1Y)),NA())</f>
        <v>1.1693870733072462E-2</v>
      </c>
      <c r="N2767" s="182">
        <f>IFERROR(_xll.qlIndexFixing(ONIndex1M,I2767,TRUE,_xll.ohTrigger(RecalcTrigger,Trigger1M)),NA())</f>
        <v>1.0968797807002773E-2</v>
      </c>
      <c r="O2767" s="44">
        <f>IFERROR(_xll.qlIndexFixing(ONIndex3M,I2767,TRUE,_xll.ohTrigger(RecalcTrigger,Trigger3M)),NA())</f>
        <v>1.0866641979445646E-2</v>
      </c>
      <c r="P2767" s="44">
        <f>IFERROR(_xll.qlIndexFixing(ONIndex6M,I2767,TRUE,_xll.ohTrigger(RecalcTrigger,Trigger6M)),NA())</f>
        <v>1.132914764673032E-2</v>
      </c>
      <c r="Q2767" s="183">
        <f>IFERROR(_xll.qlIndexFixing(ONIndex1Y,I2767,TRUE,_xll.ohTrigger(RecalcTrigger,Trigger1Y)),NA())</f>
        <v>1.1699007611225554E-2</v>
      </c>
    </row>
    <row r="2768" spans="2:17" x14ac:dyDescent="0.2">
      <c r="B2768" s="39" t="s">
        <v>42</v>
      </c>
      <c r="D2768" s="42">
        <f>_xll.qlCalendarAdvance(Calendar,$D2767,B2768,"f",FALSE)</f>
        <v>58873</v>
      </c>
      <c r="E2768" s="177">
        <f>_xll.qlInterestRateIndexValueDate(IndexON,D2768)</f>
        <v>58873</v>
      </c>
      <c r="F2768" s="193">
        <f>IFERROR(_xll.qlIndexFixing(IndexON,D2768,TRUE,_xll.ohTrigger(RecalcTrigger,TriggerON)),NA())</f>
        <v>1.1040580456587179E-2</v>
      </c>
      <c r="H2768" s="42">
        <f>_xll.qlCalendarAdvance(Calendar,$H2767,B2768,"f",FALSE)</f>
        <v>58873</v>
      </c>
      <c r="I2768" s="177">
        <f>_xll.qlInterestRateIndexValueDate(Index1M,$H2768)</f>
        <v>58875</v>
      </c>
      <c r="J2768" s="182">
        <f>IFERROR(_xll.qlIndexFixing(Index1M,$H2768,TRUE,_xll.ohTrigger(RecalcTrigger,Trigger1M)),NA())</f>
        <v>1.0966574159208391E-2</v>
      </c>
      <c r="K2768" s="44">
        <f>IFERROR(_xll.qlIndexFixing(Index3M,H2768,TRUE,_xll.ohTrigger(RecalcTrigger,Trigger3M)),NA())</f>
        <v>1.083860985500917E-2</v>
      </c>
      <c r="L2768" s="44">
        <f>IFERROR(_xll.qlIndexFixing(Index6M,$H2768,TRUE,_xll.ohTrigger(RecalcTrigger,Trigger6M)),NA())</f>
        <v>1.1400920763067415E-2</v>
      </c>
      <c r="M2768" s="183">
        <f>IFERROR(_xll.qlIndexFixing(Index1Y,$H2768,TRUE,_xll.ohTrigger(RecalcTrigger,Trigger1Y)),NA())</f>
        <v>1.1691262049148683E-2</v>
      </c>
      <c r="N2768" s="182">
        <f>IFERROR(_xll.qlIndexFixing(ONIndex1M,I2768,TRUE,_xll.ohTrigger(RecalcTrigger,Trigger1M)),NA())</f>
        <v>1.0965953100372516E-2</v>
      </c>
      <c r="O2768" s="44">
        <f>IFERROR(_xll.qlIndexFixing(ONIndex3M,I2768,TRUE,_xll.ohTrigger(RecalcTrigger,Trigger3M)),NA())</f>
        <v>1.0860189436785461E-2</v>
      </c>
      <c r="P2768" s="44">
        <f>IFERROR(_xll.qlIndexFixing(ONIndex6M,I2768,TRUE,_xll.ohTrigger(RecalcTrigger,Trigger6M)),NA())</f>
        <v>1.1331903157589807E-2</v>
      </c>
      <c r="Q2768" s="183">
        <f>IFERROR(_xll.qlIndexFixing(ONIndex1Y,I2768,TRUE,_xll.ohTrigger(RecalcTrigger,Trigger1Y)),NA())</f>
        <v>1.1695509724685138E-2</v>
      </c>
    </row>
    <row r="2769" spans="2:17" x14ac:dyDescent="0.2">
      <c r="B2769" s="39" t="s">
        <v>42</v>
      </c>
      <c r="D2769" s="42">
        <f>_xll.qlCalendarAdvance(Calendar,$D2768,B2769,"f",FALSE)</f>
        <v>58880</v>
      </c>
      <c r="E2769" s="177">
        <f>_xll.qlInterestRateIndexValueDate(IndexON,D2769)</f>
        <v>58880</v>
      </c>
      <c r="F2769" s="193">
        <f>IFERROR(_xll.qlIndexFixing(IndexON,D2769,TRUE,_xll.ohTrigger(RecalcTrigger,TriggerON)),NA())</f>
        <v>1.1038105830882827E-2</v>
      </c>
      <c r="H2769" s="42">
        <f>_xll.qlCalendarAdvance(Calendar,$H2768,B2769,"f",FALSE)</f>
        <v>58880</v>
      </c>
      <c r="I2769" s="177">
        <f>_xll.qlInterestRateIndexValueDate(Index1M,$H2769)</f>
        <v>58882</v>
      </c>
      <c r="J2769" s="182">
        <f>IFERROR(_xll.qlIndexFixing(Index1M,$H2769,TRUE,_xll.ohTrigger(RecalcTrigger,Trigger1M)),NA())</f>
        <v>1.0963880114891744E-2</v>
      </c>
      <c r="K2769" s="44">
        <f>IFERROR(_xll.qlIndexFixing(Index3M,H2769,TRUE,_xll.ohTrigger(RecalcTrigger,Trigger3M)),NA())</f>
        <v>1.0832605205250014E-2</v>
      </c>
      <c r="L2769" s="44">
        <f>IFERROR(_xll.qlIndexFixing(Index6M,$H2769,TRUE,_xll.ohTrigger(RecalcTrigger,Trigger6M)),NA())</f>
        <v>1.1403800709141293E-2</v>
      </c>
      <c r="M2769" s="183">
        <f>IFERROR(_xll.qlIndexFixing(Index1Y,$H2769,TRUE,_xll.ohTrigger(RecalcTrigger,Trigger1Y)),NA())</f>
        <v>1.1688690502692795E-2</v>
      </c>
      <c r="N2769" s="182">
        <f>IFERROR(_xll.qlIndexFixing(ONIndex1M,I2769,TRUE,_xll.ohTrigger(RecalcTrigger,Trigger1M)),NA())</f>
        <v>1.0963156339389712E-2</v>
      </c>
      <c r="O2769" s="44">
        <f>IFERROR(_xll.qlIndexFixing(ONIndex3M,I2769,TRUE,_xll.ohTrigger(RecalcTrigger,Trigger3M)),NA())</f>
        <v>1.0853803426025266E-2</v>
      </c>
      <c r="P2769" s="44">
        <f>IFERROR(_xll.qlIndexFixing(ONIndex6M,I2769,TRUE,_xll.ohTrigger(RecalcTrigger,Trigger6M)),NA())</f>
        <v>1.1334666550704142E-2</v>
      </c>
      <c r="Q2769" s="183">
        <f>IFERROR(_xll.qlIndexFixing(ONIndex1Y,I2769,TRUE,_xll.ohTrigger(RecalcTrigger,Trigger1Y)),NA())</f>
        <v>1.1692046997540118E-2</v>
      </c>
    </row>
    <row r="2770" spans="2:17" x14ac:dyDescent="0.2">
      <c r="B2770" s="39" t="s">
        <v>42</v>
      </c>
      <c r="D2770" s="42">
        <f>_xll.qlCalendarAdvance(Calendar,$D2769,B2770,"f",FALSE)</f>
        <v>58887</v>
      </c>
      <c r="E2770" s="177">
        <f>_xll.qlInterestRateIndexValueDate(IndexON,D2770)</f>
        <v>58887</v>
      </c>
      <c r="F2770" s="193">
        <f>IFERROR(_xll.qlIndexFixing(IndexON,D2770,TRUE,_xll.ohTrigger(RecalcTrigger,TriggerON)),NA())</f>
        <v>1.103567940606176E-2</v>
      </c>
      <c r="H2770" s="42">
        <f>_xll.qlCalendarAdvance(Calendar,$H2769,B2770,"f",FALSE)</f>
        <v>58887</v>
      </c>
      <c r="I2770" s="177">
        <f>_xll.qlInterestRateIndexValueDate(Index1M,$H2770)</f>
        <v>58889</v>
      </c>
      <c r="J2770" s="182">
        <f>IFERROR(_xll.qlIndexFixing(Index1M,$H2770,TRUE,_xll.ohTrigger(RecalcTrigger,Trigger1M)),NA())</f>
        <v>1.0961208011957824E-2</v>
      </c>
      <c r="K2770" s="44">
        <f>IFERROR(_xll.qlIndexFixing(Index3M,H2770,TRUE,_xll.ohTrigger(RecalcTrigger,Trigger3M)),NA())</f>
        <v>1.0826668111073724E-2</v>
      </c>
      <c r="L2770" s="44">
        <f>IFERROR(_xll.qlIndexFixing(Index6M,$H2770,TRUE,_xll.ohTrigger(RecalcTrigger,Trigger6M)),NA())</f>
        <v>1.1406688602376808E-2</v>
      </c>
      <c r="M2770" s="183">
        <f>IFERROR(_xll.qlIndexFixing(Index1Y,$H2770,TRUE,_xll.ohTrigger(RecalcTrigger,Trigger1Y)),NA())</f>
        <v>1.1686287619690471E-2</v>
      </c>
      <c r="N2770" s="182">
        <f>IFERROR(_xll.qlIndexFixing(ONIndex1M,I2770,TRUE,_xll.ohTrigger(RecalcTrigger,Trigger1M)),NA())</f>
        <v>1.0960407605669076E-2</v>
      </c>
      <c r="O2770" s="44">
        <f>IFERROR(_xll.qlIndexFixing(ONIndex3M,I2770,TRUE,_xll.ohTrigger(RecalcTrigger,Trigger3M)),NA())</f>
        <v>1.084748406698921E-2</v>
      </c>
      <c r="P2770" s="44">
        <f>IFERROR(_xll.qlIndexFixing(ONIndex6M,I2770,TRUE,_xll.ohTrigger(RecalcTrigger,Trigger6M)),NA())</f>
        <v>1.1337437827192431E-2</v>
      </c>
      <c r="Q2770" s="183">
        <f>IFERROR(_xll.qlIndexFixing(ONIndex1Y,I2770,TRUE,_xll.ohTrigger(RecalcTrigger,Trigger1Y)),NA())</f>
        <v>1.1688619490142216E-2</v>
      </c>
    </row>
    <row r="2771" spans="2:17" x14ac:dyDescent="0.2">
      <c r="B2771" s="39" t="s">
        <v>42</v>
      </c>
      <c r="D2771" s="42">
        <f>_xll.qlCalendarAdvance(Calendar,$D2770,B2771,"f",FALSE)</f>
        <v>58894</v>
      </c>
      <c r="E2771" s="177">
        <f>_xll.qlInterestRateIndexValueDate(IndexON,D2771)</f>
        <v>58894</v>
      </c>
      <c r="F2771" s="193">
        <f>IFERROR(_xll.qlIndexFixing(IndexON,D2771,TRUE,_xll.ohTrigger(RecalcTrigger,TriggerON)),NA())</f>
        <v>1.1033301263978501E-2</v>
      </c>
      <c r="H2771" s="42">
        <f>_xll.qlCalendarAdvance(Calendar,$H2770,B2771,"f",FALSE)</f>
        <v>58894</v>
      </c>
      <c r="I2771" s="177">
        <f>_xll.qlInterestRateIndexValueDate(Index1M,$H2771)</f>
        <v>58896</v>
      </c>
      <c r="J2771" s="182">
        <f>IFERROR(_xll.qlIndexFixing(Index1M,$H2771,TRUE,_xll.ohTrigger(RecalcTrigger,Trigger1M)),NA())</f>
        <v>1.0958634600720701E-2</v>
      </c>
      <c r="K2771" s="44">
        <f>IFERROR(_xll.qlIndexFixing(Index3M,H2771,TRUE,_xll.ohTrigger(RecalcTrigger,Trigger3M)),NA())</f>
        <v>1.082104265710386E-2</v>
      </c>
      <c r="L2771" s="44">
        <f>IFERROR(_xll.qlIndexFixing(Index6M,$H2771,TRUE,_xll.ohTrigger(RecalcTrigger,Trigger6M)),NA())</f>
        <v>1.1408414487090044E-2</v>
      </c>
      <c r="M2771" s="183">
        <f>IFERROR(_xll.qlIndexFixing(Index1Y,$H2771,TRUE,_xll.ohTrigger(RecalcTrigger,Trigger1Y)),NA())</f>
        <v>1.1683659065779882E-2</v>
      </c>
      <c r="N2771" s="182">
        <f>IFERROR(_xll.qlIndexFixing(ONIndex1M,I2771,TRUE,_xll.ohTrigger(RecalcTrigger,Trigger1M)),NA())</f>
        <v>1.0957706980985193E-2</v>
      </c>
      <c r="O2771" s="44">
        <f>IFERROR(_xll.qlIndexFixing(ONIndex3M,I2771,TRUE,_xll.ohTrigger(RecalcTrigger,Trigger3M)),NA())</f>
        <v>1.0841231479741253E-2</v>
      </c>
      <c r="P2771" s="44">
        <f>IFERROR(_xll.qlIndexFixing(ONIndex6M,I2771,TRUE,_xll.ohTrigger(RecalcTrigger,Trigger6M)),NA())</f>
        <v>1.1340216988093843E-2</v>
      </c>
      <c r="Q2771" s="183">
        <f>IFERROR(_xll.qlIndexFixing(ONIndex1Y,I2771,TRUE,_xll.ohTrigger(RecalcTrigger,Trigger1Y)),NA())</f>
        <v>1.1685227262843156E-2</v>
      </c>
    </row>
    <row r="2772" spans="2:17" x14ac:dyDescent="0.2">
      <c r="B2772" s="39" t="s">
        <v>42</v>
      </c>
      <c r="D2772" s="42">
        <f>_xll.qlCalendarAdvance(Calendar,$D2771,B2772,"f",FALSE)</f>
        <v>58901</v>
      </c>
      <c r="E2772" s="177">
        <f>_xll.qlInterestRateIndexValueDate(IndexON,D2772)</f>
        <v>58901</v>
      </c>
      <c r="F2772" s="193">
        <f>IFERROR(_xll.qlIndexFixing(IndexON,D2772,TRUE,_xll.ohTrigger(RecalcTrigger,TriggerON)),NA())</f>
        <v>1.1030971486167829E-2</v>
      </c>
      <c r="H2772" s="42">
        <f>_xll.qlCalendarAdvance(Calendar,$H2771,B2772,"f",FALSE)</f>
        <v>58901</v>
      </c>
      <c r="I2772" s="177">
        <f>_xll.qlInterestRateIndexValueDate(Index1M,$H2772)</f>
        <v>58903</v>
      </c>
      <c r="J2772" s="182">
        <f>IFERROR(_xll.qlIndexFixing(Index1M,$H2772,TRUE,_xll.ohTrigger(RecalcTrigger,Trigger1M)),NA())</f>
        <v>1.0956008757086189E-2</v>
      </c>
      <c r="K2772" s="44">
        <f>IFERROR(_xll.qlIndexFixing(Index3M,H2772,TRUE,_xll.ohTrigger(RecalcTrigger,Trigger3M)),NA())</f>
        <v>1.0815236342730383E-2</v>
      </c>
      <c r="L2772" s="44">
        <f>IFERROR(_xll.qlIndexFixing(Index6M,$H2772,TRUE,_xll.ohTrigger(RecalcTrigger,Trigger6M)),NA())</f>
        <v>1.1411316298270895E-2</v>
      </c>
      <c r="M2772" s="183">
        <f>IFERROR(_xll.qlIndexFixing(Index1Y,$H2772,TRUE,_xll.ohTrigger(RecalcTrigger,Trigger1Y)),NA())</f>
        <v>1.1681199297130076E-2</v>
      </c>
      <c r="N2772" s="182">
        <f>IFERROR(_xll.qlIndexFixing(ONIndex1M,I2772,TRUE,_xll.ohTrigger(RecalcTrigger,Trigger1M)),NA())</f>
        <v>1.0954305572070666E-2</v>
      </c>
      <c r="O2772" s="44">
        <f>IFERROR(_xll.qlIndexFixing(ONIndex3M,I2772,TRUE,_xll.ohTrigger(RecalcTrigger,Trigger3M)),NA())</f>
        <v>1.0833290744791668E-2</v>
      </c>
      <c r="P2772" s="44">
        <f>IFERROR(_xll.qlIndexFixing(ONIndex6M,I2772,TRUE,_xll.ohTrigger(RecalcTrigger,Trigger6M)),NA())</f>
        <v>1.134380178191563E-2</v>
      </c>
      <c r="Q2772" s="183">
        <f>IFERROR(_xll.qlIndexFixing(ONIndex1Y,I2772,TRUE,_xll.ohTrigger(RecalcTrigger,Trigger1Y)),NA())</f>
        <v>1.1680917765684029E-2</v>
      </c>
    </row>
    <row r="2773" spans="2:17" x14ac:dyDescent="0.2">
      <c r="B2773" s="39" t="s">
        <v>42</v>
      </c>
      <c r="D2773" s="42">
        <f>_xll.qlCalendarAdvance(Calendar,$D2772,B2773,"f",FALSE)</f>
        <v>58908</v>
      </c>
      <c r="E2773" s="177">
        <f>_xll.qlInterestRateIndexValueDate(IndexON,D2773)</f>
        <v>58908</v>
      </c>
      <c r="F2773" s="193">
        <f>IFERROR(_xll.qlIndexFixing(IndexON,D2773,TRUE,_xll.ohTrigger(RecalcTrigger,TriggerON)),NA())</f>
        <v>1.102869015440433E-2</v>
      </c>
      <c r="H2773" s="42">
        <f>_xll.qlCalendarAdvance(Calendar,$H2772,B2773,"f",FALSE)</f>
        <v>58908</v>
      </c>
      <c r="I2773" s="177">
        <f>_xll.qlInterestRateIndexValueDate(Index1M,$H2773)</f>
        <v>58910</v>
      </c>
      <c r="J2773" s="182">
        <f>IFERROR(_xll.qlIndexFixing(Index1M,$H2773,TRUE,_xll.ohTrigger(RecalcTrigger,Trigger1M)),NA())</f>
        <v>1.0953481768875006E-2</v>
      </c>
      <c r="K2773" s="44">
        <f>IFERROR(_xll.qlIndexFixing(Index3M,H2773,TRUE,_xll.ohTrigger(RecalcTrigger,Trigger3M)),NA())</f>
        <v>1.0809497932824888E-2</v>
      </c>
      <c r="L2773" s="44">
        <f>IFERROR(_xll.qlIndexFixing(Index6M,$H2773,TRUE,_xll.ohTrigger(RecalcTrigger,Trigger6M)),NA())</f>
        <v>1.1414226058835414E-2</v>
      </c>
      <c r="M2773" s="183">
        <f>IFERROR(_xll.qlIndexFixing(Index1Y,$H2773,TRUE,_xll.ohTrigger(RecalcTrigger,Trigger1Y)),NA())</f>
        <v>1.1678776909561513E-2</v>
      </c>
      <c r="N2773" s="182">
        <f>IFERROR(_xll.qlIndexFixing(ONIndex1M,I2773,TRUE,_xll.ohTrigger(RecalcTrigger,Trigger1M)),NA())</f>
        <v>1.0952450386625401E-2</v>
      </c>
      <c r="O2773" s="44">
        <f>IFERROR(_xll.qlIndexFixing(ONIndex3M,I2773,TRUE,_xll.ohTrigger(RecalcTrigger,Trigger3M)),NA())</f>
        <v>1.0828927098627261E-2</v>
      </c>
      <c r="P2773" s="44">
        <f>IFERROR(_xll.qlIndexFixing(ONIndex6M,I2773,TRUE,_xll.ohTrigger(RecalcTrigger,Trigger6M)),NA())</f>
        <v>1.1345798967372644E-2</v>
      </c>
      <c r="Q2773" s="183">
        <f>IFERROR(_xll.qlIndexFixing(ONIndex1Y,I2773,TRUE,_xll.ohTrigger(RecalcTrigger,Trigger1Y)),NA())</f>
        <v>1.1678548891227436E-2</v>
      </c>
    </row>
    <row r="2774" spans="2:17" x14ac:dyDescent="0.2">
      <c r="B2774" s="39" t="s">
        <v>42</v>
      </c>
      <c r="D2774" s="42">
        <f>_xll.qlCalendarAdvance(Calendar,$D2773,B2774,"f",FALSE)</f>
        <v>58915</v>
      </c>
      <c r="E2774" s="177">
        <f>_xll.qlInterestRateIndexValueDate(IndexON,D2774)</f>
        <v>58915</v>
      </c>
      <c r="F2774" s="193">
        <f>IFERROR(_xll.qlIndexFixing(IndexON,D2774,TRUE,_xll.ohTrigger(RecalcTrigger,TriggerON)),NA())</f>
        <v>1.1026457350222785E-2</v>
      </c>
      <c r="H2774" s="42">
        <f>_xll.qlCalendarAdvance(Calendar,$H2773,B2774,"f",FALSE)</f>
        <v>58915</v>
      </c>
      <c r="I2774" s="177">
        <f>_xll.qlInterestRateIndexValueDate(Index1M,$H2774)</f>
        <v>58917</v>
      </c>
      <c r="J2774" s="182">
        <f>IFERROR(_xll.qlIndexFixing(Index1M,$H2774,TRUE,_xll.ohTrigger(RecalcTrigger,Trigger1M)),NA())</f>
        <v>1.0951003315969599E-2</v>
      </c>
      <c r="K2774" s="44">
        <f>IFERROR(_xll.qlIndexFixing(Index3M,H2774,TRUE,_xll.ohTrigger(RecalcTrigger,Trigger3M)),NA())</f>
        <v>1.0803827547251054E-2</v>
      </c>
      <c r="L2774" s="44">
        <f>IFERROR(_xll.qlIndexFixing(Index6M,$H2774,TRUE,_xll.ohTrigger(RecalcTrigger,Trigger6M)),NA())</f>
        <v>1.1417143769874308E-2</v>
      </c>
      <c r="M2774" s="183">
        <f>IFERROR(_xll.qlIndexFixing(Index1Y,$H2774,TRUE,_xll.ohTrigger(RecalcTrigger,Trigger1Y)),NA())</f>
        <v>1.1676391963986786E-2</v>
      </c>
      <c r="N2774" s="182">
        <f>IFERROR(_xll.qlIndexFixing(ONIndex1M,I2774,TRUE,_xll.ohTrigger(RecalcTrigger,Trigger1M)),NA())</f>
        <v>1.0949894580338793E-2</v>
      </c>
      <c r="O2774" s="44">
        <f>IFERROR(_xll.qlIndexFixing(ONIndex3M,I2774,TRUE,_xll.ohTrigger(RecalcTrigger,Trigger3M)),NA())</f>
        <v>1.0822875544809207E-2</v>
      </c>
      <c r="P2774" s="44">
        <f>IFERROR(_xll.qlIndexFixing(ONIndex6M,I2774,TRUE,_xll.ohTrigger(RecalcTrigger,Trigger6M)),NA())</f>
        <v>1.13486017876685E-2</v>
      </c>
      <c r="Q2774" s="183">
        <f>IFERROR(_xll.qlIndexFixing(ONIndex1Y,I2774,TRUE,_xll.ohTrigger(RecalcTrigger,Trigger1Y)),NA())</f>
        <v>1.1675262867534286E-2</v>
      </c>
    </row>
    <row r="2775" spans="2:17" x14ac:dyDescent="0.2">
      <c r="B2775" s="39" t="s">
        <v>42</v>
      </c>
      <c r="D2775" s="42">
        <f>_xll.qlCalendarAdvance(Calendar,$D2774,B2775,"f",FALSE)</f>
        <v>58922</v>
      </c>
      <c r="E2775" s="177">
        <f>_xll.qlInterestRateIndexValueDate(IndexON,D2775)</f>
        <v>58922</v>
      </c>
      <c r="F2775" s="193">
        <f>IFERROR(_xll.qlIndexFixing(IndexON,D2775,TRUE,_xll.ohTrigger(RecalcTrigger,TriggerON)),NA())</f>
        <v>1.1024273155078035E-2</v>
      </c>
      <c r="H2775" s="42">
        <f>_xll.qlCalendarAdvance(Calendar,$H2774,B2775,"f",FALSE)</f>
        <v>58922</v>
      </c>
      <c r="I2775" s="177">
        <f>_xll.qlInterestRateIndexValueDate(Index1M,$H2775)</f>
        <v>58924</v>
      </c>
      <c r="J2775" s="182">
        <f>IFERROR(_xll.qlIndexFixing(Index1M,$H2775,TRUE,_xll.ohTrigger(RecalcTrigger,Trigger1M)),NA())</f>
        <v>1.0948573480239476E-2</v>
      </c>
      <c r="K2775" s="44">
        <f>IFERROR(_xll.qlIndexFixing(Index3M,H2775,TRUE,_xll.ohTrigger(RecalcTrigger,Trigger3M)),NA())</f>
        <v>1.0798225305875198E-2</v>
      </c>
      <c r="L2775" s="44">
        <f>IFERROR(_xll.qlIndexFixing(Index6M,$H2775,TRUE,_xll.ohTrigger(RecalcTrigger,Trigger6M)),NA())</f>
        <v>1.1420069432480914E-2</v>
      </c>
      <c r="M2775" s="183">
        <f>IFERROR(_xll.qlIndexFixing(Index1Y,$H2775,TRUE,_xll.ohTrigger(RecalcTrigger,Trigger1Y)),NA())</f>
        <v>1.1674044521321548E-2</v>
      </c>
      <c r="N2775" s="182">
        <f>IFERROR(_xll.qlIndexFixing(ONIndex1M,I2775,TRUE,_xll.ohTrigger(RecalcTrigger,Trigger1M)),NA())</f>
        <v>1.0947387210666903E-2</v>
      </c>
      <c r="O2775" s="44">
        <f>IFERROR(_xll.qlIndexFixing(ONIndex3M,I2775,TRUE,_xll.ohTrigger(RecalcTrigger,Trigger3M)),NA())</f>
        <v>1.0816891241915982E-2</v>
      </c>
      <c r="P2775" s="44">
        <f>IFERROR(_xll.qlIndexFixing(ONIndex6M,I2775,TRUE,_xll.ohTrigger(RecalcTrigger,Trigger6M)),NA())</f>
        <v>1.1351412496694024E-2</v>
      </c>
      <c r="Q2775" s="183">
        <f>IFERROR(_xll.qlIndexFixing(ONIndex1Y,I2775,TRUE,_xll.ohTrigger(RecalcTrigger,Trigger1Y)),NA())</f>
        <v>1.1672012366146234E-2</v>
      </c>
    </row>
    <row r="2776" spans="2:17" x14ac:dyDescent="0.2">
      <c r="B2776" s="39" t="s">
        <v>42</v>
      </c>
      <c r="D2776" s="42">
        <f>_xll.qlCalendarAdvance(Calendar,$D2775,B2776,"f",FALSE)</f>
        <v>58929</v>
      </c>
      <c r="E2776" s="177">
        <f>_xll.qlInterestRateIndexValueDate(IndexON,D2776)</f>
        <v>58929</v>
      </c>
      <c r="F2776" s="193">
        <f>IFERROR(_xll.qlIndexFixing(IndexON,D2776,TRUE,_xll.ohTrigger(RecalcTrigger,TriggerON)),NA())</f>
        <v>1.1022137650984476E-2</v>
      </c>
      <c r="H2776" s="42">
        <f>_xll.qlCalendarAdvance(Calendar,$H2775,B2776,"f",FALSE)</f>
        <v>58929</v>
      </c>
      <c r="I2776" s="177">
        <f>_xll.qlInterestRateIndexValueDate(Index1M,$H2776)</f>
        <v>58931</v>
      </c>
      <c r="J2776" s="182">
        <f>IFERROR(_xll.qlIndexFixing(Index1M,$H2776,TRUE,_xll.ohTrigger(RecalcTrigger,Trigger1M)),NA())</f>
        <v>1.0946192343549155E-2</v>
      </c>
      <c r="K2776" s="44">
        <f>IFERROR(_xll.qlIndexFixing(Index3M,H2776,TRUE,_xll.ohTrigger(RecalcTrigger,Trigger3M)),NA())</f>
        <v>1.0792470925387912E-2</v>
      </c>
      <c r="L2776" s="44">
        <f>IFERROR(_xll.qlIndexFixing(Index6M,$H2776,TRUE,_xll.ohTrigger(RecalcTrigger,Trigger6M)),NA())</f>
        <v>1.1424182913396851E-2</v>
      </c>
      <c r="M2776" s="183">
        <f>IFERROR(_xll.qlIndexFixing(Index1Y,$H2776,TRUE,_xll.ohTrigger(RecalcTrigger,Trigger1Y)),NA())</f>
        <v>1.1671734642485618E-2</v>
      </c>
      <c r="N2776" s="182">
        <f>IFERROR(_xll.qlIndexFixing(ONIndex1M,I2776,TRUE,_xll.ohTrigger(RecalcTrigger,Trigger1M)),NA())</f>
        <v>1.0944928359064576E-2</v>
      </c>
      <c r="O2776" s="44">
        <f>IFERROR(_xll.qlIndexFixing(ONIndex3M,I2776,TRUE,_xll.ohTrigger(RecalcTrigger,Trigger3M)),NA())</f>
        <v>1.0810974309691801E-2</v>
      </c>
      <c r="P2776" s="44">
        <f>IFERROR(_xll.qlIndexFixing(ONIndex6M,I2776,TRUE,_xll.ohTrigger(RecalcTrigger,Trigger6M)),NA())</f>
        <v>1.1354231095408451E-2</v>
      </c>
      <c r="Q2776" s="183">
        <f>IFERROR(_xll.qlIndexFixing(ONIndex1Y,I2776,TRUE,_xll.ohTrigger(RecalcTrigger,Trigger1Y)),NA())</f>
        <v>1.166879744725513E-2</v>
      </c>
    </row>
    <row r="2777" spans="2:17" x14ac:dyDescent="0.2">
      <c r="B2777" s="39" t="s">
        <v>42</v>
      </c>
      <c r="D2777" s="42">
        <f>_xll.qlCalendarAdvance(Calendar,$D2776,B2777,"f",FALSE)</f>
        <v>58936</v>
      </c>
      <c r="E2777" s="177">
        <f>_xll.qlInterestRateIndexValueDate(IndexON,D2777)</f>
        <v>58936</v>
      </c>
      <c r="F2777" s="193">
        <f>IFERROR(_xll.qlIndexFixing(IndexON,D2777,TRUE,_xll.ohTrigger(RecalcTrigger,TriggerON)),NA())</f>
        <v>1.1020050919317015E-2</v>
      </c>
      <c r="H2777" s="42">
        <f>_xll.qlCalendarAdvance(Calendar,$H2776,B2777,"f",FALSE)</f>
        <v>58936</v>
      </c>
      <c r="I2777" s="177">
        <f>_xll.qlInterestRateIndexValueDate(Index1M,$H2777)</f>
        <v>58938</v>
      </c>
      <c r="J2777" s="182">
        <f>IFERROR(_xll.qlIndexFixing(Index1M,$H2777,TRUE,_xll.ohTrigger(RecalcTrigger,Trigger1M)),NA())</f>
        <v>1.0943859987768145E-2</v>
      </c>
      <c r="K2777" s="44">
        <f>IFERROR(_xll.qlIndexFixing(Index3M,H2777,TRUE,_xll.ohTrigger(RecalcTrigger,Trigger3M)),NA())</f>
        <v>1.0787010076419242E-2</v>
      </c>
      <c r="L2777" s="44">
        <f>IFERROR(_xll.qlIndexFixing(Index6M,$H2777,TRUE,_xll.ohTrigger(RecalcTrigger,Trigger6M)),NA())</f>
        <v>1.1427126467370321E-2</v>
      </c>
      <c r="M2777" s="183">
        <f>IFERROR(_xll.qlIndexFixing(Index1Y,$H2777,TRUE,_xll.ohTrigger(RecalcTrigger,Trigger1Y)),NA())</f>
        <v>1.1669462388402534E-2</v>
      </c>
      <c r="N2777" s="182">
        <f>IFERROR(_xll.qlIndexFixing(ONIndex1M,I2777,TRUE,_xll.ohTrigger(RecalcTrigger,Trigger1M)),NA())</f>
        <v>1.0942518107626142E-2</v>
      </c>
      <c r="O2777" s="44">
        <f>IFERROR(_xll.qlIndexFixing(ONIndex3M,I2777,TRUE,_xll.ohTrigger(RecalcTrigger,Trigger3M)),NA())</f>
        <v>1.0805124867960814E-2</v>
      </c>
      <c r="P2777" s="44">
        <f>IFERROR(_xll.qlIndexFixing(ONIndex6M,I2777,TRUE,_xll.ohTrigger(RecalcTrigger,Trigger6M)),NA())</f>
        <v>1.1357057584771013E-2</v>
      </c>
      <c r="Q2777" s="183">
        <f>IFERROR(_xll.qlIndexFixing(ONIndex1Y,I2777,TRUE,_xll.ohTrigger(RecalcTrigger,Trigger1Y)),NA())</f>
        <v>1.1665618171452508E-2</v>
      </c>
    </row>
    <row r="2778" spans="2:17" x14ac:dyDescent="0.2">
      <c r="B2778" s="39" t="s">
        <v>42</v>
      </c>
      <c r="D2778" s="42">
        <f>_xll.qlCalendarAdvance(Calendar,$D2777,B2778,"f",FALSE)</f>
        <v>58943</v>
      </c>
      <c r="E2778" s="177">
        <f>_xll.qlInterestRateIndexValueDate(IndexON,D2778)</f>
        <v>58943</v>
      </c>
      <c r="F2778" s="193">
        <f>IFERROR(_xll.qlIndexFixing(IndexON,D2778,TRUE,_xll.ohTrigger(RecalcTrigger,TriggerON)),NA())</f>
        <v>1.1018013041690367E-2</v>
      </c>
      <c r="H2778" s="42">
        <f>_xll.qlCalendarAdvance(Calendar,$H2777,B2778,"f",FALSE)</f>
        <v>58943</v>
      </c>
      <c r="I2778" s="177">
        <f>_xll.qlInterestRateIndexValueDate(Index1M,$H2778)</f>
        <v>58945</v>
      </c>
      <c r="J2778" s="182">
        <f>IFERROR(_xll.qlIndexFixing(Index1M,$H2778,TRUE,_xll.ohTrigger(RecalcTrigger,Trigger1M)),NA())</f>
        <v>1.0941576494768457E-2</v>
      </c>
      <c r="K2778" s="44">
        <f>IFERROR(_xll.qlIndexFixing(Index3M,H2778,TRUE,_xll.ohTrigger(RecalcTrigger,Trigger3M)),NA())</f>
        <v>1.0781617741964632E-2</v>
      </c>
      <c r="L2778" s="44">
        <f>IFERROR(_xll.qlIndexFixing(Index6M,$H2778,TRUE,_xll.ohTrigger(RecalcTrigger,Trigger6M)),NA())</f>
        <v>1.1430077977251553E-2</v>
      </c>
      <c r="M2778" s="183">
        <f>IFERROR(_xll.qlIndexFixing(Index1Y,$H2778,TRUE,_xll.ohTrigger(RecalcTrigger,Trigger1Y)),NA())</f>
        <v>1.1667227819998688E-2</v>
      </c>
      <c r="N2778" s="182">
        <f>IFERROR(_xll.qlIndexFixing(ONIndex1M,I2778,TRUE,_xll.ohTrigger(RecalcTrigger,Trigger1M)),NA())</f>
        <v>1.0940156538126189E-2</v>
      </c>
      <c r="O2778" s="44">
        <f>IFERROR(_xll.qlIndexFixing(ONIndex3M,I2778,TRUE,_xll.ohTrigger(RecalcTrigger,Trigger3M)),NA())</f>
        <v>1.0799343036547171E-2</v>
      </c>
      <c r="P2778" s="44">
        <f>IFERROR(_xll.qlIndexFixing(ONIndex6M,I2778,TRUE,_xll.ohTrigger(RecalcTrigger,Trigger6M)),NA())</f>
        <v>1.1359891965820879E-2</v>
      </c>
      <c r="Q2778" s="183">
        <f>IFERROR(_xll.qlIndexFixing(ONIndex1Y,I2778,TRUE,_xll.ohTrigger(RecalcTrigger,Trigger1Y)),NA())</f>
        <v>1.1662474599170025E-2</v>
      </c>
    </row>
    <row r="2779" spans="2:17" x14ac:dyDescent="0.2">
      <c r="B2779" s="39" t="s">
        <v>42</v>
      </c>
      <c r="D2779" s="42">
        <f>_xll.qlCalendarAdvance(Calendar,$D2778,B2779,"f",FALSE)</f>
        <v>58950</v>
      </c>
      <c r="E2779" s="177">
        <f>_xll.qlInterestRateIndexValueDate(IndexON,D2779)</f>
        <v>58950</v>
      </c>
      <c r="F2779" s="193">
        <f>IFERROR(_xll.qlIndexFixing(IndexON,D2779,TRUE,_xll.ohTrigger(RecalcTrigger,TriggerON)),NA())</f>
        <v>1.101602410003899E-2</v>
      </c>
      <c r="H2779" s="42">
        <f>_xll.qlCalendarAdvance(Calendar,$H2778,B2779,"f",FALSE)</f>
        <v>58950</v>
      </c>
      <c r="I2779" s="177">
        <f>_xll.qlInterestRateIndexValueDate(Index1M,$H2779)</f>
        <v>58952</v>
      </c>
      <c r="J2779" s="182">
        <f>IFERROR(_xll.qlIndexFixing(Index1M,$H2779,TRUE,_xll.ohTrigger(RecalcTrigger,Trigger1M)),NA())</f>
        <v>1.0939341946409609E-2</v>
      </c>
      <c r="K2779" s="44">
        <f>IFERROR(_xll.qlIndexFixing(Index3M,H2779,TRUE,_xll.ohTrigger(RecalcTrigger,Trigger3M)),NA())</f>
        <v>1.07762940418995E-2</v>
      </c>
      <c r="L2779" s="44">
        <f>IFERROR(_xll.qlIndexFixing(Index6M,$H2779,TRUE,_xll.ohTrigger(RecalcTrigger,Trigger6M)),NA())</f>
        <v>1.1433037444133431E-2</v>
      </c>
      <c r="M2779" s="183">
        <f>IFERROR(_xll.qlIndexFixing(Index1Y,$H2779,TRUE,_xll.ohTrigger(RecalcTrigger,Trigger1Y)),NA())</f>
        <v>1.1665030998205279E-2</v>
      </c>
      <c r="N2779" s="182">
        <f>IFERROR(_xll.qlIndexFixing(ONIndex1M,I2779,TRUE,_xll.ohTrigger(RecalcTrigger,Trigger1M)),NA())</f>
        <v>1.0937843732339303E-2</v>
      </c>
      <c r="O2779" s="44">
        <f>IFERROR(_xll.qlIndexFixing(ONIndex3M,I2779,TRUE,_xll.ohTrigger(RecalcTrigger,Trigger3M)),NA())</f>
        <v>1.0793628935434896E-2</v>
      </c>
      <c r="P2779" s="44">
        <f>IFERROR(_xll.qlIndexFixing(ONIndex6M,I2779,TRUE,_xll.ohTrigger(RecalcTrigger,Trigger6M)),NA())</f>
        <v>1.1362734239757089E-2</v>
      </c>
      <c r="Q2779" s="183">
        <f>IFERROR(_xll.qlIndexFixing(ONIndex1Y,I2779,TRUE,_xll.ohTrigger(RecalcTrigger,Trigger1Y)),NA())</f>
        <v>1.1659366790919279E-2</v>
      </c>
    </row>
    <row r="2780" spans="2:17" x14ac:dyDescent="0.2">
      <c r="B2780" s="39" t="s">
        <v>42</v>
      </c>
      <c r="D2780" s="42">
        <f>_xll.qlCalendarAdvance(Calendar,$D2779,B2780,"f",FALSE)</f>
        <v>58957</v>
      </c>
      <c r="E2780" s="177">
        <f>_xll.qlInterestRateIndexValueDate(IndexON,D2780)</f>
        <v>58957</v>
      </c>
      <c r="F2780" s="193">
        <f>IFERROR(_xll.qlIndexFixing(IndexON,D2780,TRUE,_xll.ohTrigger(RecalcTrigger,TriggerON)),NA())</f>
        <v>1.1014084175737793E-2</v>
      </c>
      <c r="H2780" s="42">
        <f>_xll.qlCalendarAdvance(Calendar,$H2779,B2780,"f",FALSE)</f>
        <v>58957</v>
      </c>
      <c r="I2780" s="177">
        <f>_xll.qlInterestRateIndexValueDate(Index1M,$H2780)</f>
        <v>58959</v>
      </c>
      <c r="J2780" s="182">
        <f>IFERROR(_xll.qlIndexFixing(Index1M,$H2780,TRUE,_xll.ohTrigger(RecalcTrigger,Trigger1M)),NA())</f>
        <v>1.0937156424571104E-2</v>
      </c>
      <c r="K2780" s="44">
        <f>IFERROR(_xll.qlIndexFixing(Index3M,H2780,TRUE,_xll.ohTrigger(RecalcTrigger,Trigger3M)),NA())</f>
        <v>1.0771039096107946E-2</v>
      </c>
      <c r="L2780" s="44">
        <f>IFERROR(_xll.qlIndexFixing(Index6M,$H2780,TRUE,_xll.ohTrigger(RecalcTrigger,Trigger6M)),NA())</f>
        <v>1.1434817057273537E-2</v>
      </c>
      <c r="M2780" s="183">
        <f>IFERROR(_xll.qlIndexFixing(Index1Y,$H2780,TRUE,_xll.ohTrigger(RecalcTrigger,Trigger1Y)),NA())</f>
        <v>1.1662871983956363E-2</v>
      </c>
      <c r="N2780" s="182">
        <f>IFERROR(_xll.qlIndexFixing(ONIndex1M,I2780,TRUE,_xll.ohTrigger(RecalcTrigger,Trigger1M)),NA())</f>
        <v>1.0935579771960136E-2</v>
      </c>
      <c r="O2780" s="44">
        <f>IFERROR(_xll.qlIndexFixing(ONIndex3M,I2780,TRUE,_xll.ohTrigger(RecalcTrigger,Trigger3M)),NA())</f>
        <v>1.078798268420833E-2</v>
      </c>
      <c r="P2780" s="44">
        <f>IFERROR(_xll.qlIndexFixing(ONIndex6M,I2780,TRUE,_xll.ohTrigger(RecalcTrigger,Trigger6M)),NA())</f>
        <v>1.1365584407538876E-2</v>
      </c>
      <c r="Q2780" s="183">
        <f>IFERROR(_xll.qlIndexFixing(ONIndex1Y,I2780,TRUE,_xll.ohTrigger(RecalcTrigger,Trigger1Y)),NA())</f>
        <v>1.1656294807131928E-2</v>
      </c>
    </row>
    <row r="2781" spans="2:17" x14ac:dyDescent="0.2">
      <c r="B2781" s="39" t="s">
        <v>42</v>
      </c>
      <c r="D2781" s="42">
        <f>_xll.qlCalendarAdvance(Calendar,$D2780,B2781,"f",FALSE)</f>
        <v>58964</v>
      </c>
      <c r="E2781" s="177">
        <f>_xll.qlInterestRateIndexValueDate(IndexON,D2781)</f>
        <v>58964</v>
      </c>
      <c r="F2781" s="193">
        <f>IFERROR(_xll.qlIndexFixing(IndexON,D2781,TRUE,_xll.ohTrigger(RecalcTrigger,TriggerON)),NA())</f>
        <v>1.1012193350481425E-2</v>
      </c>
      <c r="H2781" s="42">
        <f>_xll.qlCalendarAdvance(Calendar,$H2780,B2781,"f",FALSE)</f>
        <v>58964</v>
      </c>
      <c r="I2781" s="177">
        <f>_xll.qlInterestRateIndexValueDate(Index1M,$H2781)</f>
        <v>58966</v>
      </c>
      <c r="J2781" s="182">
        <f>IFERROR(_xll.qlIndexFixing(Index1M,$H2781,TRUE,_xll.ohTrigger(RecalcTrigger,Trigger1M)),NA())</f>
        <v>1.0935020011117458E-2</v>
      </c>
      <c r="K2781" s="44">
        <f>IFERROR(_xll.qlIndexFixing(Index3M,H2781,TRUE,_xll.ohTrigger(RecalcTrigger,Trigger3M)),NA())</f>
        <v>1.0765853024474942E-2</v>
      </c>
      <c r="L2781" s="44">
        <f>IFERROR(_xll.qlIndexFixing(Index6M,$H2781,TRUE,_xll.ohTrigger(RecalcTrigger,Trigger6M)),NA())</f>
        <v>1.1437790452235041E-2</v>
      </c>
      <c r="M2781" s="183">
        <f>IFERROR(_xll.qlIndexFixing(Index1Y,$H2781,TRUE,_xll.ohTrigger(RecalcTrigger,Trigger1Y)),NA())</f>
        <v>1.1660750838190154E-2</v>
      </c>
      <c r="N2781" s="182">
        <f>IFERROR(_xll.qlIndexFixing(ONIndex1M,I2781,TRUE,_xll.ohTrigger(RecalcTrigger,Trigger1M)),NA())</f>
        <v>1.0933364739003082E-2</v>
      </c>
      <c r="O2781" s="44">
        <f>IFERROR(_xll.qlIndexFixing(ONIndex3M,I2781,TRUE,_xll.ohTrigger(RecalcTrigger,Trigger3M)),NA())</f>
        <v>1.078240440301137E-2</v>
      </c>
      <c r="P2781" s="44">
        <f>IFERROR(_xll.qlIndexFixing(ONIndex6M,I2781,TRUE,_xll.ohTrigger(RecalcTrigger,Trigger6M)),NA())</f>
        <v>1.1368442470205409E-2</v>
      </c>
      <c r="Q2781" s="183">
        <f>IFERROR(_xll.qlIndexFixing(ONIndex1Y,I2781,TRUE,_xll.ohTrigger(RecalcTrigger,Trigger1Y)),NA())</f>
        <v>1.1653258708239633E-2</v>
      </c>
    </row>
    <row r="2782" spans="2:17" x14ac:dyDescent="0.2">
      <c r="B2782" s="39" t="s">
        <v>42</v>
      </c>
      <c r="D2782" s="42">
        <f>_xll.qlCalendarAdvance(Calendar,$D2781,B2782,"f",FALSE)</f>
        <v>58971</v>
      </c>
      <c r="E2782" s="177">
        <f>_xll.qlInterestRateIndexValueDate(IndexON,D2782)</f>
        <v>58971</v>
      </c>
      <c r="F2782" s="193">
        <f>IFERROR(_xll.qlIndexFixing(IndexON,D2782,TRUE,_xll.ohTrigger(RecalcTrigger,TriggerON)),NA())</f>
        <v>1.1010351705884602E-2</v>
      </c>
      <c r="H2782" s="42">
        <f>_xll.qlCalendarAdvance(Calendar,$H2781,B2782,"f",FALSE)</f>
        <v>58971</v>
      </c>
      <c r="I2782" s="177">
        <f>_xll.qlInterestRateIndexValueDate(Index1M,$H2782)</f>
        <v>58973</v>
      </c>
      <c r="J2782" s="182">
        <f>IFERROR(_xll.qlIndexFixing(Index1M,$H2782,TRUE,_xll.ohTrigger(RecalcTrigger,Trigger1M)),NA())</f>
        <v>1.0932932787925675E-2</v>
      </c>
      <c r="K2782" s="44">
        <f>IFERROR(_xll.qlIndexFixing(Index3M,H2782,TRUE,_xll.ohTrigger(RecalcTrigger,Trigger3M)),NA())</f>
        <v>1.0760735946888934E-2</v>
      </c>
      <c r="L2782" s="44">
        <f>IFERROR(_xll.qlIndexFixing(Index6M,$H2782,TRUE,_xll.ohTrigger(RecalcTrigger,Trigger6M)),NA())</f>
        <v>1.1440771806413655E-2</v>
      </c>
      <c r="M2782" s="183">
        <f>IFERROR(_xll.qlIndexFixing(Index1Y,$H2782,TRUE,_xll.ohTrigger(RecalcTrigger,Trigger1Y)),NA())</f>
        <v>1.1658667621848804E-2</v>
      </c>
      <c r="N2782" s="182">
        <f>IFERROR(_xll.qlIndexFixing(ONIndex1M,I2782,TRUE,_xll.ohTrigger(RecalcTrigger,Trigger1M)),NA())</f>
        <v>1.0931198715242729E-2</v>
      </c>
      <c r="O2782" s="44">
        <f>IFERROR(_xll.qlIndexFixing(ONIndex3M,I2782,TRUE,_xll.ohTrigger(RecalcTrigger,Trigger3M)),NA())</f>
        <v>1.0776894211428356E-2</v>
      </c>
      <c r="P2782" s="44">
        <f>IFERROR(_xll.qlIndexFixing(ONIndex6M,I2782,TRUE,_xll.ohTrigger(RecalcTrigger,Trigger6M)),NA())</f>
        <v>1.1371308428955729E-2</v>
      </c>
      <c r="Q2782" s="183">
        <f>IFERROR(_xll.qlIndexFixing(ONIndex1Y,I2782,TRUE,_xll.ohTrigger(RecalcTrigger,Trigger1Y)),NA())</f>
        <v>1.1650258554913862E-2</v>
      </c>
    </row>
    <row r="2783" spans="2:17" x14ac:dyDescent="0.2">
      <c r="B2783" s="39" t="s">
        <v>42</v>
      </c>
      <c r="D2783" s="42">
        <f>_xll.qlCalendarAdvance(Calendar,$D2782,B2783,"f",FALSE)</f>
        <v>58978</v>
      </c>
      <c r="E2783" s="177">
        <f>_xll.qlInterestRateIndexValueDate(IndexON,D2783)</f>
        <v>58978</v>
      </c>
      <c r="F2783" s="193">
        <f>IFERROR(_xll.qlIndexFixing(IndexON,D2783,TRUE,_xll.ohTrigger(RecalcTrigger,TriggerON)),NA())</f>
        <v>1.1008559323402167E-2</v>
      </c>
      <c r="H2783" s="42">
        <f>_xll.qlCalendarAdvance(Calendar,$H2782,B2783,"f",FALSE)</f>
        <v>58978</v>
      </c>
      <c r="I2783" s="177">
        <f>_xll.qlInterestRateIndexValueDate(Index1M,$H2783)</f>
        <v>58980</v>
      </c>
      <c r="J2783" s="182">
        <f>IFERROR(_xll.qlIndexFixing(Index1M,$H2783,TRUE,_xll.ohTrigger(RecalcTrigger,Trigger1M)),NA())</f>
        <v>1.093089483686277E-2</v>
      </c>
      <c r="K2783" s="44">
        <f>IFERROR(_xll.qlIndexFixing(Index3M,H2783,TRUE,_xll.ohTrigger(RecalcTrigger,Trigger3M)),NA())</f>
        <v>1.075568798324098E-2</v>
      </c>
      <c r="L2783" s="44">
        <f>IFERROR(_xll.qlIndexFixing(Index6M,$H2783,TRUE,_xll.ohTrigger(RecalcTrigger,Trigger6M)),NA())</f>
        <v>1.1443761120903588E-2</v>
      </c>
      <c r="M2783" s="183">
        <f>IFERROR(_xll.qlIndexFixing(Index1Y,$H2783,TRUE,_xll.ohTrigger(RecalcTrigger,Trigger1Y)),NA())</f>
        <v>1.1656622395878195E-2</v>
      </c>
      <c r="N2783" s="182">
        <f>IFERROR(_xll.qlIndexFixing(ONIndex1M,I2783,TRUE,_xll.ohTrigger(RecalcTrigger,Trigger1M)),NA())</f>
        <v>1.0929081782533601E-2</v>
      </c>
      <c r="O2783" s="44">
        <f>IFERROR(_xll.qlIndexFixing(ONIndex3M,I2783,TRUE,_xll.ohTrigger(RecalcTrigger,Trigger3M)),NA())</f>
        <v>1.0771452229363376E-2</v>
      </c>
      <c r="P2783" s="44">
        <f>IFERROR(_xll.qlIndexFixing(ONIndex6M,I2783,TRUE,_xll.ohTrigger(RecalcTrigger,Trigger6M)),NA())</f>
        <v>1.137418228450926E-2</v>
      </c>
      <c r="Q2783" s="183">
        <f>IFERROR(_xll.qlIndexFixing(ONIndex1Y,I2783,TRUE,_xll.ohTrigger(RecalcTrigger,Trigger1Y)),NA())</f>
        <v>1.1647294407266529E-2</v>
      </c>
    </row>
    <row r="2784" spans="2:17" x14ac:dyDescent="0.2">
      <c r="B2784" s="39" t="s">
        <v>42</v>
      </c>
      <c r="D2784" s="42">
        <f>_xll.qlCalendarAdvance(Calendar,$D2783,B2784,"f",FALSE)</f>
        <v>58985</v>
      </c>
      <c r="E2784" s="177">
        <f>_xll.qlInterestRateIndexValueDate(IndexON,D2784)</f>
        <v>58985</v>
      </c>
      <c r="F2784" s="193">
        <f>IFERROR(_xll.qlIndexFixing(IndexON,D2784,TRUE,_xll.ohTrigger(RecalcTrigger,TriggerON)),NA())</f>
        <v>1.1006816285128451E-2</v>
      </c>
      <c r="H2784" s="42">
        <f>_xll.qlCalendarAdvance(Calendar,$H2783,B2784,"f",FALSE)</f>
        <v>58985</v>
      </c>
      <c r="I2784" s="177">
        <f>_xll.qlInterestRateIndexValueDate(Index1M,$H2784)</f>
        <v>58987</v>
      </c>
      <c r="J2784" s="182">
        <f>IFERROR(_xll.qlIndexFixing(Index1M,$H2784,TRUE,_xll.ohTrigger(RecalcTrigger,Trigger1M)),NA())</f>
        <v>1.092882298646213E-2</v>
      </c>
      <c r="K2784" s="44">
        <f>IFERROR(_xll.qlIndexFixing(Index3M,H2784,TRUE,_xll.ohTrigger(RecalcTrigger,Trigger3M)),NA())</f>
        <v>1.0750709253423866E-2</v>
      </c>
      <c r="L2784" s="44">
        <f>IFERROR(_xll.qlIndexFixing(Index6M,$H2784,TRUE,_xll.ohTrigger(RecalcTrigger,Trigger6M)),NA())</f>
        <v>1.1446758396799043E-2</v>
      </c>
      <c r="M2784" s="183">
        <f>IFERROR(_xll.qlIndexFixing(Index1Y,$H2784,TRUE,_xll.ohTrigger(RecalcTrigger,Trigger1Y)),NA())</f>
        <v>1.1654615221227927E-2</v>
      </c>
      <c r="N2784" s="182">
        <f>IFERROR(_xll.qlIndexFixing(ONIndex1M,I2784,TRUE,_xll.ohTrigger(RecalcTrigger,Trigger1M)),NA())</f>
        <v>1.0927014022570347E-2</v>
      </c>
      <c r="O2784" s="44">
        <f>IFERROR(_xll.qlIndexFixing(ONIndex3M,I2784,TRUE,_xll.ohTrigger(RecalcTrigger,Trigger3M)),NA())</f>
        <v>1.0766078576800453E-2</v>
      </c>
      <c r="P2784" s="44">
        <f>IFERROR(_xll.qlIndexFixing(ONIndex6M,I2784,TRUE,_xll.ohTrigger(RecalcTrigger,Trigger6M)),NA())</f>
        <v>1.1377064038144979E-2</v>
      </c>
      <c r="Q2784" s="183">
        <f>IFERROR(_xll.qlIndexFixing(ONIndex1Y,I2784,TRUE,_xll.ohTrigger(RecalcTrigger,Trigger1Y)),NA())</f>
        <v>1.164436632620891E-2</v>
      </c>
    </row>
    <row r="2785" spans="2:17" x14ac:dyDescent="0.2">
      <c r="B2785" s="39" t="s">
        <v>42</v>
      </c>
      <c r="D2785" s="42">
        <f>_xll.qlCalendarAdvance(Calendar,$D2784,B2785,"f",FALSE)</f>
        <v>58992</v>
      </c>
      <c r="E2785" s="177">
        <f>_xll.qlInterestRateIndexValueDate(IndexON,D2785)</f>
        <v>58992</v>
      </c>
      <c r="F2785" s="193">
        <f>IFERROR(_xll.qlIndexFixing(IndexON,D2785,TRUE,_xll.ohTrigger(RecalcTrigger,TriggerON)),NA())</f>
        <v>1.1005122672198553E-2</v>
      </c>
      <c r="H2785" s="42">
        <f>_xll.qlCalendarAdvance(Calendar,$H2784,B2785,"f",FALSE)</f>
        <v>58992</v>
      </c>
      <c r="I2785" s="177">
        <f>_xll.qlInterestRateIndexValueDate(Index1M,$H2785)</f>
        <v>58994</v>
      </c>
      <c r="J2785" s="182">
        <f>IFERROR(_xll.qlIndexFixing(Index1M,$H2785,TRUE,_xll.ohTrigger(RecalcTrigger,Trigger1M)),NA())</f>
        <v>1.0926967078614125E-2</v>
      </c>
      <c r="K2785" s="44">
        <f>IFERROR(_xll.qlIndexFixing(Index3M,H2785,TRUE,_xll.ohTrigger(RecalcTrigger,Trigger3M)),NA())</f>
        <v>1.0745799877336468E-2</v>
      </c>
      <c r="L2785" s="44">
        <f>IFERROR(_xll.qlIndexFixing(Index6M,$H2785,TRUE,_xll.ohTrigger(RecalcTrigger,Trigger6M)),NA())</f>
        <v>1.1450961403701611E-2</v>
      </c>
      <c r="M2785" s="183">
        <f>IFERROR(_xll.qlIndexFixing(Index1Y,$H2785,TRUE,_xll.ohTrigger(RecalcTrigger,Trigger1Y)),NA())</f>
        <v>1.1652646158851107E-2</v>
      </c>
      <c r="N2785" s="182">
        <f>IFERROR(_xll.qlIndexFixing(ONIndex1M,I2785,TRUE,_xll.ohTrigger(RecalcTrigger,Trigger1M)),NA())</f>
        <v>1.0924995517287428E-2</v>
      </c>
      <c r="O2785" s="44">
        <f>IFERROR(_xll.qlIndexFixing(ONIndex3M,I2785,TRUE,_xll.ohTrigger(RecalcTrigger,Trigger3M)),NA())</f>
        <v>1.0760773373243993E-2</v>
      </c>
      <c r="P2785" s="44">
        <f>IFERROR(_xll.qlIndexFixing(ONIndex6M,I2785,TRUE,_xll.ohTrigger(RecalcTrigger,Trigger6M)),NA())</f>
        <v>1.1379953691061928E-2</v>
      </c>
      <c r="Q2785" s="183">
        <f>IFERROR(_xll.qlIndexFixing(ONIndex1Y,I2785,TRUE,_xll.ohTrigger(RecalcTrigger,Trigger1Y)),NA())</f>
        <v>1.1641474371852922E-2</v>
      </c>
    </row>
    <row r="2786" spans="2:17" x14ac:dyDescent="0.2">
      <c r="B2786" s="39" t="s">
        <v>42</v>
      </c>
      <c r="D2786" s="42">
        <f>_xll.qlCalendarAdvance(Calendar,$D2785,B2786,"f",FALSE)</f>
        <v>58999</v>
      </c>
      <c r="E2786" s="177">
        <f>_xll.qlInterestRateIndexValueDate(IndexON,D2786)</f>
        <v>58999</v>
      </c>
      <c r="F2786" s="193">
        <f>IFERROR(_xll.qlIndexFixing(IndexON,D2786,TRUE,_xll.ohTrigger(RecalcTrigger,TriggerON)),NA())</f>
        <v>1.1003478566546931E-2</v>
      </c>
      <c r="H2786" s="42">
        <f>_xll.qlCalendarAdvance(Calendar,$H2785,B2786,"f",FALSE)</f>
        <v>58999</v>
      </c>
      <c r="I2786" s="177">
        <f>_xll.qlInterestRateIndexValueDate(Index1M,$H2786)</f>
        <v>59001</v>
      </c>
      <c r="J2786" s="182">
        <f>IFERROR(_xll.qlIndexFixing(Index1M,$H2786,TRUE,_xll.ohTrigger(RecalcTrigger,Trigger1M)),NA())</f>
        <v>1.0925077435174901E-2</v>
      </c>
      <c r="K2786" s="44">
        <f>IFERROR(_xll.qlIndexFixing(Index3M,H2786,TRUE,_xll.ohTrigger(RecalcTrigger,Trigger3M)),NA())</f>
        <v>1.0740959974877659E-2</v>
      </c>
      <c r="L2786" s="44">
        <f>IFERROR(_xll.qlIndexFixing(Index6M,$H2786,TRUE,_xll.ohTrigger(RecalcTrigger,Trigger6M)),NA())</f>
        <v>1.1453976600220312E-2</v>
      </c>
      <c r="M2786" s="183">
        <f>IFERROR(_xll.qlIndexFixing(Index1Y,$H2786,TRUE,_xll.ohTrigger(RecalcTrigger,Trigger1Y)),NA())</f>
        <v>1.1650715269705217E-2</v>
      </c>
      <c r="N2786" s="182">
        <f>IFERROR(_xll.qlIndexFixing(ONIndex1M,I2786,TRUE,_xll.ohTrigger(RecalcTrigger,Trigger1M)),NA())</f>
        <v>1.0923026348539366E-2</v>
      </c>
      <c r="O2786" s="44">
        <f>IFERROR(_xll.qlIndexFixing(ONIndex3M,I2786,TRUE,_xll.ohTrigger(RecalcTrigger,Trigger3M)),NA())</f>
        <v>1.0755536738757954E-2</v>
      </c>
      <c r="P2786" s="44">
        <f>IFERROR(_xll.qlIndexFixing(ONIndex6M,I2786,TRUE,_xll.ohTrigger(RecalcTrigger,Trigger6M)),NA())</f>
        <v>1.1382851244059466E-2</v>
      </c>
      <c r="Q2786" s="183">
        <f>IFERROR(_xll.qlIndexFixing(ONIndex1Y,I2786,TRUE,_xll.ohTrigger(RecalcTrigger,Trigger1Y)),NA())</f>
        <v>1.1638618604790096E-2</v>
      </c>
    </row>
    <row r="2787" spans="2:17" x14ac:dyDescent="0.2">
      <c r="B2787" s="39" t="s">
        <v>42</v>
      </c>
      <c r="D2787" s="42">
        <f>_xll.qlCalendarAdvance(Calendar,$D2786,B2787,"f",FALSE)</f>
        <v>59006</v>
      </c>
      <c r="E2787" s="177">
        <f>_xll.qlInterestRateIndexValueDate(IndexON,D2787)</f>
        <v>59006</v>
      </c>
      <c r="F2787" s="193">
        <f>IFERROR(_xll.qlIndexFixing(IndexON,D2787,TRUE,_xll.ohTrigger(RecalcTrigger,TriggerON)),NA())</f>
        <v>1.1001884049788302E-2</v>
      </c>
      <c r="H2787" s="42">
        <f>_xll.qlCalendarAdvance(Calendar,$H2786,B2787,"f",FALSE)</f>
        <v>59006</v>
      </c>
      <c r="I2787" s="177">
        <f>_xll.qlInterestRateIndexValueDate(Index1M,$H2787)</f>
        <v>59008</v>
      </c>
      <c r="J2787" s="182">
        <f>IFERROR(_xll.qlIndexFixing(Index1M,$H2787,TRUE,_xll.ohTrigger(RecalcTrigger,Trigger1M)),NA())</f>
        <v>1.0923237391357588E-2</v>
      </c>
      <c r="K2787" s="44">
        <f>IFERROR(_xll.qlIndexFixing(Index3M,H2787,TRUE,_xll.ohTrigger(RecalcTrigger,Trigger3M)),NA())</f>
        <v>1.0736189665952396E-2</v>
      </c>
      <c r="L2787" s="44">
        <f>IFERROR(_xll.qlIndexFixing(Index6M,$H2787,TRUE,_xll.ohTrigger(RecalcTrigger,Trigger6M)),NA())</f>
        <v>1.1456999762493949E-2</v>
      </c>
      <c r="M2787" s="183">
        <f>IFERROR(_xll.qlIndexFixing(Index1Y,$H2787,TRUE,_xll.ohTrigger(RecalcTrigger,Trigger1Y)),NA())</f>
        <v>1.1648822614751909E-2</v>
      </c>
      <c r="N2787" s="182">
        <f>IFERROR(_xll.qlIndexFixing(ONIndex1M,I2787,TRUE,_xll.ohTrigger(RecalcTrigger,Trigger1M)),NA())</f>
        <v>1.0921106597940877E-2</v>
      </c>
      <c r="O2787" s="44">
        <f>IFERROR(_xll.qlIndexFixing(ONIndex3M,I2787,TRUE,_xll.ohTrigger(RecalcTrigger,Trigger3M)),NA())</f>
        <v>1.0750368793086551E-2</v>
      </c>
      <c r="P2787" s="44">
        <f>IFERROR(_xll.qlIndexFixing(ONIndex6M,I2787,TRUE,_xll.ohTrigger(RecalcTrigger,Trigger6M)),NA())</f>
        <v>1.1385756698336635E-2</v>
      </c>
      <c r="Q2787" s="183">
        <f>IFERROR(_xll.qlIndexFixing(ONIndex1Y,I2787,TRUE,_xll.ohTrigger(RecalcTrigger,Trigger1Y)),NA())</f>
        <v>1.1635799085532028E-2</v>
      </c>
    </row>
    <row r="2788" spans="2:17" x14ac:dyDescent="0.2">
      <c r="B2788" s="39" t="s">
        <v>42</v>
      </c>
      <c r="D2788" s="42">
        <f>_xll.qlCalendarAdvance(Calendar,$D2787,B2788,"f",FALSE)</f>
        <v>59013</v>
      </c>
      <c r="E2788" s="177">
        <f>_xll.qlInterestRateIndexValueDate(IndexON,D2788)</f>
        <v>59013</v>
      </c>
      <c r="F2788" s="193">
        <f>IFERROR(_xll.qlIndexFixing(IndexON,D2788,TRUE,_xll.ohTrigger(RecalcTrigger,TriggerON)),NA())</f>
        <v>1.1000339203537379E-2</v>
      </c>
      <c r="H2788" s="42">
        <f>_xll.qlCalendarAdvance(Calendar,$H2787,B2788,"f",FALSE)</f>
        <v>59013</v>
      </c>
      <c r="I2788" s="177">
        <f>_xll.qlInterestRateIndexValueDate(Index1M,$H2788)</f>
        <v>59015</v>
      </c>
      <c r="J2788" s="182">
        <f>IFERROR(_xll.qlIndexFixing(Index1M,$H2788,TRUE,_xll.ohTrigger(RecalcTrigger,Trigger1M)),NA())</f>
        <v>1.0921447029036691E-2</v>
      </c>
      <c r="K2788" s="44">
        <f>IFERROR(_xll.qlIndexFixing(Index3M,H2788,TRUE,_xll.ohTrigger(RecalcTrigger,Trigger3M)),NA())</f>
        <v>1.0731489070465632E-2</v>
      </c>
      <c r="L2788" s="44">
        <f>IFERROR(_xll.qlIndexFixing(Index6M,$H2788,TRUE,_xll.ohTrigger(RecalcTrigger,Trigger6M)),NA())</f>
        <v>1.1460030891614553E-2</v>
      </c>
      <c r="M2788" s="183">
        <f>IFERROR(_xll.qlIndexFixing(Index1Y,$H2788,TRUE,_xll.ohTrigger(RecalcTrigger,Trigger1Y)),NA())</f>
        <v>1.1646968254956329E-2</v>
      </c>
      <c r="N2788" s="182">
        <f>IFERROR(_xll.qlIndexFixing(ONIndex1M,I2788,TRUE,_xll.ohTrigger(RecalcTrigger,Trigger1M)),NA())</f>
        <v>1.091923634742642E-2</v>
      </c>
      <c r="O2788" s="44">
        <f>IFERROR(_xll.qlIndexFixing(ONIndex3M,I2788,TRUE,_xll.ohTrigger(RecalcTrigger,Trigger3M)),NA())</f>
        <v>1.0745269656213807E-2</v>
      </c>
      <c r="P2788" s="44">
        <f>IFERROR(_xll.qlIndexFixing(ONIndex6M,I2788,TRUE,_xll.ohTrigger(RecalcTrigger,Trigger6M)),NA())</f>
        <v>1.1388670054692795E-2</v>
      </c>
      <c r="Q2788" s="183">
        <f>IFERROR(_xll.qlIndexFixing(ONIndex1Y,I2788,TRUE,_xll.ohTrigger(RecalcTrigger,Trigger1Y)),NA())</f>
        <v>1.1633015874350505E-2</v>
      </c>
    </row>
    <row r="2789" spans="2:17" x14ac:dyDescent="0.2">
      <c r="B2789" s="39" t="s">
        <v>42</v>
      </c>
      <c r="D2789" s="42">
        <f>_xll.qlCalendarAdvance(Calendar,$D2788,B2789,"f",FALSE)</f>
        <v>59020</v>
      </c>
      <c r="E2789" s="177">
        <f>_xll.qlInterestRateIndexValueDate(IndexON,D2789)</f>
        <v>59020</v>
      </c>
      <c r="F2789" s="193">
        <f>IFERROR(_xll.qlIndexFixing(IndexON,D2789,TRUE,_xll.ohTrigger(RecalcTrigger,TriggerON)),NA())</f>
        <v>1.0998844109328942E-2</v>
      </c>
      <c r="H2789" s="42">
        <f>_xll.qlCalendarAdvance(Calendar,$H2788,B2789,"f",FALSE)</f>
        <v>59020</v>
      </c>
      <c r="I2789" s="177">
        <f>_xll.qlInterestRateIndexValueDate(Index1M,$H2789)</f>
        <v>59022</v>
      </c>
      <c r="J2789" s="182">
        <f>IFERROR(_xll.qlIndexFixing(Index1M,$H2789,TRUE,_xll.ohTrigger(RecalcTrigger,Trigger1M)),NA())</f>
        <v>1.0919706430089215E-2</v>
      </c>
      <c r="K2789" s="44">
        <f>IFERROR(_xll.qlIndexFixing(Index3M,H2789,TRUE,_xll.ohTrigger(RecalcTrigger,Trigger3M)),NA())</f>
        <v>1.0726858308327536E-2</v>
      </c>
      <c r="L2789" s="44">
        <f>IFERROR(_xll.qlIndexFixing(Index6M,$H2789,TRUE,_xll.ohTrigger(RecalcTrigger,Trigger6M)),NA())</f>
        <v>1.1463069988678451E-2</v>
      </c>
      <c r="M2789" s="183">
        <f>IFERROR(_xll.qlIndexFixing(Index1Y,$H2789,TRUE,_xll.ohTrigger(RecalcTrigger,Trigger1Y)),NA())</f>
        <v>1.1645152251286914E-2</v>
      </c>
      <c r="N2789" s="182">
        <f>IFERROR(_xll.qlIndexFixing(ONIndex1M,I2789,TRUE,_xll.ohTrigger(RecalcTrigger,Trigger1M)),NA())</f>
        <v>1.0917415678930453E-2</v>
      </c>
      <c r="O2789" s="44">
        <f>IFERROR(_xll.qlIndexFixing(ONIndex3M,I2789,TRUE,_xll.ohTrigger(RecalcTrigger,Trigger3M)),NA())</f>
        <v>1.0740239447804001E-2</v>
      </c>
      <c r="P2789" s="44">
        <f>IFERROR(_xll.qlIndexFixing(ONIndex6M,I2789,TRUE,_xll.ohTrigger(RecalcTrigger,Trigger6M)),NA())</f>
        <v>1.139159131448686E-2</v>
      </c>
      <c r="Q2789" s="183">
        <f>IFERROR(_xll.qlIndexFixing(ONIndex1Y,I2789,TRUE,_xll.ohTrigger(RecalcTrigger,Trigger1Y)),NA())</f>
        <v>1.1630269032076868E-2</v>
      </c>
    </row>
    <row r="2790" spans="2:17" x14ac:dyDescent="0.2">
      <c r="B2790" s="39" t="s">
        <v>42</v>
      </c>
      <c r="D2790" s="42">
        <f>_xll.qlCalendarAdvance(Calendar,$D2789,B2790,"f",FALSE)</f>
        <v>59027</v>
      </c>
      <c r="E2790" s="177">
        <f>_xll.qlInterestRateIndexValueDate(IndexON,D2790)</f>
        <v>59027</v>
      </c>
      <c r="F2790" s="193">
        <f>IFERROR(_xll.qlIndexFixing(IndexON,D2790,TRUE,_xll.ohTrigger(RecalcTrigger,TriggerON)),NA())</f>
        <v>1.0997398848937578E-2</v>
      </c>
      <c r="H2790" s="42">
        <f>_xll.qlCalendarAdvance(Calendar,$H2789,B2790,"f",FALSE)</f>
        <v>59027</v>
      </c>
      <c r="I2790" s="177">
        <f>_xll.qlInterestRateIndexValueDate(Index1M,$H2790)</f>
        <v>59029</v>
      </c>
      <c r="J2790" s="182">
        <f>IFERROR(_xll.qlIndexFixing(Index1M,$H2790,TRUE,_xll.ohTrigger(RecalcTrigger,Trigger1M)),NA())</f>
        <v>1.091801567638967E-2</v>
      </c>
      <c r="K2790" s="44">
        <f>IFERROR(_xll.qlIndexFixing(Index3M,H2790,TRUE,_xll.ohTrigger(RecalcTrigger,Trigger3M)),NA())</f>
        <v>1.0722297499450886E-2</v>
      </c>
      <c r="L2790" s="44">
        <f>IFERROR(_xll.qlIndexFixing(Index6M,$H2790,TRUE,_xll.ohTrigger(RecalcTrigger,Trigger6M)),NA())</f>
        <v>1.1466117054780253E-2</v>
      </c>
      <c r="M2790" s="183">
        <f>IFERROR(_xll.qlIndexFixing(Index1Y,$H2790,TRUE,_xll.ohTrigger(RecalcTrigger,Trigger1Y)),NA())</f>
        <v>1.1643374664717139E-2</v>
      </c>
      <c r="N2790" s="182">
        <f>IFERROR(_xll.qlIndexFixing(ONIndex1M,I2790,TRUE,_xll.ohTrigger(RecalcTrigger,Trigger1M)),NA())</f>
        <v>1.0915644674147629E-2</v>
      </c>
      <c r="O2790" s="44">
        <f>IFERROR(_xll.qlIndexFixing(ONIndex3M,I2790,TRUE,_xll.ohTrigger(RecalcTrigger,Trigger3M)),NA())</f>
        <v>1.0735278287681282E-2</v>
      </c>
      <c r="P2790" s="44">
        <f>IFERROR(_xll.qlIndexFixing(ONIndex6M,I2790,TRUE,_xll.ohTrigger(RecalcTrigger,Trigger6M)),NA())</f>
        <v>1.1394520478837933E-2</v>
      </c>
      <c r="Q2790" s="183">
        <f>IFERROR(_xll.qlIndexFixing(ONIndex1Y,I2790,TRUE,_xll.ohTrigger(RecalcTrigger,Trigger1Y)),NA())</f>
        <v>1.1627558618902967E-2</v>
      </c>
    </row>
    <row r="2791" spans="2:17" x14ac:dyDescent="0.2">
      <c r="B2791" s="39" t="s">
        <v>42</v>
      </c>
      <c r="D2791" s="42">
        <f>_xll.qlCalendarAdvance(Calendar,$D2790,B2791,"f",FALSE)</f>
        <v>59034</v>
      </c>
      <c r="E2791" s="177">
        <f>_xll.qlInterestRateIndexValueDate(IndexON,D2791)</f>
        <v>59034</v>
      </c>
      <c r="F2791" s="193">
        <f>IFERROR(_xll.qlIndexFixing(IndexON,D2791,TRUE,_xll.ohTrigger(RecalcTrigger,TriggerON)),NA())</f>
        <v>1.099600350381813E-2</v>
      </c>
      <c r="H2791" s="42">
        <f>_xll.qlCalendarAdvance(Calendar,$H2790,B2791,"f",FALSE)</f>
        <v>59034</v>
      </c>
      <c r="I2791" s="177">
        <f>_xll.qlInterestRateIndexValueDate(Index1M,$H2791)</f>
        <v>59036</v>
      </c>
      <c r="J2791" s="182">
        <f>IFERROR(_xll.qlIndexFixing(Index1M,$H2791,TRUE,_xll.ohTrigger(RecalcTrigger,Trigger1M)),NA())</f>
        <v>1.0916374849807564E-2</v>
      </c>
      <c r="K2791" s="44">
        <f>IFERROR(_xll.qlIndexFixing(Index3M,H2791,TRUE,_xll.ohTrigger(RecalcTrigger,Trigger3M)),NA())</f>
        <v>1.0717806763751931E-2</v>
      </c>
      <c r="L2791" s="44">
        <f>IFERROR(_xll.qlIndexFixing(Index6M,$H2791,TRUE,_xll.ohTrigger(RecalcTrigger,Trigger6M)),NA())</f>
        <v>1.1469172091014994E-2</v>
      </c>
      <c r="M2791" s="183">
        <f>IFERROR(_xll.qlIndexFixing(Index1Y,$H2791,TRUE,_xll.ohTrigger(RecalcTrigger,Trigger1Y)),NA())</f>
        <v>1.1641635556224416E-2</v>
      </c>
      <c r="N2791" s="182">
        <f>IFERROR(_xll.qlIndexFixing(ONIndex1M,I2791,TRUE,_xll.ohTrigger(RecalcTrigger,Trigger1M)),NA())</f>
        <v>1.0913923415012405E-2</v>
      </c>
      <c r="O2791" s="44">
        <f>IFERROR(_xll.qlIndexFixing(ONIndex3M,I2791,TRUE,_xll.ohTrigger(RecalcTrigger,Trigger3M)),NA())</f>
        <v>1.0730386295989547E-2</v>
      </c>
      <c r="P2791" s="44">
        <f>IFERROR(_xll.qlIndexFixing(ONIndex6M,I2791,TRUE,_xll.ohTrigger(RecalcTrigger,Trigger6M)),NA())</f>
        <v>1.1397457548225631E-2</v>
      </c>
      <c r="Q2791" s="183">
        <f>IFERROR(_xll.qlIndexFixing(ONIndex1Y,I2791,TRUE,_xll.ohTrigger(RecalcTrigger,Trigger1Y)),NA())</f>
        <v>1.1624884695420334E-2</v>
      </c>
    </row>
    <row r="2792" spans="2:17" x14ac:dyDescent="0.2">
      <c r="B2792" s="39" t="s">
        <v>42</v>
      </c>
      <c r="D2792" s="42">
        <f>_xll.qlCalendarAdvance(Calendar,$D2791,B2792,"f",FALSE)</f>
        <v>59041</v>
      </c>
      <c r="E2792" s="177">
        <f>_xll.qlInterestRateIndexValueDate(IndexON,D2792)</f>
        <v>59041</v>
      </c>
      <c r="F2792" s="193">
        <f>IFERROR(_xll.qlIndexFixing(IndexON,D2792,TRUE,_xll.ohTrigger(RecalcTrigger,TriggerON)),NA())</f>
        <v>1.0994658155745185E-2</v>
      </c>
      <c r="H2792" s="42">
        <f>_xll.qlCalendarAdvance(Calendar,$H2791,B2792,"f",FALSE)</f>
        <v>59041</v>
      </c>
      <c r="I2792" s="177">
        <f>_xll.qlInterestRateIndexValueDate(Index1M,$H2792)</f>
        <v>59043</v>
      </c>
      <c r="J2792" s="182">
        <f>IFERROR(_xll.qlIndexFixing(Index1M,$H2792,TRUE,_xll.ohTrigger(RecalcTrigger,Trigger1M)),NA())</f>
        <v>1.0914784032234892E-2</v>
      </c>
      <c r="K2792" s="44">
        <f>IFERROR(_xll.qlIndexFixing(Index3M,H2792,TRUE,_xll.ohTrigger(RecalcTrigger,Trigger3M)),NA())</f>
        <v>1.0713386221150397E-2</v>
      </c>
      <c r="L2792" s="44">
        <f>IFERROR(_xll.qlIndexFixing(Index6M,$H2792,TRUE,_xll.ohTrigger(RecalcTrigger,Trigger6M)),NA())</f>
        <v>1.1472235098476856E-2</v>
      </c>
      <c r="M2792" s="183">
        <f>IFERROR(_xll.qlIndexFixing(Index1Y,$H2792,TRUE,_xll.ohTrigger(RecalcTrigger,Trigger1Y)),NA())</f>
        <v>1.1639934986789667E-2</v>
      </c>
      <c r="N2792" s="182">
        <f>IFERROR(_xll.qlIndexFixing(ONIndex1M,I2792,TRUE,_xll.ohTrigger(RecalcTrigger,Trigger1M)),NA())</f>
        <v>1.0912251983219434E-2</v>
      </c>
      <c r="O2792" s="44">
        <f>IFERROR(_xll.qlIndexFixing(ONIndex3M,I2792,TRUE,_xll.ohTrigger(RecalcTrigger,Trigger3M)),NA())</f>
        <v>1.0725563591993392E-2</v>
      </c>
      <c r="P2792" s="44">
        <f>IFERROR(_xll.qlIndexFixing(ONIndex6M,I2792,TRUE,_xll.ohTrigger(RecalcTrigger,Trigger6M)),NA())</f>
        <v>1.1400402524488484E-2</v>
      </c>
      <c r="Q2792" s="183">
        <f>IFERROR(_xll.qlIndexFixing(ONIndex1Y,I2792,TRUE,_xll.ohTrigger(RecalcTrigger,Trigger1Y)),NA())</f>
        <v>1.1622247321900758E-2</v>
      </c>
    </row>
    <row r="2793" spans="2:17" x14ac:dyDescent="0.2">
      <c r="B2793" s="39" t="s">
        <v>42</v>
      </c>
      <c r="D2793" s="42">
        <f>_xll.qlCalendarAdvance(Calendar,$D2792,B2793,"f",FALSE)</f>
        <v>59048</v>
      </c>
      <c r="E2793" s="177">
        <f>_xll.qlInterestRateIndexValueDate(IndexON,D2793)</f>
        <v>59048</v>
      </c>
      <c r="F2793" s="193">
        <f>IFERROR(_xll.qlIndexFixing(IndexON,D2793,TRUE,_xll.ohTrigger(RecalcTrigger,TriggerON)),NA())</f>
        <v>1.0993362886253522E-2</v>
      </c>
      <c r="H2793" s="42">
        <f>_xll.qlCalendarAdvance(Calendar,$H2792,B2793,"f",FALSE)</f>
        <v>59048</v>
      </c>
      <c r="I2793" s="177">
        <f>_xll.qlInterestRateIndexValueDate(Index1M,$H2793)</f>
        <v>59050</v>
      </c>
      <c r="J2793" s="182">
        <f>IFERROR(_xll.qlIndexFixing(Index1M,$H2793,TRUE,_xll.ohTrigger(RecalcTrigger,Trigger1M)),NA())</f>
        <v>1.0913243305533671E-2</v>
      </c>
      <c r="K2793" s="44">
        <f>IFERROR(_xll.qlIndexFixing(Index3M,H2793,TRUE,_xll.ohTrigger(RecalcTrigger,Trigger3M)),NA())</f>
        <v>1.070917428500404E-2</v>
      </c>
      <c r="L2793" s="44">
        <f>IFERROR(_xll.qlIndexFixing(Index6M,$H2793,TRUE,_xll.ohTrigger(RecalcTrigger,Trigger6M)),NA())</f>
        <v>1.1473283514991217E-2</v>
      </c>
      <c r="M2793" s="183">
        <f>IFERROR(_xll.qlIndexFixing(Index1Y,$H2793,TRUE,_xll.ohTrigger(RecalcTrigger,Trigger1Y)),NA())</f>
        <v>1.1638273017397749E-2</v>
      </c>
      <c r="N2793" s="182">
        <f>IFERROR(_xll.qlIndexFixing(ONIndex1M,I2793,TRUE,_xll.ohTrigger(RecalcTrigger,Trigger1M)),NA())</f>
        <v>1.0910630460543302E-2</v>
      </c>
      <c r="O2793" s="44">
        <f>IFERROR(_xll.qlIndexFixing(ONIndex3M,I2793,TRUE,_xll.ohTrigger(RecalcTrigger,Trigger3M)),NA())</f>
        <v>1.0720810296156458E-2</v>
      </c>
      <c r="P2793" s="44">
        <f>IFERROR(_xll.qlIndexFixing(ONIndex6M,I2793,TRUE,_xll.ohTrigger(RecalcTrigger,Trigger6M)),NA())</f>
        <v>1.1403355408106108E-2</v>
      </c>
      <c r="Q2793" s="183">
        <f>IFERROR(_xll.qlIndexFixing(ONIndex1Y,I2793,TRUE,_xll.ohTrigger(RecalcTrigger,Trigger1Y)),NA())</f>
        <v>1.1619646559095642E-2</v>
      </c>
    </row>
    <row r="2794" spans="2:17" x14ac:dyDescent="0.2">
      <c r="B2794" s="39" t="s">
        <v>42</v>
      </c>
      <c r="D2794" s="42">
        <f>_xll.qlCalendarAdvance(Calendar,$D2793,B2794,"f",FALSE)</f>
        <v>59055</v>
      </c>
      <c r="E2794" s="177">
        <f>_xll.qlInterestRateIndexValueDate(IndexON,D2794)</f>
        <v>59055</v>
      </c>
      <c r="F2794" s="193">
        <f>IFERROR(_xll.qlIndexFixing(IndexON,D2794,TRUE,_xll.ohTrigger(RecalcTrigger,TriggerON)),NA())</f>
        <v>1.0992117777117727E-2</v>
      </c>
      <c r="H2794" s="42">
        <f>_xll.qlCalendarAdvance(Calendar,$H2793,B2794,"f",FALSE)</f>
        <v>59055</v>
      </c>
      <c r="I2794" s="177">
        <f>_xll.qlInterestRateIndexValueDate(Index1M,$H2794)</f>
        <v>59057</v>
      </c>
      <c r="J2794" s="182">
        <f>IFERROR(_xll.qlIndexFixing(Index1M,$H2794,TRUE,_xll.ohTrigger(RecalcTrigger,Trigger1M)),NA())</f>
        <v>1.0911752751590897E-2</v>
      </c>
      <c r="K2794" s="44">
        <f>IFERROR(_xll.qlIndexFixing(Index3M,H2794,TRUE,_xll.ohTrigger(RecalcTrigger,Trigger3M)),NA())</f>
        <v>1.070488956204343E-2</v>
      </c>
      <c r="L2794" s="44">
        <f>IFERROR(_xll.qlIndexFixing(Index6M,$H2794,TRUE,_xll.ohTrigger(RecalcTrigger,Trigger6M)),NA())</f>
        <v>1.1476359129949511E-2</v>
      </c>
      <c r="M2794" s="183">
        <f>IFERROR(_xll.qlIndexFixing(Index1Y,$H2794,TRUE,_xll.ohTrigger(RecalcTrigger,Trigger1Y)),NA())</f>
        <v>1.1636649709038346E-2</v>
      </c>
      <c r="N2794" s="182">
        <f>IFERROR(_xll.qlIndexFixing(ONIndex1M,I2794,TRUE,_xll.ohTrigger(RecalcTrigger,Trigger1M)),NA())</f>
        <v>1.0909058929078341E-2</v>
      </c>
      <c r="O2794" s="44">
        <f>IFERROR(_xll.qlIndexFixing(ONIndex3M,I2794,TRUE,_xll.ohTrigger(RecalcTrigger,Trigger3M)),NA())</f>
        <v>1.0716126527743342E-2</v>
      </c>
      <c r="P2794" s="44">
        <f>IFERROR(_xll.qlIndexFixing(ONIndex6M,I2794,TRUE,_xll.ohTrigger(RecalcTrigger,Trigger6M)),NA())</f>
        <v>1.140631620035748E-2</v>
      </c>
      <c r="Q2794" s="183">
        <f>IFERROR(_xll.qlIndexFixing(ONIndex1Y,I2794,TRUE,_xll.ohTrigger(RecalcTrigger,Trigger1Y)),NA())</f>
        <v>1.1617082467276774E-2</v>
      </c>
    </row>
    <row r="2795" spans="2:17" x14ac:dyDescent="0.2">
      <c r="B2795" s="39" t="s">
        <v>42</v>
      </c>
      <c r="D2795" s="42">
        <f>_xll.qlCalendarAdvance(Calendar,$D2794,B2795,"f",FALSE)</f>
        <v>59062</v>
      </c>
      <c r="E2795" s="177">
        <f>_xll.qlInterestRateIndexValueDate(IndexON,D2795)</f>
        <v>59062</v>
      </c>
      <c r="F2795" s="193">
        <f>IFERROR(_xll.qlIndexFixing(IndexON,D2795,TRUE,_xll.ohTrigger(RecalcTrigger,TriggerON)),NA())</f>
        <v>1.099092290987258E-2</v>
      </c>
      <c r="H2795" s="42">
        <f>_xll.qlCalendarAdvance(Calendar,$H2794,B2795,"f",FALSE)</f>
        <v>59062</v>
      </c>
      <c r="I2795" s="177">
        <f>_xll.qlInterestRateIndexValueDate(Index1M,$H2795)</f>
        <v>59064</v>
      </c>
      <c r="J2795" s="182">
        <f>IFERROR(_xll.qlIndexFixing(Index1M,$H2795,TRUE,_xll.ohTrigger(RecalcTrigger,Trigger1M)),NA())</f>
        <v>1.0910312452283577E-2</v>
      </c>
      <c r="K2795" s="44">
        <f>IFERROR(_xll.qlIndexFixing(Index3M,H2795,TRUE,_xll.ohTrigger(RecalcTrigger,Trigger3M)),NA())</f>
        <v>1.0700675381243065E-2</v>
      </c>
      <c r="L2795" s="44">
        <f>IFERROR(_xll.qlIndexFixing(Index6M,$H2795,TRUE,_xll.ohTrigger(RecalcTrigger,Trigger6M)),NA())</f>
        <v>1.1479442717632607E-2</v>
      </c>
      <c r="M2795" s="183">
        <f>IFERROR(_xll.qlIndexFixing(Index1Y,$H2795,TRUE,_xll.ohTrigger(RecalcTrigger,Trigger1Y)),NA())</f>
        <v>1.1635065122704418E-2</v>
      </c>
      <c r="N2795" s="182">
        <f>IFERROR(_xll.qlIndexFixing(ONIndex1M,I2795,TRUE,_xll.ohTrigger(RecalcTrigger,Trigger1M)),NA())</f>
        <v>1.090753747035933E-2</v>
      </c>
      <c r="O2795" s="44">
        <f>IFERROR(_xll.qlIndexFixing(ONIndex3M,I2795,TRUE,_xll.ohTrigger(RecalcTrigger,Trigger3M)),NA())</f>
        <v>1.0711512406977874E-2</v>
      </c>
      <c r="P2795" s="44">
        <f>IFERROR(_xll.qlIndexFixing(ONIndex6M,I2795,TRUE,_xll.ohTrigger(RecalcTrigger,Trigger6M)),NA())</f>
        <v>1.1409284902041961E-2</v>
      </c>
      <c r="Q2795" s="183">
        <f>IFERROR(_xll.qlIndexFixing(ONIndex1Y,I2795,TRUE,_xll.ohTrigger(RecalcTrigger,Trigger1Y)),NA())</f>
        <v>1.1614555107115621E-2</v>
      </c>
    </row>
    <row r="2796" spans="2:17" x14ac:dyDescent="0.2">
      <c r="B2796" s="39" t="s">
        <v>42</v>
      </c>
      <c r="D2796" s="42">
        <f>_xll.qlCalendarAdvance(Calendar,$D2795,B2796,"f",FALSE)</f>
        <v>59069</v>
      </c>
      <c r="E2796" s="177">
        <f>_xll.qlInterestRateIndexValueDate(IndexON,D2796)</f>
        <v>59069</v>
      </c>
      <c r="F2796" s="193">
        <f>IFERROR(_xll.qlIndexFixing(IndexON,D2796,TRUE,_xll.ohTrigger(RecalcTrigger,TriggerON)),NA())</f>
        <v>1.0989778366212732E-2</v>
      </c>
      <c r="H2796" s="42">
        <f>_xll.qlCalendarAdvance(Calendar,$H2795,B2796,"f",FALSE)</f>
        <v>59069</v>
      </c>
      <c r="I2796" s="177">
        <f>_xll.qlInterestRateIndexValueDate(Index1M,$H2796)</f>
        <v>59071</v>
      </c>
      <c r="J2796" s="182">
        <f>IFERROR(_xll.qlIndexFixing(Index1M,$H2796,TRUE,_xll.ohTrigger(RecalcTrigger,Trigger1M)),NA())</f>
        <v>1.0908922489488715E-2</v>
      </c>
      <c r="K2796" s="44">
        <f>IFERROR(_xll.qlIndexFixing(Index3M,H2796,TRUE,_xll.ohTrigger(RecalcTrigger,Trigger3M)),NA())</f>
        <v>1.0696531862536019E-2</v>
      </c>
      <c r="L2796" s="44">
        <f>IFERROR(_xll.qlIndexFixing(Index6M,$H2796,TRUE,_xll.ohTrigger(RecalcTrigger,Trigger6M)),NA())</f>
        <v>1.1482534279133993E-2</v>
      </c>
      <c r="M2796" s="183">
        <f>IFERROR(_xll.qlIndexFixing(Index1Y,$H2796,TRUE,_xll.ohTrigger(RecalcTrigger,Trigger1Y)),NA())</f>
        <v>1.1633519319393749E-2</v>
      </c>
      <c r="N2796" s="182">
        <f>IFERROR(_xll.qlIndexFixing(ONIndex1M,I2796,TRUE,_xll.ohTrigger(RecalcTrigger,Trigger1M)),NA())</f>
        <v>1.0906066166320727E-2</v>
      </c>
      <c r="O2796" s="44">
        <f>IFERROR(_xll.qlIndexFixing(ONIndex3M,I2796,TRUE,_xll.ohTrigger(RecalcTrigger,Trigger3M)),NA())</f>
        <v>1.0706968053444399E-2</v>
      </c>
      <c r="P2796" s="44">
        <f>IFERROR(_xll.qlIndexFixing(ONIndex6M,I2796,TRUE,_xll.ohTrigger(RecalcTrigger,Trigger6M)),NA())</f>
        <v>1.1412261514598399E-2</v>
      </c>
      <c r="Q2796" s="183">
        <f>IFERROR(_xll.qlIndexFixing(ONIndex1Y,I2796,TRUE,_xll.ohTrigger(RecalcTrigger,Trigger1Y)),NA())</f>
        <v>1.1612064538724098E-2</v>
      </c>
    </row>
    <row r="2797" spans="2:17" x14ac:dyDescent="0.2">
      <c r="B2797" s="39" t="s">
        <v>42</v>
      </c>
      <c r="D2797" s="42">
        <f>_xll.qlCalendarAdvance(Calendar,$D2796,B2797,"f",FALSE)</f>
        <v>59076</v>
      </c>
      <c r="E2797" s="177">
        <f>_xll.qlInterestRateIndexValueDate(IndexON,D2797)</f>
        <v>59076</v>
      </c>
      <c r="F2797" s="193">
        <f>IFERROR(_xll.qlIndexFixing(IndexON,D2797,TRUE,_xll.ohTrigger(RecalcTrigger,TriggerON)),NA())</f>
        <v>1.0988684227593026E-2</v>
      </c>
      <c r="H2797" s="42">
        <f>_xll.qlCalendarAdvance(Calendar,$H2796,B2797,"f",FALSE)</f>
        <v>59076</v>
      </c>
      <c r="I2797" s="177">
        <f>_xll.qlInterestRateIndexValueDate(Index1M,$H2797)</f>
        <v>59078</v>
      </c>
      <c r="J2797" s="182">
        <f>IFERROR(_xll.qlIndexFixing(Index1M,$H2797,TRUE,_xll.ohTrigger(RecalcTrigger,Trigger1M)),NA())</f>
        <v>1.090758294509081E-2</v>
      </c>
      <c r="K2797" s="44">
        <f>IFERROR(_xll.qlIndexFixing(Index3M,H2797,TRUE,_xll.ohTrigger(RecalcTrigger,Trigger3M)),NA())</f>
        <v>1.0692459125856245E-2</v>
      </c>
      <c r="L2797" s="44">
        <f>IFERROR(_xll.qlIndexFixing(Index6M,$H2797,TRUE,_xll.ohTrigger(RecalcTrigger,Trigger6M)),NA())</f>
        <v>1.1485633815546717E-2</v>
      </c>
      <c r="M2797" s="183">
        <f>IFERROR(_xll.qlIndexFixing(Index1Y,$H2797,TRUE,_xll.ohTrigger(RecalcTrigger,Trigger1Y)),NA())</f>
        <v>1.1632012360107625E-2</v>
      </c>
      <c r="N2797" s="182">
        <f>IFERROR(_xll.qlIndexFixing(ONIndex1M,I2797,TRUE,_xll.ohTrigger(RecalcTrigger,Trigger1M)),NA())</f>
        <v>1.0904645098817056E-2</v>
      </c>
      <c r="O2797" s="44">
        <f>IFERROR(_xll.qlIndexFixing(ONIndex3M,I2797,TRUE,_xll.ohTrigger(RecalcTrigger,Trigger3M)),NA())</f>
        <v>1.0702493587126938E-2</v>
      </c>
      <c r="P2797" s="44">
        <f>IFERROR(_xll.qlIndexFixing(ONIndex6M,I2797,TRUE,_xll.ohTrigger(RecalcTrigger,Trigger6M)),NA())</f>
        <v>1.1415246038826155E-2</v>
      </c>
      <c r="Q2797" s="183">
        <f>IFERROR(_xll.qlIndexFixing(ONIndex1Y,I2797,TRUE,_xll.ohTrigger(RecalcTrigger,Trigger1Y)),NA())</f>
        <v>1.1609610823013483E-2</v>
      </c>
    </row>
    <row r="2798" spans="2:17" x14ac:dyDescent="0.2">
      <c r="B2798" s="39" t="s">
        <v>42</v>
      </c>
      <c r="D2798" s="42">
        <f>_xll.qlCalendarAdvance(Calendar,$D2797,B2798,"f",FALSE)</f>
        <v>59083</v>
      </c>
      <c r="E2798" s="177">
        <f>_xll.qlInterestRateIndexValueDate(IndexON,D2798)</f>
        <v>59083</v>
      </c>
      <c r="F2798" s="193">
        <f>IFERROR(_xll.qlIndexFixing(IndexON,D2798,TRUE,_xll.ohTrigger(RecalcTrigger,TriggerON)),NA())</f>
        <v>1.0987640575947921E-2</v>
      </c>
      <c r="H2798" s="42">
        <f>_xll.qlCalendarAdvance(Calendar,$H2797,B2798,"f",FALSE)</f>
        <v>59083</v>
      </c>
      <c r="I2798" s="177">
        <f>_xll.qlInterestRateIndexValueDate(Index1M,$H2798)</f>
        <v>59085</v>
      </c>
      <c r="J2798" s="182">
        <f>IFERROR(_xll.qlIndexFixing(Index1M,$H2798,TRUE,_xll.ohTrigger(RecalcTrigger,Trigger1M)),NA())</f>
        <v>1.0906293900969366E-2</v>
      </c>
      <c r="K2798" s="44">
        <f>IFERROR(_xll.qlIndexFixing(Index3M,H2798,TRUE,_xll.ohTrigger(RecalcTrigger,Trigger3M)),NA())</f>
        <v>1.0688343736446218E-2</v>
      </c>
      <c r="L2798" s="44">
        <f>IFERROR(_xll.qlIndexFixing(Index6M,$H2798,TRUE,_xll.ohTrigger(RecalcTrigger,Trigger6M)),NA())</f>
        <v>1.1489149037439224E-2</v>
      </c>
      <c r="M2798" s="183">
        <f>IFERROR(_xll.qlIndexFixing(Index1Y,$H2798,TRUE,_xll.ohTrigger(RecalcTrigger,Trigger1Y)),NA())</f>
        <v>1.163054430585193E-2</v>
      </c>
      <c r="N2798" s="182">
        <f>IFERROR(_xll.qlIndexFixing(ONIndex1M,I2798,TRUE,_xll.ohTrigger(RecalcTrigger,Trigger1M)),NA())</f>
        <v>1.0903274349542968E-2</v>
      </c>
      <c r="O2798" s="44">
        <f>IFERROR(_xll.qlIndexFixing(ONIndex3M,I2798,TRUE,_xll.ohTrigger(RecalcTrigger,Trigger3M)),NA())</f>
        <v>1.0698089128009514E-2</v>
      </c>
      <c r="P2798" s="44">
        <f>IFERROR(_xll.qlIndexFixing(ONIndex6M,I2798,TRUE,_xll.ohTrigger(RecalcTrigger,Trigger6M)),NA())</f>
        <v>1.1418238475844333E-2</v>
      </c>
      <c r="Q2798" s="183">
        <f>IFERROR(_xll.qlIndexFixing(ONIndex1Y,I2798,TRUE,_xll.ohTrigger(RecalcTrigger,Trigger1Y)),NA())</f>
        <v>1.1607194020175626E-2</v>
      </c>
    </row>
    <row r="2799" spans="2:17" x14ac:dyDescent="0.2">
      <c r="B2799" s="39" t="s">
        <v>42</v>
      </c>
      <c r="D2799" s="42">
        <f>_xll.qlCalendarAdvance(Calendar,$D2798,B2799,"f",FALSE)</f>
        <v>59090</v>
      </c>
      <c r="E2799" s="177">
        <f>_xll.qlInterestRateIndexValueDate(IndexON,D2799)</f>
        <v>59090</v>
      </c>
      <c r="F2799" s="193">
        <f>IFERROR(_xll.qlIndexFixing(IndexON,D2799,TRUE,_xll.ohTrigger(RecalcTrigger,TriggerON)),NA())</f>
        <v>1.0986647492652324E-2</v>
      </c>
      <c r="H2799" s="42">
        <f>_xll.qlCalendarAdvance(Calendar,$H2798,B2799,"f",FALSE)</f>
        <v>59090</v>
      </c>
      <c r="I2799" s="177">
        <f>_xll.qlInterestRateIndexValueDate(Index1M,$H2799)</f>
        <v>59092</v>
      </c>
      <c r="J2799" s="182">
        <f>IFERROR(_xll.qlIndexFixing(Index1M,$H2799,TRUE,_xll.ohTrigger(RecalcTrigger,Trigger1M)),NA())</f>
        <v>1.0905055439006384E-2</v>
      </c>
      <c r="K2799" s="44">
        <f>IFERROR(_xll.qlIndexFixing(Index3M,H2799,TRUE,_xll.ohTrigger(RecalcTrigger,Trigger3M)),NA())</f>
        <v>1.0684417903529206E-2</v>
      </c>
      <c r="L2799" s="44">
        <f>IFERROR(_xll.qlIndexFixing(Index6M,$H2799,TRUE,_xll.ohTrigger(RecalcTrigger,Trigger6M)),NA())</f>
        <v>1.1492265196298528E-2</v>
      </c>
      <c r="M2799" s="183">
        <f>IFERROR(_xll.qlIndexFixing(Index1Y,$H2799,TRUE,_xll.ohTrigger(RecalcTrigger,Trigger1Y)),NA())</f>
        <v>1.1629115217636274E-2</v>
      </c>
      <c r="N2799" s="182">
        <f>IFERROR(_xll.qlIndexFixing(ONIndex1M,I2799,TRUE,_xll.ohTrigger(RecalcTrigger,Trigger1M)),NA())</f>
        <v>1.0901954000512859E-2</v>
      </c>
      <c r="O2799" s="44">
        <f>IFERROR(_xll.qlIndexFixing(ONIndex3M,I2799,TRUE,_xll.ohTrigger(RecalcTrigger,Trigger3M)),NA())</f>
        <v>1.0693754795436661E-2</v>
      </c>
      <c r="P2799" s="44">
        <f>IFERROR(_xll.qlIndexFixing(ONIndex6M,I2799,TRUE,_xll.ohTrigger(RecalcTrigger,Trigger6M)),NA())</f>
        <v>1.142123882677204E-2</v>
      </c>
      <c r="Q2799" s="183">
        <f>IFERROR(_xll.qlIndexFixing(ONIndex1Y,I2799,TRUE,_xll.ohTrigger(RecalcTrigger,Trigger1Y)),NA())</f>
        <v>1.1604814190642188E-2</v>
      </c>
    </row>
    <row r="2800" spans="2:17" x14ac:dyDescent="0.2">
      <c r="B2800" s="39" t="s">
        <v>42</v>
      </c>
      <c r="D2800" s="42">
        <f>_xll.qlCalendarAdvance(Calendar,$D2799,B2800,"f",FALSE)</f>
        <v>59097</v>
      </c>
      <c r="E2800" s="177">
        <f>_xll.qlInterestRateIndexValueDate(IndexON,D2800)</f>
        <v>59097</v>
      </c>
      <c r="F2800" s="193">
        <f>IFERROR(_xll.qlIndexFixing(IndexON,D2800,TRUE,_xll.ohTrigger(RecalcTrigger,TriggerON)),NA())</f>
        <v>1.0985705059560757E-2</v>
      </c>
      <c r="H2800" s="42">
        <f>_xll.qlCalendarAdvance(Calendar,$H2799,B2800,"f",FALSE)</f>
        <v>59097</v>
      </c>
      <c r="I2800" s="177">
        <f>_xll.qlInterestRateIndexValueDate(Index1M,$H2800)</f>
        <v>59099</v>
      </c>
      <c r="J2800" s="182">
        <f>IFERROR(_xll.qlIndexFixing(Index1M,$H2800,TRUE,_xll.ohTrigger(RecalcTrigger,Trigger1M)),NA())</f>
        <v>1.0903867641078868E-2</v>
      </c>
      <c r="K2800" s="44">
        <f>IFERROR(_xll.qlIndexFixing(Index3M,H2800,TRUE,_xll.ohTrigger(RecalcTrigger,Trigger3M)),NA())</f>
        <v>1.0680563223181248E-2</v>
      </c>
      <c r="L2800" s="44">
        <f>IFERROR(_xll.qlIndexFixing(Index6M,$H2800,TRUE,_xll.ohTrigger(RecalcTrigger,Trigger6M)),NA())</f>
        <v>1.1495389333713668E-2</v>
      </c>
      <c r="M2800" s="183">
        <f>IFERROR(_xll.qlIndexFixing(Index1Y,$H2800,TRUE,_xll.ohTrigger(RecalcTrigger,Trigger1Y)),NA())</f>
        <v>1.1627725156475522E-2</v>
      </c>
      <c r="N2800" s="182">
        <f>IFERROR(_xll.qlIndexFixing(ONIndex1M,I2800,TRUE,_xll.ohTrigger(RecalcTrigger,Trigger1M)),NA())</f>
        <v>1.0900684133421379E-2</v>
      </c>
      <c r="O2800" s="44">
        <f>IFERROR(_xll.qlIndexFixing(ONIndex3M,I2800,TRUE,_xll.ohTrigger(RecalcTrigger,Trigger3M)),NA())</f>
        <v>1.0689490709792082E-2</v>
      </c>
      <c r="P2800" s="44">
        <f>IFERROR(_xll.qlIndexFixing(ONIndex6M,I2800,TRUE,_xll.ohTrigger(RecalcTrigger,Trigger6M)),NA())</f>
        <v>1.1424247092488571E-2</v>
      </c>
      <c r="Q2800" s="183">
        <f>IFERROR(_xll.qlIndexFixing(ONIndex1Y,I2800,TRUE,_xll.ohTrigger(RecalcTrigger,Trigger1Y)),NA())</f>
        <v>1.1602471395084635E-2</v>
      </c>
    </row>
    <row r="2801" spans="2:17" x14ac:dyDescent="0.2">
      <c r="B2801" s="39" t="s">
        <v>42</v>
      </c>
      <c r="D2801" s="42">
        <f>_xll.qlCalendarAdvance(Calendar,$D2800,B2801,"f",FALSE)</f>
        <v>59104</v>
      </c>
      <c r="E2801" s="177">
        <f>_xll.qlInterestRateIndexValueDate(IndexON,D2801)</f>
        <v>59104</v>
      </c>
      <c r="F2801" s="193">
        <f>IFERROR(_xll.qlIndexFixing(IndexON,D2801,TRUE,_xll.ohTrigger(RecalcTrigger,TriggerON)),NA())</f>
        <v>1.0984813358208001E-2</v>
      </c>
      <c r="H2801" s="42">
        <f>_xll.qlCalendarAdvance(Calendar,$H2800,B2801,"f",FALSE)</f>
        <v>59104</v>
      </c>
      <c r="I2801" s="177">
        <f>_xll.qlInterestRateIndexValueDate(Index1M,$H2801)</f>
        <v>59106</v>
      </c>
      <c r="J2801" s="182">
        <f>IFERROR(_xll.qlIndexFixing(Index1M,$H2801,TRUE,_xll.ohTrigger(RecalcTrigger,Trigger1M)),NA())</f>
        <v>1.0902730589073817E-2</v>
      </c>
      <c r="K2801" s="44">
        <f>IFERROR(_xll.qlIndexFixing(Index3M,H2801,TRUE,_xll.ohTrigger(RecalcTrigger,Trigger3M)),NA())</f>
        <v>1.0676779815349004E-2</v>
      </c>
      <c r="L2801" s="44">
        <f>IFERROR(_xll.qlIndexFixing(Index6M,$H2801,TRUE,_xll.ohTrigger(RecalcTrigger,Trigger6M)),NA())</f>
        <v>1.149852145077696E-2</v>
      </c>
      <c r="M2801" s="183">
        <f>IFERROR(_xll.qlIndexFixing(Index1Y,$H2801,TRUE,_xll.ohTrigger(RecalcTrigger,Trigger1Y)),NA())</f>
        <v>1.1626374183387163E-2</v>
      </c>
      <c r="N2801" s="182">
        <f>IFERROR(_xll.qlIndexFixing(ONIndex1M,I2801,TRUE,_xll.ohTrigger(RecalcTrigger,Trigger1M)),NA())</f>
        <v>1.0899464830123051E-2</v>
      </c>
      <c r="O2801" s="44">
        <f>IFERROR(_xll.qlIndexFixing(ONIndex3M,I2801,TRUE,_xll.ohTrigger(RecalcTrigger,Trigger3M)),NA())</f>
        <v>1.0685296990500248E-2</v>
      </c>
      <c r="P2801" s="44">
        <f>IFERROR(_xll.qlIndexFixing(ONIndex6M,I2801,TRUE,_xll.ohTrigger(RecalcTrigger,Trigger6M)),NA())</f>
        <v>1.1427263274192967E-2</v>
      </c>
      <c r="Q2801" s="183">
        <f>IFERROR(_xll.qlIndexFixing(ONIndex1Y,I2801,TRUE,_xll.ohTrigger(RecalcTrigger,Trigger1Y)),NA())</f>
        <v>1.1600165693854692E-2</v>
      </c>
    </row>
    <row r="2802" spans="2:17" x14ac:dyDescent="0.2">
      <c r="B2802" s="39" t="s">
        <v>42</v>
      </c>
      <c r="D2802" s="42">
        <f>_xll.qlCalendarAdvance(Calendar,$D2801,B2802,"f",FALSE)</f>
        <v>59111</v>
      </c>
      <c r="E2802" s="177">
        <f>_xll.qlInterestRateIndexValueDate(IndexON,D2802)</f>
        <v>59111</v>
      </c>
      <c r="F2802" s="193">
        <f>IFERROR(_xll.qlIndexFixing(IndexON,D2802,TRUE,_xll.ohTrigger(RecalcTrigger,TriggerON)),NA())</f>
        <v>1.0983972470208769E-2</v>
      </c>
      <c r="H2802" s="42">
        <f>_xll.qlCalendarAdvance(Calendar,$H2801,B2802,"f",FALSE)</f>
        <v>59111</v>
      </c>
      <c r="I2802" s="177">
        <f>_xll.qlInterestRateIndexValueDate(Index1M,$H2802)</f>
        <v>59113</v>
      </c>
      <c r="J2802" s="182">
        <f>IFERROR(_xll.qlIndexFixing(Index1M,$H2802,TRUE,_xll.ohTrigger(RecalcTrigger,Trigger1M)),NA())</f>
        <v>1.0901644364878227E-2</v>
      </c>
      <c r="K2802" s="44">
        <f>IFERROR(_xll.qlIndexFixing(Index3M,H2802,TRUE,_xll.ohTrigger(RecalcTrigger,Trigger3M)),NA())</f>
        <v>1.0673067799986091E-2</v>
      </c>
      <c r="L2802" s="44">
        <f>IFERROR(_xll.qlIndexFixing(Index6M,$H2802,TRUE,_xll.ohTrigger(RecalcTrigger,Trigger6M)),NA())</f>
        <v>1.1501251159601157E-2</v>
      </c>
      <c r="M2802" s="183">
        <f>IFERROR(_xll.qlIndexFixing(Index1Y,$H2802,TRUE,_xll.ohTrigger(RecalcTrigger,Trigger1Y)),NA())</f>
        <v>1.1625062359394388E-2</v>
      </c>
      <c r="N2802" s="182">
        <f>IFERROR(_xll.qlIndexFixing(ONIndex1M,I2802,TRUE,_xll.ohTrigger(RecalcTrigger,Trigger1M)),NA())</f>
        <v>1.0898296172472399E-2</v>
      </c>
      <c r="O2802" s="44">
        <f>IFERROR(_xll.qlIndexFixing(ONIndex3M,I2802,TRUE,_xll.ohTrigger(RecalcTrigger,Trigger3M)),NA())</f>
        <v>1.0681173757705054E-2</v>
      </c>
      <c r="P2802" s="44">
        <f>IFERROR(_xll.qlIndexFixing(ONIndex6M,I2802,TRUE,_xll.ohTrigger(RecalcTrigger,Trigger6M)),NA())</f>
        <v>1.1430287372844461E-2</v>
      </c>
      <c r="Q2802" s="183">
        <f>IFERROR(_xll.qlIndexFixing(ONIndex1Y,I2802,TRUE,_xll.ohTrigger(RecalcTrigger,Trigger1Y)),NA())</f>
        <v>1.1597897147384018E-2</v>
      </c>
    </row>
    <row r="2803" spans="2:17" x14ac:dyDescent="0.2">
      <c r="B2803" s="39" t="s">
        <v>42</v>
      </c>
      <c r="D2803" s="42">
        <f>_xll.qlCalendarAdvance(Calendar,$D2802,B2803,"f",FALSE)</f>
        <v>59118</v>
      </c>
      <c r="E2803" s="177">
        <f>_xll.qlInterestRateIndexValueDate(IndexON,D2803)</f>
        <v>59118</v>
      </c>
      <c r="F2803" s="193">
        <f>IFERROR(_xll.qlIndexFixing(IndexON,D2803,TRUE,_xll.ohTrigger(RecalcTrigger,TriggerON)),NA())</f>
        <v>1.0983182477017905E-2</v>
      </c>
      <c r="H2803" s="42">
        <f>_xll.qlCalendarAdvance(Calendar,$H2802,B2803,"f",FALSE)</f>
        <v>59118</v>
      </c>
      <c r="I2803" s="177">
        <f>_xll.qlInterestRateIndexValueDate(Index1M,$H2803)</f>
        <v>59120</v>
      </c>
      <c r="J2803" s="182">
        <f>IFERROR(_xll.qlIndexFixing(Index1M,$H2803,TRUE,_xll.ohTrigger(RecalcTrigger,Trigger1M)),NA())</f>
        <v>1.0900609050366605E-2</v>
      </c>
      <c r="K2803" s="44">
        <f>IFERROR(_xll.qlIndexFixing(Index3M,H2803,TRUE,_xll.ohTrigger(RecalcTrigger,Trigger3M)),NA())</f>
        <v>1.0669427297047852E-2</v>
      </c>
      <c r="L2803" s="44">
        <f>IFERROR(_xll.qlIndexFixing(Index6M,$H2803,TRUE,_xll.ohTrigger(RecalcTrigger,Trigger6M)),NA())</f>
        <v>1.1504398568473028E-2</v>
      </c>
      <c r="M2803" s="183">
        <f>IFERROR(_xll.qlIndexFixing(Index1Y,$H2803,TRUE,_xll.ohTrigger(RecalcTrigger,Trigger1Y)),NA())</f>
        <v>1.1623789745523885E-2</v>
      </c>
      <c r="N2803" s="182">
        <f>IFERROR(_xll.qlIndexFixing(ONIndex1M,I2803,TRUE,_xll.ohTrigger(RecalcTrigger,Trigger1M)),NA())</f>
        <v>1.0897178242084138E-2</v>
      </c>
      <c r="O2803" s="44">
        <f>IFERROR(_xll.qlIndexFixing(ONIndex3M,I2803,TRUE,_xll.ohTrigger(RecalcTrigger,Trigger3M)),NA())</f>
        <v>1.0677121130910905E-2</v>
      </c>
      <c r="P2803" s="44">
        <f>IFERROR(_xll.qlIndexFixing(ONIndex6M,I2803,TRUE,_xll.ohTrigger(RecalcTrigger,Trigger6M)),NA())</f>
        <v>1.1433319389482222E-2</v>
      </c>
      <c r="Q2803" s="183">
        <f>IFERROR(_xll.qlIndexFixing(ONIndex1Y,I2803,TRUE,_xll.ohTrigger(RecalcTrigger,Trigger1Y)),NA())</f>
        <v>1.1595665816264145E-2</v>
      </c>
    </row>
    <row r="2804" spans="2:17" x14ac:dyDescent="0.2">
      <c r="B2804" s="39" t="s">
        <v>42</v>
      </c>
      <c r="D2804" s="42">
        <f>_xll.qlCalendarAdvance(Calendar,$D2803,B2804,"f",FALSE)</f>
        <v>59125</v>
      </c>
      <c r="E2804" s="177">
        <f>_xll.qlInterestRateIndexValueDate(IndexON,D2804)</f>
        <v>59125</v>
      </c>
      <c r="F2804" s="193">
        <f>IFERROR(_xll.qlIndexFixing(IndexON,D2804,TRUE,_xll.ohTrigger(RecalcTrigger,TriggerON)),NA())</f>
        <v>1.0982443460569868E-2</v>
      </c>
      <c r="H2804" s="42">
        <f>_xll.qlCalendarAdvance(Calendar,$H2803,B2804,"f",FALSE)</f>
        <v>59125</v>
      </c>
      <c r="I2804" s="177">
        <f>_xll.qlInterestRateIndexValueDate(Index1M,$H2804)</f>
        <v>59127</v>
      </c>
      <c r="J2804" s="182">
        <f>IFERROR(_xll.qlIndexFixing(Index1M,$H2804,TRUE,_xll.ohTrigger(RecalcTrigger,Trigger1M)),NA())</f>
        <v>1.0899624727425949E-2</v>
      </c>
      <c r="K2804" s="44">
        <f>IFERROR(_xll.qlIndexFixing(Index3M,H2804,TRUE,_xll.ohTrigger(RecalcTrigger,Trigger3M)),NA())</f>
        <v>1.0665858426491381E-2</v>
      </c>
      <c r="L2804" s="44">
        <f>IFERROR(_xll.qlIndexFixing(Index6M,$H2804,TRUE,_xll.ohTrigger(RecalcTrigger,Trigger6M)),NA())</f>
        <v>1.1507553959919059E-2</v>
      </c>
      <c r="M2804" s="183">
        <f>IFERROR(_xll.qlIndexFixing(Index1Y,$H2804,TRUE,_xll.ohTrigger(RecalcTrigger,Trigger1Y)),NA())</f>
        <v>1.1622556402806725E-2</v>
      </c>
      <c r="N2804" s="182">
        <f>IFERROR(_xll.qlIndexFixing(ONIndex1M,I2804,TRUE,_xll.ohTrigger(RecalcTrigger,Trigger1M)),NA())</f>
        <v>1.0896111120972662E-2</v>
      </c>
      <c r="O2804" s="44">
        <f>IFERROR(_xll.qlIndexFixing(ONIndex3M,I2804,TRUE,_xll.ohTrigger(RecalcTrigger,Trigger3M)),NA())</f>
        <v>1.0673139230341633E-2</v>
      </c>
      <c r="P2804" s="44">
        <f>IFERROR(_xll.qlIndexFixing(ONIndex6M,I2804,TRUE,_xll.ohTrigger(RecalcTrigger,Trigger6M)),NA())</f>
        <v>1.143635932530529E-2</v>
      </c>
      <c r="Q2804" s="183">
        <f>IFERROR(_xll.qlIndexFixing(ONIndex1Y,I2804,TRUE,_xll.ohTrigger(RecalcTrigger,Trigger1Y)),NA())</f>
        <v>1.1593471760846796E-2</v>
      </c>
    </row>
    <row r="2805" spans="2:17" x14ac:dyDescent="0.2">
      <c r="B2805" s="39" t="s">
        <v>42</v>
      </c>
      <c r="D2805" s="42">
        <f>_xll.qlCalendarAdvance(Calendar,$D2804,B2805,"f",FALSE)</f>
        <v>59132</v>
      </c>
      <c r="E2805" s="177">
        <f>_xll.qlInterestRateIndexValueDate(IndexON,D2805)</f>
        <v>59132</v>
      </c>
      <c r="F2805" s="193">
        <f>IFERROR(_xll.qlIndexFixing(IndexON,D2805,TRUE,_xll.ohTrigger(RecalcTrigger,TriggerON)),NA())</f>
        <v>1.0981755502479373E-2</v>
      </c>
      <c r="H2805" s="42">
        <f>_xll.qlCalendarAdvance(Calendar,$H2804,B2805,"f",FALSE)</f>
        <v>59132</v>
      </c>
      <c r="I2805" s="177">
        <f>_xll.qlInterestRateIndexValueDate(Index1M,$H2805)</f>
        <v>59134</v>
      </c>
      <c r="J2805" s="182">
        <f>IFERROR(_xll.qlIndexFixing(Index1M,$H2805,TRUE,_xll.ohTrigger(RecalcTrigger,Trigger1M)),NA())</f>
        <v>1.0898794522376774E-2</v>
      </c>
      <c r="K2805" s="44">
        <f>IFERROR(_xll.qlIndexFixing(Index3M,H2805,TRUE,_xll.ohTrigger(RecalcTrigger,Trigger3M)),NA())</f>
        <v>1.0662361308285058E-2</v>
      </c>
      <c r="L2805" s="44">
        <f>IFERROR(_xll.qlIndexFixing(Index6M,$H2805,TRUE,_xll.ohTrigger(RecalcTrigger,Trigger6M)),NA())</f>
        <v>1.1510717335035388E-2</v>
      </c>
      <c r="M2805" s="183">
        <f>IFERROR(_xll.qlIndexFixing(Index1Y,$H2805,TRUE,_xll.ohTrigger(RecalcTrigger,Trigger1Y)),NA())</f>
        <v>1.1621362392278576E-2</v>
      </c>
      <c r="N2805" s="182">
        <f>IFERROR(_xll.qlIndexFixing(ONIndex1M,I2805,TRUE,_xll.ohTrigger(RecalcTrigger,Trigger1M)),NA())</f>
        <v>1.0895094891072432E-2</v>
      </c>
      <c r="O2805" s="44">
        <f>IFERROR(_xll.qlIndexFixing(ONIndex3M,I2805,TRUE,_xll.ohTrigger(RecalcTrigger,Trigger3M)),NA())</f>
        <v>1.0669228175341772E-2</v>
      </c>
      <c r="P2805" s="44">
        <f>IFERROR(_xll.qlIndexFixing(ONIndex6M,I2805,TRUE,_xll.ohTrigger(RecalcTrigger,Trigger6M)),NA())</f>
        <v>1.1439407181272898E-2</v>
      </c>
      <c r="Q2805" s="183">
        <f>IFERROR(_xll.qlIndexFixing(ONIndex1Y,I2805,TRUE,_xll.ohTrigger(RecalcTrigger,Trigger1Y)),NA())</f>
        <v>1.1591315041723504E-2</v>
      </c>
    </row>
    <row r="2806" spans="2:17" x14ac:dyDescent="0.2">
      <c r="B2806" s="39" t="s">
        <v>42</v>
      </c>
      <c r="D2806" s="42">
        <f>_xll.qlCalendarAdvance(Calendar,$D2805,B2806,"f",FALSE)</f>
        <v>59139</v>
      </c>
      <c r="E2806" s="177">
        <f>_xll.qlInterestRateIndexValueDate(IndexON,D2806)</f>
        <v>59139</v>
      </c>
      <c r="F2806" s="193">
        <f>IFERROR(_xll.qlIndexFixing(IndexON,D2806,TRUE,_xll.ohTrigger(RecalcTrigger,TriggerON)),NA())</f>
        <v>1.0981118684041391E-2</v>
      </c>
      <c r="H2806" s="42">
        <f>_xll.qlCalendarAdvance(Calendar,$H2805,B2806,"f",FALSE)</f>
        <v>59139</v>
      </c>
      <c r="I2806" s="177">
        <f>_xll.qlInterestRateIndexValueDate(Index1M,$H2806)</f>
        <v>59141</v>
      </c>
      <c r="J2806" s="182">
        <f>IFERROR(_xll.qlIndexFixing(Index1M,$H2806,TRUE,_xll.ohTrigger(RecalcTrigger,Trigger1M)),NA())</f>
        <v>1.0897809383818013E-2</v>
      </c>
      <c r="K2806" s="44">
        <f>IFERROR(_xll.qlIndexFixing(Index3M,H2806,TRUE,_xll.ohTrigger(RecalcTrigger,Trigger3M)),NA())</f>
        <v>1.0659083374812361E-2</v>
      </c>
      <c r="L2806" s="44">
        <f>IFERROR(_xll.qlIndexFixing(Index6M,$H2806,TRUE,_xll.ohTrigger(RecalcTrigger,Trigger6M)),NA())</f>
        <v>1.1514301769170936E-2</v>
      </c>
      <c r="M2806" s="183">
        <f>IFERROR(_xll.qlIndexFixing(Index1Y,$H2806,TRUE,_xll.ohTrigger(RecalcTrigger,Trigger1Y)),NA())</f>
        <v>1.1620207774979491E-2</v>
      </c>
      <c r="N2806" s="182">
        <f>IFERROR(_xll.qlIndexFixing(ONIndex1M,I2806,TRUE,_xll.ohTrigger(RecalcTrigger,Trigger1M)),NA())</f>
        <v>1.089412963383829E-2</v>
      </c>
      <c r="O2806" s="44">
        <f>IFERROR(_xll.qlIndexFixing(ONIndex3M,I2806,TRUE,_xll.ohTrigger(RecalcTrigger,Trigger3M)),NA())</f>
        <v>1.0665388086215088E-2</v>
      </c>
      <c r="P2806" s="44">
        <f>IFERROR(_xll.qlIndexFixing(ONIndex6M,I2806,TRUE,_xll.ohTrigger(RecalcTrigger,Trigger6M)),NA())</f>
        <v>1.1442462958424215E-2</v>
      </c>
      <c r="Q2806" s="183">
        <f>IFERROR(_xll.qlIndexFixing(ONIndex1Y,I2806,TRUE,_xll.ohTrigger(RecalcTrigger,Trigger1Y)),NA())</f>
        <v>1.1589195719166057E-2</v>
      </c>
    </row>
    <row r="2807" spans="2:17" x14ac:dyDescent="0.2">
      <c r="B2807" s="39" t="s">
        <v>42</v>
      </c>
      <c r="D2807" s="42">
        <f>_xll.qlCalendarAdvance(Calendar,$D2806,B2807,"f",FALSE)</f>
        <v>59146</v>
      </c>
      <c r="E2807" s="177">
        <f>_xll.qlInterestRateIndexValueDate(IndexON,D2807)</f>
        <v>59146</v>
      </c>
      <c r="F2807" s="193">
        <f>IFERROR(_xll.qlIndexFixing(IndexON,D2807,TRUE,_xll.ohTrigger(RecalcTrigger,TriggerON)),NA())</f>
        <v>1.0980533087270317E-2</v>
      </c>
      <c r="H2807" s="42">
        <f>_xll.qlCalendarAdvance(Calendar,$H2806,B2807,"f",FALSE)</f>
        <v>59146</v>
      </c>
      <c r="I2807" s="177">
        <f>_xll.qlInterestRateIndexValueDate(Index1M,$H2807)</f>
        <v>59148</v>
      </c>
      <c r="J2807" s="182">
        <f>IFERROR(_xll.qlIndexFixing(Index1M,$H2807,TRUE,_xll.ohTrigger(RecalcTrigger,Trigger1M)),NA())</f>
        <v>1.0896978526914736E-2</v>
      </c>
      <c r="K2807" s="44">
        <f>IFERROR(_xll.qlIndexFixing(Index3M,H2807,TRUE,_xll.ohTrigger(RecalcTrigger,Trigger3M)),NA())</f>
        <v>1.0655719990949386E-2</v>
      </c>
      <c r="L2807" s="44">
        <f>IFERROR(_xll.qlIndexFixing(Index6M,$H2807,TRUE,_xll.ohTrigger(RecalcTrigger,Trigger6M)),NA())</f>
        <v>1.1517481787131982E-2</v>
      </c>
      <c r="M2807" s="183">
        <f>IFERROR(_xll.qlIndexFixing(Index1Y,$H2807,TRUE,_xll.ohTrigger(RecalcTrigger,Trigger1Y)),NA())</f>
        <v>1.1619092611953459E-2</v>
      </c>
      <c r="N2807" s="182">
        <f>IFERROR(_xll.qlIndexFixing(ONIndex1M,I2807,TRUE,_xll.ohTrigger(RecalcTrigger,Trigger1M)),NA())</f>
        <v>1.0893215431524439E-2</v>
      </c>
      <c r="O2807" s="44">
        <f>IFERROR(_xll.qlIndexFixing(ONIndex3M,I2807,TRUE,_xll.ohTrigger(RecalcTrigger,Trigger3M)),NA())</f>
        <v>1.066161908246599E-2</v>
      </c>
      <c r="P2807" s="44">
        <f>IFERROR(_xll.qlIndexFixing(ONIndex6M,I2807,TRUE,_xll.ohTrigger(RecalcTrigger,Trigger6M)),NA())</f>
        <v>1.1445526657878347E-2</v>
      </c>
      <c r="Q2807" s="183">
        <f>IFERROR(_xll.qlIndexFixing(ONIndex1Y,I2807,TRUE,_xll.ohTrigger(RecalcTrigger,Trigger1Y)),NA())</f>
        <v>1.1587113853845921E-2</v>
      </c>
    </row>
    <row r="2808" spans="2:17" x14ac:dyDescent="0.2">
      <c r="B2808" s="39" t="s">
        <v>42</v>
      </c>
      <c r="D2808" s="42">
        <f>_xll.qlCalendarAdvance(Calendar,$D2807,B2808,"f",FALSE)</f>
        <v>59153</v>
      </c>
      <c r="E2808" s="177">
        <f>_xll.qlInterestRateIndexValueDate(IndexON,D2808)</f>
        <v>59153</v>
      </c>
      <c r="F2808" s="193">
        <f>IFERROR(_xll.qlIndexFixing(IndexON,D2808,TRUE,_xll.ohTrigger(RecalcTrigger,TriggerON)),NA())</f>
        <v>1.0979998793780865E-2</v>
      </c>
      <c r="H2808" s="42">
        <f>_xll.qlCalendarAdvance(Calendar,$H2807,B2808,"f",FALSE)</f>
        <v>59153</v>
      </c>
      <c r="I2808" s="177">
        <f>_xll.qlInterestRateIndexValueDate(Index1M,$H2808)</f>
        <v>59155</v>
      </c>
      <c r="J2808" s="182">
        <f>IFERROR(_xll.qlIndexFixing(Index1M,$H2808,TRUE,_xll.ohTrigger(RecalcTrigger,Trigger1M)),NA())</f>
        <v>1.089619898913291E-2</v>
      </c>
      <c r="K2808" s="44">
        <f>IFERROR(_xll.qlIndexFixing(Index3M,H2808,TRUE,_xll.ohTrigger(RecalcTrigger,Trigger3M)),NA())</f>
        <v>1.0652428697879301E-2</v>
      </c>
      <c r="L2808" s="44">
        <f>IFERROR(_xll.qlIndexFixing(Index6M,$H2808,TRUE,_xll.ohTrigger(RecalcTrigger,Trigger6M)),NA())</f>
        <v>1.1520669792409769E-2</v>
      </c>
      <c r="M2808" s="183">
        <f>IFERROR(_xll.qlIndexFixing(Index1Y,$H2808,TRUE,_xll.ohTrigger(RecalcTrigger,Trigger1Y)),NA())</f>
        <v>1.1618016964249292E-2</v>
      </c>
      <c r="N2808" s="182">
        <f>IFERROR(_xll.qlIndexFixing(ONIndex1M,I2808,TRUE,_xll.ohTrigger(RecalcTrigger,Trigger1M)),NA())</f>
        <v>1.0892352365745595E-2</v>
      </c>
      <c r="O2808" s="44">
        <f>IFERROR(_xll.qlIndexFixing(ONIndex3M,I2808,TRUE,_xll.ohTrigger(RecalcTrigger,Trigger3M)),NA())</f>
        <v>1.0657921284318306E-2</v>
      </c>
      <c r="P2808" s="44">
        <f>IFERROR(_xll.qlIndexFixing(ONIndex6M,I2808,TRUE,_xll.ohTrigger(RecalcTrigger,Trigger6M)),NA())</f>
        <v>1.1448598280514588E-2</v>
      </c>
      <c r="Q2808" s="183">
        <f>IFERROR(_xll.qlIndexFixing(ONIndex1Y,I2808,TRUE,_xll.ohTrigger(RecalcTrigger,Trigger1Y)),NA())</f>
        <v>1.1585069506194756E-2</v>
      </c>
    </row>
    <row r="2809" spans="2:17" x14ac:dyDescent="0.2">
      <c r="B2809" s="39" t="s">
        <v>42</v>
      </c>
      <c r="D2809" s="42">
        <f>_xll.qlCalendarAdvance(Calendar,$D2808,B2809,"f",FALSE)</f>
        <v>59160</v>
      </c>
      <c r="E2809" s="177">
        <f>_xll.qlInterestRateIndexValueDate(IndexON,D2809)</f>
        <v>59160</v>
      </c>
      <c r="F2809" s="193">
        <f>IFERROR(_xll.qlIndexFixing(IndexON,D2809,TRUE,_xll.ohTrigger(RecalcTrigger,TriggerON)),NA())</f>
        <v>1.0979515884947944E-2</v>
      </c>
      <c r="H2809" s="42">
        <f>_xll.qlCalendarAdvance(Calendar,$H2808,B2809,"f",FALSE)</f>
        <v>59160</v>
      </c>
      <c r="I2809" s="177">
        <f>_xll.qlInterestRateIndexValueDate(Index1M,$H2809)</f>
        <v>59162</v>
      </c>
      <c r="J2809" s="182">
        <f>IFERROR(_xll.qlIndexFixing(Index1M,$H2809,TRUE,_xll.ohTrigger(RecalcTrigger,Trigger1M)),NA())</f>
        <v>1.0895470852357036E-2</v>
      </c>
      <c r="K2809" s="44">
        <f>IFERROR(_xll.qlIndexFixing(Index3M,H2809,TRUE,_xll.ohTrigger(RecalcTrigger,Trigger3M)),NA())</f>
        <v>1.0649209615575472E-2</v>
      </c>
      <c r="L2809" s="44">
        <f>IFERROR(_xll.qlIndexFixing(Index6M,$H2809,TRUE,_xll.ohTrigger(RecalcTrigger,Trigger6M)),NA())</f>
        <v>1.1523865786100564E-2</v>
      </c>
      <c r="M2809" s="183">
        <f>IFERROR(_xll.qlIndexFixing(Index1Y,$H2809,TRUE,_xll.ohTrigger(RecalcTrigger,Trigger1Y)),NA())</f>
        <v>1.1616980892920178E-2</v>
      </c>
      <c r="N2809" s="182">
        <f>IFERROR(_xll.qlIndexFixing(ONIndex1M,I2809,TRUE,_xll.ohTrigger(RecalcTrigger,Trigger1M)),NA())</f>
        <v>1.0891428725940955E-2</v>
      </c>
      <c r="O2809" s="44">
        <f>IFERROR(_xll.qlIndexFixing(ONIndex3M,I2809,TRUE,_xll.ohTrigger(RecalcTrigger,Trigger3M)),NA())</f>
        <v>1.0653782572944692E-2</v>
      </c>
      <c r="P2809" s="44">
        <f>IFERROR(_xll.qlIndexFixing(ONIndex6M,I2809,TRUE,_xll.ohTrigger(RecalcTrigger,Trigger6M)),NA())</f>
        <v>1.1452118409982504E-2</v>
      </c>
      <c r="Q2809" s="183">
        <f>IFERROR(_xll.qlIndexFixing(ONIndex1Y,I2809,TRUE,_xll.ohTrigger(RecalcTrigger,Trigger1Y)),NA())</f>
        <v>1.1582779126388942E-2</v>
      </c>
    </row>
    <row r="2810" spans="2:17" x14ac:dyDescent="0.2">
      <c r="B2810" s="39" t="s">
        <v>42</v>
      </c>
      <c r="D2810" s="42">
        <f>_xll.qlCalendarAdvance(Calendar,$D2809,B2810,"f",FALSE)</f>
        <v>59167</v>
      </c>
      <c r="E2810" s="177">
        <f>_xll.qlInterestRateIndexValueDate(IndexON,D2810)</f>
        <v>59167</v>
      </c>
      <c r="F2810" s="193">
        <f>IFERROR(_xll.qlIndexFixing(IndexON,D2810,TRUE,_xll.ohTrigger(RecalcTrigger,TriggerON)),NA())</f>
        <v>1.0979084442626075E-2</v>
      </c>
      <c r="H2810" s="42">
        <f>_xll.qlCalendarAdvance(Calendar,$H2809,B2810,"f",FALSE)</f>
        <v>59167</v>
      </c>
      <c r="I2810" s="177">
        <f>_xll.qlInterestRateIndexValueDate(Index1M,$H2810)</f>
        <v>59169</v>
      </c>
      <c r="J2810" s="182">
        <f>IFERROR(_xll.qlIndexFixing(Index1M,$H2810,TRUE,_xll.ohTrigger(RecalcTrigger,Trigger1M)),NA())</f>
        <v>1.0894794198479107E-2</v>
      </c>
      <c r="K2810" s="44">
        <f>IFERROR(_xll.qlIndexFixing(Index3M,H2810,TRUE,_xll.ohTrigger(RecalcTrigger,Trigger3M)),NA())</f>
        <v>1.0646062864013039E-2</v>
      </c>
      <c r="L2810" s="44">
        <f>IFERROR(_xll.qlIndexFixing(Index6M,$H2810,TRUE,_xll.ohTrigger(RecalcTrigger,Trigger6M)),NA())</f>
        <v>1.1527069769299757E-2</v>
      </c>
      <c r="M2810" s="183">
        <f>IFERROR(_xll.qlIndexFixing(Index1Y,$H2810,TRUE,_xll.ohTrigger(RecalcTrigger,Trigger1Y)),NA())</f>
        <v>1.1615984459023249E-2</v>
      </c>
      <c r="N2810" s="182">
        <f>IFERROR(_xll.qlIndexFixing(ONIndex1M,I2810,TRUE,_xll.ohTrigger(RecalcTrigger,Trigger1M)),NA())</f>
        <v>1.0890779970891273E-2</v>
      </c>
      <c r="O2810" s="44">
        <f>IFERROR(_xll.qlIndexFixing(ONIndex3M,I2810,TRUE,_xll.ohTrigger(RecalcTrigger,Trigger3M)),NA())</f>
        <v>1.0650739782924745E-2</v>
      </c>
      <c r="P2810" s="44">
        <f>IFERROR(_xll.qlIndexFixing(ONIndex6M,I2810,TRUE,_xll.ohTrigger(RecalcTrigger,Trigger6M)),NA())</f>
        <v>1.1454765300129566E-2</v>
      </c>
      <c r="Q2810" s="183">
        <f>IFERROR(_xll.qlIndexFixing(ONIndex1Y,I2810,TRUE,_xll.ohTrigger(RecalcTrigger,Trigger1Y)),NA())</f>
        <v>1.1581093605546045E-2</v>
      </c>
    </row>
    <row r="2811" spans="2:17" x14ac:dyDescent="0.2">
      <c r="B2811" s="39" t="s">
        <v>42</v>
      </c>
      <c r="D2811" s="42">
        <f>_xll.qlCalendarAdvance(Calendar,$D2810,B2811,"f",FALSE)</f>
        <v>59174</v>
      </c>
      <c r="E2811" s="177">
        <f>_xll.qlInterestRateIndexValueDate(IndexON,D2811)</f>
        <v>59174</v>
      </c>
      <c r="F2811" s="193">
        <f>IFERROR(_xll.qlIndexFixing(IndexON,D2811,TRUE,_xll.ohTrigger(RecalcTrigger,TriggerON)),NA())</f>
        <v>1.0978704548190166E-2</v>
      </c>
      <c r="H2811" s="42">
        <f>_xll.qlCalendarAdvance(Calendar,$H2810,B2811,"f",FALSE)</f>
        <v>59174</v>
      </c>
      <c r="I2811" s="177">
        <f>_xll.qlInterestRateIndexValueDate(Index1M,$H2811)</f>
        <v>59176</v>
      </c>
      <c r="J2811" s="182">
        <f>IFERROR(_xll.qlIndexFixing(Index1M,$H2811,TRUE,_xll.ohTrigger(RecalcTrigger,Trigger1M)),NA())</f>
        <v>1.0894169109381124E-2</v>
      </c>
      <c r="K2811" s="44">
        <f>IFERROR(_xll.qlIndexFixing(Index3M,H2811,TRUE,_xll.ohTrigger(RecalcTrigger,Trigger3M)),NA())</f>
        <v>1.0642988563176026E-2</v>
      </c>
      <c r="L2811" s="44">
        <f>IFERROR(_xll.qlIndexFixing(Index6M,$H2811,TRUE,_xll.ohTrigger(RecalcTrigger,Trigger6M)),NA())</f>
        <v>1.1529865304144906E-2</v>
      </c>
      <c r="M2811" s="183">
        <f>IFERROR(_xll.qlIndexFixing(Index1Y,$H2811,TRUE,_xll.ohTrigger(RecalcTrigger,Trigger1Y)),NA())</f>
        <v>1.1615027723621114E-2</v>
      </c>
      <c r="N2811" s="182">
        <f>IFERROR(_xll.qlIndexFixing(ONIndex1M,I2811,TRUE,_xll.ohTrigger(RecalcTrigger,Trigger1M)),NA())</f>
        <v>1.0890070805684715E-2</v>
      </c>
      <c r="O2811" s="44">
        <f>IFERROR(_xll.qlIndexFixing(ONIndex3M,I2811,TRUE,_xll.ohTrigger(RecalcTrigger,Trigger3M)),NA())</f>
        <v>1.0647256319566978E-2</v>
      </c>
      <c r="P2811" s="44">
        <f>IFERROR(_xll.qlIndexFixing(ONIndex6M,I2811,TRUE,_xll.ohTrigger(RecalcTrigger,Trigger6M)),NA())</f>
        <v>1.1457860699106703E-2</v>
      </c>
      <c r="Q2811" s="183">
        <f>IFERROR(_xll.qlIndexFixing(ONIndex1Y,I2811,TRUE,_xll.ohTrigger(RecalcTrigger,Trigger1Y)),NA())</f>
        <v>1.1579162173571689E-2</v>
      </c>
    </row>
    <row r="2812" spans="2:17" x14ac:dyDescent="0.2">
      <c r="B2812" s="39" t="s">
        <v>42</v>
      </c>
      <c r="D2812" s="42">
        <f>_xll.qlCalendarAdvance(Calendar,$D2811,B2812,"f",FALSE)</f>
        <v>59181</v>
      </c>
      <c r="E2812" s="177">
        <f>_xll.qlInterestRateIndexValueDate(IndexON,D2812)</f>
        <v>59181</v>
      </c>
      <c r="F2812" s="193">
        <f>IFERROR(_xll.qlIndexFixing(IndexON,D2812,TRUE,_xll.ohTrigger(RecalcTrigger,TriggerON)),NA())</f>
        <v>1.0978376283734548E-2</v>
      </c>
      <c r="H2812" s="42">
        <f>_xll.qlCalendarAdvance(Calendar,$H2811,B2812,"f",FALSE)</f>
        <v>59181</v>
      </c>
      <c r="I2812" s="177">
        <f>_xll.qlInterestRateIndexValueDate(Index1M,$H2812)</f>
        <v>59183</v>
      </c>
      <c r="J2812" s="182">
        <f>IFERROR(_xll.qlIndexFixing(Index1M,$H2812,TRUE,_xll.ohTrigger(RecalcTrigger,Trigger1M)),NA())</f>
        <v>1.0893595666962574E-2</v>
      </c>
      <c r="K2812" s="44">
        <f>IFERROR(_xll.qlIndexFixing(Index3M,H2812,TRUE,_xll.ohTrigger(RecalcTrigger,Trigger3M)),NA())</f>
        <v>1.0639986833044013E-2</v>
      </c>
      <c r="L2812" s="44">
        <f>IFERROR(_xll.qlIndexFixing(Index6M,$H2812,TRUE,_xll.ohTrigger(RecalcTrigger,Trigger6M)),NA())</f>
        <v>1.1533084595623163E-2</v>
      </c>
      <c r="M2812" s="183">
        <f>IFERROR(_xll.qlIndexFixing(Index1Y,$H2812,TRUE,_xll.ohTrigger(RecalcTrigger,Trigger1Y)),NA())</f>
        <v>1.1614110747779663E-2</v>
      </c>
      <c r="N2812" s="182">
        <f>IFERROR(_xll.qlIndexFixing(ONIndex1M,I2812,TRUE,_xll.ohTrigger(RecalcTrigger,Trigger1M)),NA())</f>
        <v>1.0889413104111512E-2</v>
      </c>
      <c r="O2812" s="44">
        <f>IFERROR(_xll.qlIndexFixing(ONIndex3M,I2812,TRUE,_xll.ohTrigger(RecalcTrigger,Trigger3M)),NA())</f>
        <v>1.0643844540947356E-2</v>
      </c>
      <c r="P2812" s="44">
        <f>IFERROR(_xll.qlIndexFixing(ONIndex6M,I2812,TRUE,_xll.ohTrigger(RecalcTrigger,Trigger6M)),NA())</f>
        <v>1.1460964025502562E-2</v>
      </c>
      <c r="Q2812" s="183">
        <f>IFERROR(_xll.qlIndexFixing(ONIndex1Y,I2812,TRUE,_xll.ohTrigger(RecalcTrigger,Trigger1Y)),NA())</f>
        <v>1.1577268501072879E-2</v>
      </c>
    </row>
    <row r="2813" spans="2:17" x14ac:dyDescent="0.2">
      <c r="B2813" s="39" t="s">
        <v>42</v>
      </c>
      <c r="D2813" s="42">
        <f>_xll.qlCalendarAdvance(Calendar,$D2812,B2813,"f",FALSE)</f>
        <v>59188</v>
      </c>
      <c r="E2813" s="177">
        <f>_xll.qlInterestRateIndexValueDate(IndexON,D2813)</f>
        <v>59188</v>
      </c>
      <c r="F2813" s="193">
        <f>IFERROR(_xll.qlIndexFixing(IndexON,D2813,TRUE,_xll.ohTrigger(RecalcTrigger,TriggerON)),NA())</f>
        <v>1.0978099730554192E-2</v>
      </c>
      <c r="H2813" s="42">
        <f>_xll.qlCalendarAdvance(Calendar,$H2812,B2813,"f",FALSE)</f>
        <v>59188</v>
      </c>
      <c r="I2813" s="177">
        <f>_xll.qlInterestRateIndexValueDate(Index1M,$H2813)</f>
        <v>59190</v>
      </c>
      <c r="J2813" s="182">
        <f>IFERROR(_xll.qlIndexFixing(Index1M,$H2813,TRUE,_xll.ohTrigger(RecalcTrigger,Trigger1M)),NA())</f>
        <v>1.0893073953105459E-2</v>
      </c>
      <c r="K2813" s="44">
        <f>IFERROR(_xll.qlIndexFixing(Index3M,H2813,TRUE,_xll.ohTrigger(RecalcTrigger,Trigger3M)),NA())</f>
        <v>1.0637057793607241E-2</v>
      </c>
      <c r="L2813" s="44">
        <f>IFERROR(_xll.qlIndexFixing(Index6M,$H2813,TRUE,_xll.ohTrigger(RecalcTrigger,Trigger6M)),NA())</f>
        <v>1.1536311879536422E-2</v>
      </c>
      <c r="M2813" s="183">
        <f>IFERROR(_xll.qlIndexFixing(Index1Y,$H2813,TRUE,_xll.ohTrigger(RecalcTrigger,Trigger1Y)),NA())</f>
        <v>1.1613233592570485E-2</v>
      </c>
      <c r="N2813" s="182">
        <f>IFERROR(_xll.qlIndexFixing(ONIndex1M,I2813,TRUE,_xll.ohTrigger(RecalcTrigger,Trigger1M)),NA())</f>
        <v>1.0888806948265994E-2</v>
      </c>
      <c r="O2813" s="44">
        <f>IFERROR(_xll.qlIndexFixing(ONIndex3M,I2813,TRUE,_xll.ohTrigger(RecalcTrigger,Trigger3M)),NA())</f>
        <v>1.0640504566730158E-2</v>
      </c>
      <c r="P2813" s="44">
        <f>IFERROR(_xll.qlIndexFixing(ONIndex6M,I2813,TRUE,_xll.ohTrigger(RecalcTrigger,Trigger6M)),NA())</f>
        <v>1.1464075280356312E-2</v>
      </c>
      <c r="Q2813" s="183">
        <f>IFERROR(_xll.qlIndexFixing(ONIndex1Y,I2813,TRUE,_xll.ohTrigger(RecalcTrigger,Trigger1Y)),NA())</f>
        <v>1.1575412648641148E-2</v>
      </c>
    </row>
    <row r="2814" spans="2:17" x14ac:dyDescent="0.2">
      <c r="B2814" s="39" t="s">
        <v>42</v>
      </c>
      <c r="D2814" s="42">
        <f>_xll.qlCalendarAdvance(Calendar,$D2813,B2814,"f",FALSE)</f>
        <v>59195</v>
      </c>
      <c r="E2814" s="177">
        <f>_xll.qlInterestRateIndexValueDate(IndexON,D2814)</f>
        <v>59195</v>
      </c>
      <c r="F2814" s="193">
        <f>IFERROR(_xll.qlIndexFixing(IndexON,D2814,TRUE,_xll.ohTrigger(RecalcTrigger,TriggerON)),NA())</f>
        <v>1.097787497010394E-2</v>
      </c>
      <c r="H2814" s="42">
        <f>_xll.qlCalendarAdvance(Calendar,$H2813,B2814,"f",FALSE)</f>
        <v>59195</v>
      </c>
      <c r="I2814" s="177">
        <f>_xll.qlInterestRateIndexValueDate(Index1M,$H2814)</f>
        <v>59197</v>
      </c>
      <c r="J2814" s="182">
        <f>IFERROR(_xll.qlIndexFixing(Index1M,$H2814,TRUE,_xll.ohTrigger(RecalcTrigger,Trigger1M)),NA())</f>
        <v>1.0892604049709265E-2</v>
      </c>
      <c r="K2814" s="44">
        <f>IFERROR(_xll.qlIndexFixing(Index3M,H2814,TRUE,_xll.ohTrigger(RecalcTrigger,Trigger3M)),NA())</f>
        <v>1.0634201564854173E-2</v>
      </c>
      <c r="L2814" s="44">
        <f>IFERROR(_xll.qlIndexFixing(Index6M,$H2814,TRUE,_xll.ohTrigger(RecalcTrigger,Trigger6M)),NA())</f>
        <v>1.1539547156979496E-2</v>
      </c>
      <c r="M2814" s="183">
        <f>IFERROR(_xll.qlIndexFixing(Index1Y,$H2814,TRUE,_xll.ohTrigger(RecalcTrigger,Trigger1Y)),NA())</f>
        <v>1.1612396319068666E-2</v>
      </c>
      <c r="N2814" s="182">
        <f>IFERROR(_xll.qlIndexFixing(ONIndex1M,I2814,TRUE,_xll.ohTrigger(RecalcTrigger,Trigger1M)),NA())</f>
        <v>1.0888252419762878E-2</v>
      </c>
      <c r="O2814" s="44">
        <f>IFERROR(_xll.qlIndexFixing(ONIndex3M,I2814,TRUE,_xll.ohTrigger(RecalcTrigger,Trigger3M)),NA())</f>
        <v>1.0637236516979343E-2</v>
      </c>
      <c r="P2814" s="44">
        <f>IFERROR(_xll.qlIndexFixing(ONIndex6M,I2814,TRUE,_xll.ohTrigger(RecalcTrigger,Trigger6M)),NA())</f>
        <v>1.1467194465026864E-2</v>
      </c>
      <c r="Q2814" s="183">
        <f>IFERROR(_xll.qlIndexFixing(ONIndex1Y,I2814,TRUE,_xll.ohTrigger(RecalcTrigger,Trigger1Y)),NA())</f>
        <v>1.1573594676628218E-2</v>
      </c>
    </row>
    <row r="2815" spans="2:17" x14ac:dyDescent="0.2">
      <c r="B2815" s="39" t="s">
        <v>42</v>
      </c>
      <c r="D2815" s="42">
        <f>_xll.qlCalendarAdvance(Calendar,$D2814,B2815,"f",FALSE)</f>
        <v>59202</v>
      </c>
      <c r="E2815" s="177">
        <f>_xll.qlInterestRateIndexValueDate(IndexON,D2815)</f>
        <v>59202</v>
      </c>
      <c r="F2815" s="193">
        <f>IFERROR(_xll.qlIndexFixing(IndexON,D2815,TRUE,_xll.ohTrigger(RecalcTrigger,TriggerON)),NA())</f>
        <v>1.0977702084478125E-2</v>
      </c>
      <c r="H2815" s="42">
        <f>_xll.qlCalendarAdvance(Calendar,$H2814,B2815,"f",FALSE)</f>
        <v>59202</v>
      </c>
      <c r="I2815" s="177">
        <f>_xll.qlInterestRateIndexValueDate(Index1M,$H2815)</f>
        <v>59204</v>
      </c>
      <c r="J2815" s="182">
        <f>IFERROR(_xll.qlIndexFixing(Index1M,$H2815,TRUE,_xll.ohTrigger(RecalcTrigger,Trigger1M)),NA())</f>
        <v>1.0891630685387264E-2</v>
      </c>
      <c r="K2815" s="44">
        <f>IFERROR(_xll.qlIndexFixing(Index3M,H2815,TRUE,_xll.ohTrigger(RecalcTrigger,Trigger3M)),NA())</f>
        <v>1.0631446688044851E-2</v>
      </c>
      <c r="L2815" s="44">
        <f>IFERROR(_xll.qlIndexFixing(Index6M,$H2815,TRUE,_xll.ohTrigger(RecalcTrigger,Trigger6M)),NA())</f>
        <v>1.1542790429048969E-2</v>
      </c>
      <c r="M2815" s="183">
        <f>IFERROR(_xll.qlIndexFixing(Index1Y,$H2815,TRUE,_xll.ohTrigger(RecalcTrigger,Trigger1Y)),NA())</f>
        <v>1.1611598988354776E-2</v>
      </c>
      <c r="N2815" s="182">
        <f>IFERROR(_xll.qlIndexFixing(ONIndex1M,I2815,TRUE,_xll.ohTrigger(RecalcTrigger,Trigger1M)),NA())</f>
        <v>1.0887749600856367E-2</v>
      </c>
      <c r="O2815" s="44">
        <f>IFERROR(_xll.qlIndexFixing(ONIndex3M,I2815,TRUE,_xll.ohTrigger(RecalcTrigger,Trigger3M)),NA())</f>
        <v>1.0634040511359188E-2</v>
      </c>
      <c r="P2815" s="44">
        <f>IFERROR(_xll.qlIndexFixing(ONIndex6M,I2815,TRUE,_xll.ohTrigger(RecalcTrigger,Trigger6M)),NA())</f>
        <v>1.1470321580233644E-2</v>
      </c>
      <c r="Q2815" s="183">
        <f>IFERROR(_xll.qlIndexFixing(ONIndex1Y,I2815,TRUE,_xll.ohTrigger(RecalcTrigger,Trigger1Y)),NA())</f>
        <v>1.1571814645545686E-2</v>
      </c>
    </row>
    <row r="2816" spans="2:17" x14ac:dyDescent="0.2">
      <c r="B2816" s="39" t="s">
        <v>42</v>
      </c>
      <c r="D2816" s="42">
        <f>_xll.qlCalendarAdvance(Calendar,$D2815,B2816,"f",FALSE)</f>
        <v>59209</v>
      </c>
      <c r="E2816" s="177">
        <f>_xll.qlInterestRateIndexValueDate(IndexON,D2816)</f>
        <v>59209</v>
      </c>
      <c r="F2816" s="193">
        <f>IFERROR(_xll.qlIndexFixing(IndexON,D2816,TRUE,_xll.ohTrigger(RecalcTrigger,TriggerON)),NA())</f>
        <v>1.0977581155131588E-2</v>
      </c>
      <c r="H2816" s="42">
        <f>_xll.qlCalendarAdvance(Calendar,$H2815,B2816,"f",FALSE)</f>
        <v>59209</v>
      </c>
      <c r="I2816" s="177">
        <f>_xll.qlInterestRateIndexValueDate(Index1M,$H2816)</f>
        <v>59211</v>
      </c>
      <c r="J2816" s="182">
        <f>IFERROR(_xll.qlIndexFixing(Index1M,$H2816,TRUE,_xll.ohTrigger(RecalcTrigger,Trigger1M)),NA())</f>
        <v>1.089124981980248E-2</v>
      </c>
      <c r="K2816" s="44">
        <f>IFERROR(_xll.qlIndexFixing(Index3M,H2816,TRUE,_xll.ohTrigger(RecalcTrigger,Trigger3M)),NA())</f>
        <v>1.0628731280562164E-2</v>
      </c>
      <c r="L2816" s="44">
        <f>IFERROR(_xll.qlIndexFixing(Index6M,$H2816,TRUE,_xll.ohTrigger(RecalcTrigger,Trigger6M)),NA())</f>
        <v>1.1546041696842303E-2</v>
      </c>
      <c r="M2816" s="183">
        <f>IFERROR(_xll.qlIndexFixing(Index1Y,$H2816,TRUE,_xll.ohTrigger(RecalcTrigger,Trigger1Y)),NA())</f>
        <v>1.1610841661513318E-2</v>
      </c>
      <c r="N2816" s="182">
        <f>IFERROR(_xll.qlIndexFixing(ONIndex1M,I2816,TRUE,_xll.ohTrigger(RecalcTrigger,Trigger1M)),NA())</f>
        <v>1.0887298572681559E-2</v>
      </c>
      <c r="O2816" s="44">
        <f>IFERROR(_xll.qlIndexFixing(ONIndex3M,I2816,TRUE,_xll.ohTrigger(RecalcTrigger,Trigger3M)),NA())</f>
        <v>1.0630916669773782E-2</v>
      </c>
      <c r="P2816" s="44">
        <f>IFERROR(_xll.qlIndexFixing(ONIndex6M,I2816,TRUE,_xll.ohTrigger(RecalcTrigger,Trigger6M)),NA())</f>
        <v>1.1473456627175693E-2</v>
      </c>
      <c r="Q2816" s="183">
        <f>IFERROR(_xll.qlIndexFixing(ONIndex1Y,I2816,TRUE,_xll.ohTrigger(RecalcTrigger,Trigger1Y)),NA())</f>
        <v>1.1570072615825211E-2</v>
      </c>
    </row>
    <row r="2817" spans="2:17" x14ac:dyDescent="0.2">
      <c r="B2817" s="39" t="s">
        <v>42</v>
      </c>
      <c r="D2817" s="42">
        <f>_xll.qlCalendarAdvance(Calendar,$D2816,B2817,"f",FALSE)</f>
        <v>59216</v>
      </c>
      <c r="E2817" s="177">
        <f>_xll.qlInterestRateIndexValueDate(IndexON,D2817)</f>
        <v>59216</v>
      </c>
      <c r="F2817" s="193">
        <f>IFERROR(_xll.qlIndexFixing(IndexON,D2817,TRUE,_xll.ohTrigger(RecalcTrigger,TriggerON)),NA())</f>
        <v>1.097751226359911E-2</v>
      </c>
      <c r="H2817" s="42">
        <f>_xll.qlCalendarAdvance(Calendar,$H2816,B2817,"f",FALSE)</f>
        <v>59216</v>
      </c>
      <c r="I2817" s="177">
        <f>_xll.qlInterestRateIndexValueDate(Index1M,$H2817)</f>
        <v>59218</v>
      </c>
      <c r="J2817" s="182">
        <f>IFERROR(_xll.qlIndexFixing(Index1M,$H2817,TRUE,_xll.ohTrigger(RecalcTrigger,Trigger1M)),NA())</f>
        <v>1.0890920980657994E-2</v>
      </c>
      <c r="K2817" s="44">
        <f>IFERROR(_xll.qlIndexFixing(Index3M,H2817,TRUE,_xll.ohTrigger(RecalcTrigger,Trigger3M)),NA())</f>
        <v>1.0626089033008827E-2</v>
      </c>
      <c r="L2817" s="44">
        <f>IFERROR(_xll.qlIndexFixing(Index6M,$H2817,TRUE,_xll.ohTrigger(RecalcTrigger,Trigger6M)),NA())</f>
        <v>1.1549300961454314E-2</v>
      </c>
      <c r="M2817" s="183">
        <f>IFERROR(_xll.qlIndexFixing(Index1Y,$H2817,TRUE,_xll.ohTrigger(RecalcTrigger,Trigger1Y)),NA())</f>
        <v>1.1610124399633838E-2</v>
      </c>
      <c r="N2817" s="182">
        <f>IFERROR(_xll.qlIndexFixing(ONIndex1M,I2817,TRUE,_xll.ohTrigger(RecalcTrigger,Trigger1M)),NA())</f>
        <v>1.0886899417652529E-2</v>
      </c>
      <c r="O2817" s="44">
        <f>IFERROR(_xll.qlIndexFixing(ONIndex3M,I2817,TRUE,_xll.ohTrigger(RecalcTrigger,Trigger3M)),NA())</f>
        <v>1.0627865111967338E-2</v>
      </c>
      <c r="P2817" s="44">
        <f>IFERROR(_xll.qlIndexFixing(ONIndex6M,I2817,TRUE,_xll.ohTrigger(RecalcTrigger,Trigger6M)),NA())</f>
        <v>1.1476599606812243E-2</v>
      </c>
      <c r="Q2817" s="183">
        <f>IFERROR(_xll.qlIndexFixing(ONIndex1Y,I2817,TRUE,_xll.ohTrigger(RecalcTrigger,Trigger1Y)),NA())</f>
        <v>1.1568368647978389E-2</v>
      </c>
    </row>
    <row r="2818" spans="2:17" x14ac:dyDescent="0.2">
      <c r="B2818" s="39" t="s">
        <v>42</v>
      </c>
      <c r="D2818" s="42">
        <f>_xll.qlCalendarAdvance(Calendar,$D2817,B2818,"f",FALSE)</f>
        <v>59223</v>
      </c>
      <c r="E2818" s="177">
        <f>_xll.qlInterestRateIndexValueDate(IndexON,D2818)</f>
        <v>59223</v>
      </c>
      <c r="F2818" s="193">
        <f>IFERROR(_xll.qlIndexFixing(IndexON,D2818,TRUE,_xll.ohTrigger(RecalcTrigger,TriggerON)),NA())</f>
        <v>1.097749549157534E-2</v>
      </c>
      <c r="H2818" s="42">
        <f>_xll.qlCalendarAdvance(Calendar,$H2817,B2818,"f",FALSE)</f>
        <v>59223</v>
      </c>
      <c r="I2818" s="177">
        <f>_xll.qlInterestRateIndexValueDate(Index1M,$H2818)</f>
        <v>59225</v>
      </c>
      <c r="J2818" s="182">
        <f>IFERROR(_xll.qlIndexFixing(Index1M,$H2818,TRUE,_xll.ohTrigger(RecalcTrigger,Trigger1M)),NA())</f>
        <v>1.0890644249842587E-2</v>
      </c>
      <c r="K2818" s="44">
        <f>IFERROR(_xll.qlIndexFixing(Index3M,H2818,TRUE,_xll.ohTrigger(RecalcTrigger,Trigger3M)),NA())</f>
        <v>1.0623520065388622E-2</v>
      </c>
      <c r="L2818" s="44">
        <f>IFERROR(_xll.qlIndexFixing(Index6M,$H2818,TRUE,_xll.ohTrigger(RecalcTrigger,Trigger6M)),NA())</f>
        <v>1.1552568223982025E-2</v>
      </c>
      <c r="M2818" s="183">
        <f>IFERROR(_xll.qlIndexFixing(Index1Y,$H2818,TRUE,_xll.ohTrigger(RecalcTrigger,Trigger1Y)),NA())</f>
        <v>1.1609447263810262E-2</v>
      </c>
      <c r="N2818" s="182">
        <f>IFERROR(_xll.qlIndexFixing(ONIndex1M,I2818,TRUE,_xll.ohTrigger(RecalcTrigger,Trigger1M)),NA())</f>
        <v>1.0886552217304057E-2</v>
      </c>
      <c r="O2818" s="44">
        <f>IFERROR(_xll.qlIndexFixing(ONIndex3M,I2818,TRUE,_xll.ohTrigger(RecalcTrigger,Trigger3M)),NA())</f>
        <v>1.0624885957843944E-2</v>
      </c>
      <c r="P2818" s="44">
        <f>IFERROR(_xll.qlIndexFixing(ONIndex6M,I2818,TRUE,_xll.ohTrigger(RecalcTrigger,Trigger6M)),NA())</f>
        <v>1.1479750520422272E-2</v>
      </c>
      <c r="Q2818" s="183">
        <f>IFERROR(_xll.qlIndexFixing(ONIndex1Y,I2818,TRUE,_xll.ohTrigger(RecalcTrigger,Trigger1Y)),NA())</f>
        <v>1.1566702802356943E-2</v>
      </c>
    </row>
    <row r="2819" spans="2:17" x14ac:dyDescent="0.2">
      <c r="B2819" s="39" t="s">
        <v>42</v>
      </c>
      <c r="D2819" s="42">
        <f>_xll.qlCalendarAdvance(Calendar,$D2818,B2819,"f",FALSE)</f>
        <v>59230</v>
      </c>
      <c r="E2819" s="177">
        <f>_xll.qlInterestRateIndexValueDate(IndexON,D2819)</f>
        <v>59230</v>
      </c>
      <c r="F2819" s="193">
        <f>IFERROR(_xll.qlIndexFixing(IndexON,D2819,TRUE,_xll.ohTrigger(RecalcTrigger,TriggerON)),NA())</f>
        <v>1.0977530920595058E-2</v>
      </c>
      <c r="H2819" s="42">
        <f>_xll.qlCalendarAdvance(Calendar,$H2818,B2819,"f",FALSE)</f>
        <v>59230</v>
      </c>
      <c r="I2819" s="177">
        <f>_xll.qlInterestRateIndexValueDate(Index1M,$H2819)</f>
        <v>59232</v>
      </c>
      <c r="J2819" s="182">
        <f>IFERROR(_xll.qlIndexFixing(Index1M,$H2819,TRUE,_xll.ohTrigger(RecalcTrigger,Trigger1M)),NA())</f>
        <v>1.0891034555826906E-2</v>
      </c>
      <c r="K2819" s="44">
        <f>IFERROR(_xll.qlIndexFixing(Index3M,H2819,TRUE,_xll.ohTrigger(RecalcTrigger,Trigger3M)),NA())</f>
        <v>1.0621002837361391E-2</v>
      </c>
      <c r="L2819" s="44">
        <f>IFERROR(_xll.qlIndexFixing(Index6M,$H2819,TRUE,_xll.ohTrigger(RecalcTrigger,Trigger6M)),NA())</f>
        <v>1.1557953427946159E-2</v>
      </c>
      <c r="M2819" s="183">
        <f>IFERROR(_xll.qlIndexFixing(Index1Y,$H2819,TRUE,_xll.ohTrigger(RecalcTrigger,Trigger1Y)),NA())</f>
        <v>1.160881031514111E-2</v>
      </c>
      <c r="N2819" s="182">
        <f>IFERROR(_xll.qlIndexFixing(ONIndex1M,I2819,TRUE,_xll.ohTrigger(RecalcTrigger,Trigger1M)),NA())</f>
        <v>1.0886257053490667E-2</v>
      </c>
      <c r="O2819" s="44">
        <f>IFERROR(_xll.qlIndexFixing(ONIndex3M,I2819,TRUE,_xll.ohTrigger(RecalcTrigger,Trigger3M)),NA())</f>
        <v>1.0621979327227749E-2</v>
      </c>
      <c r="P2819" s="44">
        <f>IFERROR(_xll.qlIndexFixing(ONIndex6M,I2819,TRUE,_xll.ohTrigger(RecalcTrigger,Trigger6M)),NA())</f>
        <v>1.1482909368805139E-2</v>
      </c>
      <c r="Q2819" s="183">
        <f>IFERROR(_xll.qlIndexFixing(ONIndex1Y,I2819,TRUE,_xll.ohTrigger(RecalcTrigger,Trigger1Y)),NA())</f>
        <v>1.1565075139712278E-2</v>
      </c>
    </row>
    <row r="2820" spans="2:17" x14ac:dyDescent="0.2">
      <c r="B2820" s="39" t="s">
        <v>42</v>
      </c>
      <c r="D2820" s="42">
        <f>_xll.qlCalendarAdvance(Calendar,$D2819,B2820,"f",FALSE)</f>
        <v>59237</v>
      </c>
      <c r="E2820" s="177">
        <f>_xll.qlInterestRateIndexValueDate(IndexON,D2820)</f>
        <v>59237</v>
      </c>
      <c r="F2820" s="193">
        <f>IFERROR(_xll.qlIndexFixing(IndexON,D2820,TRUE,_xll.ohTrigger(RecalcTrigger,TriggerON)),NA())</f>
        <v>1.0977618632592723E-2</v>
      </c>
      <c r="H2820" s="42">
        <f>_xll.qlCalendarAdvance(Calendar,$H2819,B2820,"f",FALSE)</f>
        <v>59237</v>
      </c>
      <c r="I2820" s="177">
        <f>_xll.qlInterestRateIndexValueDate(Index1M,$H2820)</f>
        <v>59239</v>
      </c>
      <c r="J2820" s="182">
        <f>IFERROR(_xll.qlIndexFixing(Index1M,$H2820,TRUE,_xll.ohTrigger(RecalcTrigger,Trigger1M)),NA())</f>
        <v>1.0890877234933094E-2</v>
      </c>
      <c r="K2820" s="44">
        <f>IFERROR(_xll.qlIndexFixing(Index3M,H2820,TRUE,_xll.ohTrigger(RecalcTrigger,Trigger3M)),NA())</f>
        <v>1.061859640231364E-2</v>
      </c>
      <c r="L2820" s="44">
        <f>IFERROR(_xll.qlIndexFixing(Index6M,$H2820,TRUE,_xll.ohTrigger(RecalcTrigger,Trigger6M)),NA())</f>
        <v>1.1561240074772251E-2</v>
      </c>
      <c r="M2820" s="183">
        <f>IFERROR(_xll.qlIndexFixing(Index1Y,$H2820,TRUE,_xll.ohTrigger(RecalcTrigger,Trigger1Y)),NA())</f>
        <v>1.1608213614730165E-2</v>
      </c>
      <c r="N2820" s="182">
        <f>IFERROR(_xll.qlIndexFixing(ONIndex1M,I2820,TRUE,_xll.ohTrigger(RecalcTrigger,Trigger1M)),NA())</f>
        <v>1.0886014008226752E-2</v>
      </c>
      <c r="O2820" s="44">
        <f>IFERROR(_xll.qlIndexFixing(ONIndex3M,I2820,TRUE,_xll.ohTrigger(RecalcTrigger,Trigger3M)),NA())</f>
        <v>1.0619145340102776E-2</v>
      </c>
      <c r="P2820" s="44">
        <f>IFERROR(_xll.qlIndexFixing(ONIndex6M,I2820,TRUE,_xll.ohTrigger(RecalcTrigger,Trigger6M)),NA())</f>
        <v>1.1486076153239821E-2</v>
      </c>
      <c r="Q2820" s="183">
        <f>IFERROR(_xll.qlIndexFixing(ONIndex1Y,I2820,TRUE,_xll.ohTrigger(RecalcTrigger,Trigger1Y)),NA())</f>
        <v>1.156348572031618E-2</v>
      </c>
    </row>
    <row r="2821" spans="2:17" x14ac:dyDescent="0.2">
      <c r="B2821" s="39" t="s">
        <v>42</v>
      </c>
      <c r="D2821" s="42">
        <f>_xll.qlCalendarAdvance(Calendar,$D2820,B2821,"f",FALSE)</f>
        <v>59244</v>
      </c>
      <c r="E2821" s="177">
        <f>_xll.qlInterestRateIndexValueDate(IndexON,D2821)</f>
        <v>59244</v>
      </c>
      <c r="F2821" s="193">
        <f>IFERROR(_xll.qlIndexFixing(IndexON,D2821,TRUE,_xll.ohTrigger(RecalcTrigger,TriggerON)),NA())</f>
        <v>1.0977758708863306E-2</v>
      </c>
      <c r="H2821" s="42">
        <f>_xll.qlCalendarAdvance(Calendar,$H2820,B2821,"f",FALSE)</f>
        <v>59244</v>
      </c>
      <c r="I2821" s="177">
        <f>_xll.qlInterestRateIndexValueDate(Index1M,$H2821)</f>
        <v>59246</v>
      </c>
      <c r="J2821" s="182">
        <f>IFERROR(_xll.qlIndexFixing(Index1M,$H2821,TRUE,_xll.ohTrigger(RecalcTrigger,Trigger1M)),NA())</f>
        <v>1.0890772297756646E-2</v>
      </c>
      <c r="K2821" s="44">
        <f>IFERROR(_xll.qlIndexFixing(Index3M,H2821,TRUE,_xll.ohTrigger(RecalcTrigger,Trigger3M)),NA())</f>
        <v>1.0616263639507238E-2</v>
      </c>
      <c r="L2821" s="44">
        <f>IFERROR(_xll.qlIndexFixing(Index6M,$H2821,TRUE,_xll.ohTrigger(RecalcTrigger,Trigger6M)),NA())</f>
        <v>1.1564534724625403E-2</v>
      </c>
      <c r="M2821" s="183">
        <f>IFERROR(_xll.qlIndexFixing(Index1Y,$H2821,TRUE,_xll.ohTrigger(RecalcTrigger,Trigger1Y)),NA())</f>
        <v>1.1607657223684929E-2</v>
      </c>
      <c r="N2821" s="182">
        <f>IFERROR(_xll.qlIndexFixing(ONIndex1M,I2821,TRUE,_xll.ohTrigger(RecalcTrigger,Trigger1M)),NA())</f>
        <v>1.0885823162967156E-2</v>
      </c>
      <c r="O2821" s="44">
        <f>IFERROR(_xll.qlIndexFixing(ONIndex3M,I2821,TRUE,_xll.ohTrigger(RecalcTrigger,Trigger3M)),NA())</f>
        <v>1.0616384115893496E-2</v>
      </c>
      <c r="P2821" s="44">
        <f>IFERROR(_xll.qlIndexFixing(ONIndex6M,I2821,TRUE,_xll.ohTrigger(RecalcTrigger,Trigger6M)),NA())</f>
        <v>1.1489250874365808E-2</v>
      </c>
      <c r="Q2821" s="183">
        <f>IFERROR(_xll.qlIndexFixing(ONIndex1Y,I2821,TRUE,_xll.ohTrigger(RecalcTrigger,Trigger1Y)),NA())</f>
        <v>1.1561934604520374E-2</v>
      </c>
    </row>
    <row r="2822" spans="2:17" x14ac:dyDescent="0.2">
      <c r="B2822" s="39" t="s">
        <v>42</v>
      </c>
      <c r="D2822" s="42">
        <f>_xll.qlCalendarAdvance(Calendar,$D2821,B2822,"f",FALSE)</f>
        <v>59251</v>
      </c>
      <c r="E2822" s="177">
        <f>_xll.qlInterestRateIndexValueDate(IndexON,D2822)</f>
        <v>59251</v>
      </c>
      <c r="F2822" s="193">
        <f>IFERROR(_xll.qlIndexFixing(IndexON,D2822,TRUE,_xll.ohTrigger(RecalcTrigger,TriggerON)),NA())</f>
        <v>1.0977951231341265E-2</v>
      </c>
      <c r="H2822" s="42">
        <f>_xll.qlCalendarAdvance(Calendar,$H2821,B2822,"f",FALSE)</f>
        <v>59251</v>
      </c>
      <c r="I2822" s="177">
        <f>_xll.qlInterestRateIndexValueDate(Index1M,$H2822)</f>
        <v>59253</v>
      </c>
      <c r="J2822" s="182">
        <f>IFERROR(_xll.qlIndexFixing(Index1M,$H2822,TRUE,_xll.ohTrigger(RecalcTrigger,Trigger1M)),NA())</f>
        <v>1.0890719826192052E-2</v>
      </c>
      <c r="K2822" s="44">
        <f>IFERROR(_xll.qlIndexFixing(Index3M,H2822,TRUE,_xll.ohTrigger(RecalcTrigger,Trigger3M)),NA())</f>
        <v>1.0614004668967916E-2</v>
      </c>
      <c r="L2822" s="44">
        <f>IFERROR(_xll.qlIndexFixing(Index6M,$H2822,TRUE,_xll.ohTrigger(RecalcTrigger,Trigger6M)),NA())</f>
        <v>1.1567837378604947E-2</v>
      </c>
      <c r="M2822" s="183">
        <f>IFERROR(_xll.qlIndexFixing(Index1Y,$H2822,TRUE,_xll.ohTrigger(RecalcTrigger,Trigger1Y)),NA())</f>
        <v>1.1607141203118598E-2</v>
      </c>
      <c r="N2822" s="182">
        <f>IFERROR(_xll.qlIndexFixing(ONIndex1M,I2822,TRUE,_xll.ohTrigger(RecalcTrigger,Trigger1M)),NA())</f>
        <v>1.0885654624663843E-2</v>
      </c>
      <c r="O2822" s="44">
        <f>IFERROR(_xll.qlIndexFixing(ONIndex3M,I2822,TRUE,_xll.ohTrigger(RecalcTrigger,Trigger3M)),NA())</f>
        <v>1.0612941080836436E-2</v>
      </c>
      <c r="P2822" s="44">
        <f>IFERROR(_xll.qlIndexFixing(ONIndex6M,I2822,TRUE,_xll.ohTrigger(RecalcTrigger,Trigger6M)),NA())</f>
        <v>1.1493344323065813E-2</v>
      </c>
      <c r="Q2822" s="183">
        <f>IFERROR(_xll.qlIndexFixing(ONIndex1Y,I2822,TRUE,_xll.ohTrigger(RecalcTrigger,Trigger1Y)),NA())</f>
        <v>1.1559996693328856E-2</v>
      </c>
    </row>
    <row r="2823" spans="2:17" x14ac:dyDescent="0.2">
      <c r="B2823" s="39" t="s">
        <v>42</v>
      </c>
      <c r="D2823" s="42">
        <f>_xll.qlCalendarAdvance(Calendar,$D2822,B2823,"f",FALSE)</f>
        <v>59258</v>
      </c>
      <c r="E2823" s="177">
        <f>_xll.qlInterestRateIndexValueDate(IndexON,D2823)</f>
        <v>59258</v>
      </c>
      <c r="F2823" s="193">
        <f>IFERROR(_xll.qlIndexFixing(IndexON,D2823,TRUE,_xll.ohTrigger(RecalcTrigger,TriggerON)),NA())</f>
        <v>1.0978196281401509E-2</v>
      </c>
      <c r="H2823" s="42">
        <f>_xll.qlCalendarAdvance(Calendar,$H2822,B2823,"f",FALSE)</f>
        <v>59258</v>
      </c>
      <c r="I2823" s="177">
        <f>_xll.qlInterestRateIndexValueDate(Index1M,$H2823)</f>
        <v>59260</v>
      </c>
      <c r="J2823" s="182">
        <f>IFERROR(_xll.qlIndexFixing(Index1M,$H2823,TRUE,_xll.ohTrigger(RecalcTrigger,Trigger1M)),NA())</f>
        <v>1.0890213247467221E-2</v>
      </c>
      <c r="K2823" s="44">
        <f>IFERROR(_xll.qlIndexFixing(Index3M,H2823,TRUE,_xll.ohTrigger(RecalcTrigger,Trigger3M)),NA())</f>
        <v>1.0611819610724878E-2</v>
      </c>
      <c r="L2823" s="44">
        <f>IFERROR(_xll.qlIndexFixing(Index6M,$H2823,TRUE,_xll.ohTrigger(RecalcTrigger,Trigger6M)),NA())</f>
        <v>1.1569873720002122E-2</v>
      </c>
      <c r="M2823" s="183">
        <f>IFERROR(_xll.qlIndexFixing(Index1Y,$H2823,TRUE,_xll.ohTrigger(RecalcTrigger,Trigger1Y)),NA())</f>
        <v>1.1606665614148966E-2</v>
      </c>
      <c r="N2823" s="182">
        <f>IFERROR(_xll.qlIndexFixing(ONIndex1M,I2823,TRUE,_xll.ohTrigger(RecalcTrigger,Trigger1M)),NA())</f>
        <v>1.0885598400678376E-2</v>
      </c>
      <c r="O2823" s="44">
        <f>IFERROR(_xll.qlIndexFixing(ONIndex3M,I2823,TRUE,_xll.ohTrigger(RecalcTrigger,Trigger3M)),NA())</f>
        <v>1.0611080436717657E-2</v>
      </c>
      <c r="P2823" s="44">
        <f>IFERROR(_xll.qlIndexFixing(ONIndex6M,I2823,TRUE,_xll.ohTrigger(RecalcTrigger,Trigger6M)),NA())</f>
        <v>1.1495624132207283E-2</v>
      </c>
      <c r="Q2823" s="183">
        <f>IFERROR(_xll.qlIndexFixing(ONIndex1Y,I2823,TRUE,_xll.ohTrigger(RecalcTrigger,Trigger1Y)),NA())</f>
        <v>1.1558947526255636E-2</v>
      </c>
    </row>
    <row r="2824" spans="2:17" x14ac:dyDescent="0.2">
      <c r="B2824" s="39" t="s">
        <v>42</v>
      </c>
      <c r="D2824" s="42">
        <f>_xll.qlCalendarAdvance(Calendar,$D2823,B2824,"f",FALSE)</f>
        <v>59265</v>
      </c>
      <c r="E2824" s="177">
        <f>_xll.qlInterestRateIndexValueDate(IndexON,D2824)</f>
        <v>59265</v>
      </c>
      <c r="F2824" s="193">
        <f>IFERROR(_xll.qlIndexFixing(IndexON,D2824,TRUE,_xll.ohTrigger(RecalcTrigger,TriggerON)),NA())</f>
        <v>1.0978493940738687E-2</v>
      </c>
      <c r="H2824" s="42">
        <f>_xll.qlCalendarAdvance(Calendar,$H2823,B2824,"f",FALSE)</f>
        <v>59265</v>
      </c>
      <c r="I2824" s="177">
        <f>_xll.qlInterestRateIndexValueDate(Index1M,$H2824)</f>
        <v>59267</v>
      </c>
      <c r="J2824" s="182">
        <f>IFERROR(_xll.qlIndexFixing(Index1M,$H2824,TRUE,_xll.ohTrigger(RecalcTrigger,Trigger1M)),NA())</f>
        <v>1.0890772607501376E-2</v>
      </c>
      <c r="K2824" s="44">
        <f>IFERROR(_xll.qlIndexFixing(Index3M,H2824,TRUE,_xll.ohTrigger(RecalcTrigger,Trigger3M)),NA())</f>
        <v>1.0609689174216409E-2</v>
      </c>
      <c r="L2824" s="44">
        <f>IFERROR(_xll.qlIndexFixing(Index6M,$H2824,TRUE,_xll.ohTrigger(RecalcTrigger,Trigger6M)),NA())</f>
        <v>1.1573190349887824E-2</v>
      </c>
      <c r="M2824" s="183">
        <f>IFERROR(_xll.qlIndexFixing(Index1Y,$H2824,TRUE,_xll.ohTrigger(RecalcTrigger,Trigger1Y)),NA())</f>
        <v>1.1606230517897994E-2</v>
      </c>
      <c r="N2824" s="182">
        <f>IFERROR(_xll.qlIndexFixing(ONIndex1M,I2824,TRUE,_xll.ohTrigger(RecalcTrigger,Trigger1M)),NA())</f>
        <v>1.0885564647038493E-2</v>
      </c>
      <c r="O2824" s="44">
        <f>IFERROR(_xll.qlIndexFixing(ONIndex3M,I2824,TRUE,_xll.ohTrigger(RecalcTrigger,Trigger3M)),NA())</f>
        <v>1.0608538220999719E-2</v>
      </c>
      <c r="P2824" s="44">
        <f>IFERROR(_xll.qlIndexFixing(ONIndex6M,I2824,TRUE,_xll.ohTrigger(RecalcTrigger,Trigger6M)),NA())</f>
        <v>1.1498822670601427E-2</v>
      </c>
      <c r="Q2824" s="183">
        <f>IFERROR(_xll.qlIndexFixing(ONIndex1Y,I2824,TRUE,_xll.ohTrigger(RecalcTrigger,Trigger1Y)),NA())</f>
        <v>1.1557511684570088E-2</v>
      </c>
    </row>
    <row r="2825" spans="2:17" x14ac:dyDescent="0.2">
      <c r="B2825" s="39" t="s">
        <v>42</v>
      </c>
      <c r="D2825" s="42">
        <f>_xll.qlCalendarAdvance(Calendar,$D2824,B2825,"f",FALSE)</f>
        <v>59272</v>
      </c>
      <c r="E2825" s="177">
        <f>_xll.qlInterestRateIndexValueDate(IndexON,D2825)</f>
        <v>59272</v>
      </c>
      <c r="F2825" s="193">
        <f>IFERROR(_xll.qlIndexFixing(IndexON,D2825,TRUE,_xll.ohTrigger(RecalcTrigger,TriggerON)),NA())</f>
        <v>1.0978844290967515E-2</v>
      </c>
      <c r="H2825" s="42">
        <f>_xll.qlCalendarAdvance(Calendar,$H2824,B2825,"f",FALSE)</f>
        <v>59272</v>
      </c>
      <c r="I2825" s="177">
        <f>_xll.qlInterestRateIndexValueDate(Index1M,$H2825)</f>
        <v>59274</v>
      </c>
      <c r="J2825" s="182">
        <f>IFERROR(_xll.qlIndexFixing(Index1M,$H2825,TRUE,_xll.ohTrigger(RecalcTrigger,Trigger1M)),NA())</f>
        <v>1.0890878024171768E-2</v>
      </c>
      <c r="K2825" s="44">
        <f>IFERROR(_xll.qlIndexFixing(Index3M,H2825,TRUE,_xll.ohTrigger(RecalcTrigger,Trigger3M)),NA())</f>
        <v>1.060764704149678E-2</v>
      </c>
      <c r="L2825" s="44">
        <f>IFERROR(_xll.qlIndexFixing(Index6M,$H2825,TRUE,_xll.ohTrigger(RecalcTrigger,Trigger6M)),NA())</f>
        <v>1.157651498609831E-2</v>
      </c>
      <c r="M2825" s="183">
        <f>IFERROR(_xll.qlIndexFixing(Index1Y,$H2825,TRUE,_xll.ohTrigger(RecalcTrigger,Trigger1Y)),NA())</f>
        <v>1.1606577570254925E-2</v>
      </c>
      <c r="N2825" s="182">
        <f>IFERROR(_xll.qlIndexFixing(ONIndex1M,I2825,TRUE,_xll.ohTrigger(RecalcTrigger,Trigger1M)),NA())</f>
        <v>1.0885583420900957E-2</v>
      </c>
      <c r="O2825" s="44">
        <f>IFERROR(_xll.qlIndexFixing(ONIndex3M,I2825,TRUE,_xll.ohTrigger(RecalcTrigger,Trigger3M)),NA())</f>
        <v>1.0606069247973693E-2</v>
      </c>
      <c r="P2825" s="44">
        <f>IFERROR(_xll.qlIndexFixing(ONIndex6M,I2825,TRUE,_xll.ohTrigger(RecalcTrigger,Trigger6M)),NA())</f>
        <v>1.1502029150323168E-2</v>
      </c>
      <c r="Q2825" s="183">
        <f>IFERROR(_xll.qlIndexFixing(ONIndex1Y,I2825,TRUE,_xll.ohTrigger(RecalcTrigger,Trigger1Y)),NA())</f>
        <v>1.1556114388531213E-2</v>
      </c>
    </row>
    <row r="2826" spans="2:17" x14ac:dyDescent="0.2">
      <c r="B2826" s="39" t="s">
        <v>42</v>
      </c>
      <c r="D2826" s="42">
        <f>_xll.qlCalendarAdvance(Calendar,$D2825,B2826,"f",FALSE)</f>
        <v>59279</v>
      </c>
      <c r="E2826" s="177">
        <f>_xll.qlInterestRateIndexValueDate(IndexON,D2826)</f>
        <v>59279</v>
      </c>
      <c r="F2826" s="193">
        <f>IFERROR(_xll.qlIndexFixing(IndexON,D2826,TRUE,_xll.ohTrigger(RecalcTrigger,TriggerON)),NA())</f>
        <v>1.0979247414022453E-2</v>
      </c>
      <c r="H2826" s="42">
        <f>_xll.qlCalendarAdvance(Calendar,$H2825,B2826,"f",FALSE)</f>
        <v>59279</v>
      </c>
      <c r="I2826" s="177">
        <f>_xll.qlInterestRateIndexValueDate(Index1M,$H2826)</f>
        <v>59281</v>
      </c>
      <c r="J2826" s="182">
        <f>IFERROR(_xll.qlIndexFixing(Index1M,$H2826,TRUE,_xll.ohTrigger(RecalcTrigger,Trigger1M)),NA())</f>
        <v>1.0891036234049467E-2</v>
      </c>
      <c r="K2826" s="44">
        <f>IFERROR(_xll.qlIndexFixing(Index3M,H2826,TRUE,_xll.ohTrigger(RecalcTrigger,Trigger3M)),NA())</f>
        <v>1.0605679170413111E-2</v>
      </c>
      <c r="L2826" s="44">
        <f>IFERROR(_xll.qlIndexFixing(Index6M,$H2826,TRUE,_xll.ohTrigger(RecalcTrigger,Trigger6M)),NA())</f>
        <v>1.1579847629730845E-2</v>
      </c>
      <c r="M2826" s="183">
        <f>IFERROR(_xll.qlIndexFixing(Index1Y,$H2826,TRUE,_xll.ohTrigger(RecalcTrigger,Trigger1Y)),NA())</f>
        <v>1.1605482048066783E-2</v>
      </c>
      <c r="N2826" s="182">
        <f>IFERROR(_xll.qlIndexFixing(ONIndex1M,I2826,TRUE,_xll.ohTrigger(RecalcTrigger,Trigger1M)),NA())</f>
        <v>1.0885654804200229E-2</v>
      </c>
      <c r="O2826" s="44">
        <f>IFERROR(_xll.qlIndexFixing(ONIndex3M,I2826,TRUE,_xll.ohTrigger(RecalcTrigger,Trigger3M)),NA())</f>
        <v>1.060367363722392E-2</v>
      </c>
      <c r="P2826" s="44">
        <f>IFERROR(_xll.qlIndexFixing(ONIndex6M,I2826,TRUE,_xll.ohTrigger(RecalcTrigger,Trigger6M)),NA())</f>
        <v>1.15052435722518E-2</v>
      </c>
      <c r="Q2826" s="183">
        <f>IFERROR(_xll.qlIndexFixing(ONIndex1Y,I2826,TRUE,_xll.ohTrigger(RecalcTrigger,Trigger1Y)),NA())</f>
        <v>1.1554755698650609E-2</v>
      </c>
    </row>
    <row r="2827" spans="2:17" x14ac:dyDescent="0.2">
      <c r="B2827" s="39" t="s">
        <v>42</v>
      </c>
      <c r="D2827" s="42">
        <f>_xll.qlCalendarAdvance(Calendar,$D2826,B2827,"f",FALSE)</f>
        <v>59286</v>
      </c>
      <c r="E2827" s="177">
        <f>_xll.qlInterestRateIndexValueDate(IndexON,D2827)</f>
        <v>59286</v>
      </c>
      <c r="F2827" s="193">
        <f>IFERROR(_xll.qlIndexFixing(IndexON,D2827,TRUE,_xll.ohTrigger(RecalcTrigger,TriggerON)),NA())</f>
        <v>1.097970339119847E-2</v>
      </c>
      <c r="H2827" s="42">
        <f>_xll.qlCalendarAdvance(Calendar,$H2826,B2827,"f",FALSE)</f>
        <v>59286</v>
      </c>
      <c r="I2827" s="177">
        <f>_xll.qlInterestRateIndexValueDate(Index1M,$H2827)</f>
        <v>59288</v>
      </c>
      <c r="J2827" s="182">
        <f>IFERROR(_xll.qlIndexFixing(Index1M,$H2827,TRUE,_xll.ohTrigger(RecalcTrigger,Trigger1M)),NA())</f>
        <v>1.0891247319041453E-2</v>
      </c>
      <c r="K2827" s="44">
        <f>IFERROR(_xll.qlIndexFixing(Index3M,H2827,TRUE,_xll.ohTrigger(RecalcTrigger,Trigger3M)),NA())</f>
        <v>1.0603785681007402E-2</v>
      </c>
      <c r="L2827" s="44">
        <f>IFERROR(_xll.qlIndexFixing(Index6M,$H2827,TRUE,_xll.ohTrigger(RecalcTrigger,Trigger6M)),NA())</f>
        <v>1.1583188281884439E-2</v>
      </c>
      <c r="M2827" s="183">
        <f>IFERROR(_xll.qlIndexFixing(Index1Y,$H2827,TRUE,_xll.ohTrigger(RecalcTrigger,Trigger1Y)),NA())</f>
        <v>1.1605168796755209E-2</v>
      </c>
      <c r="N2827" s="182">
        <f>IFERROR(_xll.qlIndexFixing(ONIndex1M,I2827,TRUE,_xll.ohTrigger(RecalcTrigger,Trigger1M)),NA())</f>
        <v>1.0885800909647969E-2</v>
      </c>
      <c r="O2827" s="44">
        <f>IFERROR(_xll.qlIndexFixing(ONIndex3M,I2827,TRUE,_xll.ohTrigger(RecalcTrigger,Trigger3M)),NA())</f>
        <v>1.0601025781529216E-2</v>
      </c>
      <c r="P2827" s="44">
        <f>IFERROR(_xll.qlIndexFixing(ONIndex6M,I2827,TRUE,_xll.ohTrigger(RecalcTrigger,Trigger6M)),NA())</f>
        <v>1.150892692379557E-2</v>
      </c>
      <c r="Q2827" s="183">
        <f>IFERROR(_xll.qlIndexFixing(ONIndex1Y,I2827,TRUE,_xll.ohTrigger(RecalcTrigger,Trigger1Y)),NA())</f>
        <v>1.1553250260476489E-2</v>
      </c>
    </row>
    <row r="2828" spans="2:17" x14ac:dyDescent="0.2">
      <c r="B2828" s="39" t="s">
        <v>42</v>
      </c>
      <c r="D2828" s="42">
        <f>_xll.qlCalendarAdvance(Calendar,$D2827,B2828,"f",FALSE)</f>
        <v>59293</v>
      </c>
      <c r="E2828" s="177">
        <f>_xll.qlInterestRateIndexValueDate(IndexON,D2828)</f>
        <v>59293</v>
      </c>
      <c r="F2828" s="193">
        <f>IFERROR(_xll.qlIndexFixing(IndexON,D2828,TRUE,_xll.ohTrigger(RecalcTrigger,TriggerON)),NA())</f>
        <v>1.0980212304270154E-2</v>
      </c>
      <c r="H2828" s="42">
        <f>_xll.qlCalendarAdvance(Calendar,$H2827,B2828,"f",FALSE)</f>
        <v>59293</v>
      </c>
      <c r="I2828" s="177">
        <f>_xll.qlInterestRateIndexValueDate(Index1M,$H2828)</f>
        <v>59295</v>
      </c>
      <c r="J2828" s="182">
        <f>IFERROR(_xll.qlIndexFixing(Index1M,$H2828,TRUE,_xll.ohTrigger(RecalcTrigger,Trigger1M)),NA())</f>
        <v>1.0891511361042217E-2</v>
      </c>
      <c r="K2828" s="44">
        <f>IFERROR(_xll.qlIndexFixing(Index3M,H2828,TRUE,_xll.ohTrigger(RecalcTrigger,Trigger3M)),NA())</f>
        <v>1.060200720524195E-2</v>
      </c>
      <c r="L2828" s="44">
        <f>IFERROR(_xll.qlIndexFixing(Index6M,$H2828,TRUE,_xll.ohTrigger(RecalcTrigger,Trigger6M)),NA())</f>
        <v>1.1587821450639982E-2</v>
      </c>
      <c r="M2828" s="183">
        <f>IFERROR(_xll.qlIndexFixing(Index1Y,$H2828,TRUE,_xll.ohTrigger(RecalcTrigger,Trigger1Y)),NA())</f>
        <v>1.1604896282700708E-2</v>
      </c>
      <c r="N2828" s="182">
        <f>IFERROR(_xll.qlIndexFixing(ONIndex1M,I2828,TRUE,_xll.ohTrigger(RecalcTrigger,Trigger1M)),NA())</f>
        <v>1.0885955725887797E-2</v>
      </c>
      <c r="O2828" s="44">
        <f>IFERROR(_xll.qlIndexFixing(ONIndex3M,I2828,TRUE,_xll.ohTrigger(RecalcTrigger,Trigger3M)),NA())</f>
        <v>1.0599102982169484E-2</v>
      </c>
      <c r="P2828" s="44">
        <f>IFERROR(_xll.qlIndexFixing(ONIndex6M,I2828,TRUE,_xll.ohTrigger(RecalcTrigger,Trigger6M)),NA())</f>
        <v>1.1511696246886416E-2</v>
      </c>
      <c r="Q2828" s="183">
        <f>IFERROR(_xll.qlIndexFixing(ONIndex1Y,I2828,TRUE,_xll.ohTrigger(RecalcTrigger,Trigger1Y)),NA())</f>
        <v>1.1552154378851043E-2</v>
      </c>
    </row>
    <row r="2829" spans="2:17" x14ac:dyDescent="0.2">
      <c r="B2829" s="39" t="s">
        <v>42</v>
      </c>
      <c r="D2829" s="42">
        <f>_xll.qlCalendarAdvance(Calendar,$D2828,B2829,"f",FALSE)</f>
        <v>59300</v>
      </c>
      <c r="E2829" s="177">
        <f>_xll.qlInterestRateIndexValueDate(IndexON,D2829)</f>
        <v>59300</v>
      </c>
      <c r="F2829" s="193">
        <f>IFERROR(_xll.qlIndexFixing(IndexON,D2829,TRUE,_xll.ohTrigger(RecalcTrigger,TriggerON)),NA())</f>
        <v>1.0980774234772284E-2</v>
      </c>
      <c r="H2829" s="42">
        <f>_xll.qlCalendarAdvance(Calendar,$H2828,B2829,"f",FALSE)</f>
        <v>59300</v>
      </c>
      <c r="I2829" s="177">
        <f>_xll.qlInterestRateIndexValueDate(Index1M,$H2829)</f>
        <v>59302</v>
      </c>
      <c r="J2829" s="182">
        <f>IFERROR(_xll.qlIndexFixing(Index1M,$H2829,TRUE,_xll.ohTrigger(RecalcTrigger,Trigger1M)),NA())</f>
        <v>1.0891828441961238E-2</v>
      </c>
      <c r="K2829" s="44">
        <f>IFERROR(_xll.qlIndexFixing(Index3M,H2829,TRUE,_xll.ohTrigger(RecalcTrigger,Trigger3M)),NA())</f>
        <v>1.0600268141608851E-2</v>
      </c>
      <c r="L2829" s="44">
        <f>IFERROR(_xll.qlIndexFixing(Index6M,$H2829,TRUE,_xll.ohTrigger(RecalcTrigger,Trigger6M)),NA())</f>
        <v>1.1591180164258608E-2</v>
      </c>
      <c r="M2829" s="183">
        <f>IFERROR(_xll.qlIndexFixing(Index1Y,$H2829,TRUE,_xll.ohTrigger(RecalcTrigger,Trigger1Y)),NA())</f>
        <v>1.1604664567049549E-2</v>
      </c>
      <c r="N2829" s="182">
        <f>IFERROR(_xll.qlIndexFixing(ONIndex1M,I2829,TRUE,_xll.ohTrigger(RecalcTrigger,Trigger1M)),NA())</f>
        <v>1.0886185428065076E-2</v>
      </c>
      <c r="O2829" s="44">
        <f>IFERROR(_xll.qlIndexFixing(ONIndex3M,I2829,TRUE,_xll.ohTrigger(RecalcTrigger,Trigger3M)),NA())</f>
        <v>1.0596928177433185E-2</v>
      </c>
      <c r="P2829" s="44">
        <f>IFERROR(_xll.qlIndexFixing(ONIndex6M,I2829,TRUE,_xll.ohTrigger(RecalcTrigger,Trigger6M)),NA())</f>
        <v>1.1514934501750673E-2</v>
      </c>
      <c r="Q2829" s="183">
        <f>IFERROR(_xll.qlIndexFixing(ONIndex1Y,I2829,TRUE,_xll.ohTrigger(RecalcTrigger,Trigger1Y)),NA())</f>
        <v>1.1550911870035208E-2</v>
      </c>
    </row>
    <row r="2830" spans="2:17" x14ac:dyDescent="0.2">
      <c r="B2830" s="39" t="s">
        <v>42</v>
      </c>
      <c r="D2830" s="42">
        <f>_xll.qlCalendarAdvance(Calendar,$D2829,B2830,"f",FALSE)</f>
        <v>59307</v>
      </c>
      <c r="E2830" s="177">
        <f>_xll.qlInterestRateIndexValueDate(IndexON,D2830)</f>
        <v>59307</v>
      </c>
      <c r="F2830" s="193">
        <f>IFERROR(_xll.qlIndexFixing(IndexON,D2830,TRUE,_xll.ohTrigger(RecalcTrigger,TriggerON)),NA())</f>
        <v>1.098138926439951E-2</v>
      </c>
      <c r="H2830" s="42">
        <f>_xll.qlCalendarAdvance(Calendar,$H2829,B2830,"f",FALSE)</f>
        <v>59307</v>
      </c>
      <c r="I2830" s="177">
        <f>_xll.qlInterestRateIndexValueDate(Index1M,$H2830)</f>
        <v>59309</v>
      </c>
      <c r="J2830" s="182">
        <f>IFERROR(_xll.qlIndexFixing(Index1M,$H2830,TRUE,_xll.ohTrigger(RecalcTrigger,Trigger1M)),NA())</f>
        <v>1.0892198643700501E-2</v>
      </c>
      <c r="K2830" s="44">
        <f>IFERROR(_xll.qlIndexFixing(Index3M,H2830,TRUE,_xll.ohTrigger(RecalcTrigger,Trigger3M)),NA())</f>
        <v>1.0598603830584202E-2</v>
      </c>
      <c r="L2830" s="44">
        <f>IFERROR(_xll.qlIndexFixing(Index6M,$H2830,TRUE,_xll.ohTrigger(RecalcTrigger,Trigger6M)),NA())</f>
        <v>1.1594546890792297E-2</v>
      </c>
      <c r="M2830" s="183">
        <f>IFERROR(_xll.qlIndexFixing(Index1Y,$H2830,TRUE,_xll.ohTrigger(RecalcTrigger,Trigger1Y)),NA())</f>
        <v>1.1604473710954128E-2</v>
      </c>
      <c r="N2830" s="182">
        <f>IFERROR(_xll.qlIndexFixing(ONIndex1M,I2830,TRUE,_xll.ohTrigger(RecalcTrigger,Trigger1M)),NA())</f>
        <v>1.088646806677751E-2</v>
      </c>
      <c r="O2830" s="44">
        <f>IFERROR(_xll.qlIndexFixing(ONIndex3M,I2830,TRUE,_xll.ohTrigger(RecalcTrigger,Trigger3M)),NA())</f>
        <v>1.0594827214349678E-2</v>
      </c>
      <c r="P2830" s="44">
        <f>IFERROR(_xll.qlIndexFixing(ONIndex6M,I2830,TRUE,_xll.ohTrigger(RecalcTrigger,Trigger6M)),NA())</f>
        <v>1.1518180703058434E-2</v>
      </c>
      <c r="Q2830" s="183">
        <f>IFERROR(_xll.qlIndexFixing(ONIndex1Y,I2830,TRUE,_xll.ohTrigger(RecalcTrigger,Trigger1Y)),NA())</f>
        <v>1.1549708209264153E-2</v>
      </c>
    </row>
    <row r="2831" spans="2:17" x14ac:dyDescent="0.2">
      <c r="B2831" s="39" t="s">
        <v>42</v>
      </c>
      <c r="D2831" s="42">
        <f>_xll.qlCalendarAdvance(Calendar,$D2830,B2831,"f",FALSE)</f>
        <v>59314</v>
      </c>
      <c r="E2831" s="177">
        <f>_xll.qlInterestRateIndexValueDate(IndexON,D2831)</f>
        <v>59314</v>
      </c>
      <c r="F2831" s="193">
        <f>IFERROR(_xll.qlIndexFixing(IndexON,D2831,TRUE,_xll.ohTrigger(RecalcTrigger,TriggerON)),NA())</f>
        <v>1.0982057474846485E-2</v>
      </c>
      <c r="H2831" s="42">
        <f>_xll.qlCalendarAdvance(Calendar,$H2830,B2831,"f",FALSE)</f>
        <v>59314</v>
      </c>
      <c r="I2831" s="177">
        <f>_xll.qlInterestRateIndexValueDate(Index1M,$H2831)</f>
        <v>59316</v>
      </c>
      <c r="J2831" s="182">
        <f>IFERROR(_xll.qlIndexFixing(Index1M,$H2831,TRUE,_xll.ohTrigger(RecalcTrigger,Trigger1M)),NA())</f>
        <v>1.0892622048156997E-2</v>
      </c>
      <c r="K2831" s="44">
        <f>IFERROR(_xll.qlIndexFixing(Index3M,H2831,TRUE,_xll.ohTrigger(RecalcTrigger,Trigger3M)),NA())</f>
        <v>1.0597014392232833E-2</v>
      </c>
      <c r="L2831" s="44">
        <f>IFERROR(_xll.qlIndexFixing(Index6M,$H2831,TRUE,_xll.ohTrigger(RecalcTrigger,Trigger6M)),NA())</f>
        <v>1.1597921631340814E-2</v>
      </c>
      <c r="M2831" s="183">
        <f>IFERROR(_xll.qlIndexFixing(Index1Y,$H2831,TRUE,_xll.ohTrigger(RecalcTrigger,Trigger1Y)),NA())</f>
        <v>1.1604323775570349E-2</v>
      </c>
      <c r="N2831" s="182">
        <f>IFERROR(_xll.qlIndexFixing(ONIndex1M,I2831,TRUE,_xll.ohTrigger(RecalcTrigger,Trigger1M)),NA())</f>
        <v>1.0886803723959559E-2</v>
      </c>
      <c r="O2831" s="44">
        <f>IFERROR(_xll.qlIndexFixing(ONIndex3M,I2831,TRUE,_xll.ohTrigger(RecalcTrigger,Trigger3M)),NA())</f>
        <v>1.0592800212902986E-2</v>
      </c>
      <c r="P2831" s="44">
        <f>IFERROR(_xll.qlIndexFixing(ONIndex6M,I2831,TRUE,_xll.ohTrigger(RecalcTrigger,Trigger6M)),NA())</f>
        <v>1.1521434852008738E-2</v>
      </c>
      <c r="Q2831" s="183">
        <f>IFERROR(_xll.qlIndexFixing(ONIndex1Y,I2831,TRUE,_xll.ohTrigger(RecalcTrigger,Trigger1Y)),NA())</f>
        <v>1.1548543456809668E-2</v>
      </c>
    </row>
    <row r="2832" spans="2:17" x14ac:dyDescent="0.2">
      <c r="B2832" s="39" t="s">
        <v>42</v>
      </c>
      <c r="D2832" s="42">
        <f>_xll.qlCalendarAdvance(Calendar,$D2831,B2832,"f",FALSE)</f>
        <v>59321</v>
      </c>
      <c r="E2832" s="177">
        <f>_xll.qlInterestRateIndexValueDate(IndexON,D2832)</f>
        <v>59321</v>
      </c>
      <c r="F2832" s="193">
        <f>IFERROR(_xll.qlIndexFixing(IndexON,D2832,TRUE,_xll.ohTrigger(RecalcTrigger,TriggerON)),NA())</f>
        <v>1.0982778947727923E-2</v>
      </c>
      <c r="H2832" s="42">
        <f>_xll.qlCalendarAdvance(Calendar,$H2831,B2832,"f",FALSE)</f>
        <v>59321</v>
      </c>
      <c r="I2832" s="177">
        <f>_xll.qlInterestRateIndexValueDate(Index1M,$H2832)</f>
        <v>59323</v>
      </c>
      <c r="J2832" s="182">
        <f>IFERROR(_xll.qlIndexFixing(Index1M,$H2832,TRUE,_xll.ohTrigger(RecalcTrigger,Trigger1M)),NA())</f>
        <v>1.0893098737240203E-2</v>
      </c>
      <c r="K2832" s="44">
        <f>IFERROR(_xll.qlIndexFixing(Index3M,H2832,TRUE,_xll.ohTrigger(RecalcTrigger,Trigger3M)),NA())</f>
        <v>1.0595499946618701E-2</v>
      </c>
      <c r="L2832" s="44">
        <f>IFERROR(_xll.qlIndexFixing(Index6M,$H2832,TRUE,_xll.ohTrigger(RecalcTrigger,Trigger6M)),NA())</f>
        <v>1.1600011708881723E-2</v>
      </c>
      <c r="M2832" s="183">
        <f>IFERROR(_xll.qlIndexFixing(Index1Y,$H2832,TRUE,_xll.ohTrigger(RecalcTrigger,Trigger1Y)),NA())</f>
        <v>1.1604214822060463E-2</v>
      </c>
      <c r="N2832" s="182">
        <f>IFERROR(_xll.qlIndexFixing(ONIndex1M,I2832,TRUE,_xll.ohTrigger(RecalcTrigger,Trigger1M)),NA())</f>
        <v>1.0887192481465746E-2</v>
      </c>
      <c r="O2832" s="44">
        <f>IFERROR(_xll.qlIndexFixing(ONIndex3M,I2832,TRUE,_xll.ohTrigger(RecalcTrigger,Trigger3M)),NA())</f>
        <v>1.0590847292757388E-2</v>
      </c>
      <c r="P2832" s="44">
        <f>IFERROR(_xll.qlIndexFixing(ONIndex6M,I2832,TRUE,_xll.ohTrigger(RecalcTrigger,Trigger6M)),NA())</f>
        <v>1.1524696949241076E-2</v>
      </c>
      <c r="Q2832" s="183">
        <f>IFERROR(_xll.qlIndexFixing(ONIndex1Y,I2832,TRUE,_xll.ohTrigger(RecalcTrigger,Trigger1Y)),NA())</f>
        <v>1.1547417673263283E-2</v>
      </c>
    </row>
    <row r="2833" spans="2:17" x14ac:dyDescent="0.2">
      <c r="B2833" s="39" t="s">
        <v>42</v>
      </c>
      <c r="D2833" s="42">
        <f>_xll.qlCalendarAdvance(Calendar,$D2832,B2833,"f",FALSE)</f>
        <v>59328</v>
      </c>
      <c r="E2833" s="177">
        <f>_xll.qlInterestRateIndexValueDate(IndexON,D2833)</f>
        <v>59328</v>
      </c>
      <c r="F2833" s="193">
        <f>IFERROR(_xll.qlIndexFixing(IndexON,D2833,TRUE,_xll.ohTrigger(RecalcTrigger,TriggerON)),NA())</f>
        <v>1.0983553764738474E-2</v>
      </c>
      <c r="H2833" s="42">
        <f>_xll.qlCalendarAdvance(Calendar,$H2832,B2833,"f",FALSE)</f>
        <v>59328</v>
      </c>
      <c r="I2833" s="177">
        <f>_xll.qlInterestRateIndexValueDate(Index1M,$H2833)</f>
        <v>59330</v>
      </c>
      <c r="J2833" s="182">
        <f>IFERROR(_xll.qlIndexFixing(Index1M,$H2833,TRUE,_xll.ohTrigger(RecalcTrigger,Trigger1M)),NA())</f>
        <v>1.0893628792857102E-2</v>
      </c>
      <c r="K2833" s="44">
        <f>IFERROR(_xll.qlIndexFixing(Index3M,H2833,TRUE,_xll.ohTrigger(RecalcTrigger,Trigger3M)),NA())</f>
        <v>1.0594060613810109E-2</v>
      </c>
      <c r="L2833" s="44">
        <f>IFERROR(_xll.qlIndexFixing(Index6M,$H2833,TRUE,_xll.ohTrigger(RecalcTrigger,Trigger6M)),NA())</f>
        <v>1.1603400435215582E-2</v>
      </c>
      <c r="M2833" s="183">
        <f>IFERROR(_xll.qlIndexFixing(Index1Y,$H2833,TRUE,_xll.ohTrigger(RecalcTrigger,Trigger1Y)),NA())</f>
        <v>1.1604146911590448E-2</v>
      </c>
      <c r="N2833" s="182">
        <f>IFERROR(_xll.qlIndexFixing(ONIndex1M,I2833,TRUE,_xll.ohTrigger(RecalcTrigger,Trigger1M)),NA())</f>
        <v>1.0887634420990722E-2</v>
      </c>
      <c r="O2833" s="44">
        <f>IFERROR(_xll.qlIndexFixing(ONIndex3M,I2833,TRUE,_xll.ohTrigger(RecalcTrigger,Trigger3M)),NA())</f>
        <v>1.0588968573737034E-2</v>
      </c>
      <c r="P2833" s="44">
        <f>IFERROR(_xll.qlIndexFixing(ONIndex6M,I2833,TRUE,_xll.ohTrigger(RecalcTrigger,Trigger6M)),NA())</f>
        <v>1.1527966996194294E-2</v>
      </c>
      <c r="Q2833" s="183">
        <f>IFERROR(_xll.qlIndexFixing(ONIndex1Y,I2833,TRUE,_xll.ohTrigger(RecalcTrigger,Trigger1Y)),NA())</f>
        <v>1.154633091921653E-2</v>
      </c>
    </row>
    <row r="2834" spans="2:17" x14ac:dyDescent="0.2">
      <c r="B2834" s="39" t="s">
        <v>42</v>
      </c>
      <c r="D2834" s="42">
        <f>_xll.qlCalendarAdvance(Calendar,$D2833,B2834,"f",FALSE)</f>
        <v>59335</v>
      </c>
      <c r="E2834" s="177">
        <f>_xll.qlInterestRateIndexValueDate(IndexON,D2834)</f>
        <v>59335</v>
      </c>
      <c r="F2834" s="193">
        <f>IFERROR(_xll.qlIndexFixing(IndexON,D2834,TRUE,_xll.ohTrigger(RecalcTrigger,TriggerON)),NA())</f>
        <v>1.0984382007253046E-2</v>
      </c>
      <c r="H2834" s="42">
        <f>_xll.qlCalendarAdvance(Calendar,$H2833,B2834,"f",FALSE)</f>
        <v>59335</v>
      </c>
      <c r="I2834" s="177">
        <f>_xll.qlInterestRateIndexValueDate(Index1M,$H2834)</f>
        <v>59337</v>
      </c>
      <c r="J2834" s="182">
        <f>IFERROR(_xll.qlIndexFixing(Index1M,$H2834,TRUE,_xll.ohTrigger(RecalcTrigger,Trigger1M)),NA())</f>
        <v>1.0894212296914674E-2</v>
      </c>
      <c r="K2834" s="44">
        <f>IFERROR(_xll.qlIndexFixing(Index3M,H2834,TRUE,_xll.ohTrigger(RecalcTrigger,Trigger3M)),NA())</f>
        <v>1.0592696513880574E-2</v>
      </c>
      <c r="L2834" s="44">
        <f>IFERROR(_xll.qlIndexFixing(Index6M,$H2834,TRUE,_xll.ohTrigger(RecalcTrigger,Trigger6M)),NA())</f>
        <v>1.160679717775834E-2</v>
      </c>
      <c r="M2834" s="183">
        <f>IFERROR(_xll.qlIndexFixing(Index1Y,$H2834,TRUE,_xll.ohTrigger(RecalcTrigger,Trigger1Y)),NA())</f>
        <v>1.1604120105332632E-2</v>
      </c>
      <c r="N2834" s="182">
        <f>IFERROR(_xll.qlIndexFixing(ONIndex1M,I2834,TRUE,_xll.ohTrigger(RecalcTrigger,Trigger1M)),NA())</f>
        <v>1.0888129624309073E-2</v>
      </c>
      <c r="O2834" s="44">
        <f>IFERROR(_xll.qlIndexFixing(ONIndex3M,I2834,TRUE,_xll.ohTrigger(RecalcTrigger,Trigger3M)),NA())</f>
        <v>1.0587164175666075E-2</v>
      </c>
      <c r="P2834" s="44">
        <f>IFERROR(_xll.qlIndexFixing(ONIndex6M,I2834,TRUE,_xll.ohTrigger(RecalcTrigger,Trigger6M)),NA())</f>
        <v>1.1531244993747691E-2</v>
      </c>
      <c r="Q2834" s="183">
        <f>IFERROR(_xll.qlIndexFixing(ONIndex1Y,I2834,TRUE,_xll.ohTrigger(RecalcTrigger,Trigger1Y)),NA())</f>
        <v>1.1545283254941197E-2</v>
      </c>
    </row>
    <row r="2835" spans="2:17" x14ac:dyDescent="0.2">
      <c r="B2835" s="39" t="s">
        <v>42</v>
      </c>
      <c r="D2835" s="42">
        <f>_xll.qlCalendarAdvance(Calendar,$D2834,B2835,"f",FALSE)</f>
        <v>59342</v>
      </c>
      <c r="E2835" s="177">
        <f>_xll.qlInterestRateIndexValueDate(IndexON,D2835)</f>
        <v>59342</v>
      </c>
      <c r="F2835" s="193">
        <f>IFERROR(_xll.qlIndexFixing(IndexON,D2835,TRUE,_xll.ohTrigger(RecalcTrigger,TriggerON)),NA())</f>
        <v>1.0985263757206098E-2</v>
      </c>
      <c r="H2835" s="42">
        <f>_xll.qlCalendarAdvance(Calendar,$H2834,B2835,"f",FALSE)</f>
        <v>59342</v>
      </c>
      <c r="I2835" s="177">
        <f>_xll.qlInterestRateIndexValueDate(Index1M,$H2835)</f>
        <v>59344</v>
      </c>
      <c r="J2835" s="182">
        <f>IFERROR(_xll.qlIndexFixing(Index1M,$H2835,TRUE,_xll.ohTrigger(RecalcTrigger,Trigger1M)),NA())</f>
        <v>1.0894849331314904E-2</v>
      </c>
      <c r="K2835" s="44">
        <f>IFERROR(_xll.qlIndexFixing(Index3M,H2835,TRUE,_xll.ohTrigger(RecalcTrigger,Trigger3M)),NA())</f>
        <v>1.0591407766909696E-2</v>
      </c>
      <c r="L2835" s="44">
        <f>IFERROR(_xll.qlIndexFixing(Index6M,$H2835,TRUE,_xll.ohTrigger(RecalcTrigger,Trigger6M)),NA())</f>
        <v>1.1610201937607697E-2</v>
      </c>
      <c r="M2835" s="183">
        <f>IFERROR(_xll.qlIndexFixing(Index1Y,$H2835,TRUE,_xll.ohTrigger(RecalcTrigger,Trigger1Y)),NA())</f>
        <v>1.1604134464463503E-2</v>
      </c>
      <c r="N2835" s="182">
        <f>IFERROR(_xll.qlIndexFixing(ONIndex1M,I2835,TRUE,_xll.ohTrigger(RecalcTrigger,Trigger1M)),NA())</f>
        <v>1.0888678173515132E-2</v>
      </c>
      <c r="O2835" s="44">
        <f>IFERROR(_xll.qlIndexFixing(ONIndex3M,I2835,TRUE,_xll.ohTrigger(RecalcTrigger,Trigger3M)),NA())</f>
        <v>1.0585434218688405E-2</v>
      </c>
      <c r="P2835" s="44">
        <f>IFERROR(_xll.qlIndexFixing(ONIndex6M,I2835,TRUE,_xll.ohTrigger(RecalcTrigger,Trigger6M)),NA())</f>
        <v>1.1534530943100307E-2</v>
      </c>
      <c r="Q2835" s="183">
        <f>IFERROR(_xll.qlIndexFixing(ONIndex1Y,I2835,TRUE,_xll.ohTrigger(RecalcTrigger,Trigger1Y)),NA())</f>
        <v>1.1544274740948879E-2</v>
      </c>
    </row>
    <row r="2836" spans="2:17" x14ac:dyDescent="0.2">
      <c r="B2836" s="39" t="s">
        <v>42</v>
      </c>
      <c r="D2836" s="42">
        <f>_xll.qlCalendarAdvance(Calendar,$D2835,B2836,"f",FALSE)</f>
        <v>59349</v>
      </c>
      <c r="E2836" s="177">
        <f>_xll.qlInterestRateIndexValueDate(IndexON,D2836)</f>
        <v>59349</v>
      </c>
      <c r="F2836" s="193">
        <f>IFERROR(_xll.qlIndexFixing(IndexON,D2836,TRUE,_xll.ohTrigger(RecalcTrigger,TriggerON)),NA())</f>
        <v>1.0986199095892601E-2</v>
      </c>
      <c r="H2836" s="42">
        <f>_xll.qlCalendarAdvance(Calendar,$H2835,B2836,"f",FALSE)</f>
        <v>59349</v>
      </c>
      <c r="I2836" s="177">
        <f>_xll.qlInterestRateIndexValueDate(Index1M,$H2836)</f>
        <v>59351</v>
      </c>
      <c r="J2836" s="182">
        <f>IFERROR(_xll.qlIndexFixing(Index1M,$H2836,TRUE,_xll.ohTrigger(RecalcTrigger,Trigger1M)),NA())</f>
        <v>1.089553997796977E-2</v>
      </c>
      <c r="K2836" s="44">
        <f>IFERROR(_xll.qlIndexFixing(Index3M,H2836,TRUE,_xll.ohTrigger(RecalcTrigger,Trigger3M)),NA())</f>
        <v>1.0590194492977939E-2</v>
      </c>
      <c r="L2836" s="44">
        <f>IFERROR(_xll.qlIndexFixing(Index6M,$H2836,TRUE,_xll.ohTrigger(RecalcTrigger,Trigger6M)),NA())</f>
        <v>1.1613614715863103E-2</v>
      </c>
      <c r="M2836" s="183">
        <f>IFERROR(_xll.qlIndexFixing(Index1Y,$H2836,TRUE,_xll.ohTrigger(RecalcTrigger,Trigger1Y)),NA())</f>
        <v>1.1604190050165024E-2</v>
      </c>
      <c r="N2836" s="182">
        <f>IFERROR(_xll.qlIndexFixing(ONIndex1M,I2836,TRUE,_xll.ohTrigger(RecalcTrigger,Trigger1M)),NA())</f>
        <v>1.0889280150223613E-2</v>
      </c>
      <c r="O2836" s="44">
        <f>IFERROR(_xll.qlIndexFixing(ONIndex3M,I2836,TRUE,_xll.ohTrigger(RecalcTrigger,Trigger3M)),NA())</f>
        <v>1.0583778822068624E-2</v>
      </c>
      <c r="P2836" s="44">
        <f>IFERROR(_xll.qlIndexFixing(ONIndex6M,I2836,TRUE,_xll.ohTrigger(RecalcTrigger,Trigger6M)),NA())</f>
        <v>1.1537824845051503E-2</v>
      </c>
      <c r="Q2836" s="183">
        <f>IFERROR(_xll.qlIndexFixing(ONIndex1Y,I2836,TRUE,_xll.ohTrigger(RecalcTrigger,Trigger1Y)),NA())</f>
        <v>1.1543305437751172E-2</v>
      </c>
    </row>
    <row r="2837" spans="2:17" x14ac:dyDescent="0.2">
      <c r="B2837" s="39" t="s">
        <v>42</v>
      </c>
      <c r="D2837" s="42">
        <f>_xll.qlCalendarAdvance(Calendar,$D2836,B2837,"f",FALSE)</f>
        <v>59356</v>
      </c>
      <c r="E2837" s="177">
        <f>_xll.qlInterestRateIndexValueDate(IndexON,D2837)</f>
        <v>59356</v>
      </c>
      <c r="F2837" s="193">
        <f>IFERROR(_xll.qlIndexFixing(IndexON,D2837,TRUE,_xll.ohTrigger(RecalcTrigger,TriggerON)),NA())</f>
        <v>1.0987188105406887E-2</v>
      </c>
      <c r="H2837" s="42">
        <f>_xll.qlCalendarAdvance(Calendar,$H2836,B2837,"f",FALSE)</f>
        <v>59356</v>
      </c>
      <c r="I2837" s="177">
        <f>_xll.qlInterestRateIndexValueDate(Index1M,$H2837)</f>
        <v>59358</v>
      </c>
      <c r="J2837" s="182">
        <f>IFERROR(_xll.qlIndexFixing(Index1M,$H2837,TRUE,_xll.ohTrigger(RecalcTrigger,Trigger1M)),NA())</f>
        <v>1.0896284318781257E-2</v>
      </c>
      <c r="K2837" s="44">
        <f>IFERROR(_xll.qlIndexFixing(Index3M,H2837,TRUE,_xll.ohTrigger(RecalcTrigger,Trigger3M)),NA())</f>
        <v>1.0589056812169248E-2</v>
      </c>
      <c r="L2837" s="44">
        <f>IFERROR(_xll.qlIndexFixing(Index6M,$H2837,TRUE,_xll.ohTrigger(RecalcTrigger,Trigger6M)),NA())</f>
        <v>1.1618338430487625E-2</v>
      </c>
      <c r="M2837" s="183">
        <f>IFERROR(_xll.qlIndexFixing(Index1Y,$H2837,TRUE,_xll.ohTrigger(RecalcTrigger,Trigger1Y)),NA())</f>
        <v>1.1604286923624196E-2</v>
      </c>
      <c r="N2837" s="182">
        <f>IFERROR(_xll.qlIndexFixing(ONIndex1M,I2837,TRUE,_xll.ohTrigger(RecalcTrigger,Trigger1M)),NA())</f>
        <v>1.0889935636209103E-2</v>
      </c>
      <c r="O2837" s="44">
        <f>IFERROR(_xll.qlIndexFixing(ONIndex3M,I2837,TRUE,_xll.ohTrigger(RecalcTrigger,Trigger3M)),NA())</f>
        <v>1.0582198106110496E-2</v>
      </c>
      <c r="P2837" s="44">
        <f>IFERROR(_xll.qlIndexFixing(ONIndex6M,I2837,TRUE,_xll.ohTrigger(RecalcTrigger,Trigger6M)),NA())</f>
        <v>1.1541126700800319E-2</v>
      </c>
      <c r="Q2837" s="183">
        <f>IFERROR(_xll.qlIndexFixing(ONIndex1Y,I2837,TRUE,_xll.ohTrigger(RecalcTrigger,Trigger1Y)),NA())</f>
        <v>1.1542375405939609E-2</v>
      </c>
    </row>
    <row r="2838" spans="2:17" x14ac:dyDescent="0.2">
      <c r="B2838" s="39" t="s">
        <v>42</v>
      </c>
      <c r="D2838" s="42">
        <f>_xll.qlCalendarAdvance(Calendar,$D2837,B2838,"f",FALSE)</f>
        <v>59363</v>
      </c>
      <c r="E2838" s="177">
        <f>_xll.qlInterestRateIndexValueDate(IndexON,D2838)</f>
        <v>59363</v>
      </c>
      <c r="F2838" s="193">
        <f>IFERROR(_xll.qlIndexFixing(IndexON,D2838,TRUE,_xll.ohTrigger(RecalcTrigger,TriggerON)),NA())</f>
        <v>1.0988230867043924E-2</v>
      </c>
      <c r="H2838" s="42">
        <f>_xll.qlCalendarAdvance(Calendar,$H2837,B2838,"f",FALSE)</f>
        <v>59363</v>
      </c>
      <c r="I2838" s="177">
        <f>_xll.qlInterestRateIndexValueDate(Index1M,$H2838)</f>
        <v>59365</v>
      </c>
      <c r="J2838" s="182">
        <f>IFERROR(_xll.qlIndexFixing(Index1M,$H2838,TRUE,_xll.ohTrigger(RecalcTrigger,Trigger1M)),NA())</f>
        <v>1.0897082435668837E-2</v>
      </c>
      <c r="K2838" s="44">
        <f>IFERROR(_xll.qlIndexFixing(Index3M,H2838,TRUE,_xll.ohTrigger(RecalcTrigger,Trigger3M)),NA())</f>
        <v>1.0587994844576254E-2</v>
      </c>
      <c r="L2838" s="44">
        <f>IFERROR(_xll.qlIndexFixing(Index6M,$H2838,TRUE,_xll.ohTrigger(RecalcTrigger,Trigger6M)),NA())</f>
        <v>1.162176929991747E-2</v>
      </c>
      <c r="M2838" s="183">
        <f>IFERROR(_xll.qlIndexFixing(Index1Y,$H2838,TRUE,_xll.ohTrigger(RecalcTrigger,Trigger1Y)),NA())</f>
        <v>1.1604425146032838E-2</v>
      </c>
      <c r="N2838" s="182">
        <f>IFERROR(_xll.qlIndexFixing(ONIndex1M,I2838,TRUE,_xll.ohTrigger(RecalcTrigger,Trigger1M)),NA())</f>
        <v>1.0890644713406061E-2</v>
      </c>
      <c r="O2838" s="44">
        <f>IFERROR(_xll.qlIndexFixing(ONIndex3M,I2838,TRUE,_xll.ohTrigger(RecalcTrigger,Trigger3M)),NA())</f>
        <v>1.0580692190558239E-2</v>
      </c>
      <c r="P2838" s="44">
        <f>IFERROR(_xll.qlIndexFixing(ONIndex6M,I2838,TRUE,_xll.ohTrigger(RecalcTrigger,Trigger6M)),NA())</f>
        <v>1.1544436511545797E-2</v>
      </c>
      <c r="Q2838" s="183">
        <f>IFERROR(_xll.qlIndexFixing(ONIndex1Y,I2838,TRUE,_xll.ohTrigger(RecalcTrigger,Trigger1Y)),NA())</f>
        <v>1.1541484705785976E-2</v>
      </c>
    </row>
    <row r="2839" spans="2:17" x14ac:dyDescent="0.2">
      <c r="B2839" s="39" t="s">
        <v>42</v>
      </c>
      <c r="D2839" s="42">
        <f>_xll.qlCalendarAdvance(Calendar,$D2838,B2839,"f",FALSE)</f>
        <v>59370</v>
      </c>
      <c r="E2839" s="177">
        <f>_xll.qlInterestRateIndexValueDate(IndexON,D2839)</f>
        <v>59370</v>
      </c>
      <c r="F2839" s="193">
        <f>IFERROR(_xll.qlIndexFixing(IndexON,D2839,TRUE,_xll.ohTrigger(RecalcTrigger,TriggerON)),NA())</f>
        <v>1.0989327462498366E-2</v>
      </c>
      <c r="H2839" s="42">
        <f>_xll.qlCalendarAdvance(Calendar,$H2838,B2839,"f",FALSE)</f>
        <v>59370</v>
      </c>
      <c r="I2839" s="177">
        <f>_xll.qlInterestRateIndexValueDate(Index1M,$H2839)</f>
        <v>59372</v>
      </c>
      <c r="J2839" s="182">
        <f>IFERROR(_xll.qlIndexFixing(Index1M,$H2839,TRUE,_xll.ohTrigger(RecalcTrigger,Trigger1M)),NA())</f>
        <v>1.0897934410534493E-2</v>
      </c>
      <c r="K2839" s="44">
        <f>IFERROR(_xll.qlIndexFixing(Index3M,H2839,TRUE,_xll.ohTrigger(RecalcTrigger,Trigger3M)),NA())</f>
        <v>1.058700871029159E-2</v>
      </c>
      <c r="L2839" s="44">
        <f>IFERROR(_xll.qlIndexFixing(Index6M,$H2839,TRUE,_xll.ohTrigger(RecalcTrigger,Trigger6M)),NA())</f>
        <v>1.1625208192158547E-2</v>
      </c>
      <c r="M2839" s="183">
        <f>IFERROR(_xll.qlIndexFixing(Index1Y,$H2839,TRUE,_xll.ohTrigger(RecalcTrigger,Trigger1Y)),NA())</f>
        <v>1.1604604778588464E-2</v>
      </c>
      <c r="N2839" s="182">
        <f>IFERROR(_xll.qlIndexFixing(ONIndex1M,I2839,TRUE,_xll.ohTrigger(RecalcTrigger,Trigger1M)),NA())</f>
        <v>1.0891407463669012E-2</v>
      </c>
      <c r="O2839" s="44">
        <f>IFERROR(_xll.qlIndexFixing(ONIndex3M,I2839,TRUE,_xll.ohTrigger(RecalcTrigger,Trigger3M)),NA())</f>
        <v>1.0579261195156064E-2</v>
      </c>
      <c r="P2839" s="44">
        <f>IFERROR(_xll.qlIndexFixing(ONIndex6M,I2839,TRUE,_xll.ohTrigger(RecalcTrigger,Trigger6M)),NA())</f>
        <v>1.1547754278007361E-2</v>
      </c>
      <c r="Q2839" s="183">
        <f>IFERROR(_xll.qlIndexFixing(ONIndex1Y,I2839,TRUE,_xll.ohTrigger(RecalcTrigger,Trigger1Y)),NA())</f>
        <v>1.1540633397801869E-2</v>
      </c>
    </row>
    <row r="2840" spans="2:17" x14ac:dyDescent="0.2">
      <c r="B2840" s="39" t="s">
        <v>42</v>
      </c>
      <c r="D2840" s="42">
        <f>_xll.qlCalendarAdvance(Calendar,$D2839,B2840,"f",FALSE)</f>
        <v>59377</v>
      </c>
      <c r="E2840" s="177">
        <f>_xll.qlInterestRateIndexValueDate(IndexON,D2840)</f>
        <v>59377</v>
      </c>
      <c r="F2840" s="193">
        <f>IFERROR(_xll.qlIndexFixing(IndexON,D2840,TRUE,_xll.ohTrigger(RecalcTrigger,TriggerON)),NA())</f>
        <v>1.0990477973464863E-2</v>
      </c>
      <c r="H2840" s="42">
        <f>_xll.qlCalendarAdvance(Calendar,$H2839,B2840,"f",FALSE)</f>
        <v>59377</v>
      </c>
      <c r="I2840" s="177">
        <f>_xll.qlInterestRateIndexValueDate(Index1M,$H2840)</f>
        <v>59379</v>
      </c>
      <c r="J2840" s="182">
        <f>IFERROR(_xll.qlIndexFixing(Index1M,$H2840,TRUE,_xll.ohTrigger(RecalcTrigger,Trigger1M)),NA())</f>
        <v>1.0898840325292702E-2</v>
      </c>
      <c r="K2840" s="44">
        <f>IFERROR(_xll.qlIndexFixing(Index3M,H2840,TRUE,_xll.ohTrigger(RecalcTrigger,Trigger3M)),NA())</f>
        <v>1.058609852941831E-2</v>
      </c>
      <c r="L2840" s="44">
        <f>IFERROR(_xll.qlIndexFixing(Index6M,$H2840,TRUE,_xll.ohTrigger(RecalcTrigger,Trigger6M)),NA())</f>
        <v>1.1628655108309764E-2</v>
      </c>
      <c r="M2840" s="183">
        <f>IFERROR(_xll.qlIndexFixing(Index1Y,$H2840,TRUE,_xll.ohTrigger(RecalcTrigger,Trigger1Y)),NA())</f>
        <v>1.1604825882493839E-2</v>
      </c>
      <c r="N2840" s="182">
        <f>IFERROR(_xll.qlIndexFixing(ONIndex1M,I2840,TRUE,_xll.ohTrigger(RecalcTrigger,Trigger1M)),NA())</f>
        <v>1.0892223968772541E-2</v>
      </c>
      <c r="O2840" s="44">
        <f>IFERROR(_xll.qlIndexFixing(ONIndex3M,I2840,TRUE,_xll.ohTrigger(RecalcTrigger,Trigger3M)),NA())</f>
        <v>1.0577905239808061E-2</v>
      </c>
      <c r="P2840" s="44">
        <f>IFERROR(_xll.qlIndexFixing(ONIndex6M,I2840,TRUE,_xll.ohTrigger(RecalcTrigger,Trigger6M)),NA())</f>
        <v>1.1551080001543923E-2</v>
      </c>
      <c r="Q2840" s="183">
        <f>IFERROR(_xll.qlIndexFixing(ONIndex1Y,I2840,TRUE,_xll.ohTrigger(RecalcTrigger,Trigger1Y)),NA())</f>
        <v>1.1539821542578821E-2</v>
      </c>
    </row>
    <row r="2841" spans="2:17" x14ac:dyDescent="0.2">
      <c r="B2841" s="39" t="s">
        <v>42</v>
      </c>
      <c r="D2841" s="42">
        <f>_xll.qlCalendarAdvance(Calendar,$D2840,B2841,"f",FALSE)</f>
        <v>59384</v>
      </c>
      <c r="E2841" s="177">
        <f>_xll.qlInterestRateIndexValueDate(IndexON,D2841)</f>
        <v>59384</v>
      </c>
      <c r="F2841" s="193">
        <f>IFERROR(_xll.qlIndexFixing(IndexON,D2841,TRUE,_xll.ohTrigger(RecalcTrigger,TriggerON)),NA())</f>
        <v>1.0991682481718001E-2</v>
      </c>
      <c r="H2841" s="42">
        <f>_xll.qlCalendarAdvance(Calendar,$H2840,B2841,"f",FALSE)</f>
        <v>59384</v>
      </c>
      <c r="I2841" s="177">
        <f>_xll.qlInterestRateIndexValueDate(Index1M,$H2841)</f>
        <v>59386</v>
      </c>
      <c r="J2841" s="182">
        <f>IFERROR(_xll.qlIndexFixing(Index1M,$H2841,TRUE,_xll.ohTrigger(RecalcTrigger,Trigger1M)),NA())</f>
        <v>1.0899800261855441E-2</v>
      </c>
      <c r="K2841" s="44">
        <f>IFERROR(_xll.qlIndexFixing(Index3M,H2841,TRUE,_xll.ohTrigger(RecalcTrigger,Trigger3M)),NA())</f>
        <v>1.0585264422051655E-2</v>
      </c>
      <c r="L2841" s="44">
        <f>IFERROR(_xll.qlIndexFixing(Index6M,$H2841,TRUE,_xll.ohTrigger(RecalcTrigger,Trigger6M)),NA())</f>
        <v>1.1632110049472602E-2</v>
      </c>
      <c r="M2841" s="183">
        <f>IFERROR(_xll.qlIndexFixing(Index1Y,$H2841,TRUE,_xll.ohTrigger(RecalcTrigger,Trigger1Y)),NA())</f>
        <v>1.1605088518956115E-2</v>
      </c>
      <c r="N2841" s="182">
        <f>IFERROR(_xll.qlIndexFixing(ONIndex1M,I2841,TRUE,_xll.ohTrigger(RecalcTrigger,Trigger1M)),NA())</f>
        <v>1.0893094310491236E-2</v>
      </c>
      <c r="O2841" s="44">
        <f>IFERROR(_xll.qlIndexFixing(ONIndex3M,I2841,TRUE,_xll.ohTrigger(RecalcTrigger,Trigger3M)),NA())</f>
        <v>1.0576624444258442E-2</v>
      </c>
      <c r="P2841" s="44">
        <f>IFERROR(_xll.qlIndexFixing(ONIndex6M,I2841,TRUE,_xll.ohTrigger(RecalcTrigger,Trigger6M)),NA())</f>
        <v>1.1554413683034781E-2</v>
      </c>
      <c r="Q2841" s="183">
        <f>IFERROR(_xll.qlIndexFixing(ONIndex1Y,I2841,TRUE,_xll.ohTrigger(RecalcTrigger,Trigger1Y)),NA())</f>
        <v>1.1539049200468554E-2</v>
      </c>
    </row>
    <row r="2842" spans="2:17" x14ac:dyDescent="0.2">
      <c r="B2842" s="39" t="s">
        <v>42</v>
      </c>
      <c r="D2842" s="42">
        <f>_xll.qlCalendarAdvance(Calendar,$D2841,B2842,"f",FALSE)</f>
        <v>59391</v>
      </c>
      <c r="E2842" s="177">
        <f>_xll.qlInterestRateIndexValueDate(IndexON,D2842)</f>
        <v>59391</v>
      </c>
      <c r="F2842" s="193">
        <f>IFERROR(_xll.qlIndexFixing(IndexON,D2842,TRUE,_xll.ohTrigger(RecalcTrigger,TriggerON)),NA())</f>
        <v>1.0992941068392881E-2</v>
      </c>
      <c r="H2842" s="42">
        <f>_xll.qlCalendarAdvance(Calendar,$H2841,B2842,"f",FALSE)</f>
        <v>59391</v>
      </c>
      <c r="I2842" s="177">
        <f>_xll.qlInterestRateIndexValueDate(Index1M,$H2842)</f>
        <v>59393</v>
      </c>
      <c r="J2842" s="182">
        <f>IFERROR(_xll.qlIndexFixing(Index1M,$H2842,TRUE,_xll.ohTrigger(RecalcTrigger,Trigger1M)),NA())</f>
        <v>1.0900814302132189E-2</v>
      </c>
      <c r="K2842" s="44">
        <f>IFERROR(_xll.qlIndexFixing(Index3M,H2842,TRUE,_xll.ohTrigger(RecalcTrigger,Trigger3M)),NA())</f>
        <v>1.0584506508306847E-2</v>
      </c>
      <c r="L2842" s="44">
        <f>IFERROR(_xll.qlIndexFixing(Index6M,$H2842,TRUE,_xll.ohTrigger(RecalcTrigger,Trigger6M)),NA())</f>
        <v>1.1635573016746399E-2</v>
      </c>
      <c r="M2842" s="183">
        <f>IFERROR(_xll.qlIndexFixing(Index1Y,$H2842,TRUE,_xll.ohTrigger(RecalcTrigger,Trigger1Y)),NA())</f>
        <v>1.1605392749188575E-2</v>
      </c>
      <c r="N2842" s="182">
        <f>IFERROR(_xll.qlIndexFixing(ONIndex1M,I2842,TRUE,_xll.ohTrigger(RecalcTrigger,Trigger1M)),NA())</f>
        <v>1.089401857067962E-2</v>
      </c>
      <c r="O2842" s="44">
        <f>IFERROR(_xll.qlIndexFixing(ONIndex3M,I2842,TRUE,_xll.ohTrigger(RecalcTrigger,Trigger3M)),NA())</f>
        <v>1.0575418928411295E-2</v>
      </c>
      <c r="P2842" s="44">
        <f>IFERROR(_xll.qlIndexFixing(ONIndex6M,I2842,TRUE,_xll.ohTrigger(RecalcTrigger,Trigger6M)),NA())</f>
        <v>1.1557755323519103E-2</v>
      </c>
      <c r="Q2842" s="183">
        <f>IFERROR(_xll.qlIndexFixing(ONIndex1Y,I2842,TRUE,_xll.ohTrigger(RecalcTrigger,Trigger1Y)),NA())</f>
        <v>1.1538316431902729E-2</v>
      </c>
    </row>
    <row r="2843" spans="2:17" x14ac:dyDescent="0.2">
      <c r="B2843" s="39" t="s">
        <v>42</v>
      </c>
      <c r="D2843" s="42">
        <f>_xll.qlCalendarAdvance(Calendar,$D2842,B2843,"f",FALSE)</f>
        <v>59398</v>
      </c>
      <c r="E2843" s="177">
        <f>_xll.qlInterestRateIndexValueDate(IndexON,D2843)</f>
        <v>59398</v>
      </c>
      <c r="F2843" s="193">
        <f>IFERROR(_xll.qlIndexFixing(IndexON,D2843,TRUE,_xll.ohTrigger(RecalcTrigger,TriggerON)),NA())</f>
        <v>1.0994253815743704E-2</v>
      </c>
      <c r="H2843" s="42">
        <f>_xll.qlCalendarAdvance(Calendar,$H2842,B2843,"f",FALSE)</f>
        <v>59398</v>
      </c>
      <c r="I2843" s="177">
        <f>_xll.qlInterestRateIndexValueDate(Index1M,$H2843)</f>
        <v>59400</v>
      </c>
      <c r="J2843" s="182">
        <f>IFERROR(_xll.qlIndexFixing(Index1M,$H2843,TRUE,_xll.ohTrigger(RecalcTrigger,Trigger1M)),NA())</f>
        <v>1.0901882528039919E-2</v>
      </c>
      <c r="K2843" s="44">
        <f>IFERROR(_xll.qlIndexFixing(Index3M,H2843,TRUE,_xll.ohTrigger(RecalcTrigger,Trigger3M)),NA())</f>
        <v>1.0583824908290419E-2</v>
      </c>
      <c r="L2843" s="44">
        <f>IFERROR(_xll.qlIndexFixing(Index6M,$H2843,TRUE,_xll.ohTrigger(RecalcTrigger,Trigger6M)),NA())</f>
        <v>1.1639044011232211E-2</v>
      </c>
      <c r="M2843" s="183">
        <f>IFERROR(_xll.qlIndexFixing(Index1Y,$H2843,TRUE,_xll.ohTrigger(RecalcTrigger,Trigger1Y)),NA())</f>
        <v>1.1605738634409314E-2</v>
      </c>
      <c r="N2843" s="182">
        <f>IFERROR(_xll.qlIndexFixing(ONIndex1M,I2843,TRUE,_xll.ohTrigger(RecalcTrigger,Trigger1M)),NA())</f>
        <v>1.0894996831192216E-2</v>
      </c>
      <c r="O2843" s="44">
        <f>IFERROR(_xll.qlIndexFixing(ONIndex3M,I2843,TRUE,_xll.ohTrigger(RecalcTrigger,Trigger3M)),NA())</f>
        <v>1.0574288812010835E-2</v>
      </c>
      <c r="P2843" s="44">
        <f>IFERROR(_xll.qlIndexFixing(ONIndex6M,I2843,TRUE,_xll.ohTrigger(RecalcTrigger,Trigger6M)),NA())</f>
        <v>1.1561104924195931E-2</v>
      </c>
      <c r="Q2843" s="183">
        <f>IFERROR(_xll.qlIndexFixing(ONIndex1Y,I2843,TRUE,_xll.ohTrigger(RecalcTrigger,Trigger1Y)),NA())</f>
        <v>1.1537623297472877E-2</v>
      </c>
    </row>
    <row r="2844" spans="2:17" x14ac:dyDescent="0.2">
      <c r="B2844" s="39" t="s">
        <v>42</v>
      </c>
      <c r="D2844" s="42">
        <f>_xll.qlCalendarAdvance(Calendar,$D2843,B2844,"f",FALSE)</f>
        <v>59405</v>
      </c>
      <c r="E2844" s="177">
        <f>_xll.qlInterestRateIndexValueDate(IndexON,D2844)</f>
        <v>59405</v>
      </c>
      <c r="F2844" s="193">
        <f>IFERROR(_xll.qlIndexFixing(IndexON,D2844,TRUE,_xll.ohTrigger(RecalcTrigger,TriggerON)),NA())</f>
        <v>1.0995620804985506E-2</v>
      </c>
      <c r="H2844" s="42">
        <f>_xll.qlCalendarAdvance(Calendar,$H2843,B2844,"f",FALSE)</f>
        <v>59405</v>
      </c>
      <c r="I2844" s="177">
        <f>_xll.qlInterestRateIndexValueDate(Index1M,$H2844)</f>
        <v>59407</v>
      </c>
      <c r="J2844" s="182">
        <f>IFERROR(_xll.qlIndexFixing(Index1M,$H2844,TRUE,_xll.ohTrigger(RecalcTrigger,Trigger1M)),NA())</f>
        <v>1.090300502148811E-2</v>
      </c>
      <c r="K2844" s="44">
        <f>IFERROR(_xll.qlIndexFixing(Index3M,H2844,TRUE,_xll.ohTrigger(RecalcTrigger,Trigger3M)),NA())</f>
        <v>1.05832197421202E-2</v>
      </c>
      <c r="L2844" s="44">
        <f>IFERROR(_xll.qlIndexFixing(Index6M,$H2844,TRUE,_xll.ohTrigger(RecalcTrigger,Trigger6M)),NA())</f>
        <v>1.1642523034029371E-2</v>
      </c>
      <c r="M2844" s="183">
        <f>IFERROR(_xll.qlIndexFixing(Index1Y,$H2844,TRUE,_xll.ohTrigger(RecalcTrigger,Trigger1Y)),NA())</f>
        <v>1.1606126235841906E-2</v>
      </c>
      <c r="N2844" s="182">
        <f>IFERROR(_xll.qlIndexFixing(ONIndex1M,I2844,TRUE,_xll.ohTrigger(RecalcTrigger,Trigger1M)),NA())</f>
        <v>1.0896029173883548E-2</v>
      </c>
      <c r="O2844" s="44">
        <f>IFERROR(_xll.qlIndexFixing(ONIndex3M,I2844,TRUE,_xll.ohTrigger(RecalcTrigger,Trigger3M)),NA())</f>
        <v>1.0573234215121019E-2</v>
      </c>
      <c r="P2844" s="44">
        <f>IFERROR(_xll.qlIndexFixing(ONIndex6M,I2844,TRUE,_xll.ohTrigger(RecalcTrigger,Trigger6M)),NA())</f>
        <v>1.156446248594456E-2</v>
      </c>
      <c r="Q2844" s="183">
        <f>IFERROR(_xll.qlIndexFixing(ONIndex1Y,I2844,TRUE,_xll.ohTrigger(RecalcTrigger,Trigger1Y)),NA())</f>
        <v>1.1536969857690593E-2</v>
      </c>
    </row>
    <row r="2845" spans="2:17" x14ac:dyDescent="0.2">
      <c r="B2845" s="39" t="s">
        <v>42</v>
      </c>
      <c r="D2845" s="42">
        <f>_xll.qlCalendarAdvance(Calendar,$D2844,B2845,"f",FALSE)</f>
        <v>59412</v>
      </c>
      <c r="E2845" s="177">
        <f>_xll.qlInterestRateIndexValueDate(IndexON,D2845)</f>
        <v>59412</v>
      </c>
      <c r="F2845" s="193">
        <f>IFERROR(_xll.qlIndexFixing(IndexON,D2845,TRUE,_xll.ohTrigger(RecalcTrigger,TriggerON)),NA())</f>
        <v>1.0997042117972811E-2</v>
      </c>
      <c r="H2845" s="42">
        <f>_xll.qlCalendarAdvance(Calendar,$H2844,B2845,"f",FALSE)</f>
        <v>59412</v>
      </c>
      <c r="I2845" s="177">
        <f>_xll.qlInterestRateIndexValueDate(Index1M,$H2845)</f>
        <v>59414</v>
      </c>
      <c r="J2845" s="182">
        <f>IFERROR(_xll.qlIndexFixing(Index1M,$H2845,TRUE,_xll.ohTrigger(RecalcTrigger,Trigger1M)),NA())</f>
        <v>1.0903421414375005E-2</v>
      </c>
      <c r="K2845" s="44">
        <f>IFERROR(_xll.qlIndexFixing(Index3M,H2845,TRUE,_xll.ohTrigger(RecalcTrigger,Trigger3M)),NA())</f>
        <v>1.0582559011056864E-2</v>
      </c>
      <c r="L2845" s="44">
        <f>IFERROR(_xll.qlIndexFixing(Index6M,$H2845,TRUE,_xll.ohTrigger(RecalcTrigger,Trigger6M)),NA())</f>
        <v>1.16438115334946E-2</v>
      </c>
      <c r="M2845" s="183">
        <f>IFERROR(_xll.qlIndexFixing(Index1Y,$H2845,TRUE,_xll.ohTrigger(RecalcTrigger,Trigger1Y)),NA())</f>
        <v>1.1606555614714967E-2</v>
      </c>
      <c r="N2845" s="182">
        <f>IFERROR(_xll.qlIndexFixing(ONIndex1M,I2845,TRUE,_xll.ohTrigger(RecalcTrigger,Trigger1M)),NA())</f>
        <v>1.0897115680448266E-2</v>
      </c>
      <c r="O2845" s="44">
        <f>IFERROR(_xll.qlIndexFixing(ONIndex3M,I2845,TRUE,_xll.ohTrigger(RecalcTrigger,Trigger3M)),NA())</f>
        <v>1.0572255257166319E-2</v>
      </c>
      <c r="P2845" s="44">
        <f>IFERROR(_xll.qlIndexFixing(ONIndex6M,I2845,TRUE,_xll.ohTrigger(RecalcTrigger,Trigger6M)),NA())</f>
        <v>1.1567828009884096E-2</v>
      </c>
      <c r="Q2845" s="183">
        <f>IFERROR(_xll.qlIndexFixing(ONIndex1Y,I2845,TRUE,_xll.ohTrigger(RecalcTrigger,Trigger1Y)),NA())</f>
        <v>1.1536356172907603E-2</v>
      </c>
    </row>
    <row r="2846" spans="2:17" x14ac:dyDescent="0.2">
      <c r="B2846" s="39" t="s">
        <v>42</v>
      </c>
      <c r="D2846" s="42">
        <f>_xll.qlCalendarAdvance(Calendar,$D2845,B2846,"f",FALSE)</f>
        <v>59419</v>
      </c>
      <c r="E2846" s="177">
        <f>_xll.qlInterestRateIndexValueDate(IndexON,D2846)</f>
        <v>59419</v>
      </c>
      <c r="F2846" s="193">
        <f>IFERROR(_xll.qlIndexFixing(IndexON,D2846,TRUE,_xll.ohTrigger(RecalcTrigger,TriggerON)),NA())</f>
        <v>1.0998517836240396E-2</v>
      </c>
      <c r="H2846" s="42">
        <f>_xll.qlCalendarAdvance(Calendar,$H2845,B2846,"f",FALSE)</f>
        <v>59419</v>
      </c>
      <c r="I2846" s="177">
        <f>_xll.qlInterestRateIndexValueDate(Index1M,$H2846)</f>
        <v>59421</v>
      </c>
      <c r="J2846" s="182">
        <f>IFERROR(_xll.qlIndexFixing(Index1M,$H2846,TRUE,_xll.ohTrigger(RecalcTrigger,Trigger1M)),NA())</f>
        <v>1.0905413138681264E-2</v>
      </c>
      <c r="K2846" s="44">
        <f>IFERROR(_xll.qlIndexFixing(Index3M,H2846,TRUE,_xll.ohTrigger(RecalcTrigger,Trigger3M)),NA())</f>
        <v>1.058210158697232E-2</v>
      </c>
      <c r="L2846" s="44">
        <f>IFERROR(_xll.qlIndexFixing(Index6M,$H2846,TRUE,_xll.ohTrigger(RecalcTrigger,Trigger6M)),NA())</f>
        <v>1.1647303183227261E-2</v>
      </c>
      <c r="M2846" s="183">
        <f>IFERROR(_xll.qlIndexFixing(Index1Y,$H2846,TRUE,_xll.ohTrigger(RecalcTrigger,Trigger1Y)),NA())</f>
        <v>1.1607026832263235E-2</v>
      </c>
      <c r="N2846" s="182">
        <f>IFERROR(_xll.qlIndexFixing(ONIndex1M,I2846,TRUE,_xll.ohTrigger(RecalcTrigger,Trigger1M)),NA())</f>
        <v>1.089825643282083E-2</v>
      </c>
      <c r="O2846" s="44">
        <f>IFERROR(_xll.qlIndexFixing(ONIndex3M,I2846,TRUE,_xll.ohTrigger(RecalcTrigger,Trigger3M)),NA())</f>
        <v>1.0571352058370564E-2</v>
      </c>
      <c r="P2846" s="44">
        <f>IFERROR(_xll.qlIndexFixing(ONIndex6M,I2846,TRUE,_xll.ohTrigger(RecalcTrigger,Trigger6M)),NA())</f>
        <v>1.1571201497213579E-2</v>
      </c>
      <c r="Q2846" s="183">
        <f>IFERROR(_xll.qlIndexFixing(ONIndex1Y,I2846,TRUE,_xll.ohTrigger(RecalcTrigger,Trigger1Y)),NA())</f>
        <v>1.1535782303555564E-2</v>
      </c>
    </row>
    <row r="2847" spans="2:17" x14ac:dyDescent="0.2">
      <c r="B2847" s="39" t="s">
        <v>42</v>
      </c>
      <c r="D2847" s="42">
        <f>_xll.qlCalendarAdvance(Calendar,$D2846,B2847,"f",FALSE)</f>
        <v>59426</v>
      </c>
      <c r="E2847" s="177">
        <f>_xll.qlInterestRateIndexValueDate(IndexON,D2847)</f>
        <v>59426</v>
      </c>
      <c r="F2847" s="193">
        <f>IFERROR(_xll.qlIndexFixing(IndexON,D2847,TRUE,_xll.ohTrigger(RecalcTrigger,TriggerON)),NA())</f>
        <v>1.1000048041402977E-2</v>
      </c>
      <c r="H2847" s="42">
        <f>_xll.qlCalendarAdvance(Calendar,$H2846,B2847,"f",FALSE)</f>
        <v>59426</v>
      </c>
      <c r="I2847" s="177">
        <f>_xll.qlInterestRateIndexValueDate(Index1M,$H2847)</f>
        <v>59428</v>
      </c>
      <c r="J2847" s="182">
        <f>IFERROR(_xll.qlIndexFixing(Index1M,$H2847,TRUE,_xll.ohTrigger(RecalcTrigger,Trigger1M)),NA())</f>
        <v>1.0906698926255176E-2</v>
      </c>
      <c r="K2847" s="44">
        <f>IFERROR(_xll.qlIndexFixing(Index3M,H2847,TRUE,_xll.ohTrigger(RecalcTrigger,Trigger3M)),NA())</f>
        <v>1.0581720946269187E-2</v>
      </c>
      <c r="L2847" s="44">
        <f>IFERROR(_xll.qlIndexFixing(Index6M,$H2847,TRUE,_xll.ohTrigger(RecalcTrigger,Trigger6M)),NA())</f>
        <v>1.1650802862716228E-2</v>
      </c>
      <c r="M2847" s="183">
        <f>IFERROR(_xll.qlIndexFixing(Index1Y,$H2847,TRUE,_xll.ohTrigger(RecalcTrigger,Trigger1Y)),NA())</f>
        <v>1.1607539949725838E-2</v>
      </c>
      <c r="N2847" s="182">
        <f>IFERROR(_xll.qlIndexFixing(ONIndex1M,I2847,TRUE,_xll.ohTrigger(RecalcTrigger,Trigger1M)),NA())</f>
        <v>1.089945151269589E-2</v>
      </c>
      <c r="O2847" s="44">
        <f>IFERROR(_xll.qlIndexFixing(ONIndex3M,I2847,TRUE,_xll.ohTrigger(RecalcTrigger,Trigger3M)),NA())</f>
        <v>1.0570524738557907E-2</v>
      </c>
      <c r="P2847" s="44">
        <f>IFERROR(_xll.qlIndexFixing(ONIndex6M,I2847,TRUE,_xll.ohTrigger(RecalcTrigger,Trigger6M)),NA())</f>
        <v>1.157458294873237E-2</v>
      </c>
      <c r="Q2847" s="183">
        <f>IFERROR(_xll.qlIndexFixing(ONIndex1Y,I2847,TRUE,_xll.ohTrigger(RecalcTrigger,Trigger1Y)),NA())</f>
        <v>1.1535248310146073E-2</v>
      </c>
    </row>
    <row r="2848" spans="2:17" x14ac:dyDescent="0.2">
      <c r="B2848" s="39" t="s">
        <v>42</v>
      </c>
      <c r="D2848" s="42">
        <f>_xll.qlCalendarAdvance(Calendar,$D2847,B2848,"f",FALSE)</f>
        <v>59433</v>
      </c>
      <c r="E2848" s="177">
        <f>_xll.qlInterestRateIndexValueDate(IndexON,D2848)</f>
        <v>59433</v>
      </c>
      <c r="F2848" s="193">
        <f>IFERROR(_xll.qlIndexFixing(IndexON,D2848,TRUE,_xll.ohTrigger(RecalcTrigger,TriggerON)),NA())</f>
        <v>1.1001632815315077E-2</v>
      </c>
      <c r="H2848" s="42">
        <f>_xll.qlCalendarAdvance(Calendar,$H2847,B2848,"f",FALSE)</f>
        <v>59433</v>
      </c>
      <c r="I2848" s="177">
        <f>_xll.qlInterestRateIndexValueDate(Index1M,$H2848)</f>
        <v>59435</v>
      </c>
      <c r="J2848" s="182">
        <f>IFERROR(_xll.qlIndexFixing(Index1M,$H2848,TRUE,_xll.ohTrigger(RecalcTrigger,Trigger1M)),NA())</f>
        <v>1.0908039309037443E-2</v>
      </c>
      <c r="K2848" s="44">
        <f>IFERROR(_xll.qlIndexFixing(Index3M,H2848,TRUE,_xll.ohTrigger(RecalcTrigger,Trigger3M)),NA())</f>
        <v>1.0581417209083455E-2</v>
      </c>
      <c r="L2848" s="44">
        <f>IFERROR(_xll.qlIndexFixing(Index6M,$H2848,TRUE,_xll.ohTrigger(RecalcTrigger,Trigger6M)),NA())</f>
        <v>1.1654310573061618E-2</v>
      </c>
      <c r="M2848" s="183">
        <f>IFERROR(_xll.qlIndexFixing(Index1Y,$H2848,TRUE,_xll.ohTrigger(RecalcTrigger,Trigger1Y)),NA())</f>
        <v>1.1608095028347807E-2</v>
      </c>
      <c r="N2848" s="182">
        <f>IFERROR(_xll.qlIndexFixing(ONIndex1M,I2848,TRUE,_xll.ohTrigger(RecalcTrigger,Trigger1M)),NA())</f>
        <v>1.0900701002087843E-2</v>
      </c>
      <c r="O2848" s="44">
        <f>IFERROR(_xll.qlIndexFixing(ONIndex3M,I2848,TRUE,_xll.ohTrigger(RecalcTrigger,Trigger3M)),NA())</f>
        <v>1.0569773417312689E-2</v>
      </c>
      <c r="P2848" s="44">
        <f>IFERROR(_xll.qlIndexFixing(ONIndex6M,I2848,TRUE,_xll.ohTrigger(RecalcTrigger,Trigger6M)),NA())</f>
        <v>1.1577972365719447E-2</v>
      </c>
      <c r="Q2848" s="183">
        <f>IFERROR(_xll.qlIndexFixing(ONIndex1Y,I2848,TRUE,_xll.ohTrigger(RecalcTrigger,Trigger1Y)),NA())</f>
        <v>1.1534754253190727E-2</v>
      </c>
    </row>
    <row r="2849" spans="2:17" x14ac:dyDescent="0.2">
      <c r="B2849" s="39" t="s">
        <v>42</v>
      </c>
      <c r="D2849" s="42">
        <f>_xll.qlCalendarAdvance(Calendar,$D2848,B2849,"f",FALSE)</f>
        <v>59440</v>
      </c>
      <c r="E2849" s="177">
        <f>_xll.qlInterestRateIndexValueDate(IndexON,D2849)</f>
        <v>59440</v>
      </c>
      <c r="F2849" s="193">
        <f>IFERROR(_xll.qlIndexFixing(IndexON,D2849,TRUE,_xll.ohTrigger(RecalcTrigger,TriggerON)),NA())</f>
        <v>1.100327223919173E-2</v>
      </c>
      <c r="H2849" s="42">
        <f>_xll.qlCalendarAdvance(Calendar,$H2848,B2849,"f",FALSE)</f>
        <v>59440</v>
      </c>
      <c r="I2849" s="177">
        <f>_xll.qlInterestRateIndexValueDate(Index1M,$H2849)</f>
        <v>59442</v>
      </c>
      <c r="J2849" s="182">
        <f>IFERROR(_xll.qlIndexFixing(Index1M,$H2849,TRUE,_xll.ohTrigger(RecalcTrigger,Trigger1M)),NA())</f>
        <v>1.0909434368945037E-2</v>
      </c>
      <c r="K2849" s="44">
        <f>IFERROR(_xll.qlIndexFixing(Index3M,H2849,TRUE,_xll.ohTrigger(RecalcTrigger,Trigger3M)),NA())</f>
        <v>1.0581190495545841E-2</v>
      </c>
      <c r="L2849" s="44">
        <f>IFERROR(_xll.qlIndexFixing(Index6M,$H2849,TRUE,_xll.ohTrigger(RecalcTrigger,Trigger6M)),NA())</f>
        <v>1.1657826315363985E-2</v>
      </c>
      <c r="M2849" s="183">
        <f>IFERROR(_xll.qlIndexFixing(Index1Y,$H2849,TRUE,_xll.ohTrigger(RecalcTrigger,Trigger1Y)),NA())</f>
        <v>1.160869212937944E-2</v>
      </c>
      <c r="N2849" s="182">
        <f>IFERROR(_xll.qlIndexFixing(ONIndex1M,I2849,TRUE,_xll.ohTrigger(RecalcTrigger,Trigger1M)),NA())</f>
        <v>1.0902004982531466E-2</v>
      </c>
      <c r="O2849" s="44">
        <f>IFERROR(_xll.qlIndexFixing(ONIndex3M,I2849,TRUE,_xll.ohTrigger(RecalcTrigger,Trigger3M)),NA())</f>
        <v>1.0569098214698869E-2</v>
      </c>
      <c r="P2849" s="44">
        <f>IFERROR(_xll.qlIndexFixing(ONIndex6M,I2849,TRUE,_xll.ohTrigger(RecalcTrigger,Trigger6M)),NA())</f>
        <v>1.1581369749054105E-2</v>
      </c>
      <c r="Q2849" s="183">
        <f>IFERROR(_xll.qlIndexFixing(ONIndex1Y,I2849,TRUE,_xll.ohTrigger(RecalcTrigger,Trigger1Y)),NA())</f>
        <v>1.1534300193201119E-2</v>
      </c>
    </row>
    <row r="2850" spans="2:17" x14ac:dyDescent="0.2">
      <c r="B2850" s="39" t="s">
        <v>42</v>
      </c>
      <c r="D2850" s="42">
        <f>_xll.qlCalendarAdvance(Calendar,$D2849,B2850,"f",FALSE)</f>
        <v>59447</v>
      </c>
      <c r="E2850" s="177">
        <f>_xll.qlInterestRateIndexValueDate(IndexON,D2850)</f>
        <v>59447</v>
      </c>
      <c r="F2850" s="193">
        <f>IFERROR(_xll.qlIndexFixing(IndexON,D2850,TRUE,_xll.ohTrigger(RecalcTrigger,TriggerON)),NA())</f>
        <v>1.1004966395047333E-2</v>
      </c>
      <c r="H2850" s="42">
        <f>_xll.qlCalendarAdvance(Calendar,$H2849,B2850,"f",FALSE)</f>
        <v>59447</v>
      </c>
      <c r="I2850" s="177">
        <f>_xll.qlInterestRateIndexValueDate(Index1M,$H2850)</f>
        <v>59449</v>
      </c>
      <c r="J2850" s="182">
        <f>IFERROR(_xll.qlIndexFixing(Index1M,$H2850,TRUE,_xll.ohTrigger(RecalcTrigger,Trigger1M)),NA())</f>
        <v>1.0910884187897429E-2</v>
      </c>
      <c r="K2850" s="44">
        <f>IFERROR(_xll.qlIndexFixing(Index3M,H2850,TRUE,_xll.ohTrigger(RecalcTrigger,Trigger3M)),NA())</f>
        <v>1.0581200582909065E-2</v>
      </c>
      <c r="L2850" s="44">
        <f>IFERROR(_xll.qlIndexFixing(Index6M,$H2850,TRUE,_xll.ohTrigger(RecalcTrigger,Trigger6M)),NA())</f>
        <v>1.1661793087571662E-2</v>
      </c>
      <c r="M2850" s="183">
        <f>IFERROR(_xll.qlIndexFixing(Index1Y,$H2850,TRUE,_xll.ohTrigger(RecalcTrigger,Trigger1Y)),NA())</f>
        <v>1.160933131407672E-2</v>
      </c>
      <c r="N2850" s="182">
        <f>IFERROR(_xll.qlIndexFixing(ONIndex1M,I2850,TRUE,_xll.ohTrigger(RecalcTrigger,Trigger1M)),NA())</f>
        <v>1.0903363536121091E-2</v>
      </c>
      <c r="O2850" s="44">
        <f>IFERROR(_xll.qlIndexFixing(ONIndex3M,I2850,TRUE,_xll.ohTrigger(RecalcTrigger,Trigger3M)),NA())</f>
        <v>1.0568499250300789E-2</v>
      </c>
      <c r="P2850" s="44">
        <f>IFERROR(_xll.qlIndexFixing(ONIndex6M,I2850,TRUE,_xll.ohTrigger(RecalcTrigger,Trigger6M)),NA())</f>
        <v>1.1584775099775513E-2</v>
      </c>
      <c r="Q2850" s="183">
        <f>IFERROR(_xll.qlIndexFixing(ONIndex1Y,I2850,TRUE,_xll.ohTrigger(RecalcTrigger,Trigger1Y)),NA())</f>
        <v>1.1533886190528975E-2</v>
      </c>
    </row>
    <row r="2851" spans="2:17" x14ac:dyDescent="0.2">
      <c r="B2851" s="39" t="s">
        <v>42</v>
      </c>
      <c r="D2851" s="42">
        <f>_xll.qlCalendarAdvance(Calendar,$D2850,B2851,"f",FALSE)</f>
        <v>59454</v>
      </c>
      <c r="E2851" s="177">
        <f>_xll.qlInterestRateIndexValueDate(IndexON,D2851)</f>
        <v>59454</v>
      </c>
      <c r="F2851" s="193">
        <f>IFERROR(_xll.qlIndexFixing(IndexON,D2851,TRUE,_xll.ohTrigger(RecalcTrigger,TriggerON)),NA())</f>
        <v>1.1006715364336728E-2</v>
      </c>
      <c r="H2851" s="42">
        <f>_xll.qlCalendarAdvance(Calendar,$H2850,B2851,"f",FALSE)</f>
        <v>59454</v>
      </c>
      <c r="I2851" s="177">
        <f>_xll.qlInterestRateIndexValueDate(Index1M,$H2851)</f>
        <v>59456</v>
      </c>
      <c r="J2851" s="182">
        <f>IFERROR(_xll.qlIndexFixing(Index1M,$H2851,TRUE,_xll.ohTrigger(RecalcTrigger,Trigger1M)),NA())</f>
        <v>1.091238884781659E-2</v>
      </c>
      <c r="K2851" s="44">
        <f>IFERROR(_xll.qlIndexFixing(Index3M,H2851,TRUE,_xll.ohTrigger(RecalcTrigger,Trigger3M)),NA())</f>
        <v>1.0581133817277781E-2</v>
      </c>
      <c r="L2851" s="44">
        <f>IFERROR(_xll.qlIndexFixing(Index6M,$H2851,TRUE,_xll.ohTrigger(RecalcTrigger,Trigger6M)),NA())</f>
        <v>1.1665325585437312E-2</v>
      </c>
      <c r="M2851" s="183">
        <f>IFERROR(_xll.qlIndexFixing(Index1Y,$H2851,TRUE,_xll.ohTrigger(RecalcTrigger,Trigger1Y)),NA())</f>
        <v>1.1610012643700892E-2</v>
      </c>
      <c r="N2851" s="182">
        <f>IFERROR(_xll.qlIndexFixing(ONIndex1M,I2851,TRUE,_xll.ohTrigger(RecalcTrigger,Trigger1M)),NA())</f>
        <v>1.0904776744711242E-2</v>
      </c>
      <c r="O2851" s="44">
        <f>IFERROR(_xll.qlIndexFixing(ONIndex3M,I2851,TRUE,_xll.ohTrigger(RecalcTrigger,Trigger3M)),NA())</f>
        <v>1.0567976644182409E-2</v>
      </c>
      <c r="P2851" s="44">
        <f>IFERROR(_xll.qlIndexFixing(ONIndex6M,I2851,TRUE,_xll.ohTrigger(RecalcTrigger,Trigger6M)),NA())</f>
        <v>1.1588188419082712E-2</v>
      </c>
      <c r="Q2851" s="183">
        <f>IFERROR(_xll.qlIndexFixing(ONIndex1Y,I2851,TRUE,_xll.ohTrigger(RecalcTrigger,Trigger1Y)),NA())</f>
        <v>1.1533512305765825E-2</v>
      </c>
    </row>
    <row r="2852" spans="2:17" x14ac:dyDescent="0.2">
      <c r="B2852" s="39" t="s">
        <v>42</v>
      </c>
      <c r="D2852" s="42">
        <f>_xll.qlCalendarAdvance(Calendar,$D2851,B2852,"f",FALSE)</f>
        <v>59461</v>
      </c>
      <c r="E2852" s="177">
        <f>_xll.qlInterestRateIndexValueDate(IndexON,D2852)</f>
        <v>59461</v>
      </c>
      <c r="F2852" s="193">
        <f>IFERROR(_xll.qlIndexFixing(IndexON,D2852,TRUE,_xll.ohTrigger(RecalcTrigger,TriggerON)),NA())</f>
        <v>1.1008519228834501E-2</v>
      </c>
      <c r="H2852" s="42">
        <f>_xll.qlCalendarAdvance(Calendar,$H2851,B2852,"f",FALSE)</f>
        <v>59461</v>
      </c>
      <c r="I2852" s="177">
        <f>_xll.qlInterestRateIndexValueDate(Index1M,$H2852)</f>
        <v>59463</v>
      </c>
      <c r="J2852" s="182">
        <f>IFERROR(_xll.qlIndexFixing(Index1M,$H2852,TRUE,_xll.ohTrigger(RecalcTrigger,Trigger1M)),NA())</f>
        <v>1.0913948430619491E-2</v>
      </c>
      <c r="K2852" s="44">
        <f>IFERROR(_xll.qlIndexFixing(Index3M,H2852,TRUE,_xll.ohTrigger(RecalcTrigger,Trigger3M)),NA())</f>
        <v>1.0581144446580436E-2</v>
      </c>
      <c r="L2852" s="44">
        <f>IFERROR(_xll.qlIndexFixing(Index6M,$H2852,TRUE,_xll.ohTrigger(RecalcTrigger,Trigger6M)),NA())</f>
        <v>1.1668866118930071E-2</v>
      </c>
      <c r="M2852" s="183">
        <f>IFERROR(_xll.qlIndexFixing(Index1Y,$H2852,TRUE,_xll.ohTrigger(RecalcTrigger,Trigger1Y)),NA())</f>
        <v>1.1610736179518672E-2</v>
      </c>
      <c r="N2852" s="182">
        <f>IFERROR(_xll.qlIndexFixing(ONIndex1M,I2852,TRUE,_xll.ohTrigger(RecalcTrigger,Trigger1M)),NA())</f>
        <v>1.0906244689916633E-2</v>
      </c>
      <c r="O2852" s="44">
        <f>IFERROR(_xll.qlIndexFixing(ONIndex3M,I2852,TRUE,_xll.ohTrigger(RecalcTrigger,Trigger3M)),NA())</f>
        <v>1.0567530516008006E-2</v>
      </c>
      <c r="P2852" s="44">
        <f>IFERROR(_xll.qlIndexFixing(ONIndex6M,I2852,TRUE,_xll.ohTrigger(RecalcTrigger,Trigger6M)),NA())</f>
        <v>1.1591609707934936E-2</v>
      </c>
      <c r="Q2852" s="183">
        <f>IFERROR(_xll.qlIndexFixing(ONIndex1Y,I2852,TRUE,_xll.ohTrigger(RecalcTrigger,Trigger1Y)),NA())</f>
        <v>1.153317859934333E-2</v>
      </c>
    </row>
    <row r="2853" spans="2:17" x14ac:dyDescent="0.2">
      <c r="B2853" s="39" t="s">
        <v>42</v>
      </c>
      <c r="D2853" s="42">
        <f>_xll.qlCalendarAdvance(Calendar,$D2852,B2853,"f",FALSE)</f>
        <v>59468</v>
      </c>
      <c r="E2853" s="177">
        <f>_xll.qlInterestRateIndexValueDate(IndexON,D2853)</f>
        <v>59468</v>
      </c>
      <c r="F2853" s="193">
        <f>IFERROR(_xll.qlIndexFixing(IndexON,D2853,TRUE,_xll.ohTrigger(RecalcTrigger,TriggerON)),NA())</f>
        <v>1.1010378069995497E-2</v>
      </c>
      <c r="H2853" s="42">
        <f>_xll.qlCalendarAdvance(Calendar,$H2852,B2853,"f",FALSE)</f>
        <v>59468</v>
      </c>
      <c r="I2853" s="177">
        <f>_xll.qlInterestRateIndexValueDate(Index1M,$H2853)</f>
        <v>59470</v>
      </c>
      <c r="J2853" s="182">
        <f>IFERROR(_xll.qlIndexFixing(Index1M,$H2853,TRUE,_xll.ohTrigger(RecalcTrigger,Trigger1M)),NA())</f>
        <v>1.0915563018233099E-2</v>
      </c>
      <c r="K2853" s="44">
        <f>IFERROR(_xll.qlIndexFixing(Index3M,H2853,TRUE,_xll.ohTrigger(RecalcTrigger,Trigger3M)),NA())</f>
        <v>1.0581232590973091E-2</v>
      </c>
      <c r="L2853" s="44">
        <f>IFERROR(_xll.qlIndexFixing(Index6M,$H2853,TRUE,_xll.ohTrigger(RecalcTrigger,Trigger6M)),NA())</f>
        <v>1.1672414689152354E-2</v>
      </c>
      <c r="M2853" s="183">
        <f>IFERROR(_xll.qlIndexFixing(Index1Y,$H2853,TRUE,_xll.ohTrigger(RecalcTrigger,Trigger1Y)),NA())</f>
        <v>1.1611501982802691E-2</v>
      </c>
      <c r="N2853" s="182">
        <f>IFERROR(_xll.qlIndexFixing(ONIndex1M,I2853,TRUE,_xll.ohTrigger(RecalcTrigger,Trigger1M)),NA())</f>
        <v>1.0907767453671724E-2</v>
      </c>
      <c r="O2853" s="44">
        <f>IFERROR(_xll.qlIndexFixing(ONIndex3M,I2853,TRUE,_xll.ohTrigger(RecalcTrigger,Trigger3M)),NA())</f>
        <v>1.0567160985841539E-2</v>
      </c>
      <c r="P2853" s="44">
        <f>IFERROR(_xll.qlIndexFixing(ONIndex6M,I2853,TRUE,_xll.ohTrigger(RecalcTrigger,Trigger6M)),NA())</f>
        <v>1.1595038967451288E-2</v>
      </c>
      <c r="Q2853" s="183">
        <f>IFERROR(_xll.qlIndexFixing(ONIndex1Y,I2853,TRUE,_xll.ohTrigger(RecalcTrigger,Trigger1Y)),NA())</f>
        <v>1.1532885131613213E-2</v>
      </c>
    </row>
    <row r="2854" spans="2:17" x14ac:dyDescent="0.2">
      <c r="B2854" s="39" t="s">
        <v>42</v>
      </c>
      <c r="D2854" s="42">
        <f>_xll.qlCalendarAdvance(Calendar,$D2853,B2854,"f",FALSE)</f>
        <v>59475</v>
      </c>
      <c r="E2854" s="177">
        <f>_xll.qlInterestRateIndexValueDate(IndexON,D2854)</f>
        <v>59475</v>
      </c>
      <c r="F2854" s="193">
        <f>IFERROR(_xll.qlIndexFixing(IndexON,D2854,TRUE,_xll.ohTrigger(RecalcTrigger,TriggerON)),NA())</f>
        <v>1.1012291969674237E-2</v>
      </c>
      <c r="H2854" s="42">
        <f>_xll.qlCalendarAdvance(Calendar,$H2853,B2854,"f",FALSE)</f>
        <v>59475</v>
      </c>
      <c r="I2854" s="177">
        <f>_xll.qlInterestRateIndexValueDate(Index1M,$H2854)</f>
        <v>59477</v>
      </c>
      <c r="J2854" s="182">
        <f>IFERROR(_xll.qlIndexFixing(Index1M,$H2854,TRUE,_xll.ohTrigger(RecalcTrigger,Trigger1M)),NA())</f>
        <v>1.0917232692579382E-2</v>
      </c>
      <c r="K2854" s="44">
        <f>IFERROR(_xll.qlIndexFixing(Index3M,H2854,TRUE,_xll.ohTrigger(RecalcTrigger,Trigger3M)),NA())</f>
        <v>1.0581398370617017E-2</v>
      </c>
      <c r="L2854" s="44">
        <f>IFERROR(_xll.qlIndexFixing(Index6M,$H2854,TRUE,_xll.ohTrigger(RecalcTrigger,Trigger6M)),NA())</f>
        <v>1.1675525544708883E-2</v>
      </c>
      <c r="M2854" s="183">
        <f>IFERROR(_xll.qlIndexFixing(Index1Y,$H2854,TRUE,_xll.ohTrigger(RecalcTrigger,Trigger1Y)),NA())</f>
        <v>1.1612310114830399E-2</v>
      </c>
      <c r="N2854" s="182">
        <f>IFERROR(_xll.qlIndexFixing(ONIndex1M,I2854,TRUE,_xll.ohTrigger(RecalcTrigger,Trigger1M)),NA())</f>
        <v>1.0909345117751101E-2</v>
      </c>
      <c r="O2854" s="44">
        <f>IFERROR(_xll.qlIndexFixing(ONIndex3M,I2854,TRUE,_xll.ohTrigger(RecalcTrigger,Trigger3M)),NA())</f>
        <v>1.0566868173187416E-2</v>
      </c>
      <c r="P2854" s="44">
        <f>IFERROR(_xll.qlIndexFixing(ONIndex6M,I2854,TRUE,_xll.ohTrigger(RecalcTrigger,Trigger6M)),NA())</f>
        <v>1.1598476198511065E-2</v>
      </c>
      <c r="Q2854" s="183">
        <f>IFERROR(_xll.qlIndexFixing(ONIndex1Y,I2854,TRUE,_xll.ohTrigger(RecalcTrigger,Trigger1Y)),NA())</f>
        <v>1.1532631963167006E-2</v>
      </c>
    </row>
    <row r="2855" spans="2:17" x14ac:dyDescent="0.2">
      <c r="B2855" s="39" t="s">
        <v>42</v>
      </c>
      <c r="D2855" s="42">
        <f>_xll.qlCalendarAdvance(Calendar,$D2854,B2855,"f",FALSE)</f>
        <v>59482</v>
      </c>
      <c r="E2855" s="177">
        <f>_xll.qlInterestRateIndexValueDate(IndexON,D2855)</f>
        <v>59482</v>
      </c>
      <c r="F2855" s="193">
        <f>IFERROR(_xll.qlIndexFixing(IndexON,D2855,TRUE,_xll.ohTrigger(RecalcTrigger,TriggerON)),NA())</f>
        <v>1.1014261009245629E-2</v>
      </c>
      <c r="H2855" s="42">
        <f>_xll.qlCalendarAdvance(Calendar,$H2854,B2855,"f",FALSE)</f>
        <v>59482</v>
      </c>
      <c r="I2855" s="177">
        <f>_xll.qlInterestRateIndexValueDate(Index1M,$H2855)</f>
        <v>59484</v>
      </c>
      <c r="J2855" s="182">
        <f>IFERROR(_xll.qlIndexFixing(Index1M,$H2855,TRUE,_xll.ohTrigger(RecalcTrigger,Trigger1M)),NA())</f>
        <v>1.0918957535572815E-2</v>
      </c>
      <c r="K2855" s="44">
        <f>IFERROR(_xll.qlIndexFixing(Index3M,H2855,TRUE,_xll.ohTrigger(RecalcTrigger,Trigger3M)),NA())</f>
        <v>1.0581641905676962E-2</v>
      </c>
      <c r="L2855" s="44">
        <f>IFERROR(_xll.qlIndexFixing(Index6M,$H2855,TRUE,_xll.ohTrigger(RecalcTrigger,Trigger6M)),NA())</f>
        <v>1.1679089501844483E-2</v>
      </c>
      <c r="M2855" s="183">
        <f>IFERROR(_xll.qlIndexFixing(Index1Y,$H2855,TRUE,_xll.ohTrigger(RecalcTrigger,Trigger1Y)),NA())</f>
        <v>1.1613160636885594E-2</v>
      </c>
      <c r="N2855" s="182">
        <f>IFERROR(_xll.qlIndexFixing(ONIndex1M,I2855,TRUE,_xll.ohTrigger(RecalcTrigger,Trigger1M)),NA())</f>
        <v>1.0910977764009289E-2</v>
      </c>
      <c r="O2855" s="44">
        <f>IFERROR(_xll.qlIndexFixing(ONIndex3M,I2855,TRUE,_xll.ohTrigger(RecalcTrigger,Trigger3M)),NA())</f>
        <v>1.0566652198269466E-2</v>
      </c>
      <c r="P2855" s="44">
        <f>IFERROR(_xll.qlIndexFixing(ONIndex6M,I2855,TRUE,_xll.ohTrigger(RecalcTrigger,Trigger6M)),NA())</f>
        <v>1.1601921402473181E-2</v>
      </c>
      <c r="Q2855" s="183">
        <f>IFERROR(_xll.qlIndexFixing(ONIndex1Y,I2855,TRUE,_xll.ohTrigger(RecalcTrigger,Trigger1Y)),NA())</f>
        <v>1.1532419154516305E-2</v>
      </c>
    </row>
    <row r="2856" spans="2:17" x14ac:dyDescent="0.2">
      <c r="B2856" s="39" t="s">
        <v>42</v>
      </c>
      <c r="D2856" s="42">
        <f>_xll.qlCalendarAdvance(Calendar,$D2855,B2856,"f",FALSE)</f>
        <v>59489</v>
      </c>
      <c r="E2856" s="177">
        <f>_xll.qlInterestRateIndexValueDate(IndexON,D2856)</f>
        <v>59489</v>
      </c>
      <c r="F2856" s="193">
        <f>IFERROR(_xll.qlIndexFixing(IndexON,D2856,TRUE,_xll.ohTrigger(RecalcTrigger,TriggerON)),NA())</f>
        <v>1.1016285270484261E-2</v>
      </c>
      <c r="H2856" s="42">
        <f>_xll.qlCalendarAdvance(Calendar,$H2855,B2856,"f",FALSE)</f>
        <v>59489</v>
      </c>
      <c r="I2856" s="177">
        <f>_xll.qlInterestRateIndexValueDate(Index1M,$H2856)</f>
        <v>59491</v>
      </c>
      <c r="J2856" s="182">
        <f>IFERROR(_xll.qlIndexFixing(Index1M,$H2856,TRUE,_xll.ohTrigger(RecalcTrigger,Trigger1M)),NA())</f>
        <v>1.0920737629147859E-2</v>
      </c>
      <c r="K2856" s="44">
        <f>IFERROR(_xll.qlIndexFixing(Index3M,H2856,TRUE,_xll.ohTrigger(RecalcTrigger,Trigger3M)),NA())</f>
        <v>1.0581963316322017E-2</v>
      </c>
      <c r="L2856" s="44">
        <f>IFERROR(_xll.qlIndexFixing(Index6M,$H2856,TRUE,_xll.ohTrigger(RecalcTrigger,Trigger6M)),NA())</f>
        <v>1.1682661498637418E-2</v>
      </c>
      <c r="M2856" s="183">
        <f>IFERROR(_xll.qlIndexFixing(Index1Y,$H2856,TRUE,_xll.ohTrigger(RecalcTrigger,Trigger1Y)),NA())</f>
        <v>1.1614053610257115E-2</v>
      </c>
      <c r="N2856" s="182">
        <f>IFERROR(_xll.qlIndexFixing(ONIndex1M,I2856,TRUE,_xll.ohTrigger(RecalcTrigger,Trigger1M)),NA())</f>
        <v>1.0912665474220873E-2</v>
      </c>
      <c r="O2856" s="44">
        <f>IFERROR(_xll.qlIndexFixing(ONIndex3M,I2856,TRUE,_xll.ohTrigger(RecalcTrigger,Trigger3M)),NA())</f>
        <v>1.0566513180592096E-2</v>
      </c>
      <c r="P2856" s="44">
        <f>IFERROR(_xll.qlIndexFixing(ONIndex6M,I2856,TRUE,_xll.ohTrigger(RecalcTrigger,Trigger6M)),NA())</f>
        <v>1.1605374580136996E-2</v>
      </c>
      <c r="Q2856" s="183">
        <f>IFERROR(_xll.qlIndexFixing(ONIndex1Y,I2856,TRUE,_xll.ohTrigger(RecalcTrigger,Trigger1Y)),NA())</f>
        <v>1.1532246766092769E-2</v>
      </c>
    </row>
    <row r="2857" spans="2:17" x14ac:dyDescent="0.2">
      <c r="B2857" s="39" t="s">
        <v>42</v>
      </c>
      <c r="D2857" s="42">
        <f>_xll.qlCalendarAdvance(Calendar,$D2856,B2857,"f",FALSE)</f>
        <v>59496</v>
      </c>
      <c r="E2857" s="177">
        <f>_xll.qlInterestRateIndexValueDate(IndexON,D2857)</f>
        <v>59496</v>
      </c>
      <c r="F2857" s="193">
        <f>IFERROR(_xll.qlIndexFixing(IndexON,D2857,TRUE,_xll.ohTrigger(RecalcTrigger,TriggerON)),NA())</f>
        <v>1.1018364835084782E-2</v>
      </c>
      <c r="H2857" s="42">
        <f>_xll.qlCalendarAdvance(Calendar,$H2856,B2857,"f",FALSE)</f>
        <v>59496</v>
      </c>
      <c r="I2857" s="177">
        <f>_xll.qlInterestRateIndexValueDate(Index1M,$H2857)</f>
        <v>59498</v>
      </c>
      <c r="J2857" s="182">
        <f>IFERROR(_xll.qlIndexFixing(Index1M,$H2857,TRUE,_xll.ohTrigger(RecalcTrigger,Trigger1M)),NA())</f>
        <v>1.0923177314104122E-2</v>
      </c>
      <c r="K2857" s="44">
        <f>IFERROR(_xll.qlIndexFixing(Index3M,H2857,TRUE,_xll.ohTrigger(RecalcTrigger,Trigger3M)),NA())</f>
        <v>1.0582362722731701E-2</v>
      </c>
      <c r="L2857" s="44">
        <f>IFERROR(_xll.qlIndexFixing(Index6M,$H2857,TRUE,_xll.ohTrigger(RecalcTrigger,Trigger6M)),NA())</f>
        <v>1.1686241536186923E-2</v>
      </c>
      <c r="M2857" s="183">
        <f>IFERROR(_xll.qlIndexFixing(Index1Y,$H2857,TRUE,_xll.ohTrigger(RecalcTrigger,Trigger1Y)),NA())</f>
        <v>1.1614989096239712E-2</v>
      </c>
      <c r="N2857" s="182">
        <f>IFERROR(_xll.qlIndexFixing(ONIndex1M,I2857,TRUE,_xll.ohTrigger(RecalcTrigger,Trigger1M)),NA())</f>
        <v>1.0914408330240377E-2</v>
      </c>
      <c r="O2857" s="44">
        <f>IFERROR(_xll.qlIndexFixing(ONIndex3M,I2857,TRUE,_xll.ohTrigger(RecalcTrigger,Trigger3M)),NA())</f>
        <v>1.056645124013933E-2</v>
      </c>
      <c r="P2857" s="44">
        <f>IFERROR(_xll.qlIndexFixing(ONIndex6M,I2857,TRUE,_xll.ohTrigger(RecalcTrigger,Trigger6M)),NA())</f>
        <v>1.1608835732621614E-2</v>
      </c>
      <c r="Q2857" s="183">
        <f>IFERROR(_xll.qlIndexFixing(ONIndex1Y,I2857,TRUE,_xll.ohTrigger(RecalcTrigger,Trigger1Y)),NA())</f>
        <v>1.1532114858248121E-2</v>
      </c>
    </row>
    <row r="2858" spans="2:17" x14ac:dyDescent="0.2">
      <c r="B2858" s="39" t="s">
        <v>42</v>
      </c>
      <c r="D2858" s="42">
        <f>_xll.qlCalendarAdvance(Calendar,$D2857,B2858,"f",FALSE)</f>
        <v>59503</v>
      </c>
      <c r="E2858" s="177">
        <f>_xll.qlInterestRateIndexValueDate(IndexON,D2858)</f>
        <v>59503</v>
      </c>
      <c r="F2858" s="193">
        <f>IFERROR(_xll.qlIndexFixing(IndexON,D2858,TRUE,_xll.ohTrigger(RecalcTrigger,TriggerON)),NA())</f>
        <v>1.1020499784661908E-2</v>
      </c>
      <c r="H2858" s="42">
        <f>_xll.qlCalendarAdvance(Calendar,$H2857,B2858,"f",FALSE)</f>
        <v>59503</v>
      </c>
      <c r="I2858" s="177">
        <f>_xll.qlInterestRateIndexValueDate(Index1M,$H2858)</f>
        <v>59505</v>
      </c>
      <c r="J2858" s="182">
        <f>IFERROR(_xll.qlIndexFixing(Index1M,$H2858,TRUE,_xll.ohTrigger(RecalcTrigger,Trigger1M)),NA())</f>
        <v>1.0923548361138031E-2</v>
      </c>
      <c r="K2858" s="44">
        <f>IFERROR(_xll.qlIndexFixing(Index3M,H2858,TRUE,_xll.ohTrigger(RecalcTrigger,Trigger3M)),NA())</f>
        <v>1.0582432220290983E-2</v>
      </c>
      <c r="L2858" s="44">
        <f>IFERROR(_xll.qlIndexFixing(Index6M,$H2858,TRUE,_xll.ohTrigger(RecalcTrigger,Trigger6M)),NA())</f>
        <v>1.1690278129710326E-2</v>
      </c>
      <c r="M2858" s="183">
        <f>IFERROR(_xll.qlIndexFixing(Index1Y,$H2858,TRUE,_xll.ohTrigger(RecalcTrigger,Trigger1Y)),NA())</f>
        <v>1.1615967156134046E-2</v>
      </c>
      <c r="N2858" s="182">
        <f>IFERROR(_xll.qlIndexFixing(ONIndex1M,I2858,TRUE,_xll.ohTrigger(RecalcTrigger,Trigger1M)),NA())</f>
        <v>1.0916206413922325E-2</v>
      </c>
      <c r="O2858" s="44">
        <f>IFERROR(_xll.qlIndexFixing(ONIndex3M,I2858,TRUE,_xll.ohTrigger(RecalcTrigger,Trigger3M)),NA())</f>
        <v>1.0566466496735316E-2</v>
      </c>
      <c r="P2858" s="44">
        <f>IFERROR(_xll.qlIndexFixing(ONIndex6M,I2858,TRUE,_xll.ohTrigger(RecalcTrigger,Trigger6M)),NA())</f>
        <v>1.1612304860966205E-2</v>
      </c>
      <c r="Q2858" s="183">
        <f>IFERROR(_xll.qlIndexFixing(ONIndex1Y,I2858,TRUE,_xll.ohTrigger(RecalcTrigger,Trigger1Y)),NA())</f>
        <v>1.1532023491573895E-2</v>
      </c>
    </row>
    <row r="2859" spans="2:17" x14ac:dyDescent="0.2">
      <c r="B2859" s="39" t="s">
        <v>42</v>
      </c>
      <c r="D2859" s="42">
        <f>_xll.qlCalendarAdvance(Calendar,$D2858,B2859,"f",FALSE)</f>
        <v>59510</v>
      </c>
      <c r="E2859" s="177">
        <f>_xll.qlInterestRateIndexValueDate(IndexON,D2859)</f>
        <v>59510</v>
      </c>
      <c r="F2859" s="193">
        <f>IFERROR(_xll.qlIndexFixing(IndexON,D2859,TRUE,_xll.ohTrigger(RecalcTrigger,TriggerON)),NA())</f>
        <v>1.1022690200750418E-2</v>
      </c>
      <c r="H2859" s="42">
        <f>_xll.qlCalendarAdvance(Calendar,$H2858,B2859,"f",FALSE)</f>
        <v>59510</v>
      </c>
      <c r="I2859" s="177">
        <f>_xll.qlInterestRateIndexValueDate(Index1M,$H2859)</f>
        <v>59512</v>
      </c>
      <c r="J2859" s="182">
        <f>IFERROR(_xll.qlIndexFixing(Index1M,$H2859,TRUE,_xll.ohTrigger(RecalcTrigger,Trigger1M)),NA())</f>
        <v>1.0926410232589834E-2</v>
      </c>
      <c r="K2859" s="44">
        <f>IFERROR(_xll.qlIndexFixing(Index3M,H2859,TRUE,_xll.ohTrigger(RecalcTrigger,Trigger3M)),NA())</f>
        <v>1.0582976725650006E-2</v>
      </c>
      <c r="L2859" s="44">
        <f>IFERROR(_xll.qlIndexFixing(Index6M,$H2859,TRUE,_xll.ohTrigger(RecalcTrigger,Trigger6M)),NA())</f>
        <v>1.1693874943417859E-2</v>
      </c>
      <c r="M2859" s="183">
        <f>IFERROR(_xll.qlIndexFixing(Index1Y,$H2859,TRUE,_xll.ohTrigger(RecalcTrigger,Trigger1Y)),NA())</f>
        <v>1.1616987851246038E-2</v>
      </c>
      <c r="N2859" s="182">
        <f>IFERROR(_xll.qlIndexFixing(ONIndex1M,I2859,TRUE,_xll.ohTrigger(RecalcTrigger,Trigger1M)),NA())</f>
        <v>1.0918059807121239E-2</v>
      </c>
      <c r="O2859" s="44">
        <f>IFERROR(_xll.qlIndexFixing(ONIndex3M,I2859,TRUE,_xll.ohTrigger(RecalcTrigger,Trigger3M)),NA())</f>
        <v>1.0566559070284143E-2</v>
      </c>
      <c r="P2859" s="44">
        <f>IFERROR(_xll.qlIndexFixing(ONIndex6M,I2859,TRUE,_xll.ohTrigger(RecalcTrigger,Trigger6M)),NA())</f>
        <v>1.1615781966209937E-2</v>
      </c>
      <c r="Q2859" s="183">
        <f>IFERROR(_xll.qlIndexFixing(ONIndex1Y,I2859,TRUE,_xll.ohTrigger(RecalcTrigger,Trigger1Y)),NA())</f>
        <v>1.1531972726581685E-2</v>
      </c>
    </row>
    <row r="2860" spans="2:17" x14ac:dyDescent="0.2">
      <c r="B2860" s="39" t="s">
        <v>42</v>
      </c>
      <c r="D2860" s="42">
        <f>_xll.qlCalendarAdvance(Calendar,$D2859,B2860,"f",FALSE)</f>
        <v>59517</v>
      </c>
      <c r="E2860" s="177">
        <f>_xll.qlInterestRateIndexValueDate(IndexON,D2860)</f>
        <v>59517</v>
      </c>
      <c r="F2860" s="193">
        <f>IFERROR(_xll.qlIndexFixing(IndexON,D2860,TRUE,_xll.ohTrigger(RecalcTrigger,TriggerON)),NA())</f>
        <v>1.1024936164965027E-2</v>
      </c>
      <c r="H2860" s="42">
        <f>_xll.qlCalendarAdvance(Calendar,$H2859,B2860,"f",FALSE)</f>
        <v>59517</v>
      </c>
      <c r="I2860" s="177">
        <f>_xll.qlInterestRateIndexValueDate(Index1M,$H2860)</f>
        <v>59519</v>
      </c>
      <c r="J2860" s="182">
        <f>IFERROR(_xll.qlIndexFixing(Index1M,$H2860,TRUE,_xll.ohTrigger(RecalcTrigger,Trigger1M)),NA())</f>
        <v>1.0928412147738487E-2</v>
      </c>
      <c r="K2860" s="44">
        <f>IFERROR(_xll.qlIndexFixing(Index3M,H2860,TRUE,_xll.ohTrigger(RecalcTrigger,Trigger3M)),NA())</f>
        <v>1.0583599565553214E-2</v>
      </c>
      <c r="L2860" s="44">
        <f>IFERROR(_xll.qlIndexFixing(Index6M,$H2860,TRUE,_xll.ohTrigger(RecalcTrigger,Trigger6M)),NA())</f>
        <v>1.1697479801557765E-2</v>
      </c>
      <c r="M2860" s="183">
        <f>IFERROR(_xll.qlIndexFixing(Index1Y,$H2860,TRUE,_xll.ohTrigger(RecalcTrigger,Trigger1Y)),NA())</f>
        <v>1.1618051242887083E-2</v>
      </c>
      <c r="N2860" s="182">
        <f>IFERROR(_xll.qlIndexFixing(ONIndex1M,I2860,TRUE,_xll.ohTrigger(RecalcTrigger,Trigger1M)),NA())</f>
        <v>1.091996859153177E-2</v>
      </c>
      <c r="O2860" s="44">
        <f>IFERROR(_xll.qlIndexFixing(ONIndex3M,I2860,TRUE,_xll.ohTrigger(RecalcTrigger,Trigger3M)),NA())</f>
        <v>1.0566729080370152E-2</v>
      </c>
      <c r="P2860" s="44">
        <f>IFERROR(_xll.qlIndexFixing(ONIndex6M,I2860,TRUE,_xll.ohTrigger(RecalcTrigger,Trigger6M)),NA())</f>
        <v>1.1619267049471915E-2</v>
      </c>
      <c r="Q2860" s="183">
        <f>IFERROR(_xll.qlIndexFixing(ONIndex1Y,I2860,TRUE,_xll.ohTrigger(RecalcTrigger,Trigger1Y)),NA())</f>
        <v>1.1531962623543279E-2</v>
      </c>
    </row>
    <row r="2861" spans="2:17" x14ac:dyDescent="0.2">
      <c r="B2861" s="39" t="s">
        <v>42</v>
      </c>
      <c r="D2861" s="42">
        <f>_xll.qlCalendarAdvance(Calendar,$D2860,B2861,"f",FALSE)</f>
        <v>59524</v>
      </c>
      <c r="E2861" s="177">
        <f>_xll.qlInterestRateIndexValueDate(IndexON,D2861)</f>
        <v>59524</v>
      </c>
      <c r="F2861" s="193">
        <f>IFERROR(_xll.qlIndexFixing(IndexON,D2861,TRUE,_xll.ohTrigger(RecalcTrigger,TriggerON)),NA())</f>
        <v>1.1027237759000386E-2</v>
      </c>
      <c r="H2861" s="42">
        <f>_xll.qlCalendarAdvance(Calendar,$H2860,B2861,"f",FALSE)</f>
        <v>59524</v>
      </c>
      <c r="I2861" s="177">
        <f>_xll.qlInterestRateIndexValueDate(Index1M,$H2861)</f>
        <v>59526</v>
      </c>
      <c r="J2861" s="182">
        <f>IFERROR(_xll.qlIndexFixing(Index1M,$H2861,TRUE,_xll.ohTrigger(RecalcTrigger,Trigger1M)),NA())</f>
        <v>1.0930469723093583E-2</v>
      </c>
      <c r="K2861" s="44">
        <f>IFERROR(_xll.qlIndexFixing(Index3M,H2861,TRUE,_xll.ohTrigger(RecalcTrigger,Trigger3M)),NA())</f>
        <v>1.0584300860182694E-2</v>
      </c>
      <c r="L2861" s="44">
        <f>IFERROR(_xll.qlIndexFixing(Index6M,$H2861,TRUE,_xll.ohTrigger(RecalcTrigger,Trigger6M)),NA())</f>
        <v>1.1701092705233776E-2</v>
      </c>
      <c r="M2861" s="183">
        <f>IFERROR(_xll.qlIndexFixing(Index1Y,$H2861,TRUE,_xll.ohTrigger(RecalcTrigger,Trigger1Y)),NA())</f>
        <v>1.1619157392375143E-2</v>
      </c>
      <c r="N2861" s="182">
        <f>IFERROR(_xll.qlIndexFixing(ONIndex1M,I2861,TRUE,_xll.ohTrigger(RecalcTrigger,Trigger1M)),NA())</f>
        <v>1.0922504265922228E-2</v>
      </c>
      <c r="O2861" s="44">
        <f>IFERROR(_xll.qlIndexFixing(ONIndex3M,I2861,TRUE,_xll.ohTrigger(RecalcTrigger,Trigger3M)),NA())</f>
        <v>1.056706164250798E-2</v>
      </c>
      <c r="P2861" s="44">
        <f>IFERROR(_xll.qlIndexFixing(ONIndex6M,I2861,TRUE,_xll.ohTrigger(RecalcTrigger,Trigger6M)),NA())</f>
        <v>1.1623759595247307E-2</v>
      </c>
      <c r="Q2861" s="183">
        <f>IFERROR(_xll.qlIndexFixing(ONIndex1Y,I2861,TRUE,_xll.ohTrigger(RecalcTrigger,Trigger1Y)),NA())</f>
        <v>1.15320094797422E-2</v>
      </c>
    </row>
    <row r="2862" spans="2:17" x14ac:dyDescent="0.2">
      <c r="B2862" s="39" t="s">
        <v>42</v>
      </c>
      <c r="D2862" s="42">
        <f>_xll.qlCalendarAdvance(Calendar,$D2861,B2862,"f",FALSE)</f>
        <v>59532</v>
      </c>
      <c r="E2862" s="177">
        <f>_xll.qlInterestRateIndexValueDate(IndexON,D2862)</f>
        <v>59532</v>
      </c>
      <c r="F2862" s="193">
        <f>IFERROR(_xll.qlIndexFixing(IndexON,D2862,TRUE,_xll.ohTrigger(RecalcTrigger,TriggerON)),NA())</f>
        <v>1.102993637521088E-2</v>
      </c>
      <c r="H2862" s="42">
        <f>_xll.qlCalendarAdvance(Calendar,$H2861,B2862,"f",FALSE)</f>
        <v>59532</v>
      </c>
      <c r="I2862" s="177">
        <f>_xll.qlInterestRateIndexValueDate(Index1M,$H2862)</f>
        <v>59534</v>
      </c>
      <c r="J2862" s="182">
        <f>IFERROR(_xll.qlIndexFixing(Index1M,$H2862,TRUE,_xll.ohTrigger(RecalcTrigger,Trigger1M)),NA())</f>
        <v>1.0933212204731809E-2</v>
      </c>
      <c r="K2862" s="44">
        <f>IFERROR(_xll.qlIndexFixing(Index3M,H2862,TRUE,_xll.ohTrigger(RecalcTrigger,Trigger3M)),NA())</f>
        <v>1.058542568153149E-2</v>
      </c>
      <c r="L2862" s="44">
        <f>IFERROR(_xll.qlIndexFixing(Index6M,$H2862,TRUE,_xll.ohTrigger(RecalcTrigger,Trigger6M)),NA())</f>
        <v>1.1705231591093749E-2</v>
      </c>
      <c r="M2862" s="183">
        <f>IFERROR(_xll.qlIndexFixing(Index1Y,$H2862,TRUE,_xll.ohTrigger(RecalcTrigger,Trigger1Y)),NA())</f>
        <v>1.1621069569156818E-2</v>
      </c>
      <c r="N2862" s="182">
        <f>IFERROR(_xll.qlIndexFixing(ONIndex1M,I2862,TRUE,_xll.ohTrigger(RecalcTrigger,Trigger1M)),NA())</f>
        <v>1.0924539966170599E-2</v>
      </c>
      <c r="O2862" s="44">
        <f>IFERROR(_xll.qlIndexFixing(ONIndex3M,I2862,TRUE,_xll.ohTrigger(RecalcTrigger,Trigger3M)),NA())</f>
        <v>1.0567409100890046E-2</v>
      </c>
      <c r="P2862" s="44">
        <f>IFERROR(_xll.qlIndexFixing(ONIndex6M,I2862,TRUE,_xll.ohTrigger(RecalcTrigger,Trigger6M)),NA())</f>
        <v>1.1627262917839332E-2</v>
      </c>
      <c r="Q2862" s="183">
        <f>IFERROR(_xll.qlIndexFixing(ONIndex1Y,I2862,TRUE,_xll.ohTrigger(RecalcTrigger,Trigger1Y)),NA())</f>
        <v>1.1532092545776251E-2</v>
      </c>
    </row>
    <row r="2863" spans="2:17" x14ac:dyDescent="0.2">
      <c r="B2863" s="39" t="s">
        <v>42</v>
      </c>
      <c r="D2863" s="42">
        <f>_xll.qlCalendarAdvance(Calendar,$D2862,B2863,"f",FALSE)</f>
        <v>59539</v>
      </c>
      <c r="E2863" s="177">
        <f>_xll.qlInterestRateIndexValueDate(IndexON,D2863)</f>
        <v>59539</v>
      </c>
      <c r="F2863" s="193">
        <f>IFERROR(_xll.qlIndexFixing(IndexON,D2863,TRUE,_xll.ohTrigger(RecalcTrigger,TriggerON)),NA())</f>
        <v>1.1032357451030705E-2</v>
      </c>
      <c r="H2863" s="42">
        <f>_xll.qlCalendarAdvance(Calendar,$H2862,B2863,"f",FALSE)</f>
        <v>59539</v>
      </c>
      <c r="I2863" s="177">
        <f>_xll.qlInterestRateIndexValueDate(Index1M,$H2863)</f>
        <v>59541</v>
      </c>
      <c r="J2863" s="182">
        <f>IFERROR(_xll.qlIndexFixing(Index1M,$H2863,TRUE,_xll.ohTrigger(RecalcTrigger,Trigger1M)),NA())</f>
        <v>1.0934740246873267E-2</v>
      </c>
      <c r="K2863" s="44">
        <f>IFERROR(_xll.qlIndexFixing(Index3M,H2863,TRUE,_xll.ohTrigger(RecalcTrigger,Trigger3M)),NA())</f>
        <v>1.0586068377581803E-2</v>
      </c>
      <c r="L2863" s="44">
        <f>IFERROR(_xll.qlIndexFixing(Index6M,$H2863,TRUE,_xll.ohTrigger(RecalcTrigger,Trigger6M)),NA())</f>
        <v>1.1708409665325246E-2</v>
      </c>
      <c r="M2863" s="183">
        <f>IFERROR(_xll.qlIndexFixing(Index1Y,$H2863,TRUE,_xll.ohTrigger(RecalcTrigger,Trigger1Y)),NA())</f>
        <v>1.1622273834672901E-2</v>
      </c>
      <c r="N2863" s="182">
        <f>IFERROR(_xll.qlIndexFixing(ONIndex1M,I2863,TRUE,_xll.ohTrigger(RecalcTrigger,Trigger1M)),NA())</f>
        <v>1.0926329150091618E-2</v>
      </c>
      <c r="O2863" s="44">
        <f>IFERROR(_xll.qlIndexFixing(ONIndex3M,I2863,TRUE,_xll.ohTrigger(RecalcTrigger,Trigger3M)),NA())</f>
        <v>1.056776886454891E-2</v>
      </c>
      <c r="P2863" s="44">
        <f>IFERROR(_xll.qlIndexFixing(ONIndex6M,I2863,TRUE,_xll.ohTrigger(RecalcTrigger,Trigger6M)),NA())</f>
        <v>1.1630272118328122E-2</v>
      </c>
      <c r="Q2863" s="183">
        <f>IFERROR(_xll.qlIndexFixing(ONIndex1Y,I2863,TRUE,_xll.ohTrigger(RecalcTrigger,Trigger1Y)),NA())</f>
        <v>1.1532196264809613E-2</v>
      </c>
    </row>
    <row r="2864" spans="2:17" x14ac:dyDescent="0.2">
      <c r="B2864" s="39" t="s">
        <v>42</v>
      </c>
      <c r="D2864" s="42">
        <f>_xll.qlCalendarAdvance(Calendar,$D2863,B2864,"f",FALSE)</f>
        <v>59546</v>
      </c>
      <c r="E2864" s="177">
        <f>_xll.qlInterestRateIndexValueDate(IndexON,D2864)</f>
        <v>59546</v>
      </c>
      <c r="F2864" s="193">
        <f>IFERROR(_xll.qlIndexFixing(IndexON,D2864,TRUE,_xll.ohTrigger(RecalcTrigger,TriggerON)),NA())</f>
        <v>1.1034834413345962E-2</v>
      </c>
      <c r="H2864" s="42">
        <f>_xll.qlCalendarAdvance(Calendar,$H2863,B2864,"f",FALSE)</f>
        <v>59546</v>
      </c>
      <c r="I2864" s="177">
        <f>_xll.qlInterestRateIndexValueDate(Index1M,$H2864)</f>
        <v>59548</v>
      </c>
      <c r="J2864" s="182">
        <f>IFERROR(_xll.qlIndexFixing(Index1M,$H2864,TRUE,_xll.ohTrigger(RecalcTrigger,Trigger1M)),NA())</f>
        <v>1.0936969218801589E-2</v>
      </c>
      <c r="K2864" s="44">
        <f>IFERROR(_xll.qlIndexFixing(Index3M,H2864,TRUE,_xll.ohTrigger(RecalcTrigger,Trigger3M)),NA())</f>
        <v>1.0587017026693957E-2</v>
      </c>
      <c r="L2864" s="44">
        <f>IFERROR(_xll.qlIndexFixing(Index6M,$H2864,TRUE,_xll.ohTrigger(RecalcTrigger,Trigger6M)),NA())</f>
        <v>1.1712047168864287E-2</v>
      </c>
      <c r="M2864" s="183">
        <f>IFERROR(_xll.qlIndexFixing(Index1Y,$H2864,TRUE,_xll.ohTrigger(RecalcTrigger,Trigger1Y)),NA())</f>
        <v>1.1623521062316572E-2</v>
      </c>
      <c r="N2864" s="182">
        <f>IFERROR(_xll.qlIndexFixing(ONIndex1M,I2864,TRUE,_xll.ohTrigger(RecalcTrigger,Trigger1M)),NA())</f>
        <v>1.0928468284241433E-2</v>
      </c>
      <c r="O2864" s="44">
        <f>IFERROR(_xll.qlIndexFixing(ONIndex3M,I2864,TRUE,_xll.ohTrigger(RecalcTrigger,Trigger3M)),NA())</f>
        <v>1.0568260960432951E-2</v>
      </c>
      <c r="P2864" s="44">
        <f>IFERROR(_xll.qlIndexFixing(ONIndex6M,I2864,TRUE,_xll.ohTrigger(RecalcTrigger,Trigger6M)),NA())</f>
        <v>1.1633790264422572E-2</v>
      </c>
      <c r="Q2864" s="183">
        <f>IFERROR(_xll.qlIndexFixing(ONIndex1Y,I2864,TRUE,_xll.ohTrigger(RecalcTrigger,Trigger1Y)),NA())</f>
        <v>1.1532355263224048E-2</v>
      </c>
    </row>
    <row r="2865" spans="2:17" x14ac:dyDescent="0.2">
      <c r="B2865" s="39" t="s">
        <v>42</v>
      </c>
      <c r="D2865" s="42">
        <f>_xll.qlCalendarAdvance(Calendar,$D2864,B2865,"f",FALSE)</f>
        <v>59553</v>
      </c>
      <c r="E2865" s="177">
        <f>_xll.qlInterestRateIndexValueDate(IndexON,D2865)</f>
        <v>59553</v>
      </c>
      <c r="F2865" s="193">
        <f>IFERROR(_xll.qlIndexFixing(IndexON,D2865,TRUE,_xll.ohTrigger(RecalcTrigger,TriggerON)),NA())</f>
        <v>1.1037367343531557E-2</v>
      </c>
      <c r="H2865" s="42">
        <f>_xll.qlCalendarAdvance(Calendar,$H2864,B2865,"f",FALSE)</f>
        <v>59553</v>
      </c>
      <c r="I2865" s="177">
        <f>_xll.qlInterestRateIndexValueDate(Index1M,$H2865)</f>
        <v>59555</v>
      </c>
      <c r="J2865" s="182">
        <f>IFERROR(_xll.qlIndexFixing(Index1M,$H2865,TRUE,_xll.ohTrigger(RecalcTrigger,Trigger1M)),NA())</f>
        <v>1.0939254182800244E-2</v>
      </c>
      <c r="K2865" s="44">
        <f>IFERROR(_xll.qlIndexFixing(Index3M,H2865,TRUE,_xll.ohTrigger(RecalcTrigger,Trigger3M)),NA())</f>
        <v>1.0588044628494053E-2</v>
      </c>
      <c r="L2865" s="44">
        <f>IFERROR(_xll.qlIndexFixing(Index6M,$H2865,TRUE,_xll.ohTrigger(RecalcTrigger,Trigger6M)),NA())</f>
        <v>1.1715692722126867E-2</v>
      </c>
      <c r="M2865" s="183">
        <f>IFERROR(_xll.qlIndexFixing(Index1Y,$H2865,TRUE,_xll.ohTrigger(RecalcTrigger,Trigger1Y)),NA())</f>
        <v>1.162481131343516E-2</v>
      </c>
      <c r="N2865" s="182">
        <f>IFERROR(_xll.qlIndexFixing(ONIndex1M,I2865,TRUE,_xll.ohTrigger(RecalcTrigger,Trigger1M)),NA())</f>
        <v>1.0930663230626081E-2</v>
      </c>
      <c r="O2865" s="44">
        <f>IFERROR(_xll.qlIndexFixing(ONIndex3M,I2865,TRUE,_xll.ohTrigger(RecalcTrigger,Trigger3M)),NA())</f>
        <v>1.0568831109640797E-2</v>
      </c>
      <c r="P2865" s="44">
        <f>IFERROR(_xll.qlIndexFixing(ONIndex6M,I2865,TRUE,_xll.ohTrigger(RecalcTrigger,Trigger6M)),NA())</f>
        <v>1.1637316393811048E-2</v>
      </c>
      <c r="Q2865" s="183">
        <f>IFERROR(_xll.qlIndexFixing(ONIndex1Y,I2865,TRUE,_xll.ohTrigger(RecalcTrigger,Trigger1Y)),NA())</f>
        <v>1.1532555234783359E-2</v>
      </c>
    </row>
    <row r="2866" spans="2:17" x14ac:dyDescent="0.2">
      <c r="B2866" s="39" t="s">
        <v>42</v>
      </c>
      <c r="D2866" s="42">
        <f>_xll.qlCalendarAdvance(Calendar,$D2865,B2866,"f",FALSE)</f>
        <v>59560</v>
      </c>
      <c r="E2866" s="177">
        <f>_xll.qlInterestRateIndexValueDate(IndexON,D2866)</f>
        <v>59560</v>
      </c>
      <c r="F2866" s="193">
        <f>IFERROR(_xll.qlIndexFixing(IndexON,D2866,TRUE,_xll.ohTrigger(RecalcTrigger,TriggerON)),NA())</f>
        <v>1.1039956323601885E-2</v>
      </c>
      <c r="H2866" s="42">
        <f>_xll.qlCalendarAdvance(Calendar,$H2865,B2866,"f",FALSE)</f>
        <v>59560</v>
      </c>
      <c r="I2866" s="177">
        <f>_xll.qlInterestRateIndexValueDate(Index1M,$H2866)</f>
        <v>59562</v>
      </c>
      <c r="J2866" s="182">
        <f>IFERROR(_xll.qlIndexFixing(Index1M,$H2866,TRUE,_xll.ohTrigger(RecalcTrigger,Trigger1M)),NA())</f>
        <v>1.0941595220798538E-2</v>
      </c>
      <c r="K2866" s="44">
        <f>IFERROR(_xll.qlIndexFixing(Index3M,H2866,TRUE,_xll.ohTrigger(RecalcTrigger,Trigger3M)),NA())</f>
        <v>1.0589151303191713E-2</v>
      </c>
      <c r="L2866" s="44">
        <f>IFERROR(_xll.qlIndexFixing(Index6M,$H2866,TRUE,_xll.ohTrigger(RecalcTrigger,Trigger6M)),NA())</f>
        <v>1.1719346326211777E-2</v>
      </c>
      <c r="M2866" s="183">
        <f>IFERROR(_xll.qlIndexFixing(Index1Y,$H2866,TRUE,_xll.ohTrigger(RecalcTrigger,Trigger1Y)),NA())</f>
        <v>1.1626144649381663E-2</v>
      </c>
      <c r="N2866" s="182">
        <f>IFERROR(_xll.qlIndexFixing(ONIndex1M,I2866,TRUE,_xll.ohTrigger(RecalcTrigger,Trigger1M)),NA())</f>
        <v>1.0932914070860278E-2</v>
      </c>
      <c r="O2866" s="44">
        <f>IFERROR(_xll.qlIndexFixing(ONIndex3M,I2866,TRUE,_xll.ohTrigger(RecalcTrigger,Trigger3M)),NA())</f>
        <v>1.0569479431516982E-2</v>
      </c>
      <c r="P2866" s="44">
        <f>IFERROR(_xll.qlIndexFixing(ONIndex6M,I2866,TRUE,_xll.ohTrigger(RecalcTrigger,Trigger6M)),NA())</f>
        <v>1.1640850507772527E-2</v>
      </c>
      <c r="Q2866" s="183">
        <f>IFERROR(_xll.qlIndexFixing(ONIndex1Y,I2866,TRUE,_xll.ohTrigger(RecalcTrigger,Trigger1Y)),NA())</f>
        <v>1.1532796239679399E-2</v>
      </c>
    </row>
    <row r="2867" spans="2:17" x14ac:dyDescent="0.2">
      <c r="B2867" s="39" t="s">
        <v>42</v>
      </c>
      <c r="D2867" s="42">
        <f>_xll.qlCalendarAdvance(Calendar,$D2866,B2867,"f",FALSE)</f>
        <v>59567</v>
      </c>
      <c r="E2867" s="177">
        <f>_xll.qlInterestRateIndexValueDate(IndexON,D2867)</f>
        <v>59567</v>
      </c>
      <c r="F2867" s="193">
        <f>IFERROR(_xll.qlIndexFixing(IndexON,D2867,TRUE,_xll.ohTrigger(RecalcTrigger,TriggerON)),NA())</f>
        <v>1.1042601434851917E-2</v>
      </c>
      <c r="H2867" s="42">
        <f>_xll.qlCalendarAdvance(Calendar,$H2866,B2867,"f",FALSE)</f>
        <v>59567</v>
      </c>
      <c r="I2867" s="177">
        <f>_xll.qlInterestRateIndexValueDate(Index1M,$H2867)</f>
        <v>59569</v>
      </c>
      <c r="J2867" s="182">
        <f>IFERROR(_xll.qlIndexFixing(Index1M,$H2867,TRUE,_xll.ohTrigger(RecalcTrigger,Trigger1M)),NA())</f>
        <v>1.0942966711314624E-2</v>
      </c>
      <c r="K2867" s="44">
        <f>IFERROR(_xll.qlIndexFixing(Index3M,H2867,TRUE,_xll.ohTrigger(RecalcTrigger,Trigger3M)),NA())</f>
        <v>1.0590082136869974E-2</v>
      </c>
      <c r="L2867" s="44">
        <f>IFERROR(_xll.qlIndexFixing(Index6M,$H2867,TRUE,_xll.ohTrigger(RecalcTrigger,Trigger6M)),NA())</f>
        <v>1.1723007982220897E-2</v>
      </c>
      <c r="M2867" s="183">
        <f>IFERROR(_xll.qlIndexFixing(Index1Y,$H2867,TRUE,_xll.ohTrigger(RecalcTrigger,Trigger1Y)),NA())</f>
        <v>1.1627521131515169E-2</v>
      </c>
      <c r="N2867" s="182">
        <f>IFERROR(_xll.qlIndexFixing(ONIndex1M,I2867,TRUE,_xll.ohTrigger(RecalcTrigger,Trigger1M)),NA())</f>
        <v>1.0935220886878483E-2</v>
      </c>
      <c r="O2867" s="44">
        <f>IFERROR(_xll.qlIndexFixing(ONIndex3M,I2867,TRUE,_xll.ohTrigger(RecalcTrigger,Trigger3M)),NA())</f>
        <v>1.0570206046045527E-2</v>
      </c>
      <c r="P2867" s="44">
        <f>IFERROR(_xll.qlIndexFixing(ONIndex6M,I2867,TRUE,_xll.ohTrigger(RecalcTrigger,Trigger6M)),NA())</f>
        <v>1.1644392607106369E-2</v>
      </c>
      <c r="Q2867" s="183">
        <f>IFERROR(_xll.qlIndexFixing(ONIndex1Y,I2867,TRUE,_xll.ohTrigger(RecalcTrigger,Trigger1Y)),NA())</f>
        <v>1.153307833890338E-2</v>
      </c>
    </row>
    <row r="2868" spans="2:17" x14ac:dyDescent="0.2">
      <c r="B2868" s="39" t="s">
        <v>42</v>
      </c>
      <c r="D2868" s="42">
        <f>_xll.qlCalendarAdvance(Calendar,$D2867,B2868,"f",FALSE)</f>
        <v>59574</v>
      </c>
      <c r="E2868" s="177">
        <f>_xll.qlInterestRateIndexValueDate(IndexON,D2868)</f>
        <v>59574</v>
      </c>
      <c r="F2868" s="193">
        <f>IFERROR(_xll.qlIndexFixing(IndexON,D2868,TRUE,_xll.ohTrigger(RecalcTrigger,TriggerON)),NA())</f>
        <v>1.1045302759136177E-2</v>
      </c>
      <c r="H2868" s="42">
        <f>_xll.qlCalendarAdvance(Calendar,$H2867,B2868,"f",FALSE)</f>
        <v>59574</v>
      </c>
      <c r="I2868" s="177">
        <f>_xll.qlInterestRateIndexValueDate(Index1M,$H2868)</f>
        <v>59576</v>
      </c>
      <c r="J2868" s="182">
        <f>IFERROR(_xll.qlIndexFixing(Index1M,$H2868,TRUE,_xll.ohTrigger(RecalcTrigger,Trigger1M)),NA())</f>
        <v>1.0945407850365525E-2</v>
      </c>
      <c r="K2868" s="44">
        <f>IFERROR(_xll.qlIndexFixing(Index3M,H2868,TRUE,_xll.ohTrigger(RecalcTrigger,Trigger3M)),NA())</f>
        <v>1.0591341593489867E-2</v>
      </c>
      <c r="L2868" s="44">
        <f>IFERROR(_xll.qlIndexFixing(Index6M,$H2868,TRUE,_xll.ohTrigger(RecalcTrigger,Trigger6M)),NA())</f>
        <v>1.172667769125655E-2</v>
      </c>
      <c r="M2868" s="183">
        <f>IFERROR(_xll.qlIndexFixing(Index1Y,$H2868,TRUE,_xll.ohTrigger(RecalcTrigger,Trigger1Y)),NA())</f>
        <v>1.1628940821200653E-2</v>
      </c>
      <c r="N2868" s="182">
        <f>IFERROR(_xll.qlIndexFixing(ONIndex1M,I2868,TRUE,_xll.ohTrigger(RecalcTrigger,Trigger1M)),NA())</f>
        <v>1.0937583760455283E-2</v>
      </c>
      <c r="O2868" s="44">
        <f>IFERROR(_xll.qlIndexFixing(ONIndex3M,I2868,TRUE,_xll.ohTrigger(RecalcTrigger,Trigger3M)),NA())</f>
        <v>1.0571011073130521E-2</v>
      </c>
      <c r="P2868" s="44">
        <f>IFERROR(_xll.qlIndexFixing(ONIndex6M,I2868,TRUE,_xll.ohTrigger(RecalcTrigger,Trigger6M)),NA())</f>
        <v>1.1647942693091551E-2</v>
      </c>
      <c r="Q2868" s="183">
        <f>IFERROR(_xll.qlIndexFixing(ONIndex1Y,I2868,TRUE,_xll.ohTrigger(RecalcTrigger,Trigger1Y)),NA())</f>
        <v>1.153340159248728E-2</v>
      </c>
    </row>
    <row r="2869" spans="2:17" x14ac:dyDescent="0.2">
      <c r="B2869" s="39" t="s">
        <v>42</v>
      </c>
      <c r="D2869" s="42">
        <f>_xll.qlCalendarAdvance(Calendar,$D2868,B2869,"f",FALSE)</f>
        <v>59581</v>
      </c>
      <c r="E2869" s="177">
        <f>_xll.qlInterestRateIndexValueDate(IndexON,D2869)</f>
        <v>59581</v>
      </c>
      <c r="F2869" s="193">
        <f>IFERROR(_xll.qlIndexFixing(IndexON,D2869,TRUE,_xll.ohTrigger(RecalcTrigger,TriggerON)),NA())</f>
        <v>1.1048060377989444E-2</v>
      </c>
      <c r="H2869" s="42">
        <f>_xll.qlCalendarAdvance(Calendar,$H2868,B2869,"f",FALSE)</f>
        <v>59581</v>
      </c>
      <c r="I2869" s="177">
        <f>_xll.qlInterestRateIndexValueDate(Index1M,$H2869)</f>
        <v>59583</v>
      </c>
      <c r="J2869" s="182">
        <f>IFERROR(_xll.qlIndexFixing(Index1M,$H2869,TRUE,_xll.ohTrigger(RecalcTrigger,Trigger1M)),NA())</f>
        <v>1.0947905286466306E-2</v>
      </c>
      <c r="K2869" s="44">
        <f>IFERROR(_xll.qlIndexFixing(Index3M,H2869,TRUE,_xll.ohTrigger(RecalcTrigger,Trigger3M)),NA())</f>
        <v>1.0592680472738236E-2</v>
      </c>
      <c r="L2869" s="44">
        <f>IFERROR(_xll.qlIndexFixing(Index6M,$H2869,TRUE,_xll.ohTrigger(RecalcTrigger,Trigger6M)),NA())</f>
        <v>1.1730355454421059E-2</v>
      </c>
      <c r="M2869" s="183">
        <f>IFERROR(_xll.qlIndexFixing(Index1Y,$H2869,TRUE,_xll.ohTrigger(RecalcTrigger,Trigger1Y)),NA())</f>
        <v>1.1630403779808968E-2</v>
      </c>
      <c r="N2869" s="182">
        <f>IFERROR(_xll.qlIndexFixing(ONIndex1M,I2869,TRUE,_xll.ohTrigger(RecalcTrigger,Trigger1M)),NA())</f>
        <v>1.0940002773285329E-2</v>
      </c>
      <c r="O2869" s="44">
        <f>IFERROR(_xll.qlIndexFixing(ONIndex3M,I2869,TRUE,_xll.ohTrigger(RecalcTrigger,Trigger3M)),NA())</f>
        <v>1.0571894632596113E-2</v>
      </c>
      <c r="P2869" s="44">
        <f>IFERROR(_xll.qlIndexFixing(ONIndex6M,I2869,TRUE,_xll.ohTrigger(RecalcTrigger,Trigger6M)),NA())</f>
        <v>1.1651500766527434E-2</v>
      </c>
      <c r="Q2869" s="183">
        <f>IFERROR(_xll.qlIndexFixing(ONIndex1Y,I2869,TRUE,_xll.ohTrigger(RecalcTrigger,Trigger1Y)),NA())</f>
        <v>1.1533766061022632E-2</v>
      </c>
    </row>
    <row r="2870" spans="2:17" x14ac:dyDescent="0.2">
      <c r="B2870" s="39" t="s">
        <v>42</v>
      </c>
      <c r="D2870" s="42">
        <f>_xll.qlCalendarAdvance(Calendar,$D2869,B2870,"f",FALSE)</f>
        <v>59588</v>
      </c>
      <c r="E2870" s="177">
        <f>_xll.qlInterestRateIndexValueDate(IndexON,D2870)</f>
        <v>59588</v>
      </c>
      <c r="F2870" s="193">
        <f>IFERROR(_xll.qlIndexFixing(IndexON,D2870,TRUE,_xll.ohTrigger(RecalcTrigger,TriggerON)),NA())</f>
        <v>1.1050874373106367E-2</v>
      </c>
      <c r="H2870" s="42">
        <f>_xll.qlCalendarAdvance(Calendar,$H2869,B2870,"f",FALSE)</f>
        <v>59588</v>
      </c>
      <c r="I2870" s="177">
        <f>_xll.qlInterestRateIndexValueDate(Index1M,$H2870)</f>
        <v>59590</v>
      </c>
      <c r="J2870" s="182">
        <f>IFERROR(_xll.qlIndexFixing(Index1M,$H2870,TRUE,_xll.ohTrigger(RecalcTrigger,Trigger1M)),NA())</f>
        <v>1.0950459101551426E-2</v>
      </c>
      <c r="K2870" s="44">
        <f>IFERROR(_xll.qlIndexFixing(Index3M,H2870,TRUE,_xll.ohTrigger(RecalcTrigger,Trigger3M)),NA())</f>
        <v>1.0594098894838011E-2</v>
      </c>
      <c r="L2870" s="44">
        <f>IFERROR(_xll.qlIndexFixing(Index6M,$H2870,TRUE,_xll.ohTrigger(RecalcTrigger,Trigger6M)),NA())</f>
        <v>1.1734041272814537E-2</v>
      </c>
      <c r="M2870" s="183">
        <f>IFERROR(_xll.qlIndexFixing(Index1Y,$H2870,TRUE,_xll.ohTrigger(RecalcTrigger,Trigger1Y)),NA())</f>
        <v>1.1631910068717286E-2</v>
      </c>
      <c r="N2870" s="182">
        <f>IFERROR(_xll.qlIndexFixing(ONIndex1M,I2870,TRUE,_xll.ohTrigger(RecalcTrigger,Trigger1M)),NA())</f>
        <v>1.0942478007383016E-2</v>
      </c>
      <c r="O2870" s="44">
        <f>IFERROR(_xll.qlIndexFixing(ONIndex3M,I2870,TRUE,_xll.ohTrigger(RecalcTrigger,Trigger3M)),NA())</f>
        <v>1.0572856844186518E-2</v>
      </c>
      <c r="P2870" s="44">
        <f>IFERROR(_xll.qlIndexFixing(ONIndex6M,I2870,TRUE,_xll.ohTrigger(RecalcTrigger,Trigger6M)),NA())</f>
        <v>1.1655066828772931E-2</v>
      </c>
      <c r="Q2870" s="183">
        <f>IFERROR(_xll.qlIndexFixing(ONIndex1Y,I2870,TRUE,_xll.ohTrigger(RecalcTrigger,Trigger1Y)),NA())</f>
        <v>1.1534171804941096E-2</v>
      </c>
    </row>
    <row r="2871" spans="2:17" x14ac:dyDescent="0.2">
      <c r="B2871" s="39" t="s">
        <v>42</v>
      </c>
      <c r="D2871" s="42">
        <f>_xll.qlCalendarAdvance(Calendar,$D2870,B2871,"f",FALSE)</f>
        <v>59595</v>
      </c>
      <c r="E2871" s="177">
        <f>_xll.qlInterestRateIndexValueDate(IndexON,D2871)</f>
        <v>59595</v>
      </c>
      <c r="F2871" s="193">
        <f>IFERROR(_xll.qlIndexFixing(IndexON,D2871,TRUE,_xll.ohTrigger(RecalcTrigger,TriggerON)),NA())</f>
        <v>1.1053744826021727E-2</v>
      </c>
      <c r="H2871" s="42">
        <f>_xll.qlCalendarAdvance(Calendar,$H2870,B2871,"f",FALSE)</f>
        <v>59595</v>
      </c>
      <c r="I2871" s="177">
        <f>_xll.qlInterestRateIndexValueDate(Index1M,$H2871)</f>
        <v>59597</v>
      </c>
      <c r="J2871" s="182">
        <f>IFERROR(_xll.qlIndexFixing(Index1M,$H2871,TRUE,_xll.ohTrigger(RecalcTrigger,Trigger1M)),NA())</f>
        <v>1.0954144388428748E-2</v>
      </c>
      <c r="K2871" s="44">
        <f>IFERROR(_xll.qlIndexFixing(Index3M,H2871,TRUE,_xll.ohTrigger(RecalcTrigger,Trigger3M)),NA())</f>
        <v>1.05969925273101E-2</v>
      </c>
      <c r="L2871" s="44">
        <f>IFERROR(_xll.qlIndexFixing(Index6M,$H2871,TRUE,_xll.ohTrigger(RecalcTrigger,Trigger6M)),NA())</f>
        <v>1.1739566126860855E-2</v>
      </c>
      <c r="M2871" s="183">
        <f>IFERROR(_xll.qlIndexFixing(Index1Y,$H2871,TRUE,_xll.ohTrigger(RecalcTrigger,Trigger1Y)),NA())</f>
        <v>1.1633459749308657E-2</v>
      </c>
      <c r="N2871" s="182">
        <f>IFERROR(_xll.qlIndexFixing(ONIndex1M,I2871,TRUE,_xll.ohTrigger(RecalcTrigger,Trigger1M)),NA())</f>
        <v>1.0945009544602868E-2</v>
      </c>
      <c r="O2871" s="44">
        <f>IFERROR(_xll.qlIndexFixing(ONIndex3M,I2871,TRUE,_xll.ohTrigger(RecalcTrigger,Trigger3M)),NA())</f>
        <v>1.0573897827885759E-2</v>
      </c>
      <c r="P2871" s="44">
        <f>IFERROR(_xll.qlIndexFixing(ONIndex6M,I2871,TRUE,_xll.ohTrigger(RecalcTrigger,Trigger6M)),NA())</f>
        <v>1.1658640880627402E-2</v>
      </c>
      <c r="Q2871" s="183">
        <f>IFERROR(_xll.qlIndexFixing(ONIndex1Y,I2871,TRUE,_xll.ohTrigger(RecalcTrigger,Trigger1Y)),NA())</f>
        <v>1.1534618884834202E-2</v>
      </c>
    </row>
    <row r="2872" spans="2:17" x14ac:dyDescent="0.2">
      <c r="B2872" s="39" t="s">
        <v>42</v>
      </c>
      <c r="D2872" s="42">
        <f>_xll.qlCalendarAdvance(Calendar,$D2871,B2872,"f",FALSE)</f>
        <v>59602</v>
      </c>
      <c r="E2872" s="177">
        <f>_xll.qlInterestRateIndexValueDate(IndexON,D2872)</f>
        <v>59602</v>
      </c>
      <c r="F2872" s="193">
        <f>IFERROR(_xll.qlIndexFixing(IndexON,D2872,TRUE,_xll.ohTrigger(RecalcTrigger,TriggerON)),NA())</f>
        <v>1.1056671818350239E-2</v>
      </c>
      <c r="H2872" s="42">
        <f>_xll.qlCalendarAdvance(Calendar,$H2871,B2872,"f",FALSE)</f>
        <v>59602</v>
      </c>
      <c r="I2872" s="177">
        <f>_xll.qlInterestRateIndexValueDate(Index1M,$H2872)</f>
        <v>59604</v>
      </c>
      <c r="J2872" s="182">
        <f>IFERROR(_xll.qlIndexFixing(Index1M,$H2872,TRUE,_xll.ohTrigger(RecalcTrigger,Trigger1M)),NA())</f>
        <v>1.0956823591009831E-2</v>
      </c>
      <c r="K2872" s="44">
        <f>IFERROR(_xll.qlIndexFixing(Index3M,H2872,TRUE,_xll.ohTrigger(RecalcTrigger,Trigger3M)),NA())</f>
        <v>1.0598599248648205E-2</v>
      </c>
      <c r="L2872" s="44">
        <f>IFERROR(_xll.qlIndexFixing(Index6M,$H2872,TRUE,_xll.ohTrigger(RecalcTrigger,Trigger6M)),NA())</f>
        <v>1.1743270844516531E-2</v>
      </c>
      <c r="M2872" s="183">
        <f>IFERROR(_xll.qlIndexFixing(Index1Y,$H2872,TRUE,_xll.ohTrigger(RecalcTrigger,Trigger1Y)),NA())</f>
        <v>1.1635052882972015E-2</v>
      </c>
      <c r="N2872" s="182">
        <f>IFERROR(_xll.qlIndexFixing(ONIndex1M,I2872,TRUE,_xll.ohTrigger(RecalcTrigger,Trigger1M)),NA())</f>
        <v>1.09475974665596E-2</v>
      </c>
      <c r="O2872" s="44">
        <f>IFERROR(_xll.qlIndexFixing(ONIndex3M,I2872,TRUE,_xll.ohTrigger(RecalcTrigger,Trigger3M)),NA())</f>
        <v>1.0575017703358114E-2</v>
      </c>
      <c r="P2872" s="44">
        <f>IFERROR(_xll.qlIndexFixing(ONIndex6M,I2872,TRUE,_xll.ohTrigger(RecalcTrigger,Trigger6M)),NA())</f>
        <v>1.1662222923209953E-2</v>
      </c>
      <c r="Q2872" s="183">
        <f>IFERROR(_xll.qlIndexFixing(ONIndex1Y,I2872,TRUE,_xll.ohTrigger(RecalcTrigger,Trigger1Y)),NA())</f>
        <v>1.1535107361053676E-2</v>
      </c>
    </row>
    <row r="2873" spans="2:17" x14ac:dyDescent="0.2">
      <c r="B2873" s="39" t="s">
        <v>42</v>
      </c>
      <c r="D2873" s="42">
        <f>_xll.qlCalendarAdvance(Calendar,$D2872,B2873,"f",FALSE)</f>
        <v>59609</v>
      </c>
      <c r="E2873" s="177">
        <f>_xll.qlInterestRateIndexValueDate(IndexON,D2873)</f>
        <v>59609</v>
      </c>
      <c r="F2873" s="193">
        <f>IFERROR(_xll.qlIndexFixing(IndexON,D2873,TRUE,_xll.ohTrigger(RecalcTrigger,TriggerON)),NA())</f>
        <v>1.1059655432026361E-2</v>
      </c>
      <c r="H2873" s="42">
        <f>_xll.qlCalendarAdvance(Calendar,$H2872,B2873,"f",FALSE)</f>
        <v>59609</v>
      </c>
      <c r="I2873" s="177">
        <f>_xll.qlInterestRateIndexValueDate(Index1M,$H2873)</f>
        <v>59611</v>
      </c>
      <c r="J2873" s="182">
        <f>IFERROR(_xll.qlIndexFixing(Index1M,$H2873,TRUE,_xll.ohTrigger(RecalcTrigger,Trigger1M)),NA())</f>
        <v>1.0959926845637291E-2</v>
      </c>
      <c r="K2873" s="44">
        <f>IFERROR(_xll.qlIndexFixing(Index3M,H2873,TRUE,_xll.ohTrigger(RecalcTrigger,Trigger3M)),NA())</f>
        <v>1.0600285928273959E-2</v>
      </c>
      <c r="L2873" s="44">
        <f>IFERROR(_xll.qlIndexFixing(Index6M,$H2873,TRUE,_xll.ohTrigger(RecalcTrigger,Trigger6M)),NA())</f>
        <v>1.1746983622223432E-2</v>
      </c>
      <c r="M2873" s="183">
        <f>IFERROR(_xll.qlIndexFixing(Index1Y,$H2873,TRUE,_xll.ohTrigger(RecalcTrigger,Trigger1Y)),NA())</f>
        <v>1.1636689531103257E-2</v>
      </c>
      <c r="N2873" s="182">
        <f>IFERROR(_xll.qlIndexFixing(ONIndex1M,I2873,TRUE,_xll.ohTrigger(RecalcTrigger,Trigger1M)),NA())</f>
        <v>1.095024185518767E-2</v>
      </c>
      <c r="O2873" s="44">
        <f>IFERROR(_xll.qlIndexFixing(ONIndex3M,I2873,TRUE,_xll.ohTrigger(RecalcTrigger,Trigger3M)),NA())</f>
        <v>1.0576216590587606E-2</v>
      </c>
      <c r="P2873" s="44">
        <f>IFERROR(_xll.qlIndexFixing(ONIndex6M,I2873,TRUE,_xll.ohTrigger(RecalcTrigger,Trigger6M)),NA())</f>
        <v>1.1665812957559751E-2</v>
      </c>
      <c r="Q2873" s="183">
        <f>IFERROR(_xll.qlIndexFixing(ONIndex1Y,I2873,TRUE,_xll.ohTrigger(RecalcTrigger,Trigger1Y)),NA())</f>
        <v>1.1535637294111112E-2</v>
      </c>
    </row>
    <row r="2874" spans="2:17" x14ac:dyDescent="0.2">
      <c r="B2874" s="39" t="s">
        <v>42</v>
      </c>
      <c r="D2874" s="42">
        <f>_xll.qlCalendarAdvance(Calendar,$D2873,B2874,"f",FALSE)</f>
        <v>59616</v>
      </c>
      <c r="E2874" s="177">
        <f>_xll.qlInterestRateIndexValueDate(IndexON,D2874)</f>
        <v>59616</v>
      </c>
      <c r="F2874" s="193">
        <f>IFERROR(_xll.qlIndexFixing(IndexON,D2874,TRUE,_xll.ohTrigger(RecalcTrigger,TriggerON)),NA())</f>
        <v>1.1062695748345064E-2</v>
      </c>
      <c r="H2874" s="42">
        <f>_xll.qlCalendarAdvance(Calendar,$H2873,B2874,"f",FALSE)</f>
        <v>59616</v>
      </c>
      <c r="I2874" s="177">
        <f>_xll.qlInterestRateIndexValueDate(Index1M,$H2874)</f>
        <v>59618</v>
      </c>
      <c r="J2874" s="182">
        <f>IFERROR(_xll.qlIndexFixing(Index1M,$H2874,TRUE,_xll.ohTrigger(RecalcTrigger,Trigger1M)),NA())</f>
        <v>1.0962352020713535E-2</v>
      </c>
      <c r="K2874" s="44">
        <f>IFERROR(_xll.qlIndexFixing(Index3M,H2874,TRUE,_xll.ohTrigger(RecalcTrigger,Trigger3M)),NA())</f>
        <v>1.0602052686458818E-2</v>
      </c>
      <c r="L2874" s="44">
        <f>IFERROR(_xll.qlIndexFixing(Index6M,$H2874,TRUE,_xll.ohTrigger(RecalcTrigger,Trigger6M)),NA())</f>
        <v>1.1750704461085532E-2</v>
      </c>
      <c r="M2874" s="183">
        <f>IFERROR(_xll.qlIndexFixing(Index1Y,$H2874,TRUE,_xll.ohTrigger(RecalcTrigger,Trigger1Y)),NA())</f>
        <v>1.1638369755102646E-2</v>
      </c>
      <c r="N2874" s="182">
        <f>IFERROR(_xll.qlIndexFixing(ONIndex1M,I2874,TRUE,_xll.ohTrigger(RecalcTrigger,Trigger1M)),NA())</f>
        <v>1.0952942792341602E-2</v>
      </c>
      <c r="O2874" s="44">
        <f>IFERROR(_xll.qlIndexFixing(ONIndex3M,I2874,TRUE,_xll.ohTrigger(RecalcTrigger,Trigger3M)),NA())</f>
        <v>1.057749460931845E-2</v>
      </c>
      <c r="P2874" s="44">
        <f>IFERROR(_xll.qlIndexFixing(ONIndex6M,I2874,TRUE,_xll.ohTrigger(RecalcTrigger,Trigger6M)),NA())</f>
        <v>1.1669410984955775E-2</v>
      </c>
      <c r="Q2874" s="183">
        <f>IFERROR(_xll.qlIndexFixing(ONIndex1Y,I2874,TRUE,_xll.ohTrigger(RecalcTrigger,Trigger1Y)),NA())</f>
        <v>1.1536208744598042E-2</v>
      </c>
    </row>
    <row r="2875" spans="2:17" x14ac:dyDescent="0.2">
      <c r="B2875" s="39" t="s">
        <v>42</v>
      </c>
      <c r="D2875" s="42">
        <f>_xll.qlCalendarAdvance(Calendar,$D2874,B2875,"f",FALSE)</f>
        <v>59623</v>
      </c>
      <c r="E2875" s="177">
        <f>_xll.qlInterestRateIndexValueDate(IndexON,D2875)</f>
        <v>59623</v>
      </c>
      <c r="F2875" s="193">
        <f>IFERROR(_xll.qlIndexFixing(IndexON,D2875,TRUE,_xll.ohTrigger(RecalcTrigger,TriggerON)),NA())</f>
        <v>1.1065792849080935E-2</v>
      </c>
      <c r="H2875" s="42">
        <f>_xll.qlCalendarAdvance(Calendar,$H2874,B2875,"f",FALSE)</f>
        <v>59623</v>
      </c>
      <c r="I2875" s="177">
        <f>_xll.qlInterestRateIndexValueDate(Index1M,$H2875)</f>
        <v>59625</v>
      </c>
      <c r="J2875" s="182">
        <f>IFERROR(_xll.qlIndexFixing(Index1M,$H2875,TRUE,_xll.ohTrigger(RecalcTrigger,Trigger1M)),NA())</f>
        <v>1.0965201411707655E-2</v>
      </c>
      <c r="K2875" s="44">
        <f>IFERROR(_xll.qlIndexFixing(Index3M,H2875,TRUE,_xll.ohTrigger(RecalcTrigger,Trigger3M)),NA())</f>
        <v>1.0602991189644155E-2</v>
      </c>
      <c r="L2875" s="44">
        <f>IFERROR(_xll.qlIndexFixing(Index6M,$H2875,TRUE,_xll.ohTrigger(RecalcTrigger,Trigger6M)),NA())</f>
        <v>1.1753051649572934E-2</v>
      </c>
      <c r="M2875" s="183">
        <f>IFERROR(_xll.qlIndexFixing(Index1Y,$H2875,TRUE,_xll.ohTrigger(RecalcTrigger,Trigger1Y)),NA())</f>
        <v>1.1640093616378499E-2</v>
      </c>
      <c r="N2875" s="182">
        <f>IFERROR(_xll.qlIndexFixing(ONIndex1M,I2875,TRUE,_xll.ohTrigger(RecalcTrigger,Trigger1M)),NA())</f>
        <v>1.095570035987592E-2</v>
      </c>
      <c r="O2875" s="44">
        <f>IFERROR(_xll.qlIndexFixing(ONIndex3M,I2875,TRUE,_xll.ohTrigger(RecalcTrigger,Trigger3M)),NA())</f>
        <v>1.0578851879454731E-2</v>
      </c>
      <c r="P2875" s="44">
        <f>IFERROR(_xll.qlIndexFixing(ONIndex6M,I2875,TRUE,_xll.ohTrigger(RecalcTrigger,Trigger6M)),NA())</f>
        <v>1.1673017006117448E-2</v>
      </c>
      <c r="Q2875" s="183">
        <f>IFERROR(_xll.qlIndexFixing(ONIndex1Y,I2875,TRUE,_xll.ohTrigger(RecalcTrigger,Trigger1Y)),NA())</f>
        <v>1.1536821772706318E-2</v>
      </c>
    </row>
    <row r="2876" spans="2:17" x14ac:dyDescent="0.2">
      <c r="B2876" s="39" t="s">
        <v>42</v>
      </c>
      <c r="D2876" s="42">
        <f>_xll.qlCalendarAdvance(Calendar,$D2875,B2876,"f",FALSE)</f>
        <v>59630</v>
      </c>
      <c r="E2876" s="177">
        <f>_xll.qlInterestRateIndexValueDate(IndexON,D2876)</f>
        <v>59630</v>
      </c>
      <c r="F2876" s="193">
        <f>IFERROR(_xll.qlIndexFixing(IndexON,D2876,TRUE,_xll.ohTrigger(RecalcTrigger,TriggerON)),NA())</f>
        <v>1.106894681584869E-2</v>
      </c>
      <c r="H2876" s="42">
        <f>_xll.qlCalendarAdvance(Calendar,$H2875,B2876,"f",FALSE)</f>
        <v>59630</v>
      </c>
      <c r="I2876" s="177">
        <f>_xll.qlInterestRateIndexValueDate(Index1M,$H2876)</f>
        <v>59632</v>
      </c>
      <c r="J2876" s="182">
        <f>IFERROR(_xll.qlIndexFixing(Index1M,$H2876,TRUE,_xll.ohTrigger(RecalcTrigger,Trigger1M)),NA())</f>
        <v>1.0968107696051162E-2</v>
      </c>
      <c r="K2876" s="44">
        <f>IFERROR(_xll.qlIndexFixing(Index3M,H2876,TRUE,_xll.ohTrigger(RecalcTrigger,Trigger3M)),NA())</f>
        <v>1.0604901019136949E-2</v>
      </c>
      <c r="L2876" s="44">
        <f>IFERROR(_xll.qlIndexFixing(Index6M,$H2876,TRUE,_xll.ohTrigger(RecalcTrigger,Trigger6M)),NA())</f>
        <v>1.1758170326687814E-2</v>
      </c>
      <c r="M2876" s="183">
        <f>IFERROR(_xll.qlIndexFixing(Index1Y,$H2876,TRUE,_xll.ohTrigger(RecalcTrigger,Trigger1Y)),NA())</f>
        <v>1.1642203962062692E-2</v>
      </c>
      <c r="N2876" s="182">
        <f>IFERROR(_xll.qlIndexFixing(ONIndex1M,I2876,TRUE,_xll.ohTrigger(RecalcTrigger,Trigger1M)),NA())</f>
        <v>1.0958514639405337E-2</v>
      </c>
      <c r="O2876" s="44">
        <f>IFERROR(_xll.qlIndexFixing(ONIndex3M,I2876,TRUE,_xll.ohTrigger(RecalcTrigger,Trigger3M)),NA())</f>
        <v>1.0580288520740666E-2</v>
      </c>
      <c r="P2876" s="44">
        <f>IFERROR(_xll.qlIndexFixing(ONIndex6M,I2876,TRUE,_xll.ohTrigger(RecalcTrigger,Trigger6M)),NA())</f>
        <v>1.1676631022163875E-2</v>
      </c>
      <c r="Q2876" s="183">
        <f>IFERROR(_xll.qlIndexFixing(ONIndex1Y,I2876,TRUE,_xll.ohTrigger(RecalcTrigger,Trigger1Y)),NA())</f>
        <v>1.1537476439107408E-2</v>
      </c>
    </row>
    <row r="2877" spans="2:17" x14ac:dyDescent="0.2">
      <c r="B2877" s="39" t="s">
        <v>42</v>
      </c>
      <c r="D2877" s="42">
        <f>_xll.qlCalendarAdvance(Calendar,$D2876,B2877,"f",FALSE)</f>
        <v>59637</v>
      </c>
      <c r="E2877" s="177">
        <f>_xll.qlInterestRateIndexValueDate(IndexON,D2877)</f>
        <v>59637</v>
      </c>
      <c r="F2877" s="193">
        <f>IFERROR(_xll.qlIndexFixing(IndexON,D2877,TRUE,_xll.ohTrigger(RecalcTrigger,TriggerON)),NA())</f>
        <v>1.1072157730422916E-2</v>
      </c>
      <c r="H2877" s="42">
        <f>_xll.qlCalendarAdvance(Calendar,$H2876,B2877,"f",FALSE)</f>
        <v>59637</v>
      </c>
      <c r="I2877" s="177">
        <f>_xll.qlInterestRateIndexValueDate(Index1M,$H2877)</f>
        <v>59643</v>
      </c>
      <c r="J2877" s="182">
        <f>IFERROR(_xll.qlIndexFixing(Index1M,$H2877,TRUE,_xll.ohTrigger(RecalcTrigger,Trigger1M)),NA())</f>
        <v>1.0972403850988854E-2</v>
      </c>
      <c r="K2877" s="44">
        <f>IFERROR(_xll.qlIndexFixing(Index3M,H2877,TRUE,_xll.ohTrigger(RecalcTrigger,Trigger3M)),NA())</f>
        <v>1.0608064679984089E-2</v>
      </c>
      <c r="L2877" s="44">
        <f>IFERROR(_xll.qlIndexFixing(Index6M,$H2877,TRUE,_xll.ohTrigger(RecalcTrigger,Trigger6M)),NA())</f>
        <v>1.176313418409834E-2</v>
      </c>
      <c r="M2877" s="183">
        <f>IFERROR(_xll.qlIndexFixing(Index1Y,$H2877,TRUE,_xll.ohTrigger(RecalcTrigger,Trigger1Y)),NA())</f>
        <v>1.1644379669906642E-2</v>
      </c>
      <c r="N2877" s="182">
        <f>IFERROR(_xll.qlIndexFixing(ONIndex1M,I2877,TRUE,_xll.ohTrigger(RecalcTrigger,Trigger1M)),NA())</f>
        <v>1.096221646273321E-2</v>
      </c>
      <c r="O2877" s="44">
        <f>IFERROR(_xll.qlIndexFixing(ONIndex3M,I2877,TRUE,_xll.ohTrigger(RecalcTrigger,Trigger3M)),NA())</f>
        <v>1.0582252450879182E-2</v>
      </c>
      <c r="P2877" s="44">
        <f>IFERROR(_xll.qlIndexFixing(ONIndex6M,I2877,TRUE,_xll.ohTrigger(RecalcTrigger,Trigger6M)),NA())</f>
        <v>1.1681289363636438E-2</v>
      </c>
      <c r="Q2877" s="183">
        <f>IFERROR(_xll.qlIndexFixing(ONIndex1Y,I2877,TRUE,_xll.ohTrigger(RecalcTrigger,Trigger1Y)),NA())</f>
        <v>1.1538379433186918E-2</v>
      </c>
    </row>
    <row r="2878" spans="2:17" x14ac:dyDescent="0.2">
      <c r="B2878" s="39" t="s">
        <v>42</v>
      </c>
      <c r="D2878" s="42">
        <f>_xll.qlCalendarAdvance(Calendar,$D2877,B2878,"f",FALSE)</f>
        <v>59644</v>
      </c>
      <c r="E2878" s="177">
        <f>_xll.qlInterestRateIndexValueDate(IndexON,D2878)</f>
        <v>59644</v>
      </c>
      <c r="F2878" s="193">
        <f>IFERROR(_xll.qlIndexFixing(IndexON,D2878,TRUE,_xll.ohTrigger(RecalcTrigger,TriggerON)),NA())</f>
        <v>1.1075425674338391E-2</v>
      </c>
      <c r="H2878" s="42">
        <f>_xll.qlCalendarAdvance(Calendar,$H2877,B2878,"f",FALSE)</f>
        <v>59644</v>
      </c>
      <c r="I2878" s="177">
        <f>_xll.qlInterestRateIndexValueDate(Index1M,$H2878)</f>
        <v>59646</v>
      </c>
      <c r="J2878" s="182">
        <f>IFERROR(_xll.qlIndexFixing(Index1M,$H2878,TRUE,_xll.ohTrigger(RecalcTrigger,Trigger1M)),NA())</f>
        <v>1.0974091272529331E-2</v>
      </c>
      <c r="K2878" s="44">
        <f>IFERROR(_xll.qlIndexFixing(Index3M,H2878,TRUE,_xll.ohTrigger(RecalcTrigger,Trigger3M)),NA())</f>
        <v>1.0608962017867209E-2</v>
      </c>
      <c r="L2878" s="44">
        <f>IFERROR(_xll.qlIndexFixing(Index6M,$H2878,TRUE,_xll.ohTrigger(RecalcTrigger,Trigger6M)),NA())</f>
        <v>1.1765668450153501E-2</v>
      </c>
      <c r="M2878" s="183">
        <f>IFERROR(_xll.qlIndexFixing(Index1Y,$H2878,TRUE,_xll.ohTrigger(RecalcTrigger,Trigger1Y)),NA())</f>
        <v>1.164552763803055E-2</v>
      </c>
      <c r="N2878" s="182">
        <f>IFERROR(_xll.qlIndexFixing(ONIndex1M,I2878,TRUE,_xll.ohTrigger(RecalcTrigger,Trigger1M)),NA())</f>
        <v>1.0964313662267244E-2</v>
      </c>
      <c r="O2878" s="44">
        <f>IFERROR(_xll.qlIndexFixing(ONIndex3M,I2878,TRUE,_xll.ohTrigger(RecalcTrigger,Trigger3M)),NA())</f>
        <v>1.0583400396297904E-2</v>
      </c>
      <c r="P2878" s="44">
        <f>IFERROR(_xll.qlIndexFixing(ONIndex6M,I2878,TRUE,_xll.ohTrigger(RecalcTrigger,Trigger6M)),NA())</f>
        <v>1.1683883043387411E-2</v>
      </c>
      <c r="Q2878" s="183">
        <f>IFERROR(_xll.qlIndexFixing(ONIndex1Y,I2878,TRUE,_xll.ohTrigger(RecalcTrigger,Trigger1Y)),NA())</f>
        <v>1.1538910928594603E-2</v>
      </c>
    </row>
    <row r="2879" spans="2:17" x14ac:dyDescent="0.2">
      <c r="B2879" s="39" t="s">
        <v>42</v>
      </c>
      <c r="D2879" s="42">
        <f>_xll.qlCalendarAdvance(Calendar,$D2878,B2879,"f",FALSE)</f>
        <v>59651</v>
      </c>
      <c r="E2879" s="177">
        <f>_xll.qlInterestRateIndexValueDate(IndexON,D2879)</f>
        <v>59651</v>
      </c>
      <c r="F2879" s="193">
        <f>IFERROR(_xll.qlIndexFixing(IndexON,D2879,TRUE,_xll.ohTrigger(RecalcTrigger,TriggerON)),NA())</f>
        <v>1.1078750729129894E-2</v>
      </c>
      <c r="H2879" s="42">
        <f>_xll.qlCalendarAdvance(Calendar,$H2878,B2879,"f",FALSE)</f>
        <v>59651</v>
      </c>
      <c r="I2879" s="177">
        <f>_xll.qlInterestRateIndexValueDate(Index1M,$H2879)</f>
        <v>59653</v>
      </c>
      <c r="J2879" s="182">
        <f>IFERROR(_xll.qlIndexFixing(Index1M,$H2879,TRUE,_xll.ohTrigger(RecalcTrigger,Trigger1M)),NA())</f>
        <v>1.097716872855096E-2</v>
      </c>
      <c r="K2879" s="44">
        <f>IFERROR(_xll.qlIndexFixing(Index3M,H2879,TRUE,_xll.ohTrigger(RecalcTrigger,Trigger3M)),NA())</f>
        <v>1.0611113427661261E-2</v>
      </c>
      <c r="L2879" s="44">
        <f>IFERROR(_xll.qlIndexFixing(Index6M,$H2879,TRUE,_xll.ohTrigger(RecalcTrigger,Trigger6M)),NA())</f>
        <v>1.1769429611344431E-2</v>
      </c>
      <c r="M2879" s="183">
        <f>IFERROR(_xll.qlIndexFixing(Index1Y,$H2879,TRUE,_xll.ohTrigger(RecalcTrigger,Trigger1Y)),NA())</f>
        <v>1.164742666260999E-2</v>
      </c>
      <c r="N2879" s="182">
        <f>IFERROR(_xll.qlIndexFixing(ONIndex1M,I2879,TRUE,_xll.ohTrigger(RecalcTrigger,Trigger1M)),NA())</f>
        <v>1.0967729638968748E-2</v>
      </c>
      <c r="O2879" s="44">
        <f>IFERROR(_xll.qlIndexFixing(ONIndex3M,I2879,TRUE,_xll.ohTrigger(RecalcTrigger,Trigger3M)),NA())</f>
        <v>1.0585321739222664E-2</v>
      </c>
      <c r="P2879" s="44">
        <f>IFERROR(_xll.qlIndexFixing(ONIndex6M,I2879,TRUE,_xll.ohTrigger(RecalcTrigger,Trigger6M)),NA())</f>
        <v>1.1688041419031237E-2</v>
      </c>
      <c r="Q2879" s="183">
        <f>IFERROR(_xll.qlIndexFixing(ONIndex1Y,I2879,TRUE,_xll.ohTrigger(RecalcTrigger,Trigger1Y)),NA())</f>
        <v>1.1539805710523154E-2</v>
      </c>
    </row>
    <row r="2880" spans="2:17" x14ac:dyDescent="0.2">
      <c r="B2880" s="39" t="s">
        <v>42</v>
      </c>
      <c r="D2880" s="42">
        <f>_xll.qlCalendarAdvance(Calendar,$D2879,B2880,"f",FALSE)</f>
        <v>59658</v>
      </c>
      <c r="E2880" s="177">
        <f>_xll.qlInterestRateIndexValueDate(IndexON,D2880)</f>
        <v>59658</v>
      </c>
      <c r="F2880" s="193">
        <f>IFERROR(_xll.qlIndexFixing(IndexON,D2880,TRUE,_xll.ohTrigger(RecalcTrigger,TriggerON)),NA())</f>
        <v>1.1082132976572012E-2</v>
      </c>
      <c r="H2880" s="42">
        <f>_xll.qlCalendarAdvance(Calendar,$H2879,B2880,"f",FALSE)</f>
        <v>59658</v>
      </c>
      <c r="I2880" s="177">
        <f>_xll.qlInterestRateIndexValueDate(Index1M,$H2880)</f>
        <v>59660</v>
      </c>
      <c r="J2880" s="182">
        <f>IFERROR(_xll.qlIndexFixing(Index1M,$H2880,TRUE,_xll.ohTrigger(RecalcTrigger,Trigger1M)),NA())</f>
        <v>1.0980303405680441E-2</v>
      </c>
      <c r="K2880" s="44">
        <f>IFERROR(_xll.qlIndexFixing(Index3M,H2880,TRUE,_xll.ohTrigger(RecalcTrigger,Trigger3M)),NA())</f>
        <v>1.0614341621013884E-2</v>
      </c>
      <c r="L2880" s="44">
        <f>IFERROR(_xll.qlIndexFixing(Index6M,$H2880,TRUE,_xll.ohTrigger(RecalcTrigger,Trigger6M)),NA())</f>
        <v>1.1773198840313156E-2</v>
      </c>
      <c r="M2880" s="183">
        <f>IFERROR(_xll.qlIndexFixing(Index1Y,$H2880,TRUE,_xll.ohTrigger(RecalcTrigger,Trigger1Y)),NA())</f>
        <v>1.1649369631595911E-2</v>
      </c>
      <c r="N2880" s="182">
        <f>IFERROR(_xll.qlIndexFixing(ONIndex1M,I2880,TRUE,_xll.ohTrigger(RecalcTrigger,Trigger1M)),NA())</f>
        <v>1.0970340515683574E-2</v>
      </c>
      <c r="O2880" s="44">
        <f>IFERROR(_xll.qlIndexFixing(ONIndex3M,I2880,TRUE,_xll.ohTrigger(RecalcTrigger,Trigger3M)),NA())</f>
        <v>1.0586831194663304E-2</v>
      </c>
      <c r="P2880" s="44">
        <f>IFERROR(_xll.qlIndexFixing(ONIndex6M,I2880,TRUE,_xll.ohTrigger(RecalcTrigger,Trigger6M)),NA())</f>
        <v>1.1691167057099605E-2</v>
      </c>
      <c r="Q2880" s="183">
        <f>IFERROR(_xll.qlIndexFixing(ONIndex1Y,I2880,TRUE,_xll.ohTrigger(RecalcTrigger,Trigger1Y)),NA())</f>
        <v>1.1540512696752714E-2</v>
      </c>
    </row>
    <row r="2881" spans="2:17" x14ac:dyDescent="0.2">
      <c r="B2881" s="39" t="s">
        <v>42</v>
      </c>
      <c r="D2881" s="42">
        <f>_xll.qlCalendarAdvance(Calendar,$D2880,B2881,"f",FALSE)</f>
        <v>59665</v>
      </c>
      <c r="E2881" s="177">
        <f>_xll.qlInterestRateIndexValueDate(IndexON,D2881)</f>
        <v>59665</v>
      </c>
      <c r="F2881" s="193">
        <f>IFERROR(_xll.qlIndexFixing(IndexON,D2881,TRUE,_xll.ohTrigger(RecalcTrigger,TriggerON)),NA())</f>
        <v>1.1085572498039653E-2</v>
      </c>
      <c r="H2881" s="42">
        <f>_xll.qlCalendarAdvance(Calendar,$H2880,B2881,"f",FALSE)</f>
        <v>59665</v>
      </c>
      <c r="I2881" s="177">
        <f>_xll.qlInterestRateIndexValueDate(Index1M,$H2881)</f>
        <v>59667</v>
      </c>
      <c r="J2881" s="182">
        <f>IFERROR(_xll.qlIndexFixing(Index1M,$H2881,TRUE,_xll.ohTrigger(RecalcTrigger,Trigger1M)),NA())</f>
        <v>1.0983495385862548E-2</v>
      </c>
      <c r="K2881" s="44">
        <f>IFERROR(_xll.qlIndexFixing(Index3M,H2881,TRUE,_xll.ohTrigger(RecalcTrigger,Trigger3M)),NA())</f>
        <v>1.0616672297077093E-2</v>
      </c>
      <c r="L2881" s="44">
        <f>IFERROR(_xll.qlIndexFixing(Index6M,$H2881,TRUE,_xll.ohTrigger(RecalcTrigger,Trigger6M)),NA())</f>
        <v>1.1776976138163661E-2</v>
      </c>
      <c r="M2881" s="183">
        <f>IFERROR(_xll.qlIndexFixing(Index1Y,$H2881,TRUE,_xll.ohTrigger(RecalcTrigger,Trigger1Y)),NA())</f>
        <v>1.1651356606433655E-2</v>
      </c>
      <c r="N2881" s="182">
        <f>IFERROR(_xll.qlIndexFixing(ONIndex1M,I2881,TRUE,_xll.ohTrigger(RecalcTrigger,Trigger1M)),NA())</f>
        <v>1.0973439583406019E-2</v>
      </c>
      <c r="O2881" s="44">
        <f>IFERROR(_xll.qlIndexFixing(ONIndex3M,I2881,TRUE,_xll.ohTrigger(RecalcTrigger,Trigger3M)),NA())</f>
        <v>1.0588666489539378E-2</v>
      </c>
      <c r="P2881" s="44">
        <f>IFERROR(_xll.qlIndexFixing(ONIndex6M,I2881,TRUE,_xll.ohTrigger(RecalcTrigger,Trigger6M)),NA())</f>
        <v>1.1694821063796823E-2</v>
      </c>
      <c r="Q2881" s="183">
        <f>IFERROR(_xll.qlIndexFixing(ONIndex1Y,I2881,TRUE,_xll.ohTrigger(RecalcTrigger,Trigger1Y)),NA())</f>
        <v>1.154137646165232E-2</v>
      </c>
    </row>
    <row r="2882" spans="2:17" x14ac:dyDescent="0.2">
      <c r="B2882" s="39" t="s">
        <v>42</v>
      </c>
      <c r="D2882" s="42">
        <f>_xll.qlCalendarAdvance(Calendar,$D2881,B2882,"f",FALSE)</f>
        <v>59672</v>
      </c>
      <c r="E2882" s="177">
        <f>_xll.qlInterestRateIndexValueDate(IndexON,D2882)</f>
        <v>59672</v>
      </c>
      <c r="F2882" s="193">
        <f>IFERROR(_xll.qlIndexFixing(IndexON,D2882,TRUE,_xll.ohTrigger(RecalcTrigger,TriggerON)),NA())</f>
        <v>1.1089069375547211E-2</v>
      </c>
      <c r="H2882" s="42">
        <f>_xll.qlCalendarAdvance(Calendar,$H2881,B2882,"f",FALSE)</f>
        <v>59672</v>
      </c>
      <c r="I2882" s="177">
        <f>_xll.qlInterestRateIndexValueDate(Index1M,$H2882)</f>
        <v>59674</v>
      </c>
      <c r="J2882" s="182">
        <f>IFERROR(_xll.qlIndexFixing(Index1M,$H2882,TRUE,_xll.ohTrigger(RecalcTrigger,Trigger1M)),NA())</f>
        <v>1.0986744751042053E-2</v>
      </c>
      <c r="K2882" s="44">
        <f>IFERROR(_xll.qlIndexFixing(Index3M,H2882,TRUE,_xll.ohTrigger(RecalcTrigger,Trigger3M)),NA())</f>
        <v>1.0619084014037697E-2</v>
      </c>
      <c r="L2882" s="44">
        <f>IFERROR(_xll.qlIndexFixing(Index6M,$H2882,TRUE,_xll.ohTrigger(RecalcTrigger,Trigger6M)),NA())</f>
        <v>1.1780761506000791E-2</v>
      </c>
      <c r="M2882" s="183">
        <f>IFERROR(_xll.qlIndexFixing(Index1Y,$H2882,TRUE,_xll.ohTrigger(RecalcTrigger,Trigger1Y)),NA())</f>
        <v>1.1653387648574228E-2</v>
      </c>
      <c r="N2882" s="182">
        <f>IFERROR(_xll.qlIndexFixing(ONIndex1M,I2882,TRUE,_xll.ohTrigger(RecalcTrigger,Trigger1M)),NA())</f>
        <v>1.0976595854170768E-2</v>
      </c>
      <c r="O2882" s="44">
        <f>IFERROR(_xll.qlIndexFixing(ONIndex3M,I2882,TRUE,_xll.ohTrigger(RecalcTrigger,Trigger3M)),NA())</f>
        <v>1.059058187466988E-2</v>
      </c>
      <c r="P2882" s="44">
        <f>IFERROR(_xll.qlIndexFixing(ONIndex6M,I2882,TRUE,_xll.ohTrigger(RecalcTrigger,Trigger6M)),NA())</f>
        <v>1.1698483071613808E-2</v>
      </c>
      <c r="Q2882" s="183">
        <f>IFERROR(_xll.qlIndexFixing(ONIndex1Y,I2882,TRUE,_xll.ohTrigger(RecalcTrigger,Trigger1Y)),NA())</f>
        <v>1.1542282227434697E-2</v>
      </c>
    </row>
    <row r="2883" spans="2:17" x14ac:dyDescent="0.2">
      <c r="B2883" s="39" t="s">
        <v>42</v>
      </c>
      <c r="D2883" s="42">
        <f>_xll.qlCalendarAdvance(Calendar,$D2882,B2883,"f",FALSE)</f>
        <v>59679</v>
      </c>
      <c r="E2883" s="177">
        <f>_xll.qlInterestRateIndexValueDate(IndexON,D2883)</f>
        <v>59679</v>
      </c>
      <c r="F2883" s="193">
        <f>IFERROR(_xll.qlIndexFixing(IndexON,D2883,TRUE,_xll.ohTrigger(RecalcTrigger,TriggerON)),NA())</f>
        <v>1.109262369054953E-2</v>
      </c>
      <c r="H2883" s="42">
        <f>_xll.qlCalendarAdvance(Calendar,$H2882,B2883,"f",FALSE)</f>
        <v>59679</v>
      </c>
      <c r="I2883" s="177">
        <f>_xll.qlInterestRateIndexValueDate(Index1M,$H2883)</f>
        <v>59681</v>
      </c>
      <c r="J2883" s="182">
        <f>IFERROR(_xll.qlIndexFixing(Index1M,$H2883,TRUE,_xll.ohTrigger(RecalcTrigger,Trigger1M)),NA())</f>
        <v>1.0990051583161152E-2</v>
      </c>
      <c r="K2883" s="44">
        <f>IFERROR(_xll.qlIndexFixing(Index3M,H2883,TRUE,_xll.ohTrigger(RecalcTrigger,Trigger3M)),NA())</f>
        <v>1.0621576892215625E-2</v>
      </c>
      <c r="L2883" s="44">
        <f>IFERROR(_xll.qlIndexFixing(Index6M,$H2883,TRUE,_xll.ohTrigger(RecalcTrigger,Trigger6M)),NA())</f>
        <v>1.1784554944928095E-2</v>
      </c>
      <c r="M2883" s="183">
        <f>IFERROR(_xll.qlIndexFixing(Index1Y,$H2883,TRUE,_xll.ohTrigger(RecalcTrigger,Trigger1Y)),NA())</f>
        <v>1.1655462819475612E-2</v>
      </c>
      <c r="N2883" s="182">
        <f>IFERROR(_xll.qlIndexFixing(ONIndex1M,I2883,TRUE,_xll.ohTrigger(RecalcTrigger,Trigger1M)),NA())</f>
        <v>1.097980940967247E-2</v>
      </c>
      <c r="O2883" s="44">
        <f>IFERROR(_xll.qlIndexFixing(ONIndex3M,I2883,TRUE,_xll.ohTrigger(RecalcTrigger,Trigger3M)),NA())</f>
        <v>1.0592577469719089E-2</v>
      </c>
      <c r="P2883" s="44">
        <f>IFERROR(_xll.qlIndexFixing(ONIndex6M,I2883,TRUE,_xll.ohTrigger(RecalcTrigger,Trigger6M)),NA())</f>
        <v>1.1702153081909472E-2</v>
      </c>
      <c r="Q2883" s="183">
        <f>IFERROR(_xll.qlIndexFixing(ONIndex1Y,I2883,TRUE,_xll.ohTrigger(RecalcTrigger,Trigger1Y)),NA())</f>
        <v>1.1543230054771314E-2</v>
      </c>
    </row>
    <row r="2884" spans="2:17" x14ac:dyDescent="0.2">
      <c r="B2884" s="39" t="s">
        <v>42</v>
      </c>
      <c r="D2884" s="42">
        <f>_xll.qlCalendarAdvance(Calendar,$D2883,B2884,"f",FALSE)</f>
        <v>59686</v>
      </c>
      <c r="E2884" s="177">
        <f>_xll.qlInterestRateIndexValueDate(IndexON,D2884)</f>
        <v>59686</v>
      </c>
      <c r="F2884" s="193">
        <f>IFERROR(_xll.qlIndexFixing(IndexON,D2884,TRUE,_xll.ohTrigger(RecalcTrigger,TriggerON)),NA())</f>
        <v>1.1096235524581388E-2</v>
      </c>
      <c r="H2884" s="42">
        <f>_xll.qlCalendarAdvance(Calendar,$H2883,B2884,"f",FALSE)</f>
        <v>59686</v>
      </c>
      <c r="I2884" s="177">
        <f>_xll.qlInterestRateIndexValueDate(Index1M,$H2884)</f>
        <v>59688</v>
      </c>
      <c r="J2884" s="182">
        <f>IFERROR(_xll.qlIndexFixing(Index1M,$H2884,TRUE,_xll.ohTrigger(RecalcTrigger,Trigger1M)),NA())</f>
        <v>1.0993415964167199E-2</v>
      </c>
      <c r="K2884" s="44">
        <f>IFERROR(_xll.qlIndexFixing(Index3M,H2884,TRUE,_xll.ohTrigger(RecalcTrigger,Trigger3M)),NA())</f>
        <v>1.0624151051929947E-2</v>
      </c>
      <c r="L2884" s="44">
        <f>IFERROR(_xll.qlIndexFixing(Index6M,$H2884,TRUE,_xll.ohTrigger(RecalcTrigger,Trigger6M)),NA())</f>
        <v>1.1788356456050419E-2</v>
      </c>
      <c r="M2884" s="183">
        <f>IFERROR(_xll.qlIndexFixing(Index1Y,$H2884,TRUE,_xll.ohTrigger(RecalcTrigger,Trigger1Y)),NA())</f>
        <v>1.1657582180601447E-2</v>
      </c>
      <c r="N2884" s="182">
        <f>IFERROR(_xll.qlIndexFixing(ONIndex1M,I2884,TRUE,_xll.ohTrigger(RecalcTrigger,Trigger1M)),NA())</f>
        <v>1.0983080332005457E-2</v>
      </c>
      <c r="O2884" s="44">
        <f>IFERROR(_xll.qlIndexFixing(ONIndex3M,I2884,TRUE,_xll.ohTrigger(RecalcTrigger,Trigger3M)),NA())</f>
        <v>1.05946533948309E-2</v>
      </c>
      <c r="P2884" s="44">
        <f>IFERROR(_xll.qlIndexFixing(ONIndex6M,I2884,TRUE,_xll.ohTrigger(RecalcTrigger,Trigger6M)),NA())</f>
        <v>1.1705831095403241E-2</v>
      </c>
      <c r="Q2884" s="183">
        <f>IFERROR(_xll.qlIndexFixing(ONIndex1Y,I2884,TRUE,_xll.ohTrigger(RecalcTrigger,Trigger1Y)),NA())</f>
        <v>1.1544220004173766E-2</v>
      </c>
    </row>
    <row r="2885" spans="2:17" x14ac:dyDescent="0.2">
      <c r="B2885" s="39" t="s">
        <v>42</v>
      </c>
      <c r="D2885" s="42">
        <f>_xll.qlCalendarAdvance(Calendar,$D2884,B2885,"f",FALSE)</f>
        <v>59693</v>
      </c>
      <c r="E2885" s="177">
        <f>_xll.qlInterestRateIndexValueDate(IndexON,D2885)</f>
        <v>59693</v>
      </c>
      <c r="F2885" s="193">
        <f>IFERROR(_xll.qlIndexFixing(IndexON,D2885,TRUE,_xll.ohTrigger(RecalcTrigger,TriggerON)),NA())</f>
        <v>1.1099904959497309E-2</v>
      </c>
      <c r="H2885" s="42">
        <f>_xll.qlCalendarAdvance(Calendar,$H2884,B2885,"f",FALSE)</f>
        <v>59693</v>
      </c>
      <c r="I2885" s="177">
        <f>_xll.qlInterestRateIndexValueDate(Index1M,$H2885)</f>
        <v>59695</v>
      </c>
      <c r="J2885" s="182">
        <f>IFERROR(_xll.qlIndexFixing(Index1M,$H2885,TRUE,_xll.ohTrigger(RecalcTrigger,Trigger1M)),NA())</f>
        <v>1.0996837976007543E-2</v>
      </c>
      <c r="K2885" s="44">
        <f>IFERROR(_xll.qlIndexFixing(Index3M,H2885,TRUE,_xll.ohTrigger(RecalcTrigger,Trigger3M)),NA())</f>
        <v>1.0626806613510793E-2</v>
      </c>
      <c r="L2885" s="44">
        <f>IFERROR(_xll.qlIndexFixing(Index6M,$H2885,TRUE,_xll.ohTrigger(RecalcTrigger,Trigger6M)),NA())</f>
        <v>1.1792166040472177E-2</v>
      </c>
      <c r="M2885" s="183">
        <f>IFERROR(_xll.qlIndexFixing(Index1Y,$H2885,TRUE,_xll.ohTrigger(RecalcTrigger,Trigger1Y)),NA())</f>
        <v>1.1659745793422339E-2</v>
      </c>
      <c r="N2885" s="182">
        <f>IFERROR(_xll.qlIndexFixing(ONIndex1M,I2885,TRUE,_xll.ohTrigger(RecalcTrigger,Trigger1M)),NA())</f>
        <v>1.0986408703024253E-2</v>
      </c>
      <c r="O2885" s="44">
        <f>IFERROR(_xll.qlIndexFixing(ONIndex3M,I2885,TRUE,_xll.ohTrigger(RecalcTrigger,Trigger3M)),NA())</f>
        <v>1.0596809769509719E-2</v>
      </c>
      <c r="P2885" s="44">
        <f>IFERROR(_xll.qlIndexFixing(ONIndex6M,I2885,TRUE,_xll.ohTrigger(RecalcTrigger,Trigger6M)),NA())</f>
        <v>1.1709517113454027E-2</v>
      </c>
      <c r="Q2885" s="183">
        <f>IFERROR(_xll.qlIndexFixing(ONIndex1Y,I2885,TRUE,_xll.ohTrigger(RecalcTrigger,Trigger1Y)),NA())</f>
        <v>1.154525213615365E-2</v>
      </c>
    </row>
    <row r="2886" spans="2:17" x14ac:dyDescent="0.2">
      <c r="B2886" s="39" t="s">
        <v>42</v>
      </c>
      <c r="D2886" s="42">
        <f>_xll.qlCalendarAdvance(Calendar,$D2885,B2886,"f",FALSE)</f>
        <v>59700</v>
      </c>
      <c r="E2886" s="177">
        <f>_xll.qlInterestRateIndexValueDate(IndexON,D2886)</f>
        <v>59700</v>
      </c>
      <c r="F2886" s="193">
        <f>IFERROR(_xll.qlIndexFixing(IndexON,D2886,TRUE,_xll.ohTrigger(RecalcTrigger,TriggerON)),NA())</f>
        <v>1.1103632076912007E-2</v>
      </c>
      <c r="H2886" s="42">
        <f>_xll.qlCalendarAdvance(Calendar,$H2885,B2886,"f",FALSE)</f>
        <v>59700</v>
      </c>
      <c r="I2886" s="177">
        <f>_xll.qlInterestRateIndexValueDate(Index1M,$H2886)</f>
        <v>59702</v>
      </c>
      <c r="J2886" s="182">
        <f>IFERROR(_xll.qlIndexFixing(Index1M,$H2886,TRUE,_xll.ohTrigger(RecalcTrigger,Trigger1M)),NA())</f>
        <v>1.1000317700637273E-2</v>
      </c>
      <c r="K2886" s="44">
        <f>IFERROR(_xll.qlIndexFixing(Index3M,H2886,TRUE,_xll.ohTrigger(RecalcTrigger,Trigger3M)),NA())</f>
        <v>1.0629543697289141E-2</v>
      </c>
      <c r="L2886" s="44">
        <f>IFERROR(_xll.qlIndexFixing(Index6M,$H2886,TRUE,_xll.ohTrigger(RecalcTrigger,Trigger6M)),NA())</f>
        <v>1.1795983699299082E-2</v>
      </c>
      <c r="M2886" s="183">
        <f>IFERROR(_xll.qlIndexFixing(Index1Y,$H2886,TRUE,_xll.ohTrigger(RecalcTrigger,Trigger1Y)),NA())</f>
        <v>1.1661953719415221E-2</v>
      </c>
      <c r="N2886" s="182">
        <f>IFERROR(_xll.qlIndexFixing(ONIndex1M,I2886,TRUE,_xll.ohTrigger(RecalcTrigger,Trigger1M)),NA())</f>
        <v>1.09897946041837E-2</v>
      </c>
      <c r="O2886" s="44">
        <f>IFERROR(_xll.qlIndexFixing(ONIndex3M,I2886,TRUE,_xll.ohTrigger(RecalcTrigger,Trigger3M)),NA())</f>
        <v>1.059904671389944E-2</v>
      </c>
      <c r="P2886" s="44">
        <f>IFERROR(_xll.qlIndexFixing(ONIndex6M,I2886,TRUE,_xll.ohTrigger(RecalcTrigger,Trigger6M)),NA())</f>
        <v>1.171321113686119E-2</v>
      </c>
      <c r="Q2886" s="183">
        <f>IFERROR(_xll.qlIndexFixing(ONIndex1Y,I2886,TRUE,_xll.ohTrigger(RecalcTrigger,Trigger1Y)),NA())</f>
        <v>1.1546326511062688E-2</v>
      </c>
    </row>
    <row r="2887" spans="2:17" x14ac:dyDescent="0.2">
      <c r="B2887" s="39" t="s">
        <v>42</v>
      </c>
      <c r="D2887" s="42">
        <f>_xll.qlCalendarAdvance(Calendar,$D2886,B2887,"f",FALSE)</f>
        <v>59707</v>
      </c>
      <c r="E2887" s="177">
        <f>_xll.qlInterestRateIndexValueDate(IndexON,D2887)</f>
        <v>59707</v>
      </c>
      <c r="F2887" s="193">
        <f>IFERROR(_xll.qlIndexFixing(IndexON,D2887,TRUE,_xll.ohTrigger(RecalcTrigger,TriggerON)),NA())</f>
        <v>1.1107416958360261E-2</v>
      </c>
      <c r="H2887" s="42">
        <f>_xll.qlCalendarAdvance(Calendar,$H2886,B2887,"f",FALSE)</f>
        <v>59707</v>
      </c>
      <c r="I2887" s="177">
        <f>_xll.qlInterestRateIndexValueDate(Index1M,$H2887)</f>
        <v>59709</v>
      </c>
      <c r="J2887" s="182">
        <f>IFERROR(_xll.qlIndexFixing(Index1M,$H2887,TRUE,_xll.ohTrigger(RecalcTrigger,Trigger1M)),NA())</f>
        <v>1.1003855219988271E-2</v>
      </c>
      <c r="K2887" s="44">
        <f>IFERROR(_xll.qlIndexFixing(Index3M,H2887,TRUE,_xll.ohTrigger(RecalcTrigger,Trigger3M)),NA())</f>
        <v>1.0632362423605327E-2</v>
      </c>
      <c r="L2887" s="44">
        <f>IFERROR(_xll.qlIndexFixing(Index6M,$H2887,TRUE,_xll.ohTrigger(RecalcTrigger,Trigger6M)),NA())</f>
        <v>1.179980943363468E-2</v>
      </c>
      <c r="M2887" s="183">
        <f>IFERROR(_xll.qlIndexFixing(Index1Y,$H2887,TRUE,_xll.ohTrigger(RecalcTrigger,Trigger1Y)),NA())</f>
        <v>1.1664206020063551E-2</v>
      </c>
      <c r="N2887" s="182">
        <f>IFERROR(_xll.qlIndexFixing(ONIndex1M,I2887,TRUE,_xll.ohTrigger(RecalcTrigger,Trigger1M)),NA())</f>
        <v>1.0993238117658066E-2</v>
      </c>
      <c r="O2887" s="44">
        <f>IFERROR(_xll.qlIndexFixing(ONIndex3M,I2887,TRUE,_xll.ohTrigger(RecalcTrigger,Trigger3M)),NA())</f>
        <v>1.0601364347504472E-2</v>
      </c>
      <c r="P2887" s="44">
        <f>IFERROR(_xll.qlIndexFixing(ONIndex6M,I2887,TRUE,_xll.ohTrigger(RecalcTrigger,Trigger6M)),NA())</f>
        <v>1.1716913166823772E-2</v>
      </c>
      <c r="Q2887" s="183">
        <f>IFERROR(_xll.qlIndexFixing(ONIndex1Y,I2887,TRUE,_xll.ohTrigger(RecalcTrigger,Trigger1Y)),NA())</f>
        <v>1.1547443189252604E-2</v>
      </c>
    </row>
    <row r="2888" spans="2:17" x14ac:dyDescent="0.2">
      <c r="B2888" s="39" t="s">
        <v>42</v>
      </c>
      <c r="D2888" s="42">
        <f>_xll.qlCalendarAdvance(Calendar,$D2887,B2888,"f",FALSE)</f>
        <v>59714</v>
      </c>
      <c r="E2888" s="177">
        <f>_xll.qlInterestRateIndexValueDate(IndexON,D2888)</f>
        <v>59714</v>
      </c>
      <c r="F2888" s="193">
        <f>IFERROR(_xll.qlIndexFixing(IndexON,D2888,TRUE,_xll.ohTrigger(RecalcTrigger,TriggerON)),NA())</f>
        <v>1.1111259685376851E-2</v>
      </c>
      <c r="H2888" s="42">
        <f>_xll.qlCalendarAdvance(Calendar,$H2887,B2888,"f",FALSE)</f>
        <v>59714</v>
      </c>
      <c r="I2888" s="177">
        <f>_xll.qlInterestRateIndexValueDate(Index1M,$H2888)</f>
        <v>59716</v>
      </c>
      <c r="J2888" s="182">
        <f>IFERROR(_xll.qlIndexFixing(Index1M,$H2888,TRUE,_xll.ohTrigger(RecalcTrigger,Trigger1M)),NA())</f>
        <v>1.100788099191119E-2</v>
      </c>
      <c r="K2888" s="44">
        <f>IFERROR(_xll.qlIndexFixing(Index3M,H2888,TRUE,_xll.ohTrigger(RecalcTrigger,Trigger3M)),NA())</f>
        <v>1.0634125081457805E-2</v>
      </c>
      <c r="L2888" s="44">
        <f>IFERROR(_xll.qlIndexFixing(Index6M,$H2888,TRUE,_xll.ohTrigger(RecalcTrigger,Trigger6M)),NA())</f>
        <v>1.180364324458425E-2</v>
      </c>
      <c r="M2888" s="183">
        <f>IFERROR(_xll.qlIndexFixing(Index1Y,$H2888,TRUE,_xll.ohTrigger(RecalcTrigger,Trigger1Y)),NA())</f>
        <v>1.1666502756857107E-2</v>
      </c>
      <c r="N2888" s="182">
        <f>IFERROR(_xll.qlIndexFixing(ONIndex1M,I2888,TRUE,_xll.ohTrigger(RecalcTrigger,Trigger1M)),NA())</f>
        <v>1.0996739325221938E-2</v>
      </c>
      <c r="O2888" s="44">
        <f>IFERROR(_xll.qlIndexFixing(ONIndex3M,I2888,TRUE,_xll.ohTrigger(RecalcTrigger,Trigger3M)),NA())</f>
        <v>1.0603762790468707E-2</v>
      </c>
      <c r="P2888" s="44">
        <f>IFERROR(_xll.qlIndexFixing(ONIndex6M,I2888,TRUE,_xll.ohTrigger(RecalcTrigger,Trigger6M)),NA())</f>
        <v>1.1720623204460878E-2</v>
      </c>
      <c r="Q2888" s="183">
        <f>IFERROR(_xll.qlIndexFixing(ONIndex1Y,I2888,TRUE,_xll.ohTrigger(RecalcTrigger,Trigger1Y)),NA())</f>
        <v>1.1548602231474803E-2</v>
      </c>
    </row>
    <row r="2889" spans="2:17" x14ac:dyDescent="0.2">
      <c r="B2889" s="39" t="s">
        <v>42</v>
      </c>
      <c r="D2889" s="42">
        <f>_xll.qlCalendarAdvance(Calendar,$D2888,B2889,"f",FALSE)</f>
        <v>59721</v>
      </c>
      <c r="E2889" s="177">
        <f>_xll.qlInterestRateIndexValueDate(IndexON,D2889)</f>
        <v>59721</v>
      </c>
      <c r="F2889" s="193">
        <f>IFERROR(_xll.qlIndexFixing(IndexON,D2889,TRUE,_xll.ohTrigger(RecalcTrigger,TriggerON)),NA())</f>
        <v>1.1115160339736363E-2</v>
      </c>
      <c r="H2889" s="42">
        <f>_xll.qlCalendarAdvance(Calendar,$H2888,B2889,"f",FALSE)</f>
        <v>59721</v>
      </c>
      <c r="I2889" s="177">
        <f>_xll.qlInterestRateIndexValueDate(Index1M,$H2889)</f>
        <v>59723</v>
      </c>
      <c r="J2889" s="182">
        <f>IFERROR(_xll.qlIndexFixing(Index1M,$H2889,TRUE,_xll.ohTrigger(RecalcTrigger,Trigger1M)),NA())</f>
        <v>1.1011103970689889E-2</v>
      </c>
      <c r="K2889" s="44">
        <f>IFERROR(_xll.qlIndexFixing(Index3M,H2889,TRUE,_xll.ohTrigger(RecalcTrigger,Trigger3M)),NA())</f>
        <v>1.0638245285227851E-2</v>
      </c>
      <c r="L2889" s="44">
        <f>IFERROR(_xll.qlIndexFixing(Index6M,$H2889,TRUE,_xll.ohTrigger(RecalcTrigger,Trigger6M)),NA())</f>
        <v>1.1807485133253501E-2</v>
      </c>
      <c r="M2889" s="183">
        <f>IFERROR(_xll.qlIndexFixing(Index1Y,$H2889,TRUE,_xll.ohTrigger(RecalcTrigger,Trigger1Y)),NA())</f>
        <v>1.1668843991292203E-2</v>
      </c>
      <c r="N2889" s="182">
        <f>IFERROR(_xll.qlIndexFixing(ONIndex1M,I2889,TRUE,_xll.ohTrigger(RecalcTrigger,Trigger1M)),NA())</f>
        <v>1.1000298308569967E-2</v>
      </c>
      <c r="O2889" s="44">
        <f>IFERROR(_xll.qlIndexFixing(ONIndex3M,I2889,TRUE,_xll.ohTrigger(RecalcTrigger,Trigger3M)),NA())</f>
        <v>1.0606242162616297E-2</v>
      </c>
      <c r="P2889" s="44">
        <f>IFERROR(_xll.qlIndexFixing(ONIndex6M,I2889,TRUE,_xll.ohTrigger(RecalcTrigger,Trigger6M)),NA())</f>
        <v>1.1724341250651804E-2</v>
      </c>
      <c r="Q2889" s="183">
        <f>IFERROR(_xll.qlIndexFixing(ONIndex1Y,I2889,TRUE,_xll.ohTrigger(RecalcTrigger,Trigger1Y)),NA())</f>
        <v>1.1549803698081007E-2</v>
      </c>
    </row>
    <row r="2890" spans="2:17" x14ac:dyDescent="0.2">
      <c r="B2890" s="39" t="s">
        <v>42</v>
      </c>
      <c r="D2890" s="42">
        <f>_xll.qlCalendarAdvance(Calendar,$D2889,B2890,"f",FALSE)</f>
        <v>59728</v>
      </c>
      <c r="E2890" s="177">
        <f>_xll.qlInterestRateIndexValueDate(IndexON,D2890)</f>
        <v>59728</v>
      </c>
      <c r="F2890" s="193">
        <f>IFERROR(_xll.qlIndexFixing(IndexON,D2890,TRUE,_xll.ohTrigger(RecalcTrigger,TriggerON)),NA())</f>
        <v>1.1119119003133449E-2</v>
      </c>
      <c r="H2890" s="42">
        <f>_xll.qlCalendarAdvance(Calendar,$H2889,B2890,"f",FALSE)</f>
        <v>59728</v>
      </c>
      <c r="I2890" s="177">
        <f>_xll.qlInterestRateIndexValueDate(Index1M,$H2890)</f>
        <v>59730</v>
      </c>
      <c r="J2890" s="182">
        <f>IFERROR(_xll.qlIndexFixing(Index1M,$H2890,TRUE,_xll.ohTrigger(RecalcTrigger,Trigger1M)),NA())</f>
        <v>1.1014815365940372E-2</v>
      </c>
      <c r="K2890" s="44">
        <f>IFERROR(_xll.qlIndexFixing(Index3M,H2890,TRUE,_xll.ohTrigger(RecalcTrigger,Trigger3M)),NA())</f>
        <v>1.0641309661242066E-2</v>
      </c>
      <c r="L2890" s="44">
        <f>IFERROR(_xll.qlIndexFixing(Index6M,$H2890,TRUE,_xll.ohTrigger(RecalcTrigger,Trigger6M)),NA())</f>
        <v>1.1811335100747281E-2</v>
      </c>
      <c r="M2890" s="183">
        <f>IFERROR(_xll.qlIndexFixing(Index1Y,$H2890,TRUE,_xll.ohTrigger(RecalcTrigger,Trigger1Y)),NA())</f>
        <v>1.1671229784872119E-2</v>
      </c>
      <c r="N2890" s="182">
        <f>IFERROR(_xll.qlIndexFixing(ONIndex1M,I2890,TRUE,_xll.ohTrigger(RecalcTrigger,Trigger1M)),NA())</f>
        <v>1.1003915149556676E-2</v>
      </c>
      <c r="O2890" s="44">
        <f>IFERROR(_xll.qlIndexFixing(ONIndex3M,I2890,TRUE,_xll.ohTrigger(RecalcTrigger,Trigger3M)),NA())</f>
        <v>1.0608802583531585E-2</v>
      </c>
      <c r="P2890" s="44">
        <f>IFERROR(_xll.qlIndexFixing(ONIndex6M,I2890,TRUE,_xll.ohTrigger(RecalcTrigger,Trigger6M)),NA())</f>
        <v>1.1728067306435719E-2</v>
      </c>
      <c r="Q2890" s="183">
        <f>IFERROR(_xll.qlIndexFixing(ONIndex1Y,I2890,TRUE,_xll.ohTrigger(RecalcTrigger,Trigger1Y)),NA())</f>
        <v>1.1551047649502877E-2</v>
      </c>
    </row>
    <row r="2891" spans="2:17" x14ac:dyDescent="0.2">
      <c r="B2891" s="39" t="s">
        <v>42</v>
      </c>
      <c r="D2891" s="42">
        <f>_xll.qlCalendarAdvance(Calendar,$D2890,B2891,"f",FALSE)</f>
        <v>59735</v>
      </c>
      <c r="E2891" s="177">
        <f>_xll.qlInterestRateIndexValueDate(IndexON,D2891)</f>
        <v>59735</v>
      </c>
      <c r="F2891" s="193">
        <f>IFERROR(_xll.qlIndexFixing(IndexON,D2891,TRUE,_xll.ohTrigger(RecalcTrigger,TriggerON)),NA())</f>
        <v>1.1123135757102887E-2</v>
      </c>
      <c r="H2891" s="42">
        <f>_xll.qlCalendarAdvance(Calendar,$H2890,B2891,"f",FALSE)</f>
        <v>59735</v>
      </c>
      <c r="I2891" s="177">
        <f>_xll.qlInterestRateIndexValueDate(Index1M,$H2891)</f>
        <v>59737</v>
      </c>
      <c r="J2891" s="182">
        <f>IFERROR(_xll.qlIndexFixing(Index1M,$H2891,TRUE,_xll.ohTrigger(RecalcTrigger,Trigger1M)),NA())</f>
        <v>1.1018584883724737E-2</v>
      </c>
      <c r="K2891" s="44">
        <f>IFERROR(_xll.qlIndexFixing(Index3M,H2891,TRUE,_xll.ohTrigger(RecalcTrigger,Trigger3M)),NA())</f>
        <v>1.0644456161203924E-2</v>
      </c>
      <c r="L2891" s="44">
        <f>IFERROR(_xll.qlIndexFixing(Index6M,$H2891,TRUE,_xll.ohTrigger(RecalcTrigger,Trigger6M)),NA())</f>
        <v>1.1815193148170436E-2</v>
      </c>
      <c r="M2891" s="183">
        <f>IFERROR(_xll.qlIndexFixing(Index1Y,$H2891,TRUE,_xll.ohTrigger(RecalcTrigger,Trigger1Y)),NA())</f>
        <v>1.16736601991058E-2</v>
      </c>
      <c r="N2891" s="182">
        <f>IFERROR(_xll.qlIndexFixing(ONIndex1M,I2891,TRUE,_xll.ohTrigger(RecalcTrigger,Trigger1M)),NA())</f>
        <v>1.1007589929956652E-2</v>
      </c>
      <c r="O2891" s="44">
        <f>IFERROR(_xll.qlIndexFixing(ONIndex3M,I2891,TRUE,_xll.ohTrigger(RecalcTrigger,Trigger3M)),NA())</f>
        <v>1.0611444173198592E-2</v>
      </c>
      <c r="P2891" s="44">
        <f>IFERROR(_xll.qlIndexFixing(ONIndex6M,I2891,TRUE,_xll.ohTrigger(RecalcTrigger,Trigger6M)),NA())</f>
        <v>1.1731801373011663E-2</v>
      </c>
      <c r="Q2891" s="183">
        <f>IFERROR(_xll.qlIndexFixing(ONIndex1Y,I2891,TRUE,_xll.ohTrigger(RecalcTrigger,Trigger1Y)),NA())</f>
        <v>1.1552334146252008E-2</v>
      </c>
    </row>
    <row r="2892" spans="2:17" x14ac:dyDescent="0.2">
      <c r="B2892" s="39" t="s">
        <v>42</v>
      </c>
      <c r="D2892" s="42">
        <f>_xll.qlCalendarAdvance(Calendar,$D2891,B2892,"f",FALSE)</f>
        <v>59742</v>
      </c>
      <c r="E2892" s="177">
        <f>_xll.qlInterestRateIndexValueDate(IndexON,D2892)</f>
        <v>59742</v>
      </c>
      <c r="F2892" s="193">
        <f>IFERROR(_xll.qlIndexFixing(IndexON,D2892,TRUE,_xll.ohTrigger(RecalcTrigger,TriggerON)),NA())</f>
        <v>1.1127210683339328E-2</v>
      </c>
      <c r="H2892" s="42">
        <f>_xll.qlCalendarAdvance(Calendar,$H2891,B2892,"f",FALSE)</f>
        <v>59742</v>
      </c>
      <c r="I2892" s="177">
        <f>_xll.qlInterestRateIndexValueDate(Index1M,$H2892)</f>
        <v>59744</v>
      </c>
      <c r="J2892" s="182">
        <f>IFERROR(_xll.qlIndexFixing(Index1M,$H2892,TRUE,_xll.ohTrigger(RecalcTrigger,Trigger1M)),NA())</f>
        <v>1.1022412605998072E-2</v>
      </c>
      <c r="K2892" s="44">
        <f>IFERROR(_xll.qlIndexFixing(Index3M,H2892,TRUE,_xll.ohTrigger(RecalcTrigger,Trigger3M)),NA())</f>
        <v>1.0647684905476717E-2</v>
      </c>
      <c r="L2892" s="44">
        <f>IFERROR(_xll.qlIndexFixing(Index6M,$H2892,TRUE,_xll.ohTrigger(RecalcTrigger,Trigger6M)),NA())</f>
        <v>1.1819059276628676E-2</v>
      </c>
      <c r="M2892" s="183">
        <f>IFERROR(_xll.qlIndexFixing(Index1Y,$H2892,TRUE,_xll.ohTrigger(RecalcTrigger,Trigger1Y)),NA())</f>
        <v>1.1676135295510252E-2</v>
      </c>
      <c r="N2892" s="182">
        <f>IFERROR(_xll.qlIndexFixing(ONIndex1M,I2892,TRUE,_xll.ohTrigger(RecalcTrigger,Trigger1M)),NA())</f>
        <v>1.101132273178429E-2</v>
      </c>
      <c r="O2892" s="44">
        <f>IFERROR(_xll.qlIndexFixing(ONIndex3M,I2892,TRUE,_xll.ohTrigger(RecalcTrigger,Trigger3M)),NA())</f>
        <v>1.0614167051521406E-2</v>
      </c>
      <c r="P2892" s="44">
        <f>IFERROR(_xll.qlIndexFixing(ONIndex6M,I2892,TRUE,_xll.ohTrigger(RecalcTrigger,Trigger6M)),NA())</f>
        <v>1.1735543451418806E-2</v>
      </c>
      <c r="Q2892" s="183">
        <f>IFERROR(_xll.qlIndexFixing(ONIndex1Y,I2892,TRUE,_xll.ohTrigger(RecalcTrigger,Trigger1Y)),NA())</f>
        <v>1.1553663248839996E-2</v>
      </c>
    </row>
    <row r="2893" spans="2:17" x14ac:dyDescent="0.2">
      <c r="B2893" s="39" t="s">
        <v>42</v>
      </c>
      <c r="D2893" s="42">
        <f>_xll.qlCalendarAdvance(Calendar,$D2892,B2893,"f",FALSE)</f>
        <v>59749</v>
      </c>
      <c r="E2893" s="177">
        <f>_xll.qlInterestRateIndexValueDate(IndexON,D2893)</f>
        <v>59749</v>
      </c>
      <c r="F2893" s="193">
        <f>IFERROR(_xll.qlIndexFixing(IndexON,D2893,TRUE,_xll.ohTrigger(RecalcTrigger,TriggerON)),NA())</f>
        <v>1.1131343863377552E-2</v>
      </c>
      <c r="H2893" s="42">
        <f>_xll.qlCalendarAdvance(Calendar,$H2892,B2893,"f",FALSE)</f>
        <v>59749</v>
      </c>
      <c r="I2893" s="177">
        <f>_xll.qlInterestRateIndexValueDate(Index1M,$H2893)</f>
        <v>59751</v>
      </c>
      <c r="J2893" s="182">
        <f>IFERROR(_xll.qlIndexFixing(Index1M,$H2893,TRUE,_xll.ohTrigger(RecalcTrigger,Trigger1M)),NA())</f>
        <v>1.1026298614715466E-2</v>
      </c>
      <c r="K2893" s="44">
        <f>IFERROR(_xll.qlIndexFixing(Index3M,H2893,TRUE,_xll.ohTrigger(RecalcTrigger,Trigger3M)),NA())</f>
        <v>1.0650996014438198E-2</v>
      </c>
      <c r="L2893" s="44">
        <f>IFERROR(_xll.qlIndexFixing(Index6M,$H2893,TRUE,_xll.ohTrigger(RecalcTrigger,Trigger6M)),NA())</f>
        <v>1.1822933487227277E-2</v>
      </c>
      <c r="M2893" s="183">
        <f>IFERROR(_xll.qlIndexFixing(Index1Y,$H2893,TRUE,_xll.ohTrigger(RecalcTrigger,Trigger1Y)),NA())</f>
        <v>1.1678655135607488E-2</v>
      </c>
      <c r="N2893" s="182">
        <f>IFERROR(_xll.qlIndexFixing(ONIndex1M,I2893,TRUE,_xll.ohTrigger(RecalcTrigger,Trigger1M)),NA())</f>
        <v>1.1015113636734242E-2</v>
      </c>
      <c r="O2893" s="44">
        <f>IFERROR(_xll.qlIndexFixing(ONIndex3M,I2893,TRUE,_xll.ohTrigger(RecalcTrigger,Trigger3M)),NA())</f>
        <v>1.0616971338164305E-2</v>
      </c>
      <c r="P2893" s="44">
        <f>IFERROR(_xll.qlIndexFixing(ONIndex6M,I2893,TRUE,_xll.ohTrigger(RecalcTrigger,Trigger6M)),NA())</f>
        <v>1.173929354261638E-2</v>
      </c>
      <c r="Q2893" s="183">
        <f>IFERROR(_xll.qlIndexFixing(ONIndex1Y,I2893,TRUE,_xll.ohTrigger(RecalcTrigger,Trigger1Y)),NA())</f>
        <v>1.1555035017698501E-2</v>
      </c>
    </row>
    <row r="2894" spans="2:17" x14ac:dyDescent="0.2">
      <c r="B2894" s="39" t="s">
        <v>42</v>
      </c>
      <c r="D2894" s="42">
        <f>_xll.qlCalendarAdvance(Calendar,$D2893,B2894,"f",FALSE)</f>
        <v>59756</v>
      </c>
      <c r="E2894" s="177">
        <f>_xll.qlInterestRateIndexValueDate(IndexON,D2894)</f>
        <v>59756</v>
      </c>
      <c r="F2894" s="193">
        <f>IFERROR(_xll.qlIndexFixing(IndexON,D2894,TRUE,_xll.ohTrigger(RecalcTrigger,TriggerON)),NA())</f>
        <v>1.1135535378832273E-2</v>
      </c>
      <c r="H2894" s="42">
        <f>_xll.qlCalendarAdvance(Calendar,$H2893,B2894,"f",FALSE)</f>
        <v>59756</v>
      </c>
      <c r="I2894" s="177">
        <f>_xll.qlInterestRateIndexValueDate(Index1M,$H2894)</f>
        <v>59758</v>
      </c>
      <c r="J2894" s="182">
        <f>IFERROR(_xll.qlIndexFixing(Index1M,$H2894,TRUE,_xll.ohTrigger(RecalcTrigger,Trigger1M)),NA())</f>
        <v>1.1030242991834584E-2</v>
      </c>
      <c r="K2894" s="44">
        <f>IFERROR(_xll.qlIndexFixing(Index3M,H2894,TRUE,_xll.ohTrigger(RecalcTrigger,Trigger3M)),NA())</f>
        <v>1.0654389608465265E-2</v>
      </c>
      <c r="L2894" s="44">
        <f>IFERROR(_xll.qlIndexFixing(Index6M,$H2894,TRUE,_xll.ohTrigger(RecalcTrigger,Trigger6M)),NA())</f>
        <v>1.1826815781071951E-2</v>
      </c>
      <c r="M2894" s="183">
        <f>IFERROR(_xll.qlIndexFixing(Index1Y,$H2894,TRUE,_xll.ohTrigger(RecalcTrigger,Trigger1Y)),NA())</f>
        <v>1.1681219780927144E-2</v>
      </c>
      <c r="N2894" s="182">
        <f>IFERROR(_xll.qlIndexFixing(ONIndex1M,I2894,TRUE,_xll.ohTrigger(RecalcTrigger,Trigger1M)),NA())</f>
        <v>1.101896272666103E-2</v>
      </c>
      <c r="O2894" s="44">
        <f>IFERROR(_xll.qlIndexFixing(ONIndex3M,I2894,TRUE,_xll.ohTrigger(RecalcTrigger,Trigger3M)),NA())</f>
        <v>1.0619857153111312E-2</v>
      </c>
      <c r="P2894" s="44">
        <f>IFERROR(_xll.qlIndexFixing(ONIndex6M,I2894,TRUE,_xll.ohTrigger(RecalcTrigger,Trigger6M)),NA())</f>
        <v>1.1743051647643554E-2</v>
      </c>
      <c r="Q2894" s="183">
        <f>IFERROR(_xll.qlIndexFixing(ONIndex1Y,I2894,TRUE,_xll.ohTrigger(RecalcTrigger,Trigger1Y)),NA())</f>
        <v>1.1556449513179246E-2</v>
      </c>
    </row>
    <row r="2895" spans="2:17" x14ac:dyDescent="0.2">
      <c r="B2895" s="39" t="s">
        <v>42</v>
      </c>
      <c r="D2895" s="42">
        <f>_xll.qlCalendarAdvance(Calendar,$D2894,B2895,"f",FALSE)</f>
        <v>59763</v>
      </c>
      <c r="E2895" s="177">
        <f>_xll.qlInterestRateIndexValueDate(IndexON,D2895)</f>
        <v>59763</v>
      </c>
      <c r="F2895" s="193">
        <f>IFERROR(_xll.qlIndexFixing(IndexON,D2895,TRUE,_xll.ohTrigger(RecalcTrigger,TriggerON)),NA())</f>
        <v>1.1139785311637951E-2</v>
      </c>
      <c r="H2895" s="42">
        <f>_xll.qlCalendarAdvance(Calendar,$H2894,B2895,"f",FALSE)</f>
        <v>59763</v>
      </c>
      <c r="I2895" s="177">
        <f>_xll.qlInterestRateIndexValueDate(Index1M,$H2895)</f>
        <v>59765</v>
      </c>
      <c r="J2895" s="182">
        <f>IFERROR(_xll.qlIndexFixing(Index1M,$H2895,TRUE,_xll.ohTrigger(RecalcTrigger,Trigger1M)),NA())</f>
        <v>1.1034245819307937E-2</v>
      </c>
      <c r="K2895" s="44">
        <f>IFERROR(_xll.qlIndexFixing(Index3M,H2895,TRUE,_xll.ohTrigger(RecalcTrigger,Trigger3M)),NA())</f>
        <v>1.0657865807938219E-2</v>
      </c>
      <c r="L2895" s="44">
        <f>IFERROR(_xll.qlIndexFixing(Index6M,$H2895,TRUE,_xll.ohTrigger(RecalcTrigger,Trigger6M)),NA())</f>
        <v>1.1830706159268839E-2</v>
      </c>
      <c r="M2895" s="183">
        <f>IFERROR(_xll.qlIndexFixing(Index1Y,$H2895,TRUE,_xll.ohTrigger(RecalcTrigger,Trigger1Y)),NA())</f>
        <v>1.1683829293005609E-2</v>
      </c>
      <c r="N2895" s="182">
        <f>IFERROR(_xll.qlIndexFixing(ONIndex1M,I2895,TRUE,_xll.ohTrigger(RecalcTrigger,Trigger1M)),NA())</f>
        <v>1.1022870083419178E-2</v>
      </c>
      <c r="O2895" s="44">
        <f>IFERROR(_xll.qlIndexFixing(ONIndex3M,I2895,TRUE,_xll.ohTrigger(RecalcTrigger,Trigger3M)),NA())</f>
        <v>1.0622824616186577E-2</v>
      </c>
      <c r="P2895" s="44">
        <f>IFERROR(_xll.qlIndexFixing(ONIndex6M,I2895,TRUE,_xll.ohTrigger(RecalcTrigger,Trigger6M)),NA())</f>
        <v>1.1746817767619433E-2</v>
      </c>
      <c r="Q2895" s="183">
        <f>IFERROR(_xll.qlIndexFixing(ONIndex1Y,I2895,TRUE,_xll.ohTrigger(RecalcTrigger,Trigger1Y)),NA())</f>
        <v>1.1557906795873762E-2</v>
      </c>
    </row>
    <row r="2896" spans="2:17" x14ac:dyDescent="0.2">
      <c r="B2896" s="39" t="s">
        <v>42</v>
      </c>
      <c r="D2896" s="42">
        <f>_xll.qlCalendarAdvance(Calendar,$D2895,B2896,"f",FALSE)</f>
        <v>59770</v>
      </c>
      <c r="E2896" s="177">
        <f>_xll.qlInterestRateIndexValueDate(IndexON,D2896)</f>
        <v>59770</v>
      </c>
      <c r="F2896" s="193">
        <f>IFERROR(_xll.qlIndexFixing(IndexON,D2896,TRUE,_xll.ohTrigger(RecalcTrigger,TriggerON)),NA())</f>
        <v>1.1144093743089556E-2</v>
      </c>
      <c r="H2896" s="42">
        <f>_xll.qlCalendarAdvance(Calendar,$H2895,B2896,"f",FALSE)</f>
        <v>59770</v>
      </c>
      <c r="I2896" s="177">
        <f>_xll.qlInterestRateIndexValueDate(Index1M,$H2896)</f>
        <v>59772</v>
      </c>
      <c r="J2896" s="182">
        <f>IFERROR(_xll.qlIndexFixing(Index1M,$H2896,TRUE,_xll.ohTrigger(RecalcTrigger,Trigger1M)),NA())</f>
        <v>1.1038307179093191E-2</v>
      </c>
      <c r="K2896" s="44">
        <f>IFERROR(_xll.qlIndexFixing(Index3M,H2896,TRUE,_xll.ohTrigger(RecalcTrigger,Trigger3M)),NA())</f>
        <v>1.066142473324927E-2</v>
      </c>
      <c r="L2896" s="44">
        <f>IFERROR(_xll.qlIndexFixing(Index6M,$H2896,TRUE,_xll.ohTrigger(RecalcTrigger,Trigger6M)),NA())</f>
        <v>1.183460462292322E-2</v>
      </c>
      <c r="M2896" s="183">
        <f>IFERROR(_xll.qlIndexFixing(Index1Y,$H2896,TRUE,_xll.ohTrigger(RecalcTrigger,Trigger1Y)),NA())</f>
        <v>1.1686483733385808E-2</v>
      </c>
      <c r="N2896" s="182">
        <f>IFERROR(_xll.qlIndexFixing(ONIndex1M,I2896,TRUE,_xll.ohTrigger(RecalcTrigger,Trigger1M)),NA())</f>
        <v>1.1026835788703337E-2</v>
      </c>
      <c r="O2896" s="44">
        <f>IFERROR(_xll.qlIndexFixing(ONIndex3M,I2896,TRUE,_xll.ohTrigger(RecalcTrigger,Trigger3M)),NA())</f>
        <v>1.0625873847214251E-2</v>
      </c>
      <c r="P2896" s="44">
        <f>IFERROR(_xll.qlIndexFixing(ONIndex6M,I2896,TRUE,_xll.ohTrigger(RecalcTrigger,Trigger6M)),NA())</f>
        <v>1.1750591903663121E-2</v>
      </c>
      <c r="Q2896" s="183">
        <f>IFERROR(_xll.qlIndexFixing(ONIndex1Y,I2896,TRUE,_xll.ohTrigger(RecalcTrigger,Trigger1Y)),NA())</f>
        <v>1.1559406926373583E-2</v>
      </c>
    </row>
    <row r="2897" spans="2:17" x14ac:dyDescent="0.2">
      <c r="B2897" s="39" t="s">
        <v>42</v>
      </c>
      <c r="D2897" s="42">
        <f>_xll.qlCalendarAdvance(Calendar,$D2896,B2897,"f",FALSE)</f>
        <v>59777</v>
      </c>
      <c r="E2897" s="177">
        <f>_xll.qlInterestRateIndexValueDate(IndexON,D2897)</f>
        <v>59777</v>
      </c>
      <c r="F2897" s="193">
        <f>IFERROR(_xll.qlIndexFixing(IndexON,D2897,TRUE,_xll.ohTrigger(RecalcTrigger,TriggerON)),NA())</f>
        <v>1.1148460755201484E-2</v>
      </c>
      <c r="H2897" s="42">
        <f>_xll.qlCalendarAdvance(Calendar,$H2896,B2897,"f",FALSE)</f>
        <v>59777</v>
      </c>
      <c r="I2897" s="177">
        <f>_xll.qlInterestRateIndexValueDate(Index1M,$H2897)</f>
        <v>59779</v>
      </c>
      <c r="J2897" s="182">
        <f>IFERROR(_xll.qlIndexFixing(Index1M,$H2897,TRUE,_xll.ohTrigger(RecalcTrigger,Trigger1M)),NA())</f>
        <v>1.1041022727252983E-2</v>
      </c>
      <c r="K2897" s="44">
        <f>IFERROR(_xll.qlIndexFixing(Index3M,H2897,TRUE,_xll.ohTrigger(RecalcTrigger,Trigger3M)),NA())</f>
        <v>1.0663766598328711E-2</v>
      </c>
      <c r="L2897" s="44">
        <f>IFERROR(_xll.qlIndexFixing(Index6M,$H2897,TRUE,_xll.ohTrigger(RecalcTrigger,Trigger6M)),NA())</f>
        <v>1.1837083133174301E-2</v>
      </c>
      <c r="M2897" s="183">
        <f>IFERROR(_xll.qlIndexFixing(Index1Y,$H2897,TRUE,_xll.ohTrigger(RecalcTrigger,Trigger1Y)),NA())</f>
        <v>1.1687949960565821E-2</v>
      </c>
      <c r="N2897" s="182">
        <f>IFERROR(_xll.qlIndexFixing(ONIndex1M,I2897,TRUE,_xll.ohTrigger(RecalcTrigger,Trigger1M)),NA())</f>
        <v>1.1030859924368031E-2</v>
      </c>
      <c r="O2897" s="44">
        <f>IFERROR(_xll.qlIndexFixing(ONIndex3M,I2897,TRUE,_xll.ohTrigger(RecalcTrigger,Trigger3M)),NA())</f>
        <v>1.0629004966018485E-2</v>
      </c>
      <c r="P2897" s="44">
        <f>IFERROR(_xll.qlIndexFixing(ONIndex6M,I2897,TRUE,_xll.ohTrigger(RecalcTrigger,Trigger6M)),NA())</f>
        <v>1.175437405657398E-2</v>
      </c>
      <c r="Q2897" s="183">
        <f>IFERROR(_xll.qlIndexFixing(ONIndex1Y,I2897,TRUE,_xll.ohTrigger(RecalcTrigger,Trigger1Y)),NA())</f>
        <v>1.1560949964950495E-2</v>
      </c>
    </row>
    <row r="2898" spans="2:17" x14ac:dyDescent="0.2">
      <c r="B2898" s="39" t="s">
        <v>42</v>
      </c>
      <c r="D2898" s="42">
        <f>_xll.qlCalendarAdvance(Calendar,$D2897,B2898,"f",FALSE)</f>
        <v>59784</v>
      </c>
      <c r="E2898" s="177">
        <f>_xll.qlInterestRateIndexValueDate(IndexON,D2898)</f>
        <v>59784</v>
      </c>
      <c r="F2898" s="193">
        <f>IFERROR(_xll.qlIndexFixing(IndexON,D2898,TRUE,_xll.ohTrigger(RecalcTrigger,TriggerON)),NA())</f>
        <v>1.1152886429028896E-2</v>
      </c>
      <c r="H2898" s="42">
        <f>_xll.qlCalendarAdvance(Calendar,$H2897,B2898,"f",FALSE)</f>
        <v>59784</v>
      </c>
      <c r="I2898" s="177">
        <f>_xll.qlInterestRateIndexValueDate(Index1M,$H2898)</f>
        <v>59786</v>
      </c>
      <c r="J2898" s="182">
        <f>IFERROR(_xll.qlIndexFixing(Index1M,$H2898,TRUE,_xll.ohTrigger(RecalcTrigger,Trigger1M)),NA())</f>
        <v>1.1046605823445535E-2</v>
      </c>
      <c r="K2898" s="44">
        <f>IFERROR(_xll.qlIndexFixing(Index3M,H2898,TRUE,_xll.ohTrigger(RecalcTrigger,Trigger3M)),NA())</f>
        <v>1.0667473162046642E-2</v>
      </c>
      <c r="L2898" s="44">
        <f>IFERROR(_xll.qlIndexFixing(Index6M,$H2898,TRUE,_xll.ohTrigger(RecalcTrigger,Trigger6M)),NA())</f>
        <v>1.1840995652019031E-2</v>
      </c>
      <c r="M2898" s="183">
        <f>IFERROR(_xll.qlIndexFixing(Index1Y,$H2898,TRUE,_xll.ohTrigger(RecalcTrigger,Trigger1Y)),NA())</f>
        <v>1.1691927645255768E-2</v>
      </c>
      <c r="N2898" s="182">
        <f>IFERROR(_xll.qlIndexFixing(ONIndex1M,I2898,TRUE,_xll.ohTrigger(RecalcTrigger,Trigger1M)),NA())</f>
        <v>1.1034942572347717E-2</v>
      </c>
      <c r="O2898" s="44">
        <f>IFERROR(_xll.qlIndexFixing(ONIndex3M,I2898,TRUE,_xll.ohTrigger(RecalcTrigger,Trigger3M)),NA())</f>
        <v>1.0632218092343493E-2</v>
      </c>
      <c r="P2898" s="44">
        <f>IFERROR(_xll.qlIndexFixing(ONIndex6M,I2898,TRUE,_xll.ohTrigger(RecalcTrigger,Trigger6M)),NA())</f>
        <v>1.1758164227710921E-2</v>
      </c>
      <c r="Q2898" s="183">
        <f>IFERROR(_xll.qlIndexFixing(ONIndex1Y,I2898,TRUE,_xll.ohTrigger(RecalcTrigger,Trigger1Y)),NA())</f>
        <v>1.1562535972036159E-2</v>
      </c>
    </row>
    <row r="2899" spans="2:17" x14ac:dyDescent="0.2">
      <c r="B2899" s="39" t="s">
        <v>42</v>
      </c>
      <c r="D2899" s="42">
        <f>_xll.qlCalendarAdvance(Calendar,$D2898,B2899,"f",FALSE)</f>
        <v>59791</v>
      </c>
      <c r="E2899" s="177">
        <f>_xll.qlInterestRateIndexValueDate(IndexON,D2899)</f>
        <v>59791</v>
      </c>
      <c r="F2899" s="193">
        <f>IFERROR(_xll.qlIndexFixing(IndexON,D2899,TRUE,_xll.ohTrigger(RecalcTrigger,TriggerON)),NA())</f>
        <v>1.1157370846825998E-2</v>
      </c>
      <c r="H2899" s="42">
        <f>_xll.qlCalendarAdvance(Calendar,$H2898,B2899,"f",FALSE)</f>
        <v>59791</v>
      </c>
      <c r="I2899" s="177">
        <f>_xll.qlInterestRateIndexValueDate(Index1M,$H2899)</f>
        <v>59793</v>
      </c>
      <c r="J2899" s="182">
        <f>IFERROR(_xll.qlIndexFixing(Index1M,$H2899,TRUE,_xll.ohTrigger(RecalcTrigger,Trigger1M)),NA())</f>
        <v>1.105084327193054E-2</v>
      </c>
      <c r="K2899" s="44">
        <f>IFERROR(_xll.qlIndexFixing(Index3M,H2899,TRUE,_xll.ohTrigger(RecalcTrigger,Trigger3M)),NA())</f>
        <v>1.0671262779513068E-2</v>
      </c>
      <c r="L2899" s="44">
        <f>IFERROR(_xll.qlIndexFixing(Index6M,$H2899,TRUE,_xll.ohTrigger(RecalcTrigger,Trigger6M)),NA())</f>
        <v>1.1844916258479613E-2</v>
      </c>
      <c r="M2899" s="183">
        <f>IFERROR(_xll.qlIndexFixing(Index1Y,$H2899,TRUE,_xll.ohTrigger(RecalcTrigger,Trigger1Y)),NA())</f>
        <v>1.1694717239865355E-2</v>
      </c>
      <c r="N2899" s="182">
        <f>IFERROR(_xll.qlIndexFixing(ONIndex1M,I2899,TRUE,_xll.ohTrigger(RecalcTrigger,Trigger1M)),NA())</f>
        <v>1.1039083814496919E-2</v>
      </c>
      <c r="O2899" s="44">
        <f>IFERROR(_xll.qlIndexFixing(ONIndex3M,I2899,TRUE,_xll.ohTrigger(RecalcTrigger,Trigger3M)),NA())</f>
        <v>1.0635513346253234E-2</v>
      </c>
      <c r="P2899" s="44">
        <f>IFERROR(_xll.qlIndexFixing(ONIndex6M,I2899,TRUE,_xll.ohTrigger(RecalcTrigger,Trigger6M)),NA())</f>
        <v>1.1761962417953242E-2</v>
      </c>
      <c r="Q2899" s="183">
        <f>IFERROR(_xll.qlIndexFixing(ONIndex1Y,I2899,TRUE,_xll.ohTrigger(RecalcTrigger,Trigger1Y)),NA())</f>
        <v>1.1564165008381977E-2</v>
      </c>
    </row>
    <row r="2900" spans="2:17" x14ac:dyDescent="0.2">
      <c r="B2900" s="39" t="s">
        <v>42</v>
      </c>
      <c r="D2900" s="42">
        <f>_xll.qlCalendarAdvance(Calendar,$D2899,B2900,"f",FALSE)</f>
        <v>59798</v>
      </c>
      <c r="E2900" s="177">
        <f>_xll.qlInterestRateIndexValueDate(IndexON,D2900)</f>
        <v>59798</v>
      </c>
      <c r="F2900" s="193">
        <f>IFERROR(_xll.qlIndexFixing(IndexON,D2900,TRUE,_xll.ohTrigger(RecalcTrigger,TriggerON)),NA())</f>
        <v>1.1161914089887759E-2</v>
      </c>
      <c r="H2900" s="42">
        <f>_xll.qlCalendarAdvance(Calendar,$H2899,B2900,"f",FALSE)</f>
        <v>59798</v>
      </c>
      <c r="I2900" s="177">
        <f>_xll.qlInterestRateIndexValueDate(Index1M,$H2900)</f>
        <v>59800</v>
      </c>
      <c r="J2900" s="182">
        <f>IFERROR(_xll.qlIndexFixing(Index1M,$H2900,TRUE,_xll.ohTrigger(RecalcTrigger,Trigger1M)),NA())</f>
        <v>1.1055139580565846E-2</v>
      </c>
      <c r="K2900" s="44">
        <f>IFERROR(_xll.qlIndexFixing(Index3M,H2900,TRUE,_xll.ohTrigger(RecalcTrigger,Trigger3M)),NA())</f>
        <v>1.0675135571120474E-2</v>
      </c>
      <c r="L2900" s="44">
        <f>IFERROR(_xll.qlIndexFixing(Index6M,$H2900,TRUE,_xll.ohTrigger(RecalcTrigger,Trigger6M)),NA())</f>
        <v>1.1848844953661099E-2</v>
      </c>
      <c r="M2900" s="183">
        <f>IFERROR(_xll.qlIndexFixing(Index1Y,$H2900,TRUE,_xll.ohTrigger(RecalcTrigger,Trigger1Y)),NA())</f>
        <v>1.1697552009015672E-2</v>
      </c>
      <c r="N2900" s="182">
        <f>IFERROR(_xll.qlIndexFixing(ONIndex1M,I2900,TRUE,_xll.ohTrigger(RecalcTrigger,Trigger1M)),NA())</f>
        <v>1.1043283732430353E-2</v>
      </c>
      <c r="O2900" s="44">
        <f>IFERROR(_xll.qlIndexFixing(ONIndex3M,I2900,TRUE,_xll.ohTrigger(RecalcTrigger,Trigger3M)),NA())</f>
        <v>1.0638890847411986E-2</v>
      </c>
      <c r="P2900" s="44">
        <f>IFERROR(_xll.qlIndexFixing(ONIndex6M,I2900,TRUE,_xll.ohTrigger(RecalcTrigger,Trigger6M)),NA())</f>
        <v>1.1765768628420048E-2</v>
      </c>
      <c r="Q2900" s="183">
        <f>IFERROR(_xll.qlIndexFixing(ONIndex1Y,I2900,TRUE,_xll.ohTrigger(RecalcTrigger,Trigger1Y)),NA())</f>
        <v>1.1565837134179802E-2</v>
      </c>
    </row>
    <row r="2901" spans="2:17" x14ac:dyDescent="0.2">
      <c r="B2901" s="39" t="s">
        <v>42</v>
      </c>
      <c r="D2901" s="42">
        <f>_xll.qlCalendarAdvance(Calendar,$D2900,B2901,"f",FALSE)</f>
        <v>59805</v>
      </c>
      <c r="E2901" s="177">
        <f>_xll.qlInterestRateIndexValueDate(IndexON,D2901)</f>
        <v>59805</v>
      </c>
      <c r="F2901" s="193">
        <f>IFERROR(_xll.qlIndexFixing(IndexON,D2901,TRUE,_xll.ohTrigger(RecalcTrigger,TriggerON)),NA())</f>
        <v>1.1166516239828894E-2</v>
      </c>
      <c r="H2901" s="42">
        <f>_xll.qlCalendarAdvance(Calendar,$H2900,B2901,"f",FALSE)</f>
        <v>59805</v>
      </c>
      <c r="I2901" s="177">
        <f>_xll.qlInterestRateIndexValueDate(Index1M,$H2901)</f>
        <v>59807</v>
      </c>
      <c r="J2901" s="182">
        <f>IFERROR(_xll.qlIndexFixing(Index1M,$H2901,TRUE,_xll.ohTrigger(RecalcTrigger,Trigger1M)),NA())</f>
        <v>1.1060467946649218E-2</v>
      </c>
      <c r="K2901" s="44">
        <f>IFERROR(_xll.qlIndexFixing(Index3M,H2901,TRUE,_xll.ohTrigger(RecalcTrigger,Trigger3M)),NA())</f>
        <v>1.0680464461412714E-2</v>
      </c>
      <c r="L2901" s="44">
        <f>IFERROR(_xll.qlIndexFixing(Index6M,$H2901,TRUE,_xll.ohTrigger(RecalcTrigger,Trigger6M)),NA())</f>
        <v>1.185421826176947E-2</v>
      </c>
      <c r="M2901" s="183">
        <f>IFERROR(_xll.qlIndexFixing(Index1Y,$H2901,TRUE,_xll.ohTrigger(RecalcTrigger,Trigger1Y)),NA())</f>
        <v>1.1700857167230428E-2</v>
      </c>
      <c r="N2901" s="182">
        <f>IFERROR(_xll.qlIndexFixing(ONIndex1M,I2901,TRUE,_xll.ohTrigger(RecalcTrigger,Trigger1M)),NA())</f>
        <v>1.104754240824235E-2</v>
      </c>
      <c r="O2901" s="44">
        <f>IFERROR(_xll.qlIndexFixing(ONIndex3M,I2901,TRUE,_xll.ohTrigger(RecalcTrigger,Trigger3M)),NA())</f>
        <v>1.0642350715563964E-2</v>
      </c>
      <c r="P2901" s="44">
        <f>IFERROR(_xll.qlIndexFixing(ONIndex6M,I2901,TRUE,_xll.ohTrigger(RecalcTrigger,Trigger6M)),NA())</f>
        <v>1.1769582859990635E-2</v>
      </c>
      <c r="Q2901" s="183">
        <f>IFERROR(_xll.qlIndexFixing(ONIndex1Y,I2901,TRUE,_xll.ohTrigger(RecalcTrigger,Trigger1Y)),NA())</f>
        <v>1.1567552410021165E-2</v>
      </c>
    </row>
    <row r="2902" spans="2:17" x14ac:dyDescent="0.2">
      <c r="B2902" s="39" t="s">
        <v>42</v>
      </c>
      <c r="D2902" s="42">
        <f>_xll.qlCalendarAdvance(Calendar,$D2901,B2902,"f",FALSE)</f>
        <v>59812</v>
      </c>
      <c r="E2902" s="177">
        <f>_xll.qlInterestRateIndexValueDate(IndexON,D2902)</f>
        <v>59812</v>
      </c>
      <c r="F2902" s="193">
        <f>IFERROR(_xll.qlIndexFixing(IndexON,D2902,TRUE,_xll.ohTrigger(RecalcTrigger,TriggerON)),NA())</f>
        <v>1.1171177378423991E-2</v>
      </c>
      <c r="H2902" s="42">
        <f>_xll.qlCalendarAdvance(Calendar,$H2901,B2902,"f",FALSE)</f>
        <v>59812</v>
      </c>
      <c r="I2902" s="177">
        <f>_xll.qlInterestRateIndexValueDate(Index1M,$H2902)</f>
        <v>59814</v>
      </c>
      <c r="J2902" s="182">
        <f>IFERROR(_xll.qlIndexFixing(Index1M,$H2902,TRUE,_xll.ohTrigger(RecalcTrigger,Trigger1M)),NA())</f>
        <v>1.1063909106148972E-2</v>
      </c>
      <c r="K2902" s="44">
        <f>IFERROR(_xll.qlIndexFixing(Index3M,H2902,TRUE,_xll.ohTrigger(RecalcTrigger,Trigger3M)),NA())</f>
        <v>1.0684522270256546E-2</v>
      </c>
      <c r="L2902" s="44">
        <f>IFERROR(_xll.qlIndexFixing(Index6M,$H2902,TRUE,_xll.ohTrigger(RecalcTrigger,Trigger6M)),NA())</f>
        <v>1.185864496644126E-2</v>
      </c>
      <c r="M2902" s="183">
        <f>IFERROR(_xll.qlIndexFixing(Index1Y,$H2902,TRUE,_xll.ohTrigger(RecalcTrigger,Trigger1Y)),NA())</f>
        <v>1.1703357317253723E-2</v>
      </c>
      <c r="N2902" s="182">
        <f>IFERROR(_xll.qlIndexFixing(ONIndex1M,I2902,TRUE,_xll.ohTrigger(RecalcTrigger,Trigger1M)),NA())</f>
        <v>1.1051859923387752E-2</v>
      </c>
      <c r="O2902" s="44">
        <f>IFERROR(_xll.qlIndexFixing(ONIndex3M,I2902,TRUE,_xll.ohTrigger(RecalcTrigger,Trigger3M)),NA())</f>
        <v>1.0645893070773127E-2</v>
      </c>
      <c r="P2902" s="44">
        <f>IFERROR(_xll.qlIndexFixing(ONIndex6M,I2902,TRUE,_xll.ohTrigger(RecalcTrigger,Trigger6M)),NA())</f>
        <v>1.177340511394398E-2</v>
      </c>
      <c r="Q2902" s="183">
        <f>IFERROR(_xll.qlIndexFixing(ONIndex1Y,I2902,TRUE,_xll.ohTrigger(RecalcTrigger,Trigger1Y)),NA())</f>
        <v>1.156931089625779E-2</v>
      </c>
    </row>
    <row r="2903" spans="2:17" x14ac:dyDescent="0.2">
      <c r="B2903" s="39" t="s">
        <v>42</v>
      </c>
      <c r="D2903" s="42">
        <f>_xll.qlCalendarAdvance(Calendar,$D2902,B2903,"f",FALSE)</f>
        <v>59819</v>
      </c>
      <c r="E2903" s="177">
        <f>_xll.qlInterestRateIndexValueDate(IndexON,D2903)</f>
        <v>59819</v>
      </c>
      <c r="F2903" s="193">
        <f>IFERROR(_xll.qlIndexFixing(IndexON,D2903,TRUE,_xll.ohTrigger(RecalcTrigger,TriggerON)),NA())</f>
        <v>1.1175897587287764E-2</v>
      </c>
      <c r="H2903" s="42">
        <f>_xll.qlCalendarAdvance(Calendar,$H2902,B2903,"f",FALSE)</f>
        <v>59819</v>
      </c>
      <c r="I2903" s="177">
        <f>_xll.qlInterestRateIndexValueDate(Index1M,$H2903)</f>
        <v>59821</v>
      </c>
      <c r="J2903" s="182">
        <f>IFERROR(_xll.qlIndexFixing(Index1M,$H2903,TRUE,_xll.ohTrigger(RecalcTrigger,Trigger1M)),NA())</f>
        <v>1.1068382487027597E-2</v>
      </c>
      <c r="K2903" s="44">
        <f>IFERROR(_xll.qlIndexFixing(Index3M,H2903,TRUE,_xll.ohTrigger(RecalcTrigger,Trigger3M)),NA())</f>
        <v>1.0688663647828485E-2</v>
      </c>
      <c r="L2903" s="44">
        <f>IFERROR(_xll.qlIndexFixing(Index6M,$H2903,TRUE,_xll.ohTrigger(RecalcTrigger,Trigger6M)),NA())</f>
        <v>1.1862120354226607E-2</v>
      </c>
      <c r="M2903" s="183">
        <f>IFERROR(_xll.qlIndexFixing(Index1Y,$H2903,TRUE,_xll.ohTrigger(RecalcTrigger,Trigger1Y)),NA())</f>
        <v>1.1706327979515516E-2</v>
      </c>
      <c r="N2903" s="182">
        <f>IFERROR(_xll.qlIndexFixing(ONIndex1M,I2903,TRUE,_xll.ohTrigger(RecalcTrigger,Trigger1M)),NA())</f>
        <v>1.1056236360040828E-2</v>
      </c>
      <c r="O2903" s="44">
        <f>IFERROR(_xll.qlIndexFixing(ONIndex3M,I2903,TRUE,_xll.ohTrigger(RecalcTrigger,Trigger3M)),NA())</f>
        <v>1.0649518032703753E-2</v>
      </c>
      <c r="P2903" s="44">
        <f>IFERROR(_xll.qlIndexFixing(ONIndex6M,I2903,TRUE,_xll.ohTrigger(RecalcTrigger,Trigger6M)),NA())</f>
        <v>1.1777235391239316E-2</v>
      </c>
      <c r="Q2903" s="183">
        <f>IFERROR(_xll.qlIndexFixing(ONIndex1Y,I2903,TRUE,_xll.ohTrigger(RecalcTrigger,Trigger1Y)),NA())</f>
        <v>1.157111265364108E-2</v>
      </c>
    </row>
    <row r="2904" spans="2:17" x14ac:dyDescent="0.2">
      <c r="B2904" s="39" t="s">
        <v>42</v>
      </c>
      <c r="D2904" s="42">
        <f>_xll.qlCalendarAdvance(Calendar,$D2903,B2904,"f",FALSE)</f>
        <v>59826</v>
      </c>
      <c r="E2904" s="177">
        <f>_xll.qlInterestRateIndexValueDate(IndexON,D2904)</f>
        <v>59826</v>
      </c>
      <c r="F2904" s="193">
        <f>IFERROR(_xll.qlIndexFixing(IndexON,D2904,TRUE,_xll.ohTrigger(RecalcTrigger,TriggerON)),NA())</f>
        <v>1.1180676948114865E-2</v>
      </c>
      <c r="H2904" s="42">
        <f>_xll.qlCalendarAdvance(Calendar,$H2903,B2904,"f",FALSE)</f>
        <v>59826</v>
      </c>
      <c r="I2904" s="177">
        <f>_xll.qlInterestRateIndexValueDate(Index1M,$H2904)</f>
        <v>59828</v>
      </c>
      <c r="J2904" s="182">
        <f>IFERROR(_xll.qlIndexFixing(Index1M,$H2904,TRUE,_xll.ohTrigger(RecalcTrigger,Trigger1M)),NA())</f>
        <v>1.1072915055918134E-2</v>
      </c>
      <c r="K2904" s="44">
        <f>IFERROR(_xll.qlIndexFixing(Index3M,H2904,TRUE,_xll.ohTrigger(RecalcTrigger,Trigger3M)),NA())</f>
        <v>1.0692888714564959E-2</v>
      </c>
      <c r="L2904" s="44">
        <f>IFERROR(_xll.qlIndexFixing(Index6M,$H2904,TRUE,_xll.ohTrigger(RecalcTrigger,Trigger6M)),NA())</f>
        <v>1.186608354136421E-2</v>
      </c>
      <c r="M2904" s="183">
        <f>IFERROR(_xll.qlIndexFixing(Index1Y,$H2904,TRUE,_xll.ohTrigger(RecalcTrigger,Trigger1Y)),NA())</f>
        <v>1.1709344062667248E-2</v>
      </c>
      <c r="N2904" s="182">
        <f>IFERROR(_xll.qlIndexFixing(ONIndex1M,I2904,TRUE,_xll.ohTrigger(RecalcTrigger,Trigger1M)),NA())</f>
        <v>1.1060671799896227E-2</v>
      </c>
      <c r="O2904" s="44">
        <f>IFERROR(_xll.qlIndexFixing(ONIndex3M,I2904,TRUE,_xll.ohTrigger(RecalcTrigger,Trigger3M)),NA())</f>
        <v>1.0653225721419801E-2</v>
      </c>
      <c r="P2904" s="44">
        <f>IFERROR(_xll.qlIndexFixing(ONIndex6M,I2904,TRUE,_xll.ohTrigger(RecalcTrigger,Trigger6M)),NA())</f>
        <v>1.1781073692995747E-2</v>
      </c>
      <c r="Q2904" s="183">
        <f>IFERROR(_xll.qlIndexFixing(ONIndex1Y,I2904,TRUE,_xll.ohTrigger(RecalcTrigger,Trigger1Y)),NA())</f>
        <v>1.1572957742442824E-2</v>
      </c>
    </row>
    <row r="2905" spans="2:17" x14ac:dyDescent="0.2">
      <c r="B2905" s="39" t="s">
        <v>42</v>
      </c>
      <c r="D2905" s="42">
        <f>_xll.qlCalendarAdvance(Calendar,$D2904,B2905,"f",FALSE)</f>
        <v>59833</v>
      </c>
      <c r="E2905" s="177">
        <f>_xll.qlInterestRateIndexValueDate(IndexON,D2905)</f>
        <v>59833</v>
      </c>
      <c r="F2905" s="193">
        <f>IFERROR(_xll.qlIndexFixing(IndexON,D2905,TRUE,_xll.ohTrigger(RecalcTrigger,TriggerON)),NA())</f>
        <v>1.11855155422802E-2</v>
      </c>
      <c r="H2905" s="42">
        <f>_xll.qlCalendarAdvance(Calendar,$H2904,B2905,"f",FALSE)</f>
        <v>59833</v>
      </c>
      <c r="I2905" s="177">
        <f>_xll.qlInterestRateIndexValueDate(Index1M,$H2905)</f>
        <v>59835</v>
      </c>
      <c r="J2905" s="182">
        <f>IFERROR(_xll.qlIndexFixing(Index1M,$H2905,TRUE,_xll.ohTrigger(RecalcTrigger,Trigger1M)),NA())</f>
        <v>1.1077506894780827E-2</v>
      </c>
      <c r="K2905" s="44">
        <f>IFERROR(_xll.qlIndexFixing(Index3M,H2905,TRUE,_xll.ohTrigger(RecalcTrigger,Trigger3M)),NA())</f>
        <v>1.0697197590909199E-2</v>
      </c>
      <c r="L2905" s="44">
        <f>IFERROR(_xll.qlIndexFixing(Index6M,$H2905,TRUE,_xll.ohTrigger(RecalcTrigger,Trigger6M)),NA())</f>
        <v>1.1870054823916313E-2</v>
      </c>
      <c r="M2905" s="183">
        <f>IFERROR(_xll.qlIndexFixing(Index1Y,$H2905,TRUE,_xll.ohTrigger(RecalcTrigger,Trigger1Y)),NA())</f>
        <v>1.171240562831348E-2</v>
      </c>
      <c r="N2905" s="182">
        <f>IFERROR(_xll.qlIndexFixing(ONIndex1M,I2905,TRUE,_xll.ohTrigger(RecalcTrigger,Trigger1M)),NA())</f>
        <v>1.1065166324728537E-2</v>
      </c>
      <c r="O2905" s="44">
        <f>IFERROR(_xll.qlIndexFixing(ONIndex3M,I2905,TRUE,_xll.ohTrigger(RecalcTrigger,Trigger3M)),NA())</f>
        <v>1.0657016256425678E-2</v>
      </c>
      <c r="P2905" s="44">
        <f>IFERROR(_xll.qlIndexFixing(ONIndex6M,I2905,TRUE,_xll.ohTrigger(RecalcTrigger,Trigger6M)),NA())</f>
        <v>1.1784920020092571E-2</v>
      </c>
      <c r="Q2905" s="183">
        <f>IFERROR(_xll.qlIndexFixing(ONIndex1Y,I2905,TRUE,_xll.ohTrigger(RecalcTrigger,Trigger1Y)),NA())</f>
        <v>1.1574846223014745E-2</v>
      </c>
    </row>
    <row r="2906" spans="2:17" x14ac:dyDescent="0.2">
      <c r="B2906" s="39" t="s">
        <v>42</v>
      </c>
      <c r="D2906" s="42">
        <f>_xll.qlCalendarAdvance(Calendar,$D2905,B2906,"f",FALSE)</f>
        <v>59840</v>
      </c>
      <c r="E2906" s="177">
        <f>_xll.qlInterestRateIndexValueDate(IndexON,D2906)</f>
        <v>59840</v>
      </c>
      <c r="F2906" s="193">
        <f>IFERROR(_xll.qlIndexFixing(IndexON,D2906,TRUE,_xll.ohTrigger(RecalcTrigger,TriggerON)),NA())</f>
        <v>1.1190413451718229E-2</v>
      </c>
      <c r="H2906" s="42">
        <f>_xll.qlCalendarAdvance(Calendar,$H2905,B2906,"f",FALSE)</f>
        <v>59840</v>
      </c>
      <c r="I2906" s="177">
        <f>_xll.qlInterestRateIndexValueDate(Index1M,$H2906)</f>
        <v>59842</v>
      </c>
      <c r="J2906" s="182">
        <f>IFERROR(_xll.qlIndexFixing(Index1M,$H2906,TRUE,_xll.ohTrigger(RecalcTrigger,Trigger1M)),NA())</f>
        <v>1.1082158085591392E-2</v>
      </c>
      <c r="K2906" s="44">
        <f>IFERROR(_xll.qlIndexFixing(Index3M,H2906,TRUE,_xll.ohTrigger(RecalcTrigger,Trigger3M)),NA())</f>
        <v>1.0701590397307833E-2</v>
      </c>
      <c r="L2906" s="44">
        <f>IFERROR(_xll.qlIndexFixing(Index6M,$H2906,TRUE,_xll.ohTrigger(RecalcTrigger,Trigger6M)),NA())</f>
        <v>1.1872587049806448E-2</v>
      </c>
      <c r="M2906" s="183">
        <f>IFERROR(_xll.qlIndexFixing(Index1Y,$H2906,TRUE,_xll.ohTrigger(RecalcTrigger,Trigger1Y)),NA())</f>
        <v>1.1715512738066182E-2</v>
      </c>
      <c r="N2906" s="182">
        <f>IFERROR(_xll.qlIndexFixing(ONIndex1M,I2906,TRUE,_xll.ohTrigger(RecalcTrigger,Trigger1M)),NA())</f>
        <v>1.1069720016472218E-2</v>
      </c>
      <c r="O2906" s="44">
        <f>IFERROR(_xll.qlIndexFixing(ONIndex3M,I2906,TRUE,_xll.ohTrigger(RecalcTrigger,Trigger3M)),NA())</f>
        <v>1.0660889757785341E-2</v>
      </c>
      <c r="P2906" s="44">
        <f>IFERROR(_xll.qlIndexFixing(ONIndex6M,I2906,TRUE,_xll.ohTrigger(RecalcTrigger,Trigger6M)),NA())</f>
        <v>1.1788774373808764E-2</v>
      </c>
      <c r="Q2906" s="183">
        <f>IFERROR(_xll.qlIndexFixing(ONIndex1Y,I2906,TRUE,_xll.ohTrigger(RecalcTrigger,Trigger1Y)),NA())</f>
        <v>1.1576778156108247E-2</v>
      </c>
    </row>
    <row r="2907" spans="2:17" x14ac:dyDescent="0.2">
      <c r="B2907" s="39" t="s">
        <v>42</v>
      </c>
      <c r="D2907" s="42">
        <f>_xll.qlCalendarAdvance(Calendar,$D2906,B2907,"f",FALSE)</f>
        <v>59847</v>
      </c>
      <c r="E2907" s="177">
        <f>_xll.qlInterestRateIndexValueDate(IndexON,D2907)</f>
        <v>59847</v>
      </c>
      <c r="F2907" s="193">
        <f>IFERROR(_xll.qlIndexFixing(IndexON,D2907,TRUE,_xll.ohTrigger(RecalcTrigger,TriggerON)),NA())</f>
        <v>1.1195370758043666E-2</v>
      </c>
      <c r="H2907" s="42">
        <f>_xll.qlCalendarAdvance(Calendar,$H2906,B2907,"f",FALSE)</f>
        <v>59847</v>
      </c>
      <c r="I2907" s="177">
        <f>_xll.qlInterestRateIndexValueDate(Index1M,$H2907)</f>
        <v>59849</v>
      </c>
      <c r="J2907" s="182">
        <f>IFERROR(_xll.qlIndexFixing(Index1M,$H2907,TRUE,_xll.ohTrigger(RecalcTrigger,Trigger1M)),NA())</f>
        <v>1.1086868710317811E-2</v>
      </c>
      <c r="K2907" s="44">
        <f>IFERROR(_xll.qlIndexFixing(Index3M,H2907,TRUE,_xll.ohTrigger(RecalcTrigger,Trigger3M)),NA())</f>
        <v>1.0706067254217699E-2</v>
      </c>
      <c r="L2907" s="44">
        <f>IFERROR(_xll.qlIndexFixing(Index6M,$H2907,TRUE,_xll.ohTrigger(RecalcTrigger,Trigger6M)),NA())</f>
        <v>1.1876572396994533E-2</v>
      </c>
      <c r="M2907" s="183">
        <f>IFERROR(_xll.qlIndexFixing(Index1Y,$H2907,TRUE,_xll.ohTrigger(RecalcTrigger,Trigger1Y)),NA())</f>
        <v>1.1718665453543423E-2</v>
      </c>
      <c r="N2907" s="182">
        <f>IFERROR(_xll.qlIndexFixing(ONIndex1M,I2907,TRUE,_xll.ohTrigger(RecalcTrigger,Trigger1M)),NA())</f>
        <v>1.1074332956901856E-2</v>
      </c>
      <c r="O2907" s="44">
        <f>IFERROR(_xll.qlIndexFixing(ONIndex3M,I2907,TRUE,_xll.ohTrigger(RecalcTrigger,Trigger3M)),NA())</f>
        <v>1.0664846345562751E-2</v>
      </c>
      <c r="P2907" s="44">
        <f>IFERROR(_xll.qlIndexFixing(ONIndex6M,I2907,TRUE,_xll.ohTrigger(RecalcTrigger,Trigger6M)),NA())</f>
        <v>1.1792636754943686E-2</v>
      </c>
      <c r="Q2907" s="183">
        <f>IFERROR(_xll.qlIndexFixing(ONIndex1Y,I2907,TRUE,_xll.ohTrigger(RecalcTrigger,Trigger1Y)),NA())</f>
        <v>1.1578753602075054E-2</v>
      </c>
    </row>
    <row r="2908" spans="2:17" x14ac:dyDescent="0.2">
      <c r="B2908" s="39" t="s">
        <v>42</v>
      </c>
      <c r="D2908" s="42">
        <f>_xll.qlCalendarAdvance(Calendar,$D2907,B2908,"f",FALSE)</f>
        <v>59854</v>
      </c>
      <c r="E2908" s="177">
        <f>_xll.qlInterestRateIndexValueDate(IndexON,D2908)</f>
        <v>59854</v>
      </c>
      <c r="F2908" s="193">
        <f>IFERROR(_xll.qlIndexFixing(IndexON,D2908,TRUE,_xll.ohTrigger(RecalcTrigger,TriggerON)),NA())</f>
        <v>1.1200387542631418E-2</v>
      </c>
      <c r="H2908" s="42">
        <f>_xll.qlCalendarAdvance(Calendar,$H2907,B2908,"f",FALSE)</f>
        <v>59854</v>
      </c>
      <c r="I2908" s="177">
        <f>_xll.qlInterestRateIndexValueDate(Index1M,$H2908)</f>
        <v>59856</v>
      </c>
      <c r="J2908" s="182">
        <f>IFERROR(_xll.qlIndexFixing(Index1M,$H2908,TRUE,_xll.ohTrigger(RecalcTrigger,Trigger1M)),NA())</f>
        <v>1.1091638850925485E-2</v>
      </c>
      <c r="K2908" s="44">
        <f>IFERROR(_xll.qlIndexFixing(Index3M,H2908,TRUE,_xll.ohTrigger(RecalcTrigger,Trigger3M)),NA())</f>
        <v>1.0710628282098183E-2</v>
      </c>
      <c r="L2908" s="44">
        <f>IFERROR(_xll.qlIndexFixing(Index6M,$H2908,TRUE,_xll.ohTrigger(RecalcTrigger,Trigger6M)),NA())</f>
        <v>1.1880565841749633E-2</v>
      </c>
      <c r="M2908" s="183">
        <f>IFERROR(_xll.qlIndexFixing(Index1Y,$H2908,TRUE,_xll.ohTrigger(RecalcTrigger,Trigger1Y)),NA())</f>
        <v>1.1721863836371109E-2</v>
      </c>
      <c r="N2908" s="182">
        <f>IFERROR(_xll.qlIndexFixing(ONIndex1M,I2908,TRUE,_xll.ohTrigger(RecalcTrigger,Trigger1M)),NA())</f>
        <v>1.1079005227792038E-2</v>
      </c>
      <c r="O2908" s="44">
        <f>IFERROR(_xll.qlIndexFixing(ONIndex3M,I2908,TRUE,_xll.ohTrigger(RecalcTrigger,Trigger3M)),NA())</f>
        <v>1.066888613910244E-2</v>
      </c>
      <c r="P2908" s="44">
        <f>IFERROR(_xll.qlIndexFixing(ONIndex6M,I2908,TRUE,_xll.ohTrigger(RecalcTrigger,Trigger6M)),NA())</f>
        <v>1.1796507164776315E-2</v>
      </c>
      <c r="Q2908" s="183">
        <f>IFERROR(_xll.qlIndexFixing(ONIndex1Y,I2908,TRUE,_xll.ohTrigger(RecalcTrigger,Trigger1Y)),NA())</f>
        <v>1.1580772621346824E-2</v>
      </c>
    </row>
    <row r="2909" spans="2:17" x14ac:dyDescent="0.2">
      <c r="B2909" s="39" t="s">
        <v>42</v>
      </c>
      <c r="D2909" s="42">
        <f>_xll.qlCalendarAdvance(Calendar,$D2908,B2909,"f",FALSE)</f>
        <v>59861</v>
      </c>
      <c r="E2909" s="177">
        <f>_xll.qlInterestRateIndexValueDate(IndexON,D2909)</f>
        <v>59861</v>
      </c>
      <c r="F2909" s="193">
        <f>IFERROR(_xll.qlIndexFixing(IndexON,D2909,TRUE,_xll.ohTrigger(RecalcTrigger,TriggerON)),NA())</f>
        <v>1.1205463887336009E-2</v>
      </c>
      <c r="H2909" s="42">
        <f>_xll.qlCalendarAdvance(Calendar,$H2908,B2909,"f",FALSE)</f>
        <v>59861</v>
      </c>
      <c r="I2909" s="177">
        <f>_xll.qlInterestRateIndexValueDate(Index1M,$H2909)</f>
        <v>59863</v>
      </c>
      <c r="J2909" s="182">
        <f>IFERROR(_xll.qlIndexFixing(Index1M,$H2909,TRUE,_xll.ohTrigger(RecalcTrigger,Trigger1M)),NA())</f>
        <v>1.1096468589382395E-2</v>
      </c>
      <c r="K2909" s="44">
        <f>IFERROR(_xll.qlIndexFixing(Index3M,H2909,TRUE,_xll.ohTrigger(RecalcTrigger,Trigger3M)),NA())</f>
        <v>1.0715273601417177E-2</v>
      </c>
      <c r="L2909" s="44">
        <f>IFERROR(_xll.qlIndexFixing(Index6M,$H2909,TRUE,_xll.ohTrigger(RecalcTrigger,Trigger6M)),NA())</f>
        <v>1.188456738517899E-2</v>
      </c>
      <c r="M2909" s="183">
        <f>IFERROR(_xll.qlIndexFixing(Index1Y,$H2909,TRUE,_xll.ohTrigger(RecalcTrigger,Trigger1Y)),NA())</f>
        <v>1.1725107948182337E-2</v>
      </c>
      <c r="N2909" s="182">
        <f>IFERROR(_xll.qlIndexFixing(ONIndex1M,I2909,TRUE,_xll.ohTrigger(RecalcTrigger,Trigger1M)),NA())</f>
        <v>1.1083736910997288E-2</v>
      </c>
      <c r="O2909" s="44">
        <f>IFERROR(_xll.qlIndexFixing(ONIndex3M,I2909,TRUE,_xll.ohTrigger(RecalcTrigger,Trigger3M)),NA())</f>
        <v>1.0673009258308497E-2</v>
      </c>
      <c r="P2909" s="44">
        <f>IFERROR(_xll.qlIndexFixing(ONIndex6M,I2909,TRUE,_xll.ohTrigger(RecalcTrigger,Trigger6M)),NA())</f>
        <v>1.1800385604106012E-2</v>
      </c>
      <c r="Q2909" s="183">
        <f>IFERROR(_xll.qlIndexFixing(ONIndex1Y,I2909,TRUE,_xll.ohTrigger(RecalcTrigger,Trigger1Y)),NA())</f>
        <v>1.1582835274275283E-2</v>
      </c>
    </row>
    <row r="2910" spans="2:17" x14ac:dyDescent="0.2">
      <c r="B2910" s="39" t="s">
        <v>42</v>
      </c>
      <c r="D2910" s="42">
        <f>_xll.qlCalendarAdvance(Calendar,$D2909,B2910,"f",FALSE)</f>
        <v>59868</v>
      </c>
      <c r="E2910" s="177">
        <f>_xll.qlInterestRateIndexValueDate(IndexON,D2910)</f>
        <v>59868</v>
      </c>
      <c r="F2910" s="193">
        <f>IFERROR(_xll.qlIndexFixing(IndexON,D2910,TRUE,_xll.ohTrigger(RecalcTrigger,TriggerON)),NA())</f>
        <v>1.1210599873772154E-2</v>
      </c>
      <c r="H2910" s="42">
        <f>_xll.qlCalendarAdvance(Calendar,$H2909,B2910,"f",FALSE)</f>
        <v>59868</v>
      </c>
      <c r="I2910" s="177">
        <f>_xll.qlInterestRateIndexValueDate(Index1M,$H2910)</f>
        <v>59870</v>
      </c>
      <c r="J2910" s="182">
        <f>IFERROR(_xll.qlIndexFixing(Index1M,$H2910,TRUE,_xll.ohTrigger(RecalcTrigger,Trigger1M)),NA())</f>
        <v>1.1101358007669416E-2</v>
      </c>
      <c r="K2910" s="44">
        <f>IFERROR(_xll.qlIndexFixing(Index3M,H2910,TRUE,_xll.ohTrigger(RecalcTrigger,Trigger3M)),NA())</f>
        <v>1.0718464555519121E-2</v>
      </c>
      <c r="L2910" s="44">
        <f>IFERROR(_xll.qlIndexFixing(Index6M,$H2910,TRUE,_xll.ohTrigger(RecalcTrigger,Trigger6M)),NA())</f>
        <v>1.1888577028388535E-2</v>
      </c>
      <c r="M2910" s="183">
        <f>IFERROR(_xll.qlIndexFixing(Index1Y,$H2910,TRUE,_xll.ohTrigger(RecalcTrigger,Trigger1Y)),NA())</f>
        <v>1.1727032772850548E-2</v>
      </c>
      <c r="N2910" s="182">
        <f>IFERROR(_xll.qlIndexFixing(ONIndex1M,I2910,TRUE,_xll.ohTrigger(RecalcTrigger,Trigger1M)),NA())</f>
        <v>1.1088528088292193E-2</v>
      </c>
      <c r="O2910" s="44">
        <f>IFERROR(_xll.qlIndexFixing(ONIndex3M,I2910,TRUE,_xll.ohTrigger(RecalcTrigger,Trigger3M)),NA())</f>
        <v>1.0677215823484687E-2</v>
      </c>
      <c r="P2910" s="44">
        <f>IFERROR(_xll.qlIndexFixing(ONIndex6M,I2910,TRUE,_xll.ohTrigger(RecalcTrigger,Trigger6M)),NA())</f>
        <v>1.1804272074291688E-2</v>
      </c>
      <c r="Q2910" s="183">
        <f>IFERROR(_xll.qlIndexFixing(ONIndex1Y,I2910,TRUE,_xll.ohTrigger(RecalcTrigger,Trigger1Y)),NA())</f>
        <v>1.1584941621691769E-2</v>
      </c>
    </row>
    <row r="2911" spans="2:17" x14ac:dyDescent="0.2">
      <c r="B2911" s="39" t="s">
        <v>42</v>
      </c>
      <c r="D2911" s="42">
        <f>_xll.qlCalendarAdvance(Calendar,$D2910,B2911,"f",FALSE)</f>
        <v>59875</v>
      </c>
      <c r="E2911" s="177">
        <f>_xll.qlInterestRateIndexValueDate(IndexON,D2911)</f>
        <v>59875</v>
      </c>
      <c r="F2911" s="193">
        <f>IFERROR(_xll.qlIndexFixing(IndexON,D2911,TRUE,_xll.ohTrigger(RecalcTrigger,TriggerON)),NA())</f>
        <v>1.1215795583634502E-2</v>
      </c>
      <c r="H2911" s="42">
        <f>_xll.qlCalendarAdvance(Calendar,$H2910,B2911,"f",FALSE)</f>
        <v>59875</v>
      </c>
      <c r="I2911" s="177">
        <f>_xll.qlInterestRateIndexValueDate(Index1M,$H2911)</f>
        <v>59877</v>
      </c>
      <c r="J2911" s="182">
        <f>IFERROR(_xll.qlIndexFixing(Index1M,$H2911,TRUE,_xll.ohTrigger(RecalcTrigger,Trigger1M)),NA())</f>
        <v>1.1106307187757106E-2</v>
      </c>
      <c r="K2911" s="44">
        <f>IFERROR(_xll.qlIndexFixing(Index3M,H2911,TRUE,_xll.ohTrigger(RecalcTrigger,Trigger3M)),NA())</f>
        <v>1.0723260210263645E-2</v>
      </c>
      <c r="L2911" s="44">
        <f>IFERROR(_xll.qlIndexFixing(Index6M,$H2911,TRUE,_xll.ohTrigger(RecalcTrigger,Trigger6M)),NA())</f>
        <v>1.1894052584932726E-2</v>
      </c>
      <c r="M2911" s="183">
        <f>IFERROR(_xll.qlIndexFixing(Index1Y,$H2911,TRUE,_xll.ohTrigger(RecalcTrigger,Trigger1Y)),NA())</f>
        <v>1.173173360532135E-2</v>
      </c>
      <c r="N2911" s="182">
        <f>IFERROR(_xll.qlIndexFixing(ONIndex1M,I2911,TRUE,_xll.ohTrigger(RecalcTrigger,Trigger1M)),NA())</f>
        <v>1.1093378841691148E-2</v>
      </c>
      <c r="O2911" s="44">
        <f>IFERROR(_xll.qlIndexFixing(ONIndex3M,I2911,TRUE,_xll.ohTrigger(RecalcTrigger,Trigger3M)),NA())</f>
        <v>1.0681505954055481E-2</v>
      </c>
      <c r="P2911" s="44">
        <f>IFERROR(_xll.qlIndexFixing(ONIndex6M,I2911,TRUE,_xll.ohTrigger(RecalcTrigger,Trigger6M)),NA())</f>
        <v>1.1808166576292578E-2</v>
      </c>
      <c r="Q2911" s="183">
        <f>IFERROR(_xll.qlIndexFixing(ONIndex1Y,I2911,TRUE,_xll.ohTrigger(RecalcTrigger,Trigger1Y)),NA())</f>
        <v>1.1587091723708198E-2</v>
      </c>
    </row>
    <row r="2912" spans="2:17" x14ac:dyDescent="0.2">
      <c r="B2912" s="39" t="s">
        <v>42</v>
      </c>
      <c r="D2912" s="42">
        <f>_xll.qlCalendarAdvance(Calendar,$D2911,B2912,"f",FALSE)</f>
        <v>59882</v>
      </c>
      <c r="E2912" s="177">
        <f>_xll.qlInterestRateIndexValueDate(IndexON,D2912)</f>
        <v>59882</v>
      </c>
      <c r="F2912" s="193">
        <f>IFERROR(_xll.qlIndexFixing(IndexON,D2912,TRUE,_xll.ohTrigger(RecalcTrigger,TriggerON)),NA())</f>
        <v>1.1221051098377899E-2</v>
      </c>
      <c r="H2912" s="42">
        <f>_xll.qlCalendarAdvance(Calendar,$H2911,B2912,"f",FALSE)</f>
        <v>59882</v>
      </c>
      <c r="I2912" s="177">
        <f>_xll.qlInterestRateIndexValueDate(Index1M,$H2912)</f>
        <v>59884</v>
      </c>
      <c r="J2912" s="182">
        <f>IFERROR(_xll.qlIndexFixing(Index1M,$H2912,TRUE,_xll.ohTrigger(RecalcTrigger,Trigger1M)),NA())</f>
        <v>1.1111316211618602E-2</v>
      </c>
      <c r="K2912" s="44">
        <f>IFERROR(_xll.qlIndexFixing(Index3M,H2912,TRUE,_xll.ohTrigger(RecalcTrigger,Trigger3M)),NA())</f>
        <v>1.0728140484319288E-2</v>
      </c>
      <c r="L2912" s="44">
        <f>IFERROR(_xll.qlIndexFixing(Index6M,$H2912,TRUE,_xll.ohTrigger(RecalcTrigger,Trigger6M)),NA())</f>
        <v>1.1898080566387269E-2</v>
      </c>
      <c r="M2912" s="183">
        <f>IFERROR(_xll.qlIndexFixing(Index1Y,$H2912,TRUE,_xll.ohTrigger(RecalcTrigger,Trigger1Y)),NA())</f>
        <v>1.1735115273950394E-2</v>
      </c>
      <c r="N2912" s="182">
        <f>IFERROR(_xll.qlIndexFixing(ONIndex1M,I2912,TRUE,_xll.ohTrigger(RecalcTrigger,Trigger1M)),NA())</f>
        <v>1.1098289252808868E-2</v>
      </c>
      <c r="O2912" s="44">
        <f>IFERROR(_xll.qlIndexFixing(ONIndex3M,I2912,TRUE,_xll.ohTrigger(RecalcTrigger,Trigger3M)),NA())</f>
        <v>1.0685879769924966E-2</v>
      </c>
      <c r="P2912" s="44">
        <f>IFERROR(_xll.qlIndexFixing(ONIndex6M,I2912,TRUE,_xll.ohTrigger(RecalcTrigger,Trigger6M)),NA())</f>
        <v>1.1812069111067913E-2</v>
      </c>
      <c r="Q2912" s="183">
        <f>IFERROR(_xll.qlIndexFixing(ONIndex1Y,I2912,TRUE,_xll.ohTrigger(RecalcTrigger,Trigger1Y)),NA())</f>
        <v>1.1589285641075975E-2</v>
      </c>
    </row>
    <row r="2913" spans="2:17" x14ac:dyDescent="0.2">
      <c r="B2913" s="39" t="s">
        <v>42</v>
      </c>
      <c r="D2913" s="42">
        <f>_xll.qlCalendarAdvance(Calendar,$D2912,B2913,"f",FALSE)</f>
        <v>59889</v>
      </c>
      <c r="E2913" s="177">
        <f>_xll.qlInterestRateIndexValueDate(IndexON,D2913)</f>
        <v>59889</v>
      </c>
      <c r="F2913" s="193">
        <f>IFERROR(_xll.qlIndexFixing(IndexON,D2913,TRUE,_xll.ohTrigger(RecalcTrigger,TriggerON)),NA())</f>
        <v>1.1226366499617058E-2</v>
      </c>
      <c r="H2913" s="42">
        <f>_xll.qlCalendarAdvance(Calendar,$H2912,B2913,"f",FALSE)</f>
        <v>59889</v>
      </c>
      <c r="I2913" s="177">
        <f>_xll.qlInterestRateIndexValueDate(Index1M,$H2913)</f>
        <v>59891</v>
      </c>
      <c r="J2913" s="182">
        <f>IFERROR(_xll.qlIndexFixing(Index1M,$H2913,TRUE,_xll.ohTrigger(RecalcTrigger,Trigger1M)),NA())</f>
        <v>1.1116385161224467E-2</v>
      </c>
      <c r="K2913" s="44">
        <f>IFERROR(_xll.qlIndexFixing(Index3M,H2913,TRUE,_xll.ohTrigger(RecalcTrigger,Trigger3M)),NA())</f>
        <v>1.0733105498152325E-2</v>
      </c>
      <c r="L2913" s="44">
        <f>IFERROR(_xll.qlIndexFixing(Index6M,$H2913,TRUE,_xll.ohTrigger(RecalcTrigger,Trigger6M)),NA())</f>
        <v>1.1902116652114955E-2</v>
      </c>
      <c r="M2913" s="183">
        <f>IFERROR(_xll.qlIndexFixing(Index1Y,$H2913,TRUE,_xll.ohTrigger(RecalcTrigger,Trigger1Y)),NA())</f>
        <v>1.1738542918165501E-2</v>
      </c>
      <c r="N2913" s="182">
        <f>IFERROR(_xll.qlIndexFixing(ONIndex1M,I2913,TRUE,_xll.ohTrigger(RecalcTrigger,Trigger1M)),NA())</f>
        <v>1.1104690430636666E-2</v>
      </c>
      <c r="O2913" s="44">
        <f>IFERROR(_xll.qlIndexFixing(ONIndex3M,I2913,TRUE,_xll.ohTrigger(RecalcTrigger,Trigger3M)),NA())</f>
        <v>1.069162640653154E-2</v>
      </c>
      <c r="P2913" s="44">
        <f>IFERROR(_xll.qlIndexFixing(ONIndex6M,I2913,TRUE,_xll.ohTrigger(RecalcTrigger,Trigger6M)),NA())</f>
        <v>1.1817098460564779E-2</v>
      </c>
      <c r="Q2913" s="183">
        <f>IFERROR(_xll.qlIndexFixing(ONIndex1Y,I2913,TRUE,_xll.ohTrigger(RecalcTrigger,Trigger1Y)),NA())</f>
        <v>1.1592170870651231E-2</v>
      </c>
    </row>
    <row r="2914" spans="2:17" x14ac:dyDescent="0.2">
      <c r="B2914" s="39" t="s">
        <v>42</v>
      </c>
      <c r="D2914" s="42">
        <f>_xll.qlCalendarAdvance(Calendar,$D2913,B2914,"f",FALSE)</f>
        <v>59897</v>
      </c>
      <c r="E2914" s="177">
        <f>_xll.qlInterestRateIndexValueDate(IndexON,D2914)</f>
        <v>59897</v>
      </c>
      <c r="F2914" s="193">
        <f>IFERROR(_xll.qlIndexFixing(IndexON,D2914,TRUE,_xll.ohTrigger(RecalcTrigger,TriggerON)),NA())</f>
        <v>1.1232514679422323E-2</v>
      </c>
      <c r="H2914" s="42">
        <f>_xll.qlCalendarAdvance(Calendar,$H2913,B2914,"f",FALSE)</f>
        <v>59897</v>
      </c>
      <c r="I2914" s="177">
        <f>_xll.qlInterestRateIndexValueDate(Index1M,$H2914)</f>
        <v>59901</v>
      </c>
      <c r="J2914" s="182">
        <f>IFERROR(_xll.qlIndexFixing(Index1M,$H2914,TRUE,_xll.ohTrigger(RecalcTrigger,Trigger1M)),NA())</f>
        <v>1.1123730633153242E-2</v>
      </c>
      <c r="K2914" s="44">
        <f>IFERROR(_xll.qlIndexFixing(Index3M,H2914,TRUE,_xll.ohTrigger(RecalcTrigger,Trigger3M)),NA())</f>
        <v>1.0740345611473506E-2</v>
      </c>
      <c r="L2914" s="44">
        <f>IFERROR(_xll.qlIndexFixing(Index6M,$H2914,TRUE,_xll.ohTrigger(RecalcTrigger,Trigger6M)),NA())</f>
        <v>1.1906431410913942E-2</v>
      </c>
      <c r="M2914" s="183">
        <f>IFERROR(_xll.qlIndexFixing(Index1Y,$H2914,TRUE,_xll.ohTrigger(RecalcTrigger,Trigger1Y)),NA())</f>
        <v>1.1743048858433599E-2</v>
      </c>
      <c r="N2914" s="182">
        <f>IFERROR(_xll.qlIndexFixing(ONIndex1M,I2914,TRUE,_xll.ohTrigger(RecalcTrigger,Trigger1M)),NA())</f>
        <v>1.1109737509631401E-2</v>
      </c>
      <c r="O2914" s="44">
        <f>IFERROR(_xll.qlIndexFixing(ONIndex3M,I2914,TRUE,_xll.ohTrigger(RecalcTrigger,Trigger3M)),NA())</f>
        <v>1.0696191953192269E-2</v>
      </c>
      <c r="P2914" s="44">
        <f>IFERROR(_xll.qlIndexFixing(ONIndex6M,I2914,TRUE,_xll.ohTrigger(RecalcTrigger,Trigger6M)),NA())</f>
        <v>1.1821019359929963E-2</v>
      </c>
      <c r="Q2914" s="183">
        <f>IFERROR(_xll.qlIndexFixing(ONIndex1Y,I2914,TRUE,_xll.ohTrigger(RecalcTrigger,Trigger1Y)),NA())</f>
        <v>1.1594465164126433E-2</v>
      </c>
    </row>
    <row r="2915" spans="2:17" x14ac:dyDescent="0.2">
      <c r="B2915" s="39" t="s">
        <v>42</v>
      </c>
      <c r="D2915" s="42">
        <f>_xll.qlCalendarAdvance(Calendar,$D2914,B2915,"f",FALSE)</f>
        <v>59904</v>
      </c>
      <c r="E2915" s="177">
        <f>_xll.qlInterestRateIndexValueDate(IndexON,D2915)</f>
        <v>59904</v>
      </c>
      <c r="F2915" s="193">
        <f>IFERROR(_xll.qlIndexFixing(IndexON,D2915,TRUE,_xll.ohTrigger(RecalcTrigger,TriggerON)),NA())</f>
        <v>1.1237958684349181E-2</v>
      </c>
      <c r="H2915" s="42">
        <f>_xll.qlCalendarAdvance(Calendar,$H2914,B2915,"f",FALSE)</f>
        <v>59904</v>
      </c>
      <c r="I2915" s="177">
        <f>_xll.qlInterestRateIndexValueDate(Index1M,$H2915)</f>
        <v>59908</v>
      </c>
      <c r="J2915" s="182">
        <f>IFERROR(_xll.qlIndexFixing(Index1M,$H2915,TRUE,_xll.ohTrigger(RecalcTrigger,Trigger1M)),NA())</f>
        <v>1.112894545800905E-2</v>
      </c>
      <c r="K2915" s="44">
        <f>IFERROR(_xll.qlIndexFixing(Index3M,H2915,TRUE,_xll.ohTrigger(RecalcTrigger,Trigger3M)),NA())</f>
        <v>1.0746063048716809E-2</v>
      </c>
      <c r="L2915" s="44">
        <f>IFERROR(_xll.qlIndexFixing(Index6M,$H2915,TRUE,_xll.ohTrigger(RecalcTrigger,Trigger6M)),NA())</f>
        <v>1.191048504366868E-2</v>
      </c>
      <c r="M2915" s="183">
        <f>IFERROR(_xll.qlIndexFixing(Index1Y,$H2915,TRUE,_xll.ohTrigger(RecalcTrigger,Trigger1Y)),NA())</f>
        <v>1.1746584964759822E-2</v>
      </c>
      <c r="N2915" s="182">
        <f>IFERROR(_xll.qlIndexFixing(ONIndex1M,I2915,TRUE,_xll.ohTrigger(RecalcTrigger,Trigger1M)),NA())</f>
        <v>1.1114111271064431E-2</v>
      </c>
      <c r="O2915" s="44">
        <f>IFERROR(_xll.qlIndexFixing(ONIndex3M,I2915,TRUE,_xll.ohTrigger(RecalcTrigger,Trigger3M)),NA())</f>
        <v>1.0700172194448854E-2</v>
      </c>
      <c r="P2915" s="44">
        <f>IFERROR(_xll.qlIndexFixing(ONIndex6M,I2915,TRUE,_xll.ohTrigger(RecalcTrigger,Trigger6M)),NA())</f>
        <v>1.1824386527035102E-2</v>
      </c>
      <c r="Q2915" s="183">
        <f>IFERROR(_xll.qlIndexFixing(ONIndex1Y,I2915,TRUE,_xll.ohTrigger(RecalcTrigger,Trigger1Y)),NA())</f>
        <v>1.1596466730479094E-2</v>
      </c>
    </row>
    <row r="2916" spans="2:17" x14ac:dyDescent="0.2">
      <c r="B2916" s="39" t="s">
        <v>42</v>
      </c>
      <c r="D2916" s="42">
        <f>_xll.qlCalendarAdvance(Calendar,$D2915,B2916,"f",FALSE)</f>
        <v>59911</v>
      </c>
      <c r="E2916" s="177">
        <f>_xll.qlInterestRateIndexValueDate(IndexON,D2916)</f>
        <v>59911</v>
      </c>
      <c r="F2916" s="193">
        <f>IFERROR(_xll.qlIndexFixing(IndexON,D2916,TRUE,_xll.ohTrigger(RecalcTrigger,TriggerON)),NA())</f>
        <v>1.1243462832206674E-2</v>
      </c>
      <c r="H2916" s="42">
        <f>_xll.qlCalendarAdvance(Calendar,$H2915,B2916,"f",FALSE)</f>
        <v>59911</v>
      </c>
      <c r="I2916" s="177">
        <f>_xll.qlInterestRateIndexValueDate(Index1M,$H2916)</f>
        <v>59915</v>
      </c>
      <c r="J2916" s="182">
        <f>IFERROR(_xll.qlIndexFixing(Index1M,$H2916,TRUE,_xll.ohTrigger(RecalcTrigger,Trigger1M)),NA())</f>
        <v>1.1134220489685032E-2</v>
      </c>
      <c r="K2916" s="44">
        <f>IFERROR(_xll.qlIndexFixing(Index3M,H2916,TRUE,_xll.ohTrigger(RecalcTrigger,Trigger3M)),NA())</f>
        <v>1.0750773388372178E-2</v>
      </c>
      <c r="L2916" s="44">
        <f>IFERROR(_xll.qlIndexFixing(Index6M,$H2916,TRUE,_xll.ohTrigger(RecalcTrigger,Trigger6M)),NA())</f>
        <v>1.1914546783320112E-2</v>
      </c>
      <c r="M2916" s="183">
        <f>IFERROR(_xll.qlIndexFixing(Index1Y,$H2916,TRUE,_xll.ohTrigger(RecalcTrigger,Trigger1Y)),NA())</f>
        <v>1.1750167252197219E-2</v>
      </c>
      <c r="N2916" s="182">
        <f>IFERROR(_xll.qlIndexFixing(ONIndex1M,I2916,TRUE,_xll.ohTrigger(RecalcTrigger,Trigger1M)),NA())</f>
        <v>1.1119269707542401E-2</v>
      </c>
      <c r="O2916" s="44">
        <f>IFERROR(_xll.qlIndexFixing(ONIndex3M,I2916,TRUE,_xll.ohTrigger(RecalcTrigger,Trigger3M)),NA())</f>
        <v>1.0704893983248809E-2</v>
      </c>
      <c r="P2916" s="44">
        <f>IFERROR(_xll.qlIndexFixing(ONIndex6M,I2916,TRUE,_xll.ohTrigger(RecalcTrigger,Trigger6M)),NA())</f>
        <v>1.1828322351741249E-2</v>
      </c>
      <c r="Q2916" s="183">
        <f>IFERROR(_xll.qlIndexFixing(ONIndex1Y,I2916,TRUE,_xll.ohTrigger(RecalcTrigger,Trigger1Y)),NA())</f>
        <v>1.1598842812130528E-2</v>
      </c>
    </row>
    <row r="2917" spans="2:17" x14ac:dyDescent="0.2">
      <c r="B2917" s="39" t="s">
        <v>42</v>
      </c>
      <c r="D2917" s="42">
        <f>_xll.qlCalendarAdvance(Calendar,$D2916,B2917,"f",FALSE)</f>
        <v>59918</v>
      </c>
      <c r="E2917" s="177">
        <f>_xll.qlInterestRateIndexValueDate(IndexON,D2917)</f>
        <v>59918</v>
      </c>
      <c r="F2917" s="193">
        <f>IFERROR(_xll.qlIndexFixing(IndexON,D2917,TRUE,_xll.ohTrigger(RecalcTrigger,TriggerON)),NA())</f>
        <v>1.1249027205009199E-2</v>
      </c>
      <c r="H2917" s="42">
        <f>_xll.qlCalendarAdvance(Calendar,$H2916,B2917,"f",FALSE)</f>
        <v>59918</v>
      </c>
      <c r="I2917" s="177">
        <f>_xll.qlInterestRateIndexValueDate(Index1M,$H2917)</f>
        <v>59922</v>
      </c>
      <c r="J2917" s="182">
        <f>IFERROR(_xll.qlIndexFixing(Index1M,$H2917,TRUE,_xll.ohTrigger(RecalcTrigger,Trigger1M)),NA())</f>
        <v>1.1139555810149171E-2</v>
      </c>
      <c r="K2917" s="44">
        <f>IFERROR(_xll.qlIndexFixing(Index3M,H2917,TRUE,_xll.ohTrigger(RecalcTrigger,Trigger3M)),NA())</f>
        <v>1.0756115126607218E-2</v>
      </c>
      <c r="L2917" s="44">
        <f>IFERROR(_xll.qlIndexFixing(Index6M,$H2917,TRUE,_xll.ohTrigger(RecalcTrigger,Trigger6M)),NA())</f>
        <v>1.1918616630973284E-2</v>
      </c>
      <c r="M2917" s="183">
        <f>IFERROR(_xll.qlIndexFixing(Index1Y,$H2917,TRUE,_xll.ohTrigger(RecalcTrigger,Trigger1Y)),NA())</f>
        <v>1.1753795782434805E-2</v>
      </c>
      <c r="N2917" s="182">
        <f>IFERROR(_xll.qlIndexFixing(ONIndex1M,I2917,TRUE,_xll.ohTrigger(RecalcTrigger,Trigger1M)),NA())</f>
        <v>1.1124488222682416E-2</v>
      </c>
      <c r="O2917" s="44">
        <f>IFERROR(_xll.qlIndexFixing(ONIndex3M,I2917,TRUE,_xll.ohTrigger(RecalcTrigger,Trigger3M)),NA())</f>
        <v>1.0709700073894268E-2</v>
      </c>
      <c r="P2917" s="44">
        <f>IFERROR(_xll.qlIndexFixing(ONIndex6M,I2917,TRUE,_xll.ohTrigger(RecalcTrigger,Trigger6M)),NA())</f>
        <v>1.1832266214657494E-2</v>
      </c>
      <c r="Q2917" s="183">
        <f>IFERROR(_xll.qlIndexFixing(ONIndex1Y,I2917,TRUE,_xll.ohTrigger(RecalcTrigger,Trigger1Y)),NA())</f>
        <v>1.1601263020004637E-2</v>
      </c>
    </row>
    <row r="2918" spans="2:17" x14ac:dyDescent="0.2">
      <c r="B2918" s="39" t="s">
        <v>42</v>
      </c>
      <c r="D2918" s="42">
        <f>_xll.qlCalendarAdvance(Calendar,$D2917,B2918,"f",FALSE)</f>
        <v>59925</v>
      </c>
      <c r="E2918" s="177">
        <f>_xll.qlInterestRateIndexValueDate(IndexON,D2918)</f>
        <v>59925</v>
      </c>
      <c r="F2918" s="193">
        <f>IFERROR(_xll.qlIndexFixing(IndexON,D2918,TRUE,_xll.ohTrigger(RecalcTrigger,TriggerON)),NA())</f>
        <v>1.1254651884371469E-2</v>
      </c>
      <c r="H2918" s="42">
        <f>_xll.qlCalendarAdvance(Calendar,$H2917,B2918,"f",FALSE)</f>
        <v>59925</v>
      </c>
      <c r="I2918" s="177">
        <f>_xll.qlInterestRateIndexValueDate(Index1M,$H2918)</f>
        <v>59929</v>
      </c>
      <c r="J2918" s="182">
        <f>IFERROR(_xll.qlIndexFixing(Index1M,$H2918,TRUE,_xll.ohTrigger(RecalcTrigger,Trigger1M)),NA())</f>
        <v>1.1144951501390072E-2</v>
      </c>
      <c r="K2918" s="44">
        <f>IFERROR(_xll.qlIndexFixing(Index3M,H2918,TRUE,_xll.ohTrigger(RecalcTrigger,Trigger3M)),NA())</f>
        <v>1.0761542258702152E-2</v>
      </c>
      <c r="L2918" s="44">
        <f>IFERROR(_xll.qlIndexFixing(Index6M,$H2918,TRUE,_xll.ohTrigger(RecalcTrigger,Trigger6M)),NA())</f>
        <v>1.1922694587736324E-2</v>
      </c>
      <c r="M2918" s="183">
        <f>IFERROR(_xll.qlIndexFixing(Index1Y,$H2918,TRUE,_xll.ohTrigger(RecalcTrigger,Trigger1Y)),NA())</f>
        <v>1.1757470617170116E-2</v>
      </c>
      <c r="N2918" s="182">
        <f>IFERROR(_xll.qlIndexFixing(ONIndex1M,I2918,TRUE,_xll.ohTrigger(RecalcTrigger,Trigger1M)),NA())</f>
        <v>1.1129766898179128E-2</v>
      </c>
      <c r="O2918" s="44">
        <f>IFERROR(_xll.qlIndexFixing(ONIndex3M,I2918,TRUE,_xll.ohTrigger(RecalcTrigger,Trigger3M)),NA())</f>
        <v>1.0714590585969574E-2</v>
      </c>
      <c r="P2918" s="44">
        <f>IFERROR(_xll.qlIndexFixing(ONIndex6M,I2918,TRUE,_xll.ohTrigger(RecalcTrigger,Trigger6M)),NA())</f>
        <v>1.1836218116743069E-2</v>
      </c>
      <c r="Q2918" s="183">
        <f>IFERROR(_xll.qlIndexFixing(ONIndex1Y,I2918,TRUE,_xll.ohTrigger(RecalcTrigger,Trigger1Y)),NA())</f>
        <v>1.1603727414533083E-2</v>
      </c>
    </row>
    <row r="2919" spans="2:17" x14ac:dyDescent="0.2">
      <c r="B2919" s="39" t="s">
        <v>42</v>
      </c>
      <c r="D2919" s="42">
        <f>_xll.qlCalendarAdvance(Calendar,$D2918,B2919,"f",FALSE)</f>
        <v>59932</v>
      </c>
      <c r="E2919" s="177">
        <f>_xll.qlInterestRateIndexValueDate(IndexON,D2919)</f>
        <v>59932</v>
      </c>
      <c r="F2919" s="193">
        <f>IFERROR(_xll.qlIndexFixing(IndexON,D2919,TRUE,_xll.ohTrigger(RecalcTrigger,TriggerON)),NA())</f>
        <v>1.1260336951588457E-2</v>
      </c>
      <c r="H2919" s="42">
        <f>_xll.qlCalendarAdvance(Calendar,$H2918,B2919,"f",FALSE)</f>
        <v>59932</v>
      </c>
      <c r="I2919" s="177">
        <f>_xll.qlInterestRateIndexValueDate(Index1M,$H2919)</f>
        <v>59936</v>
      </c>
      <c r="J2919" s="182">
        <f>IFERROR(_xll.qlIndexFixing(Index1M,$H2919,TRUE,_xll.ohTrigger(RecalcTrigger,Trigger1M)),NA())</f>
        <v>1.1149273117343176E-2</v>
      </c>
      <c r="K2919" s="44">
        <f>IFERROR(_xll.qlIndexFixing(Index3M,H2919,TRUE,_xll.ohTrigger(RecalcTrigger,Trigger3M)),NA())</f>
        <v>1.0767054905164542E-2</v>
      </c>
      <c r="L2919" s="44">
        <f>IFERROR(_xll.qlIndexFixing(Index6M,$H2919,TRUE,_xll.ohTrigger(RecalcTrigger,Trigger6M)),NA())</f>
        <v>1.1926780654716918E-2</v>
      </c>
      <c r="M2919" s="183">
        <f>IFERROR(_xll.qlIndexFixing(Index1Y,$H2919,TRUE,_xll.ohTrigger(RecalcTrigger,Trigger1Y)),NA())</f>
        <v>1.1761191818107451E-2</v>
      </c>
      <c r="N2919" s="182">
        <f>IFERROR(_xll.qlIndexFixing(ONIndex1M,I2919,TRUE,_xll.ohTrigger(RecalcTrigger,Trigger1M)),NA())</f>
        <v>1.1135105816046931E-2</v>
      </c>
      <c r="O2919" s="44">
        <f>IFERROR(_xll.qlIndexFixing(ONIndex3M,I2919,TRUE,_xll.ohTrigger(RecalcTrigger,Trigger3M)),NA())</f>
        <v>1.0719565639298878E-2</v>
      </c>
      <c r="P2919" s="44">
        <f>IFERROR(_xll.qlIndexFixing(ONIndex6M,I2919,TRUE,_xll.ohTrigger(RecalcTrigger,Trigger6M)),NA())</f>
        <v>1.1840178059276951E-2</v>
      </c>
      <c r="Q2919" s="183">
        <f>IFERROR(_xll.qlIndexFixing(ONIndex1Y,I2919,TRUE,_xll.ohTrigger(RecalcTrigger,Trigger1Y)),NA())</f>
        <v>1.1606236056227459E-2</v>
      </c>
    </row>
    <row r="2920" spans="2:17" x14ac:dyDescent="0.2">
      <c r="B2920" s="39" t="s">
        <v>42</v>
      </c>
      <c r="D2920" s="42">
        <f>_xll.qlCalendarAdvance(Calendar,$D2919,B2920,"f",FALSE)</f>
        <v>59939</v>
      </c>
      <c r="E2920" s="177">
        <f>_xll.qlInterestRateIndexValueDate(IndexON,D2920)</f>
        <v>59939</v>
      </c>
      <c r="F2920" s="193">
        <f>IFERROR(_xll.qlIndexFixing(IndexON,D2920,TRUE,_xll.ohTrigger(RecalcTrigger,TriggerON)),NA())</f>
        <v>1.1266082488834428E-2</v>
      </c>
      <c r="H2920" s="42">
        <f>_xll.qlCalendarAdvance(Calendar,$H2919,B2920,"f",FALSE)</f>
        <v>59939</v>
      </c>
      <c r="I2920" s="177">
        <f>_xll.qlInterestRateIndexValueDate(Index1M,$H2920)</f>
        <v>59943</v>
      </c>
      <c r="J2920" s="182">
        <f>IFERROR(_xll.qlIndexFixing(Index1M,$H2920,TRUE,_xll.ohTrigger(RecalcTrigger,Trigger1M)),NA())</f>
        <v>1.1154780793790503E-2</v>
      </c>
      <c r="K2920" s="44">
        <f>IFERROR(_xll.qlIndexFixing(Index3M,H2920,TRUE,_xll.ohTrigger(RecalcTrigger,Trigger3M)),NA())</f>
        <v>1.0772653186508097E-2</v>
      </c>
      <c r="L2920" s="44">
        <f>IFERROR(_xll.qlIndexFixing(Index6M,$H2920,TRUE,_xll.ohTrigger(RecalcTrigger,Trigger6M)),NA())</f>
        <v>1.1930874833022747E-2</v>
      </c>
      <c r="M2920" s="183">
        <f>IFERROR(_xll.qlIndexFixing(Index1Y,$H2920,TRUE,_xll.ohTrigger(RecalcTrigger,Trigger1Y)),NA())</f>
        <v>1.1764959446959196E-2</v>
      </c>
      <c r="N2920" s="182">
        <f>IFERROR(_xll.qlIndexFixing(ONIndex1M,I2920,TRUE,_xll.ohTrigger(RecalcTrigger,Trigger1M)),NA())</f>
        <v>1.1140505057980477E-2</v>
      </c>
      <c r="O2920" s="44">
        <f>IFERROR(_xll.qlIndexFixing(ONIndex3M,I2920,TRUE,_xll.ohTrigger(RecalcTrigger,Trigger3M)),NA())</f>
        <v>1.0724625353866202E-2</v>
      </c>
      <c r="P2920" s="44">
        <f>IFERROR(_xll.qlIndexFixing(ONIndex6M,I2920,TRUE,_xll.ohTrigger(RecalcTrigger,Trigger6M)),NA())</f>
        <v>1.1844146043218373E-2</v>
      </c>
      <c r="Q2920" s="183">
        <f>IFERROR(_xll.qlIndexFixing(ONIndex1Y,I2920,TRUE,_xll.ohTrigger(RecalcTrigger,Trigger1Y)),NA())</f>
        <v>1.1608789005519426E-2</v>
      </c>
    </row>
    <row r="2921" spans="2:17" x14ac:dyDescent="0.2">
      <c r="B2921" s="39" t="s">
        <v>42</v>
      </c>
      <c r="D2921" s="42">
        <f>_xll.qlCalendarAdvance(Calendar,$D2920,B2921,"f",FALSE)</f>
        <v>59946</v>
      </c>
      <c r="E2921" s="177">
        <f>_xll.qlInterestRateIndexValueDate(IndexON,D2921)</f>
        <v>59946</v>
      </c>
      <c r="F2921" s="193">
        <f>IFERROR(_xll.qlIndexFixing(IndexON,D2921,TRUE,_xll.ohTrigger(RecalcTrigger,TriggerON)),NA())</f>
        <v>1.1271888577244482E-2</v>
      </c>
      <c r="H2921" s="42">
        <f>_xll.qlCalendarAdvance(Calendar,$H2920,B2921,"f",FALSE)</f>
        <v>59946</v>
      </c>
      <c r="I2921" s="177">
        <f>_xll.qlInterestRateIndexValueDate(Index1M,$H2921)</f>
        <v>59950</v>
      </c>
      <c r="J2921" s="182">
        <f>IFERROR(_xll.qlIndexFixing(Index1M,$H2921,TRUE,_xll.ohTrigger(RecalcTrigger,Trigger1M)),NA())</f>
        <v>1.1160349071328873E-2</v>
      </c>
      <c r="K2921" s="44">
        <f>IFERROR(_xll.qlIndexFixing(Index3M,H2921,TRUE,_xll.ohTrigger(RecalcTrigger,Trigger3M)),NA())</f>
        <v>1.0778337223254431E-2</v>
      </c>
      <c r="L2921" s="44">
        <f>IFERROR(_xll.qlIndexFixing(Index6M,$H2921,TRUE,_xll.ohTrigger(RecalcTrigger,Trigger6M)),NA())</f>
        <v>1.1934977123760624E-2</v>
      </c>
      <c r="M2921" s="183">
        <f>IFERROR(_xll.qlIndexFixing(Index1Y,$H2921,TRUE,_xll.ohTrigger(RecalcTrigger,Trigger1Y)),NA())</f>
        <v>1.1768773565443848E-2</v>
      </c>
      <c r="N2921" s="182">
        <f>IFERROR(_xll.qlIndexFixing(ONIndex1M,I2921,TRUE,_xll.ohTrigger(RecalcTrigger,Trigger1M)),NA())</f>
        <v>1.1145964705674416E-2</v>
      </c>
      <c r="O2921" s="44">
        <f>IFERROR(_xll.qlIndexFixing(ONIndex3M,I2921,TRUE,_xll.ohTrigger(RecalcTrigger,Trigger3M)),NA())</f>
        <v>1.072976984941576E-2</v>
      </c>
      <c r="P2921" s="44">
        <f>IFERROR(_xll.qlIndexFixing(ONIndex6M,I2921,TRUE,_xll.ohTrigger(RecalcTrigger,Trigger6M)),NA())</f>
        <v>1.1848122069446632E-2</v>
      </c>
      <c r="Q2921" s="183">
        <f>IFERROR(_xll.qlIndexFixing(ONIndex1Y,I2921,TRUE,_xll.ohTrigger(RecalcTrigger,Trigger1Y)),NA())</f>
        <v>1.161138632292058E-2</v>
      </c>
    </row>
    <row r="2922" spans="2:17" x14ac:dyDescent="0.2">
      <c r="B2922" s="39" t="s">
        <v>42</v>
      </c>
      <c r="D2922" s="42">
        <f>_xll.qlCalendarAdvance(Calendar,$D2921,B2922,"f",FALSE)</f>
        <v>59953</v>
      </c>
      <c r="E2922" s="177">
        <f>_xll.qlInterestRateIndexValueDate(IndexON,D2922)</f>
        <v>59953</v>
      </c>
      <c r="F2922" s="193">
        <f>IFERROR(_xll.qlIndexFixing(IndexON,D2922,TRUE,_xll.ohTrigger(RecalcTrigger,TriggerON)),NA())</f>
        <v>1.1277755298753078E-2</v>
      </c>
      <c r="H2922" s="42">
        <f>_xll.qlCalendarAdvance(Calendar,$H2921,B2922,"f",FALSE)</f>
        <v>59953</v>
      </c>
      <c r="I2922" s="177">
        <f>_xll.qlInterestRateIndexValueDate(Index1M,$H2922)</f>
        <v>59957</v>
      </c>
      <c r="J2922" s="182">
        <f>IFERROR(_xll.qlIndexFixing(Index1M,$H2922,TRUE,_xll.ohTrigger(RecalcTrigger,Trigger1M)),NA())</f>
        <v>1.1165978031923065E-2</v>
      </c>
      <c r="K2922" s="44">
        <f>IFERROR(_xll.qlIndexFixing(Index3M,H2922,TRUE,_xll.ohTrigger(RecalcTrigger,Trigger3M)),NA())</f>
        <v>1.078410713592867E-2</v>
      </c>
      <c r="L2922" s="44">
        <f>IFERROR(_xll.qlIndexFixing(Index6M,$H2922,TRUE,_xll.ohTrigger(RecalcTrigger,Trigger6M)),NA())</f>
        <v>1.1939087528038668E-2</v>
      </c>
      <c r="M2922" s="183">
        <f>IFERROR(_xll.qlIndexFixing(Index1Y,$H2922,TRUE,_xll.ohTrigger(RecalcTrigger,Trigger1Y)),NA())</f>
        <v>1.1772634235288426E-2</v>
      </c>
      <c r="N2922" s="182">
        <f>IFERROR(_xll.qlIndexFixing(ONIndex1M,I2922,TRUE,_xll.ohTrigger(RecalcTrigger,Trigger1M)),NA())</f>
        <v>1.1151484841303017E-2</v>
      </c>
      <c r="O2922" s="44">
        <f>IFERROR(_xll.qlIndexFixing(ONIndex3M,I2922,TRUE,_xll.ohTrigger(RecalcTrigger,Trigger3M)),NA())</f>
        <v>1.073499924585164E-2</v>
      </c>
      <c r="P2922" s="44">
        <f>IFERROR(_xll.qlIndexFixing(ONIndex6M,I2922,TRUE,_xll.ohTrigger(RecalcTrigger,Trigger6M)),NA())</f>
        <v>1.1852106139160767E-2</v>
      </c>
      <c r="Q2922" s="183">
        <f>IFERROR(_xll.qlIndexFixing(ONIndex1Y,I2922,TRUE,_xll.ohTrigger(RecalcTrigger,Trigger1Y)),NA())</f>
        <v>1.1614028068862581E-2</v>
      </c>
    </row>
    <row r="2923" spans="2:17" x14ac:dyDescent="0.2">
      <c r="B2923" s="39" t="s">
        <v>42</v>
      </c>
      <c r="D2923" s="42">
        <f>_xll.qlCalendarAdvance(Calendar,$D2922,B2923,"f",FALSE)</f>
        <v>59960</v>
      </c>
      <c r="E2923" s="177">
        <f>_xll.qlInterestRateIndexValueDate(IndexON,D2923)</f>
        <v>59960</v>
      </c>
      <c r="F2923" s="193">
        <f>IFERROR(_xll.qlIndexFixing(IndexON,D2923,TRUE,_xll.ohTrigger(RecalcTrigger,TriggerON)),NA())</f>
        <v>1.1283682735134803E-2</v>
      </c>
      <c r="H2923" s="42">
        <f>_xll.qlCalendarAdvance(Calendar,$H2922,B2923,"f",FALSE)</f>
        <v>59960</v>
      </c>
      <c r="I2923" s="177">
        <f>_xll.qlInterestRateIndexValueDate(Index1M,$H2923)</f>
        <v>59964</v>
      </c>
      <c r="J2923" s="182">
        <f>IFERROR(_xll.qlIndexFixing(Index1M,$H2923,TRUE,_xll.ohTrigger(RecalcTrigger,Trigger1M)),NA())</f>
        <v>1.1172838388620474E-2</v>
      </c>
      <c r="K2923" s="44">
        <f>IFERROR(_xll.qlIndexFixing(Index3M,H2923,TRUE,_xll.ohTrigger(RecalcTrigger,Trigger3M)),NA())</f>
        <v>1.0790559585842147E-2</v>
      </c>
      <c r="L2923" s="44">
        <f>IFERROR(_xll.qlIndexFixing(Index6M,$H2923,TRUE,_xll.ohTrigger(RecalcTrigger,Trigger6M)),NA())</f>
        <v>1.1944195591381124E-2</v>
      </c>
      <c r="M2923" s="183">
        <f>IFERROR(_xll.qlIndexFixing(Index1Y,$H2923,TRUE,_xll.ohTrigger(RecalcTrigger,Trigger1Y)),NA())</f>
        <v>1.1776040034372237E-2</v>
      </c>
      <c r="N2923" s="182">
        <f>IFERROR(_xll.qlIndexFixing(ONIndex1M,I2923,TRUE,_xll.ohTrigger(RecalcTrigger,Trigger1M)),NA())</f>
        <v>1.1157065546321121E-2</v>
      </c>
      <c r="O2923" s="44">
        <f>IFERROR(_xll.qlIndexFixing(ONIndex3M,I2923,TRUE,_xll.ohTrigger(RecalcTrigger,Trigger3M)),NA())</f>
        <v>1.0740313662918055E-2</v>
      </c>
      <c r="P2923" s="44">
        <f>IFERROR(_xll.qlIndexFixing(ONIndex6M,I2923,TRUE,_xll.ohTrigger(RecalcTrigger,Trigger6M)),NA())</f>
        <v>1.1856098253479885E-2</v>
      </c>
      <c r="Q2923" s="183">
        <f>IFERROR(_xll.qlIndexFixing(ONIndex1Y,I2923,TRUE,_xll.ohTrigger(RecalcTrigger,Trigger1Y)),NA())</f>
        <v>1.1616714304016895E-2</v>
      </c>
    </row>
    <row r="2924" spans="2:17" x14ac:dyDescent="0.2">
      <c r="B2924" s="39" t="s">
        <v>42</v>
      </c>
      <c r="D2924" s="42">
        <f>_xll.qlCalendarAdvance(Calendar,$D2923,B2924,"f",FALSE)</f>
        <v>59967</v>
      </c>
      <c r="E2924" s="177">
        <f>_xll.qlInterestRateIndexValueDate(IndexON,D2924)</f>
        <v>59967</v>
      </c>
      <c r="F2924" s="193">
        <f>IFERROR(_xll.qlIndexFixing(IndexON,D2924,TRUE,_xll.ohTrigger(RecalcTrigger,TriggerON)),NA())</f>
        <v>1.1289670967604692E-2</v>
      </c>
      <c r="H2924" s="42">
        <f>_xll.qlCalendarAdvance(Calendar,$H2923,B2924,"f",FALSE)</f>
        <v>59967</v>
      </c>
      <c r="I2924" s="177">
        <f>_xll.qlInterestRateIndexValueDate(Index1M,$H2924)</f>
        <v>59971</v>
      </c>
      <c r="J2924" s="182">
        <f>IFERROR(_xll.qlIndexFixing(Index1M,$H2924,TRUE,_xll.ohTrigger(RecalcTrigger,Trigger1M)),NA())</f>
        <v>1.1178598026171884E-2</v>
      </c>
      <c r="K2924" s="44">
        <f>IFERROR(_xll.qlIndexFixing(Index3M,H2924,TRUE,_xll.ohTrigger(RecalcTrigger,Trigger3M)),NA())</f>
        <v>1.079650796462386E-2</v>
      </c>
      <c r="L2924" s="44">
        <f>IFERROR(_xll.qlIndexFixing(Index6M,$H2924,TRUE,_xll.ohTrigger(RecalcTrigger,Trigger6M)),NA())</f>
        <v>1.1948323659346409E-2</v>
      </c>
      <c r="M2924" s="183">
        <f>IFERROR(_xll.qlIndexFixing(Index1Y,$H2924,TRUE,_xll.ohTrigger(RecalcTrigger,Trigger1Y)),NA())</f>
        <v>1.1779990489547495E-2</v>
      </c>
      <c r="N2924" s="182">
        <f>IFERROR(_xll.qlIndexFixing(ONIndex1M,I2924,TRUE,_xll.ohTrigger(RecalcTrigger,Trigger1M)),NA())</f>
        <v>1.1162706902823061E-2</v>
      </c>
      <c r="O2924" s="44">
        <f>IFERROR(_xll.qlIndexFixing(ONIndex3M,I2924,TRUE,_xll.ohTrigger(RecalcTrigger,Trigger3M)),NA())</f>
        <v>1.0745713220599029E-2</v>
      </c>
      <c r="P2924" s="44">
        <f>IFERROR(_xll.qlIndexFixing(ONIndex6M,I2924,TRUE,_xll.ohTrigger(RecalcTrigger,Trigger6M)),NA())</f>
        <v>1.1860098413363218E-2</v>
      </c>
      <c r="Q2924" s="183">
        <f>IFERROR(_xll.qlIndexFixing(ONIndex1Y,I2924,TRUE,_xll.ohTrigger(RecalcTrigger,Trigger1Y)),NA())</f>
        <v>1.1619445088495439E-2</v>
      </c>
    </row>
    <row r="2925" spans="2:17" x14ac:dyDescent="0.2">
      <c r="B2925" s="39" t="s">
        <v>42</v>
      </c>
      <c r="D2925" s="42">
        <f>_xll.qlCalendarAdvance(Calendar,$D2924,B2925,"f",FALSE)</f>
        <v>59974</v>
      </c>
      <c r="E2925" s="177">
        <f>_xll.qlInterestRateIndexValueDate(IndexON,D2925)</f>
        <v>59974</v>
      </c>
      <c r="F2925" s="193">
        <f>IFERROR(_xll.qlIndexFixing(IndexON,D2925,TRUE,_xll.ohTrigger(RecalcTrigger,TriggerON)),NA())</f>
        <v>1.1295720078017268E-2</v>
      </c>
      <c r="H2925" s="42">
        <f>_xll.qlCalendarAdvance(Calendar,$H2924,B2925,"f",FALSE)</f>
        <v>59974</v>
      </c>
      <c r="I2925" s="177">
        <f>_xll.qlInterestRateIndexValueDate(Index1M,$H2925)</f>
        <v>59978</v>
      </c>
      <c r="J2925" s="182">
        <f>IFERROR(_xll.qlIndexFixing(Index1M,$H2925,TRUE,_xll.ohTrigger(RecalcTrigger,Trigger1M)),NA())</f>
        <v>1.1184418608394539E-2</v>
      </c>
      <c r="K2925" s="44">
        <f>IFERROR(_xll.qlIndexFixing(Index3M,H2925,TRUE,_xll.ohTrigger(RecalcTrigger,Trigger3M)),NA())</f>
        <v>1.0802542592245818E-2</v>
      </c>
      <c r="L2925" s="44">
        <f>IFERROR(_xll.qlIndexFixing(Index6M,$H2925,TRUE,_xll.ohTrigger(RecalcTrigger,Trigger6M)),NA())</f>
        <v>1.1952459844965201E-2</v>
      </c>
      <c r="M2925" s="183">
        <f>IFERROR(_xll.qlIndexFixing(Index1Y,$H2925,TRUE,_xll.ohTrigger(RecalcTrigger,Trigger1Y)),NA())</f>
        <v>1.1783987675331396E-2</v>
      </c>
      <c r="N2925" s="182">
        <f>IFERROR(_xll.qlIndexFixing(ONIndex1M,I2925,TRUE,_xll.ohTrigger(RecalcTrigger,Trigger1M)),NA())</f>
        <v>1.1168408992503487E-2</v>
      </c>
      <c r="O2925" s="44">
        <f>IFERROR(_xll.qlIndexFixing(ONIndex3M,I2925,TRUE,_xll.ohTrigger(RecalcTrigger,Trigger3M)),NA())</f>
        <v>1.075119803855884E-2</v>
      </c>
      <c r="P2925" s="44">
        <f>IFERROR(_xll.qlIndexFixing(ONIndex6M,I2925,TRUE,_xll.ohTrigger(RecalcTrigger,Trigger6M)),NA())</f>
        <v>1.1864106619849935E-2</v>
      </c>
      <c r="Q2925" s="183">
        <f>IFERROR(_xll.qlIndexFixing(ONIndex1Y,I2925,TRUE,_xll.ohTrigger(RecalcTrigger,Trigger1Y)),NA())</f>
        <v>1.1622220482969681E-2</v>
      </c>
    </row>
    <row r="2926" spans="2:17" x14ac:dyDescent="0.2">
      <c r="B2926" s="39" t="s">
        <v>42</v>
      </c>
      <c r="D2926" s="42">
        <f>_xll.qlCalendarAdvance(Calendar,$D2925,B2926,"f",FALSE)</f>
        <v>59981</v>
      </c>
      <c r="E2926" s="177">
        <f>_xll.qlInterestRateIndexValueDate(IndexON,D2926)</f>
        <v>59981</v>
      </c>
      <c r="F2926" s="193">
        <f>IFERROR(_xll.qlIndexFixing(IndexON,D2926,TRUE,_xll.ohTrigger(RecalcTrigger,TriggerON)),NA())</f>
        <v>1.1301830148067182E-2</v>
      </c>
      <c r="H2926" s="42">
        <f>_xll.qlCalendarAdvance(Calendar,$H2925,B2926,"f",FALSE)</f>
        <v>59981</v>
      </c>
      <c r="I2926" s="177">
        <f>_xll.qlInterestRateIndexValueDate(Index1M,$H2926)</f>
        <v>59985</v>
      </c>
      <c r="J2926" s="182">
        <f>IFERROR(_xll.qlIndexFixing(Index1M,$H2926,TRUE,_xll.ohTrigger(RecalcTrigger,Trigger1M)),NA())</f>
        <v>1.1190300217274471E-2</v>
      </c>
      <c r="K2926" s="44">
        <f>IFERROR(_xll.qlIndexFixing(Index3M,H2926,TRUE,_xll.ohTrigger(RecalcTrigger,Trigger3M)),NA())</f>
        <v>1.0808663589268972E-2</v>
      </c>
      <c r="L2926" s="44">
        <f>IFERROR(_xll.qlIndexFixing(Index6M,$H2926,TRUE,_xll.ohTrigger(RecalcTrigger,Trigger6M)),NA())</f>
        <v>1.1956604149346175E-2</v>
      </c>
      <c r="M2926" s="183">
        <f>IFERROR(_xll.qlIndexFixing(Index1Y,$H2926,TRUE,_xll.ohTrigger(RecalcTrigger,Trigger1Y)),NA())</f>
        <v>1.178803165347728E-2</v>
      </c>
      <c r="N2926" s="182">
        <f>IFERROR(_xll.qlIndexFixing(ONIndex1M,I2926,TRUE,_xll.ohTrigger(RecalcTrigger,Trigger1M)),NA())</f>
        <v>1.1174171897136986E-2</v>
      </c>
      <c r="O2926" s="44">
        <f>IFERROR(_xll.qlIndexFixing(ONIndex3M,I2926,TRUE,_xll.ohTrigger(RecalcTrigger,Trigger3M)),NA())</f>
        <v>1.0756768236701575E-2</v>
      </c>
      <c r="P2926" s="44">
        <f>IFERROR(_xll.qlIndexFixing(ONIndex6M,I2926,TRUE,_xll.ohTrigger(RecalcTrigger,Trigger6M)),NA())</f>
        <v>1.1868122874059139E-2</v>
      </c>
      <c r="Q2926" s="183">
        <f>IFERROR(_xll.qlIndexFixing(ONIndex1Y,I2926,TRUE,_xll.ohTrigger(RecalcTrigger,Trigger1Y)),NA())</f>
        <v>1.1625040548031151E-2</v>
      </c>
    </row>
    <row r="2927" spans="2:17" x14ac:dyDescent="0.2">
      <c r="B2927" s="39" t="s">
        <v>42</v>
      </c>
      <c r="D2927" s="42">
        <f>_xll.qlCalendarAdvance(Calendar,$D2926,B2927,"f",FALSE)</f>
        <v>59988</v>
      </c>
      <c r="E2927" s="177">
        <f>_xll.qlInterestRateIndexValueDate(IndexON,D2927)</f>
        <v>59988</v>
      </c>
      <c r="F2927" s="193">
        <f>IFERROR(_xll.qlIndexFixing(IndexON,D2927,TRUE,_xll.ohTrigger(RecalcTrigger,TriggerON)),NA())</f>
        <v>1.1308001259289213E-2</v>
      </c>
      <c r="H2927" s="42">
        <f>_xll.qlCalendarAdvance(Calendar,$H2926,B2927,"f",FALSE)</f>
        <v>59988</v>
      </c>
      <c r="I2927" s="177">
        <f>_xll.qlInterestRateIndexValueDate(Index1M,$H2927)</f>
        <v>59992</v>
      </c>
      <c r="J2927" s="182">
        <f>IFERROR(_xll.qlIndexFixing(Index1M,$H2927,TRUE,_xll.ohTrigger(RecalcTrigger,Trigger1M)),NA())</f>
        <v>1.1195639218865239E-2</v>
      </c>
      <c r="K2927" s="44">
        <f>IFERROR(_xll.qlIndexFixing(Index3M,H2927,TRUE,_xll.ohTrigger(RecalcTrigger,Trigger3M)),NA())</f>
        <v>1.0814249057125025E-2</v>
      </c>
      <c r="L2927" s="44">
        <f>IFERROR(_xll.qlIndexFixing(Index6M,$H2927,TRUE,_xll.ohTrigger(RecalcTrigger,Trigger6M)),NA())</f>
        <v>1.1960258892711063E-2</v>
      </c>
      <c r="M2927" s="183">
        <f>IFERROR(_xll.qlIndexFixing(Index1Y,$H2927,TRUE,_xll.ohTrigger(RecalcTrigger,Trigger1Y)),NA())</f>
        <v>1.1792122485744844E-2</v>
      </c>
      <c r="N2927" s="182">
        <f>IFERROR(_xll.qlIndexFixing(ONIndex1M,I2927,TRUE,_xll.ohTrigger(RecalcTrigger,Trigger1M)),NA())</f>
        <v>1.1179995698737955E-2</v>
      </c>
      <c r="O2927" s="44">
        <f>IFERROR(_xll.qlIndexFixing(ONIndex3M,I2927,TRUE,_xll.ohTrigger(RecalcTrigger,Trigger3M)),NA())</f>
        <v>1.076242393493132E-2</v>
      </c>
      <c r="P2927" s="44">
        <f>IFERROR(_xll.qlIndexFixing(ONIndex6M,I2927,TRUE,_xll.ohTrigger(RecalcTrigger,Trigger6M)),NA())</f>
        <v>1.1872147176950065E-2</v>
      </c>
      <c r="Q2927" s="183">
        <f>IFERROR(_xll.qlIndexFixing(ONIndex1Y,I2927,TRUE,_xll.ohTrigger(RecalcTrigger,Trigger1Y)),NA())</f>
        <v>1.1627905343871703E-2</v>
      </c>
    </row>
    <row r="2928" spans="2:17" x14ac:dyDescent="0.2">
      <c r="B2928" s="39" t="s">
        <v>42</v>
      </c>
      <c r="D2928" s="42">
        <f>_xll.qlCalendarAdvance(Calendar,$D2927,B2928,"f",FALSE)</f>
        <v>59995</v>
      </c>
      <c r="E2928" s="177">
        <f>_xll.qlInterestRateIndexValueDate(IndexON,D2928)</f>
        <v>59995</v>
      </c>
      <c r="F2928" s="193">
        <f>IFERROR(_xll.qlIndexFixing(IndexON,D2928,TRUE,_xll.ohTrigger(RecalcTrigger,TriggerON)),NA())</f>
        <v>1.1316738044280683E-2</v>
      </c>
      <c r="H2928" s="42">
        <f>_xll.qlCalendarAdvance(Calendar,$H2927,B2928,"f",FALSE)</f>
        <v>59995</v>
      </c>
      <c r="I2928" s="177">
        <f>_xll.qlInterestRateIndexValueDate(Index1M,$H2928)</f>
        <v>60001</v>
      </c>
      <c r="J2928" s="182">
        <f>IFERROR(_xll.qlIndexFixing(Index1M,$H2928,TRUE,_xll.ohTrigger(RecalcTrigger,Trigger1M)),NA())</f>
        <v>1.1203363910167852E-2</v>
      </c>
      <c r="K2928" s="44">
        <f>IFERROR(_xll.qlIndexFixing(Index3M,H2928,TRUE,_xll.ohTrigger(RecalcTrigger,Trigger3M)),NA())</f>
        <v>1.0822349165266178E-2</v>
      </c>
      <c r="L2928" s="44">
        <f>IFERROR(_xll.qlIndexFixing(Index6M,$H2928,TRUE,_xll.ohTrigger(RecalcTrigger,Trigger6M)),NA())</f>
        <v>1.1965608733378579E-2</v>
      </c>
      <c r="M2928" s="183">
        <f>IFERROR(_xll.qlIndexFixing(Index1Y,$H2928,TRUE,_xll.ohTrigger(RecalcTrigger,Trigger1Y)),NA())</f>
        <v>1.1797451073510504E-2</v>
      </c>
      <c r="N2928" s="182">
        <f>IFERROR(_xll.qlIndexFixing(ONIndex1M,I2928,TRUE,_xll.ohTrigger(RecalcTrigger,Trigger1M)),NA())</f>
        <v>1.1188769358403405E-2</v>
      </c>
      <c r="O2928" s="44">
        <f>IFERROR(_xll.qlIndexFixing(ONIndex3M,I2928,TRUE,_xll.ohTrigger(RecalcTrigger,Trigger3M)),NA())</f>
        <v>1.0770974886158413E-2</v>
      </c>
      <c r="P2928" s="44">
        <f>IFERROR(_xll.qlIndexFixing(ONIndex6M,I2928,TRUE,_xll.ohTrigger(RecalcTrigger,Trigger6M)),NA())</f>
        <v>1.1878302106369532E-2</v>
      </c>
      <c r="Q2928" s="183">
        <f>IFERROR(_xll.qlIndexFixing(ONIndex1Y,I2928,TRUE,_xll.ohTrigger(RecalcTrigger,Trigger1Y)),NA())</f>
        <v>1.1632451780858588E-2</v>
      </c>
    </row>
    <row r="2929" spans="2:17" x14ac:dyDescent="0.2">
      <c r="B2929" s="39" t="s">
        <v>42</v>
      </c>
      <c r="D2929" s="42">
        <f>_xll.qlCalendarAdvance(Calendar,$D2928,B2929,"f",FALSE)</f>
        <v>60002</v>
      </c>
      <c r="E2929" s="177">
        <f>_xll.qlInterestRateIndexValueDate(IndexON,D2929)</f>
        <v>60002</v>
      </c>
      <c r="F2929" s="193">
        <f>IFERROR(_xll.qlIndexFixing(IndexON,D2929,TRUE,_xll.ohTrigger(RecalcTrigger,TriggerON)),NA())</f>
        <v>1.132052693202823E-2</v>
      </c>
      <c r="H2929" s="42">
        <f>_xll.qlCalendarAdvance(Calendar,$H2928,B2929,"f",FALSE)</f>
        <v>60002</v>
      </c>
      <c r="I2929" s="177">
        <f>_xll.qlInterestRateIndexValueDate(Index1M,$H2929)</f>
        <v>60006</v>
      </c>
      <c r="J2929" s="182">
        <f>IFERROR(_xll.qlIndexFixing(Index1M,$H2929,TRUE,_xll.ohTrigger(RecalcTrigger,Trigger1M)),NA())</f>
        <v>1.1207699171469798E-2</v>
      </c>
      <c r="K2929" s="44">
        <f>IFERROR(_xll.qlIndexFixing(Index3M,H2929,TRUE,_xll.ohTrigger(RecalcTrigger,Trigger3M)),NA())</f>
        <v>1.0826911176256688E-2</v>
      </c>
      <c r="L2929" s="44">
        <f>IFERROR(_xll.qlIndexFixing(Index6M,$H2929,TRUE,_xll.ohTrigger(RecalcTrigger,Trigger6M)),NA())</f>
        <v>1.196858666836789E-2</v>
      </c>
      <c r="M2929" s="183">
        <f>IFERROR(_xll.qlIndexFixing(Index1Y,$H2929,TRUE,_xll.ohTrigger(RecalcTrigger,Trigger1Y)),NA())</f>
        <v>1.1800444959724515E-2</v>
      </c>
      <c r="N2929" s="182">
        <f>IFERROR(_xll.qlIndexFixing(ONIndex1M,I2929,TRUE,_xll.ohTrigger(RecalcTrigger,Trigger1M)),NA())</f>
        <v>1.1191826319620901E-2</v>
      </c>
      <c r="O2929" s="44">
        <f>IFERROR(_xll.qlIndexFixing(ONIndex3M,I2929,TRUE,_xll.ohTrigger(RecalcTrigger,Trigger3M)),NA())</f>
        <v>1.0773992310788572E-2</v>
      </c>
      <c r="P2929" s="44">
        <f>IFERROR(_xll.qlIndexFixing(ONIndex6M,I2929,TRUE,_xll.ohTrigger(RecalcTrigger,Trigger6M)),NA())</f>
        <v>1.1880219933013692E-2</v>
      </c>
      <c r="Q2929" s="183">
        <f>IFERROR(_xll.qlIndexFixing(ONIndex1Y,I2929,TRUE,_xll.ohTrigger(RecalcTrigger,Trigger1Y)),NA())</f>
        <v>1.1633769370336111E-2</v>
      </c>
    </row>
    <row r="2930" spans="2:17" x14ac:dyDescent="0.2">
      <c r="B2930" s="39" t="s">
        <v>42</v>
      </c>
      <c r="D2930" s="42">
        <f>_xll.qlCalendarAdvance(Calendar,$D2929,B2930,"f",FALSE)</f>
        <v>60009</v>
      </c>
      <c r="E2930" s="177">
        <f>_xll.qlInterestRateIndexValueDate(IndexON,D2930)</f>
        <v>60009</v>
      </c>
      <c r="F2930" s="193">
        <f>IFERROR(_xll.qlIndexFixing(IndexON,D2930,TRUE,_xll.ohTrigger(RecalcTrigger,TriggerON)),NA())</f>
        <v>1.1326881656694709E-2</v>
      </c>
      <c r="H2930" s="42">
        <f>_xll.qlCalendarAdvance(Calendar,$H2929,B2930,"f",FALSE)</f>
        <v>60009</v>
      </c>
      <c r="I2930" s="177">
        <f>_xll.qlInterestRateIndexValueDate(Index1M,$H2930)</f>
        <v>60013</v>
      </c>
      <c r="J2930" s="182">
        <f>IFERROR(_xll.qlIndexFixing(Index1M,$H2930,TRUE,_xll.ohTrigger(RecalcTrigger,Trigger1M)),NA())</f>
        <v>1.1213821126916379E-2</v>
      </c>
      <c r="K2930" s="44">
        <f>IFERROR(_xll.qlIndexFixing(Index3M,H2930,TRUE,_xll.ohTrigger(RecalcTrigger,Trigger3M)),NA())</f>
        <v>1.0833372436092425E-2</v>
      </c>
      <c r="L2930" s="44">
        <f>IFERROR(_xll.qlIndexFixing(Index6M,$H2930,TRUE,_xll.ohTrigger(RecalcTrigger,Trigger6M)),NA())</f>
        <v>1.1972762739845585E-2</v>
      </c>
      <c r="M2930" s="183">
        <f>IFERROR(_xll.qlIndexFixing(Index1Y,$H2930,TRUE,_xll.ohTrigger(RecalcTrigger,Trigger1Y)),NA())</f>
        <v>1.1804676724995647E-2</v>
      </c>
      <c r="N2930" s="182">
        <f>IFERROR(_xll.qlIndexFixing(ONIndex1M,I2930,TRUE,_xll.ohTrigger(RecalcTrigger,Trigger1M)),NA())</f>
        <v>1.1197833302611926E-2</v>
      </c>
      <c r="O2930" s="44">
        <f>IFERROR(_xll.qlIndexFixing(ONIndex3M,I2930,TRUE,_xll.ohTrigger(RecalcTrigger,Trigger3M)),NA())</f>
        <v>1.0779905228224251E-2</v>
      </c>
      <c r="P2930" s="44">
        <f>IFERROR(_xll.qlIndexFixing(ONIndex6M,I2930,TRUE,_xll.ohTrigger(RecalcTrigger,Trigger6M)),NA())</f>
        <v>1.1884268388424601E-2</v>
      </c>
      <c r="Q2930" s="183">
        <f>IFERROR(_xll.qlIndexFixing(ONIndex1Y,I2930,TRUE,_xll.ohTrigger(RecalcTrigger,Trigger1Y)),NA())</f>
        <v>1.1636768721823287E-2</v>
      </c>
    </row>
    <row r="2931" spans="2:17" x14ac:dyDescent="0.2">
      <c r="B2931" s="39" t="s">
        <v>42</v>
      </c>
      <c r="D2931" s="42">
        <f>_xll.qlCalendarAdvance(Calendar,$D2930,B2931,"f",FALSE)</f>
        <v>60016</v>
      </c>
      <c r="E2931" s="177">
        <f>_xll.qlInterestRateIndexValueDate(IndexON,D2931)</f>
        <v>60016</v>
      </c>
      <c r="F2931" s="193">
        <f>IFERROR(_xll.qlIndexFixing(IndexON,D2931,TRUE,_xll.ohTrigger(RecalcTrigger,TriggerON)),NA())</f>
        <v>1.133329774931191E-2</v>
      </c>
      <c r="H2931" s="42">
        <f>_xll.qlCalendarAdvance(Calendar,$H2930,B2931,"f",FALSE)</f>
        <v>60016</v>
      </c>
      <c r="I2931" s="177">
        <f>_xll.qlInterestRateIndexValueDate(Index1M,$H2931)</f>
        <v>60020</v>
      </c>
      <c r="J2931" s="182">
        <f>IFERROR(_xll.qlIndexFixing(Index1M,$H2931,TRUE,_xll.ohTrigger(RecalcTrigger,Trigger1M)),NA())</f>
        <v>1.122000451112104E-2</v>
      </c>
      <c r="K2931" s="44">
        <f>IFERROR(_xll.qlIndexFixing(Index3M,H2931,TRUE,_xll.ohTrigger(RecalcTrigger,Trigger3M)),NA())</f>
        <v>1.083992065688528E-2</v>
      </c>
      <c r="L2931" s="44">
        <f>IFERROR(_xll.qlIndexFixing(Index6M,$H2931,TRUE,_xll.ohTrigger(RecalcTrigger,Trigger6M)),NA())</f>
        <v>1.1976946935234878E-2</v>
      </c>
      <c r="M2931" s="183">
        <f>IFERROR(_xll.qlIndexFixing(Index1Y,$H2931,TRUE,_xll.ohTrigger(RecalcTrigger,Trigger1Y)),NA())</f>
        <v>1.1808955591505634E-2</v>
      </c>
      <c r="N2931" s="182">
        <f>IFERROR(_xll.qlIndexFixing(ONIndex1M,I2931,TRUE,_xll.ohTrigger(RecalcTrigger,Trigger1M)),NA())</f>
        <v>1.120451181183757E-2</v>
      </c>
      <c r="O2931" s="44">
        <f>IFERROR(_xll.qlIndexFixing(ONIndex3M,I2931,TRUE,_xll.ohTrigger(RecalcTrigger,Trigger3M)),NA())</f>
        <v>1.0786497720776111E-2</v>
      </c>
      <c r="P2931" s="44">
        <f>IFERROR(_xll.qlIndexFixing(ONIndex6M,I2931,TRUE,_xll.ohTrigger(RecalcTrigger,Trigger6M)),NA())</f>
        <v>1.1888811280567069E-2</v>
      </c>
      <c r="Q2931" s="183">
        <f>IFERROR(_xll.qlIndexFixing(ONIndex1Y,I2931,TRUE,_xll.ohTrigger(RecalcTrigger,Trigger1Y)),NA())</f>
        <v>1.1640220516273558E-2</v>
      </c>
    </row>
    <row r="2932" spans="2:17" x14ac:dyDescent="0.2">
      <c r="B2932" s="39" t="s">
        <v>42</v>
      </c>
      <c r="D2932" s="42">
        <f>_xll.qlCalendarAdvance(Calendar,$D2931,B2932,"f",FALSE)</f>
        <v>60024</v>
      </c>
      <c r="E2932" s="177">
        <f>_xll.qlInterestRateIndexValueDate(IndexON,D2932)</f>
        <v>60024</v>
      </c>
      <c r="F2932" s="193">
        <f>IFERROR(_xll.qlIndexFixing(IndexON,D2932,TRUE,_xll.ohTrigger(RecalcTrigger,TriggerON)),NA())</f>
        <v>1.1341995051177278E-2</v>
      </c>
      <c r="H2932" s="42">
        <f>_xll.qlCalendarAdvance(Calendar,$H2931,B2932,"f",FALSE)</f>
        <v>60024</v>
      </c>
      <c r="I2932" s="177">
        <f>_xll.qlInterestRateIndexValueDate(Index1M,$H2932)</f>
        <v>60028</v>
      </c>
      <c r="J2932" s="182">
        <f>IFERROR(_xll.qlIndexFixing(Index1M,$H2932,TRUE,_xll.ohTrigger(RecalcTrigger,Trigger1M)),NA())</f>
        <v>1.1227773833144192E-2</v>
      </c>
      <c r="K2932" s="44">
        <f>IFERROR(_xll.qlIndexFixing(Index3M,H2932,TRUE,_xll.ohTrigger(RecalcTrigger,Trigger3M)),NA())</f>
        <v>1.0848166018508814E-2</v>
      </c>
      <c r="L2932" s="44">
        <f>IFERROR(_xll.qlIndexFixing(Index6M,$H2932,TRUE,_xll.ohTrigger(RecalcTrigger,Trigger6M)),NA())</f>
        <v>1.1982240200870832E-2</v>
      </c>
      <c r="M2932" s="183">
        <f>IFERROR(_xll.qlIndexFixing(Index1Y,$H2932,TRUE,_xll.ohTrigger(RecalcTrigger,Trigger1Y)),NA())</f>
        <v>1.1813903478922021E-2</v>
      </c>
      <c r="N2932" s="182">
        <f>IFERROR(_xll.qlIndexFixing(ONIndex1M,I2932,TRUE,_xll.ohTrigger(RecalcTrigger,Trigger1M)),NA())</f>
        <v>1.1210911677155266E-2</v>
      </c>
      <c r="O2932" s="44">
        <f>IFERROR(_xll.qlIndexFixing(ONIndex3M,I2932,TRUE,_xll.ohTrigger(RecalcTrigger,Trigger3M)),NA())</f>
        <v>1.0792865441606736E-2</v>
      </c>
      <c r="P2932" s="44">
        <f>IFERROR(_xll.qlIndexFixing(ONIndex6M,I2932,TRUE,_xll.ohTrigger(RecalcTrigger,Trigger6M)),NA())</f>
        <v>1.1892970768521138E-2</v>
      </c>
      <c r="Q2932" s="183">
        <f>IFERROR(_xll.qlIndexFixing(ONIndex1Y,I2932,TRUE,_xll.ohTrigger(RecalcTrigger,Trigger1Y)),NA())</f>
        <v>1.1643347420209338E-2</v>
      </c>
    </row>
    <row r="2933" spans="2:17" x14ac:dyDescent="0.2">
      <c r="B2933" s="39" t="s">
        <v>42</v>
      </c>
      <c r="D2933" s="42">
        <f>_xll.qlCalendarAdvance(Calendar,$D2932,B2933,"f",FALSE)</f>
        <v>60031</v>
      </c>
      <c r="E2933" s="177">
        <f>_xll.qlInterestRateIndexValueDate(IndexON,D2933)</f>
        <v>60031</v>
      </c>
      <c r="F2933" s="193">
        <f>IFERROR(_xll.qlIndexFixing(IndexON,D2933,TRUE,_xll.ohTrigger(RecalcTrigger,TriggerON)),NA())</f>
        <v>1.1348552133201295E-2</v>
      </c>
      <c r="H2933" s="42">
        <f>_xll.qlCalendarAdvance(Calendar,$H2932,B2933,"f",FALSE)</f>
        <v>60031</v>
      </c>
      <c r="I2933" s="177">
        <f>_xll.qlInterestRateIndexValueDate(Index1M,$H2933)</f>
        <v>60035</v>
      </c>
      <c r="J2933" s="182">
        <f>IFERROR(_xll.qlIndexFixing(Index1M,$H2933,TRUE,_xll.ohTrigger(RecalcTrigger,Trigger1M)),NA())</f>
        <v>1.123409373125355E-2</v>
      </c>
      <c r="K2933" s="44">
        <f>IFERROR(_xll.qlIndexFixing(Index3M,H2933,TRUE,_xll.ohTrigger(RecalcTrigger,Trigger3M)),NA())</f>
        <v>1.0854907446503782E-2</v>
      </c>
      <c r="L2933" s="44">
        <f>IFERROR(_xll.qlIndexFixing(Index6M,$H2933,TRUE,_xll.ohTrigger(RecalcTrigger,Trigger6M)),NA())</f>
        <v>1.1986442528669617E-2</v>
      </c>
      <c r="M2933" s="183">
        <f>IFERROR(_xll.qlIndexFixing(Index1Y,$H2933,TRUE,_xll.ohTrigger(RecalcTrigger,Trigger1Y)),NA())</f>
        <v>1.1818283484765629E-2</v>
      </c>
      <c r="N2933" s="182">
        <f>IFERROR(_xll.qlIndexFixing(ONIndex1M,I2933,TRUE,_xll.ohTrigger(RecalcTrigger,Trigger1M)),NA())</f>
        <v>1.1217111354566711E-2</v>
      </c>
      <c r="O2933" s="44">
        <f>IFERROR(_xll.qlIndexFixing(ONIndex3M,I2933,TRUE,_xll.ohTrigger(RecalcTrigger,Trigger3M)),NA())</f>
        <v>1.0799048983445303E-2</v>
      </c>
      <c r="P2933" s="44">
        <f>IFERROR(_xll.qlIndexFixing(ONIndex6M,I2933,TRUE,_xll.ohTrigger(RecalcTrigger,Trigger6M)),NA())</f>
        <v>1.1897044536643975E-2</v>
      </c>
      <c r="Q2933" s="183">
        <f>IFERROR(_xll.qlIndexFixing(ONIndex1Y,I2933,TRUE,_xll.ohTrigger(RecalcTrigger,Trigger1Y)),NA())</f>
        <v>1.1646488318470816E-2</v>
      </c>
    </row>
    <row r="2934" spans="2:17" x14ac:dyDescent="0.2">
      <c r="B2934" s="39" t="s">
        <v>42</v>
      </c>
      <c r="D2934" s="42">
        <f>_xll.qlCalendarAdvance(Calendar,$D2933,B2934,"f",FALSE)</f>
        <v>60038</v>
      </c>
      <c r="E2934" s="177">
        <f>_xll.qlInterestRateIndexValueDate(IndexON,D2934)</f>
        <v>60038</v>
      </c>
      <c r="F2934" s="193">
        <f>IFERROR(_xll.qlIndexFixing(IndexON,D2934,TRUE,_xll.ohTrigger(RecalcTrigger,TriggerON)),NA())</f>
        <v>1.135517085535831E-2</v>
      </c>
      <c r="H2934" s="42">
        <f>_xll.qlCalendarAdvance(Calendar,$H2933,B2934,"f",FALSE)</f>
        <v>60038</v>
      </c>
      <c r="I2934" s="177">
        <f>_xll.qlInterestRateIndexValueDate(Index1M,$H2934)</f>
        <v>60042</v>
      </c>
      <c r="J2934" s="182">
        <f>IFERROR(_xll.qlIndexFixing(Index1M,$H2934,TRUE,_xll.ohTrigger(RecalcTrigger,Trigger1M)),NA())</f>
        <v>1.1240475323700289E-2</v>
      </c>
      <c r="K2934" s="44">
        <f>IFERROR(_xll.qlIndexFixing(Index3M,H2934,TRUE,_xll.ohTrigger(RecalcTrigger,Trigger3M)),NA())</f>
        <v>1.0861736225850989E-2</v>
      </c>
      <c r="L2934" s="44">
        <f>IFERROR(_xll.qlIndexFixing(Index6M,$H2934,TRUE,_xll.ohTrigger(RecalcTrigger,Trigger6M)),NA())</f>
        <v>1.1990652984263795E-2</v>
      </c>
      <c r="M2934" s="183">
        <f>IFERROR(_xll.qlIndexFixing(Index1Y,$H2934,TRUE,_xll.ohTrigger(RecalcTrigger,Trigger1Y)),NA())</f>
        <v>1.1822710786098405E-2</v>
      </c>
      <c r="N2934" s="182">
        <f>IFERROR(_xll.qlIndexFixing(ONIndex1M,I2934,TRUE,_xll.ohTrigger(RecalcTrigger,Trigger1M)),NA())</f>
        <v>1.1223372513198271E-2</v>
      </c>
      <c r="O2934" s="44">
        <f>IFERROR(_xll.qlIndexFixing(ONIndex3M,I2934,TRUE,_xll.ohTrigger(RecalcTrigger,Trigger3M)),NA())</f>
        <v>1.0805318881406123E-2</v>
      </c>
      <c r="P2934" s="44">
        <f>IFERROR(_xll.qlIndexFixing(ONIndex6M,I2934,TRUE,_xll.ohTrigger(RecalcTrigger,Trigger6M)),NA())</f>
        <v>1.1901126361122394E-2</v>
      </c>
      <c r="Q2934" s="183">
        <f>IFERROR(_xll.qlIndexFixing(ONIndex1Y,I2934,TRUE,_xll.ohTrigger(RecalcTrigger,Trigger1Y)),NA())</f>
        <v>1.1649674379565766E-2</v>
      </c>
    </row>
    <row r="2935" spans="2:17" x14ac:dyDescent="0.2">
      <c r="B2935" s="39" t="s">
        <v>42</v>
      </c>
      <c r="D2935" s="42">
        <f>_xll.qlCalendarAdvance(Calendar,$D2934,B2935,"f",FALSE)</f>
        <v>60045</v>
      </c>
      <c r="E2935" s="177">
        <f>_xll.qlInterestRateIndexValueDate(IndexON,D2935)</f>
        <v>60045</v>
      </c>
      <c r="F2935" s="193">
        <f>IFERROR(_xll.qlIndexFixing(IndexON,D2935,TRUE,_xll.ohTrigger(RecalcTrigger,TriggerON)),NA())</f>
        <v>1.1361851299396264E-2</v>
      </c>
      <c r="H2935" s="42">
        <f>_xll.qlCalendarAdvance(Calendar,$H2934,B2935,"f",FALSE)</f>
        <v>60045</v>
      </c>
      <c r="I2935" s="177">
        <f>_xll.qlInterestRateIndexValueDate(Index1M,$H2935)</f>
        <v>60049</v>
      </c>
      <c r="J2935" s="182">
        <f>IFERROR(_xll.qlIndexFixing(Index1M,$H2935,TRUE,_xll.ohTrigger(RecalcTrigger,Trigger1M)),NA())</f>
        <v>1.1246918692478174E-2</v>
      </c>
      <c r="K2935" s="44">
        <f>IFERROR(_xll.qlIndexFixing(Index3M,H2935,TRUE,_xll.ohTrigger(RecalcTrigger,Trigger3M)),NA())</f>
        <v>1.0868652477168733E-2</v>
      </c>
      <c r="L2935" s="44">
        <f>IFERROR(_xll.qlIndexFixing(Index6M,$H2935,TRUE,_xll.ohTrigger(RecalcTrigger,Trigger6M)),NA())</f>
        <v>1.1994871568763348E-2</v>
      </c>
      <c r="M2935" s="183">
        <f>IFERROR(_xll.qlIndexFixing(Index1Y,$H2935,TRUE,_xll.ohTrigger(RecalcTrigger,Trigger1Y)),NA())</f>
        <v>1.1827185444743335E-2</v>
      </c>
      <c r="N2935" s="182">
        <f>IFERROR(_xll.qlIndexFixing(ONIndex1M,I2935,TRUE,_xll.ohTrigger(RecalcTrigger,Trigger1M)),NA())</f>
        <v>1.1229695235064341E-2</v>
      </c>
      <c r="O2935" s="44">
        <f>IFERROR(_xll.qlIndexFixing(ONIndex3M,I2935,TRUE,_xll.ohTrigger(RecalcTrigger,Trigger3M)),NA())</f>
        <v>1.0811675255073538E-2</v>
      </c>
      <c r="P2935" s="44">
        <f>IFERROR(_xll.qlIndexFixing(ONIndex6M,I2935,TRUE,_xll.ohTrigger(RecalcTrigger,Trigger6M)),NA())</f>
        <v>1.1905216242755756E-2</v>
      </c>
      <c r="Q2935" s="183">
        <f>IFERROR(_xll.qlIndexFixing(ONIndex1Y,I2935,TRUE,_xll.ohTrigger(RecalcTrigger,Trigger1Y)),NA())</f>
        <v>1.1652905664005786E-2</v>
      </c>
    </row>
    <row r="2936" spans="2:17" x14ac:dyDescent="0.2">
      <c r="B2936" s="39" t="s">
        <v>42</v>
      </c>
      <c r="D2936" s="42">
        <f>_xll.qlCalendarAdvance(Calendar,$D2935,B2936,"f",FALSE)</f>
        <v>60052</v>
      </c>
      <c r="E2936" s="177">
        <f>_xll.qlInterestRateIndexValueDate(IndexON,D2936)</f>
        <v>60052</v>
      </c>
      <c r="F2936" s="193">
        <f>IFERROR(_xll.qlIndexFixing(IndexON,D2936,TRUE,_xll.ohTrigger(RecalcTrigger,TriggerON)),NA())</f>
        <v>1.1368593546796646E-2</v>
      </c>
      <c r="H2936" s="42">
        <f>_xll.qlCalendarAdvance(Calendar,$H2935,B2936,"f",FALSE)</f>
        <v>60052</v>
      </c>
      <c r="I2936" s="177">
        <f>_xll.qlInterestRateIndexValueDate(Index1M,$H2936)</f>
        <v>60056</v>
      </c>
      <c r="J2936" s="182">
        <f>IFERROR(_xll.qlIndexFixing(Index1M,$H2936,TRUE,_xll.ohTrigger(RecalcTrigger,Trigger1M)),NA())</f>
        <v>1.1252778179982492E-2</v>
      </c>
      <c r="K2936" s="44">
        <f>IFERROR(_xll.qlIndexFixing(Index3M,H2936,TRUE,_xll.ohTrigger(RecalcTrigger,Trigger3M)),NA())</f>
        <v>1.0875656321087475E-2</v>
      </c>
      <c r="L2936" s="44">
        <f>IFERROR(_xll.qlIndexFixing(Index6M,$H2936,TRUE,_xll.ohTrigger(RecalcTrigger,Trigger6M)),NA())</f>
        <v>1.1998594020739979E-2</v>
      </c>
      <c r="M2936" s="183">
        <f>IFERROR(_xll.qlIndexFixing(Index1Y,$H2936,TRUE,_xll.ohTrigger(RecalcTrigger,Trigger1Y)),NA())</f>
        <v>1.1831707522530851E-2</v>
      </c>
      <c r="N2936" s="182">
        <f>IFERROR(_xll.qlIndexFixing(ONIndex1M,I2936,TRUE,_xll.ohTrigger(RecalcTrigger,Trigger1M)),NA())</f>
        <v>1.1236079601859572E-2</v>
      </c>
      <c r="O2936" s="44">
        <f>IFERROR(_xll.qlIndexFixing(ONIndex3M,I2936,TRUE,_xll.ohTrigger(RecalcTrigger,Trigger3M)),NA())</f>
        <v>1.081811822467138E-2</v>
      </c>
      <c r="P2936" s="44">
        <f>IFERROR(_xll.qlIndexFixing(ONIndex6M,I2936,TRUE,_xll.ohTrigger(RecalcTrigger,Trigger6M)),NA())</f>
        <v>1.1909314182823039E-2</v>
      </c>
      <c r="Q2936" s="183">
        <f>IFERROR(_xll.qlIndexFixing(ONIndex1Y,I2936,TRUE,_xll.ohTrigger(RecalcTrigger,Trigger1Y)),NA())</f>
        <v>1.165618223230247E-2</v>
      </c>
    </row>
    <row r="2937" spans="2:17" x14ac:dyDescent="0.2">
      <c r="B2937" s="39" t="s">
        <v>42</v>
      </c>
      <c r="D2937" s="42">
        <f>_xll.qlCalendarAdvance(Calendar,$D2936,B2937,"f",FALSE)</f>
        <v>60059</v>
      </c>
      <c r="E2937" s="177">
        <f>_xll.qlInterestRateIndexValueDate(IndexON,D2937)</f>
        <v>60059</v>
      </c>
      <c r="F2937" s="193">
        <f>IFERROR(_xll.qlIndexFixing(IndexON,D2937,TRUE,_xll.ohTrigger(RecalcTrigger,TriggerON)),NA())</f>
        <v>1.1375397679334043E-2</v>
      </c>
      <c r="H2937" s="42">
        <f>_xll.qlCalendarAdvance(Calendar,$H2936,B2937,"f",FALSE)</f>
        <v>60059</v>
      </c>
      <c r="I2937" s="177">
        <f>_xll.qlInterestRateIndexValueDate(Index1M,$H2937)</f>
        <v>60063</v>
      </c>
      <c r="J2937" s="182">
        <f>IFERROR(_xll.qlIndexFixing(Index1M,$H2937,TRUE,_xll.ohTrigger(RecalcTrigger,Trigger1M)),NA())</f>
        <v>1.1259340711063714E-2</v>
      </c>
      <c r="K2937" s="44">
        <f>IFERROR(_xll.qlIndexFixing(Index3M,H2937,TRUE,_xll.ohTrigger(RecalcTrigger,Trigger3M)),NA())</f>
        <v>1.0882747878237679E-2</v>
      </c>
      <c r="L2937" s="44">
        <f>IFERROR(_xll.qlIndexFixing(Index6M,$H2937,TRUE,_xll.ohTrigger(RecalcTrigger,Trigger6M)),NA())</f>
        <v>1.2002828144493665E-2</v>
      </c>
      <c r="M2937" s="183">
        <f>IFERROR(_xll.qlIndexFixing(Index1Y,$H2937,TRUE,_xll.ohTrigger(RecalcTrigger,Trigger1Y)),NA())</f>
        <v>1.1836277081300143E-2</v>
      </c>
      <c r="N2937" s="182">
        <f>IFERROR(_xll.qlIndexFixing(ONIndex1M,I2937,TRUE,_xll.ohTrigger(RecalcTrigger,Trigger1M)),NA())</f>
        <v>1.1242525695358552E-2</v>
      </c>
      <c r="O2937" s="44">
        <f>IFERROR(_xll.qlIndexFixing(ONIndex3M,I2937,TRUE,_xll.ohTrigger(RecalcTrigger,Trigger3M)),NA())</f>
        <v>1.0824647909624119E-2</v>
      </c>
      <c r="P2937" s="44">
        <f>IFERROR(_xll.qlIndexFixing(ONIndex6M,I2937,TRUE,_xll.ohTrigger(RecalcTrigger,Trigger6M)),NA())</f>
        <v>1.1913420182283474E-2</v>
      </c>
      <c r="Q2937" s="183">
        <f>IFERROR(_xll.qlIndexFixing(ONIndex1Y,I2937,TRUE,_xll.ohTrigger(RecalcTrigger,Trigger1Y)),NA())</f>
        <v>1.1659504144807542E-2</v>
      </c>
    </row>
    <row r="2938" spans="2:17" x14ac:dyDescent="0.2">
      <c r="B2938" s="39" t="s">
        <v>42</v>
      </c>
      <c r="D2938" s="42">
        <f>_xll.qlCalendarAdvance(Calendar,$D2937,B2938,"f",FALSE)</f>
        <v>60066</v>
      </c>
      <c r="E2938" s="177">
        <f>_xll.qlInterestRateIndexValueDate(IndexON,D2938)</f>
        <v>60066</v>
      </c>
      <c r="F2938" s="193">
        <f>IFERROR(_xll.qlIndexFixing(IndexON,D2938,TRUE,_xll.ohTrigger(RecalcTrigger,TriggerON)),NA())</f>
        <v>1.1382263778569879E-2</v>
      </c>
      <c r="H2938" s="42">
        <f>_xll.qlCalendarAdvance(Calendar,$H2937,B2938,"f",FALSE)</f>
        <v>60066</v>
      </c>
      <c r="I2938" s="177">
        <f>_xll.qlInterestRateIndexValueDate(Index1M,$H2938)</f>
        <v>60070</v>
      </c>
      <c r="J2938" s="182">
        <f>IFERROR(_xll.qlIndexFixing(Index1M,$H2938,TRUE,_xll.ohTrigger(RecalcTrigger,Trigger1M)),NA())</f>
        <v>1.1265965256567867E-2</v>
      </c>
      <c r="K2938" s="44">
        <f>IFERROR(_xll.qlIndexFixing(Index3M,H2938,TRUE,_xll.ohTrigger(RecalcTrigger,Trigger3M)),NA())</f>
        <v>1.0889927269262837E-2</v>
      </c>
      <c r="L2938" s="44">
        <f>IFERROR(_xll.qlIndexFixing(Index6M,$H2938,TRUE,_xll.ohTrigger(RecalcTrigger,Trigger6M)),NA())</f>
        <v>1.2007070400084413E-2</v>
      </c>
      <c r="M2938" s="183">
        <f>IFERROR(_xll.qlIndexFixing(Index1Y,$H2938,TRUE,_xll.ohTrigger(RecalcTrigger,Trigger1Y)),NA())</f>
        <v>1.1840894182897192E-2</v>
      </c>
      <c r="N2938" s="182">
        <f>IFERROR(_xll.qlIndexFixing(ONIndex1M,I2938,TRUE,_xll.ohTrigger(RecalcTrigger,Trigger1M)),NA())</f>
        <v>1.1249033597655611E-2</v>
      </c>
      <c r="O2938" s="44">
        <f>IFERROR(_xll.qlIndexFixing(ONIndex3M,I2938,TRUE,_xll.ohTrigger(RecalcTrigger,Trigger3M)),NA())</f>
        <v>1.0831264430155585E-2</v>
      </c>
      <c r="P2938" s="44">
        <f>IFERROR(_xll.qlIndexFixing(ONIndex6M,I2938,TRUE,_xll.ohTrigger(RecalcTrigger,Trigger6M)),NA())</f>
        <v>1.1917534242176231E-2</v>
      </c>
      <c r="Q2938" s="183">
        <f>IFERROR(_xll.qlIndexFixing(ONIndex1Y,I2938,TRUE,_xll.ohTrigger(RecalcTrigger,Trigger1Y)),NA())</f>
        <v>1.166287146219247E-2</v>
      </c>
    </row>
    <row r="2939" spans="2:17" x14ac:dyDescent="0.2">
      <c r="B2939" s="39" t="s">
        <v>42</v>
      </c>
      <c r="D2939" s="42">
        <f>_xll.qlCalendarAdvance(Calendar,$D2938,B2939,"f",FALSE)</f>
        <v>60073</v>
      </c>
      <c r="E2939" s="177">
        <f>_xll.qlInterestRateIndexValueDate(IndexON,D2939)</f>
        <v>60073</v>
      </c>
      <c r="F2939" s="193">
        <f>IFERROR(_xll.qlIndexFixing(IndexON,D2939,TRUE,_xll.ohTrigger(RecalcTrigger,TriggerON)),NA())</f>
        <v>1.1389191926198805E-2</v>
      </c>
      <c r="H2939" s="42">
        <f>_xll.qlCalendarAdvance(Calendar,$H2938,B2939,"f",FALSE)</f>
        <v>60073</v>
      </c>
      <c r="I2939" s="177">
        <f>_xll.qlInterestRateIndexValueDate(Index1M,$H2939)</f>
        <v>60077</v>
      </c>
      <c r="J2939" s="182">
        <f>IFERROR(_xll.qlIndexFixing(Index1M,$H2939,TRUE,_xll.ohTrigger(RecalcTrigger,Trigger1M)),NA())</f>
        <v>1.1272651898504016E-2</v>
      </c>
      <c r="K2939" s="44">
        <f>IFERROR(_xll.qlIndexFixing(Index3M,H2939,TRUE,_xll.ohTrigger(RecalcTrigger,Trigger3M)),NA())</f>
        <v>1.0897194614809053E-2</v>
      </c>
      <c r="L2939" s="44">
        <f>IFERROR(_xll.qlIndexFixing(Index6M,$H2939,TRUE,_xll.ohTrigger(RecalcTrigger,Trigger6M)),NA())</f>
        <v>1.2011320788620845E-2</v>
      </c>
      <c r="M2939" s="183">
        <f>IFERROR(_xll.qlIndexFixing(Index1Y,$H2939,TRUE,_xll.ohTrigger(RecalcTrigger,Trigger1Y)),NA())</f>
        <v>1.1845558889176737E-2</v>
      </c>
      <c r="N2939" s="182">
        <f>IFERROR(_xll.qlIndexFixing(ONIndex1M,I2939,TRUE,_xll.ohTrigger(RecalcTrigger,Trigger1M)),NA())</f>
        <v>1.1255603390285529E-2</v>
      </c>
      <c r="O2939" s="44">
        <f>IFERROR(_xll.qlIndexFixing(ONIndex3M,I2939,TRUE,_xll.ohTrigger(RecalcTrigger,Trigger3M)),NA())</f>
        <v>1.0837967905850121E-2</v>
      </c>
      <c r="P2939" s="44">
        <f>IFERROR(_xll.qlIndexFixing(ONIndex6M,I2939,TRUE,_xll.ohTrigger(RecalcTrigger,Trigger6M)),NA())</f>
        <v>1.1921656363620414E-2</v>
      </c>
      <c r="Q2939" s="183">
        <f>IFERROR(_xll.qlIndexFixing(ONIndex1Y,I2939,TRUE,_xll.ohTrigger(RecalcTrigger,Trigger1Y)),NA())</f>
        <v>1.1666284244649106E-2</v>
      </c>
    </row>
    <row r="2940" spans="2:17" x14ac:dyDescent="0.2">
      <c r="B2940" s="39" t="s">
        <v>42</v>
      </c>
      <c r="D2940" s="42">
        <f>_xll.qlCalendarAdvance(Calendar,$D2939,B2940,"f",FALSE)</f>
        <v>60080</v>
      </c>
      <c r="E2940" s="177">
        <f>_xll.qlInterestRateIndexValueDate(IndexON,D2940)</f>
        <v>60080</v>
      </c>
      <c r="F2940" s="193">
        <f>IFERROR(_xll.qlIndexFixing(IndexON,D2940,TRUE,_xll.ohTrigger(RecalcTrigger,TriggerON)),NA())</f>
        <v>1.1396182203888827E-2</v>
      </c>
      <c r="H2940" s="42">
        <f>_xll.qlCalendarAdvance(Calendar,$H2939,B2940,"f",FALSE)</f>
        <v>60080</v>
      </c>
      <c r="I2940" s="177">
        <f>_xll.qlInterestRateIndexValueDate(Index1M,$H2940)</f>
        <v>60084</v>
      </c>
      <c r="J2940" s="182">
        <f>IFERROR(_xll.qlIndexFixing(Index1M,$H2940,TRUE,_xll.ohTrigger(RecalcTrigger,Trigger1M)),NA())</f>
        <v>1.1280065051503431E-2</v>
      </c>
      <c r="K2940" s="44">
        <f>IFERROR(_xll.qlIndexFixing(Index3M,H2940,TRUE,_xll.ohTrigger(RecalcTrigger,Trigger3M)),NA())</f>
        <v>1.090455003553025E-2</v>
      </c>
      <c r="L2940" s="44">
        <f>IFERROR(_xll.qlIndexFixing(Index6M,$H2940,TRUE,_xll.ohTrigger(RecalcTrigger,Trigger6M)),NA())</f>
        <v>1.2016593696429439E-2</v>
      </c>
      <c r="M2940" s="183">
        <f>IFERROR(_xll.qlIndexFixing(Index1Y,$H2940,TRUE,_xll.ohTrigger(RecalcTrigger,Trigger1Y)),NA())</f>
        <v>1.1850271262001185E-2</v>
      </c>
      <c r="N2940" s="182">
        <f>IFERROR(_xll.qlIndexFixing(ONIndex1M,I2940,TRUE,_xll.ohTrigger(RecalcTrigger,Trigger1M)),NA())</f>
        <v>1.1262235155182765E-2</v>
      </c>
      <c r="O2940" s="44">
        <f>IFERROR(_xll.qlIndexFixing(ONIndex3M,I2940,TRUE,_xll.ohTrigger(RecalcTrigger,Trigger3M)),NA())</f>
        <v>1.0844758456611814E-2</v>
      </c>
      <c r="P2940" s="44">
        <f>IFERROR(_xll.qlIndexFixing(ONIndex6M,I2940,TRUE,_xll.ohTrigger(RecalcTrigger,Trigger6M)),NA())</f>
        <v>1.1925786547575257E-2</v>
      </c>
      <c r="Q2940" s="183">
        <f>IFERROR(_xll.qlIndexFixing(ONIndex1Y,I2940,TRUE,_xll.ohTrigger(RecalcTrigger,Trigger1Y)),NA())</f>
        <v>1.1669742552928852E-2</v>
      </c>
    </row>
    <row r="2941" spans="2:17" x14ac:dyDescent="0.2">
      <c r="B2941" s="39" t="s">
        <v>42</v>
      </c>
      <c r="D2941" s="42">
        <f>_xll.qlCalendarAdvance(Calendar,$D2940,B2941,"f",FALSE)</f>
        <v>60087</v>
      </c>
      <c r="E2941" s="177">
        <f>_xll.qlInterestRateIndexValueDate(IndexON,D2941)</f>
        <v>60087</v>
      </c>
      <c r="F2941" s="193">
        <f>IFERROR(_xll.qlIndexFixing(IndexON,D2941,TRUE,_xll.ohTrigger(RecalcTrigger,TriggerON)),NA())</f>
        <v>1.140323469325466E-2</v>
      </c>
      <c r="H2941" s="42">
        <f>_xll.qlCalendarAdvance(Calendar,$H2940,B2941,"f",FALSE)</f>
        <v>60087</v>
      </c>
      <c r="I2941" s="177">
        <f>_xll.qlInterestRateIndexValueDate(Index1M,$H2941)</f>
        <v>60091</v>
      </c>
      <c r="J2941" s="182">
        <f>IFERROR(_xll.qlIndexFixing(Index1M,$H2941,TRUE,_xll.ohTrigger(RecalcTrigger,Trigger1M)),NA())</f>
        <v>1.128688080037195E-2</v>
      </c>
      <c r="K2941" s="44">
        <f>IFERROR(_xll.qlIndexFixing(Index3M,H2941,TRUE,_xll.ohTrigger(RecalcTrigger,Trigger3M)),NA())</f>
        <v>1.0911993652088166E-2</v>
      </c>
      <c r="L2941" s="44">
        <f>IFERROR(_xll.qlIndexFixing(Index6M,$H2941,TRUE,_xll.ohTrigger(RecalcTrigger,Trigger6M)),NA())</f>
        <v>1.2020353844939028E-2</v>
      </c>
      <c r="M2941" s="183">
        <f>IFERROR(_xll.qlIndexFixing(Index1Y,$H2941,TRUE,_xll.ohTrigger(RecalcTrigger,Trigger1Y)),NA())</f>
        <v>1.1855031363240608E-2</v>
      </c>
      <c r="N2941" s="182">
        <f>IFERROR(_xll.qlIndexFixing(ONIndex1M,I2941,TRUE,_xll.ohTrigger(RecalcTrigger,Trigger1M)),NA())</f>
        <v>1.1268928974281778E-2</v>
      </c>
      <c r="O2941" s="44">
        <f>IFERROR(_xll.qlIndexFixing(ONIndex3M,I2941,TRUE,_xll.ohTrigger(RecalcTrigger,Trigger3M)),NA())</f>
        <v>1.0851636202264814E-2</v>
      </c>
      <c r="P2941" s="44">
        <f>IFERROR(_xll.qlIndexFixing(ONIndex6M,I2941,TRUE,_xll.ohTrigger(RecalcTrigger,Trigger6M)),NA())</f>
        <v>1.1929924795079927E-2</v>
      </c>
      <c r="Q2941" s="183">
        <f>IFERROR(_xll.qlIndexFixing(ONIndex1Y,I2941,TRUE,_xll.ohTrigger(RecalcTrigger,Trigger1Y)),NA())</f>
        <v>1.1673246447303498E-2</v>
      </c>
    </row>
    <row r="2942" spans="2:17" x14ac:dyDescent="0.2">
      <c r="B2942" s="39" t="s">
        <v>42</v>
      </c>
      <c r="D2942" s="42">
        <f>_xll.qlCalendarAdvance(Calendar,$D2941,B2942,"f",FALSE)</f>
        <v>60094</v>
      </c>
      <c r="E2942" s="177">
        <f>_xll.qlInterestRateIndexValueDate(IndexON,D2942)</f>
        <v>60094</v>
      </c>
      <c r="F2942" s="193">
        <f>IFERROR(_xll.qlIndexFixing(IndexON,D2942,TRUE,_xll.ohTrigger(RecalcTrigger,TriggerON)),NA())</f>
        <v>1.141034947596431E-2</v>
      </c>
      <c r="H2942" s="42">
        <f>_xll.qlCalendarAdvance(Calendar,$H2941,B2942,"f",FALSE)</f>
        <v>60094</v>
      </c>
      <c r="I2942" s="177">
        <f>_xll.qlInterestRateIndexValueDate(Index1M,$H2942)</f>
        <v>60098</v>
      </c>
      <c r="J2942" s="182">
        <f>IFERROR(_xll.qlIndexFixing(Index1M,$H2942,TRUE,_xll.ohTrigger(RecalcTrigger,Trigger1M)),NA())</f>
        <v>1.129375889960792E-2</v>
      </c>
      <c r="K2942" s="44">
        <f>IFERROR(_xll.qlIndexFixing(Index3M,H2942,TRUE,_xll.ohTrigger(RecalcTrigger,Trigger3M)),NA())</f>
        <v>1.0919525585150627E-2</v>
      </c>
      <c r="L2942" s="44">
        <f>IFERROR(_xll.qlIndexFixing(Index6M,$H2942,TRUE,_xll.ohTrigger(RecalcTrigger,Trigger6M)),NA())</f>
        <v>1.2024629362860471E-2</v>
      </c>
      <c r="M2942" s="183">
        <f>IFERROR(_xll.qlIndexFixing(Index1Y,$H2942,TRUE,_xll.ohTrigger(RecalcTrigger,Trigger1Y)),NA())</f>
        <v>1.1859839254773616E-2</v>
      </c>
      <c r="N2942" s="182">
        <f>IFERROR(_xll.qlIndexFixing(ONIndex1M,I2942,TRUE,_xll.ohTrigger(RecalcTrigger,Trigger1M)),NA())</f>
        <v>1.1275684929197283E-2</v>
      </c>
      <c r="O2942" s="44">
        <f>IFERROR(_xll.qlIndexFixing(ONIndex3M,I2942,TRUE,_xll.ohTrigger(RecalcTrigger,Trigger3M)),NA())</f>
        <v>1.0858601262713208E-2</v>
      </c>
      <c r="P2942" s="44">
        <f>IFERROR(_xll.qlIndexFixing(ONIndex6M,I2942,TRUE,_xll.ohTrigger(RecalcTrigger,Trigger6M)),NA())</f>
        <v>1.1934071107333466E-2</v>
      </c>
      <c r="Q2942" s="183">
        <f>IFERROR(_xll.qlIndexFixing(ONIndex1Y,I2942,TRUE,_xll.ohTrigger(RecalcTrigger,Trigger1Y)),NA())</f>
        <v>1.1676795988284638E-2</v>
      </c>
    </row>
    <row r="2943" spans="2:17" x14ac:dyDescent="0.2">
      <c r="B2943" s="39" t="s">
        <v>42</v>
      </c>
      <c r="D2943" s="42">
        <f>_xll.qlCalendarAdvance(Calendar,$D2942,B2943,"f",FALSE)</f>
        <v>60101</v>
      </c>
      <c r="E2943" s="177">
        <f>_xll.qlInterestRateIndexValueDate(IndexON,D2943)</f>
        <v>60101</v>
      </c>
      <c r="F2943" s="193">
        <f>IFERROR(_xll.qlIndexFixing(IndexON,D2943,TRUE,_xll.ohTrigger(RecalcTrigger,TriggerON)),NA())</f>
        <v>1.1417526633659136E-2</v>
      </c>
      <c r="H2943" s="42">
        <f>_xll.qlCalendarAdvance(Calendar,$H2942,B2943,"f",FALSE)</f>
        <v>60101</v>
      </c>
      <c r="I2943" s="177">
        <f>_xll.qlInterestRateIndexValueDate(Index1M,$H2943)</f>
        <v>60105</v>
      </c>
      <c r="J2943" s="182">
        <f>IFERROR(_xll.qlIndexFixing(Index1M,$H2943,TRUE,_xll.ohTrigger(RecalcTrigger,Trigger1M)),NA())</f>
        <v>1.1300699431225735E-2</v>
      </c>
      <c r="K2943" s="44">
        <f>IFERROR(_xll.qlIndexFixing(Index3M,H2943,TRUE,_xll.ohTrigger(RecalcTrigger,Trigger3M)),NA())</f>
        <v>1.0927145955392407E-2</v>
      </c>
      <c r="L2943" s="44">
        <f>IFERROR(_xll.qlIndexFixing(Index6M,$H2943,TRUE,_xll.ohTrigger(RecalcTrigger,Trigger6M)),NA())</f>
        <v>1.2028913018569749E-2</v>
      </c>
      <c r="M2943" s="183">
        <f>IFERROR(_xll.qlIndexFixing(Index1Y,$H2943,TRUE,_xll.ohTrigger(RecalcTrigger,Trigger1Y)),NA())</f>
        <v>1.1864694998487144E-2</v>
      </c>
      <c r="N2943" s="182">
        <f>IFERROR(_xll.qlIndexFixing(ONIndex1M,I2943,TRUE,_xll.ohTrigger(RecalcTrigger,Trigger1M)),NA())</f>
        <v>1.1282503101703867E-2</v>
      </c>
      <c r="O2943" s="44">
        <f>IFERROR(_xll.qlIndexFixing(ONIndex3M,I2943,TRUE,_xll.ohTrigger(RecalcTrigger,Trigger3M)),NA())</f>
        <v>1.086565375770121E-2</v>
      </c>
      <c r="P2943" s="44">
        <f>IFERROR(_xll.qlIndexFixing(ONIndex6M,I2943,TRUE,_xll.ohTrigger(RecalcTrigger,Trigger6M)),NA())</f>
        <v>1.193822548521517E-2</v>
      </c>
      <c r="Q2943" s="183">
        <f>IFERROR(_xll.qlIndexFixing(ONIndex1Y,I2943,TRUE,_xll.ohTrigger(RecalcTrigger,Trigger1Y)),NA())</f>
        <v>1.1680391236463805E-2</v>
      </c>
    </row>
    <row r="2944" spans="2:17" x14ac:dyDescent="0.2">
      <c r="B2944" s="39" t="s">
        <v>42</v>
      </c>
      <c r="D2944" s="42">
        <f>_xll.qlCalendarAdvance(Calendar,$D2943,B2944,"f",FALSE)</f>
        <v>60108</v>
      </c>
      <c r="E2944" s="177">
        <f>_xll.qlInterestRateIndexValueDate(IndexON,D2944)</f>
        <v>60108</v>
      </c>
      <c r="F2944" s="193">
        <f>IFERROR(_xll.qlIndexFixing(IndexON,D2944,TRUE,_xll.ohTrigger(RecalcTrigger,TriggerON)),NA())</f>
        <v>1.1424766248033791E-2</v>
      </c>
      <c r="H2944" s="42">
        <f>_xll.qlCalendarAdvance(Calendar,$H2943,B2944,"f",FALSE)</f>
        <v>60108</v>
      </c>
      <c r="I2944" s="177">
        <f>_xll.qlInterestRateIndexValueDate(Index1M,$H2944)</f>
        <v>60112</v>
      </c>
      <c r="J2944" s="182">
        <f>IFERROR(_xll.qlIndexFixing(Index1M,$H2944,TRUE,_xll.ohTrigger(RecalcTrigger,Trigger1M)),NA())</f>
        <v>1.1307702477232054E-2</v>
      </c>
      <c r="K2944" s="44">
        <f>IFERROR(_xll.qlIndexFixing(Index3M,H2944,TRUE,_xll.ohTrigger(RecalcTrigger,Trigger3M)),NA())</f>
        <v>1.0934854883495231E-2</v>
      </c>
      <c r="L2944" s="44">
        <f>IFERROR(_xll.qlIndexFixing(Index6M,$H2944,TRUE,_xll.ohTrigger(RecalcTrigger,Trigger6M)),NA())</f>
        <v>1.2033204813177713E-2</v>
      </c>
      <c r="M2944" s="183">
        <f>IFERROR(_xll.qlIndexFixing(Index1Y,$H2944,TRUE,_xll.ohTrigger(RecalcTrigger,Trigger1Y)),NA())</f>
        <v>1.1869598656274476E-2</v>
      </c>
      <c r="N2944" s="182">
        <f>IFERROR(_xll.qlIndexFixing(ONIndex1M,I2944,TRUE,_xll.ohTrigger(RecalcTrigger,Trigger1M)),NA())</f>
        <v>1.1289383573975798E-2</v>
      </c>
      <c r="O2944" s="44">
        <f>IFERROR(_xll.qlIndexFixing(ONIndex3M,I2944,TRUE,_xll.ohTrigger(RecalcTrigger,Trigger3M)),NA())</f>
        <v>1.0872793807132908E-2</v>
      </c>
      <c r="P2944" s="44">
        <f>IFERROR(_xll.qlIndexFixing(ONIndex6M,I2944,TRUE,_xll.ohTrigger(RecalcTrigger,Trigger6M)),NA())</f>
        <v>1.1942387929844145E-2</v>
      </c>
      <c r="Q2944" s="183">
        <f>IFERROR(_xll.qlIndexFixing(ONIndex1Y,I2944,TRUE,_xll.ohTrigger(RecalcTrigger,Trigger1Y)),NA())</f>
        <v>1.1684032252192722E-2</v>
      </c>
    </row>
    <row r="2945" spans="2:17" x14ac:dyDescent="0.2">
      <c r="B2945" s="39" t="s">
        <v>42</v>
      </c>
      <c r="D2945" s="42">
        <f>_xll.qlCalendarAdvance(Calendar,$D2944,B2945,"f",FALSE)</f>
        <v>60115</v>
      </c>
      <c r="E2945" s="177">
        <f>_xll.qlInterestRateIndexValueDate(IndexON,D2945)</f>
        <v>60115</v>
      </c>
      <c r="F2945" s="193">
        <f>IFERROR(_xll.qlIndexFixing(IndexON,D2945,TRUE,_xll.ohTrigger(RecalcTrigger,TriggerON)),NA())</f>
        <v>1.1432068400676343E-2</v>
      </c>
      <c r="H2945" s="42">
        <f>_xll.qlCalendarAdvance(Calendar,$H2944,B2945,"f",FALSE)</f>
        <v>60115</v>
      </c>
      <c r="I2945" s="177">
        <f>_xll.qlInterestRateIndexValueDate(Index1M,$H2945)</f>
        <v>60119</v>
      </c>
      <c r="J2945" s="182">
        <f>IFERROR(_xll.qlIndexFixing(Index1M,$H2945,TRUE,_xll.ohTrigger(RecalcTrigger,Trigger1M)),NA())</f>
        <v>1.1314768119641272E-2</v>
      </c>
      <c r="K2945" s="44">
        <f>IFERROR(_xll.qlIndexFixing(Index3M,H2945,TRUE,_xll.ohTrigger(RecalcTrigger,Trigger3M)),NA())</f>
        <v>1.0942652490146906E-2</v>
      </c>
      <c r="L2945" s="44">
        <f>IFERROR(_xll.qlIndexFixing(Index6M,$H2945,TRUE,_xll.ohTrigger(RecalcTrigger,Trigger6M)),NA())</f>
        <v>1.2037504747795212E-2</v>
      </c>
      <c r="M2945" s="183">
        <f>IFERROR(_xll.qlIndexFixing(Index1Y,$H2945,TRUE,_xll.ohTrigger(RecalcTrigger,Trigger1Y)),NA())</f>
        <v>1.187455029003941E-2</v>
      </c>
      <c r="N2945" s="182">
        <f>IFERROR(_xll.qlIndexFixing(ONIndex1M,I2945,TRUE,_xll.ohTrigger(RecalcTrigger,Trigger1M)),NA())</f>
        <v>1.129632642762779E-2</v>
      </c>
      <c r="O2945" s="44">
        <f>IFERROR(_xll.qlIndexFixing(ONIndex3M,I2945,TRUE,_xll.ohTrigger(RecalcTrigger,Trigger3M)),NA())</f>
        <v>1.0880021530912387E-2</v>
      </c>
      <c r="P2945" s="44">
        <f>IFERROR(_xll.qlIndexFixing(ONIndex6M,I2945,TRUE,_xll.ohTrigger(RecalcTrigger,Trigger6M)),NA())</f>
        <v>1.1946558442339494E-2</v>
      </c>
      <c r="Q2945" s="183">
        <f>IFERROR(_xll.qlIndexFixing(ONIndex1Y,I2945,TRUE,_xll.ohTrigger(RecalcTrigger,Trigger1Y)),NA())</f>
        <v>1.1687719095982985E-2</v>
      </c>
    </row>
    <row r="2946" spans="2:17" x14ac:dyDescent="0.2">
      <c r="B2946" s="39" t="s">
        <v>42</v>
      </c>
      <c r="D2946" s="42">
        <f>_xll.qlCalendarAdvance(Calendar,$D2945,B2946,"f",FALSE)</f>
        <v>60122</v>
      </c>
      <c r="E2946" s="177">
        <f>_xll.qlInterestRateIndexValueDate(IndexON,D2946)</f>
        <v>60122</v>
      </c>
      <c r="F2946" s="193">
        <f>IFERROR(_xll.qlIndexFixing(IndexON,D2946,TRUE,_xll.ohTrigger(RecalcTrigger,TriggerON)),NA())</f>
        <v>1.1439433173308089E-2</v>
      </c>
      <c r="H2946" s="42">
        <f>_xll.qlCalendarAdvance(Calendar,$H2945,B2946,"f",FALSE)</f>
        <v>60122</v>
      </c>
      <c r="I2946" s="177">
        <f>_xll.qlInterestRateIndexValueDate(Index1M,$H2946)</f>
        <v>60126</v>
      </c>
      <c r="J2946" s="182">
        <f>IFERROR(_xll.qlIndexFixing(Index1M,$H2946,TRUE,_xll.ohTrigger(RecalcTrigger,Trigger1M)),NA())</f>
        <v>1.1321896440470365E-2</v>
      </c>
      <c r="K2946" s="44">
        <f>IFERROR(_xll.qlIndexFixing(Index3M,H2946,TRUE,_xll.ohTrigger(RecalcTrigger,Trigger3M)),NA())</f>
        <v>1.09505388960448E-2</v>
      </c>
      <c r="L2946" s="44">
        <f>IFERROR(_xll.qlIndexFixing(Index6M,$H2946,TRUE,_xll.ohTrigger(RecalcTrigger,Trigger6M)),NA())</f>
        <v>1.2041812823533097E-2</v>
      </c>
      <c r="M2946" s="183">
        <f>IFERROR(_xll.qlIndexFixing(Index1Y,$H2946,TRUE,_xll.ohTrigger(RecalcTrigger,Trigger1Y)),NA())</f>
        <v>1.1879549961691875E-2</v>
      </c>
      <c r="N2946" s="182">
        <f>IFERROR(_xll.qlIndexFixing(ONIndex1M,I2946,TRUE,_xll.ohTrigger(RecalcTrigger,Trigger1M)),NA())</f>
        <v>1.1303331744594303E-2</v>
      </c>
      <c r="O2946" s="44">
        <f>IFERROR(_xll.qlIndexFixing(ONIndex3M,I2946,TRUE,_xll.ohTrigger(RecalcTrigger,Trigger3M)),NA())</f>
        <v>1.0887337048783863E-2</v>
      </c>
      <c r="P2946" s="44">
        <f>IFERROR(_xll.qlIndexFixing(ONIndex6M,I2946,TRUE,_xll.ohTrigger(RecalcTrigger,Trigger6M)),NA())</f>
        <v>1.1950737023660452E-2</v>
      </c>
      <c r="Q2946" s="183">
        <f>IFERROR(_xll.qlIndexFixing(ONIndex1Y,I2946,TRUE,_xll.ohTrigger(RecalcTrigger,Trigger1Y)),NA())</f>
        <v>1.1691451828346189E-2</v>
      </c>
    </row>
    <row r="2947" spans="2:17" x14ac:dyDescent="0.2">
      <c r="B2947" s="39" t="s">
        <v>42</v>
      </c>
      <c r="D2947" s="42">
        <f>_xll.qlCalendarAdvance(Calendar,$D2946,B2947,"f",FALSE)</f>
        <v>60129</v>
      </c>
      <c r="E2947" s="177">
        <f>_xll.qlInterestRateIndexValueDate(IndexON,D2947)</f>
        <v>60129</v>
      </c>
      <c r="F2947" s="193">
        <f>IFERROR(_xll.qlIndexFixing(IndexON,D2947,TRUE,_xll.ohTrigger(RecalcTrigger,TriggerON)),NA())</f>
        <v>1.1446860647543744E-2</v>
      </c>
      <c r="H2947" s="42">
        <f>_xll.qlCalendarAdvance(Calendar,$H2946,B2947,"f",FALSE)</f>
        <v>60129</v>
      </c>
      <c r="I2947" s="177">
        <f>_xll.qlInterestRateIndexValueDate(Index1M,$H2947)</f>
        <v>60133</v>
      </c>
      <c r="J2947" s="182">
        <f>IFERROR(_xll.qlIndexFixing(Index1M,$H2947,TRUE,_xll.ohTrigger(RecalcTrigger,Trigger1M)),NA())</f>
        <v>1.132908752172599E-2</v>
      </c>
      <c r="K2947" s="44">
        <f>IFERROR(_xll.qlIndexFixing(Index3M,H2947,TRUE,_xll.ohTrigger(RecalcTrigger,Trigger3M)),NA())</f>
        <v>1.0958514221888881E-2</v>
      </c>
      <c r="L2947" s="44">
        <f>IFERROR(_xll.qlIndexFixing(Index6M,$H2947,TRUE,_xll.ohTrigger(RecalcTrigger,Trigger6M)),NA())</f>
        <v>1.2046129041503088E-2</v>
      </c>
      <c r="M2947" s="183">
        <f>IFERROR(_xll.qlIndexFixing(Index1Y,$H2947,TRUE,_xll.ohTrigger(RecalcTrigger,Trigger1Y)),NA())</f>
        <v>1.1884597733150997E-2</v>
      </c>
      <c r="N2947" s="182">
        <f>IFERROR(_xll.qlIndexFixing(ONIndex1M,I2947,TRUE,_xll.ohTrigger(RecalcTrigger,Trigger1M)),NA())</f>
        <v>1.1310399606490051E-2</v>
      </c>
      <c r="O2947" s="44">
        <f>IFERROR(_xll.qlIndexFixing(ONIndex3M,I2947,TRUE,_xll.ohTrigger(RecalcTrigger,Trigger3M)),NA())</f>
        <v>1.0894740480491549E-2</v>
      </c>
      <c r="P2947" s="44">
        <f>IFERROR(_xll.qlIndexFixing(ONIndex6M,I2947,TRUE,_xll.ohTrigger(RecalcTrigger,Trigger6M)),NA())</f>
        <v>1.1954923675085993E-2</v>
      </c>
      <c r="Q2947" s="183">
        <f>IFERROR(_xll.qlIndexFixing(ONIndex1Y,I2947,TRUE,_xll.ohTrigger(RecalcTrigger,Trigger1Y)),NA())</f>
        <v>1.1695230509634058E-2</v>
      </c>
    </row>
    <row r="2948" spans="2:17" x14ac:dyDescent="0.2">
      <c r="B2948" s="39" t="s">
        <v>42</v>
      </c>
      <c r="D2948" s="42">
        <f>_xll.qlCalendarAdvance(Calendar,$D2947,B2948,"f",FALSE)</f>
        <v>60136</v>
      </c>
      <c r="E2948" s="177">
        <f>_xll.qlInterestRateIndexValueDate(IndexON,D2948)</f>
        <v>60136</v>
      </c>
      <c r="F2948" s="193">
        <f>IFERROR(_xll.qlIndexFixing(IndexON,D2948,TRUE,_xll.ohTrigger(RecalcTrigger,TriggerON)),NA())</f>
        <v>1.1454350904971378E-2</v>
      </c>
      <c r="H2948" s="42">
        <f>_xll.qlCalendarAdvance(Calendar,$H2947,B2948,"f",FALSE)</f>
        <v>60136</v>
      </c>
      <c r="I2948" s="177">
        <f>_xll.qlInterestRateIndexValueDate(Index1M,$H2948)</f>
        <v>60140</v>
      </c>
      <c r="J2948" s="182">
        <f>IFERROR(_xll.qlIndexFixing(Index1M,$H2948,TRUE,_xll.ohTrigger(RecalcTrigger,Trigger1M)),NA())</f>
        <v>1.1336341445430279E-2</v>
      </c>
      <c r="K2948" s="44">
        <f>IFERROR(_xll.qlIndexFixing(Index3M,H2948,TRUE,_xll.ohTrigger(RecalcTrigger,Trigger3M)),NA())</f>
        <v>1.0966578588392157E-2</v>
      </c>
      <c r="L2948" s="44">
        <f>IFERROR(_xll.qlIndexFixing(Index6M,$H2948,TRUE,_xll.ohTrigger(RecalcTrigger,Trigger6M)),NA())</f>
        <v>1.2050453402816037E-2</v>
      </c>
      <c r="M2948" s="183">
        <f>IFERROR(_xll.qlIndexFixing(Index1Y,$H2948,TRUE,_xll.ohTrigger(RecalcTrigger,Trigger1Y)),NA())</f>
        <v>1.188969366634357E-2</v>
      </c>
      <c r="N2948" s="182">
        <f>IFERROR(_xll.qlIndexFixing(ONIndex1M,I2948,TRUE,_xll.ohTrigger(RecalcTrigger,Trigger1M)),NA())</f>
        <v>1.1317530095249495E-2</v>
      </c>
      <c r="O2948" s="44">
        <f>IFERROR(_xll.qlIndexFixing(ONIndex3M,I2948,TRUE,_xll.ohTrigger(RecalcTrigger,Trigger3M)),NA())</f>
        <v>1.0902231946099405E-2</v>
      </c>
      <c r="P2948" s="44">
        <f>IFERROR(_xll.qlIndexFixing(ONIndex6M,I2948,TRUE,_xll.ohTrigger(RecalcTrigger,Trigger6M)),NA())</f>
        <v>1.1959118397255608E-2</v>
      </c>
      <c r="Q2948" s="183">
        <f>IFERROR(_xll.qlIndexFixing(ONIndex1Y,I2948,TRUE,_xll.ohTrigger(RecalcTrigger,Trigger1Y)),NA())</f>
        <v>1.1699055200438124E-2</v>
      </c>
    </row>
    <row r="2949" spans="2:17" x14ac:dyDescent="0.2">
      <c r="B2949" s="39" t="s">
        <v>42</v>
      </c>
      <c r="D2949" s="42">
        <f>_xll.qlCalendarAdvance(Calendar,$D2948,B2949,"f",FALSE)</f>
        <v>60143</v>
      </c>
      <c r="E2949" s="177">
        <f>_xll.qlInterestRateIndexValueDate(IndexON,D2949)</f>
        <v>60143</v>
      </c>
      <c r="F2949" s="193">
        <f>IFERROR(_xll.qlIndexFixing(IndexON,D2949,TRUE,_xll.ohTrigger(RecalcTrigger,TriggerON)),NA())</f>
        <v>1.1461904027365577E-2</v>
      </c>
      <c r="H2949" s="42">
        <f>_xll.qlCalendarAdvance(Calendar,$H2948,B2949,"f",FALSE)</f>
        <v>60143</v>
      </c>
      <c r="I2949" s="177">
        <f>_xll.qlInterestRateIndexValueDate(Index1M,$H2949)</f>
        <v>60147</v>
      </c>
      <c r="J2949" s="182">
        <f>IFERROR(_xll.qlIndexFixing(Index1M,$H2949,TRUE,_xll.ohTrigger(RecalcTrigger,Trigger1M)),NA())</f>
        <v>1.134295166182131E-2</v>
      </c>
      <c r="K2949" s="44">
        <f>IFERROR(_xll.qlIndexFixing(Index3M,H2949,TRUE,_xll.ohTrigger(RecalcTrigger,Trigger3M)),NA())</f>
        <v>1.0973965764322002E-2</v>
      </c>
      <c r="L2949" s="44">
        <f>IFERROR(_xll.qlIndexFixing(Index6M,$H2949,TRUE,_xll.ohTrigger(RecalcTrigger,Trigger6M)),NA())</f>
        <v>1.2053245116002876E-2</v>
      </c>
      <c r="M2949" s="183">
        <f>IFERROR(_xll.qlIndexFixing(Index1Y,$H2949,TRUE,_xll.ohTrigger(RecalcTrigger,Trigger1Y)),NA())</f>
        <v>1.1894837823205585E-2</v>
      </c>
      <c r="N2949" s="182">
        <f>IFERROR(_xll.qlIndexFixing(ONIndex1M,I2949,TRUE,_xll.ohTrigger(RecalcTrigger,Trigger1M)),NA())</f>
        <v>1.1324723292807093E-2</v>
      </c>
      <c r="O2949" s="44">
        <f>IFERROR(_xll.qlIndexFixing(ONIndex3M,I2949,TRUE,_xll.ohTrigger(RecalcTrigger,Trigger3M)),NA())</f>
        <v>1.0909811565431582E-2</v>
      </c>
      <c r="P2949" s="44">
        <f>IFERROR(_xll.qlIndexFixing(ONIndex6M,I2949,TRUE,_xll.ohTrigger(RecalcTrigger,Trigger6M)),NA())</f>
        <v>1.1963321191448273E-2</v>
      </c>
      <c r="Q2949" s="183">
        <f>IFERROR(_xll.qlIndexFixing(ONIndex1Y,I2949,TRUE,_xll.ohTrigger(RecalcTrigger,Trigger1Y)),NA())</f>
        <v>1.1702925961190047E-2</v>
      </c>
    </row>
    <row r="2950" spans="2:17" x14ac:dyDescent="0.2">
      <c r="B2950" s="39" t="s">
        <v>42</v>
      </c>
      <c r="D2950" s="42">
        <f>_xll.qlCalendarAdvance(Calendar,$D2949,B2950,"f",FALSE)</f>
        <v>60150</v>
      </c>
      <c r="E2950" s="177">
        <f>_xll.qlInterestRateIndexValueDate(IndexON,D2950)</f>
        <v>60150</v>
      </c>
      <c r="F2950" s="193">
        <f>IFERROR(_xll.qlIndexFixing(IndexON,D2950,TRUE,_xll.ohTrigger(RecalcTrigger,TriggerON)),NA())</f>
        <v>1.1469520096234476E-2</v>
      </c>
      <c r="H2950" s="42">
        <f>_xll.qlCalendarAdvance(Calendar,$H2949,B2950,"f",FALSE)</f>
        <v>60150</v>
      </c>
      <c r="I2950" s="177">
        <f>_xll.qlInterestRateIndexValueDate(Index1M,$H2950)</f>
        <v>60154</v>
      </c>
      <c r="J2950" s="182">
        <f>IFERROR(_xll.qlIndexFixing(Index1M,$H2950,TRUE,_xll.ohTrigger(RecalcTrigger,Trigger1M)),NA())</f>
        <v>1.1350326776692121E-2</v>
      </c>
      <c r="K2950" s="44">
        <f>IFERROR(_xll.qlIndexFixing(Index3M,H2950,TRUE,_xll.ohTrigger(RecalcTrigger,Trigger3M)),NA())</f>
        <v>1.0982201923456921E-2</v>
      </c>
      <c r="L2950" s="44">
        <f>IFERROR(_xll.qlIndexFixing(Index6M,$H2950,TRUE,_xll.ohTrigger(RecalcTrigger,Trigger6M)),NA())</f>
        <v>1.2057583586206077E-2</v>
      </c>
      <c r="M2950" s="183">
        <f>IFERROR(_xll.qlIndexFixing(Index1Y,$H2950,TRUE,_xll.ohTrigger(RecalcTrigger,Trigger1Y)),NA())</f>
        <v>1.1900030265679601E-2</v>
      </c>
      <c r="N2950" s="182">
        <f>IFERROR(_xll.qlIndexFixing(ONIndex1M,I2950,TRUE,_xll.ohTrigger(RecalcTrigger,Trigger1M)),NA())</f>
        <v>1.133197928077756E-2</v>
      </c>
      <c r="O2950" s="44">
        <f>IFERROR(_xll.qlIndexFixing(ONIndex3M,I2950,TRUE,_xll.ohTrigger(RecalcTrigger,Trigger3M)),NA())</f>
        <v>1.0917479458152357E-2</v>
      </c>
      <c r="P2950" s="44">
        <f>IFERROR(_xll.qlIndexFixing(ONIndex6M,I2950,TRUE,_xll.ohTrigger(RecalcTrigger,Trigger6M)),NA())</f>
        <v>1.1967532058863029E-2</v>
      </c>
      <c r="Q2950" s="183">
        <f>IFERROR(_xll.qlIndexFixing(ONIndex1Y,I2950,TRUE,_xll.ohTrigger(RecalcTrigger,Trigger1Y)),NA())</f>
        <v>1.1706842852401422E-2</v>
      </c>
    </row>
    <row r="2951" spans="2:17" x14ac:dyDescent="0.2">
      <c r="B2951" s="39" t="s">
        <v>42</v>
      </c>
      <c r="D2951" s="42">
        <f>_xll.qlCalendarAdvance(Calendar,$D2950,B2951,"f",FALSE)</f>
        <v>60157</v>
      </c>
      <c r="E2951" s="177">
        <f>_xll.qlInterestRateIndexValueDate(IndexON,D2951)</f>
        <v>60157</v>
      </c>
      <c r="F2951" s="193">
        <f>IFERROR(_xll.qlIndexFixing(IndexON,D2951,TRUE,_xll.ohTrigger(RecalcTrigger,TriggerON)),NA())</f>
        <v>1.1477199193432597E-2</v>
      </c>
      <c r="H2951" s="42">
        <f>_xll.qlCalendarAdvance(Calendar,$H2950,B2951,"f",FALSE)</f>
        <v>60157</v>
      </c>
      <c r="I2951" s="177">
        <f>_xll.qlInterestRateIndexValueDate(Index1M,$H2951)</f>
        <v>60161</v>
      </c>
      <c r="J2951" s="182">
        <f>IFERROR(_xll.qlIndexFixing(Index1M,$H2951,TRUE,_xll.ohTrigger(RecalcTrigger,Trigger1M)),NA())</f>
        <v>1.135776497206642E-2</v>
      </c>
      <c r="K2951" s="44">
        <f>IFERROR(_xll.qlIndexFixing(Index3M,H2951,TRUE,_xll.ohTrigger(RecalcTrigger,Trigger3M)),NA())</f>
        <v>1.0990527473881816E-2</v>
      </c>
      <c r="L2951" s="44">
        <f>IFERROR(_xll.qlIndexFixing(Index6M,$H2951,TRUE,_xll.ohTrigger(RecalcTrigger,Trigger6M)),NA())</f>
        <v>1.2061930201875459E-2</v>
      </c>
      <c r="M2951" s="183">
        <f>IFERROR(_xll.qlIndexFixing(Index1Y,$H2951,TRUE,_xll.ohTrigger(RecalcTrigger,Trigger1Y)),NA())</f>
        <v>1.1905271055718035E-2</v>
      </c>
      <c r="N2951" s="182">
        <f>IFERROR(_xll.qlIndexFixing(ONIndex1M,I2951,TRUE,_xll.ohTrigger(RecalcTrigger,Trigger1M)),NA())</f>
        <v>1.1339298141095355E-2</v>
      </c>
      <c r="O2951" s="44">
        <f>IFERROR(_xll.qlIndexFixing(ONIndex3M,I2951,TRUE,_xll.ohTrigger(RecalcTrigger,Trigger3M)),NA())</f>
        <v>1.0925235744245754E-2</v>
      </c>
      <c r="P2951" s="44">
        <f>IFERROR(_xll.qlIndexFixing(ONIndex6M,I2951,TRUE,_xll.ohTrigger(RecalcTrigger,Trigger6M)),NA())</f>
        <v>1.1971751000139363E-2</v>
      </c>
      <c r="Q2951" s="183">
        <f>IFERROR(_xll.qlIndexFixing(ONIndex1Y,I2951,TRUE,_xll.ohTrigger(RecalcTrigger,Trigger1Y)),NA())</f>
        <v>1.1710805934423973E-2</v>
      </c>
    </row>
    <row r="2952" spans="2:17" x14ac:dyDescent="0.2">
      <c r="B2952" s="39" t="s">
        <v>42</v>
      </c>
      <c r="D2952" s="42">
        <f>_xll.qlCalendarAdvance(Calendar,$D2951,B2952,"f",FALSE)</f>
        <v>60164</v>
      </c>
      <c r="E2952" s="177">
        <f>_xll.qlInterestRateIndexValueDate(IndexON,D2952)</f>
        <v>60164</v>
      </c>
      <c r="F2952" s="193">
        <f>IFERROR(_xll.qlIndexFixing(IndexON,D2952,TRUE,_xll.ohTrigger(RecalcTrigger,TriggerON)),NA())</f>
        <v>1.1484941400414783E-2</v>
      </c>
      <c r="H2952" s="42">
        <f>_xll.qlCalendarAdvance(Calendar,$H2951,B2952,"f",FALSE)</f>
        <v>60164</v>
      </c>
      <c r="I2952" s="177">
        <f>_xll.qlInterestRateIndexValueDate(Index1M,$H2952)</f>
        <v>60168</v>
      </c>
      <c r="J2952" s="182">
        <f>IFERROR(_xll.qlIndexFixing(Index1M,$H2952,TRUE,_xll.ohTrigger(RecalcTrigger,Trigger1M)),NA())</f>
        <v>1.1365266329955936E-2</v>
      </c>
      <c r="K2952" s="44">
        <f>IFERROR(_xll.qlIndexFixing(Index3M,H2952,TRUE,_xll.ohTrigger(RecalcTrigger,Trigger3M)),NA())</f>
        <v>1.0998942536324727E-2</v>
      </c>
      <c r="L2952" s="44">
        <f>IFERROR(_xll.qlIndexFixing(Index6M,$H2952,TRUE,_xll.ohTrigger(RecalcTrigger,Trigger6M)),NA())</f>
        <v>1.2066284964122176E-2</v>
      </c>
      <c r="M2952" s="183">
        <f>IFERROR(_xll.qlIndexFixing(Index1Y,$H2952,TRUE,_xll.ohTrigger(RecalcTrigger,Trigger1Y)),NA())</f>
        <v>1.1910560255280749E-2</v>
      </c>
      <c r="N2952" s="182">
        <f>IFERROR(_xll.qlIndexFixing(ONIndex1M,I2952,TRUE,_xll.ohTrigger(RecalcTrigger,Trigger1M)),NA())</f>
        <v>1.1346679955615002E-2</v>
      </c>
      <c r="O2952" s="44">
        <f>IFERROR(_xll.qlIndexFixing(ONIndex3M,I2952,TRUE,_xll.ohTrigger(RecalcTrigger,Trigger3M)),NA())</f>
        <v>1.0933080543455986E-2</v>
      </c>
      <c r="P2952" s="44">
        <f>IFERROR(_xll.qlIndexFixing(ONIndex6M,I2952,TRUE,_xll.ohTrigger(RecalcTrigger,Trigger6M)),NA())</f>
        <v>1.1975978016796063E-2</v>
      </c>
      <c r="Q2952" s="183">
        <f>IFERROR(_xll.qlIndexFixing(ONIndex1Y,I2952,TRUE,_xll.ohTrigger(RecalcTrigger,Trigger1Y)),NA())</f>
        <v>1.1714815267769296E-2</v>
      </c>
    </row>
    <row r="2953" spans="2:17" x14ac:dyDescent="0.2">
      <c r="B2953" s="39" t="s">
        <v>42</v>
      </c>
      <c r="D2953" s="42">
        <f>_xll.qlCalendarAdvance(Calendar,$D2952,B2953,"f",FALSE)</f>
        <v>60171</v>
      </c>
      <c r="E2953" s="177">
        <f>_xll.qlInterestRateIndexValueDate(IndexON,D2953)</f>
        <v>60171</v>
      </c>
      <c r="F2953" s="193">
        <f>IFERROR(_xll.qlIndexFixing(IndexON,D2953,TRUE,_xll.ohTrigger(RecalcTrigger,TriggerON)),NA())</f>
        <v>1.1492746798955622E-2</v>
      </c>
      <c r="H2953" s="42">
        <f>_xll.qlCalendarAdvance(Calendar,$H2952,B2953,"f",FALSE)</f>
        <v>60171</v>
      </c>
      <c r="I2953" s="177">
        <f>_xll.qlInterestRateIndexValueDate(Index1M,$H2953)</f>
        <v>60175</v>
      </c>
      <c r="J2953" s="182">
        <f>IFERROR(_xll.qlIndexFixing(Index1M,$H2953,TRUE,_xll.ohTrigger(RecalcTrigger,Trigger1M)),NA())</f>
        <v>1.1373556571291247E-2</v>
      </c>
      <c r="K2953" s="44">
        <f>IFERROR(_xll.qlIndexFixing(Index3M,H2953,TRUE,_xll.ohTrigger(RecalcTrigger,Trigger3M)),NA())</f>
        <v>1.1008240256094811E-2</v>
      </c>
      <c r="L2953" s="44">
        <f>IFERROR(_xll.qlIndexFixing(Index6M,$H2953,TRUE,_xll.ohTrigger(RecalcTrigger,Trigger6M)),NA())</f>
        <v>1.2071164301179396E-2</v>
      </c>
      <c r="M2953" s="183">
        <f>IFERROR(_xll.qlIndexFixing(Index1Y,$H2953,TRUE,_xll.ohTrigger(RecalcTrigger,Trigger1Y)),NA())</f>
        <v>1.1915897926336365E-2</v>
      </c>
      <c r="N2953" s="182">
        <f>IFERROR(_xll.qlIndexFixing(ONIndex1M,I2953,TRUE,_xll.ohTrigger(RecalcTrigger,Trigger1M)),NA())</f>
        <v>1.1354124806191024E-2</v>
      </c>
      <c r="O2953" s="44">
        <f>IFERROR(_xll.qlIndexFixing(ONIndex3M,I2953,TRUE,_xll.ohTrigger(RecalcTrigger,Trigger3M)),NA())</f>
        <v>1.0941013975687142E-2</v>
      </c>
      <c r="P2953" s="44">
        <f>IFERROR(_xll.qlIndexFixing(ONIndex6M,I2953,TRUE,_xll.ohTrigger(RecalcTrigger,Trigger6M)),NA())</f>
        <v>1.1980213109712423E-2</v>
      </c>
      <c r="Q2953" s="183">
        <f>IFERROR(_xll.qlIndexFixing(ONIndex1Y,I2953,TRUE,_xll.ohTrigger(RecalcTrigger,Trigger1Y)),NA())</f>
        <v>1.1718870912948987E-2</v>
      </c>
    </row>
    <row r="2954" spans="2:17" x14ac:dyDescent="0.2">
      <c r="B2954" s="39" t="s">
        <v>42</v>
      </c>
      <c r="D2954" s="42">
        <f>_xll.qlCalendarAdvance(Calendar,$D2953,B2954,"f",FALSE)</f>
        <v>60178</v>
      </c>
      <c r="E2954" s="177">
        <f>_xll.qlInterestRateIndexValueDate(IndexON,D2954)</f>
        <v>60178</v>
      </c>
      <c r="F2954" s="193">
        <f>IFERROR(_xll.qlIndexFixing(IndexON,D2954,TRUE,_xll.ohTrigger(RecalcTrigger,TriggerON)),NA())</f>
        <v>1.1500615470643183E-2</v>
      </c>
      <c r="H2954" s="42">
        <f>_xll.qlCalendarAdvance(Calendar,$H2953,B2954,"f",FALSE)</f>
        <v>60178</v>
      </c>
      <c r="I2954" s="177">
        <f>_xll.qlInterestRateIndexValueDate(Index1M,$H2954)</f>
        <v>60182</v>
      </c>
      <c r="J2954" s="182">
        <f>IFERROR(_xll.qlIndexFixing(Index1M,$H2954,TRUE,_xll.ohTrigger(RecalcTrigger,Trigger1M)),NA())</f>
        <v>1.1381189272074916E-2</v>
      </c>
      <c r="K2954" s="44">
        <f>IFERROR(_xll.qlIndexFixing(Index3M,H2954,TRUE,_xll.ohTrigger(RecalcTrigger,Trigger3M)),NA())</f>
        <v>1.1016841401839141E-2</v>
      </c>
      <c r="L2954" s="44">
        <f>IFERROR(_xll.qlIndexFixing(Index6M,$H2954,TRUE,_xll.ohTrigger(RecalcTrigger,Trigger6M)),NA())</f>
        <v>1.2075536088514617E-2</v>
      </c>
      <c r="M2954" s="183">
        <f>IFERROR(_xll.qlIndexFixing(Index1Y,$H2954,TRUE,_xll.ohTrigger(RecalcTrigger,Trigger1Y)),NA())</f>
        <v>1.1921284130861388E-2</v>
      </c>
      <c r="N2954" s="182">
        <f>IFERROR(_xll.qlIndexFixing(ONIndex1M,I2954,TRUE,_xll.ohTrigger(RecalcTrigger,Trigger1M)),NA())</f>
        <v>1.1361632774518071E-2</v>
      </c>
      <c r="O2954" s="44">
        <f>IFERROR(_xll.qlIndexFixing(ONIndex3M,I2954,TRUE,_xll.ohTrigger(RecalcTrigger,Trigger3M)),NA())</f>
        <v>1.0949036160683434E-2</v>
      </c>
      <c r="P2954" s="44">
        <f>IFERROR(_xll.qlIndexFixing(ONIndex6M,I2954,TRUE,_xll.ohTrigger(RecalcTrigger,Trigger6M)),NA())</f>
        <v>1.1984456279687805E-2</v>
      </c>
      <c r="Q2954" s="183">
        <f>IFERROR(_xll.qlIndexFixing(ONIndex1Y,I2954,TRUE,_xll.ohTrigger(RecalcTrigger,Trigger1Y)),NA())</f>
        <v>1.1722972930554576E-2</v>
      </c>
    </row>
    <row r="2955" spans="2:17" x14ac:dyDescent="0.2">
      <c r="B2955" s="39" t="s">
        <v>42</v>
      </c>
      <c r="D2955" s="42">
        <f>_xll.qlCalendarAdvance(Calendar,$D2954,B2955,"f",FALSE)</f>
        <v>60185</v>
      </c>
      <c r="E2955" s="177">
        <f>_xll.qlInterestRateIndexValueDate(IndexON,D2955)</f>
        <v>60185</v>
      </c>
      <c r="F2955" s="193">
        <f>IFERROR(_xll.qlIndexFixing(IndexON,D2955,TRUE,_xll.ohTrigger(RecalcTrigger,TriggerON)),NA())</f>
        <v>1.1508547497145472E-2</v>
      </c>
      <c r="H2955" s="42">
        <f>_xll.qlCalendarAdvance(Calendar,$H2954,B2955,"f",FALSE)</f>
        <v>60185</v>
      </c>
      <c r="I2955" s="177">
        <f>_xll.qlInterestRateIndexValueDate(Index1M,$H2955)</f>
        <v>60189</v>
      </c>
      <c r="J2955" s="182">
        <f>IFERROR(_xll.qlIndexFixing(Index1M,$H2955,TRUE,_xll.ohTrigger(RecalcTrigger,Trigger1M)),NA())</f>
        <v>1.1388885389451852E-2</v>
      </c>
      <c r="K2955" s="44">
        <f>IFERROR(_xll.qlIndexFixing(Index3M,H2955,TRUE,_xll.ohTrigger(RecalcTrigger,Trigger3M)),NA())</f>
        <v>1.1025532433406605E-2</v>
      </c>
      <c r="L2955" s="44">
        <f>IFERROR(_xll.qlIndexFixing(Index6M,$H2955,TRUE,_xll.ohTrigger(RecalcTrigger,Trigger6M)),NA())</f>
        <v>1.2079916026164986E-2</v>
      </c>
      <c r="M2955" s="183">
        <f>IFERROR(_xll.qlIndexFixing(Index1Y,$H2955,TRUE,_xll.ohTrigger(RecalcTrigger,Trigger1Y)),NA())</f>
        <v>1.1926718930841304E-2</v>
      </c>
      <c r="N2955" s="182">
        <f>IFERROR(_xll.qlIndexFixing(ONIndex1M,I2955,TRUE,_xll.ohTrigger(RecalcTrigger,Trigger1M)),NA())</f>
        <v>1.1369203942530604E-2</v>
      </c>
      <c r="O2955" s="44">
        <f>IFERROR(_xll.qlIndexFixing(ONIndex3M,I2955,TRUE,_xll.ohTrigger(RecalcTrigger,Trigger3M)),NA())</f>
        <v>1.0957147218428887E-2</v>
      </c>
      <c r="P2955" s="44">
        <f>IFERROR(_xll.qlIndexFixing(ONIndex6M,I2955,TRUE,_xll.ohTrigger(RecalcTrigger,Trigger6M)),NA())</f>
        <v>1.1988707528161058E-2</v>
      </c>
      <c r="Q2955" s="183">
        <f>IFERROR(_xll.qlIndexFixing(ONIndex1Y,I2955,TRUE,_xll.ohTrigger(RecalcTrigger,Trigger1Y)),NA())</f>
        <v>1.1727121380857852E-2</v>
      </c>
    </row>
    <row r="2956" spans="2:17" x14ac:dyDescent="0.2">
      <c r="B2956" s="39" t="s">
        <v>42</v>
      </c>
      <c r="D2956" s="42">
        <f>_xll.qlCalendarAdvance(Calendar,$D2955,B2956,"f",FALSE)</f>
        <v>60192</v>
      </c>
      <c r="E2956" s="177">
        <f>_xll.qlInterestRateIndexValueDate(IndexON,D2956)</f>
        <v>60192</v>
      </c>
      <c r="F2956" s="193">
        <f>IFERROR(_xll.qlIndexFixing(IndexON,D2956,TRUE,_xll.ohTrigger(RecalcTrigger,TriggerON)),NA())</f>
        <v>1.1516542960103848E-2</v>
      </c>
      <c r="H2956" s="42">
        <f>_xll.qlCalendarAdvance(Calendar,$H2955,B2956,"f",FALSE)</f>
        <v>60192</v>
      </c>
      <c r="I2956" s="177">
        <f>_xll.qlInterestRateIndexValueDate(Index1M,$H2956)</f>
        <v>60196</v>
      </c>
      <c r="J2956" s="182">
        <f>IFERROR(_xll.qlIndexFixing(Index1M,$H2956,TRUE,_xll.ohTrigger(RecalcTrigger,Trigger1M)),NA())</f>
        <v>1.1396645005444185E-2</v>
      </c>
      <c r="K2956" s="44">
        <f>IFERROR(_xll.qlIndexFixing(Index3M,H2956,TRUE,_xll.ohTrigger(RecalcTrigger,Trigger3M)),NA())</f>
        <v>1.1034313471564946E-2</v>
      </c>
      <c r="L2956" s="44">
        <f>IFERROR(_xll.qlIndexFixing(Index6M,$H2956,TRUE,_xll.ohTrigger(RecalcTrigger,Trigger6M)),NA())</f>
        <v>1.2084304115241265E-2</v>
      </c>
      <c r="M2956" s="183">
        <f>IFERROR(_xll.qlIndexFixing(Index1Y,$H2956,TRUE,_xll.ohTrigger(RecalcTrigger,Trigger1Y)),NA())</f>
        <v>1.1932202388269482E-2</v>
      </c>
      <c r="N2956" s="182">
        <f>IFERROR(_xll.qlIndexFixing(ONIndex1M,I2956,TRUE,_xll.ohTrigger(RecalcTrigger,Trigger1M)),NA())</f>
        <v>1.1376838392083144E-2</v>
      </c>
      <c r="O2956" s="44">
        <f>IFERROR(_xll.qlIndexFixing(ONIndex3M,I2956,TRUE,_xll.ohTrigger(RecalcTrigger,Trigger3M)),NA())</f>
        <v>1.0965347268747649E-2</v>
      </c>
      <c r="P2956" s="44">
        <f>IFERROR(_xll.qlIndexFixing(ONIndex6M,I2956,TRUE,_xll.ohTrigger(RecalcTrigger,Trigger6M)),NA())</f>
        <v>1.1992966855931542E-2</v>
      </c>
      <c r="Q2956" s="183">
        <f>IFERROR(_xll.qlIndexFixing(ONIndex1Y,I2956,TRUE,_xll.ohTrigger(RecalcTrigger,Trigger1Y)),NA())</f>
        <v>1.1731316324450347E-2</v>
      </c>
    </row>
    <row r="2957" spans="2:17" x14ac:dyDescent="0.2">
      <c r="B2957" s="39" t="s">
        <v>42</v>
      </c>
      <c r="D2957" s="42">
        <f>_xll.qlCalendarAdvance(Calendar,$D2956,B2957,"f",FALSE)</f>
        <v>60199</v>
      </c>
      <c r="E2957" s="177">
        <f>_xll.qlInterestRateIndexValueDate(IndexON,D2957)</f>
        <v>60199</v>
      </c>
      <c r="F2957" s="193">
        <f>IFERROR(_xll.qlIndexFixing(IndexON,D2957,TRUE,_xll.ohTrigger(RecalcTrigger,TriggerON)),NA())</f>
        <v>1.1524601941239609E-2</v>
      </c>
      <c r="H2957" s="42">
        <f>_xll.qlCalendarAdvance(Calendar,$H2956,B2957,"f",FALSE)</f>
        <v>60199</v>
      </c>
      <c r="I2957" s="177">
        <f>_xll.qlInterestRateIndexValueDate(Index1M,$H2957)</f>
        <v>60203</v>
      </c>
      <c r="J2957" s="182">
        <f>IFERROR(_xll.qlIndexFixing(Index1M,$H2957,TRUE,_xll.ohTrigger(RecalcTrigger,Trigger1M)),NA())</f>
        <v>1.1404468202081785E-2</v>
      </c>
      <c r="K2957" s="44">
        <f>IFERROR(_xll.qlIndexFixing(Index3M,H2957,TRUE,_xll.ohTrigger(RecalcTrigger,Trigger3M)),NA())</f>
        <v>1.1043184637086249E-2</v>
      </c>
      <c r="L2957" s="44">
        <f>IFERROR(_xll.qlIndexFixing(Index6M,$H2957,TRUE,_xll.ohTrigger(RecalcTrigger,Trigger6M)),NA())</f>
        <v>1.2088700356855966E-2</v>
      </c>
      <c r="M2957" s="183">
        <f>IFERROR(_xll.qlIndexFixing(Index1Y,$H2957,TRUE,_xll.ohTrigger(RecalcTrigger,Trigger1Y)),NA())</f>
        <v>1.1937734565147833E-2</v>
      </c>
      <c r="N2957" s="182">
        <f>IFERROR(_xll.qlIndexFixing(ONIndex1M,I2957,TRUE,_xll.ohTrigger(RecalcTrigger,Trigger1M)),NA())</f>
        <v>1.1384536204870344E-2</v>
      </c>
      <c r="O2957" s="44">
        <f>IFERROR(_xll.qlIndexFixing(ONIndex3M,I2957,TRUE,_xll.ohTrigger(RecalcTrigger,Trigger3M)),NA())</f>
        <v>1.0973636431463873E-2</v>
      </c>
      <c r="P2957" s="44">
        <f>IFERROR(_xll.qlIndexFixing(ONIndex6M,I2957,TRUE,_xll.ohTrigger(RecalcTrigger,Trigger6M)),NA())</f>
        <v>1.1997234264198298E-2</v>
      </c>
      <c r="Q2957" s="183">
        <f>IFERROR(_xll.qlIndexFixing(ONIndex1Y,I2957,TRUE,_xll.ohTrigger(RecalcTrigger,Trigger1Y)),NA())</f>
        <v>1.173555782176372E-2</v>
      </c>
    </row>
    <row r="2958" spans="2:17" x14ac:dyDescent="0.2">
      <c r="B2958" s="39" t="s">
        <v>42</v>
      </c>
      <c r="D2958" s="42">
        <f>_xll.qlCalendarAdvance(Calendar,$D2957,B2958,"f",FALSE)</f>
        <v>60206</v>
      </c>
      <c r="E2958" s="177">
        <f>_xll.qlInterestRateIndexValueDate(IndexON,D2958)</f>
        <v>60206</v>
      </c>
      <c r="F2958" s="193">
        <f>IFERROR(_xll.qlIndexFixing(IndexON,D2958,TRUE,_xll.ohTrigger(RecalcTrigger,TriggerON)),NA())</f>
        <v>1.1532724522087534E-2</v>
      </c>
      <c r="H2958" s="42">
        <f>_xll.qlCalendarAdvance(Calendar,$H2957,B2958,"f",FALSE)</f>
        <v>60206</v>
      </c>
      <c r="I2958" s="177">
        <f>_xll.qlInterestRateIndexValueDate(Index1M,$H2958)</f>
        <v>60210</v>
      </c>
      <c r="J2958" s="182">
        <f>IFERROR(_xll.qlIndexFixing(Index1M,$H2958,TRUE,_xll.ohTrigger(RecalcTrigger,Trigger1M)),NA())</f>
        <v>1.1411605483086618E-2</v>
      </c>
      <c r="K2958" s="44">
        <f>IFERROR(_xll.qlIndexFixing(Index3M,H2958,TRUE,_xll.ohTrigger(RecalcTrigger,Trigger3M)),NA())</f>
        <v>1.1052146050753902E-2</v>
      </c>
      <c r="L2958" s="44">
        <f>IFERROR(_xll.qlIndexFixing(Index6M,$H2958,TRUE,_xll.ohTrigger(RecalcTrigger,Trigger6M)),NA())</f>
        <v>1.2092584677944598E-2</v>
      </c>
      <c r="M2958" s="183">
        <f>IFERROR(_xll.qlIndexFixing(Index1Y,$H2958,TRUE,_xll.ohTrigger(RecalcTrigger,Trigger1Y)),NA())</f>
        <v>1.1943315523487248E-2</v>
      </c>
      <c r="N2958" s="182">
        <f>IFERROR(_xll.qlIndexFixing(ONIndex1M,I2958,TRUE,_xll.ohTrigger(RecalcTrigger,Trigger1M)),NA())</f>
        <v>1.1392297462746726E-2</v>
      </c>
      <c r="O2958" s="44">
        <f>IFERROR(_xll.qlIndexFixing(ONIndex3M,I2958,TRUE,_xll.ohTrigger(RecalcTrigger,Trigger3M)),NA())</f>
        <v>1.0982014826241837E-2</v>
      </c>
      <c r="P2958" s="44">
        <f>IFERROR(_xll.qlIndexFixing(ONIndex6M,I2958,TRUE,_xll.ohTrigger(RecalcTrigger,Trigger6M)),NA())</f>
        <v>1.2001509753920558E-2</v>
      </c>
      <c r="Q2958" s="183">
        <f>IFERROR(_xll.qlIndexFixing(ONIndex1Y,I2958,TRUE,_xll.ohTrigger(RecalcTrigger,Trigger1Y)),NA())</f>
        <v>1.1739845933229631E-2</v>
      </c>
    </row>
    <row r="2959" spans="2:17" x14ac:dyDescent="0.2">
      <c r="B2959" s="39" t="s">
        <v>42</v>
      </c>
      <c r="D2959" s="42">
        <f>_xll.qlCalendarAdvance(Calendar,$D2958,B2959,"f",FALSE)</f>
        <v>60213</v>
      </c>
      <c r="E2959" s="177">
        <f>_xll.qlInterestRateIndexValueDate(IndexON,D2959)</f>
        <v>60213</v>
      </c>
      <c r="F2959" s="193">
        <f>IFERROR(_xll.qlIndexFixing(IndexON,D2959,TRUE,_xll.ohTrigger(RecalcTrigger,TriggerON)),NA())</f>
        <v>1.1540910784448855E-2</v>
      </c>
      <c r="H2959" s="42">
        <f>_xll.qlCalendarAdvance(Calendar,$H2958,B2959,"f",FALSE)</f>
        <v>60213</v>
      </c>
      <c r="I2959" s="177">
        <f>_xll.qlInterestRateIndexValueDate(Index1M,$H2959)</f>
        <v>60217</v>
      </c>
      <c r="J2959" s="182">
        <f>IFERROR(_xll.qlIndexFixing(Index1M,$H2959,TRUE,_xll.ohTrigger(RecalcTrigger,Trigger1M)),NA())</f>
        <v>1.1419551275086981E-2</v>
      </c>
      <c r="K2959" s="44">
        <f>IFERROR(_xll.qlIndexFixing(Index3M,H2959,TRUE,_xll.ohTrigger(RecalcTrigger,Trigger3M)),NA())</f>
        <v>1.1061197833354759E-2</v>
      </c>
      <c r="L2959" s="44">
        <f>IFERROR(_xll.qlIndexFixing(Index6M,$H2959,TRUE,_xll.ohTrigger(RecalcTrigger,Trigger6M)),NA())</f>
        <v>1.2096996497342362E-2</v>
      </c>
      <c r="M2959" s="183">
        <f>IFERROR(_xll.qlIndexFixing(Index1Y,$H2959,TRUE,_xll.ohTrigger(RecalcTrigger,Trigger1Y)),NA())</f>
        <v>1.1948945325306498E-2</v>
      </c>
      <c r="N2959" s="182">
        <f>IFERROR(_xll.qlIndexFixing(ONIndex1M,I2959,TRUE,_xll.ohTrigger(RecalcTrigger,Trigger1M)),NA())</f>
        <v>1.1400122247726685E-2</v>
      </c>
      <c r="O2959" s="44">
        <f>IFERROR(_xll.qlIndexFixing(ONIndex3M,I2959,TRUE,_xll.ohTrigger(RecalcTrigger,Trigger3M)),NA())</f>
        <v>1.0990482573145499E-2</v>
      </c>
      <c r="P2959" s="44">
        <f>IFERROR(_xll.qlIndexFixing(ONIndex6M,I2959,TRUE,_xll.ohTrigger(RecalcTrigger,Trigger6M)),NA())</f>
        <v>1.2005793326137493E-2</v>
      </c>
      <c r="Q2959" s="183">
        <f>IFERROR(_xll.qlIndexFixing(ONIndex1Y,I2959,TRUE,_xll.ohTrigger(RecalcTrigger,Trigger1Y)),NA())</f>
        <v>1.1744180719359676E-2</v>
      </c>
    </row>
    <row r="2960" spans="2:17" x14ac:dyDescent="0.2">
      <c r="B2960" s="39" t="s">
        <v>42</v>
      </c>
      <c r="D2960" s="42">
        <f>_xll.qlCalendarAdvance(Calendar,$D2959,B2960,"f",FALSE)</f>
        <v>60220</v>
      </c>
      <c r="E2960" s="177">
        <f>_xll.qlInterestRateIndexValueDate(IndexON,D2960)</f>
        <v>60220</v>
      </c>
      <c r="F2960" s="193">
        <f>IFERROR(_xll.qlIndexFixing(IndexON,D2960,TRUE,_xll.ohTrigger(RecalcTrigger,TriggerON)),NA())</f>
        <v>1.154916080985835E-2</v>
      </c>
      <c r="H2960" s="42">
        <f>_xll.qlCalendarAdvance(Calendar,$H2959,B2960,"f",FALSE)</f>
        <v>60220</v>
      </c>
      <c r="I2960" s="177">
        <f>_xll.qlInterestRateIndexValueDate(Index1M,$H2960)</f>
        <v>60224</v>
      </c>
      <c r="J2960" s="182">
        <f>IFERROR(_xll.qlIndexFixing(Index1M,$H2960,TRUE,_xll.ohTrigger(RecalcTrigger,Trigger1M)),NA())</f>
        <v>1.1427560885763022E-2</v>
      </c>
      <c r="K2960" s="44">
        <f>IFERROR(_xll.qlIndexFixing(Index3M,H2960,TRUE,_xll.ohTrigger(RecalcTrigger,Trigger3M)),NA())</f>
        <v>1.107034010568524E-2</v>
      </c>
      <c r="L2960" s="44">
        <f>IFERROR(_xll.qlIndexFixing(Index6M,$H2960,TRUE,_xll.ohTrigger(RecalcTrigger,Trigger6M)),NA())</f>
        <v>1.2101416472207149E-2</v>
      </c>
      <c r="M2960" s="183">
        <f>IFERROR(_xll.qlIndexFixing(Index1Y,$H2960,TRUE,_xll.ohTrigger(RecalcTrigger,Trigger1Y)),NA())</f>
        <v>1.1954624032633336E-2</v>
      </c>
      <c r="N2960" s="182">
        <f>IFERROR(_xll.qlIndexFixing(ONIndex1M,I2960,TRUE,_xll.ohTrigger(RecalcTrigger,Trigger1M)),NA())</f>
        <v>1.1408010641424937E-2</v>
      </c>
      <c r="O2960" s="44">
        <f>IFERROR(_xll.qlIndexFixing(ONIndex3M,I2960,TRUE,_xll.ohTrigger(RecalcTrigger,Trigger3M)),NA())</f>
        <v>1.099903979199901E-2</v>
      </c>
      <c r="P2960" s="44">
        <f>IFERROR(_xll.qlIndexFixing(ONIndex6M,I2960,TRUE,_xll.ohTrigger(RecalcTrigger,Trigger6M)),NA())</f>
        <v>1.2010084981968205E-2</v>
      </c>
      <c r="Q2960" s="183">
        <f>IFERROR(_xll.qlIndexFixing(ONIndex1Y,I2960,TRUE,_xll.ohTrigger(RecalcTrigger,Trigger1Y)),NA())</f>
        <v>1.1748562240745386E-2</v>
      </c>
    </row>
    <row r="2961" spans="2:17" x14ac:dyDescent="0.2">
      <c r="B2961" s="39" t="s">
        <v>42</v>
      </c>
      <c r="D2961" s="42">
        <f>_xll.qlCalendarAdvance(Calendar,$D2960,B2961,"f",FALSE)</f>
        <v>60227</v>
      </c>
      <c r="E2961" s="177">
        <f>_xll.qlInterestRateIndexValueDate(IndexON,D2961)</f>
        <v>60227</v>
      </c>
      <c r="F2961" s="193">
        <f>IFERROR(_xll.qlIndexFixing(IndexON,D2961,TRUE,_xll.ohTrigger(RecalcTrigger,TriggerON)),NA())</f>
        <v>1.1557474679984026E-2</v>
      </c>
      <c r="H2961" s="42">
        <f>_xll.qlCalendarAdvance(Calendar,$H2960,B2961,"f",FALSE)</f>
        <v>60227</v>
      </c>
      <c r="I2961" s="177">
        <f>_xll.qlInterestRateIndexValueDate(Index1M,$H2961)</f>
        <v>60231</v>
      </c>
      <c r="J2961" s="182">
        <f>IFERROR(_xll.qlIndexFixing(Index1M,$H2961,TRUE,_xll.ohTrigger(RecalcTrigger,Trigger1M)),NA())</f>
        <v>1.1438693412221975E-2</v>
      </c>
      <c r="K2961" s="44">
        <f>IFERROR(_xll.qlIndexFixing(Index3M,H2961,TRUE,_xll.ohTrigger(RecalcTrigger,Trigger3M)),NA())</f>
        <v>1.1079572988548709E-2</v>
      </c>
      <c r="L2961" s="44">
        <f>IFERROR(_xll.qlIndexFixing(Index6M,$H2961,TRUE,_xll.ohTrigger(RecalcTrigger,Trigger6M)),NA())</f>
        <v>1.2105844603650551E-2</v>
      </c>
      <c r="M2961" s="183">
        <f>IFERROR(_xll.qlIndexFixing(Index1Y,$H2961,TRUE,_xll.ohTrigger(RecalcTrigger,Trigger1Y)),NA())</f>
        <v>1.1960351707504275E-2</v>
      </c>
      <c r="N2961" s="182">
        <f>IFERROR(_xll.qlIndexFixing(ONIndex1M,I2961,TRUE,_xll.ohTrigger(RecalcTrigger,Trigger1M)),NA())</f>
        <v>1.1415962725775941E-2</v>
      </c>
      <c r="O2961" s="44">
        <f>IFERROR(_xll.qlIndexFixing(ONIndex3M,I2961,TRUE,_xll.ohTrigger(RecalcTrigger,Trigger3M)),NA())</f>
        <v>1.1007686602626521E-2</v>
      </c>
      <c r="P2961" s="44">
        <f>IFERROR(_xll.qlIndexFixing(ONIndex6M,I2961,TRUE,_xll.ohTrigger(RecalcTrigger,Trigger6M)),NA())</f>
        <v>1.2014384722371929E-2</v>
      </c>
      <c r="Q2961" s="183">
        <f>IFERROR(_xll.qlIndexFixing(ONIndex1Y,I2961,TRUE,_xll.ohTrigger(RecalcTrigger,Trigger1Y)),NA())</f>
        <v>1.1752990557658549E-2</v>
      </c>
    </row>
    <row r="2962" spans="2:17" x14ac:dyDescent="0.2">
      <c r="B2962" s="39" t="s">
        <v>42</v>
      </c>
      <c r="D2962" s="42">
        <f>_xll.qlCalendarAdvance(Calendar,$D2961,B2962,"f",FALSE)</f>
        <v>60234</v>
      </c>
      <c r="E2962" s="177">
        <f>_xll.qlInterestRateIndexValueDate(IndexON,D2962)</f>
        <v>60234</v>
      </c>
      <c r="F2962" s="193">
        <f>IFERROR(_xll.qlIndexFixing(IndexON,D2962,TRUE,_xll.ohTrigger(RecalcTrigger,TriggerON)),NA())</f>
        <v>1.1565852476547178E-2</v>
      </c>
      <c r="H2962" s="42">
        <f>_xll.qlCalendarAdvance(Calendar,$H2961,B2962,"f",FALSE)</f>
        <v>60234</v>
      </c>
      <c r="I2962" s="177">
        <f>_xll.qlInterestRateIndexValueDate(Index1M,$H2962)</f>
        <v>60238</v>
      </c>
      <c r="J2962" s="182">
        <f>IFERROR(_xll.qlIndexFixing(Index1M,$H2962,TRUE,_xll.ohTrigger(RecalcTrigger,Trigger1M)),NA())</f>
        <v>1.1444540765960565E-2</v>
      </c>
      <c r="K2962" s="44">
        <f>IFERROR(_xll.qlIndexFixing(Index3M,H2962,TRUE,_xll.ohTrigger(RecalcTrigger,Trigger3M)),NA())</f>
        <v>1.1087189837208022E-2</v>
      </c>
      <c r="L2962" s="44">
        <f>IFERROR(_xll.qlIndexFixing(Index6M,$H2962,TRUE,_xll.ohTrigger(RecalcTrigger,Trigger6M)),NA())</f>
        <v>1.2110803891910549E-2</v>
      </c>
      <c r="M2962" s="183">
        <f>IFERROR(_xll.qlIndexFixing(Index1Y,$H2962,TRUE,_xll.ohTrigger(RecalcTrigger,Trigger1Y)),NA())</f>
        <v>1.1966128411963496E-2</v>
      </c>
      <c r="N2962" s="182">
        <f>IFERROR(_xll.qlIndexFixing(ONIndex1M,I2962,TRUE,_xll.ohTrigger(RecalcTrigger,Trigger1M)),NA())</f>
        <v>1.1423978582394412E-2</v>
      </c>
      <c r="O2962" s="44">
        <f>IFERROR(_xll.qlIndexFixing(ONIndex3M,I2962,TRUE,_xll.ohTrigger(RecalcTrigger,Trigger3M)),NA())</f>
        <v>1.1016423124612373E-2</v>
      </c>
      <c r="P2962" s="44">
        <f>IFERROR(_xll.qlIndexFixing(ONIndex6M,I2962,TRUE,_xll.ohTrigger(RecalcTrigger,Trigger6M)),NA())</f>
        <v>1.2018692548467769E-2</v>
      </c>
      <c r="Q2962" s="183">
        <f>IFERROR(_xll.qlIndexFixing(ONIndex1Y,I2962,TRUE,_xll.ohTrigger(RecalcTrigger,Trigger1Y)),NA())</f>
        <v>1.1757465730530825E-2</v>
      </c>
    </row>
    <row r="2963" spans="2:17" x14ac:dyDescent="0.2">
      <c r="B2963" s="39" t="s">
        <v>42</v>
      </c>
      <c r="D2963" s="42">
        <f>_xll.qlCalendarAdvance(Calendar,$D2962,B2963,"f",FALSE)</f>
        <v>60241</v>
      </c>
      <c r="E2963" s="177">
        <f>_xll.qlInterestRateIndexValueDate(IndexON,D2963)</f>
        <v>60241</v>
      </c>
      <c r="F2963" s="193">
        <f>IFERROR(_xll.qlIndexFixing(IndexON,D2963,TRUE,_xll.ohTrigger(RecalcTrigger,TriggerON)),NA())</f>
        <v>1.1574294281135877E-2</v>
      </c>
      <c r="H2963" s="42">
        <f>_xll.qlCalendarAdvance(Calendar,$H2962,B2963,"f",FALSE)</f>
        <v>60241</v>
      </c>
      <c r="I2963" s="177">
        <f>_xll.qlInterestRateIndexValueDate(Index1M,$H2963)</f>
        <v>60245</v>
      </c>
      <c r="J2963" s="182">
        <f>IFERROR(_xll.qlIndexFixing(Index1M,$H2963,TRUE,_xll.ohTrigger(RecalcTrigger,Trigger1M)),NA())</f>
        <v>1.1452747169099534E-2</v>
      </c>
      <c r="K2963" s="44">
        <f>IFERROR(_xll.qlIndexFixing(Index3M,H2963,TRUE,_xll.ohTrigger(RecalcTrigger,Trigger3M)),NA())</f>
        <v>1.1096590701525244E-2</v>
      </c>
      <c r="L2963" s="44">
        <f>IFERROR(_xll.qlIndexFixing(Index6M,$H2963,TRUE,_xll.ohTrigger(RecalcTrigger,Trigger6M)),NA())</f>
        <v>1.2115249072101519E-2</v>
      </c>
      <c r="M2963" s="183">
        <f>IFERROR(_xll.qlIndexFixing(Index1Y,$H2963,TRUE,_xll.ohTrigger(RecalcTrigger,Trigger1Y)),NA())</f>
        <v>1.197195420806459E-2</v>
      </c>
      <c r="N2963" s="182">
        <f>IFERROR(_xll.qlIndexFixing(ONIndex1M,I2963,TRUE,_xll.ohTrigger(RecalcTrigger,Trigger1M)),NA())</f>
        <v>1.1432058293454617E-2</v>
      </c>
      <c r="O2963" s="44">
        <f>IFERROR(_xll.qlIndexFixing(ONIndex3M,I2963,TRUE,_xll.ohTrigger(RecalcTrigger,Trigger3M)),NA())</f>
        <v>1.1025249478180399E-2</v>
      </c>
      <c r="P2963" s="44">
        <f>IFERROR(_xll.qlIndexFixing(ONIndex6M,I2963,TRUE,_xll.ohTrigger(RecalcTrigger,Trigger6M)),NA())</f>
        <v>1.2023008461294893E-2</v>
      </c>
      <c r="Q2963" s="183">
        <f>IFERROR(_xll.qlIndexFixing(ONIndex1Y,I2963,TRUE,_xll.ohTrigger(RecalcTrigger,Trigger1Y)),NA())</f>
        <v>1.1761987820193553E-2</v>
      </c>
    </row>
    <row r="2964" spans="2:17" x14ac:dyDescent="0.2">
      <c r="B2964" s="39" t="s">
        <v>42</v>
      </c>
      <c r="D2964" s="42">
        <f>_xll.qlCalendarAdvance(Calendar,$D2963,B2964,"f",FALSE)</f>
        <v>60248</v>
      </c>
      <c r="E2964" s="177">
        <f>_xll.qlInterestRateIndexValueDate(IndexON,D2964)</f>
        <v>60248</v>
      </c>
      <c r="F2964" s="193">
        <f>IFERROR(_xll.qlIndexFixing(IndexON,D2964,TRUE,_xll.ohTrigger(RecalcTrigger,TriggerON)),NA())</f>
        <v>1.1582800175471419E-2</v>
      </c>
      <c r="H2964" s="42">
        <f>_xll.qlCalendarAdvance(Calendar,$H2963,B2964,"f",FALSE)</f>
        <v>60248</v>
      </c>
      <c r="I2964" s="177">
        <f>_xll.qlInterestRateIndexValueDate(Index1M,$H2964)</f>
        <v>60252</v>
      </c>
      <c r="J2964" s="182">
        <f>IFERROR(_xll.qlIndexFixing(Index1M,$H2964,TRUE,_xll.ohTrigger(RecalcTrigger,Trigger1M)),NA())</f>
        <v>1.1461017727103149E-2</v>
      </c>
      <c r="K2964" s="44">
        <f>IFERROR(_xll.qlIndexFixing(Index3M,H2964,TRUE,_xll.ohTrigger(RecalcTrigger,Trigger3M)),NA())</f>
        <v>1.1106082515472515E-2</v>
      </c>
      <c r="L2964" s="44">
        <f>IFERROR(_xll.qlIndexFixing(Index6M,$H2964,TRUE,_xll.ohTrigger(RecalcTrigger,Trigger6M)),NA())</f>
        <v>1.2119702412615016E-2</v>
      </c>
      <c r="M2964" s="183">
        <f>IFERROR(_xll.qlIndexFixing(Index1Y,$H2964,TRUE,_xll.ohTrigger(RecalcTrigger,Trigger1Y)),NA())</f>
        <v>1.1977829157869916E-2</v>
      </c>
      <c r="N2964" s="182">
        <f>IFERROR(_xll.qlIndexFixing(ONIndex1M,I2964,TRUE,_xll.ohTrigger(RecalcTrigger,Trigger1M)),NA())</f>
        <v>1.1440201940651207E-2</v>
      </c>
      <c r="O2964" s="44">
        <f>IFERROR(_xll.qlIndexFixing(ONIndex3M,I2964,TRUE,_xll.ohTrigger(RecalcTrigger,Trigger3M)),NA())</f>
        <v>1.1034165782994876E-2</v>
      </c>
      <c r="P2964" s="44">
        <f>IFERROR(_xll.qlIndexFixing(ONIndex6M,I2964,TRUE,_xll.ohTrigger(RecalcTrigger,Trigger6M)),NA())</f>
        <v>1.2027332462052343E-2</v>
      </c>
      <c r="Q2964" s="183">
        <f>IFERROR(_xll.qlIndexFixing(ONIndex1Y,I2964,TRUE,_xll.ohTrigger(RecalcTrigger,Trigger1Y)),NA())</f>
        <v>1.1766556886838586E-2</v>
      </c>
    </row>
    <row r="2965" spans="2:17" x14ac:dyDescent="0.2">
      <c r="B2965" s="39" t="s">
        <v>42</v>
      </c>
      <c r="D2965" s="42">
        <f>_xll.qlCalendarAdvance(Calendar,$D2964,B2965,"f",FALSE)</f>
        <v>60255</v>
      </c>
      <c r="E2965" s="177">
        <f>_xll.qlInterestRateIndexValueDate(IndexON,D2965)</f>
        <v>60255</v>
      </c>
      <c r="F2965" s="193">
        <f>IFERROR(_xll.qlIndexFixing(IndexON,D2965,TRUE,_xll.ohTrigger(RecalcTrigger,TriggerON)),NA())</f>
        <v>1.1591370241141874E-2</v>
      </c>
      <c r="H2965" s="42">
        <f>_xll.qlCalendarAdvance(Calendar,$H2964,B2965,"f",FALSE)</f>
        <v>60255</v>
      </c>
      <c r="I2965" s="177">
        <f>_xll.qlInterestRateIndexValueDate(Index1M,$H2965)</f>
        <v>60259</v>
      </c>
      <c r="J2965" s="182">
        <f>IFERROR(_xll.qlIndexFixing(Index1M,$H2965,TRUE,_xll.ohTrigger(RecalcTrigger,Trigger1M)),NA())</f>
        <v>1.1469352522016748E-2</v>
      </c>
      <c r="K2965" s="44">
        <f>IFERROR(_xll.qlIndexFixing(Index3M,H2965,TRUE,_xll.ohTrigger(RecalcTrigger,Trigger3M)),NA())</f>
        <v>1.1115665399862529E-2</v>
      </c>
      <c r="L2965" s="44">
        <f>IFERROR(_xll.qlIndexFixing(Index6M,$H2965,TRUE,_xll.ohTrigger(RecalcTrigger,Trigger6M)),NA())</f>
        <v>1.2124163914562679E-2</v>
      </c>
      <c r="M2965" s="183">
        <f>IFERROR(_xll.qlIndexFixing(Index1Y,$H2965,TRUE,_xll.ohTrigger(RecalcTrigger,Trigger1Y)),NA())</f>
        <v>1.1983753319119585E-2</v>
      </c>
      <c r="N2965" s="182">
        <f>IFERROR(_xll.qlIndexFixing(ONIndex1M,I2965,TRUE,_xll.ohTrigger(RecalcTrigger,Trigger1M)),NA())</f>
        <v>1.1453128474094854E-2</v>
      </c>
      <c r="O2965" s="44">
        <f>IFERROR(_xll.qlIndexFixing(ONIndex3M,I2965,TRUE,_xll.ohTrigger(RecalcTrigger,Trigger3M)),NA())</f>
        <v>1.1048359145560127E-2</v>
      </c>
      <c r="P2965" s="44">
        <f>IFERROR(_xll.qlIndexFixing(ONIndex6M,I2965,TRUE,_xll.ohTrigger(RecalcTrigger,Trigger6M)),NA())</f>
        <v>1.2034143663415264E-2</v>
      </c>
      <c r="Q2965" s="183">
        <f>IFERROR(_xll.qlIndexFixing(ONIndex1Y,I2965,TRUE,_xll.ohTrigger(RecalcTrigger,Trigger1Y)),NA())</f>
        <v>1.1773831906705112E-2</v>
      </c>
    </row>
    <row r="2966" spans="2:17" x14ac:dyDescent="0.2">
      <c r="B2966" s="39" t="s">
        <v>42</v>
      </c>
      <c r="D2966" s="42">
        <f>_xll.qlCalendarAdvance(Calendar,$D2965,B2966,"f",FALSE)</f>
        <v>60265</v>
      </c>
      <c r="E2966" s="177">
        <f>_xll.qlInterestRateIndexValueDate(IndexON,D2966)</f>
        <v>60265</v>
      </c>
      <c r="F2966" s="193">
        <f>IFERROR(_xll.qlIndexFixing(IndexON,D2966,TRUE,_xll.ohTrigger(RecalcTrigger,TriggerON)),NA())</f>
        <v>1.1602108965398372E-2</v>
      </c>
      <c r="H2966" s="42">
        <f>_xll.qlCalendarAdvance(Calendar,$H2965,B2966,"f",FALSE)</f>
        <v>60265</v>
      </c>
      <c r="I2966" s="177">
        <f>_xll.qlInterestRateIndexValueDate(Index1M,$H2966)</f>
        <v>60267</v>
      </c>
      <c r="J2966" s="182">
        <f>IFERROR(_xll.qlIndexFixing(Index1M,$H2966,TRUE,_xll.ohTrigger(RecalcTrigger,Trigger1M)),NA())</f>
        <v>1.1478167767986491E-2</v>
      </c>
      <c r="K2966" s="44">
        <f>IFERROR(_xll.qlIndexFixing(Index3M,H2966,TRUE,_xll.ohTrigger(RecalcTrigger,Trigger3M)),NA())</f>
        <v>1.1126728937548513E-2</v>
      </c>
      <c r="L2966" s="44">
        <f>IFERROR(_xll.qlIndexFixing(Index6M,$H2966,TRUE,_xll.ohTrigger(RecalcTrigger,Trigger6M)),NA())</f>
        <v>1.2128746733536347E-2</v>
      </c>
      <c r="M2966" s="183">
        <f>IFERROR(_xll.qlIndexFixing(Index1Y,$H2966,TRUE,_xll.ohTrigger(RecalcTrigger,Trigger1Y)),NA())</f>
        <v>1.1990583600705935E-2</v>
      </c>
      <c r="N2966" s="182">
        <f>IFERROR(_xll.qlIndexFixing(ONIndex1M,I2966,TRUE,_xll.ohTrigger(RecalcTrigger,Trigger1M)),NA())</f>
        <v>1.1461436904118827E-2</v>
      </c>
      <c r="O2966" s="44">
        <f>IFERROR(_xll.qlIndexFixing(ONIndex3M,I2966,TRUE,_xll.ohTrigger(RecalcTrigger,Trigger3M)),NA())</f>
        <v>1.1057507303871006E-2</v>
      </c>
      <c r="P2966" s="44">
        <f>IFERROR(_xll.qlIndexFixing(ONIndex6M,I2966,TRUE,_xll.ohTrigger(RecalcTrigger,Trigger6M)),NA())</f>
        <v>1.20384884660929E-2</v>
      </c>
      <c r="Q2966" s="183">
        <f>IFERROR(_xll.qlIndexFixing(ONIndex1Y,I2966,TRUE,_xll.ohTrigger(RecalcTrigger,Trigger1Y)),NA())</f>
        <v>1.1778522049059603E-2</v>
      </c>
    </row>
    <row r="2967" spans="2:17" x14ac:dyDescent="0.2">
      <c r="B2967" s="39" t="s">
        <v>42</v>
      </c>
      <c r="D2967" s="42">
        <f>_xll.qlCalendarAdvance(Calendar,$D2966,B2967,"f",FALSE)</f>
        <v>60272</v>
      </c>
      <c r="E2967" s="177">
        <f>_xll.qlInterestRateIndexValueDate(IndexON,D2967)</f>
        <v>60272</v>
      </c>
      <c r="F2967" s="193">
        <f>IFERROR(_xll.qlIndexFixing(IndexON,D2967,TRUE,_xll.ohTrigger(RecalcTrigger,TriggerON)),NA())</f>
        <v>1.1610825452530449E-2</v>
      </c>
      <c r="H2967" s="42">
        <f>_xll.qlCalendarAdvance(Calendar,$H2966,B2967,"f",FALSE)</f>
        <v>60272</v>
      </c>
      <c r="I2967" s="177">
        <f>_xll.qlInterestRateIndexValueDate(Index1M,$H2967)</f>
        <v>60274</v>
      </c>
      <c r="J2967" s="182">
        <f>IFERROR(_xll.qlIndexFixing(Index1M,$H2967,TRUE,_xll.ohTrigger(RecalcTrigger,Trigger1M)),NA())</f>
        <v>1.1489018681892076E-2</v>
      </c>
      <c r="K2967" s="44">
        <f>IFERROR(_xll.qlIndexFixing(Index3M,H2967,TRUE,_xll.ohTrigger(RecalcTrigger,Trigger3M)),NA())</f>
        <v>1.1136507379729821E-2</v>
      </c>
      <c r="L2967" s="44">
        <f>IFERROR(_xll.qlIndexFixing(Index6M,$H2967,TRUE,_xll.ohTrigger(RecalcTrigger,Trigger6M)),NA())</f>
        <v>1.2133224994070463E-2</v>
      </c>
      <c r="M2967" s="183">
        <f>IFERROR(_xll.qlIndexFixing(Index1Y,$H2967,TRUE,_xll.ohTrigger(RecalcTrigger,Trigger1Y)),NA())</f>
        <v>1.1996611317623097E-2</v>
      </c>
      <c r="N2967" s="182">
        <f>IFERROR(_xll.qlIndexFixing(ONIndex1M,I2967,TRUE,_xll.ohTrigger(RecalcTrigger,Trigger1M)),NA())</f>
        <v>1.1467776538669483E-2</v>
      </c>
      <c r="O2967" s="44">
        <f>IFERROR(_xll.qlIndexFixing(ONIndex3M,I2967,TRUE,_xll.ohTrigger(RecalcTrigger,Trigger3M)),NA())</f>
        <v>1.1064437688457218E-2</v>
      </c>
      <c r="P2967" s="44">
        <f>IFERROR(_xll.qlIndexFixing(ONIndex6M,I2967,TRUE,_xll.ohTrigger(RecalcTrigger,Trigger6M)),NA())</f>
        <v>1.2041999687966154E-2</v>
      </c>
      <c r="Q2967" s="183">
        <f>IFERROR(_xll.qlIndexFixing(ONIndex1Y,I2967,TRUE,_xll.ohTrigger(RecalcTrigger,Trigger1Y)),NA())</f>
        <v>1.1782286958643695E-2</v>
      </c>
    </row>
    <row r="2968" spans="2:17" x14ac:dyDescent="0.2">
      <c r="B2968" s="39" t="s">
        <v>42</v>
      </c>
      <c r="D2968" s="42">
        <f>_xll.qlCalendarAdvance(Calendar,$D2967,B2968,"f",FALSE)</f>
        <v>60279</v>
      </c>
      <c r="E2968" s="177">
        <f>_xll.qlInterestRateIndexValueDate(IndexON,D2968)</f>
        <v>60279</v>
      </c>
      <c r="F2968" s="193">
        <f>IFERROR(_xll.qlIndexFixing(IndexON,D2968,TRUE,_xll.ohTrigger(RecalcTrigger,TriggerON)),NA())</f>
        <v>1.1619606374599911E-2</v>
      </c>
      <c r="H2968" s="42">
        <f>_xll.qlCalendarAdvance(Calendar,$H2967,B2968,"f",FALSE)</f>
        <v>60279</v>
      </c>
      <c r="I2968" s="177">
        <f>_xll.qlInterestRateIndexValueDate(Index1M,$H2968)</f>
        <v>60281</v>
      </c>
      <c r="J2968" s="182">
        <f>IFERROR(_xll.qlIndexFixing(Index1M,$H2968,TRUE,_xll.ohTrigger(RecalcTrigger,Trigger1M)),NA())</f>
        <v>1.1497565672897928E-2</v>
      </c>
      <c r="K2968" s="44">
        <f>IFERROR(_xll.qlIndexFixing(Index3M,H2968,TRUE,_xll.ohTrigger(RecalcTrigger,Trigger3M)),NA())</f>
        <v>1.1146377272091001E-2</v>
      </c>
      <c r="L2968" s="44">
        <f>IFERROR(_xll.qlIndexFixing(Index6M,$H2968,TRUE,_xll.ohTrigger(RecalcTrigger,Trigger6M)),NA())</f>
        <v>1.2137711419126453E-2</v>
      </c>
      <c r="M2968" s="183">
        <f>IFERROR(_xll.qlIndexFixing(Index1Y,$H2968,TRUE,_xll.ohTrigger(RecalcTrigger,Trigger1Y)),NA())</f>
        <v>1.200268573506557E-2</v>
      </c>
      <c r="N2968" s="182">
        <f>IFERROR(_xll.qlIndexFixing(ONIndex1M,I2968,TRUE,_xll.ohTrigger(RecalcTrigger,Trigger1M)),NA())</f>
        <v>1.147619566150837E-2</v>
      </c>
      <c r="O2968" s="44">
        <f>IFERROR(_xll.qlIndexFixing(ONIndex3M,I2968,TRUE,_xll.ohTrigger(RecalcTrigger,Trigger3M)),NA())</f>
        <v>1.1073741428981876E-2</v>
      </c>
      <c r="P2968" s="44">
        <f>IFERROR(_xll.qlIndexFixing(ONIndex6M,I2968,TRUE,_xll.ohTrigger(RecalcTrigger,Trigger6M)),NA())</f>
        <v>1.2046358654167477E-2</v>
      </c>
      <c r="Q2968" s="183">
        <f>IFERROR(_xll.qlIndexFixing(ONIndex1Y,I2968,TRUE,_xll.ohTrigger(RecalcTrigger,Trigger1Y)),NA())</f>
        <v>1.1787058353043278E-2</v>
      </c>
    </row>
    <row r="2969" spans="2:17" x14ac:dyDescent="0.2">
      <c r="B2969" s="39" t="s">
        <v>42</v>
      </c>
      <c r="D2969" s="42">
        <f>_xll.qlCalendarAdvance(Calendar,$D2968,B2969,"f",FALSE)</f>
        <v>60286</v>
      </c>
      <c r="E2969" s="177">
        <f>_xll.qlInterestRateIndexValueDate(IndexON,D2969)</f>
        <v>60286</v>
      </c>
      <c r="F2969" s="193">
        <f>IFERROR(_xll.qlIndexFixing(IndexON,D2969,TRUE,_xll.ohTrigger(RecalcTrigger,TriggerON)),NA())</f>
        <v>1.1628451813461282E-2</v>
      </c>
      <c r="H2969" s="42">
        <f>_xll.qlCalendarAdvance(Calendar,$H2968,B2969,"f",FALSE)</f>
        <v>60286</v>
      </c>
      <c r="I2969" s="177">
        <f>_xll.qlInterestRateIndexValueDate(Index1M,$H2969)</f>
        <v>60288</v>
      </c>
      <c r="J2969" s="182">
        <f>IFERROR(_xll.qlIndexFixing(Index1M,$H2969,TRUE,_xll.ohTrigger(RecalcTrigger,Trigger1M)),NA())</f>
        <v>1.1506177256944998E-2</v>
      </c>
      <c r="K2969" s="44">
        <f>IFERROR(_xll.qlIndexFixing(Index3M,H2969,TRUE,_xll.ohTrigger(RecalcTrigger,Trigger3M)),NA())</f>
        <v>1.1156338735471394E-2</v>
      </c>
      <c r="L2969" s="44">
        <f>IFERROR(_xll.qlIndexFixing(Index6M,$H2969,TRUE,_xll.ohTrigger(RecalcTrigger,Trigger6M)),NA())</f>
        <v>1.2142206009817242E-2</v>
      </c>
      <c r="M2969" s="183">
        <f>IFERROR(_xll.qlIndexFixing(Index1Y,$H2969,TRUE,_xll.ohTrigger(RecalcTrigger,Trigger1Y)),NA())</f>
        <v>1.2008805796183622E-2</v>
      </c>
      <c r="N2969" s="182">
        <f>IFERROR(_xll.qlIndexFixing(ONIndex1M,I2969,TRUE,_xll.ohTrigger(RecalcTrigger,Trigger1M)),NA())</f>
        <v>1.1484679157414135E-2</v>
      </c>
      <c r="O2969" s="44">
        <f>IFERROR(_xll.qlIndexFixing(ONIndex3M,I2969,TRUE,_xll.ohTrigger(RecalcTrigger,Trigger3M)),NA())</f>
        <v>1.1083135760214802E-2</v>
      </c>
      <c r="P2969" s="44">
        <f>IFERROR(_xll.qlIndexFixing(ONIndex6M,I2969,TRUE,_xll.ohTrigger(RecalcTrigger,Trigger6M)),NA())</f>
        <v>1.2050725714347621E-2</v>
      </c>
      <c r="Q2969" s="183">
        <f>IFERROR(_xll.qlIndexFixing(ONIndex1Y,I2969,TRUE,_xll.ohTrigger(RecalcTrigger,Trigger1Y)),NA())</f>
        <v>1.1791877047366839E-2</v>
      </c>
    </row>
    <row r="2970" spans="2:17" x14ac:dyDescent="0.2">
      <c r="B2970" s="39" t="s">
        <v>42</v>
      </c>
      <c r="D2970" s="42">
        <f>_xll.qlCalendarAdvance(Calendar,$D2969,B2970,"f",FALSE)</f>
        <v>60293</v>
      </c>
      <c r="E2970" s="177">
        <f>_xll.qlInterestRateIndexValueDate(IndexON,D2970)</f>
        <v>60293</v>
      </c>
      <c r="F2970" s="193">
        <f>IFERROR(_xll.qlIndexFixing(IndexON,D2970,TRUE,_xll.ohTrigger(RecalcTrigger,TriggerON)),NA())</f>
        <v>1.1637361850649341E-2</v>
      </c>
      <c r="H2970" s="42">
        <f>_xll.qlCalendarAdvance(Calendar,$H2969,B2970,"f",FALSE)</f>
        <v>60293</v>
      </c>
      <c r="I2970" s="177">
        <f>_xll.qlInterestRateIndexValueDate(Index1M,$H2970)</f>
        <v>60295</v>
      </c>
      <c r="J2970" s="182">
        <f>IFERROR(_xll.qlIndexFixing(Index1M,$H2970,TRUE,_xll.ohTrigger(RecalcTrigger,Trigger1M)),NA())</f>
        <v>1.1512426391239394E-2</v>
      </c>
      <c r="K2970" s="44">
        <f>IFERROR(_xll.qlIndexFixing(Index3M,H2970,TRUE,_xll.ohTrigger(RecalcTrigger,Trigger3M)),NA())</f>
        <v>1.1166391890720995E-2</v>
      </c>
      <c r="L2970" s="44">
        <f>IFERROR(_xll.qlIndexFixing(Index6M,$H2970,TRUE,_xll.ohTrigger(RecalcTrigger,Trigger6M)),NA())</f>
        <v>1.2146708767254868E-2</v>
      </c>
      <c r="M2970" s="183">
        <f>IFERROR(_xll.qlIndexFixing(Index1Y,$H2970,TRUE,_xll.ohTrigger(RecalcTrigger,Trigger1Y)),NA())</f>
        <v>1.2014970442400245E-2</v>
      </c>
      <c r="N2970" s="182">
        <f>IFERROR(_xll.qlIndexFixing(ONIndex1M,I2970,TRUE,_xll.ohTrigger(RecalcTrigger,Trigger1M)),NA())</f>
        <v>1.14932271082413E-2</v>
      </c>
      <c r="O2970" s="44">
        <f>IFERROR(_xll.qlIndexFixing(ONIndex3M,I2970,TRUE,_xll.ohTrigger(RecalcTrigger,Trigger3M)),NA())</f>
        <v>1.1092620802140019E-2</v>
      </c>
      <c r="P2970" s="44">
        <f>IFERROR(_xll.qlIndexFixing(ONIndex6M,I2970,TRUE,_xll.ohTrigger(RecalcTrigger,Trigger6M)),NA())</f>
        <v>1.2055100869545754E-2</v>
      </c>
      <c r="Q2970" s="183">
        <f>IFERROR(_xll.qlIndexFixing(ONIndex1Y,I2970,TRUE,_xll.ohTrigger(RecalcTrigger,Trigger1Y)),NA())</f>
        <v>1.1796743102046037E-2</v>
      </c>
    </row>
    <row r="2971" spans="2:17" x14ac:dyDescent="0.2">
      <c r="B2971" s="39" t="s">
        <v>42</v>
      </c>
      <c r="D2971" s="42">
        <f>_xll.qlCalendarAdvance(Calendar,$D2970,B2971,"f",FALSE)</f>
        <v>60300</v>
      </c>
      <c r="E2971" s="177">
        <f>_xll.qlInterestRateIndexValueDate(IndexON,D2971)</f>
        <v>60300</v>
      </c>
      <c r="F2971" s="193">
        <f>IFERROR(_xll.qlIndexFixing(IndexON,D2971,TRUE,_xll.ohTrigger(RecalcTrigger,TriggerON)),NA())</f>
        <v>1.1646336567698867E-2</v>
      </c>
      <c r="H2971" s="42">
        <f>_xll.qlCalendarAdvance(Calendar,$H2970,B2971,"f",FALSE)</f>
        <v>60300</v>
      </c>
      <c r="I2971" s="177">
        <f>_xll.qlInterestRateIndexValueDate(Index1M,$H2971)</f>
        <v>60302</v>
      </c>
      <c r="J2971" s="182">
        <f>IFERROR(_xll.qlIndexFixing(Index1M,$H2971,TRUE,_xll.ohTrigger(RecalcTrigger,Trigger1M)),NA())</f>
        <v>1.1519527196595103E-2</v>
      </c>
      <c r="K2971" s="44">
        <f>IFERROR(_xll.qlIndexFixing(Index3M,H2971,TRUE,_xll.ohTrigger(RecalcTrigger,Trigger3M)),NA())</f>
        <v>1.1175621875819726E-2</v>
      </c>
      <c r="L2971" s="44">
        <f>IFERROR(_xll.qlIndexFixing(Index6M,$H2971,TRUE,_xll.ohTrigger(RecalcTrigger,Trigger6M)),NA())</f>
        <v>1.2151219692553136E-2</v>
      </c>
      <c r="M2971" s="183">
        <f>IFERROR(_xll.qlIndexFixing(Index1Y,$H2971,TRUE,_xll.ohTrigger(RecalcTrigger,Trigger1Y)),NA())</f>
        <v>1.2021178613410281E-2</v>
      </c>
      <c r="N2971" s="182">
        <f>IFERROR(_xll.qlIndexFixing(ONIndex1M,I2971,TRUE,_xll.ohTrigger(RecalcTrigger,Trigger1M)),NA())</f>
        <v>1.1501839595897678E-2</v>
      </c>
      <c r="O2971" s="44">
        <f>IFERROR(_xll.qlIndexFixing(ONIndex3M,I2971,TRUE,_xll.ohTrigger(RecalcTrigger,Trigger3M)),NA())</f>
        <v>1.1102196674528386E-2</v>
      </c>
      <c r="P2971" s="44">
        <f>IFERROR(_xll.qlIndexFixing(ONIndex6M,I2971,TRUE,_xll.ohTrigger(RecalcTrigger,Trigger6M)),NA())</f>
        <v>1.2059484120880981E-2</v>
      </c>
      <c r="Q2971" s="183">
        <f>IFERROR(_xll.qlIndexFixing(ONIndex1Y,I2971,TRUE,_xll.ohTrigger(RecalcTrigger,Trigger1Y)),NA())</f>
        <v>1.1801656577592468E-2</v>
      </c>
    </row>
    <row r="2972" spans="2:17" x14ac:dyDescent="0.2">
      <c r="B2972" s="39" t="s">
        <v>42</v>
      </c>
      <c r="D2972" s="42">
        <f>_xll.qlCalendarAdvance(Calendar,$D2971,B2972,"f",FALSE)</f>
        <v>60307</v>
      </c>
      <c r="E2972" s="177">
        <f>_xll.qlInterestRateIndexValueDate(IndexON,D2972)</f>
        <v>60307</v>
      </c>
      <c r="F2972" s="193">
        <f>IFERROR(_xll.qlIndexFixing(IndexON,D2972,TRUE,_xll.ohTrigger(RecalcTrigger,TriggerON)),NA())</f>
        <v>1.1655376046624255E-2</v>
      </c>
      <c r="H2972" s="42">
        <f>_xll.qlCalendarAdvance(Calendar,$H2971,B2972,"f",FALSE)</f>
        <v>60307</v>
      </c>
      <c r="I2972" s="177">
        <f>_xll.qlInterestRateIndexValueDate(Index1M,$H2972)</f>
        <v>60309</v>
      </c>
      <c r="J2972" s="182">
        <f>IFERROR(_xll.qlIndexFixing(Index1M,$H2972,TRUE,_xll.ohTrigger(RecalcTrigger,Trigger1M)),NA())</f>
        <v>1.1528308459614691E-2</v>
      </c>
      <c r="K2972" s="44">
        <f>IFERROR(_xll.qlIndexFixing(Index3M,H2972,TRUE,_xll.ohTrigger(RecalcTrigger,Trigger3M)),NA())</f>
        <v>1.1185851871074229E-2</v>
      </c>
      <c r="L2972" s="44">
        <f>IFERROR(_xll.qlIndexFixing(Index6M,$H2972,TRUE,_xll.ohTrigger(RecalcTrigger,Trigger6M)),NA())</f>
        <v>1.2155738786823201E-2</v>
      </c>
      <c r="M2972" s="183">
        <f>IFERROR(_xll.qlIndexFixing(Index1Y,$H2972,TRUE,_xll.ohTrigger(RecalcTrigger,Trigger1Y)),NA())</f>
        <v>1.2027429247180419E-2</v>
      </c>
      <c r="N2972" s="182">
        <f>IFERROR(_xll.qlIndexFixing(ONIndex1M,I2972,TRUE,_xll.ohTrigger(RecalcTrigger,Trigger1M)),NA())</f>
        <v>1.1510516702131213E-2</v>
      </c>
      <c r="O2972" s="44">
        <f>IFERROR(_xll.qlIndexFixing(ONIndex3M,I2972,TRUE,_xll.ohTrigger(RecalcTrigger,Trigger3M)),NA())</f>
        <v>1.1111863497310637E-2</v>
      </c>
      <c r="P2972" s="44">
        <f>IFERROR(_xll.qlIndexFixing(ONIndex6M,I2972,TRUE,_xll.ohTrigger(RecalcTrigger,Trigger6M)),NA())</f>
        <v>1.2063875469365826E-2</v>
      </c>
      <c r="Q2972" s="183">
        <f>IFERROR(_xll.qlIndexFixing(ONIndex1Y,I2972,TRUE,_xll.ohTrigger(RecalcTrigger,Trigger1Y)),NA())</f>
        <v>1.1806617534491082E-2</v>
      </c>
    </row>
    <row r="2973" spans="2:17" x14ac:dyDescent="0.2">
      <c r="B2973" s="39" t="s">
        <v>42</v>
      </c>
      <c r="D2973" s="42">
        <f>_xll.qlCalendarAdvance(Calendar,$D2972,B2973,"f",FALSE)</f>
        <v>60314</v>
      </c>
      <c r="E2973" s="177">
        <f>_xll.qlInterestRateIndexValueDate(IndexON,D2973)</f>
        <v>60314</v>
      </c>
      <c r="F2973" s="193">
        <f>IFERROR(_xll.qlIndexFixing(IndexON,D2973,TRUE,_xll.ohTrigger(RecalcTrigger,TriggerON)),NA())</f>
        <v>1.166448036864054E-2</v>
      </c>
      <c r="H2973" s="42">
        <f>_xll.qlCalendarAdvance(Calendar,$H2972,B2973,"f",FALSE)</f>
        <v>60314</v>
      </c>
      <c r="I2973" s="177">
        <f>_xll.qlInterestRateIndexValueDate(Index1M,$H2973)</f>
        <v>60316</v>
      </c>
      <c r="J2973" s="182">
        <f>IFERROR(_xll.qlIndexFixing(Index1M,$H2973,TRUE,_xll.ohTrigger(RecalcTrigger,Trigger1M)),NA())</f>
        <v>1.1537154603146669E-2</v>
      </c>
      <c r="K2973" s="44">
        <f>IFERROR(_xll.qlIndexFixing(Index3M,H2973,TRUE,_xll.ohTrigger(RecalcTrigger,Trigger3M)),NA())</f>
        <v>1.1196173909005132E-2</v>
      </c>
      <c r="L2973" s="44">
        <f>IFERROR(_xll.qlIndexFixing(Index6M,$H2973,TRUE,_xll.ohTrigger(RecalcTrigger,Trigger6M)),NA())</f>
        <v>1.2160266051179312E-2</v>
      </c>
      <c r="M2973" s="183">
        <f>IFERROR(_xll.qlIndexFixing(Index1Y,$H2973,TRUE,_xll.ohTrigger(RecalcTrigger,Trigger1Y)),NA())</f>
        <v>1.2033721279948322E-2</v>
      </c>
      <c r="N2973" s="182">
        <f>IFERROR(_xll.qlIndexFixing(ONIndex1M,I2973,TRUE,_xll.ohTrigger(RecalcTrigger,Trigger1M)),NA())</f>
        <v>1.1519258508903008E-2</v>
      </c>
      <c r="O2973" s="44">
        <f>IFERROR(_xll.qlIndexFixing(ONIndex3M,I2973,TRUE,_xll.ohTrigger(RecalcTrigger,Trigger3M)),NA())</f>
        <v>1.1121621390284275E-2</v>
      </c>
      <c r="P2973" s="44">
        <f>IFERROR(_xll.qlIndexFixing(ONIndex6M,I2973,TRUE,_xll.ohTrigger(RecalcTrigger,Trigger6M)),NA())</f>
        <v>1.2068274916039456E-2</v>
      </c>
      <c r="Q2973" s="183">
        <f>IFERROR(_xll.qlIndexFixing(ONIndex1Y,I2973,TRUE,_xll.ohTrigger(RecalcTrigger,Trigger1Y)),NA())</f>
        <v>1.1811626033173539E-2</v>
      </c>
    </row>
    <row r="2974" spans="2:17" x14ac:dyDescent="0.2">
      <c r="B2974" s="39" t="s">
        <v>42</v>
      </c>
      <c r="D2974" s="42">
        <f>_xll.qlCalendarAdvance(Calendar,$D2973,B2974,"f",FALSE)</f>
        <v>60321</v>
      </c>
      <c r="E2974" s="177">
        <f>_xll.qlInterestRateIndexValueDate(IndexON,D2974)</f>
        <v>60321</v>
      </c>
      <c r="F2974" s="193">
        <f>IFERROR(_xll.qlIndexFixing(IndexON,D2974,TRUE,_xll.ohTrigger(RecalcTrigger,TriggerON)),NA())</f>
        <v>1.1673649615522308E-2</v>
      </c>
      <c r="H2974" s="42">
        <f>_xll.qlCalendarAdvance(Calendar,$H2973,B2974,"f",FALSE)</f>
        <v>60321</v>
      </c>
      <c r="I2974" s="177">
        <f>_xll.qlInterestRateIndexValueDate(Index1M,$H2974)</f>
        <v>60323</v>
      </c>
      <c r="J2974" s="182">
        <f>IFERROR(_xll.qlIndexFixing(Index1M,$H2974,TRUE,_xll.ohTrigger(RecalcTrigger,Trigger1M)),NA())</f>
        <v>1.1546065709216853E-2</v>
      </c>
      <c r="K2974" s="44">
        <f>IFERROR(_xll.qlIndexFixing(Index3M,H2974,TRUE,_xll.ohTrigger(RecalcTrigger,Trigger3M)),NA())</f>
        <v>1.1206588110477554E-2</v>
      </c>
      <c r="L2974" s="44">
        <f>IFERROR(_xll.qlIndexFixing(Index6M,$H2974,TRUE,_xll.ohTrigger(RecalcTrigger,Trigger6M)),NA())</f>
        <v>1.2164801486734387E-2</v>
      </c>
      <c r="M2974" s="183">
        <f>IFERROR(_xll.qlIndexFixing(Index1Y,$H2974,TRUE,_xll.ohTrigger(RecalcTrigger,Trigger1Y)),NA())</f>
        <v>1.2040053646222624E-2</v>
      </c>
      <c r="N2974" s="182">
        <f>IFERROR(_xll.qlIndexFixing(ONIndex1M,I2974,TRUE,_xll.ohTrigger(RecalcTrigger,Trigger1M)),NA())</f>
        <v>1.1528065097907714E-2</v>
      </c>
      <c r="O2974" s="44">
        <f>IFERROR(_xll.qlIndexFixing(ONIndex3M,I2974,TRUE,_xll.ohTrigger(RecalcTrigger,Trigger3M)),NA())</f>
        <v>1.1131470473353389E-2</v>
      </c>
      <c r="P2974" s="44">
        <f>IFERROR(_xll.qlIndexFixing(ONIndex6M,I2974,TRUE,_xll.ohTrigger(RecalcTrigger,Trigger6M)),NA())</f>
        <v>1.2072682461994333E-2</v>
      </c>
      <c r="Q2974" s="183">
        <f>IFERROR(_xll.qlIndexFixing(ONIndex1Y,I2974,TRUE,_xll.ohTrigger(RecalcTrigger,Trigger1Y)),NA())</f>
        <v>1.1816682134151435E-2</v>
      </c>
    </row>
    <row r="2975" spans="2:17" x14ac:dyDescent="0.2">
      <c r="B2975" s="39" t="s">
        <v>42</v>
      </c>
      <c r="D2975" s="42">
        <f>_xll.qlCalendarAdvance(Calendar,$D2974,B2975,"f",FALSE)</f>
        <v>60328</v>
      </c>
      <c r="E2975" s="177">
        <f>_xll.qlInterestRateIndexValueDate(IndexON,D2975)</f>
        <v>60328</v>
      </c>
      <c r="F2975" s="193">
        <f>IFERROR(_xll.qlIndexFixing(IndexON,D2975,TRUE,_xll.ohTrigger(RecalcTrigger,TriggerON)),NA())</f>
        <v>1.1682883869044147E-2</v>
      </c>
      <c r="H2975" s="42">
        <f>_xll.qlCalendarAdvance(Calendar,$H2974,B2975,"f",FALSE)</f>
        <v>60328</v>
      </c>
      <c r="I2975" s="177">
        <f>_xll.qlInterestRateIndexValueDate(Index1M,$H2975)</f>
        <v>60330</v>
      </c>
      <c r="J2975" s="182">
        <f>IFERROR(_xll.qlIndexFixing(Index1M,$H2975,TRUE,_xll.ohTrigger(RecalcTrigger,Trigger1M)),NA())</f>
        <v>1.1559207810447412E-2</v>
      </c>
      <c r="K2975" s="44">
        <f>IFERROR(_xll.qlIndexFixing(Index3M,H2975,TRUE,_xll.ohTrigger(RecalcTrigger,Trigger3M)),NA())</f>
        <v>1.1219924681199237E-2</v>
      </c>
      <c r="L2975" s="44">
        <f>IFERROR(_xll.qlIndexFixing(Index6M,$H2975,TRUE,_xll.ohTrigger(RecalcTrigger,Trigger6M)),NA())</f>
        <v>1.2170943308696079E-2</v>
      </c>
      <c r="M2975" s="183">
        <f>IFERROR(_xll.qlIndexFixing(Index1Y,$H2975,TRUE,_xll.ohTrigger(RecalcTrigger,Trigger1Y)),NA())</f>
        <v>1.2046425278780956E-2</v>
      </c>
      <c r="N2975" s="182">
        <f>IFERROR(_xll.qlIndexFixing(ONIndex1M,I2975,TRUE,_xll.ohTrigger(RecalcTrigger,Trigger1M)),NA())</f>
        <v>1.1536936551079791E-2</v>
      </c>
      <c r="O2975" s="44">
        <f>IFERROR(_xll.qlIndexFixing(ONIndex3M,I2975,TRUE,_xll.ohTrigger(RecalcTrigger,Trigger3M)),NA())</f>
        <v>1.1141410866395418E-2</v>
      </c>
      <c r="P2975" s="44">
        <f>IFERROR(_xll.qlIndexFixing(ONIndex6M,I2975,TRUE,_xll.ohTrigger(RecalcTrigger,Trigger6M)),NA())</f>
        <v>1.2077098108269624E-2</v>
      </c>
      <c r="Q2975" s="183">
        <f>IFERROR(_xll.qlIndexFixing(ONIndex1Y,I2975,TRUE,_xll.ohTrigger(RecalcTrigger,Trigger1Y)),NA())</f>
        <v>1.182178589790972E-2</v>
      </c>
    </row>
    <row r="2976" spans="2:17" x14ac:dyDescent="0.2">
      <c r="B2976" s="39" t="s">
        <v>42</v>
      </c>
      <c r="D2976" s="42">
        <f>_xll.qlCalendarAdvance(Calendar,$D2975,B2976,"f",FALSE)</f>
        <v>60335</v>
      </c>
      <c r="E2976" s="177">
        <f>_xll.qlInterestRateIndexValueDate(IndexON,D2976)</f>
        <v>60335</v>
      </c>
      <c r="F2976" s="193">
        <f>IFERROR(_xll.qlIndexFixing(IndexON,D2976,TRUE,_xll.ohTrigger(RecalcTrigger,TriggerON)),NA())</f>
        <v>1.1692183210740836E-2</v>
      </c>
      <c r="H2976" s="42">
        <f>_xll.qlCalendarAdvance(Calendar,$H2975,B2976,"f",FALSE)</f>
        <v>60335</v>
      </c>
      <c r="I2976" s="177">
        <f>_xll.qlInterestRateIndexValueDate(Index1M,$H2976)</f>
        <v>60337</v>
      </c>
      <c r="J2976" s="182">
        <f>IFERROR(_xll.qlIndexFixing(Index1M,$H2976,TRUE,_xll.ohTrigger(RecalcTrigger,Trigger1M)),NA())</f>
        <v>1.1568273843494126E-2</v>
      </c>
      <c r="K2976" s="44">
        <f>IFERROR(_xll.qlIndexFixing(Index3M,H2976,TRUE,_xll.ohTrigger(RecalcTrigger,Trigger3M)),NA())</f>
        <v>1.1230544436783721E-2</v>
      </c>
      <c r="L2976" s="44">
        <f>IFERROR(_xll.qlIndexFixing(Index6M,$H2976,TRUE,_xll.ohTrigger(RecalcTrigger,Trigger6M)),NA())</f>
        <v>1.2175497303103305E-2</v>
      </c>
      <c r="M2976" s="183">
        <f>IFERROR(_xll.qlIndexFixing(Index1Y,$H2976,TRUE,_xll.ohTrigger(RecalcTrigger,Trigger1Y)),NA())</f>
        <v>1.2052835108671492E-2</v>
      </c>
      <c r="N2976" s="182">
        <f>IFERROR(_xll.qlIndexFixing(ONIndex1M,I2976,TRUE,_xll.ohTrigger(RecalcTrigger,Trigger1M)),NA())</f>
        <v>1.1545872950273761E-2</v>
      </c>
      <c r="O2976" s="44">
        <f>IFERROR(_xll.qlIndexFixing(ONIndex3M,I2976,TRUE,_xll.ohTrigger(RecalcTrigger,Trigger3M)),NA())</f>
        <v>1.115144268926116E-2</v>
      </c>
      <c r="P2976" s="44">
        <f>IFERROR(_xll.qlIndexFixing(ONIndex6M,I2976,TRUE,_xll.ohTrigger(RecalcTrigger,Trigger6M)),NA())</f>
        <v>1.2081521855851207E-2</v>
      </c>
      <c r="Q2976" s="183">
        <f>IFERROR(_xll.qlIndexFixing(ONIndex1Y,I2976,TRUE,_xll.ohTrigger(RecalcTrigger,Trigger1Y)),NA())</f>
        <v>1.1826937384933345E-2</v>
      </c>
    </row>
    <row r="2977" spans="2:17" x14ac:dyDescent="0.2">
      <c r="B2977" s="39" t="s">
        <v>42</v>
      </c>
      <c r="D2977" s="42">
        <f>_xll.qlCalendarAdvance(Calendar,$D2976,B2977,"f",FALSE)</f>
        <v>60342</v>
      </c>
      <c r="E2977" s="177">
        <f>_xll.qlInterestRateIndexValueDate(IndexON,D2977)</f>
        <v>60342</v>
      </c>
      <c r="F2977" s="193">
        <f>IFERROR(_xll.qlIndexFixing(IndexON,D2977,TRUE,_xll.ohTrigger(RecalcTrigger,TriggerON)),NA())</f>
        <v>1.1701547722307026E-2</v>
      </c>
      <c r="H2977" s="42">
        <f>_xll.qlCalendarAdvance(Calendar,$H2976,B2977,"f",FALSE)</f>
        <v>60342</v>
      </c>
      <c r="I2977" s="177">
        <f>_xll.qlInterestRateIndexValueDate(Index1M,$H2977)</f>
        <v>60344</v>
      </c>
      <c r="J2977" s="182">
        <f>IFERROR(_xll.qlIndexFixing(Index1M,$H2977,TRUE,_xll.ohTrigger(RecalcTrigger,Trigger1M)),NA())</f>
        <v>1.1577405126089634E-2</v>
      </c>
      <c r="K2977" s="44">
        <f>IFERROR(_xll.qlIndexFixing(Index3M,H2977,TRUE,_xll.ohTrigger(RecalcTrigger,Trigger3M)),NA())</f>
        <v>1.1241256754055214E-2</v>
      </c>
      <c r="L2977" s="44">
        <f>IFERROR(_xll.qlIndexFixing(Index6M,$H2977,TRUE,_xll.ohTrigger(RecalcTrigger,Trigger6M)),NA())</f>
        <v>1.2180059473285806E-2</v>
      </c>
      <c r="M2977" s="183">
        <f>IFERROR(_xll.qlIndexFixing(Index1Y,$H2977,TRUE,_xll.ohTrigger(RecalcTrigger,Trigger1Y)),NA())</f>
        <v>1.2059282065211617E-2</v>
      </c>
      <c r="N2977" s="182">
        <f>IFERROR(_xll.qlIndexFixing(ONIndex1M,I2977,TRUE,_xll.ohTrigger(RecalcTrigger,Trigger1M)),NA())</f>
        <v>1.1554874377290858E-2</v>
      </c>
      <c r="O2977" s="44">
        <f>IFERROR(_xll.qlIndexFixing(ONIndex3M,I2977,TRUE,_xll.ohTrigger(RecalcTrigger,Trigger3M)),NA())</f>
        <v>1.1161566061828054E-2</v>
      </c>
      <c r="P2977" s="44">
        <f>IFERROR(_xll.qlIndexFixing(ONIndex6M,I2977,TRUE,_xll.ohTrigger(RecalcTrigger,Trigger6M)),NA())</f>
        <v>1.2085953705858188E-2</v>
      </c>
      <c r="Q2977" s="183">
        <f>IFERROR(_xll.qlIndexFixing(ONIndex1Y,I2977,TRUE,_xll.ohTrigger(RecalcTrigger,Trigger1Y)),NA())</f>
        <v>1.1832136655707259E-2</v>
      </c>
    </row>
    <row r="2978" spans="2:17" x14ac:dyDescent="0.2">
      <c r="B2978" s="39" t="s">
        <v>42</v>
      </c>
      <c r="D2978" s="42">
        <f>_xll.qlCalendarAdvance(Calendar,$D2977,B2978,"f",FALSE)</f>
        <v>60349</v>
      </c>
      <c r="E2978" s="177">
        <f>_xll.qlInterestRateIndexValueDate(IndexON,D2978)</f>
        <v>60349</v>
      </c>
      <c r="F2978" s="193">
        <f>IFERROR(_xll.qlIndexFixing(IndexON,D2978,TRUE,_xll.ohTrigger(RecalcTrigger,TriggerON)),NA())</f>
        <v>1.1710977485357432E-2</v>
      </c>
      <c r="H2978" s="42">
        <f>_xll.qlCalendarAdvance(Calendar,$H2977,B2978,"f",FALSE)</f>
        <v>60349</v>
      </c>
      <c r="I2978" s="177">
        <f>_xll.qlInterestRateIndexValueDate(Index1M,$H2978)</f>
        <v>60351</v>
      </c>
      <c r="J2978" s="182">
        <f>IFERROR(_xll.qlIndexFixing(Index1M,$H2978,TRUE,_xll.ohTrigger(RecalcTrigger,Trigger1M)),NA())</f>
        <v>1.1586601740304046E-2</v>
      </c>
      <c r="K2978" s="44">
        <f>IFERROR(_xll.qlIndexFixing(Index3M,H2978,TRUE,_xll.ohTrigger(RecalcTrigger,Trigger3M)),NA())</f>
        <v>1.1252061753949154E-2</v>
      </c>
      <c r="L2978" s="44">
        <f>IFERROR(_xll.qlIndexFixing(Index6M,$H2978,TRUE,_xll.ohTrigger(RecalcTrigger,Trigger6M)),NA())</f>
        <v>1.2184629820360081E-2</v>
      </c>
      <c r="M2978" s="183">
        <f>IFERROR(_xll.qlIndexFixing(Index1Y,$H2978,TRUE,_xll.ohTrigger(RecalcTrigger,Trigger1Y)),NA())</f>
        <v>1.2065765075986628E-2</v>
      </c>
      <c r="N2978" s="182">
        <f>IFERROR(_xll.qlIndexFixing(ONIndex1M,I2978,TRUE,_xll.ohTrigger(RecalcTrigger,Trigger1M)),NA())</f>
        <v>1.1567474392029098E-2</v>
      </c>
      <c r="O2978" s="44">
        <f>IFERROR(_xll.qlIndexFixing(ONIndex3M,I2978,TRUE,_xll.ohTrigger(RecalcTrigger,Trigger3M)),NA())</f>
        <v>1.1175839499912854E-2</v>
      </c>
      <c r="P2978" s="44">
        <f>IFERROR(_xll.qlIndexFixing(ONIndex6M,I2978,TRUE,_xll.ohTrigger(RecalcTrigger,Trigger6M)),NA())</f>
        <v>1.2091892768193446E-2</v>
      </c>
      <c r="Q2978" s="183">
        <f>IFERROR(_xll.qlIndexFixing(ONIndex1Y,I2978,TRUE,_xll.ohTrigger(RecalcTrigger,Trigger1Y)),NA())</f>
        <v>1.1839257509480561E-2</v>
      </c>
    </row>
    <row r="2979" spans="2:17" x14ac:dyDescent="0.2">
      <c r="B2979" s="39" t="s">
        <v>42</v>
      </c>
      <c r="D2979" s="42">
        <f>_xll.qlCalendarAdvance(Calendar,$D2978,B2979,"f",FALSE)</f>
        <v>60357</v>
      </c>
      <c r="E2979" s="177">
        <f>_xll.qlInterestRateIndexValueDate(IndexON,D2979)</f>
        <v>60357</v>
      </c>
      <c r="F2979" s="193">
        <f>IFERROR(_xll.qlIndexFixing(IndexON,D2979,TRUE,_xll.ohTrigger(RecalcTrigger,TriggerON)),NA())</f>
        <v>1.1721834361715366E-2</v>
      </c>
      <c r="H2979" s="42">
        <f>_xll.qlCalendarAdvance(Calendar,$H2978,B2979,"f",FALSE)</f>
        <v>60357</v>
      </c>
      <c r="I2979" s="177">
        <f>_xll.qlInterestRateIndexValueDate(Index1M,$H2979)</f>
        <v>60359</v>
      </c>
      <c r="J2979" s="182">
        <f>IFERROR(_xll.qlIndexFixing(Index1M,$H2979,TRUE,_xll.ohTrigger(RecalcTrigger,Trigger1M)),NA())</f>
        <v>1.1596337518138267E-2</v>
      </c>
      <c r="K2979" s="44">
        <f>IFERROR(_xll.qlIndexFixing(Index3M,H2979,TRUE,_xll.ohTrigger(RecalcTrigger,Trigger3M)),NA())</f>
        <v>1.126355102969278E-2</v>
      </c>
      <c r="L2979" s="44">
        <f>IFERROR(_xll.qlIndexFixing(Index6M,$H2979,TRUE,_xll.ohTrigger(RecalcTrigger,Trigger6M)),NA())</f>
        <v>1.2189327208610526E-2</v>
      </c>
      <c r="M2979" s="183">
        <f>IFERROR(_xll.qlIndexFixing(Index1Y,$H2979,TRUE,_xll.ohTrigger(RecalcTrigger,Trigger1Y)),NA())</f>
        <v>1.2073217001208175E-2</v>
      </c>
      <c r="N2979" s="182">
        <f>IFERROR(_xll.qlIndexFixing(ONIndex1M,I2979,TRUE,_xll.ohTrigger(RecalcTrigger,Trigger1M)),NA())</f>
        <v>1.157532105550807E-2</v>
      </c>
      <c r="O2979" s="44">
        <f>IFERROR(_xll.qlIndexFixing(ONIndex3M,I2979,TRUE,_xll.ohTrigger(RecalcTrigger,Trigger3M)),NA())</f>
        <v>1.1184701498248018E-2</v>
      </c>
      <c r="P2979" s="44">
        <f>IFERROR(_xll.qlIndexFixing(ONIndex6M,I2979,TRUE,_xll.ohTrigger(RecalcTrigger,Trigger6M)),NA())</f>
        <v>1.2095707614152573E-2</v>
      </c>
      <c r="Q2979" s="183">
        <f>IFERROR(_xll.qlIndexFixing(ONIndex1Y,I2979,TRUE,_xll.ohTrigger(RecalcTrigger,Trigger1Y)),NA())</f>
        <v>1.1843810474605476E-2</v>
      </c>
    </row>
    <row r="2980" spans="2:17" x14ac:dyDescent="0.2">
      <c r="B2980" s="39" t="s">
        <v>42</v>
      </c>
      <c r="D2980" s="42">
        <f>_xll.qlCalendarAdvance(Calendar,$D2979,B2980,"f",FALSE)</f>
        <v>60364</v>
      </c>
      <c r="E2980" s="177">
        <f>_xll.qlInterestRateIndexValueDate(IndexON,D2980)</f>
        <v>60364</v>
      </c>
      <c r="F2980" s="193">
        <f>IFERROR(_xll.qlIndexFixing(IndexON,D2980,TRUE,_xll.ohTrigger(RecalcTrigger,TriggerON)),NA())</f>
        <v>1.1731404224297748E-2</v>
      </c>
      <c r="H2980" s="42">
        <f>_xll.qlCalendarAdvance(Calendar,$H2979,B2980,"f",FALSE)</f>
        <v>60364</v>
      </c>
      <c r="I2980" s="177">
        <f>_xll.qlInterestRateIndexValueDate(Index1M,$H2980)</f>
        <v>60366</v>
      </c>
      <c r="J2980" s="182">
        <f>IFERROR(_xll.qlIndexFixing(Index1M,$H2980,TRUE,_xll.ohTrigger(RecalcTrigger,Trigger1M)),NA())</f>
        <v>1.1605669418111031E-2</v>
      </c>
      <c r="K2980" s="44">
        <f>IFERROR(_xll.qlIndexFixing(Index3M,H2980,TRUE,_xll.ohTrigger(RecalcTrigger,Trigger3M)),NA())</f>
        <v>1.1274548037261085E-2</v>
      </c>
      <c r="L2980" s="44">
        <f>IFERROR(_xll.qlIndexFixing(Index6M,$H2980,TRUE,_xll.ohTrigger(RecalcTrigger,Trigger6M)),NA())</f>
        <v>1.2193914341870867E-2</v>
      </c>
      <c r="M2980" s="183">
        <f>IFERROR(_xll.qlIndexFixing(Index1Y,$H2980,TRUE,_xll.ohTrigger(RecalcTrigger,Trigger1Y)),NA())</f>
        <v>1.2082553484962883E-2</v>
      </c>
      <c r="N2980" s="182">
        <f>IFERROR(_xll.qlIndexFixing(ONIndex1M,I2980,TRUE,_xll.ohTrigger(RecalcTrigger,Trigger1M)),NA())</f>
        <v>1.158453612829291E-2</v>
      </c>
      <c r="O2980" s="44">
        <f>IFERROR(_xll.qlIndexFixing(ONIndex3M,I2980,TRUE,_xll.ohTrigger(RecalcTrigger,Trigger3M)),NA())</f>
        <v>1.1195125872012213E-2</v>
      </c>
      <c r="P2980" s="44">
        <f>IFERROR(_xll.qlIndexFixing(ONIndex6M,I2980,TRUE,_xll.ohTrigger(RecalcTrigger,Trigger6M)),NA())</f>
        <v>1.2100165794137752E-2</v>
      </c>
      <c r="Q2980" s="183">
        <f>IFERROR(_xll.qlIndexFixing(ONIndex1Y,I2980,TRUE,_xll.ohTrigger(RecalcTrigger,Trigger1Y)),NA())</f>
        <v>1.1849166821971124E-2</v>
      </c>
    </row>
    <row r="2981" spans="2:17" x14ac:dyDescent="0.2">
      <c r="B2981" s="39" t="s">
        <v>42</v>
      </c>
      <c r="D2981" s="42">
        <f>_xll.qlCalendarAdvance(Calendar,$D2980,B2981,"f",FALSE)</f>
        <v>60371</v>
      </c>
      <c r="E2981" s="177">
        <f>_xll.qlInterestRateIndexValueDate(IndexON,D2981)</f>
        <v>60371</v>
      </c>
      <c r="F2981" s="193">
        <f>IFERROR(_xll.qlIndexFixing(IndexON,D2981,TRUE,_xll.ohTrigger(RecalcTrigger,TriggerON)),NA())</f>
        <v>1.1741039594799219E-2</v>
      </c>
      <c r="H2981" s="42">
        <f>_xll.qlCalendarAdvance(Calendar,$H2980,B2981,"f",FALSE)</f>
        <v>60371</v>
      </c>
      <c r="I2981" s="177">
        <f>_xll.qlInterestRateIndexValueDate(Index1M,$H2981)</f>
        <v>60373</v>
      </c>
      <c r="J2981" s="182">
        <f>IFERROR(_xll.qlIndexFixing(Index1M,$H2981,TRUE,_xll.ohTrigger(RecalcTrigger,Trigger1M)),NA())</f>
        <v>1.1615066899429149E-2</v>
      </c>
      <c r="K2981" s="44">
        <f>IFERROR(_xll.qlIndexFixing(Index3M,H2981,TRUE,_xll.ohTrigger(RecalcTrigger,Trigger3M)),NA())</f>
        <v>1.1285638095692231E-2</v>
      </c>
      <c r="L2981" s="44">
        <f>IFERROR(_xll.qlIndexFixing(Index6M,$H2981,TRUE,_xll.ohTrigger(RecalcTrigger,Trigger6M)),NA())</f>
        <v>1.2198509655112488E-2</v>
      </c>
      <c r="M2981" s="183">
        <f>IFERROR(_xll.qlIndexFixing(Index1Y,$H2981,TRUE,_xll.ohTrigger(RecalcTrigger,Trigger1Y)),NA())</f>
        <v>1.2086362974932345E-2</v>
      </c>
      <c r="N2981" s="182">
        <f>IFERROR(_xll.qlIndexFixing(ONIndex1M,I2981,TRUE,_xll.ohTrigger(RecalcTrigger,Trigger1M)),NA())</f>
        <v>1.1593816574864135E-2</v>
      </c>
      <c r="O2981" s="44">
        <f>IFERROR(_xll.qlIndexFixing(ONIndex3M,I2981,TRUE,_xll.ohTrigger(RecalcTrigger,Trigger3M)),NA())</f>
        <v>1.1205642302858365E-2</v>
      </c>
      <c r="P2981" s="44">
        <f>IFERROR(_xll.qlIndexFixing(ONIndex6M,I2981,TRUE,_xll.ohTrigger(RecalcTrigger,Trigger6M)),NA())</f>
        <v>1.2104632080358613E-2</v>
      </c>
      <c r="Q2981" s="183">
        <f>IFERROR(_xll.qlIndexFixing(ONIndex1Y,I2981,TRUE,_xll.ohTrigger(RecalcTrigger,Trigger1Y)),NA())</f>
        <v>1.1854571208909093E-2</v>
      </c>
    </row>
    <row r="2982" spans="2:17" x14ac:dyDescent="0.2">
      <c r="B2982" s="39" t="s">
        <v>42</v>
      </c>
      <c r="D2982" s="42">
        <f>_xll.qlCalendarAdvance(Calendar,$D2981,B2982,"f",FALSE)</f>
        <v>60378</v>
      </c>
      <c r="E2982" s="177">
        <f>_xll.qlInterestRateIndexValueDate(IndexON,D2982)</f>
        <v>60378</v>
      </c>
      <c r="F2982" s="193">
        <f>IFERROR(_xll.qlIndexFixing(IndexON,D2982,TRUE,_xll.ohTrigger(RecalcTrigger,TriggerON)),NA())</f>
        <v>1.1750740554994366E-2</v>
      </c>
      <c r="H2982" s="42">
        <f>_xll.qlCalendarAdvance(Calendar,$H2981,B2982,"f",FALSE)</f>
        <v>60378</v>
      </c>
      <c r="I2982" s="177">
        <f>_xll.qlInterestRateIndexValueDate(Index1M,$H2982)</f>
        <v>60380</v>
      </c>
      <c r="J2982" s="182">
        <f>IFERROR(_xll.qlIndexFixing(Index1M,$H2982,TRUE,_xll.ohTrigger(RecalcTrigger,Trigger1M)),NA())</f>
        <v>1.1624530044156978E-2</v>
      </c>
      <c r="K2982" s="44">
        <f>IFERROR(_xll.qlIndexFixing(Index3M,H2982,TRUE,_xll.ohTrigger(RecalcTrigger,Trigger3M)),NA())</f>
        <v>1.1296821325940889E-2</v>
      </c>
      <c r="L2982" s="44">
        <f>IFERROR(_xll.qlIndexFixing(Index6M,$H2982,TRUE,_xll.ohTrigger(RecalcTrigger,Trigger6M)),NA())</f>
        <v>1.2203113149448384E-2</v>
      </c>
      <c r="M2982" s="183">
        <f>IFERROR(_xll.qlIndexFixing(Index1Y,$H2982,TRUE,_xll.ohTrigger(RecalcTrigger,Trigger1Y)),NA())</f>
        <v>1.2092983890973082E-2</v>
      </c>
      <c r="N2982" s="182">
        <f>IFERROR(_xll.qlIndexFixing(ONIndex1M,I2982,TRUE,_xll.ohTrigger(RecalcTrigger,Trigger1M)),NA())</f>
        <v>1.1603162477156204E-2</v>
      </c>
      <c r="O2982" s="44">
        <f>IFERROR(_xll.qlIndexFixing(ONIndex3M,I2982,TRUE,_xll.ohTrigger(RecalcTrigger,Trigger3M)),NA())</f>
        <v>1.1216250910610626E-2</v>
      </c>
      <c r="P2982" s="44">
        <f>IFERROR(_xll.qlIndexFixing(ONIndex6M,I2982,TRUE,_xll.ohTrigger(RecalcTrigger,Trigger6M)),NA())</f>
        <v>1.2109106473934261E-2</v>
      </c>
      <c r="Q2982" s="183">
        <f>IFERROR(_xll.qlIndexFixing(ONIndex1Y,I2982,TRUE,_xll.ohTrigger(RecalcTrigger,Trigger1Y)),NA())</f>
        <v>1.1860023696010913E-2</v>
      </c>
    </row>
    <row r="2983" spans="2:17" x14ac:dyDescent="0.2">
      <c r="B2983" s="39" t="s">
        <v>42</v>
      </c>
      <c r="D2983" s="42">
        <f>_xll.qlCalendarAdvance(Calendar,$D2982,B2983,"f",FALSE)</f>
        <v>60385</v>
      </c>
      <c r="E2983" s="177">
        <f>_xll.qlInterestRateIndexValueDate(IndexON,D2983)</f>
        <v>60385</v>
      </c>
      <c r="F2983" s="193">
        <f>IFERROR(_xll.qlIndexFixing(IndexON,D2983,TRUE,_xll.ohTrigger(RecalcTrigger,TriggerON)),NA())</f>
        <v>1.176050718657784E-2</v>
      </c>
      <c r="H2983" s="42">
        <f>_xll.qlCalendarAdvance(Calendar,$H2982,B2983,"f",FALSE)</f>
        <v>60385</v>
      </c>
      <c r="I2983" s="177">
        <f>_xll.qlInterestRateIndexValueDate(Index1M,$H2983)</f>
        <v>60387</v>
      </c>
      <c r="J2983" s="182">
        <f>IFERROR(_xll.qlIndexFixing(Index1M,$H2983,TRUE,_xll.ohTrigger(RecalcTrigger,Trigger1M)),NA())</f>
        <v>1.1631437698950486E-2</v>
      </c>
      <c r="K2983" s="44">
        <f>IFERROR(_xll.qlIndexFixing(Index3M,H2983,TRUE,_xll.ohTrigger(RecalcTrigger,Trigger3M)),NA())</f>
        <v>1.1309098880809844E-2</v>
      </c>
      <c r="L2983" s="44">
        <f>IFERROR(_xll.qlIndexFixing(Index6M,$H2983,TRUE,_xll.ohTrigger(RecalcTrigger,Trigger6M)),NA())</f>
        <v>1.2207724825994597E-2</v>
      </c>
      <c r="M2983" s="183">
        <f>IFERROR(_xll.qlIndexFixing(Index1Y,$H2983,TRUE,_xll.ohTrigger(RecalcTrigger,Trigger1Y)),NA())</f>
        <v>1.2099635318610795E-2</v>
      </c>
      <c r="N2983" s="182">
        <f>IFERROR(_xll.qlIndexFixing(ONIndex1M,I2983,TRUE,_xll.ohTrigger(RecalcTrigger,Trigger1M)),NA())</f>
        <v>1.1613923763338363E-2</v>
      </c>
      <c r="O2983" s="44">
        <f>IFERROR(_xll.qlIndexFixing(ONIndex3M,I2983,TRUE,_xll.ohTrigger(RecalcTrigger,Trigger3M)),NA())</f>
        <v>1.1228488057186681E-2</v>
      </c>
      <c r="P2983" s="44">
        <f>IFERROR(_xll.qlIndexFixing(ONIndex6M,I2983,TRUE,_xll.ohTrigger(RecalcTrigger,Trigger6M)),NA())</f>
        <v>1.2114229995381365E-2</v>
      </c>
      <c r="Q2983" s="183">
        <f>IFERROR(_xll.qlIndexFixing(ONIndex1Y,I2983,TRUE,_xll.ohTrigger(RecalcTrigger,Trigger1Y)),NA())</f>
        <v>1.1866314085500207E-2</v>
      </c>
    </row>
    <row r="2984" spans="2:17" x14ac:dyDescent="0.2">
      <c r="B2984" s="39" t="s">
        <v>42</v>
      </c>
      <c r="D2984" s="42">
        <f>_xll.qlCalendarAdvance(Calendar,$D2983,B2984,"f",FALSE)</f>
        <v>60392</v>
      </c>
      <c r="E2984" s="177">
        <f>_xll.qlInterestRateIndexValueDate(IndexON,D2984)</f>
        <v>60392</v>
      </c>
      <c r="F2984" s="193">
        <f>IFERROR(_xll.qlIndexFixing(IndexON,D2984,TRUE,_xll.ohTrigger(RecalcTrigger,TriggerON)),NA())</f>
        <v>1.1770339571084421E-2</v>
      </c>
      <c r="H2984" s="42">
        <f>_xll.qlCalendarAdvance(Calendar,$H2983,B2984,"f",FALSE)</f>
        <v>60392</v>
      </c>
      <c r="I2984" s="177">
        <f>_xll.qlInterestRateIndexValueDate(Index1M,$H2984)</f>
        <v>60394</v>
      </c>
      <c r="J2984" s="182">
        <f>IFERROR(_xll.qlIndexFixing(Index1M,$H2984,TRUE,_xll.ohTrigger(RecalcTrigger,Trigger1M)),NA())</f>
        <v>1.1643653652119168E-2</v>
      </c>
      <c r="K2984" s="44">
        <f>IFERROR(_xll.qlIndexFixing(Index3M,H2984,TRUE,_xll.ohTrigger(RecalcTrigger,Trigger3M)),NA())</f>
        <v>1.1320475870425459E-2</v>
      </c>
      <c r="L2984" s="44">
        <f>IFERROR(_xll.qlIndexFixing(Index6M,$H2984,TRUE,_xll.ohTrigger(RecalcTrigger,Trigger6M)),NA())</f>
        <v>1.221396367761461E-2</v>
      </c>
      <c r="M2984" s="183">
        <f>IFERROR(_xll.qlIndexFixing(Index1Y,$H2984,TRUE,_xll.ohTrigger(RecalcTrigger,Trigger1Y)),NA())</f>
        <v>1.2106316174786141E-2</v>
      </c>
      <c r="N2984" s="182">
        <f>IFERROR(_xll.qlIndexFixing(ONIndex1M,I2984,TRUE,_xll.ohTrigger(RecalcTrigger,Trigger1M)),NA())</f>
        <v>1.1622050976320963E-2</v>
      </c>
      <c r="O2984" s="44">
        <f>IFERROR(_xll.qlIndexFixing(ONIndex3M,I2984,TRUE,_xll.ohTrigger(RecalcTrigger,Trigger3M)),NA())</f>
        <v>1.1237745136210009E-2</v>
      </c>
      <c r="P2984" s="44">
        <f>IFERROR(_xll.qlIndexFixing(ONIndex6M,I2984,TRUE,_xll.ohTrigger(RecalcTrigger,Trigger6M)),NA())</f>
        <v>1.2118079587386532E-2</v>
      </c>
      <c r="Q2984" s="183">
        <f>IFERROR(_xll.qlIndexFixing(ONIndex1Y,I2984,TRUE,_xll.ohTrigger(RecalcTrigger,Trigger1Y)),NA())</f>
        <v>1.1871073212272876E-2</v>
      </c>
    </row>
    <row r="2985" spans="2:17" x14ac:dyDescent="0.2">
      <c r="B2985" s="39" t="s">
        <v>42</v>
      </c>
      <c r="D2985" s="42">
        <f>_xll.qlCalendarAdvance(Calendar,$D2984,B2985,"f",FALSE)</f>
        <v>60399</v>
      </c>
      <c r="E2985" s="177">
        <f>_xll.qlInterestRateIndexValueDate(IndexON,D2985)</f>
        <v>60399</v>
      </c>
      <c r="F2985" s="193">
        <f>IFERROR(_xll.qlIndexFixing(IndexON,D2985,TRUE,_xll.ohTrigger(RecalcTrigger,TriggerON)),NA())</f>
        <v>1.1780237790288695E-2</v>
      </c>
      <c r="H2985" s="42">
        <f>_xll.qlCalendarAdvance(Calendar,$H2984,B2985,"f",FALSE)</f>
        <v>60399</v>
      </c>
      <c r="I2985" s="177">
        <f>_xll.qlInterestRateIndexValueDate(Index1M,$H2985)</f>
        <v>60401</v>
      </c>
      <c r="J2985" s="182">
        <f>IFERROR(_xll.qlIndexFixing(Index1M,$H2985,TRUE,_xll.ohTrigger(RecalcTrigger,Trigger1M)),NA())</f>
        <v>1.1653314279507221E-2</v>
      </c>
      <c r="K2985" s="44">
        <f>IFERROR(_xll.qlIndexFixing(Index3M,H2985,TRUE,_xll.ohTrigger(RecalcTrigger,Trigger3M)),NA())</f>
        <v>1.1331946406708007E-2</v>
      </c>
      <c r="L2985" s="44">
        <f>IFERROR(_xll.qlIndexFixing(Index6M,$H2985,TRUE,_xll.ohTrigger(RecalcTrigger,Trigger6M)),NA())</f>
        <v>1.2218593946760774E-2</v>
      </c>
      <c r="M2985" s="183">
        <f>IFERROR(_xll.qlIndexFixing(Index1Y,$H2985,TRUE,_xll.ohTrigger(RecalcTrigger,Trigger1Y)),NA())</f>
        <v>1.2113025374705936E-2</v>
      </c>
      <c r="N2985" s="182">
        <f>IFERROR(_xll.qlIndexFixing(ONIndex1M,I2985,TRUE,_xll.ohTrigger(RecalcTrigger,Trigger1M)),NA())</f>
        <v>1.1631593736902701E-2</v>
      </c>
      <c r="O2985" s="44">
        <f>IFERROR(_xll.qlIndexFixing(ONIndex3M,I2985,TRUE,_xll.ohTrigger(RecalcTrigger,Trigger3M)),NA())</f>
        <v>1.1248630993785369E-2</v>
      </c>
      <c r="P2985" s="44">
        <f>IFERROR(_xll.qlIndexFixing(ONIndex6M,I2985,TRUE,_xll.ohTrigger(RecalcTrigger,Trigger6M)),NA())</f>
        <v>1.2122578309261556E-2</v>
      </c>
      <c r="Q2985" s="183">
        <f>IFERROR(_xll.qlIndexFixing(ONIndex1Y,I2985,TRUE,_xll.ohTrigger(RecalcTrigger,Trigger1Y)),NA())</f>
        <v>1.1876670362536146E-2</v>
      </c>
    </row>
    <row r="2986" spans="2:17" x14ac:dyDescent="0.2">
      <c r="B2986" s="39" t="s">
        <v>42</v>
      </c>
      <c r="D2986" s="42">
        <f>_xll.qlCalendarAdvance(Calendar,$D2985,B2986,"f",FALSE)</f>
        <v>60406</v>
      </c>
      <c r="E2986" s="177">
        <f>_xll.qlInterestRateIndexValueDate(IndexON,D2986)</f>
        <v>60406</v>
      </c>
      <c r="F2986" s="193">
        <f>IFERROR(_xll.qlIndexFixing(IndexON,D2986,TRUE,_xll.ohTrigger(RecalcTrigger,TriggerON)),NA())</f>
        <v>1.1790201925725441E-2</v>
      </c>
      <c r="H2986" s="42">
        <f>_xll.qlCalendarAdvance(Calendar,$H2985,B2986,"f",FALSE)</f>
        <v>60406</v>
      </c>
      <c r="I2986" s="177">
        <f>_xll.qlInterestRateIndexValueDate(Index1M,$H2986)</f>
        <v>60408</v>
      </c>
      <c r="J2986" s="182">
        <f>IFERROR(_xll.qlIndexFixing(Index1M,$H2986,TRUE,_xll.ohTrigger(RecalcTrigger,Trigger1M)),NA())</f>
        <v>1.1663040898587385E-2</v>
      </c>
      <c r="K2986" s="44">
        <f>IFERROR(_xll.qlIndexFixing(Index3M,H2986,TRUE,_xll.ohTrigger(RecalcTrigger,Trigger3M)),NA())</f>
        <v>1.1343510610657222E-2</v>
      </c>
      <c r="L2986" s="44">
        <f>IFERROR(_xll.qlIndexFixing(Index6M,$H2986,TRUE,_xll.ohTrigger(RecalcTrigger,Trigger6M)),NA())</f>
        <v>1.2223232402709573E-2</v>
      </c>
      <c r="M2986" s="183">
        <f>IFERROR(_xll.qlIndexFixing(Index1Y,$H2986,TRUE,_xll.ohTrigger(RecalcTrigger,Trigger1Y)),NA())</f>
        <v>1.2119761831841831E-2</v>
      </c>
      <c r="N2986" s="182">
        <f>IFERROR(_xll.qlIndexFixing(ONIndex1M,I2986,TRUE,_xll.ohTrigger(RecalcTrigger,Trigger1M)),NA())</f>
        <v>1.1641202280383567E-2</v>
      </c>
      <c r="O2986" s="44">
        <f>IFERROR(_xll.qlIndexFixing(ONIndex3M,I2986,TRUE,_xll.ohTrigger(RecalcTrigger,Trigger3M)),NA())</f>
        <v>1.1259609507563439E-2</v>
      </c>
      <c r="P2986" s="44">
        <f>IFERROR(_xll.qlIndexFixing(ONIndex6M,I2986,TRUE,_xll.ohTrigger(RecalcTrigger,Trigger6M)),NA())</f>
        <v>1.212708514248817E-2</v>
      </c>
      <c r="Q2986" s="183">
        <f>IFERROR(_xll.qlIndexFixing(ONIndex1Y,I2986,TRUE,_xll.ohTrigger(RecalcTrigger,Trigger1Y)),NA())</f>
        <v>1.1882315854689907E-2</v>
      </c>
    </row>
    <row r="2987" spans="2:17" x14ac:dyDescent="0.2">
      <c r="B2987" s="39" t="s">
        <v>42</v>
      </c>
      <c r="D2987" s="42">
        <f>_xll.qlCalendarAdvance(Calendar,$D2986,B2987,"f",FALSE)</f>
        <v>60413</v>
      </c>
      <c r="E2987" s="177">
        <f>_xll.qlInterestRateIndexValueDate(IndexON,D2987)</f>
        <v>60413</v>
      </c>
      <c r="F2987" s="193">
        <f>IFERROR(_xll.qlIndexFixing(IndexON,D2987,TRUE,_xll.ohTrigger(RecalcTrigger,TriggerON)),NA())</f>
        <v>1.1800232058929438E-2</v>
      </c>
      <c r="H2987" s="42">
        <f>_xll.qlCalendarAdvance(Calendar,$H2986,B2987,"f",FALSE)</f>
        <v>60413</v>
      </c>
      <c r="I2987" s="177">
        <f>_xll.qlInterestRateIndexValueDate(Index1M,$H2987)</f>
        <v>60415</v>
      </c>
      <c r="J2987" s="182">
        <f>IFERROR(_xll.qlIndexFixing(Index1M,$H2987,TRUE,_xll.ohTrigger(RecalcTrigger,Trigger1M)),NA())</f>
        <v>1.1672833591439002E-2</v>
      </c>
      <c r="K2987" s="44">
        <f>IFERROR(_xll.qlIndexFixing(Index3M,H2987,TRUE,_xll.ohTrigger(RecalcTrigger,Trigger3M)),NA())</f>
        <v>1.1355168603279788E-2</v>
      </c>
      <c r="L2987" s="44">
        <f>IFERROR(_xll.qlIndexFixing(Index6M,$H2987,TRUE,_xll.ohTrigger(RecalcTrigger,Trigger6M)),NA())</f>
        <v>1.2227879046577959E-2</v>
      </c>
      <c r="M2987" s="183">
        <f>IFERROR(_xll.qlIndexFixing(Index1Y,$H2987,TRUE,_xll.ohTrigger(RecalcTrigger,Trigger1Y)),NA())</f>
        <v>1.2126524457930757E-2</v>
      </c>
      <c r="N2987" s="182">
        <f>IFERROR(_xll.qlIndexFixing(ONIndex1M,I2987,TRUE,_xll.ohTrigger(RecalcTrigger,Trigger1M)),NA())</f>
        <v>1.1650876688777956E-2</v>
      </c>
      <c r="O2987" s="44">
        <f>IFERROR(_xll.qlIndexFixing(ONIndex3M,I2987,TRUE,_xll.ohTrigger(RecalcTrigger,Trigger3M)),NA())</f>
        <v>1.1270680797528243E-2</v>
      </c>
      <c r="P2987" s="44">
        <f>IFERROR(_xll.qlIndexFixing(ONIndex6M,I2987,TRUE,_xll.ohTrigger(RecalcTrigger,Trigger6M)),NA())</f>
        <v>1.2131600088425287E-2</v>
      </c>
      <c r="Q2987" s="183">
        <f>IFERROR(_xll.qlIndexFixing(ONIndex1Y,I2987,TRUE,_xll.ohTrigger(RecalcTrigger,Trigger1Y)),NA())</f>
        <v>1.1888009749405626E-2</v>
      </c>
    </row>
    <row r="2988" spans="2:17" x14ac:dyDescent="0.2">
      <c r="B2988" s="39" t="s">
        <v>42</v>
      </c>
      <c r="D2988" s="42">
        <f>_xll.qlCalendarAdvance(Calendar,$D2987,B2988,"f",FALSE)</f>
        <v>60420</v>
      </c>
      <c r="E2988" s="177">
        <f>_xll.qlInterestRateIndexValueDate(IndexON,D2988)</f>
        <v>60420</v>
      </c>
      <c r="F2988" s="193">
        <f>IFERROR(_xll.qlIndexFixing(IndexON,D2988,TRUE,_xll.ohTrigger(RecalcTrigger,TriggerON)),NA())</f>
        <v>1.1810328271835147E-2</v>
      </c>
      <c r="H2988" s="42">
        <f>_xll.qlCalendarAdvance(Calendar,$H2987,B2988,"f",FALSE)</f>
        <v>60420</v>
      </c>
      <c r="I2988" s="177">
        <f>_xll.qlInterestRateIndexValueDate(Index1M,$H2988)</f>
        <v>60422</v>
      </c>
      <c r="J2988" s="182">
        <f>IFERROR(_xll.qlIndexFixing(Index1M,$H2988,TRUE,_xll.ohTrigger(RecalcTrigger,Trigger1M)),NA())</f>
        <v>1.1682692440143916E-2</v>
      </c>
      <c r="K2988" s="44">
        <f>IFERROR(_xll.qlIndexFixing(Index3M,H2988,TRUE,_xll.ohTrigger(RecalcTrigger,Trigger3M)),NA())</f>
        <v>1.1366920505591941E-2</v>
      </c>
      <c r="L2988" s="44">
        <f>IFERROR(_xll.qlIndexFixing(Index6M,$H2988,TRUE,_xll.ohTrigger(RecalcTrigger,Trigger6M)),NA())</f>
        <v>1.2230905980904538E-2</v>
      </c>
      <c r="M2988" s="183">
        <f>IFERROR(_xll.qlIndexFixing(Index1Y,$H2988,TRUE,_xll.ohTrigger(RecalcTrigger,Trigger1Y)),NA())</f>
        <v>1.213331216297427E-2</v>
      </c>
      <c r="N2988" s="182">
        <f>IFERROR(_xll.qlIndexFixing(ONIndex1M,I2988,TRUE,_xll.ohTrigger(RecalcTrigger,Trigger1M)),NA())</f>
        <v>1.1660617044020327E-2</v>
      </c>
      <c r="O2988" s="44">
        <f>IFERROR(_xll.qlIndexFixing(ONIndex3M,I2988,TRUE,_xll.ohTrigger(RecalcTrigger,Trigger3M)),NA())</f>
        <v>1.1281844983423994E-2</v>
      </c>
      <c r="P2988" s="44">
        <f>IFERROR(_xll.qlIndexFixing(ONIndex6M,I2988,TRUE,_xll.ohTrigger(RecalcTrigger,Trigger6M)),NA())</f>
        <v>1.2136123148112077E-2</v>
      </c>
      <c r="Q2988" s="183">
        <f>IFERROR(_xll.qlIndexFixing(ONIndex1Y,I2988,TRUE,_xll.ohTrigger(RecalcTrigger,Trigger1Y)),NA())</f>
        <v>1.1893752106875155E-2</v>
      </c>
    </row>
    <row r="2989" spans="2:17" x14ac:dyDescent="0.2">
      <c r="B2989" s="39" t="s">
        <v>42</v>
      </c>
      <c r="D2989" s="42">
        <f>_xll.qlCalendarAdvance(Calendar,$D2988,B2989,"f",FALSE)</f>
        <v>60427</v>
      </c>
      <c r="E2989" s="177">
        <f>_xll.qlInterestRateIndexValueDate(IndexON,D2989)</f>
        <v>60427</v>
      </c>
      <c r="F2989" s="193">
        <f>IFERROR(_xll.qlIndexFixing(IndexON,D2989,TRUE,_xll.ohTrigger(RecalcTrigger,TriggerON)),NA())</f>
        <v>1.1820490645737536E-2</v>
      </c>
      <c r="H2989" s="42">
        <f>_xll.qlCalendarAdvance(Calendar,$H2988,B2989,"f",FALSE)</f>
        <v>60427</v>
      </c>
      <c r="I2989" s="177">
        <f>_xll.qlInterestRateIndexValueDate(Index1M,$H2989)</f>
        <v>60429</v>
      </c>
      <c r="J2989" s="182">
        <f>IFERROR(_xll.qlIndexFixing(Index1M,$H2989,TRUE,_xll.ohTrigger(RecalcTrigger,Trigger1M)),NA())</f>
        <v>1.1692617526776472E-2</v>
      </c>
      <c r="K2989" s="44">
        <f>IFERROR(_xll.qlIndexFixing(Index3M,H2989,TRUE,_xll.ohTrigger(RecalcTrigger,Trigger3M)),NA())</f>
        <v>1.1378766438616877E-2</v>
      </c>
      <c r="L2989" s="44">
        <f>IFERROR(_xll.qlIndexFixing(Index6M,$H2989,TRUE,_xll.ohTrigger(RecalcTrigger,Trigger6M)),NA())</f>
        <v>1.223556677412869E-2</v>
      </c>
      <c r="M2989" s="183">
        <f>IFERROR(_xll.qlIndexFixing(Index1Y,$H2989,TRUE,_xll.ohTrigger(RecalcTrigger,Trigger1Y)),NA())</f>
        <v>1.2140123855237881E-2</v>
      </c>
      <c r="N2989" s="182">
        <f>IFERROR(_xll.qlIndexFixing(ONIndex1M,I2989,TRUE,_xll.ohTrigger(RecalcTrigger,Trigger1M)),NA())</f>
        <v>1.1670423427565524E-2</v>
      </c>
      <c r="O2989" s="44">
        <f>IFERROR(_xll.qlIndexFixing(ONIndex3M,I2989,TRUE,_xll.ohTrigger(RecalcTrigger,Trigger3M)),NA())</f>
        <v>1.1293102185234716E-2</v>
      </c>
      <c r="P2989" s="44">
        <f>IFERROR(_xll.qlIndexFixing(ONIndex6M,I2989,TRUE,_xll.ohTrigger(RecalcTrigger,Trigger6M)),NA())</f>
        <v>1.2140654322347899E-2</v>
      </c>
      <c r="Q2989" s="183">
        <f>IFERROR(_xll.qlIndexFixing(ONIndex1Y,I2989,TRUE,_xll.ohTrigger(RecalcTrigger,Trigger1Y)),NA())</f>
        <v>1.1899542987849898E-2</v>
      </c>
    </row>
    <row r="2990" spans="2:17" x14ac:dyDescent="0.2">
      <c r="B2990" s="39" t="s">
        <v>42</v>
      </c>
      <c r="D2990" s="42">
        <f>_xll.qlCalendarAdvance(Calendar,$D2989,B2990,"f",FALSE)</f>
        <v>60434</v>
      </c>
      <c r="E2990" s="177">
        <f>_xll.qlInterestRateIndexValueDate(IndexON,D2990)</f>
        <v>60434</v>
      </c>
      <c r="F2990" s="193">
        <f>IFERROR(_xll.qlIndexFixing(IndexON,D2990,TRUE,_xll.ohTrigger(RecalcTrigger,TriggerON)),NA())</f>
        <v>1.1830719262651002E-2</v>
      </c>
      <c r="H2990" s="42">
        <f>_xll.qlCalendarAdvance(Calendar,$H2989,B2990,"f",FALSE)</f>
        <v>60434</v>
      </c>
      <c r="I2990" s="177">
        <f>_xll.qlInterestRateIndexValueDate(Index1M,$H2990)</f>
        <v>60436</v>
      </c>
      <c r="J2990" s="182">
        <f>IFERROR(_xll.qlIndexFixing(Index1M,$H2990,TRUE,_xll.ohTrigger(RecalcTrigger,Trigger1M)),NA())</f>
        <v>1.1702608933411018E-2</v>
      </c>
      <c r="K2990" s="44">
        <f>IFERROR(_xll.qlIndexFixing(Index3M,H2990,TRUE,_xll.ohTrigger(RecalcTrigger,Trigger3M)),NA())</f>
        <v>1.1390706523386475E-2</v>
      </c>
      <c r="L2990" s="44">
        <f>IFERROR(_xll.qlIndexFixing(Index6M,$H2990,TRUE,_xll.ohTrigger(RecalcTrigger,Trigger6M)),NA())</f>
        <v>1.2240235757370248E-2</v>
      </c>
      <c r="M2990" s="183">
        <f>IFERROR(_xll.qlIndexFixing(Index1Y,$H2990,TRUE,_xll.ohTrigger(RecalcTrigger,Trigger1Y)),NA())</f>
        <v>1.2146958441251731E-2</v>
      </c>
      <c r="N2990" s="182">
        <f>IFERROR(_xll.qlIndexFixing(ONIndex1M,I2990,TRUE,_xll.ohTrigger(RecalcTrigger,Trigger1M)),NA())</f>
        <v>1.1680295921587813E-2</v>
      </c>
      <c r="O2990" s="44">
        <f>IFERROR(_xll.qlIndexFixing(ONIndex3M,I2990,TRUE,_xll.ohTrigger(RecalcTrigger,Trigger3M)),NA())</f>
        <v>1.130445252254475E-2</v>
      </c>
      <c r="P2990" s="44">
        <f>IFERROR(_xll.qlIndexFixing(ONIndex6M,I2990,TRUE,_xll.ohTrigger(RecalcTrigger,Trigger6M)),NA())</f>
        <v>1.2145193612331795E-2</v>
      </c>
      <c r="Q2990" s="183">
        <f>IFERROR(_xll.qlIndexFixing(ONIndex1Y,I2990,TRUE,_xll.ohTrigger(RecalcTrigger,Trigger1Y)),NA())</f>
        <v>1.1905382452681579E-2</v>
      </c>
    </row>
    <row r="2991" spans="2:17" x14ac:dyDescent="0.2">
      <c r="B2991" s="39" t="s">
        <v>42</v>
      </c>
      <c r="D2991" s="42">
        <f>_xll.qlCalendarAdvance(Calendar,$D2990,B2991,"f",FALSE)</f>
        <v>60441</v>
      </c>
      <c r="E2991" s="177">
        <f>_xll.qlInterestRateIndexValueDate(IndexON,D2991)</f>
        <v>60441</v>
      </c>
      <c r="F2991" s="193">
        <f>IFERROR(_xll.qlIndexFixing(IndexON,D2991,TRUE,_xll.ohTrigger(RecalcTrigger,TriggerON)),NA())</f>
        <v>1.1841014203950451E-2</v>
      </c>
      <c r="H2991" s="42">
        <f>_xll.qlCalendarAdvance(Calendar,$H2990,B2991,"f",FALSE)</f>
        <v>60441</v>
      </c>
      <c r="I2991" s="177">
        <f>_xll.qlInterestRateIndexValueDate(Index1M,$H2991)</f>
        <v>60443</v>
      </c>
      <c r="J2991" s="182">
        <f>IFERROR(_xll.qlIndexFixing(Index1M,$H2991,TRUE,_xll.ohTrigger(RecalcTrigger,Trigger1M)),NA())</f>
        <v>1.1712666742139388E-2</v>
      </c>
      <c r="K2991" s="44">
        <f>IFERROR(_xll.qlIndexFixing(Index3M,H2991,TRUE,_xll.ohTrigger(RecalcTrigger,Trigger3M)),NA())</f>
        <v>1.1402740880940433E-2</v>
      </c>
      <c r="L2991" s="44">
        <f>IFERROR(_xll.qlIndexFixing(Index6M,$H2991,TRUE,_xll.ohTrigger(RecalcTrigger,Trigger6M)),NA())</f>
        <v>1.2246547444848649E-2</v>
      </c>
      <c r="M2991" s="183">
        <f>IFERROR(_xll.qlIndexFixing(Index1Y,$H2991,TRUE,_xll.ohTrigger(RecalcTrigger,Trigger1Y)),NA())</f>
        <v>1.2153814825808825E-2</v>
      </c>
      <c r="N2991" s="182">
        <f>IFERROR(_xll.qlIndexFixing(ONIndex1M,I2991,TRUE,_xll.ohTrigger(RecalcTrigger,Trigger1M)),NA())</f>
        <v>1.169023460770191E-2</v>
      </c>
      <c r="O2991" s="44">
        <f>IFERROR(_xll.qlIndexFixing(ONIndex3M,I2991,TRUE,_xll.ohTrigger(RecalcTrigger,Trigger3M)),NA())</f>
        <v>1.1315896115497992E-2</v>
      </c>
      <c r="P2991" s="44">
        <f>IFERROR(_xll.qlIndexFixing(ONIndex6M,I2991,TRUE,_xll.ohTrigger(RecalcTrigger,Trigger6M)),NA())</f>
        <v>1.2149741019102933E-2</v>
      </c>
      <c r="Q2991" s="183">
        <f>IFERROR(_xll.qlIndexFixing(ONIndex1Y,I2991,TRUE,_xll.ohTrigger(RecalcTrigger,Trigger1Y)),NA())</f>
        <v>1.1911270561801857E-2</v>
      </c>
    </row>
    <row r="2992" spans="2:17" x14ac:dyDescent="0.2">
      <c r="B2992" s="39" t="s">
        <v>42</v>
      </c>
      <c r="D2992" s="42">
        <f>_xll.qlCalendarAdvance(Calendar,$D2991,B2992,"f",FALSE)</f>
        <v>60448</v>
      </c>
      <c r="E2992" s="177">
        <f>_xll.qlInterestRateIndexValueDate(IndexON,D2992)</f>
        <v>60448</v>
      </c>
      <c r="F2992" s="193">
        <f>IFERROR(_xll.qlIndexFixing(IndexON,D2992,TRUE,_xll.ohTrigger(RecalcTrigger,TriggerON)),NA())</f>
        <v>1.1851375551330534E-2</v>
      </c>
      <c r="H2992" s="42">
        <f>_xll.qlCalendarAdvance(Calendar,$H2991,B2992,"f",FALSE)</f>
        <v>60448</v>
      </c>
      <c r="I2992" s="177">
        <f>_xll.qlInterestRateIndexValueDate(Index1M,$H2992)</f>
        <v>60450</v>
      </c>
      <c r="J2992" s="182">
        <f>IFERROR(_xll.qlIndexFixing(Index1M,$H2992,TRUE,_xll.ohTrigger(RecalcTrigger,Trigger1M)),NA())</f>
        <v>1.1722791035038427E-2</v>
      </c>
      <c r="K2992" s="44">
        <f>IFERROR(_xll.qlIndexFixing(Index3M,H2992,TRUE,_xll.ohTrigger(RecalcTrigger,Trigger3M)),NA())</f>
        <v>1.141486963232801E-2</v>
      </c>
      <c r="L2992" s="44">
        <f>IFERROR(_xll.qlIndexFixing(Index6M,$H2992,TRUE,_xll.ohTrigger(RecalcTrigger,Trigger6M)),NA())</f>
        <v>1.2251234493739591E-2</v>
      </c>
      <c r="M2992" s="183">
        <f>IFERROR(_xll.qlIndexFixing(Index1Y,$H2992,TRUE,_xll.ohTrigger(RecalcTrigger,Trigger1Y)),NA())</f>
        <v>1.2160691911965915E-2</v>
      </c>
      <c r="N2992" s="182">
        <f>IFERROR(_xll.qlIndexFixing(ONIndex1M,I2992,TRUE,_xll.ohTrigger(RecalcTrigger,Trigger1M)),NA())</f>
        <v>1.1700239567842274E-2</v>
      </c>
      <c r="O2992" s="44">
        <f>IFERROR(_xll.qlIndexFixing(ONIndex3M,I2992,TRUE,_xll.ohTrigger(RecalcTrigger,Trigger3M)),NA())</f>
        <v>1.132743308375872E-2</v>
      </c>
      <c r="P2992" s="44">
        <f>IFERROR(_xll.qlIndexFixing(ONIndex6M,I2992,TRUE,_xll.ohTrigger(RecalcTrigger,Trigger6M)),NA())</f>
        <v>1.2154296543700482E-2</v>
      </c>
      <c r="Q2992" s="183">
        <f>IFERROR(_xll.qlIndexFixing(ONIndex1Y,I2992,TRUE,_xll.ohTrigger(RecalcTrigger,Trigger1Y)),NA())</f>
        <v>1.1917207375882199E-2</v>
      </c>
    </row>
    <row r="2993" spans="2:17" x14ac:dyDescent="0.2">
      <c r="B2993" s="39" t="s">
        <v>42</v>
      </c>
      <c r="D2993" s="42">
        <f>_xll.qlCalendarAdvance(Calendar,$D2992,B2993,"f",FALSE)</f>
        <v>60455</v>
      </c>
      <c r="E2993" s="177">
        <f>_xll.qlInterestRateIndexValueDate(IndexON,D2993)</f>
        <v>60455</v>
      </c>
      <c r="F2993" s="193">
        <f>IFERROR(_xll.qlIndexFixing(IndexON,D2993,TRUE,_xll.ohTrigger(RecalcTrigger,TriggerON)),NA())</f>
        <v>1.1861803386405967E-2</v>
      </c>
      <c r="H2993" s="42">
        <f>_xll.qlCalendarAdvance(Calendar,$H2992,B2993,"f",FALSE)</f>
        <v>60455</v>
      </c>
      <c r="I2993" s="177">
        <f>_xll.qlInterestRateIndexValueDate(Index1M,$H2993)</f>
        <v>60457</v>
      </c>
      <c r="J2993" s="182">
        <f>IFERROR(_xll.qlIndexFixing(Index1M,$H2993,TRUE,_xll.ohTrigger(RecalcTrigger,Trigger1M)),NA())</f>
        <v>1.1732981894194972E-2</v>
      </c>
      <c r="K2993" s="44">
        <f>IFERROR(_xll.qlIndexFixing(Index3M,H2993,TRUE,_xll.ohTrigger(RecalcTrigger,Trigger3M)),NA())</f>
        <v>1.1427092898603679E-2</v>
      </c>
      <c r="L2993" s="44">
        <f>IFERROR(_xll.qlIndexFixing(Index6M,$H2993,TRUE,_xll.ohTrigger(RecalcTrigger,Trigger6M)),NA())</f>
        <v>1.2255928791389115E-2</v>
      </c>
      <c r="M2993" s="183">
        <f>IFERROR(_xll.qlIndexFixing(Index1Y,$H2993,TRUE,_xll.ohTrigger(RecalcTrigger,Trigger1Y)),NA())</f>
        <v>1.2167588601042841E-2</v>
      </c>
      <c r="N2993" s="182">
        <f>IFERROR(_xll.qlIndexFixing(ONIndex1M,I2993,TRUE,_xll.ohTrigger(RecalcTrigger,Trigger1M)),NA())</f>
        <v>1.1710310883783492E-2</v>
      </c>
      <c r="O2993" s="44">
        <f>IFERROR(_xll.qlIndexFixing(ONIndex3M,I2993,TRUE,_xll.ohTrigger(RecalcTrigger,Trigger3M)),NA())</f>
        <v>1.1339063547231021E-2</v>
      </c>
      <c r="P2993" s="44">
        <f>IFERROR(_xll.qlIndexFixing(ONIndex6M,I2993,TRUE,_xll.ohTrigger(RecalcTrigger,Trigger6M)),NA())</f>
        <v>1.2158860187163611E-2</v>
      </c>
      <c r="Q2993" s="183">
        <f>IFERROR(_xll.qlIndexFixing(ONIndex1Y,I2993,TRUE,_xll.ohTrigger(RecalcTrigger,Trigger1Y)),NA())</f>
        <v>1.1923192955194395E-2</v>
      </c>
    </row>
    <row r="2994" spans="2:17" x14ac:dyDescent="0.2">
      <c r="B2994" s="39" t="s">
        <v>42</v>
      </c>
      <c r="D2994" s="42">
        <f>_xll.qlCalendarAdvance(Calendar,$D2993,B2994,"f",FALSE)</f>
        <v>60462</v>
      </c>
      <c r="E2994" s="177">
        <f>_xll.qlInterestRateIndexValueDate(IndexON,D2994)</f>
        <v>60462</v>
      </c>
      <c r="F2994" s="193">
        <f>IFERROR(_xll.qlIndexFixing(IndexON,D2994,TRUE,_xll.ohTrigger(RecalcTrigger,TriggerON)),NA())</f>
        <v>1.1872297791031272E-2</v>
      </c>
      <c r="H2994" s="42">
        <f>_xll.qlCalendarAdvance(Calendar,$H2993,B2994,"f",FALSE)</f>
        <v>60462</v>
      </c>
      <c r="I2994" s="177">
        <f>_xll.qlInterestRateIndexValueDate(Index1M,$H2994)</f>
        <v>60464</v>
      </c>
      <c r="J2994" s="182">
        <f>IFERROR(_xll.qlIndexFixing(Index1M,$H2994,TRUE,_xll.ohTrigger(RecalcTrigger,Trigger1M)),NA())</f>
        <v>1.1743239401688366E-2</v>
      </c>
      <c r="K2994" s="44">
        <f>IFERROR(_xll.qlIndexFixing(Index3M,H2994,TRUE,_xll.ohTrigger(RecalcTrigger,Trigger3M)),NA())</f>
        <v>1.1439410800834941E-2</v>
      </c>
      <c r="L2994" s="44">
        <f>IFERROR(_xll.qlIndexFixing(Index6M,$H2994,TRUE,_xll.ohTrigger(RecalcTrigger,Trigger6M)),NA())</f>
        <v>1.2260629864919999E-2</v>
      </c>
      <c r="M2994" s="183">
        <f>IFERROR(_xll.qlIndexFixing(Index1Y,$H2994,TRUE,_xll.ohTrigger(RecalcTrigger,Trigger1Y)),NA())</f>
        <v>1.2174503792621871E-2</v>
      </c>
      <c r="N2994" s="182">
        <f>IFERROR(_xll.qlIndexFixing(ONIndex1M,I2994,TRUE,_xll.ohTrigger(RecalcTrigger,Trigger1M)),NA())</f>
        <v>1.1720448637380088E-2</v>
      </c>
      <c r="O2994" s="44">
        <f>IFERROR(_xll.qlIndexFixing(ONIndex3M,I2994,TRUE,_xll.ohTrigger(RecalcTrigger,Trigger3M)),NA())</f>
        <v>1.1350787625739045E-2</v>
      </c>
      <c r="P2994" s="44">
        <f>IFERROR(_xll.qlIndexFixing(ONIndex6M,I2994,TRUE,_xll.ohTrigger(RecalcTrigger,Trigger6M)),NA())</f>
        <v>1.2163431950611425E-2</v>
      </c>
      <c r="Q2994" s="183">
        <f>IFERROR(_xll.qlIndexFixing(ONIndex1Y,I2994,TRUE,_xll.ohTrigger(RecalcTrigger,Trigger1Y)),NA())</f>
        <v>1.1929227360170103E-2</v>
      </c>
    </row>
    <row r="2995" spans="2:17" x14ac:dyDescent="0.2">
      <c r="B2995" s="39" t="s">
        <v>42</v>
      </c>
      <c r="D2995" s="42">
        <f>_xll.qlCalendarAdvance(Calendar,$D2994,B2995,"f",FALSE)</f>
        <v>60469</v>
      </c>
      <c r="E2995" s="177">
        <f>_xll.qlInterestRateIndexValueDate(IndexON,D2995)</f>
        <v>60469</v>
      </c>
      <c r="F2995" s="193">
        <f>IFERROR(_xll.qlIndexFixing(IndexON,D2995,TRUE,_xll.ohTrigger(RecalcTrigger,TriggerON)),NA())</f>
        <v>1.1882858846501421E-2</v>
      </c>
      <c r="H2995" s="42">
        <f>_xll.qlCalendarAdvance(Calendar,$H2994,B2995,"f",FALSE)</f>
        <v>60469</v>
      </c>
      <c r="I2995" s="177">
        <f>_xll.qlInterestRateIndexValueDate(Index1M,$H2995)</f>
        <v>60471</v>
      </c>
      <c r="J2995" s="182">
        <f>IFERROR(_xll.qlIndexFixing(Index1M,$H2995,TRUE,_xll.ohTrigger(RecalcTrigger,Trigger1M)),NA())</f>
        <v>1.1753563639607945E-2</v>
      </c>
      <c r="K2995" s="44">
        <f>IFERROR(_xll.qlIndexFixing(Index3M,H2995,TRUE,_xll.ohTrigger(RecalcTrigger,Trigger3M)),NA())</f>
        <v>1.1451823460091905E-2</v>
      </c>
      <c r="L2995" s="44">
        <f>IFERROR(_xll.qlIndexFixing(Index6M,$H2995,TRUE,_xll.ohTrigger(RecalcTrigger,Trigger6M)),NA())</f>
        <v>1.2265337240728725E-2</v>
      </c>
      <c r="M2995" s="183">
        <f>IFERROR(_xll.qlIndexFixing(Index1Y,$H2995,TRUE,_xll.ohTrigger(RecalcTrigger,Trigger1Y)),NA())</f>
        <v>1.2181436384548367E-2</v>
      </c>
      <c r="N2995" s="182">
        <f>IFERROR(_xll.qlIndexFixing(ONIndex1M,I2995,TRUE,_xll.ohTrigger(RecalcTrigger,Trigger1M)),NA())</f>
        <v>1.1730652910566519E-2</v>
      </c>
      <c r="O2995" s="44">
        <f>IFERROR(_xll.qlIndexFixing(ONIndex3M,I2995,TRUE,_xll.ohTrigger(RecalcTrigger,Trigger3M)),NA())</f>
        <v>1.1362605439186879E-2</v>
      </c>
      <c r="P2995" s="44">
        <f>IFERROR(_xll.qlIndexFixing(ONIndex6M,I2995,TRUE,_xll.ohTrigger(RecalcTrigger,Trigger6M)),NA())</f>
        <v>1.2168011835003156E-2</v>
      </c>
      <c r="Q2995" s="183">
        <f>IFERROR(_xll.qlIndexFixing(ONIndex1Y,I2995,TRUE,_xll.ohTrigger(RecalcTrigger,Trigger1Y)),NA())</f>
        <v>1.1935310651560727E-2</v>
      </c>
    </row>
    <row r="2996" spans="2:17" x14ac:dyDescent="0.2">
      <c r="B2996" s="39" t="s">
        <v>42</v>
      </c>
      <c r="D2996" s="42">
        <f>_xll.qlCalendarAdvance(Calendar,$D2995,B2996,"f",FALSE)</f>
        <v>60476</v>
      </c>
      <c r="E2996" s="177">
        <f>_xll.qlInterestRateIndexValueDate(IndexON,D2996)</f>
        <v>60476</v>
      </c>
      <c r="F2996" s="193">
        <f>IFERROR(_xll.qlIndexFixing(IndexON,D2996,TRUE,_xll.ohTrigger(RecalcTrigger,TriggerON)),NA())</f>
        <v>1.1893486634591E-2</v>
      </c>
      <c r="H2996" s="42">
        <f>_xll.qlCalendarAdvance(Calendar,$H2995,B2996,"f",FALSE)</f>
        <v>60476</v>
      </c>
      <c r="I2996" s="177">
        <f>_xll.qlInterestRateIndexValueDate(Index1M,$H2996)</f>
        <v>60478</v>
      </c>
      <c r="J2996" s="182">
        <f>IFERROR(_xll.qlIndexFixing(Index1M,$H2996,TRUE,_xll.ohTrigger(RecalcTrigger,Trigger1M)),NA())</f>
        <v>1.1763954690050538E-2</v>
      </c>
      <c r="K2996" s="44">
        <f>IFERROR(_xll.qlIndexFixing(Index3M,H2996,TRUE,_xll.ohTrigger(RecalcTrigger,Trigger3M)),NA())</f>
        <v>1.1464330997459457E-2</v>
      </c>
      <c r="L2996" s="44">
        <f>IFERROR(_xll.qlIndexFixing(Index6M,$H2996,TRUE,_xll.ohTrigger(RecalcTrigger,Trigger6M)),NA())</f>
        <v>1.2268407848525023E-2</v>
      </c>
      <c r="M2996" s="183">
        <f>IFERROR(_xll.qlIndexFixing(Index1Y,$H2996,TRUE,_xll.ohTrigger(RecalcTrigger,Trigger1Y)),NA())</f>
        <v>1.2188385272929021E-2</v>
      </c>
      <c r="N2996" s="182">
        <f>IFERROR(_xll.qlIndexFixing(ONIndex1M,I2996,TRUE,_xll.ohTrigger(RecalcTrigger,Trigger1M)),NA())</f>
        <v>1.1740923784957502E-2</v>
      </c>
      <c r="O2996" s="44">
        <f>IFERROR(_xll.qlIndexFixing(ONIndex3M,I2996,TRUE,_xll.ohTrigger(RecalcTrigger,Trigger3M)),NA())</f>
        <v>1.1374517107238802E-2</v>
      </c>
      <c r="P2996" s="44">
        <f>IFERROR(_xll.qlIndexFixing(ONIndex6M,I2996,TRUE,_xll.ohTrigger(RecalcTrigger,Trigger6M)),NA())</f>
        <v>1.2172599841537846E-2</v>
      </c>
      <c r="Q2996" s="183">
        <f>IFERROR(_xll.qlIndexFixing(ONIndex1Y,I2996,TRUE,_xll.ohTrigger(RecalcTrigger,Trigger1Y)),NA())</f>
        <v>1.1941442889558118E-2</v>
      </c>
    </row>
    <row r="2997" spans="2:17" x14ac:dyDescent="0.2">
      <c r="B2997" s="39" t="s">
        <v>42</v>
      </c>
      <c r="D2997" s="42">
        <f>_xll.qlCalendarAdvance(Calendar,$D2996,B2997,"f",FALSE)</f>
        <v>60483</v>
      </c>
      <c r="E2997" s="177">
        <f>_xll.qlInterestRateIndexValueDate(IndexON,D2997)</f>
        <v>60483</v>
      </c>
      <c r="F2997" s="193">
        <f>IFERROR(_xll.qlIndexFixing(IndexON,D2997,TRUE,_xll.ohTrigger(RecalcTrigger,TriggerON)),NA())</f>
        <v>1.1904181237234468E-2</v>
      </c>
      <c r="H2997" s="42">
        <f>_xll.qlCalendarAdvance(Calendar,$H2996,B2997,"f",FALSE)</f>
        <v>60483</v>
      </c>
      <c r="I2997" s="177">
        <f>_xll.qlInterestRateIndexValueDate(Index1M,$H2997)</f>
        <v>60485</v>
      </c>
      <c r="J2997" s="182">
        <f>IFERROR(_xll.qlIndexFixing(Index1M,$H2997,TRUE,_xll.ohTrigger(RecalcTrigger,Trigger1M)),NA())</f>
        <v>1.177441263509299E-2</v>
      </c>
      <c r="K2997" s="44">
        <f>IFERROR(_xll.qlIndexFixing(Index3M,H2997,TRUE,_xll.ohTrigger(RecalcTrigger,Trigger3M)),NA())</f>
        <v>1.1476933534025081E-2</v>
      </c>
      <c r="L2997" s="44">
        <f>IFERROR(_xll.qlIndexFixing(Index6M,$H2997,TRUE,_xll.ohTrigger(RecalcTrigger,Trigger6M)),NA())</f>
        <v>1.2274769001117769E-2</v>
      </c>
      <c r="M2997" s="183">
        <f>IFERROR(_xll.qlIndexFixing(Index1Y,$H2997,TRUE,_xll.ohTrigger(RecalcTrigger,Trigger1Y)),NA())</f>
        <v>1.2195349352133178E-2</v>
      </c>
      <c r="N2997" s="182">
        <f>IFERROR(_xll.qlIndexFixing(ONIndex1M,I2997,TRUE,_xll.ohTrigger(RecalcTrigger,Trigger1M)),NA())</f>
        <v>1.1751261342567432E-2</v>
      </c>
      <c r="O2997" s="44">
        <f>IFERROR(_xll.qlIndexFixing(ONIndex3M,I2997,TRUE,_xll.ohTrigger(RecalcTrigger,Trigger3M)),NA())</f>
        <v>1.13865227497989E-2</v>
      </c>
      <c r="P2997" s="44">
        <f>IFERROR(_xll.qlIndexFixing(ONIndex6M,I2997,TRUE,_xll.ohTrigger(RecalcTrigger,Trigger6M)),NA())</f>
        <v>1.2177195971014854E-2</v>
      </c>
      <c r="Q2997" s="183">
        <f>IFERROR(_xll.qlIndexFixing(ONIndex1Y,I2997,TRUE,_xll.ohTrigger(RecalcTrigger,Trigger1Y)),NA())</f>
        <v>1.1947624134753809E-2</v>
      </c>
    </row>
    <row r="2998" spans="2:17" x14ac:dyDescent="0.2">
      <c r="B2998" s="39" t="s">
        <v>42</v>
      </c>
      <c r="D2998" s="42">
        <f>_xll.qlCalendarAdvance(Calendar,$D2997,B2998,"f",FALSE)</f>
        <v>60490</v>
      </c>
      <c r="E2998" s="177">
        <f>_xll.qlInterestRateIndexValueDate(IndexON,D2998)</f>
        <v>60490</v>
      </c>
      <c r="F2998" s="193">
        <f>IFERROR(_xll.qlIndexFixing(IndexON,D2998,TRUE,_xll.ohTrigger(RecalcTrigger,TriggerON)),NA())</f>
        <v>1.1914942735646861E-2</v>
      </c>
      <c r="H2998" s="42">
        <f>_xll.qlCalendarAdvance(Calendar,$H2997,B2998,"f",FALSE)</f>
        <v>60490</v>
      </c>
      <c r="I2998" s="177">
        <f>_xll.qlInterestRateIndexValueDate(Index1M,$H2998)</f>
        <v>60492</v>
      </c>
      <c r="J2998" s="182">
        <f>IFERROR(_xll.qlIndexFixing(Index1M,$H2998,TRUE,_xll.ohTrigger(RecalcTrigger,Trigger1M)),NA())</f>
        <v>1.1784937556834629E-2</v>
      </c>
      <c r="K2998" s="44">
        <f>IFERROR(_xll.qlIndexFixing(Index3M,H2998,TRUE,_xll.ohTrigger(RecalcTrigger,Trigger3M)),NA())</f>
        <v>1.148963119089017E-2</v>
      </c>
      <c r="L2998" s="44">
        <f>IFERROR(_xll.qlIndexFixing(Index6M,$H2998,TRUE,_xll.ohTrigger(RecalcTrigger,Trigger6M)),NA())</f>
        <v>1.2279492434846648E-2</v>
      </c>
      <c r="M2998" s="183">
        <f>IFERROR(_xll.qlIndexFixing(Index1Y,$H2998,TRUE,_xll.ohTrigger(RecalcTrigger,Trigger1Y)),NA())</f>
        <v>1.2202327514792177E-2</v>
      </c>
      <c r="N2998" s="182">
        <f>IFERROR(_xll.qlIndexFixing(ONIndex1M,I2998,TRUE,_xll.ohTrigger(RecalcTrigger,Trigger1M)),NA())</f>
        <v>1.1761665665090959E-2</v>
      </c>
      <c r="O2998" s="44">
        <f>IFERROR(_xll.qlIndexFixing(ONIndex3M,I2998,TRUE,_xll.ohTrigger(RecalcTrigger,Trigger3M)),NA())</f>
        <v>1.1398622487011068E-2</v>
      </c>
      <c r="P2998" s="44">
        <f>IFERROR(_xll.qlIndexFixing(ONIndex6M,I2998,TRUE,_xll.ohTrigger(RecalcTrigger,Trigger6M)),NA())</f>
        <v>1.2181800224633221E-2</v>
      </c>
      <c r="Q2998" s="183">
        <f>IFERROR(_xll.qlIndexFixing(ONIndex1Y,I2998,TRUE,_xll.ohTrigger(RecalcTrigger,Trigger1Y)),NA())</f>
        <v>1.1953854447579459E-2</v>
      </c>
    </row>
    <row r="2999" spans="2:17" x14ac:dyDescent="0.2">
      <c r="B2999" s="39" t="s">
        <v>42</v>
      </c>
      <c r="D2999" s="42">
        <f>_xll.qlCalendarAdvance(Calendar,$D2998,B2999,"f",FALSE)</f>
        <v>60497</v>
      </c>
      <c r="E2999" s="177">
        <f>_xll.qlInterestRateIndexValueDate(IndexON,D2999)</f>
        <v>60497</v>
      </c>
      <c r="F2999" s="193">
        <f>IFERROR(_xll.qlIndexFixing(IndexON,D2999,TRUE,_xll.ohTrigger(RecalcTrigger,TriggerON)),NA())</f>
        <v>1.1925771211762637E-2</v>
      </c>
      <c r="H2999" s="42">
        <f>_xll.qlCalendarAdvance(Calendar,$H2998,B2999,"f",FALSE)</f>
        <v>60497</v>
      </c>
      <c r="I2999" s="177">
        <f>_xll.qlInterestRateIndexValueDate(Index1M,$H2999)</f>
        <v>60499</v>
      </c>
      <c r="J2999" s="182">
        <f>IFERROR(_xll.qlIndexFixing(Index1M,$H2999,TRUE,_xll.ohTrigger(RecalcTrigger,Trigger1M)),NA())</f>
        <v>1.1795529537364791E-2</v>
      </c>
      <c r="K2999" s="44">
        <f>IFERROR(_xll.qlIndexFixing(Index3M,H2999,TRUE,_xll.ohTrigger(RecalcTrigger,Trigger3M)),NA())</f>
        <v>1.1502424089157848E-2</v>
      </c>
      <c r="L2999" s="44">
        <f>IFERROR(_xll.qlIndexFixing(Index6M,$H2999,TRUE,_xll.ohTrigger(RecalcTrigger,Trigger6M)),NA())</f>
        <v>1.2284220269150915E-2</v>
      </c>
      <c r="M2999" s="183">
        <f>IFERROR(_xll.qlIndexFixing(Index1Y,$H2999,TRUE,_xll.ohTrigger(RecalcTrigger,Trigger1Y)),NA())</f>
        <v>1.2209318651797375E-2</v>
      </c>
      <c r="N2999" s="182">
        <f>IFERROR(_xll.qlIndexFixing(ONIndex1M,I2999,TRUE,_xll.ohTrigger(RecalcTrigger,Trigger1M)),NA())</f>
        <v>1.1772136834382607E-2</v>
      </c>
      <c r="O2999" s="44">
        <f>IFERROR(_xll.qlIndexFixing(ONIndex3M,I2999,TRUE,_xll.ohTrigger(RecalcTrigger,Trigger3M)),NA())</f>
        <v>1.1410816438379712E-2</v>
      </c>
      <c r="P2999" s="44">
        <f>IFERROR(_xll.qlIndexFixing(ONIndex6M,I2999,TRUE,_xll.ohTrigger(RecalcTrigger,Trigger6M)),NA())</f>
        <v>1.2186412603671926E-2</v>
      </c>
      <c r="Q2999" s="183">
        <f>IFERROR(_xll.qlIndexFixing(ONIndex1Y,I2999,TRUE,_xll.ohTrigger(RecalcTrigger,Trigger1Y)),NA())</f>
        <v>1.1960133888626601E-2</v>
      </c>
    </row>
    <row r="3000" spans="2:17" x14ac:dyDescent="0.2">
      <c r="B3000" s="39" t="s">
        <v>42</v>
      </c>
      <c r="D3000" s="42">
        <f>_xll.qlCalendarAdvance(Calendar,$D2999,B3000,"f",FALSE)</f>
        <v>60504</v>
      </c>
      <c r="E3000" s="177">
        <f>_xll.qlInterestRateIndexValueDate(IndexON,D3000)</f>
        <v>60504</v>
      </c>
      <c r="F3000" s="193">
        <f>IFERROR(_xll.qlIndexFixing(IndexON,D3000,TRUE,_xll.ohTrigger(RecalcTrigger,TriggerON)),NA())</f>
        <v>1.1936666746956703E-2</v>
      </c>
      <c r="H3000" s="42">
        <f>_xll.qlCalendarAdvance(Calendar,$H2999,B3000,"f",FALSE)</f>
        <v>60504</v>
      </c>
      <c r="I3000" s="177">
        <f>_xll.qlInterestRateIndexValueDate(Index1M,$H3000)</f>
        <v>60506</v>
      </c>
      <c r="J3000" s="182">
        <f>IFERROR(_xll.qlIndexFixing(Index1M,$H3000,TRUE,_xll.ohTrigger(RecalcTrigger,Trigger1M)),NA())</f>
        <v>1.1806188658785299E-2</v>
      </c>
      <c r="K3000" s="44">
        <f>IFERROR(_xll.qlIndexFixing(Index3M,H3000,TRUE,_xll.ohTrigger(RecalcTrigger,Trigger3M)),NA())</f>
        <v>1.1515312349945146E-2</v>
      </c>
      <c r="L3000" s="44">
        <f>IFERROR(_xll.qlIndexFixing(Index6M,$H3000,TRUE,_xll.ohTrigger(RecalcTrigger,Trigger6M)),NA())</f>
        <v>1.2287305898414147E-2</v>
      </c>
      <c r="M3000" s="183">
        <f>IFERROR(_xll.qlIndexFixing(Index1Y,$H3000,TRUE,_xll.ohTrigger(RecalcTrigger,Trigger1Y)),NA())</f>
        <v>1.2216321652304315E-2</v>
      </c>
      <c r="N3000" s="182">
        <f>IFERROR(_xll.qlIndexFixing(ONIndex1M,I3000,TRUE,_xll.ohTrigger(RecalcTrigger,Trigger1M)),NA())</f>
        <v>1.1782674932296899E-2</v>
      </c>
      <c r="O3000" s="44">
        <f>IFERROR(_xll.qlIndexFixing(ONIndex3M,I3000,TRUE,_xll.ohTrigger(RecalcTrigger,Trigger3M)),NA())</f>
        <v>1.1423104723808919E-2</v>
      </c>
      <c r="P3000" s="44">
        <f>IFERROR(_xll.qlIndexFixing(ONIndex6M,I3000,TRUE,_xll.ohTrigger(RecalcTrigger,Trigger6M)),NA())</f>
        <v>1.2191033108690519E-2</v>
      </c>
      <c r="Q3000" s="183">
        <f>IFERROR(_xll.qlIndexFixing(ONIndex1Y,I3000,TRUE,_xll.ohTrigger(RecalcTrigger,Trigger1Y)),NA())</f>
        <v>1.196646251816702E-2</v>
      </c>
    </row>
    <row r="3001" spans="2:17" x14ac:dyDescent="0.2">
      <c r="B3001" s="39" t="s">
        <v>42</v>
      </c>
      <c r="D3001" s="42">
        <f>_xll.qlCalendarAdvance(Calendar,$D3000,B3001,"f",FALSE)</f>
        <v>60511</v>
      </c>
      <c r="E3001" s="177">
        <f>_xll.qlInterestRateIndexValueDate(IndexON,D3001)</f>
        <v>60511</v>
      </c>
      <c r="F3001" s="193">
        <f>IFERROR(_xll.qlIndexFixing(IndexON,D3001,TRUE,_xll.ohTrigger(RecalcTrigger,TriggerON)),NA())</f>
        <v>1.1947629423083583E-2</v>
      </c>
      <c r="H3001" s="42">
        <f>_xll.qlCalendarAdvance(Calendar,$H3000,B3001,"f",FALSE)</f>
        <v>60511</v>
      </c>
      <c r="I3001" s="177">
        <f>_xll.qlInterestRateIndexValueDate(Index1M,$H3001)</f>
        <v>60513</v>
      </c>
      <c r="J3001" s="182">
        <f>IFERROR(_xll.qlIndexFixing(Index1M,$H3001,TRUE,_xll.ohTrigger(RecalcTrigger,Trigger1M)),NA())</f>
        <v>1.1816915003185491E-2</v>
      </c>
      <c r="K3001" s="44">
        <f>IFERROR(_xll.qlIndexFixing(Index3M,H3001,TRUE,_xll.ohTrigger(RecalcTrigger,Trigger3M)),NA())</f>
        <v>1.1527166273357687E-2</v>
      </c>
      <c r="L3001" s="44">
        <f>IFERROR(_xll.qlIndexFixing(Index6M,$H3001,TRUE,_xll.ohTrigger(RecalcTrigger,Trigger6M)),NA())</f>
        <v>1.2290942861700078E-2</v>
      </c>
      <c r="M3001" s="183">
        <f>IFERROR(_xll.qlIndexFixing(Index1Y,$H3001,TRUE,_xll.ohTrigger(RecalcTrigger,Trigger1Y)),NA())</f>
        <v>1.2223335403726592E-2</v>
      </c>
      <c r="N3001" s="182">
        <f>IFERROR(_xll.qlIndexFixing(ONIndex1M,I3001,TRUE,_xll.ohTrigger(RecalcTrigger,Trigger1M)),NA())</f>
        <v>1.1793280040768295E-2</v>
      </c>
      <c r="O3001" s="44">
        <f>IFERROR(_xll.qlIndexFixing(ONIndex3M,I3001,TRUE,_xll.ohTrigger(RecalcTrigger,Trigger3M)),NA())</f>
        <v>1.1435487463202776E-2</v>
      </c>
      <c r="P3001" s="44">
        <f>IFERROR(_xll.qlIndexFixing(ONIndex6M,I3001,TRUE,_xll.ohTrigger(RecalcTrigger,Trigger6M)),NA())</f>
        <v>1.219566174112785E-2</v>
      </c>
      <c r="Q3001" s="183">
        <f>IFERROR(_xll.qlIndexFixing(ONIndex1Y,I3001,TRUE,_xll.ohTrigger(RecalcTrigger,Trigger1Y)),NA())</f>
        <v>1.1972840396872186E-2</v>
      </c>
    </row>
    <row r="3002" spans="2:17" x14ac:dyDescent="0.2">
      <c r="B3002" s="39" t="s">
        <v>42</v>
      </c>
      <c r="D3002" s="42">
        <f>_xll.qlCalendarAdvance(Calendar,$D3001,B3002,"f",FALSE)</f>
        <v>60518</v>
      </c>
      <c r="E3002" s="177">
        <f>_xll.qlInterestRateIndexValueDate(IndexON,D3002)</f>
        <v>60518</v>
      </c>
      <c r="F3002" s="193">
        <f>IFERROR(_xll.qlIndexFixing(IndexON,D3002,TRUE,_xll.ohTrigger(RecalcTrigger,TriggerON)),NA())</f>
        <v>1.1958659321757992E-2</v>
      </c>
      <c r="H3002" s="42">
        <f>_xll.qlCalendarAdvance(Calendar,$H3001,B3002,"f",FALSE)</f>
        <v>60518</v>
      </c>
      <c r="I3002" s="177">
        <f>_xll.qlInterestRateIndexValueDate(Index1M,$H3002)</f>
        <v>60520</v>
      </c>
      <c r="J3002" s="182">
        <f>IFERROR(_xll.qlIndexFixing(Index1M,$H3002,TRUE,_xll.ohTrigger(RecalcTrigger,Trigger1M)),NA())</f>
        <v>1.1827708652659696E-2</v>
      </c>
      <c r="K3002" s="44">
        <f>IFERROR(_xll.qlIndexFixing(Index3M,H3002,TRUE,_xll.ohTrigger(RecalcTrigger,Trigger3M)),NA())</f>
        <v>1.1540238352682615E-2</v>
      </c>
      <c r="L3002" s="44">
        <f>IFERROR(_xll.qlIndexFixing(Index6M,$H3002,TRUE,_xll.ohTrigger(RecalcTrigger,Trigger6M)),NA())</f>
        <v>1.2295680319801029E-2</v>
      </c>
      <c r="M3002" s="183">
        <f>IFERROR(_xll.qlIndexFixing(Index1Y,$H3002,TRUE,_xll.ohTrigger(RecalcTrigger,Trigger1Y)),NA())</f>
        <v>1.2230358791740449E-2</v>
      </c>
      <c r="N3002" s="182">
        <f>IFERROR(_xll.qlIndexFixing(ONIndex1M,I3002,TRUE,_xll.ohTrigger(RecalcTrigger,Trigger1M)),NA())</f>
        <v>1.1803952241411508E-2</v>
      </c>
      <c r="O3002" s="44">
        <f>IFERROR(_xll.qlIndexFixing(ONIndex3M,I3002,TRUE,_xll.ohTrigger(RecalcTrigger,Trigger3M)),NA())</f>
        <v>1.1447964776545305E-2</v>
      </c>
      <c r="P3002" s="44">
        <f>IFERROR(_xll.qlIndexFixing(ONIndex6M,I3002,TRUE,_xll.ohTrigger(RecalcTrigger,Trigger6M)),NA())</f>
        <v>1.2200298502023088E-2</v>
      </c>
      <c r="Q3002" s="183">
        <f>IFERROR(_xll.qlIndexFixing(ONIndex1Y,I3002,TRUE,_xll.ohTrigger(RecalcTrigger,Trigger1Y)),NA())</f>
        <v>1.1979267585093822E-2</v>
      </c>
    </row>
    <row r="3003" spans="2:17" x14ac:dyDescent="0.2">
      <c r="B3003" s="39" t="s">
        <v>42</v>
      </c>
      <c r="D3003" s="42">
        <f>_xll.qlCalendarAdvance(Calendar,$D3002,B3003,"f",FALSE)</f>
        <v>60525</v>
      </c>
      <c r="E3003" s="177">
        <f>_xll.qlInterestRateIndexValueDate(IndexON,D3003)</f>
        <v>60525</v>
      </c>
      <c r="F3003" s="193">
        <f>IFERROR(_xll.qlIndexFixing(IndexON,D3003,TRUE,_xll.ohTrigger(RecalcTrigger,TriggerON)),NA())</f>
        <v>1.1969756524594644E-2</v>
      </c>
      <c r="H3003" s="42">
        <f>_xll.qlCalendarAdvance(Calendar,$H3002,B3003,"f",FALSE)</f>
        <v>60525</v>
      </c>
      <c r="I3003" s="177">
        <f>_xll.qlInterestRateIndexValueDate(Index1M,$H3003)</f>
        <v>60527</v>
      </c>
      <c r="J3003" s="182">
        <f>IFERROR(_xll.qlIndexFixing(Index1M,$H3003,TRUE,_xll.ohTrigger(RecalcTrigger,Trigger1M)),NA())</f>
        <v>1.1838569689314737E-2</v>
      </c>
      <c r="K3003" s="44">
        <f>IFERROR(_xll.qlIndexFixing(Index3M,H3003,TRUE,_xll.ohTrigger(RecalcTrigger,Trigger3M)),NA())</f>
        <v>1.1553406145730206E-2</v>
      </c>
      <c r="L3003" s="44">
        <f>IFERROR(_xll.qlIndexFixing(Index6M,$H3003,TRUE,_xll.ohTrigger(RecalcTrigger,Trigger6M)),NA())</f>
        <v>1.2300420458783793E-2</v>
      </c>
      <c r="M3003" s="183">
        <f>IFERROR(_xll.qlIndexFixing(Index1Y,$H3003,TRUE,_xll.ohTrigger(RecalcTrigger,Trigger1Y)),NA())</f>
        <v>1.2237390700282588E-2</v>
      </c>
      <c r="N3003" s="182">
        <f>IFERROR(_xll.qlIndexFixing(ONIndex1M,I3003,TRUE,_xll.ohTrigger(RecalcTrigger,Trigger1M)),NA())</f>
        <v>1.1814691616400808E-2</v>
      </c>
      <c r="O3003" s="44">
        <f>IFERROR(_xll.qlIndexFixing(ONIndex3M,I3003,TRUE,_xll.ohTrigger(RecalcTrigger,Trigger3M)),NA())</f>
        <v>1.1460536783420849E-2</v>
      </c>
      <c r="P3003" s="44">
        <f>IFERROR(_xll.qlIndexFixing(ONIndex6M,I3003,TRUE,_xll.ohTrigger(RecalcTrigger,Trigger6M)),NA())</f>
        <v>1.2204943392255529E-2</v>
      </c>
      <c r="Q3003" s="183">
        <f>IFERROR(_xll.qlIndexFixing(ONIndex1Y,I3003,TRUE,_xll.ohTrigger(RecalcTrigger,Trigger1Y)),NA())</f>
        <v>1.1985744143263588E-2</v>
      </c>
    </row>
    <row r="3004" spans="2:17" x14ac:dyDescent="0.2">
      <c r="B3004" s="39" t="s">
        <v>42</v>
      </c>
      <c r="D3004" s="42">
        <f>_xll.qlCalendarAdvance(Calendar,$D3003,B3004,"f",FALSE)</f>
        <v>60532</v>
      </c>
      <c r="E3004" s="177">
        <f>_xll.qlInterestRateIndexValueDate(IndexON,D3004)</f>
        <v>60532</v>
      </c>
      <c r="F3004" s="193">
        <f>IFERROR(_xll.qlIndexFixing(IndexON,D3004,TRUE,_xll.ohTrigger(RecalcTrigger,TriggerON)),NA())</f>
        <v>1.1980921113048382E-2</v>
      </c>
      <c r="H3004" s="42">
        <f>_xll.qlCalendarAdvance(Calendar,$H3003,B3004,"f",FALSE)</f>
        <v>60532</v>
      </c>
      <c r="I3004" s="177">
        <f>_xll.qlInterestRateIndexValueDate(Index1M,$H3004)</f>
        <v>60534</v>
      </c>
      <c r="J3004" s="182">
        <f>IFERROR(_xll.qlIndexFixing(Index1M,$H3004,TRUE,_xll.ohTrigger(RecalcTrigger,Trigger1M)),NA())</f>
        <v>1.1849498195249941E-2</v>
      </c>
      <c r="K3004" s="44">
        <f>IFERROR(_xll.qlIndexFixing(Index3M,H3004,TRUE,_xll.ohTrigger(RecalcTrigger,Trigger3M)),NA())</f>
        <v>1.1566626821609974E-2</v>
      </c>
      <c r="L3004" s="44">
        <f>IFERROR(_xll.qlIndexFixing(Index6M,$H3004,TRUE,_xll.ohTrigger(RecalcTrigger,Trigger6M)),NA())</f>
        <v>1.2305162785811662E-2</v>
      </c>
      <c r="M3004" s="183">
        <f>IFERROR(_xll.qlIndexFixing(Index1Y,$H3004,TRUE,_xll.ohTrigger(RecalcTrigger,Trigger1Y)),NA())</f>
        <v>1.2244430011549954E-2</v>
      </c>
      <c r="N3004" s="182">
        <f>IFERROR(_xll.qlIndexFixing(ONIndex1M,I3004,TRUE,_xll.ohTrigger(RecalcTrigger,Trigger1M)),NA())</f>
        <v>1.1825498246951227E-2</v>
      </c>
      <c r="O3004" s="44">
        <f>IFERROR(_xll.qlIndexFixing(ONIndex3M,I3004,TRUE,_xll.ohTrigger(RecalcTrigger,Trigger3M)),NA())</f>
        <v>1.1473203603653559E-2</v>
      </c>
      <c r="P3004" s="44">
        <f>IFERROR(_xll.qlIndexFixing(ONIndex6M,I3004,TRUE,_xll.ohTrigger(RecalcTrigger,Trigger6M)),NA())</f>
        <v>1.2209596412864343E-2</v>
      </c>
      <c r="Q3004" s="183">
        <f>IFERROR(_xll.qlIndexFixing(ONIndex1Y,I3004,TRUE,_xll.ohTrigger(RecalcTrigger,Trigger1Y)),NA())</f>
        <v>1.1992270132132887E-2</v>
      </c>
    </row>
    <row r="3005" spans="2:17" x14ac:dyDescent="0.2">
      <c r="B3005" s="39" t="s">
        <v>42</v>
      </c>
      <c r="D3005" s="42">
        <f>_xll.qlCalendarAdvance(Calendar,$D3004,B3005,"f",FALSE)</f>
        <v>60539</v>
      </c>
      <c r="E3005" s="177">
        <f>_xll.qlInterestRateIndexValueDate(IndexON,D3005)</f>
        <v>60539</v>
      </c>
      <c r="F3005" s="193">
        <f>IFERROR(_xll.qlIndexFixing(IndexON,D3005,TRUE,_xll.ohTrigger(RecalcTrigger,TriggerON)),NA())</f>
        <v>1.1992153169133601E-2</v>
      </c>
      <c r="H3005" s="42">
        <f>_xll.qlCalendarAdvance(Calendar,$H3004,B3005,"f",FALSE)</f>
        <v>60539</v>
      </c>
      <c r="I3005" s="177">
        <f>_xll.qlInterestRateIndexValueDate(Index1M,$H3005)</f>
        <v>60541</v>
      </c>
      <c r="J3005" s="182">
        <f>IFERROR(_xll.qlIndexFixing(Index1M,$H3005,TRUE,_xll.ohTrigger(RecalcTrigger,Trigger1M)),NA())</f>
        <v>1.1860494252562137E-2</v>
      </c>
      <c r="K3005" s="44">
        <f>IFERROR(_xll.qlIndexFixing(Index3M,H3005,TRUE,_xll.ohTrigger(RecalcTrigger,Trigger3M)),NA())</f>
        <v>1.1583765408812252E-2</v>
      </c>
      <c r="L3005" s="44">
        <f>IFERROR(_xll.qlIndexFixing(Index6M,$H3005,TRUE,_xll.ohTrigger(RecalcTrigger,Trigger6M)),NA())</f>
        <v>1.2310456018406033E-2</v>
      </c>
      <c r="M3005" s="183">
        <f>IFERROR(_xll.qlIndexFixing(Index1Y,$H3005,TRUE,_xll.ohTrigger(RecalcTrigger,Trigger1Y)),NA())</f>
        <v>1.225147560600061E-2</v>
      </c>
      <c r="N3005" s="182">
        <f>IFERROR(_xll.qlIndexFixing(ONIndex1M,I3005,TRUE,_xll.ohTrigger(RecalcTrigger,Trigger1M)),NA())</f>
        <v>1.1836372215476842E-2</v>
      </c>
      <c r="O3005" s="44">
        <f>IFERROR(_xll.qlIndexFixing(ONIndex3M,I3005,TRUE,_xll.ohTrigger(RecalcTrigger,Trigger3M)),NA())</f>
        <v>1.1485965357387329E-2</v>
      </c>
      <c r="P3005" s="44">
        <f>IFERROR(_xll.qlIndexFixing(ONIndex6M,I3005,TRUE,_xll.ohTrigger(RecalcTrigger,Trigger6M)),NA())</f>
        <v>1.2214257564968634E-2</v>
      </c>
      <c r="Q3005" s="183">
        <f>IFERROR(_xll.qlIndexFixing(ONIndex1Y,I3005,TRUE,_xll.ohTrigger(RecalcTrigger,Trigger1Y)),NA())</f>
        <v>1.1998845611813636E-2</v>
      </c>
    </row>
    <row r="3006" spans="2:17" x14ac:dyDescent="0.2">
      <c r="B3006" s="39" t="s">
        <v>42</v>
      </c>
      <c r="D3006" s="42">
        <f>_xll.qlCalendarAdvance(Calendar,$D3005,B3006,"f",FALSE)</f>
        <v>60546</v>
      </c>
      <c r="E3006" s="177">
        <f>_xll.qlInterestRateIndexValueDate(IndexON,D3006)</f>
        <v>60546</v>
      </c>
      <c r="F3006" s="193">
        <f>IFERROR(_xll.qlIndexFixing(IndexON,D3006,TRUE,_xll.ohTrigger(RecalcTrigger,TriggerON)),NA())</f>
        <v>1.200345277422521E-2</v>
      </c>
      <c r="H3006" s="42">
        <f>_xll.qlCalendarAdvance(Calendar,$H3005,B3006,"f",FALSE)</f>
        <v>60546</v>
      </c>
      <c r="I3006" s="177">
        <f>_xll.qlInterestRateIndexValueDate(Index1M,$H3006)</f>
        <v>60548</v>
      </c>
      <c r="J3006" s="182">
        <f>IFERROR(_xll.qlIndexFixing(Index1M,$H3006,TRUE,_xll.ohTrigger(RecalcTrigger,Trigger1M)),NA())</f>
        <v>1.1871557943360644E-2</v>
      </c>
      <c r="K3006" s="44">
        <f>IFERROR(_xll.qlIndexFixing(Index3M,H3006,TRUE,_xll.ohTrigger(RecalcTrigger,Trigger3M)),NA())</f>
        <v>1.1593103050922466E-2</v>
      </c>
      <c r="L3006" s="44">
        <f>IFERROR(_xll.qlIndexFixing(Index6M,$H3006,TRUE,_xll.ohTrigger(RecalcTrigger,Trigger6M)),NA())</f>
        <v>1.2315201246349361E-2</v>
      </c>
      <c r="M3006" s="183">
        <f>IFERROR(_xll.qlIndexFixing(Index1Y,$H3006,TRUE,_xll.ohTrigger(RecalcTrigger,Trigger1Y)),NA())</f>
        <v>1.2258526362352201E-2</v>
      </c>
      <c r="N3006" s="182">
        <f>IFERROR(_xll.qlIndexFixing(ONIndex1M,I3006,TRUE,_xll.ohTrigger(RecalcTrigger,Trigger1M)),NA())</f>
        <v>1.1847313603672305E-2</v>
      </c>
      <c r="O3006" s="44">
        <f>IFERROR(_xll.qlIndexFixing(ONIndex3M,I3006,TRUE,_xll.ohTrigger(RecalcTrigger,Trigger3M)),NA())</f>
        <v>1.1498822164286437E-2</v>
      </c>
      <c r="P3006" s="44">
        <f>IFERROR(_xll.qlIndexFixing(ONIndex6M,I3006,TRUE,_xll.ohTrigger(RecalcTrigger,Trigger6M)),NA())</f>
        <v>1.2218926849687506E-2</v>
      </c>
      <c r="Q3006" s="183">
        <f>IFERROR(_xll.qlIndexFixing(ONIndex1Y,I3006,TRUE,_xll.ohTrigger(RecalcTrigger,Trigger1Y)),NA())</f>
        <v>1.2005470643057237E-2</v>
      </c>
    </row>
    <row r="3007" spans="2:17" x14ac:dyDescent="0.2">
      <c r="B3007" s="39" t="s">
        <v>42</v>
      </c>
      <c r="D3007" s="42">
        <f>_xll.qlCalendarAdvance(Calendar,$D3006,B3007,"f",FALSE)</f>
        <v>60553</v>
      </c>
      <c r="E3007" s="177">
        <f>_xll.qlInterestRateIndexValueDate(IndexON,D3007)</f>
        <v>60553</v>
      </c>
      <c r="F3007" s="193">
        <f>IFERROR(_xll.qlIndexFixing(IndexON,D3007,TRUE,_xll.ohTrigger(RecalcTrigger,TriggerON)),NA())</f>
        <v>1.2014820010097793E-2</v>
      </c>
      <c r="H3007" s="42">
        <f>_xll.qlCalendarAdvance(Calendar,$H3006,B3007,"f",FALSE)</f>
        <v>60553</v>
      </c>
      <c r="I3007" s="177">
        <f>_xll.qlInterestRateIndexValueDate(Index1M,$H3007)</f>
        <v>60555</v>
      </c>
      <c r="J3007" s="182">
        <f>IFERROR(_xll.qlIndexFixing(Index1M,$H3007,TRUE,_xll.ohTrigger(RecalcTrigger,Trigger1M)),NA())</f>
        <v>1.1882689349744791E-2</v>
      </c>
      <c r="K3007" s="44">
        <f>IFERROR(_xll.qlIndexFixing(Index3M,H3007,TRUE,_xll.ohTrigger(RecalcTrigger,Trigger3M)),NA())</f>
        <v>1.1605206994343059E-2</v>
      </c>
      <c r="L3007" s="44">
        <f>IFERROR(_xll.qlIndexFixing(Index6M,$H3007,TRUE,_xll.ohTrigger(RecalcTrigger,Trigger6M)),NA())</f>
        <v>1.2319947150166552E-2</v>
      </c>
      <c r="M3007" s="183">
        <f>IFERROR(_xll.qlIndexFixing(Index1Y,$H3007,TRUE,_xll.ohTrigger(RecalcTrigger,Trigger1Y)),NA())</f>
        <v>1.2265581157583048E-2</v>
      </c>
      <c r="N3007" s="182">
        <f>IFERROR(_xll.qlIndexFixing(ONIndex1M,I3007,TRUE,_xll.ohTrigger(RecalcTrigger,Trigger1M)),NA())</f>
        <v>1.1858322493152329E-2</v>
      </c>
      <c r="O3007" s="44">
        <f>IFERROR(_xll.qlIndexFixing(ONIndex3M,I3007,TRUE,_xll.ohTrigger(RecalcTrigger,Trigger3M)),NA())</f>
        <v>1.1511774144175035E-2</v>
      </c>
      <c r="P3007" s="44">
        <f>IFERROR(_xll.qlIndexFixing(ONIndex6M,I3007,TRUE,_xll.ohTrigger(RecalcTrigger,Trigger6M)),NA())</f>
        <v>1.2223604268060129E-2</v>
      </c>
      <c r="Q3007" s="183">
        <f>IFERROR(_xll.qlIndexFixing(ONIndex1Y,I3007,TRUE,_xll.ohTrigger(RecalcTrigger,Trigger1Y)),NA())</f>
        <v>1.2012145286135478E-2</v>
      </c>
    </row>
    <row r="3008" spans="2:17" x14ac:dyDescent="0.2">
      <c r="B3008" s="39" t="s">
        <v>42</v>
      </c>
      <c r="D3008" s="42">
        <f>_xll.qlCalendarAdvance(Calendar,$D3007,B3008,"f",FALSE)</f>
        <v>60560</v>
      </c>
      <c r="E3008" s="177">
        <f>_xll.qlInterestRateIndexValueDate(IndexON,D3008)</f>
        <v>60560</v>
      </c>
      <c r="F3008" s="193">
        <f>IFERROR(_xll.qlIndexFixing(IndexON,D3008,TRUE,_xll.ohTrigger(RecalcTrigger,TriggerON)),NA())</f>
        <v>1.2026254958206195E-2</v>
      </c>
      <c r="H3008" s="42">
        <f>_xll.qlCalendarAdvance(Calendar,$H3007,B3008,"f",FALSE)</f>
        <v>60560</v>
      </c>
      <c r="I3008" s="177">
        <f>_xll.qlInterestRateIndexValueDate(Index1M,$H3008)</f>
        <v>60562</v>
      </c>
      <c r="J3008" s="182">
        <f>IFERROR(_xll.qlIndexFixing(Index1M,$H3008,TRUE,_xll.ohTrigger(RecalcTrigger,Trigger1M)),NA())</f>
        <v>1.1893888553826393E-2</v>
      </c>
      <c r="K3008" s="44">
        <f>IFERROR(_xll.qlIndexFixing(Index3M,H3008,TRUE,_xll.ohTrigger(RecalcTrigger,Trigger3M)),NA())</f>
        <v>1.1616917378455899E-2</v>
      </c>
      <c r="L3008" s="44">
        <f>IFERROR(_xll.qlIndexFixing(Index6M,$H3008,TRUE,_xll.ohTrigger(RecalcTrigger,Trigger6M)),NA())</f>
        <v>1.2324693236631925E-2</v>
      </c>
      <c r="M3008" s="183">
        <f>IFERROR(_xll.qlIndexFixing(Index1Y,$H3008,TRUE,_xll.ohTrigger(RecalcTrigger,Trigger1Y)),NA())</f>
        <v>1.2272638866931501E-2</v>
      </c>
      <c r="N3008" s="182">
        <f>IFERROR(_xll.qlIndexFixing(ONIndex1M,I3008,TRUE,_xll.ohTrigger(RecalcTrigger,Trigger1M)),NA())</f>
        <v>1.1869398965851374E-2</v>
      </c>
      <c r="O3008" s="44">
        <f>IFERROR(_xll.qlIndexFixing(ONIndex3M,I3008,TRUE,_xll.ohTrigger(RecalcTrigger,Trigger3M)),NA())</f>
        <v>1.1524821416877273E-2</v>
      </c>
      <c r="P3008" s="44">
        <f>IFERROR(_xll.qlIndexFixing(ONIndex6M,I3008,TRUE,_xll.ohTrigger(RecalcTrigger,Trigger6M)),NA())</f>
        <v>1.2228289820965799E-2</v>
      </c>
      <c r="Q3008" s="183">
        <f>IFERROR(_xll.qlIndexFixing(ONIndex1Y,I3008,TRUE,_xll.ohTrigger(RecalcTrigger,Trigger1Y)),NA())</f>
        <v>1.2018869601559956E-2</v>
      </c>
    </row>
    <row r="3009" spans="2:17" x14ac:dyDescent="0.2">
      <c r="B3009" s="39" t="s">
        <v>42</v>
      </c>
      <c r="D3009" s="42">
        <f>_xll.qlCalendarAdvance(Calendar,$D3008,B3009,"f",FALSE)</f>
        <v>60567</v>
      </c>
      <c r="E3009" s="177">
        <f>_xll.qlInterestRateIndexValueDate(IndexON,D3009)</f>
        <v>60567</v>
      </c>
      <c r="F3009" s="193">
        <f>IFERROR(_xll.qlIndexFixing(IndexON,D3009,TRUE,_xll.ohTrigger(RecalcTrigger,TriggerON)),NA())</f>
        <v>1.2037757700484875E-2</v>
      </c>
      <c r="H3009" s="42">
        <f>_xll.qlCalendarAdvance(Calendar,$H3008,B3009,"f",FALSE)</f>
        <v>60567</v>
      </c>
      <c r="I3009" s="177">
        <f>_xll.qlInterestRateIndexValueDate(Index1M,$H3009)</f>
        <v>60569</v>
      </c>
      <c r="J3009" s="182">
        <f>IFERROR(_xll.qlIndexFixing(Index1M,$H3009,TRUE,_xll.ohTrigger(RecalcTrigger,Trigger1M)),NA())</f>
        <v>1.1905155637712272E-2</v>
      </c>
      <c r="K3009" s="44">
        <f>IFERROR(_xll.qlIndexFixing(Index3M,H3009,TRUE,_xll.ohTrigger(RecalcTrigger,Trigger3M)),NA())</f>
        <v>1.1628226348738739E-2</v>
      </c>
      <c r="L3009" s="44">
        <f>IFERROR(_xll.qlIndexFixing(Index6M,$H3009,TRUE,_xll.ohTrigger(RecalcTrigger,Trigger6M)),NA())</f>
        <v>1.2329439011775781E-2</v>
      </c>
      <c r="M3009" s="183">
        <f>IFERROR(_xll.qlIndexFixing(Index1Y,$H3009,TRUE,_xll.ohTrigger(RecalcTrigger,Trigger1Y)),NA())</f>
        <v>1.2279698363895707E-2</v>
      </c>
      <c r="N3009" s="182">
        <f>IFERROR(_xll.qlIndexFixing(ONIndex1M,I3009,TRUE,_xll.ohTrigger(RecalcTrigger,Trigger1M)),NA())</f>
        <v>1.1880543103783836E-2</v>
      </c>
      <c r="O3009" s="44">
        <f>IFERROR(_xll.qlIndexFixing(ONIndex3M,I3009,TRUE,_xll.ohTrigger(RecalcTrigger,Trigger3M)),NA())</f>
        <v>1.153796410245711E-2</v>
      </c>
      <c r="P3009" s="44">
        <f>IFERROR(_xll.qlIndexFixing(ONIndex6M,I3009,TRUE,_xll.ohTrigger(RecalcTrigger,Trigger6M)),NA())</f>
        <v>1.2232983509683493E-2</v>
      </c>
      <c r="Q3009" s="183">
        <f>IFERROR(_xll.qlIndexFixing(ONIndex1Y,I3009,TRUE,_xll.ohTrigger(RecalcTrigger,Trigger1Y)),NA())</f>
        <v>1.2025643650002138E-2</v>
      </c>
    </row>
    <row r="3010" spans="2:17" x14ac:dyDescent="0.2">
      <c r="B3010" s="39" t="s">
        <v>42</v>
      </c>
      <c r="D3010" s="42">
        <f>_xll.qlCalendarAdvance(Calendar,$D3009,B3010,"f",FALSE)</f>
        <v>60574</v>
      </c>
      <c r="E3010" s="177">
        <f>_xll.qlInterestRateIndexValueDate(IndexON,D3010)</f>
        <v>60574</v>
      </c>
      <c r="F3010" s="193">
        <f>IFERROR(_xll.qlIndexFixing(IndexON,D3010,TRUE,_xll.ohTrigger(RecalcTrigger,TriggerON)),NA())</f>
        <v>1.2049328318388675E-2</v>
      </c>
      <c r="H3010" s="42">
        <f>_xll.qlCalendarAdvance(Calendar,$H3009,B3010,"f",FALSE)</f>
        <v>60574</v>
      </c>
      <c r="I3010" s="177">
        <f>_xll.qlInterestRateIndexValueDate(Index1M,$H3010)</f>
        <v>60576</v>
      </c>
      <c r="J3010" s="182">
        <f>IFERROR(_xll.qlIndexFixing(Index1M,$H3010,TRUE,_xll.ohTrigger(RecalcTrigger,Trigger1M)),NA())</f>
        <v>1.1916490683511749E-2</v>
      </c>
      <c r="K3010" s="44">
        <f>IFERROR(_xll.qlIndexFixing(Index3M,H3010,TRUE,_xll.ohTrigger(RecalcTrigger,Trigger3M)),NA())</f>
        <v>1.1639126039364458E-2</v>
      </c>
      <c r="L3010" s="44">
        <f>IFERROR(_xll.qlIndexFixing(Index6M,$H3010,TRUE,_xll.ohTrigger(RecalcTrigger,Trigger6M)),NA())</f>
        <v>1.2333635003637961E-2</v>
      </c>
      <c r="M3010" s="183">
        <f>IFERROR(_xll.qlIndexFixing(Index1Y,$H3010,TRUE,_xll.ohTrigger(RecalcTrigger,Trigger1Y)),NA())</f>
        <v>1.2286758520234059E-2</v>
      </c>
      <c r="N3010" s="182">
        <f>IFERROR(_xll.qlIndexFixing(ONIndex1M,I3010,TRUE,_xll.ohTrigger(RecalcTrigger,Trigger1M)),NA())</f>
        <v>1.1891754988484493E-2</v>
      </c>
      <c r="O3010" s="44">
        <f>IFERROR(_xll.qlIndexFixing(ONIndex3M,I3010,TRUE,_xll.ohTrigger(RecalcTrigger,Trigger3M)),NA())</f>
        <v>1.1551202320418952E-2</v>
      </c>
      <c r="P3010" s="44">
        <f>IFERROR(_xll.qlIndexFixing(ONIndex6M,I3010,TRUE,_xll.ohTrigger(RecalcTrigger,Trigger6M)),NA())</f>
        <v>1.2237685335172444E-2</v>
      </c>
      <c r="Q3010" s="183">
        <f>IFERROR(_xll.qlIndexFixing(ONIndex1Y,I3010,TRUE,_xll.ohTrigger(RecalcTrigger,Trigger1Y)),NA())</f>
        <v>1.2032467491653875E-2</v>
      </c>
    </row>
    <row r="3011" spans="2:17" x14ac:dyDescent="0.2">
      <c r="B3011" s="39" t="s">
        <v>42</v>
      </c>
      <c r="D3011" s="42">
        <f>_xll.qlCalendarAdvance(Calendar,$D3010,B3011,"f",FALSE)</f>
        <v>60581</v>
      </c>
      <c r="E3011" s="177">
        <f>_xll.qlInterestRateIndexValueDate(IndexON,D3011)</f>
        <v>60581</v>
      </c>
      <c r="F3011" s="193">
        <f>IFERROR(_xll.qlIndexFixing(IndexON,D3011,TRUE,_xll.ohTrigger(RecalcTrigger,TriggerON)),NA())</f>
        <v>1.2060966893452374E-2</v>
      </c>
      <c r="H3011" s="42">
        <f>_xll.qlCalendarAdvance(Calendar,$H3010,B3011,"f",FALSE)</f>
        <v>60581</v>
      </c>
      <c r="I3011" s="177">
        <f>_xll.qlInterestRateIndexValueDate(Index1M,$H3011)</f>
        <v>60583</v>
      </c>
      <c r="J3011" s="182">
        <f>IFERROR(_xll.qlIndexFixing(Index1M,$H3011,TRUE,_xll.ohTrigger(RecalcTrigger,Trigger1M)),NA())</f>
        <v>1.192789377333664E-2</v>
      </c>
      <c r="K3011" s="44">
        <f>IFERROR(_xll.qlIndexFixing(Index3M,H3011,TRUE,_xll.ohTrigger(RecalcTrigger,Trigger3M)),NA())</f>
        <v>1.1649608573208882E-2</v>
      </c>
      <c r="L3011" s="44">
        <f>IFERROR(_xll.qlIndexFixing(Index6M,$H3011,TRUE,_xll.ohTrigger(RecalcTrigger,Trigger6M)),NA())</f>
        <v>1.2338378784624992E-2</v>
      </c>
      <c r="M3011" s="183">
        <f>IFERROR(_xll.qlIndexFixing(Index1Y,$H3011,TRUE,_xll.ohTrigger(RecalcTrigger,Trigger1Y)),NA())</f>
        <v>1.2293818205964089E-2</v>
      </c>
      <c r="N3011" s="182">
        <f>IFERROR(_xll.qlIndexFixing(ONIndex1M,I3011,TRUE,_xll.ohTrigger(RecalcTrigger,Trigger1M)),NA())</f>
        <v>1.1903034702047677E-2</v>
      </c>
      <c r="O3011" s="44">
        <f>IFERROR(_xll.qlIndexFixing(ONIndex3M,I3011,TRUE,_xll.ohTrigger(RecalcTrigger,Trigger3M)),NA())</f>
        <v>1.1564536190826757E-2</v>
      </c>
      <c r="P3011" s="44">
        <f>IFERROR(_xll.qlIndexFixing(ONIndex6M,I3011,TRUE,_xll.ohTrigger(RecalcTrigger,Trigger6M)),NA())</f>
        <v>1.2242395298391884E-2</v>
      </c>
      <c r="Q3011" s="183">
        <f>IFERROR(_xll.qlIndexFixing(ONIndex1Y,I3011,TRUE,_xll.ohTrigger(RecalcTrigger,Trigger1Y)),NA())</f>
        <v>1.20393411871067E-2</v>
      </c>
    </row>
    <row r="3012" spans="2:17" x14ac:dyDescent="0.2">
      <c r="B3012" s="39" t="s">
        <v>42</v>
      </c>
      <c r="D3012" s="42">
        <f>_xll.qlCalendarAdvance(Calendar,$D3011,B3012,"f",FALSE)</f>
        <v>60588</v>
      </c>
      <c r="E3012" s="177">
        <f>_xll.qlInterestRateIndexValueDate(IndexON,D3012)</f>
        <v>60588</v>
      </c>
      <c r="F3012" s="193">
        <f>IFERROR(_xll.qlIndexFixing(IndexON,D3012,TRUE,_xll.ohTrigger(RecalcTrigger,TriggerON)),NA())</f>
        <v>1.2072673507530496E-2</v>
      </c>
      <c r="H3012" s="42">
        <f>_xll.qlCalendarAdvance(Calendar,$H3011,B3012,"f",FALSE)</f>
        <v>60588</v>
      </c>
      <c r="I3012" s="177">
        <f>_xll.qlInterestRateIndexValueDate(Index1M,$H3012)</f>
        <v>60590</v>
      </c>
      <c r="J3012" s="182">
        <f>IFERROR(_xll.qlIndexFixing(Index1M,$H3012,TRUE,_xll.ohTrigger(RecalcTrigger,Trigger1M)),NA())</f>
        <v>1.1939364989296264E-2</v>
      </c>
      <c r="K3012" s="44">
        <f>IFERROR(_xll.qlIndexFixing(Index3M,H3012,TRUE,_xll.ohTrigger(RecalcTrigger,Trigger3M)),NA())</f>
        <v>1.1659666061859484E-2</v>
      </c>
      <c r="L3012" s="44">
        <f>IFERROR(_xll.qlIndexFixing(Index6M,$H3012,TRUE,_xll.ohTrigger(RecalcTrigger,Trigger6M)),NA())</f>
        <v>1.234312078400291E-2</v>
      </c>
      <c r="M3012" s="183">
        <f>IFERROR(_xll.qlIndexFixing(Index1Y,$H3012,TRUE,_xll.ohTrigger(RecalcTrigger,Trigger1Y)),NA())</f>
        <v>1.2300876289363799E-2</v>
      </c>
      <c r="N3012" s="182">
        <f>IFERROR(_xll.qlIndexFixing(ONIndex1M,I3012,TRUE,_xll.ohTrigger(RecalcTrigger,Trigger1M)),NA())</f>
        <v>1.1914382326008166E-2</v>
      </c>
      <c r="O3012" s="44">
        <f>IFERROR(_xll.qlIndexFixing(ONIndex3M,I3012,TRUE,_xll.ohTrigger(RecalcTrigger,Trigger3M)),NA())</f>
        <v>1.157796583366455E-2</v>
      </c>
      <c r="P3012" s="44">
        <f>IFERROR(_xll.qlIndexFixing(ONIndex6M,I3012,TRUE,_xll.ohTrigger(RecalcTrigger,Trigger6M)),NA())</f>
        <v>1.224711340062079E-2</v>
      </c>
      <c r="Q3012" s="183">
        <f>IFERROR(_xll.qlIndexFixing(ONIndex1Y,I3012,TRUE,_xll.ohTrigger(RecalcTrigger,Trigger1Y)),NA())</f>
        <v>1.2046264796952144E-2</v>
      </c>
    </row>
    <row r="3013" spans="2:17" x14ac:dyDescent="0.2">
      <c r="B3013" s="39" t="s">
        <v>42</v>
      </c>
      <c r="D3013" s="42">
        <f>_xll.qlCalendarAdvance(Calendar,$D3012,B3013,"f",FALSE)</f>
        <v>60595</v>
      </c>
      <c r="E3013" s="177">
        <f>_xll.qlInterestRateIndexValueDate(IndexON,D3013)</f>
        <v>60595</v>
      </c>
      <c r="F3013" s="193">
        <f>IFERROR(_xll.qlIndexFixing(IndexON,D3013,TRUE,_xll.ohTrigger(RecalcTrigger,TriggerON)),NA())</f>
        <v>1.2084448242157819E-2</v>
      </c>
      <c r="H3013" s="42">
        <f>_xll.qlCalendarAdvance(Calendar,$H3012,B3013,"f",FALSE)</f>
        <v>60595</v>
      </c>
      <c r="I3013" s="177">
        <f>_xll.qlInterestRateIndexValueDate(Index1M,$H3013)</f>
        <v>60597</v>
      </c>
      <c r="J3013" s="182">
        <f>IFERROR(_xll.qlIndexFixing(Index1M,$H3013,TRUE,_xll.ohTrigger(RecalcTrigger,Trigger1M)),NA())</f>
        <v>1.1950216266448099E-2</v>
      </c>
      <c r="K3013" s="44">
        <f>IFERROR(_xll.qlIndexFixing(Index3M,H3013,TRUE,_xll.ohTrigger(RecalcTrigger,Trigger3M)),NA())</f>
        <v>1.1669290605619711E-2</v>
      </c>
      <c r="L3013" s="44">
        <f>IFERROR(_xll.qlIndexFixing(Index6M,$H3013,TRUE,_xll.ohTrigger(RecalcTrigger,Trigger6M)),NA())</f>
        <v>1.2347860502196526E-2</v>
      </c>
      <c r="M3013" s="183">
        <f>IFERROR(_xll.qlIndexFixing(Index1Y,$H3013,TRUE,_xll.ohTrigger(RecalcTrigger,Trigger1Y)),NA())</f>
        <v>1.2307931636970545E-2</v>
      </c>
      <c r="N3013" s="182">
        <f>IFERROR(_xll.qlIndexFixing(ONIndex1M,I3013,TRUE,_xll.ohTrigger(RecalcTrigger,Trigger1M)),NA())</f>
        <v>1.1925797942460292E-2</v>
      </c>
      <c r="O3013" s="44">
        <f>IFERROR(_xll.qlIndexFixing(ONIndex3M,I3013,TRUE,_xll.ohTrigger(RecalcTrigger,Trigger3M)),NA())</f>
        <v>1.1591491368436735E-2</v>
      </c>
      <c r="P3013" s="44">
        <f>IFERROR(_xll.qlIndexFixing(ONIndex6M,I3013,TRUE,_xll.ohTrigger(RecalcTrigger,Trigger6M)),NA())</f>
        <v>1.2251839642658524E-2</v>
      </c>
      <c r="Q3013" s="183">
        <f>IFERROR(_xll.qlIndexFixing(ONIndex1Y,I3013,TRUE,_xll.ohTrigger(RecalcTrigger,Trigger1Y)),NA())</f>
        <v>1.2053238381541931E-2</v>
      </c>
    </row>
    <row r="3014" spans="2:17" x14ac:dyDescent="0.2">
      <c r="B3014" s="39" t="s">
        <v>42</v>
      </c>
      <c r="D3014" s="42">
        <f>_xll.qlCalendarAdvance(Calendar,$D3013,B3014,"f",FALSE)</f>
        <v>60602</v>
      </c>
      <c r="E3014" s="177">
        <f>_xll.qlInterestRateIndexValueDate(IndexON,D3014)</f>
        <v>60602</v>
      </c>
      <c r="F3014" s="193">
        <f>IFERROR(_xll.qlIndexFixing(IndexON,D3014,TRUE,_xll.ohTrigger(RecalcTrigger,TriggerON)),NA())</f>
        <v>1.2096291178949059E-2</v>
      </c>
      <c r="H3014" s="42">
        <f>_xll.qlCalendarAdvance(Calendar,$H3013,B3014,"f",FALSE)</f>
        <v>60602</v>
      </c>
      <c r="I3014" s="177">
        <f>_xll.qlInterestRateIndexValueDate(Index1M,$H3014)</f>
        <v>60604</v>
      </c>
      <c r="J3014" s="182">
        <f>IFERROR(_xll.qlIndexFixing(Index1M,$H3014,TRUE,_xll.ohTrigger(RecalcTrigger,Trigger1M)),NA())</f>
        <v>1.1959748800337844E-2</v>
      </c>
      <c r="K3014" s="44">
        <f>IFERROR(_xll.qlIndexFixing(Index3M,H3014,TRUE,_xll.ohTrigger(RecalcTrigger,Trigger3M)),NA())</f>
        <v>1.1676950481505521E-2</v>
      </c>
      <c r="L3014" s="44">
        <f>IFERROR(_xll.qlIndexFixing(Index6M,$H3014,TRUE,_xll.ohTrigger(RecalcTrigger,Trigger6M)),NA())</f>
        <v>1.235314587663423E-2</v>
      </c>
      <c r="M3014" s="183">
        <f>IFERROR(_xll.qlIndexFixing(Index1Y,$H3014,TRUE,_xll.ohTrigger(RecalcTrigger,Trigger1Y)),NA())</f>
        <v>1.2314983113581493E-2</v>
      </c>
      <c r="N3014" s="182">
        <f>IFERROR(_xll.qlIndexFixing(ONIndex1M,I3014,TRUE,_xll.ohTrigger(RecalcTrigger,Trigger1M)),NA())</f>
        <v>1.1937281633098706E-2</v>
      </c>
      <c r="O3014" s="44">
        <f>IFERROR(_xll.qlIndexFixing(ONIndex3M,I3014,TRUE,_xll.ohTrigger(RecalcTrigger,Trigger3M)),NA())</f>
        <v>1.1605112915207272E-2</v>
      </c>
      <c r="P3014" s="44">
        <f>IFERROR(_xll.qlIndexFixing(ONIndex6M,I3014,TRUE,_xll.ohTrigger(RecalcTrigger,Trigger6M)),NA())</f>
        <v>1.225657402562419E-2</v>
      </c>
      <c r="Q3014" s="183">
        <f>IFERROR(_xll.qlIndexFixing(ONIndex1Y,I3014,TRUE,_xll.ohTrigger(RecalcTrigger,Trigger1Y)),NA())</f>
        <v>1.206026200130772E-2</v>
      </c>
    </row>
    <row r="3015" spans="2:17" x14ac:dyDescent="0.2">
      <c r="B3015" s="39" t="s">
        <v>42</v>
      </c>
      <c r="D3015" s="42">
        <f>_xll.qlCalendarAdvance(Calendar,$D3014,B3015,"f",FALSE)</f>
        <v>60609</v>
      </c>
      <c r="E3015" s="177">
        <f>_xll.qlInterestRateIndexValueDate(IndexON,D3015)</f>
        <v>60609</v>
      </c>
      <c r="F3015" s="193">
        <f>IFERROR(_xll.qlIndexFixing(IndexON,D3015,TRUE,_xll.ohTrigger(RecalcTrigger,TriggerON)),NA())</f>
        <v>1.2108202399678802E-2</v>
      </c>
      <c r="H3015" s="42">
        <f>_xll.qlCalendarAdvance(Calendar,$H3014,B3015,"f",FALSE)</f>
        <v>60609</v>
      </c>
      <c r="I3015" s="177">
        <f>_xll.qlInterestRateIndexValueDate(Index1M,$H3015)</f>
        <v>60611</v>
      </c>
      <c r="J3015" s="182">
        <f>IFERROR(_xll.qlIndexFixing(Index1M,$H3015,TRUE,_xll.ohTrigger(RecalcTrigger,Trigger1M)),NA())</f>
        <v>1.1967946547466468E-2</v>
      </c>
      <c r="K3015" s="44">
        <f>IFERROR(_xll.qlIndexFixing(Index3M,H3015,TRUE,_xll.ohTrigger(RecalcTrigger,Trigger3M)),NA())</f>
        <v>1.1685706781070948E-2</v>
      </c>
      <c r="L3015" s="44">
        <f>IFERROR(_xll.qlIndexFixing(Index6M,$H3015,TRUE,_xll.ohTrigger(RecalcTrigger,Trigger6M)),NA())</f>
        <v>1.2357879368802571E-2</v>
      </c>
      <c r="M3015" s="183">
        <f>IFERROR(_xll.qlIndexFixing(Index1Y,$H3015,TRUE,_xll.ohTrigger(RecalcTrigger,Trigger1Y)),NA())</f>
        <v>1.2322029582253173E-2</v>
      </c>
      <c r="N3015" s="182">
        <f>IFERROR(_xll.qlIndexFixing(ONIndex1M,I3015,TRUE,_xll.ohTrigger(RecalcTrigger,Trigger1M)),NA())</f>
        <v>1.1948833479857868E-2</v>
      </c>
      <c r="O3015" s="44">
        <f>IFERROR(_xll.qlIndexFixing(ONIndex3M,I3015,TRUE,_xll.ohTrigger(RecalcTrigger,Trigger3M)),NA())</f>
        <v>1.1618830593800311E-2</v>
      </c>
      <c r="P3015" s="44">
        <f>IFERROR(_xll.qlIndexFixing(ONIndex6M,I3015,TRUE,_xll.ohTrigger(RecalcTrigger,Trigger6M)),NA())</f>
        <v>1.2261316550716828E-2</v>
      </c>
      <c r="Q3015" s="183">
        <f>IFERROR(_xll.qlIndexFixing(ONIndex1Y,I3015,TRUE,_xll.ohTrigger(RecalcTrigger,Trigger1Y)),NA())</f>
        <v>1.2067335716761107E-2</v>
      </c>
    </row>
    <row r="3016" spans="2:17" x14ac:dyDescent="0.2">
      <c r="B3016" s="39" t="s">
        <v>42</v>
      </c>
      <c r="D3016" s="42">
        <f>_xll.qlCalendarAdvance(Calendar,$D3015,B3016,"f",FALSE)</f>
        <v>60616</v>
      </c>
      <c r="E3016" s="177">
        <f>_xll.qlInterestRateIndexValueDate(IndexON,D3016)</f>
        <v>60616</v>
      </c>
      <c r="F3016" s="193">
        <f>IFERROR(_xll.qlIndexFixing(IndexON,D3016,TRUE,_xll.ohTrigger(RecalcTrigger,TriggerON)),NA())</f>
        <v>1.2120181985801892E-2</v>
      </c>
      <c r="H3016" s="42">
        <f>_xll.qlCalendarAdvance(Calendar,$H3015,B3016,"f",FALSE)</f>
        <v>60616</v>
      </c>
      <c r="I3016" s="177">
        <f>_xll.qlInterestRateIndexValueDate(Index1M,$H3016)</f>
        <v>60618</v>
      </c>
      <c r="J3016" s="182">
        <f>IFERROR(_xll.qlIndexFixing(Index1M,$H3016,TRUE,_xll.ohTrigger(RecalcTrigger,Trigger1M)),NA())</f>
        <v>1.1974793442494913E-2</v>
      </c>
      <c r="K3016" s="44">
        <f>IFERROR(_xll.qlIndexFixing(Index3M,H3016,TRUE,_xll.ohTrigger(RecalcTrigger,Trigger3M)),NA())</f>
        <v>1.1693996423811193E-2</v>
      </c>
      <c r="L3016" s="44">
        <f>IFERROR(_xll.qlIndexFixing(Index6M,$H3016,TRUE,_xll.ohTrigger(RecalcTrigger,Trigger6M)),NA())</f>
        <v>1.236260907101926E-2</v>
      </c>
      <c r="M3016" s="183">
        <f>IFERROR(_xll.qlIndexFixing(Index1Y,$H3016,TRUE,_xll.ohTrigger(RecalcTrigger,Trigger1Y)),NA())</f>
        <v>1.2329069904302135E-2</v>
      </c>
      <c r="N3016" s="182">
        <f>IFERROR(_xll.qlIndexFixing(ONIndex1M,I3016,TRUE,_xll.ohTrigger(RecalcTrigger,Trigger1M)),NA())</f>
        <v>1.1960006124347444E-2</v>
      </c>
      <c r="O3016" s="44">
        <f>IFERROR(_xll.qlIndexFixing(ONIndex3M,I3016,TRUE,_xll.ohTrigger(RecalcTrigger,Trigger3M)),NA())</f>
        <v>1.1632212189951474E-2</v>
      </c>
      <c r="P3016" s="44">
        <f>IFERROR(_xll.qlIndexFixing(ONIndex6M,I3016,TRUE,_xll.ohTrigger(RecalcTrigger,Trigger6M)),NA())</f>
        <v>1.2266067176369688E-2</v>
      </c>
      <c r="Q3016" s="183">
        <f>IFERROR(_xll.qlIndexFixing(ONIndex1Y,I3016,TRUE,_xll.ohTrigger(RecalcTrigger,Trigger1Y)),NA())</f>
        <v>1.2074459393289771E-2</v>
      </c>
    </row>
    <row r="3017" spans="2:17" x14ac:dyDescent="0.2">
      <c r="B3017" s="39" t="s">
        <v>42</v>
      </c>
      <c r="D3017" s="42">
        <f>_xll.qlCalendarAdvance(Calendar,$D3016,B3017,"f",FALSE)</f>
        <v>60623</v>
      </c>
      <c r="E3017" s="177">
        <f>_xll.qlInterestRateIndexValueDate(IndexON,D3017)</f>
        <v>60623</v>
      </c>
      <c r="F3017" s="193">
        <f>IFERROR(_xll.qlIndexFixing(IndexON,D3017,TRUE,_xll.ohTrigger(RecalcTrigger,TriggerON)),NA())</f>
        <v>1.2130670708732083E-2</v>
      </c>
      <c r="H3017" s="42">
        <f>_xll.qlCalendarAdvance(Calendar,$H3016,B3017,"f",FALSE)</f>
        <v>60623</v>
      </c>
      <c r="I3017" s="177">
        <f>_xll.qlInterestRateIndexValueDate(Index1M,$H3017)</f>
        <v>60625</v>
      </c>
      <c r="J3017" s="182">
        <f>IFERROR(_xll.qlIndexFixing(Index1M,$H3017,TRUE,_xll.ohTrigger(RecalcTrigger,Trigger1M)),NA())</f>
        <v>1.1980399511396511E-2</v>
      </c>
      <c r="K3017" s="44">
        <f>IFERROR(_xll.qlIndexFixing(Index3M,H3017,TRUE,_xll.ohTrigger(RecalcTrigger,Trigger3M)),NA())</f>
        <v>1.1701854719016858E-2</v>
      </c>
      <c r="L3017" s="44">
        <f>IFERROR(_xll.qlIndexFixing(Index6M,$H3017,TRUE,_xll.ohTrigger(RecalcTrigger,Trigger6M)),NA())</f>
        <v>1.2367334489689246E-2</v>
      </c>
      <c r="M3017" s="183">
        <f>IFERROR(_xll.qlIndexFixing(Index1Y,$H3017,TRUE,_xll.ohTrigger(RecalcTrigger,Trigger1Y)),NA())</f>
        <v>1.2336102953925586E-2</v>
      </c>
      <c r="N3017" s="182">
        <f>IFERROR(_xll.qlIndexFixing(ONIndex1M,I3017,TRUE,_xll.ohTrigger(RecalcTrigger,Trigger1M)),NA())</f>
        <v>1.1966160828054129E-2</v>
      </c>
      <c r="O3017" s="44">
        <f>IFERROR(_xll.qlIndexFixing(ONIndex3M,I3017,TRUE,_xll.ohTrigger(RecalcTrigger,Trigger3M)),NA())</f>
        <v>1.1641129515549409E-2</v>
      </c>
      <c r="P3017" s="44">
        <f>IFERROR(_xll.qlIndexFixing(ONIndex6M,I3017,TRUE,_xll.ohTrigger(RecalcTrigger,Trigger6M)),NA())</f>
        <v>1.2271497318065983E-2</v>
      </c>
      <c r="Q3017" s="183">
        <f>IFERROR(_xll.qlIndexFixing(ONIndex1Y,I3017,TRUE,_xll.ohTrigger(RecalcTrigger,Trigger1Y)),NA())</f>
        <v>1.2082620267106492E-2</v>
      </c>
    </row>
    <row r="3018" spans="2:17" x14ac:dyDescent="0.2">
      <c r="B3018" s="39" t="s">
        <v>42</v>
      </c>
      <c r="D3018" s="42">
        <f>_xll.qlCalendarAdvance(Calendar,$D3017,B3018,"f",FALSE)</f>
        <v>60630</v>
      </c>
      <c r="E3018" s="177">
        <f>_xll.qlInterestRateIndexValueDate(IndexON,D3018)</f>
        <v>60630</v>
      </c>
      <c r="F3018" s="193">
        <f>IFERROR(_xll.qlIndexFixing(IndexON,D3018,TRUE,_xll.ohTrigger(RecalcTrigger,TriggerON)),NA())</f>
        <v>1.2135466364124881E-2</v>
      </c>
      <c r="H3018" s="42">
        <f>_xll.qlCalendarAdvance(Calendar,$H3017,B3018,"f",FALSE)</f>
        <v>60630</v>
      </c>
      <c r="I3018" s="177">
        <f>_xll.qlInterestRateIndexValueDate(Index1M,$H3018)</f>
        <v>60632</v>
      </c>
      <c r="J3018" s="182">
        <f>IFERROR(_xll.qlIndexFixing(Index1M,$H3018,TRUE,_xll.ohTrigger(RecalcTrigger,Trigger1M)),NA())</f>
        <v>1.1984027735059055E-2</v>
      </c>
      <c r="K3018" s="44">
        <f>IFERROR(_xll.qlIndexFixing(Index3M,H3018,TRUE,_xll.ohTrigger(RecalcTrigger,Trigger3M)),NA())</f>
        <v>1.1709628553478346E-2</v>
      </c>
      <c r="L3018" s="44">
        <f>IFERROR(_xll.qlIndexFixing(Index6M,$H3018,TRUE,_xll.ohTrigger(RecalcTrigger,Trigger6M)),NA())</f>
        <v>1.2371507573754428E-2</v>
      </c>
      <c r="M3018" s="183">
        <f>IFERROR(_xll.qlIndexFixing(Index1Y,$H3018,TRUE,_xll.ohTrigger(RecalcTrigger,Trigger1Y)),NA())</f>
        <v>1.2343128086829702E-2</v>
      </c>
      <c r="N3018" s="182">
        <f>IFERROR(_xll.qlIndexFixing(ONIndex1M,I3018,TRUE,_xll.ohTrigger(RecalcTrigger,Trigger1M)),NA())</f>
        <v>1.1971540641688705E-2</v>
      </c>
      <c r="O3018" s="44">
        <f>IFERROR(_xll.qlIndexFixing(ONIndex3M,I3018,TRUE,_xll.ohTrigger(RecalcTrigger,Trigger3M)),NA())</f>
        <v>1.1648924114835424E-2</v>
      </c>
      <c r="P3018" s="44">
        <f>IFERROR(_xll.qlIndexFixing(ONIndex6M,I3018,TRUE,_xll.ohTrigger(RecalcTrigger,Trigger6M)),NA())</f>
        <v>1.227624403684402E-2</v>
      </c>
      <c r="Q3018" s="183">
        <f>IFERROR(_xll.qlIndexFixing(ONIndex1Y,I3018,TRUE,_xll.ohTrigger(RecalcTrigger,Trigger1Y)),NA())</f>
        <v>1.2089753311901319E-2</v>
      </c>
    </row>
    <row r="3019" spans="2:17" x14ac:dyDescent="0.2">
      <c r="B3019" s="39" t="s">
        <v>42</v>
      </c>
      <c r="D3019" s="42">
        <f>_xll.qlCalendarAdvance(Calendar,$D3018,B3019,"f",FALSE)</f>
        <v>60637</v>
      </c>
      <c r="E3019" s="177">
        <f>_xll.qlInterestRateIndexValueDate(IndexON,D3019)</f>
        <v>60637</v>
      </c>
      <c r="F3019" s="193">
        <f>IFERROR(_xll.qlIndexFixing(IndexON,D3019,TRUE,_xll.ohTrigger(RecalcTrigger,TriggerON)),NA())</f>
        <v>1.2140257402410981E-2</v>
      </c>
      <c r="H3019" s="42">
        <f>_xll.qlCalendarAdvance(Calendar,$H3018,B3019,"f",FALSE)</f>
        <v>60637</v>
      </c>
      <c r="I3019" s="177">
        <f>_xll.qlInterestRateIndexValueDate(Index1M,$H3019)</f>
        <v>60639</v>
      </c>
      <c r="J3019" s="182">
        <f>IFERROR(_xll.qlIndexFixing(Index1M,$H3019,TRUE,_xll.ohTrigger(RecalcTrigger,Trigger1M)),NA())</f>
        <v>1.1991149331622986E-2</v>
      </c>
      <c r="K3019" s="44">
        <f>IFERROR(_xll.qlIndexFixing(Index3M,H3019,TRUE,_xll.ohTrigger(RecalcTrigger,Trigger3M)),NA())</f>
        <v>1.1717394665078373E-2</v>
      </c>
      <c r="L3019" s="44">
        <f>IFERROR(_xll.qlIndexFixing(Index6M,$H3019,TRUE,_xll.ohTrigger(RecalcTrigger,Trigger6M)),NA())</f>
        <v>1.2376223995275167E-2</v>
      </c>
      <c r="M3019" s="183">
        <f>IFERROR(_xll.qlIndexFixing(Index1Y,$H3019,TRUE,_xll.ohTrigger(RecalcTrigger,Trigger1Y)),NA())</f>
        <v>1.2350145240348775E-2</v>
      </c>
      <c r="N3019" s="182">
        <f>IFERROR(_xll.qlIndexFixing(ONIndex1M,I3019,TRUE,_xll.ohTrigger(RecalcTrigger,Trigger1M)),NA())</f>
        <v>1.197614777020739E-2</v>
      </c>
      <c r="O3019" s="44">
        <f>IFERROR(_xll.qlIndexFixing(ONIndex3M,I3019,TRUE,_xll.ohTrigger(RecalcTrigger,Trigger3M)),NA())</f>
        <v>1.1655599189168697E-2</v>
      </c>
      <c r="P3019" s="44">
        <f>IFERROR(_xll.qlIndexFixing(ONIndex6M,I3019,TRUE,_xll.ohTrigger(RecalcTrigger,Trigger6M)),NA())</f>
        <v>1.2280309180265903E-2</v>
      </c>
      <c r="Q3019" s="183">
        <f>IFERROR(_xll.qlIndexFixing(ONIndex1Y,I3019,TRUE,_xll.ohTrigger(RecalcTrigger,Trigger1Y)),NA())</f>
        <v>1.2095861593621748E-2</v>
      </c>
    </row>
    <row r="3020" spans="2:17" x14ac:dyDescent="0.2">
      <c r="B3020" s="39" t="s">
        <v>42</v>
      </c>
      <c r="D3020" s="42">
        <f>_xll.qlCalendarAdvance(Calendar,$D3019,B3020,"f",FALSE)</f>
        <v>60644</v>
      </c>
      <c r="E3020" s="177">
        <f>_xll.qlInterestRateIndexValueDate(IndexON,D3020)</f>
        <v>60644</v>
      </c>
      <c r="F3020" s="193">
        <f>IFERROR(_xll.qlIndexFixing(IndexON,D3020,TRUE,_xll.ohTrigger(RecalcTrigger,TriggerON)),NA())</f>
        <v>1.2145043805924516E-2</v>
      </c>
      <c r="H3020" s="42">
        <f>_xll.qlCalendarAdvance(Calendar,$H3019,B3020,"f",FALSE)</f>
        <v>60644</v>
      </c>
      <c r="I3020" s="177">
        <f>_xll.qlInterestRateIndexValueDate(Index1M,$H3020)</f>
        <v>60646</v>
      </c>
      <c r="J3020" s="182">
        <f>IFERROR(_xll.qlIndexFixing(Index1M,$H3020,TRUE,_xll.ohTrigger(RecalcTrigger,Trigger1M)),NA())</f>
        <v>1.1996516368777688E-2</v>
      </c>
      <c r="K3020" s="44">
        <f>IFERROR(_xll.qlIndexFixing(Index3M,H3020,TRUE,_xll.ohTrigger(RecalcTrigger,Trigger3M)),NA())</f>
        <v>1.1725153024964463E-2</v>
      </c>
      <c r="L3020" s="44">
        <f>IFERROR(_xll.qlIndexFixing(Index6M,$H3020,TRUE,_xll.ohTrigger(RecalcTrigger,Trigger6M)),NA())</f>
        <v>1.2380935798149664E-2</v>
      </c>
      <c r="M3020" s="183">
        <f>IFERROR(_xll.qlIndexFixing(Index1Y,$H3020,TRUE,_xll.ohTrigger(RecalcTrigger,Trigger1Y)),NA())</f>
        <v>1.2357154386459632E-2</v>
      </c>
      <c r="N3020" s="182">
        <f>IFERROR(_xll.qlIndexFixing(ONIndex1M,I3020,TRUE,_xll.ohTrigger(RecalcTrigger,Trigger1M)),NA())</f>
        <v>1.1981517905583772E-2</v>
      </c>
      <c r="O3020" s="44">
        <f>IFERROR(_xll.qlIndexFixing(ONIndex3M,I3020,TRUE,_xll.ohTrigger(RecalcTrigger,Trigger3M)),NA())</f>
        <v>1.1663379738093838E-2</v>
      </c>
      <c r="P3020" s="44">
        <f>IFERROR(_xll.qlIndexFixing(ONIndex6M,I3020,TRUE,_xll.ohTrigger(RecalcTrigger,Trigger6M)),NA())</f>
        <v>1.2285047780498104E-2</v>
      </c>
      <c r="Q3020" s="183">
        <f>IFERROR(_xll.qlIndexFixing(ONIndex1Y,I3020,TRUE,_xll.ohTrigger(RecalcTrigger,Trigger1Y)),NA())</f>
        <v>1.2102981181900674E-2</v>
      </c>
    </row>
    <row r="3021" spans="2:17" x14ac:dyDescent="0.2">
      <c r="B3021" s="39" t="s">
        <v>42</v>
      </c>
      <c r="D3021" s="42">
        <f>_xll.qlCalendarAdvance(Calendar,$D3020,B3021,"f",FALSE)</f>
        <v>60651</v>
      </c>
      <c r="E3021" s="177">
        <f>_xll.qlInterestRateIndexValueDate(IndexON,D3021)</f>
        <v>60651</v>
      </c>
      <c r="F3021" s="193">
        <f>IFERROR(_xll.qlIndexFixing(IndexON,D3021,TRUE,_xll.ohTrigger(RecalcTrigger,TriggerON)),NA())</f>
        <v>1.214982555731936E-2</v>
      </c>
      <c r="H3021" s="42">
        <f>_xll.qlCalendarAdvance(Calendar,$H3020,B3021,"f",FALSE)</f>
        <v>60651</v>
      </c>
      <c r="I3021" s="177">
        <f>_xll.qlInterestRateIndexValueDate(Index1M,$H3021)</f>
        <v>60653</v>
      </c>
      <c r="J3021" s="182">
        <f>IFERROR(_xll.qlIndexFixing(Index1M,$H3021,TRUE,_xll.ohTrigger(RecalcTrigger,Trigger1M)),NA())</f>
        <v>1.2001878130872001E-2</v>
      </c>
      <c r="K3021" s="44">
        <f>IFERROR(_xll.qlIndexFixing(Index3M,H3021,TRUE,_xll.ohTrigger(RecalcTrigger,Trigger3M)),NA())</f>
        <v>1.1732903604285028E-2</v>
      </c>
      <c r="L3021" s="44">
        <f>IFERROR(_xll.qlIndexFixing(Index6M,$H3021,TRUE,_xll.ohTrigger(RecalcTrigger,Trigger6M)),NA())</f>
        <v>1.2385642964170168E-2</v>
      </c>
      <c r="M3021" s="183">
        <f>IFERROR(_xll.qlIndexFixing(Index1Y,$H3021,TRUE,_xll.ohTrigger(RecalcTrigger,Trigger1Y)),NA())</f>
        <v>1.2364155497138882E-2</v>
      </c>
      <c r="N3021" s="182">
        <f>IFERROR(_xll.qlIndexFixing(ONIndex1M,I3021,TRUE,_xll.ohTrigger(RecalcTrigger,Trigger1M)),NA())</f>
        <v>1.1986882801551246E-2</v>
      </c>
      <c r="O3021" s="44">
        <f>IFERROR(_xll.qlIndexFixing(ONIndex3M,I3021,TRUE,_xll.ohTrigger(RecalcTrigger,Trigger3M)),NA())</f>
        <v>1.1671152680223784E-2</v>
      </c>
      <c r="P3021" s="44">
        <f>IFERROR(_xll.qlIndexFixing(ONIndex6M,I3021,TRUE,_xll.ohTrigger(RecalcTrigger,Trigger6M)),NA())</f>
        <v>1.2289781983287895E-2</v>
      </c>
      <c r="Q3021" s="183">
        <f>IFERROR(_xll.qlIndexFixing(ONIndex1Y,I3021,TRUE,_xll.ohTrigger(RecalcTrigger,Trigger1Y)),NA())</f>
        <v>1.2110093485047102E-2</v>
      </c>
    </row>
    <row r="3022" spans="2:17" x14ac:dyDescent="0.2">
      <c r="B3022" s="39" t="s">
        <v>42</v>
      </c>
      <c r="D3022" s="42">
        <f>_xll.qlCalendarAdvance(Calendar,$D3021,B3022,"f",FALSE)</f>
        <v>60658</v>
      </c>
      <c r="E3022" s="177">
        <f>_xll.qlInterestRateIndexValueDate(IndexON,D3022)</f>
        <v>60658</v>
      </c>
      <c r="F3022" s="193">
        <f>IFERROR(_xll.qlIndexFixing(IndexON,D3022,TRUE,_xll.ohTrigger(RecalcTrigger,TriggerON)),NA())</f>
        <v>1.2154602638689838E-2</v>
      </c>
      <c r="H3022" s="42">
        <f>_xll.qlCalendarAdvance(Calendar,$H3021,B3022,"f",FALSE)</f>
        <v>60658</v>
      </c>
      <c r="I3022" s="177">
        <f>_xll.qlInterestRateIndexValueDate(Index1M,$H3022)</f>
        <v>60660</v>
      </c>
      <c r="J3022" s="182">
        <f>IFERROR(_xll.qlIndexFixing(Index1M,$H3022,TRUE,_xll.ohTrigger(RecalcTrigger,Trigger1M)),NA())</f>
        <v>1.2005487681794554E-2</v>
      </c>
      <c r="K3022" s="44">
        <f>IFERROR(_xll.qlIndexFixing(Index3M,H3022,TRUE,_xll.ohTrigger(RecalcTrigger,Trigger3M)),NA())</f>
        <v>1.1740646374184927E-2</v>
      </c>
      <c r="L3022" s="44">
        <f>IFERROR(_xll.qlIndexFixing(Index6M,$H3022,TRUE,_xll.ohTrigger(RecalcTrigger,Trigger6M)),NA())</f>
        <v>1.2390345475128921E-2</v>
      </c>
      <c r="M3022" s="183">
        <f>IFERROR(_xll.qlIndexFixing(Index1Y,$H3022,TRUE,_xll.ohTrigger(RecalcTrigger,Trigger1Y)),NA())</f>
        <v>1.237114854436335E-2</v>
      </c>
      <c r="N3022" s="182">
        <f>IFERROR(_xll.qlIndexFixing(ONIndex1M,I3022,TRUE,_xll.ohTrigger(RecalcTrigger,Trigger1M)),NA())</f>
        <v>1.1992242437885992E-2</v>
      </c>
      <c r="O3022" s="44">
        <f>IFERROR(_xll.qlIndexFixing(ONIndex3M,I3022,TRUE,_xll.ohTrigger(RecalcTrigger,Trigger3M)),NA())</f>
        <v>1.1678917987021364E-2</v>
      </c>
      <c r="P3022" s="44">
        <f>IFERROR(_xll.qlIndexFixing(ONIndex6M,I3022,TRUE,_xll.ohTrigger(RecalcTrigger,Trigger6M)),NA())</f>
        <v>1.2294511770649663E-2</v>
      </c>
      <c r="Q3022" s="183">
        <f>IFERROR(_xll.qlIndexFixing(ONIndex1Y,I3022,TRUE,_xll.ohTrigger(RecalcTrigger,Trigger1Y)),NA())</f>
        <v>1.2117198475563029E-2</v>
      </c>
    </row>
    <row r="3023" spans="2:17" x14ac:dyDescent="0.2">
      <c r="B3023" s="39" t="s">
        <v>42</v>
      </c>
      <c r="D3023" s="42">
        <f>_xll.qlCalendarAdvance(Calendar,$D3022,B3023,"f",FALSE)</f>
        <v>60665</v>
      </c>
      <c r="E3023" s="177">
        <f>_xll.qlInterestRateIndexValueDate(IndexON,D3023)</f>
        <v>60665</v>
      </c>
      <c r="F3023" s="193">
        <f>IFERROR(_xll.qlIndexFixing(IndexON,D3023,TRUE,_xll.ohTrigger(RecalcTrigger,TriggerON)),NA())</f>
        <v>1.2159375032450015E-2</v>
      </c>
      <c r="H3023" s="42">
        <f>_xll.qlCalendarAdvance(Calendar,$H3022,B3023,"f",FALSE)</f>
        <v>60665</v>
      </c>
      <c r="I3023" s="177">
        <f>_xll.qlInterestRateIndexValueDate(Index1M,$H3023)</f>
        <v>60667</v>
      </c>
      <c r="J3023" s="182">
        <f>IFERROR(_xll.qlIndexFixing(Index1M,$H3023,TRUE,_xll.ohTrigger(RecalcTrigger,Trigger1M)),NA())</f>
        <v>1.2010257326986462E-2</v>
      </c>
      <c r="K3023" s="44">
        <f>IFERROR(_xll.qlIndexFixing(Index3M,H3023,TRUE,_xll.ohTrigger(RecalcTrigger,Trigger3M)),NA())</f>
        <v>1.1747638777469201E-2</v>
      </c>
      <c r="L3023" s="44">
        <f>IFERROR(_xll.qlIndexFixing(Index6M,$H3023,TRUE,_xll.ohTrigger(RecalcTrigger,Trigger6M)),NA())</f>
        <v>1.239504331281596E-2</v>
      </c>
      <c r="M3023" s="183">
        <f>IFERROR(_xll.qlIndexFixing(Index1Y,$H3023,TRUE,_xll.ohTrigger(RecalcTrigger,Trigger1Y)),NA())</f>
        <v>1.2378133500107675E-2</v>
      </c>
      <c r="N3023" s="182">
        <f>IFERROR(_xll.qlIndexFixing(ONIndex1M,I3023,TRUE,_xll.ohTrigger(RecalcTrigger,Trigger1M)),NA())</f>
        <v>1.1997596795243481E-2</v>
      </c>
      <c r="O3023" s="44">
        <f>IFERROR(_xll.qlIndexFixing(ONIndex3M,I3023,TRUE,_xll.ohTrigger(RecalcTrigger,Trigger3M)),NA())</f>
        <v>1.1686675629629661E-2</v>
      </c>
      <c r="P3023" s="44">
        <f>IFERROR(_xll.qlIndexFixing(ONIndex6M,I3023,TRUE,_xll.ohTrigger(RecalcTrigger,Trigger6M)),NA())</f>
        <v>1.2299237124597795E-2</v>
      </c>
      <c r="Q3023" s="183">
        <f>IFERROR(_xll.qlIndexFixing(ONIndex1Y,I3023,TRUE,_xll.ohTrigger(RecalcTrigger,Trigger1Y)),NA())</f>
        <v>1.2124296125870515E-2</v>
      </c>
    </row>
    <row r="3024" spans="2:17" x14ac:dyDescent="0.2">
      <c r="B3024" s="39" t="s">
        <v>42</v>
      </c>
      <c r="D3024" s="42">
        <f>_xll.qlCalendarAdvance(Calendar,$D3023,B3024,"f",FALSE)</f>
        <v>60672</v>
      </c>
      <c r="E3024" s="177">
        <f>_xll.qlInterestRateIndexValueDate(IndexON,D3024)</f>
        <v>60672</v>
      </c>
      <c r="F3024" s="193">
        <f>IFERROR(_xll.qlIndexFixing(IndexON,D3024,TRUE,_xll.ohTrigger(RecalcTrigger,TriggerON)),NA())</f>
        <v>1.2164142721173832E-2</v>
      </c>
      <c r="H3024" s="42">
        <f>_xll.qlCalendarAdvance(Calendar,$H3023,B3024,"f",FALSE)</f>
        <v>60672</v>
      </c>
      <c r="I3024" s="177">
        <f>_xll.qlInterestRateIndexValueDate(Index1M,$H3024)</f>
        <v>60674</v>
      </c>
      <c r="J3024" s="182">
        <f>IFERROR(_xll.qlIndexFixing(Index1M,$H3024,TRUE,_xll.ohTrigger(RecalcTrigger,Trigger1M)),NA())</f>
        <v>1.2015603961869863E-2</v>
      </c>
      <c r="K3024" s="44">
        <f>IFERROR(_xll.qlIndexFixing(Index3M,H3024,TRUE,_xll.ohTrigger(RecalcTrigger,Trigger3M)),NA())</f>
        <v>1.1755366157368306E-2</v>
      </c>
      <c r="L3024" s="44">
        <f>IFERROR(_xll.qlIndexFixing(Index6M,$H3024,TRUE,_xll.ohTrigger(RecalcTrigger,Trigger6M)),NA())</f>
        <v>1.2399736459023087E-2</v>
      </c>
      <c r="M3024" s="183">
        <f>IFERROR(_xll.qlIndexFixing(Index1Y,$H3024,TRUE,_xll.ohTrigger(RecalcTrigger,Trigger1Y)),NA())</f>
        <v>1.238511033634737E-2</v>
      </c>
      <c r="N3024" s="182">
        <f>IFERROR(_xll.qlIndexFixing(ONIndex1M,I3024,TRUE,_xll.ohTrigger(RecalcTrigger,Trigger1M)),NA())</f>
        <v>1.2002945853639702E-2</v>
      </c>
      <c r="O3024" s="44">
        <f>IFERROR(_xll.qlIndexFixing(ONIndex3M,I3024,TRUE,_xll.ohTrigger(RecalcTrigger,Trigger3M)),NA())</f>
        <v>1.1694425579511503E-2</v>
      </c>
      <c r="P3024" s="44">
        <f>IFERROR(_xll.qlIndexFixing(ONIndex6M,I3024,TRUE,_xll.ohTrigger(RecalcTrigger,Trigger6M)),NA())</f>
        <v>1.2303958027066741E-2</v>
      </c>
      <c r="Q3024" s="183">
        <f>IFERROR(_xll.qlIndexFixing(ONIndex1Y,I3024,TRUE,_xll.ohTrigger(RecalcTrigger,Trigger1Y)),NA())</f>
        <v>1.2131386408631428E-2</v>
      </c>
    </row>
    <row r="3025" spans="2:17" x14ac:dyDescent="0.2">
      <c r="B3025" s="39" t="s">
        <v>42</v>
      </c>
      <c r="D3025" s="42">
        <f>_xll.qlCalendarAdvance(Calendar,$D3024,B3025,"f",FALSE)</f>
        <v>60679</v>
      </c>
      <c r="E3025" s="177">
        <f>_xll.qlInterestRateIndexValueDate(IndexON,D3025)</f>
        <v>60679</v>
      </c>
      <c r="F3025" s="193">
        <f>IFERROR(_xll.qlIndexFixing(IndexON,D3025,TRUE,_xll.ohTrigger(RecalcTrigger,TriggerON)),NA())</f>
        <v>1.2168905687115483E-2</v>
      </c>
      <c r="H3025" s="42">
        <f>_xll.qlCalendarAdvance(Calendar,$H3024,B3025,"f",FALSE)</f>
        <v>60679</v>
      </c>
      <c r="I3025" s="177">
        <f>_xll.qlInterestRateIndexValueDate(Index1M,$H3025)</f>
        <v>60681</v>
      </c>
      <c r="J3025" s="182">
        <f>IFERROR(_xll.qlIndexFixing(Index1M,$H3025,TRUE,_xll.ohTrigger(RecalcTrigger,Trigger1M)),NA())</f>
        <v>1.2020945248499995E-2</v>
      </c>
      <c r="K3025" s="44">
        <f>IFERROR(_xll.qlIndexFixing(Index3M,H3025,TRUE,_xll.ohTrigger(RecalcTrigger,Trigger3M)),NA())</f>
        <v>1.1763085643441591E-2</v>
      </c>
      <c r="L3025" s="44">
        <f>IFERROR(_xll.qlIndexFixing(Index6M,$H3025,TRUE,_xll.ohTrigger(RecalcTrigger,Trigger6M)),NA())</f>
        <v>1.2404424895541222E-2</v>
      </c>
      <c r="M3025" s="183">
        <f>IFERROR(_xll.qlIndexFixing(Index1Y,$H3025,TRUE,_xll.ohTrigger(RecalcTrigger,Trigger1Y)),NA())</f>
        <v>1.2392079025056853E-2</v>
      </c>
      <c r="N3025" s="182">
        <f>IFERROR(_xll.qlIndexFixing(ONIndex1M,I3025,TRUE,_xll.ohTrigger(RecalcTrigger,Trigger1M)),NA())</f>
        <v>1.2008289593330446E-2</v>
      </c>
      <c r="O3025" s="44">
        <f>IFERROR(_xll.qlIndexFixing(ONIndex3M,I3025,TRUE,_xll.ohTrigger(RecalcTrigger,Trigger3M)),NA())</f>
        <v>1.1702167807809971E-2</v>
      </c>
      <c r="P3025" s="44">
        <f>IFERROR(_xll.qlIndexFixing(ONIndex6M,I3025,TRUE,_xll.ohTrigger(RecalcTrigger,Trigger6M)),NA())</f>
        <v>1.2308674459751145E-2</v>
      </c>
      <c r="Q3025" s="183">
        <f>IFERROR(_xll.qlIndexFixing(ONIndex1Y,I3025,TRUE,_xll.ohTrigger(RecalcTrigger,Trigger1Y)),NA())</f>
        <v>1.2138469296107957E-2</v>
      </c>
    </row>
    <row r="3026" spans="2:17" x14ac:dyDescent="0.2">
      <c r="B3026" s="39" t="s">
        <v>42</v>
      </c>
      <c r="D3026" s="42">
        <f>_xll.qlCalendarAdvance(Calendar,$D3025,B3026,"f",FALSE)</f>
        <v>60686</v>
      </c>
      <c r="E3026" s="177">
        <f>_xll.qlInterestRateIndexValueDate(IndexON,D3026)</f>
        <v>60686</v>
      </c>
      <c r="F3026" s="193">
        <f>IFERROR(_xll.qlIndexFixing(IndexON,D3026,TRUE,_xll.ohTrigger(RecalcTrigger,TriggerON)),NA())</f>
        <v>1.2173663912609101E-2</v>
      </c>
      <c r="H3026" s="42">
        <f>_xll.qlCalendarAdvance(Calendar,$H3025,B3026,"f",FALSE)</f>
        <v>60686</v>
      </c>
      <c r="I3026" s="177">
        <f>_xll.qlInterestRateIndexValueDate(Index1M,$H3026)</f>
        <v>60688</v>
      </c>
      <c r="J3026" s="182">
        <f>IFERROR(_xll.qlIndexFixing(Index1M,$H3026,TRUE,_xll.ohTrigger(RecalcTrigger,Trigger1M)),NA())</f>
        <v>1.2026281167064137E-2</v>
      </c>
      <c r="K3026" s="44">
        <f>IFERROR(_xll.qlIndexFixing(Index3M,H3026,TRUE,_xll.ohTrigger(RecalcTrigger,Trigger3M)),NA())</f>
        <v>1.1770797206836634E-2</v>
      </c>
      <c r="L3026" s="44">
        <f>IFERROR(_xll.qlIndexFixing(Index6M,$H3026,TRUE,_xll.ohTrigger(RecalcTrigger,Trigger6M)),NA())</f>
        <v>1.2409108604161726E-2</v>
      </c>
      <c r="M3026" s="183">
        <f>IFERROR(_xll.qlIndexFixing(Index1Y,$H3026,TRUE,_xll.ohTrigger(RecalcTrigger,Trigger1Y)),NA())</f>
        <v>1.2399039538209446E-2</v>
      </c>
      <c r="N3026" s="182">
        <f>IFERROR(_xll.qlIndexFixing(ONIndex1M,I3026,TRUE,_xll.ohTrigger(RecalcTrigger,Trigger1M)),NA())</f>
        <v>1.2013627994411635E-2</v>
      </c>
      <c r="O3026" s="44">
        <f>IFERROR(_xll.qlIndexFixing(ONIndex3M,I3026,TRUE,_xll.ohTrigger(RecalcTrigger,Trigger3M)),NA())</f>
        <v>1.1709902285748086E-2</v>
      </c>
      <c r="P3026" s="44">
        <f>IFERROR(_xll.qlIndexFixing(ONIndex6M,I3026,TRUE,_xll.ohTrigger(RecalcTrigger,Trigger6M)),NA())</f>
        <v>1.2313386404825266E-2</v>
      </c>
      <c r="Q3026" s="183">
        <f>IFERROR(_xll.qlIndexFixing(ONIndex1Y,I3026,TRUE,_xll.ohTrigger(RecalcTrigger,Trigger1Y)),NA())</f>
        <v>1.2145544761041904E-2</v>
      </c>
    </row>
    <row r="3027" spans="2:17" x14ac:dyDescent="0.2">
      <c r="B3027" s="39" t="s">
        <v>42</v>
      </c>
      <c r="D3027" s="42">
        <f>_xll.qlCalendarAdvance(Calendar,$D3026,B3027,"f",FALSE)</f>
        <v>60693</v>
      </c>
      <c r="E3027" s="177">
        <f>_xll.qlInterestRateIndexValueDate(IndexON,D3027)</f>
        <v>60693</v>
      </c>
      <c r="F3027" s="193">
        <f>IFERROR(_xll.qlIndexFixing(IndexON,D3027,TRUE,_xll.ohTrigger(RecalcTrigger,TriggerON)),NA())</f>
        <v>1.2178417380228623E-2</v>
      </c>
      <c r="H3027" s="42">
        <f>_xll.qlCalendarAdvance(Calendar,$H3026,B3027,"f",FALSE)</f>
        <v>60693</v>
      </c>
      <c r="I3027" s="177">
        <f>_xll.qlInterestRateIndexValueDate(Index1M,$H3027)</f>
        <v>60695</v>
      </c>
      <c r="J3027" s="182">
        <f>IFERROR(_xll.qlIndexFixing(Index1M,$H3027,TRUE,_xll.ohTrigger(RecalcTrigger,Trigger1M)),NA())</f>
        <v>1.2033936817692215E-2</v>
      </c>
      <c r="K3027" s="44">
        <f>IFERROR(_xll.qlIndexFixing(Index3M,H3027,TRUE,_xll.ohTrigger(RecalcTrigger,Trigger3M)),NA())</f>
        <v>1.1780724535435492E-2</v>
      </c>
      <c r="L3027" s="44">
        <f>IFERROR(_xll.qlIndexFixing(Index6M,$H3027,TRUE,_xll.ohTrigger(RecalcTrigger,Trigger6M)),NA())</f>
        <v>1.2416518290874057E-2</v>
      </c>
      <c r="M3027" s="183">
        <f>IFERROR(_xll.qlIndexFixing(Index1Y,$H3027,TRUE,_xll.ohTrigger(RecalcTrigger,Trigger1Y)),NA())</f>
        <v>1.2405991847778694E-2</v>
      </c>
      <c r="N3027" s="182">
        <f>IFERROR(_xll.qlIndexFixing(ONIndex1M,I3027,TRUE,_xll.ohTrigger(RecalcTrigger,Trigger1M)),NA())</f>
        <v>1.2018961037298936E-2</v>
      </c>
      <c r="O3027" s="44">
        <f>IFERROR(_xll.qlIndexFixing(ONIndex3M,I3027,TRUE,_xll.ohTrigger(RecalcTrigger,Trigger3M)),NA())</f>
        <v>1.1717628984708739E-2</v>
      </c>
      <c r="P3027" s="44">
        <f>IFERROR(_xll.qlIndexFixing(ONIndex6M,I3027,TRUE,_xll.ohTrigger(RecalcTrigger,Trigger6M)),NA())</f>
        <v>1.2318093844143618E-2</v>
      </c>
      <c r="Q3027" s="183">
        <f>IFERROR(_xll.qlIndexFixing(ONIndex1Y,I3027,TRUE,_xll.ohTrigger(RecalcTrigger,Trigger1Y)),NA())</f>
        <v>1.2152612775775395E-2</v>
      </c>
    </row>
    <row r="3028" spans="2:17" x14ac:dyDescent="0.2">
      <c r="B3028" s="39" t="s">
        <v>42</v>
      </c>
      <c r="D3028" s="42">
        <f>_xll.qlCalendarAdvance(Calendar,$D3027,B3028,"f",FALSE)</f>
        <v>60700</v>
      </c>
      <c r="E3028" s="177">
        <f>_xll.qlInterestRateIndexValueDate(IndexON,D3028)</f>
        <v>60700</v>
      </c>
      <c r="F3028" s="193">
        <f>IFERROR(_xll.qlIndexFixing(IndexON,D3028,TRUE,_xll.ohTrigger(RecalcTrigger,TriggerON)),NA())</f>
        <v>1.218316607214831E-2</v>
      </c>
      <c r="H3028" s="42">
        <f>_xll.qlCalendarAdvance(Calendar,$H3027,B3028,"f",FALSE)</f>
        <v>60700</v>
      </c>
      <c r="I3028" s="177">
        <f>_xll.qlInterestRateIndexValueDate(Index1M,$H3028)</f>
        <v>60702</v>
      </c>
      <c r="J3028" s="182">
        <f>IFERROR(_xll.qlIndexFixing(Index1M,$H3028,TRUE,_xll.ohTrigger(RecalcTrigger,Trigger1M)),NA())</f>
        <v>1.203984215124233E-2</v>
      </c>
      <c r="K3028" s="44">
        <f>IFERROR(_xll.qlIndexFixing(Index3M,H3028,TRUE,_xll.ohTrigger(RecalcTrigger,Trigger3M)),NA())</f>
        <v>1.1788419194250825E-2</v>
      </c>
      <c r="L3028" s="44">
        <f>IFERROR(_xll.qlIndexFixing(Index6M,$H3028,TRUE,_xll.ohTrigger(RecalcTrigger,Trigger6M)),NA())</f>
        <v>1.2421191558156885E-2</v>
      </c>
      <c r="M3028" s="183">
        <f>IFERROR(_xll.qlIndexFixing(Index1Y,$H3028,TRUE,_xll.ohTrigger(RecalcTrigger,Trigger1Y)),NA())</f>
        <v>1.2412935925737259E-2</v>
      </c>
      <c r="N3028" s="182">
        <f>IFERROR(_xll.qlIndexFixing(ONIndex1M,I3028,TRUE,_xll.ohTrigger(RecalcTrigger,Trigger1M)),NA())</f>
        <v>1.202428870208827E-2</v>
      </c>
      <c r="O3028" s="44">
        <f>IFERROR(_xll.qlIndexFixing(ONIndex3M,I3028,TRUE,_xll.ohTrigger(RecalcTrigger,Trigger3M)),NA())</f>
        <v>1.1725347875914949E-2</v>
      </c>
      <c r="P3028" s="44">
        <f>IFERROR(_xll.qlIndexFixing(ONIndex6M,I3028,TRUE,_xll.ohTrigger(RecalcTrigger,Trigger6M)),NA())</f>
        <v>1.2322796759800525E-2</v>
      </c>
      <c r="Q3028" s="183">
        <f>IFERROR(_xll.qlIndexFixing(ONIndex1Y,I3028,TRUE,_xll.ohTrigger(RecalcTrigger,Trigger1Y)),NA())</f>
        <v>1.2159673312810426E-2</v>
      </c>
    </row>
    <row r="3029" spans="2:17" x14ac:dyDescent="0.2">
      <c r="B3029" s="39" t="s">
        <v>42</v>
      </c>
      <c r="D3029" s="42">
        <f>_xll.qlCalendarAdvance(Calendar,$D3028,B3029,"f",FALSE)</f>
        <v>60707</v>
      </c>
      <c r="E3029" s="177">
        <f>_xll.qlInterestRateIndexValueDate(IndexON,D3029)</f>
        <v>60707</v>
      </c>
      <c r="F3029" s="193">
        <f>IFERROR(_xll.qlIndexFixing(IndexON,D3029,TRUE,_xll.ohTrigger(RecalcTrigger,TriggerON)),NA())</f>
        <v>1.2187909970862165E-2</v>
      </c>
      <c r="H3029" s="42">
        <f>_xll.qlCalendarAdvance(Calendar,$H3028,B3029,"f",FALSE)</f>
        <v>60707</v>
      </c>
      <c r="I3029" s="177">
        <f>_xll.qlInterestRateIndexValueDate(Index1M,$H3029)</f>
        <v>60709</v>
      </c>
      <c r="J3029" s="182">
        <f>IFERROR(_xll.qlIndexFixing(Index1M,$H3029,TRUE,_xll.ohTrigger(RecalcTrigger,Trigger1M)),NA())</f>
        <v>1.2044579947954326E-2</v>
      </c>
      <c r="K3029" s="44">
        <f>IFERROR(_xll.qlIndexFixing(Index3M,H3029,TRUE,_xll.ohTrigger(RecalcTrigger,Trigger3M)),NA())</f>
        <v>1.1796105837353717E-2</v>
      </c>
      <c r="L3029" s="44">
        <f>IFERROR(_xll.qlIndexFixing(Index6M,$H3029,TRUE,_xll.ohTrigger(RecalcTrigger,Trigger6M)),NA())</f>
        <v>1.2425860035888163E-2</v>
      </c>
      <c r="M3029" s="183">
        <f>IFERROR(_xll.qlIndexFixing(Index1Y,$H3029,TRUE,_xll.ohTrigger(RecalcTrigger,Trigger1Y)),NA())</f>
        <v>1.2419871744056935E-2</v>
      </c>
      <c r="N3029" s="182">
        <f>IFERROR(_xll.qlIndexFixing(ONIndex1M,I3029,TRUE,_xll.ohTrigger(RecalcTrigger,Trigger1M)),NA())</f>
        <v>1.2029610968875559E-2</v>
      </c>
      <c r="O3029" s="44">
        <f>IFERROR(_xll.qlIndexFixing(ONIndex3M,I3029,TRUE,_xll.ohTrigger(RecalcTrigger,Trigger3M)),NA())</f>
        <v>1.1733058930589735E-2</v>
      </c>
      <c r="P3029" s="44">
        <f>IFERROR(_xll.qlIndexFixing(ONIndex6M,I3029,TRUE,_xll.ohTrigger(RecalcTrigger,Trigger6M)),NA())</f>
        <v>1.2327495133410693E-2</v>
      </c>
      <c r="Q3029" s="183">
        <f>IFERROR(_xll.qlIndexFixing(ONIndex1Y,I3029,TRUE,_xll.ohTrigger(RecalcTrigger,Trigger1Y)),NA())</f>
        <v>1.216672634448912E-2</v>
      </c>
    </row>
    <row r="3030" spans="2:17" x14ac:dyDescent="0.2">
      <c r="B3030" s="39" t="s">
        <v>42</v>
      </c>
      <c r="D3030" s="42">
        <f>_xll.qlCalendarAdvance(Calendar,$D3029,B3030,"f",FALSE)</f>
        <v>60714</v>
      </c>
      <c r="E3030" s="177">
        <f>_xll.qlInterestRateIndexValueDate(IndexON,D3030)</f>
        <v>60714</v>
      </c>
      <c r="F3030" s="193">
        <f>IFERROR(_xll.qlIndexFixing(IndexON,D3030,TRUE,_xll.ohTrigger(RecalcTrigger,TriggerON)),NA())</f>
        <v>1.2192649058624383E-2</v>
      </c>
      <c r="H3030" s="42">
        <f>_xll.qlCalendarAdvance(Calendar,$H3029,B3030,"f",FALSE)</f>
        <v>60714</v>
      </c>
      <c r="I3030" s="177">
        <f>_xll.qlInterestRateIndexValueDate(Index1M,$H3030)</f>
        <v>60716</v>
      </c>
      <c r="J3030" s="182">
        <f>IFERROR(_xll.qlIndexFixing(Index1M,$H3030,TRUE,_xll.ohTrigger(RecalcTrigger,Trigger1M)),NA())</f>
        <v>1.2049893342923335E-2</v>
      </c>
      <c r="K3030" s="44">
        <f>IFERROR(_xll.qlIndexFixing(Index3M,H3030,TRUE,_xll.ohTrigger(RecalcTrigger,Trigger3M)),NA())</f>
        <v>1.1803784435885513E-2</v>
      </c>
      <c r="L3030" s="44">
        <f>IFERROR(_xll.qlIndexFixing(Index6M,$H3030,TRUE,_xll.ohTrigger(RecalcTrigger,Trigger6M)),NA())</f>
        <v>1.2430523705852781E-2</v>
      </c>
      <c r="M3030" s="183">
        <f>IFERROR(_xll.qlIndexFixing(Index1Y,$H3030,TRUE,_xll.ohTrigger(RecalcTrigger,Trigger1Y)),NA())</f>
        <v>1.2426799274709511E-2</v>
      </c>
      <c r="N3030" s="182">
        <f>IFERROR(_xll.qlIndexFixing(ONIndex1M,I3030,TRUE,_xll.ohTrigger(RecalcTrigger,Trigger1M)),NA())</f>
        <v>1.2034927818156405E-2</v>
      </c>
      <c r="O3030" s="44">
        <f>IFERROR(_xll.qlIndexFixing(ONIndex3M,I3030,TRUE,_xll.ohTrigger(RecalcTrigger,Trigger3M)),NA())</f>
        <v>1.1740762120275861E-2</v>
      </c>
      <c r="P3030" s="44">
        <f>IFERROR(_xll.qlIndexFixing(ONIndex6M,I3030,TRUE,_xll.ohTrigger(RecalcTrigger,Trigger6M)),NA())</f>
        <v>1.2332188947308254E-2</v>
      </c>
      <c r="Q3030" s="183">
        <f>IFERROR(_xll.qlIndexFixing(ONIndex1Y,I3030,TRUE,_xll.ohTrigger(RecalcTrigger,Trigger1Y)),NA())</f>
        <v>1.2173771843633219E-2</v>
      </c>
    </row>
    <row r="3031" spans="2:17" x14ac:dyDescent="0.2">
      <c r="B3031" s="39" t="s">
        <v>42</v>
      </c>
      <c r="D3031" s="42">
        <f>_xll.qlCalendarAdvance(Calendar,$D3030,B3031,"f",FALSE)</f>
        <v>60721</v>
      </c>
      <c r="E3031" s="177">
        <f>_xll.qlInterestRateIndexValueDate(IndexON,D3031)</f>
        <v>60721</v>
      </c>
      <c r="F3031" s="193">
        <f>IFERROR(_xll.qlIndexFixing(IndexON,D3031,TRUE,_xll.ohTrigger(RecalcTrigger,TriggerON)),NA())</f>
        <v>1.2197383318168775E-2</v>
      </c>
      <c r="H3031" s="42">
        <f>_xll.qlCalendarAdvance(Calendar,$H3030,B3031,"f",FALSE)</f>
        <v>60721</v>
      </c>
      <c r="I3031" s="177">
        <f>_xll.qlInterestRateIndexValueDate(Index1M,$H3031)</f>
        <v>60723</v>
      </c>
      <c r="J3031" s="182">
        <f>IFERROR(_xll.qlIndexFixing(Index1M,$H3031,TRUE,_xll.ohTrigger(RecalcTrigger,Trigger1M)),NA())</f>
        <v>1.205520126469295E-2</v>
      </c>
      <c r="K3031" s="44">
        <f>IFERROR(_xll.qlIndexFixing(Index3M,H3031,TRUE,_xll.ohTrigger(RecalcTrigger,Trigger3M)),NA())</f>
        <v>1.1810715047657945E-2</v>
      </c>
      <c r="L3031" s="44">
        <f>IFERROR(_xll.qlIndexFixing(Index6M,$H3031,TRUE,_xll.ohTrigger(RecalcTrigger,Trigger6M)),NA())</f>
        <v>1.2433546392920344E-2</v>
      </c>
      <c r="M3031" s="183">
        <f>IFERROR(_xll.qlIndexFixing(Index1Y,$H3031,TRUE,_xll.ohTrigger(RecalcTrigger,Trigger1Y)),NA())</f>
        <v>1.2436528501760736E-2</v>
      </c>
      <c r="N3031" s="182">
        <f>IFERROR(_xll.qlIndexFixing(ONIndex1M,I3031,TRUE,_xll.ohTrigger(RecalcTrigger,Trigger1M)),NA())</f>
        <v>1.2040239230026728E-2</v>
      </c>
      <c r="O3031" s="44">
        <f>IFERROR(_xll.qlIndexFixing(ONIndex3M,I3031,TRUE,_xll.ohTrigger(RecalcTrigger,Trigger3M)),NA())</f>
        <v>1.1748457415956537E-2</v>
      </c>
      <c r="P3031" s="44">
        <f>IFERROR(_xll.qlIndexFixing(ONIndex6M,I3031,TRUE,_xll.ohTrigger(RecalcTrigger,Trigger6M)),NA())</f>
        <v>1.2336878183027977E-2</v>
      </c>
      <c r="Q3031" s="183">
        <f>IFERROR(_xll.qlIndexFixing(ONIndex1Y,I3031,TRUE,_xll.ohTrigger(RecalcTrigger,Trigger1Y)),NA())</f>
        <v>1.2180809782504909E-2</v>
      </c>
    </row>
    <row r="3032" spans="2:17" x14ac:dyDescent="0.2">
      <c r="B3032" s="39" t="s">
        <v>42</v>
      </c>
      <c r="D3032" s="42">
        <f>_xll.qlCalendarAdvance(Calendar,$D3031,B3032,"f",FALSE)</f>
        <v>60728</v>
      </c>
      <c r="E3032" s="177">
        <f>_xll.qlInterestRateIndexValueDate(IndexON,D3032)</f>
        <v>60728</v>
      </c>
      <c r="F3032" s="193">
        <f>IFERROR(_xll.qlIndexFixing(IndexON,D3032,TRUE,_xll.ohTrigger(RecalcTrigger,TriggerON)),NA())</f>
        <v>1.2202112731429793E-2</v>
      </c>
      <c r="H3032" s="42">
        <f>_xll.qlCalendarAdvance(Calendar,$H3031,B3032,"f",FALSE)</f>
        <v>60728</v>
      </c>
      <c r="I3032" s="177">
        <f>_xll.qlInterestRateIndexValueDate(Index1M,$H3032)</f>
        <v>60730</v>
      </c>
      <c r="J3032" s="182">
        <f>IFERROR(_xll.qlIndexFixing(Index1M,$H3032,TRUE,_xll.ohTrigger(RecalcTrigger,Trigger1M)),NA())</f>
        <v>1.2060503693454017E-2</v>
      </c>
      <c r="K3032" s="44">
        <f>IFERROR(_xll.qlIndexFixing(Index3M,H3032,TRUE,_xll.ohTrigger(RecalcTrigger,Trigger3M)),NA())</f>
        <v>1.18183778035471E-2</v>
      </c>
      <c r="L3032" s="44">
        <f>IFERROR(_xll.qlIndexFixing(Index6M,$H3032,TRUE,_xll.ohTrigger(RecalcTrigger,Trigger6M)),NA())</f>
        <v>1.2438200968538831E-2</v>
      </c>
      <c r="M3032" s="183">
        <f>IFERROR(_xll.qlIndexFixing(Index1Y,$H3032,TRUE,_xll.ohTrigger(RecalcTrigger,Trigger1Y)),NA())</f>
        <v>1.2440629360895921E-2</v>
      </c>
      <c r="N3032" s="182">
        <f>IFERROR(_xll.qlIndexFixing(ONIndex1M,I3032,TRUE,_xll.ohTrigger(RecalcTrigger,Trigger1M)),NA())</f>
        <v>1.2047060166482382E-2</v>
      </c>
      <c r="O3032" s="44">
        <f>IFERROR(_xll.qlIndexFixing(ONIndex3M,I3032,TRUE,_xll.ohTrigger(RecalcTrigger,Trigger3M)),NA())</f>
        <v>1.1758339722049982E-2</v>
      </c>
      <c r="P3032" s="44">
        <f>IFERROR(_xll.qlIndexFixing(ONIndex6M,I3032,TRUE,_xll.ohTrigger(RecalcTrigger,Trigger6M)),NA())</f>
        <v>1.2342900444517468E-2</v>
      </c>
      <c r="Q3032" s="183">
        <f>IFERROR(_xll.qlIndexFixing(ONIndex1Y,I3032,TRUE,_xll.ohTrigger(RecalcTrigger,Trigger1Y)),NA())</f>
        <v>1.2189847407872989E-2</v>
      </c>
    </row>
    <row r="3033" spans="2:17" x14ac:dyDescent="0.2">
      <c r="B3033" s="39" t="s">
        <v>42</v>
      </c>
      <c r="D3033" s="42">
        <f>_xll.qlCalendarAdvance(Calendar,$D3032,B3033,"f",FALSE)</f>
        <v>60735</v>
      </c>
      <c r="E3033" s="177">
        <f>_xll.qlInterestRateIndexValueDate(IndexON,D3033)</f>
        <v>60735</v>
      </c>
      <c r="F3033" s="193">
        <f>IFERROR(_xll.qlIndexFixing(IndexON,D3033,TRUE,_xll.ohTrigger(RecalcTrigger,TriggerON)),NA())</f>
        <v>1.2206837281061311E-2</v>
      </c>
      <c r="H3033" s="42">
        <f>_xll.qlCalendarAdvance(Calendar,$H3032,B3033,"f",FALSE)</f>
        <v>60735</v>
      </c>
      <c r="I3033" s="177">
        <f>_xll.qlInterestRateIndexValueDate(Index1M,$H3033)</f>
        <v>60737</v>
      </c>
      <c r="J3033" s="182">
        <f>IFERROR(_xll.qlIndexFixing(Index1M,$H3033,TRUE,_xll.ohTrigger(RecalcTrigger,Trigger1M)),NA())</f>
        <v>1.2065800609394883E-2</v>
      </c>
      <c r="K3033" s="44">
        <f>IFERROR(_xll.qlIndexFixing(Index3M,H3033,TRUE,_xll.ohTrigger(RecalcTrigger,Trigger3M)),NA())</f>
        <v>1.182603243045657E-2</v>
      </c>
      <c r="L3033" s="44">
        <f>IFERROR(_xll.qlIndexFixing(Index6M,$H3033,TRUE,_xll.ohTrigger(RecalcTrigger,Trigger6M)),NA())</f>
        <v>1.2442850685975702E-2</v>
      </c>
      <c r="M3033" s="183">
        <f>IFERROR(_xll.qlIndexFixing(Index1Y,$H3033,TRUE,_xll.ohTrigger(RecalcTrigger,Trigger1Y)),NA())</f>
        <v>1.2447531860370051E-2</v>
      </c>
      <c r="N3033" s="182">
        <f>IFERROR(_xll.qlIndexFixing(ONIndex1M,I3033,TRUE,_xll.ohTrigger(RecalcTrigger,Trigger1M)),NA())</f>
        <v>1.2050845662159304E-2</v>
      </c>
      <c r="O3033" s="44">
        <f>IFERROR(_xll.qlIndexFixing(ONIndex3M,I3033,TRUE,_xll.ohTrigger(RecalcTrigger,Trigger3M)),NA())</f>
        <v>1.1763824210673235E-2</v>
      </c>
      <c r="P3033" s="44">
        <f>IFERROR(_xll.qlIndexFixing(ONIndex6M,I3033,TRUE,_xll.ohTrigger(RecalcTrigger,Trigger6M)),NA())</f>
        <v>1.2346242848391142E-2</v>
      </c>
      <c r="Q3033" s="183">
        <f>IFERROR(_xll.qlIndexFixing(ONIndex1Y,I3033,TRUE,_xll.ohTrigger(RecalcTrigger,Trigger1Y)),NA())</f>
        <v>1.2194862869518985E-2</v>
      </c>
    </row>
    <row r="3034" spans="2:17" x14ac:dyDescent="0.2">
      <c r="B3034" s="39" t="s">
        <v>42</v>
      </c>
      <c r="D3034" s="42">
        <f>_xll.qlCalendarAdvance(Calendar,$D3033,B3034,"f",FALSE)</f>
        <v>60742</v>
      </c>
      <c r="E3034" s="177">
        <f>_xll.qlInterestRateIndexValueDate(IndexON,D3034)</f>
        <v>60742</v>
      </c>
      <c r="F3034" s="193">
        <f>IFERROR(_xll.qlIndexFixing(IndexON,D3034,TRUE,_xll.ohTrigger(RecalcTrigger,TriggerON)),NA())</f>
        <v>1.2211556949397462E-2</v>
      </c>
      <c r="H3034" s="42">
        <f>_xll.qlCalendarAdvance(Calendar,$H3033,B3034,"f",FALSE)</f>
        <v>60742</v>
      </c>
      <c r="I3034" s="177">
        <f>_xll.qlInterestRateIndexValueDate(Index1M,$H3034)</f>
        <v>60744</v>
      </c>
      <c r="J3034" s="182">
        <f>IFERROR(_xll.qlIndexFixing(Index1M,$H3034,TRUE,_xll.ohTrigger(RecalcTrigger,Trigger1M)),NA())</f>
        <v>1.2071091992696403E-2</v>
      </c>
      <c r="K3034" s="44">
        <f>IFERROR(_xll.qlIndexFixing(Index3M,H3034,TRUE,_xll.ohTrigger(RecalcTrigger,Trigger3M)),NA())</f>
        <v>1.1833678899532947E-2</v>
      </c>
      <c r="L3034" s="44">
        <f>IFERROR(_xll.qlIndexFixing(Index6M,$H3034,TRUE,_xll.ohTrigger(RecalcTrigger,Trigger6M)),NA())</f>
        <v>1.2447495527018638E-2</v>
      </c>
      <c r="M3034" s="183">
        <f>IFERROR(_xll.qlIndexFixing(Index1Y,$H3034,TRUE,_xll.ohTrigger(RecalcTrigger,Trigger1Y)),NA())</f>
        <v>1.2454425960057232E-2</v>
      </c>
      <c r="N3034" s="182">
        <f>IFERROR(_xll.qlIndexFixing(ONIndex1M,I3034,TRUE,_xll.ohTrigger(RecalcTrigger,Trigger1M)),NA())</f>
        <v>1.2056140642933144E-2</v>
      </c>
      <c r="O3034" s="44">
        <f>IFERROR(_xll.qlIndexFixing(ONIndex3M,I3034,TRUE,_xll.ohTrigger(RecalcTrigger,Trigger3M)),NA())</f>
        <v>1.1771495652235231E-2</v>
      </c>
      <c r="P3034" s="44">
        <f>IFERROR(_xll.qlIndexFixing(ONIndex6M,I3034,TRUE,_xll.ohTrigger(RecalcTrigger,Trigger6M)),NA())</f>
        <v>1.235091824182355E-2</v>
      </c>
      <c r="Q3034" s="183">
        <f>IFERROR(_xll.qlIndexFixing(ONIndex1Y,I3034,TRUE,_xll.ohTrigger(RecalcTrigger,Trigger1Y)),NA())</f>
        <v>1.22018779627453E-2</v>
      </c>
    </row>
    <row r="3035" spans="2:17" x14ac:dyDescent="0.2">
      <c r="B3035" s="39" t="s">
        <v>42</v>
      </c>
      <c r="D3035" s="42">
        <f>_xll.qlCalendarAdvance(Calendar,$D3034,B3035,"f",FALSE)</f>
        <v>60749</v>
      </c>
      <c r="E3035" s="177">
        <f>_xll.qlInterestRateIndexValueDate(IndexON,D3035)</f>
        <v>60749</v>
      </c>
      <c r="F3035" s="193">
        <f>IFERROR(_xll.qlIndexFixing(IndexON,D3035,TRUE,_xll.ohTrigger(RecalcTrigger,TriggerON)),NA())</f>
        <v>1.2216271718852312E-2</v>
      </c>
      <c r="H3035" s="42">
        <f>_xll.qlCalendarAdvance(Calendar,$H3034,B3035,"f",FALSE)</f>
        <v>60749</v>
      </c>
      <c r="I3035" s="177">
        <f>_xll.qlInterestRateIndexValueDate(Index1M,$H3035)</f>
        <v>60751</v>
      </c>
      <c r="J3035" s="182">
        <f>IFERROR(_xll.qlIndexFixing(Index1M,$H3035,TRUE,_xll.ohTrigger(RecalcTrigger,Trigger1M)),NA())</f>
        <v>1.2076377823549422E-2</v>
      </c>
      <c r="K3035" s="44">
        <f>IFERROR(_xll.qlIndexFixing(Index3M,H3035,TRUE,_xll.ohTrigger(RecalcTrigger,Trigger3M)),NA())</f>
        <v>1.1841317181914926E-2</v>
      </c>
      <c r="L3035" s="44">
        <f>IFERROR(_xll.qlIndexFixing(Index6M,$H3035,TRUE,_xll.ohTrigger(RecalcTrigger,Trigger6M)),NA())</f>
        <v>1.2452135473455323E-2</v>
      </c>
      <c r="M3035" s="183">
        <f>IFERROR(_xll.qlIndexFixing(Index1Y,$H3035,TRUE,_xll.ohTrigger(RecalcTrigger,Trigger1Y)),NA())</f>
        <v>1.2461311631925971E-2</v>
      </c>
      <c r="N3035" s="182">
        <f>IFERROR(_xll.qlIndexFixing(ONIndex1M,I3035,TRUE,_xll.ohTrigger(RecalcTrigger,Trigger1M)),NA())</f>
        <v>1.2061430107159765E-2</v>
      </c>
      <c r="O3035" s="44">
        <f>IFERROR(_xll.qlIndexFixing(ONIndex3M,I3035,TRUE,_xll.ohTrigger(RecalcTrigger,Trigger3M)),NA())</f>
        <v>1.1779159085003599E-2</v>
      </c>
      <c r="P3035" s="44">
        <f>IFERROR(_xll.qlIndexFixing(ONIndex6M,I3035,TRUE,_xll.ohTrigger(RecalcTrigger,Trigger6M)),NA())</f>
        <v>1.2355588984975796E-2</v>
      </c>
      <c r="Q3035" s="183">
        <f>IFERROR(_xll.qlIndexFixing(ONIndex1Y,I3035,TRUE,_xll.ohTrigger(RecalcTrigger,Trigger1Y)),NA())</f>
        <v>1.2208885385627255E-2</v>
      </c>
    </row>
    <row r="3036" spans="2:17" x14ac:dyDescent="0.2">
      <c r="B3036" s="39" t="s">
        <v>42</v>
      </c>
      <c r="D3036" s="42">
        <f>_xll.qlCalendarAdvance(Calendar,$D3035,B3036,"f",FALSE)</f>
        <v>60756</v>
      </c>
      <c r="E3036" s="177">
        <f>_xll.qlInterestRateIndexValueDate(IndexON,D3036)</f>
        <v>60756</v>
      </c>
      <c r="F3036" s="193">
        <f>IFERROR(_xll.qlIndexFixing(IndexON,D3036,TRUE,_xll.ohTrigger(RecalcTrigger,TriggerON)),NA())</f>
        <v>1.2220981571680056E-2</v>
      </c>
      <c r="H3036" s="42">
        <f>_xll.qlCalendarAdvance(Calendar,$H3035,B3036,"f",FALSE)</f>
        <v>60756</v>
      </c>
      <c r="I3036" s="177">
        <f>_xll.qlInterestRateIndexValueDate(Index1M,$H3036)</f>
        <v>60758</v>
      </c>
      <c r="J3036" s="182">
        <f>IFERROR(_xll.qlIndexFixing(Index1M,$H3036,TRUE,_xll.ohTrigger(RecalcTrigger,Trigger1M)),NA())</f>
        <v>1.208165808213979E-2</v>
      </c>
      <c r="K3036" s="44">
        <f>IFERROR(_xll.qlIndexFixing(Index3M,H3036,TRUE,_xll.ohTrigger(RecalcTrigger,Trigger3M)),NA())</f>
        <v>1.1849685475062904E-2</v>
      </c>
      <c r="L3036" s="44">
        <f>IFERROR(_xll.qlIndexFixing(Index6M,$H3036,TRUE,_xll.ohTrigger(RecalcTrigger,Trigger6M)),NA())</f>
        <v>1.2458403742569906E-2</v>
      </c>
      <c r="M3036" s="183">
        <f>IFERROR(_xll.qlIndexFixing(Index1Y,$H3036,TRUE,_xll.ohTrigger(RecalcTrigger,Trigger1Y)),NA())</f>
        <v>1.246818884794499E-2</v>
      </c>
      <c r="N3036" s="182">
        <f>IFERROR(_xll.qlIndexFixing(ONIndex1M,I3036,TRUE,_xll.ohTrigger(RecalcTrigger,Trigger1M)),NA())</f>
        <v>1.2066714034935089E-2</v>
      </c>
      <c r="O3036" s="44">
        <f>IFERROR(_xll.qlIndexFixing(ONIndex3M,I3036,TRUE,_xll.ohTrigger(RecalcTrigger,Trigger3M)),NA())</f>
        <v>1.1786814480201357E-2</v>
      </c>
      <c r="P3036" s="44">
        <f>IFERROR(_xll.qlIndexFixing(ONIndex6M,I3036,TRUE,_xll.ohTrigger(RecalcTrigger,Trigger6M)),NA())</f>
        <v>1.2360255059782332E-2</v>
      </c>
      <c r="Q3036" s="183">
        <f>IFERROR(_xll.qlIndexFixing(ONIndex1Y,I3036,TRUE,_xll.ohTrigger(RecalcTrigger,Trigger1Y)),NA())</f>
        <v>1.2215885110666846E-2</v>
      </c>
    </row>
    <row r="3037" spans="2:17" x14ac:dyDescent="0.2">
      <c r="B3037" s="39" t="s">
        <v>42</v>
      </c>
      <c r="D3037" s="42">
        <f>_xll.qlCalendarAdvance(Calendar,$D3036,B3037,"f",FALSE)</f>
        <v>60763</v>
      </c>
      <c r="E3037" s="177">
        <f>_xll.qlInterestRateIndexValueDate(IndexON,D3037)</f>
        <v>60763</v>
      </c>
      <c r="F3037" s="193">
        <f>IFERROR(_xll.qlIndexFixing(IndexON,D3037,TRUE,_xll.ohTrigger(RecalcTrigger,TriggerON)),NA())</f>
        <v>1.2225686490374699E-2</v>
      </c>
      <c r="H3037" s="42">
        <f>_xll.qlCalendarAdvance(Calendar,$H3036,B3037,"f",FALSE)</f>
        <v>60763</v>
      </c>
      <c r="I3037" s="177">
        <f>_xll.qlInterestRateIndexValueDate(Index1M,$H3037)</f>
        <v>60765</v>
      </c>
      <c r="J3037" s="182">
        <f>IFERROR(_xll.qlIndexFixing(Index1M,$H3037,TRUE,_xll.ohTrigger(RecalcTrigger,Trigger1M)),NA())</f>
        <v>1.2086932748645862E-2</v>
      </c>
      <c r="K3037" s="44">
        <f>IFERROR(_xll.qlIndexFixing(Index3M,H3037,TRUE,_xll.ohTrigger(RecalcTrigger,Trigger3M)),NA())</f>
        <v>1.1857306953581632E-2</v>
      </c>
      <c r="L3037" s="44">
        <f>IFERROR(_xll.qlIndexFixing(Index6M,$H3037,TRUE,_xll.ohTrigger(RecalcTrigger,Trigger6M)),NA())</f>
        <v>1.2463033248176733E-2</v>
      </c>
      <c r="M3037" s="183">
        <f>IFERROR(_xll.qlIndexFixing(Index1Y,$H3037,TRUE,_xll.ohTrigger(RecalcTrigger,Trigger1Y)),NA())</f>
        <v>1.2475057580081262E-2</v>
      </c>
      <c r="N3037" s="182">
        <f>IFERROR(_xll.qlIndexFixing(ONIndex1M,I3037,TRUE,_xll.ohTrigger(RecalcTrigger,Trigger1M)),NA())</f>
        <v>1.2071992406594845E-2</v>
      </c>
      <c r="O3037" s="44">
        <f>IFERROR(_xll.qlIndexFixing(ONIndex3M,I3037,TRUE,_xll.ohTrigger(RecalcTrigger,Trigger3M)),NA())</f>
        <v>1.1794461809131462E-2</v>
      </c>
      <c r="P3037" s="44">
        <f>IFERROR(_xll.qlIndexFixing(ONIndex6M,I3037,TRUE,_xll.ohTrigger(RecalcTrigger,Trigger6M)),NA())</f>
        <v>1.2364916448337482E-2</v>
      </c>
      <c r="Q3037" s="183">
        <f>IFERROR(_xll.qlIndexFixing(ONIndex1Y,I3037,TRUE,_xll.ohTrigger(RecalcTrigger,Trigger1Y)),NA())</f>
        <v>1.2222877110446007E-2</v>
      </c>
    </row>
    <row r="3038" spans="2:17" x14ac:dyDescent="0.2">
      <c r="B3038" s="39" t="s">
        <v>42</v>
      </c>
      <c r="D3038" s="42">
        <f>_xll.qlCalendarAdvance(Calendar,$D3037,B3038,"f",FALSE)</f>
        <v>60770</v>
      </c>
      <c r="E3038" s="177">
        <f>_xll.qlInterestRateIndexValueDate(IndexON,D3038)</f>
        <v>60770</v>
      </c>
      <c r="F3038" s="193">
        <f>IFERROR(_xll.qlIndexFixing(IndexON,D3038,TRUE,_xll.ohTrigger(RecalcTrigger,TriggerON)),NA())</f>
        <v>1.2230386457350306E-2</v>
      </c>
      <c r="H3038" s="42">
        <f>_xll.qlCalendarAdvance(Calendar,$H3037,B3038,"f",FALSE)</f>
        <v>60770</v>
      </c>
      <c r="I3038" s="177">
        <f>_xll.qlInterestRateIndexValueDate(Index1M,$H3038)</f>
        <v>60772</v>
      </c>
      <c r="J3038" s="182">
        <f>IFERROR(_xll.qlIndexFixing(Index1M,$H3038,TRUE,_xll.ohTrigger(RecalcTrigger,Trigger1M)),NA())</f>
        <v>1.2092201803260982E-2</v>
      </c>
      <c r="K3038" s="44">
        <f>IFERROR(_xll.qlIndexFixing(Index3M,H3038,TRUE,_xll.ohTrigger(RecalcTrigger,Trigger3M)),NA())</f>
        <v>1.1864920156665241E-2</v>
      </c>
      <c r="L3038" s="44">
        <f>IFERROR(_xll.qlIndexFixing(Index6M,$H3038,TRUE,_xll.ohTrigger(RecalcTrigger,Trigger6M)),NA())</f>
        <v>1.2467657800302921E-2</v>
      </c>
      <c r="M3038" s="183">
        <f>IFERROR(_xll.qlIndexFixing(Index1Y,$H3038,TRUE,_xll.ohTrigger(RecalcTrigger,Trigger1Y)),NA())</f>
        <v>1.248191780030198E-2</v>
      </c>
      <c r="N3038" s="182">
        <f>IFERROR(_xll.qlIndexFixing(ONIndex1M,I3038,TRUE,_xll.ohTrigger(RecalcTrigger,Trigger1M)),NA())</f>
        <v>1.2077265202394827E-2</v>
      </c>
      <c r="O3038" s="44">
        <f>IFERROR(_xll.qlIndexFixing(ONIndex3M,I3038,TRUE,_xll.ohTrigger(RecalcTrigger,Trigger3M)),NA())</f>
        <v>1.1802101043096869E-2</v>
      </c>
      <c r="P3038" s="44">
        <f>IFERROR(_xll.qlIndexFixing(ONIndex6M,I3038,TRUE,_xll.ohTrigger(RecalcTrigger,Trigger6M)),NA())</f>
        <v>1.2369573132255951E-2</v>
      </c>
      <c r="Q3038" s="183">
        <f>IFERROR(_xll.qlIndexFixing(ONIndex1Y,I3038,TRUE,_xll.ohTrigger(RecalcTrigger,Trigger1Y)),NA())</f>
        <v>1.2229861357546667E-2</v>
      </c>
    </row>
    <row r="3039" spans="2:17" x14ac:dyDescent="0.2">
      <c r="B3039" s="39" t="s">
        <v>42</v>
      </c>
      <c r="D3039" s="42">
        <f>_xll.qlCalendarAdvance(Calendar,$D3038,B3039,"f",FALSE)</f>
        <v>60777</v>
      </c>
      <c r="E3039" s="177">
        <f>_xll.qlInterestRateIndexValueDate(IndexON,D3039)</f>
        <v>60777</v>
      </c>
      <c r="F3039" s="193">
        <f>IFERROR(_xll.qlIndexFixing(IndexON,D3039,TRUE,_xll.ohTrigger(RecalcTrigger,TriggerON)),NA())</f>
        <v>1.223508145494101E-2</v>
      </c>
      <c r="H3039" s="42">
        <f>_xll.qlCalendarAdvance(Calendar,$H3038,B3039,"f",FALSE)</f>
        <v>60777</v>
      </c>
      <c r="I3039" s="177">
        <f>_xll.qlInterestRateIndexValueDate(Index1M,$H3039)</f>
        <v>60779</v>
      </c>
      <c r="J3039" s="182">
        <f>IFERROR(_xll.qlIndexFixing(Index1M,$H3039,TRUE,_xll.ohTrigger(RecalcTrigger,Trigger1M)),NA())</f>
        <v>1.2097465226168502E-2</v>
      </c>
      <c r="K3039" s="44">
        <f>IFERROR(_xll.qlIndexFixing(Index3M,H3039,TRUE,_xll.ohTrigger(RecalcTrigger,Trigger3M)),NA())</f>
        <v>1.1872525055455075E-2</v>
      </c>
      <c r="L3039" s="44">
        <f>IFERROR(_xll.qlIndexFixing(Index6M,$H3039,TRUE,_xll.ohTrigger(RecalcTrigger,Trigger6M)),NA())</f>
        <v>1.2472277380733365E-2</v>
      </c>
      <c r="M3039" s="183">
        <f>IFERROR(_xll.qlIndexFixing(Index1Y,$H3039,TRUE,_xll.ohTrigger(RecalcTrigger,Trigger1Y)),NA())</f>
        <v>1.2488769480573673E-2</v>
      </c>
      <c r="N3039" s="182">
        <f>IFERROR(_xll.qlIndexFixing(ONIndex1M,I3039,TRUE,_xll.ohTrigger(RecalcTrigger,Trigger1M)),NA())</f>
        <v>1.2082532402351021E-2</v>
      </c>
      <c r="O3039" s="44">
        <f>IFERROR(_xll.qlIndexFixing(ONIndex3M,I3039,TRUE,_xll.ohTrigger(RecalcTrigger,Trigger3M)),NA())</f>
        <v>1.1809732153400532E-2</v>
      </c>
      <c r="P3039" s="44">
        <f>IFERROR(_xll.qlIndexFixing(ONIndex6M,I3039,TRUE,_xll.ohTrigger(RecalcTrigger,Trigger6M)),NA())</f>
        <v>1.2374225093951807E-2</v>
      </c>
      <c r="Q3039" s="183">
        <f>IFERROR(_xll.qlIndexFixing(ONIndex1Y,I3039,TRUE,_xll.ohTrigger(RecalcTrigger,Trigger1Y)),NA())</f>
        <v>1.2236837824151081E-2</v>
      </c>
    </row>
    <row r="3040" spans="2:17" x14ac:dyDescent="0.2">
      <c r="B3040" s="39" t="s">
        <v>42</v>
      </c>
      <c r="D3040" s="42">
        <f>_xll.qlCalendarAdvance(Calendar,$D3039,B3040,"f",FALSE)</f>
        <v>60784</v>
      </c>
      <c r="E3040" s="177">
        <f>_xll.qlInterestRateIndexValueDate(IndexON,D3040)</f>
        <v>60784</v>
      </c>
      <c r="F3040" s="193">
        <f>IFERROR(_xll.qlIndexFixing(IndexON,D3040,TRUE,_xll.ohTrigger(RecalcTrigger,TriggerON)),NA())</f>
        <v>1.2239771465480942E-2</v>
      </c>
      <c r="H3040" s="42">
        <f>_xll.qlCalendarAdvance(Calendar,$H3039,B3040,"f",FALSE)</f>
        <v>60784</v>
      </c>
      <c r="I3040" s="177">
        <f>_xll.qlInterestRateIndexValueDate(Index1M,$H3040)</f>
        <v>60786</v>
      </c>
      <c r="J3040" s="182">
        <f>IFERROR(_xll.qlIndexFixing(Index1M,$H3040,TRUE,_xll.ohTrigger(RecalcTrigger,Trigger1M)),NA())</f>
        <v>1.210272299755677E-2</v>
      </c>
      <c r="K3040" s="44">
        <f>IFERROR(_xll.qlIndexFixing(Index3M,H3040,TRUE,_xll.ohTrigger(RecalcTrigger,Trigger3M)),NA())</f>
        <v>1.1880121621091611E-2</v>
      </c>
      <c r="L3040" s="44">
        <f>IFERROR(_xll.qlIndexFixing(Index6M,$H3040,TRUE,_xll.ohTrigger(RecalcTrigger,Trigger6M)),NA())</f>
        <v>1.2475261149122644E-2</v>
      </c>
      <c r="M3040" s="183">
        <f>IFERROR(_xll.qlIndexFixing(Index1Y,$H3040,TRUE,_xll.ohTrigger(RecalcTrigger,Trigger1Y)),NA())</f>
        <v>1.2495612592862223E-2</v>
      </c>
      <c r="N3040" s="182">
        <f>IFERROR(_xll.qlIndexFixing(ONIndex1M,I3040,TRUE,_xll.ohTrigger(RecalcTrigger,Trigger1M)),NA())</f>
        <v>1.2087793986799156E-2</v>
      </c>
      <c r="O3040" s="44">
        <f>IFERROR(_xll.qlIndexFixing(ONIndex3M,I3040,TRUE,_xll.ohTrigger(RecalcTrigger,Trigger3M)),NA())</f>
        <v>1.1817355111265471E-2</v>
      </c>
      <c r="P3040" s="44">
        <f>IFERROR(_xll.qlIndexFixing(ONIndex6M,I3040,TRUE,_xll.ohTrigger(RecalcTrigger,Trigger6M)),NA())</f>
        <v>1.2378872314879885E-2</v>
      </c>
      <c r="Q3040" s="183">
        <f>IFERROR(_xll.qlIndexFixing(ONIndex1Y,I3040,TRUE,_xll.ohTrigger(RecalcTrigger,Trigger1Y)),NA())</f>
        <v>1.2243806483080988E-2</v>
      </c>
    </row>
    <row r="3041" spans="2:17" x14ac:dyDescent="0.2">
      <c r="B3041" s="39" t="s">
        <v>42</v>
      </c>
      <c r="D3041" s="42">
        <f>_xll.qlCalendarAdvance(Calendar,$D3040,B3041,"f",FALSE)</f>
        <v>60791</v>
      </c>
      <c r="E3041" s="177">
        <f>_xll.qlInterestRateIndexValueDate(IndexON,D3041)</f>
        <v>60791</v>
      </c>
      <c r="F3041" s="193">
        <f>IFERROR(_xll.qlIndexFixing(IndexON,D3041,TRUE,_xll.ohTrigger(RecalcTrigger,TriggerON)),NA())</f>
        <v>1.2244456471384169E-2</v>
      </c>
      <c r="H3041" s="42">
        <f>_xll.qlCalendarAdvance(Calendar,$H3040,B3041,"f",FALSE)</f>
        <v>60791</v>
      </c>
      <c r="I3041" s="177">
        <f>_xll.qlInterestRateIndexValueDate(Index1M,$H3041)</f>
        <v>60793</v>
      </c>
      <c r="J3041" s="182">
        <f>IFERROR(_xll.qlIndexFixing(Index1M,$H3041,TRUE,_xll.ohTrigger(RecalcTrigger,Trigger1M)),NA())</f>
        <v>1.2107975097609136E-2</v>
      </c>
      <c r="K3041" s="44">
        <f>IFERROR(_xll.qlIndexFixing(Index3M,H3041,TRUE,_xll.ohTrigger(RecalcTrigger,Trigger3M)),NA())</f>
        <v>1.1887709824716194E-2</v>
      </c>
      <c r="L3041" s="44">
        <f>IFERROR(_xll.qlIndexFixing(Index6M,$H3041,TRUE,_xll.ohTrigger(RecalcTrigger,Trigger6M)),NA())</f>
        <v>1.2479871345465793E-2</v>
      </c>
      <c r="M3041" s="183">
        <f>IFERROR(_xll.qlIndexFixing(Index1Y,$H3041,TRUE,_xll.ohTrigger(RecalcTrigger,Trigger1Y)),NA())</f>
        <v>1.2502447109133067E-2</v>
      </c>
      <c r="N3041" s="182">
        <f>IFERROR(_xll.qlIndexFixing(ONIndex1M,I3041,TRUE,_xll.ohTrigger(RecalcTrigger,Trigger1M)),NA())</f>
        <v>1.2093049935995026E-2</v>
      </c>
      <c r="O3041" s="44">
        <f>IFERROR(_xll.qlIndexFixing(ONIndex3M,I3041,TRUE,_xll.ohTrigger(RecalcTrigger,Trigger3M)),NA())</f>
        <v>1.1824969887834769E-2</v>
      </c>
      <c r="P3041" s="44">
        <f>IFERROR(_xll.qlIndexFixing(ONIndex6M,I3041,TRUE,_xll.ohTrigger(RecalcTrigger,Trigger6M)),NA())</f>
        <v>1.2383514777214444E-2</v>
      </c>
      <c r="Q3041" s="183">
        <f>IFERROR(_xll.qlIndexFixing(ONIndex1Y,I3041,TRUE,_xll.ohTrigger(RecalcTrigger,Trigger1Y)),NA())</f>
        <v>1.2250767306598576E-2</v>
      </c>
    </row>
    <row r="3042" spans="2:17" x14ac:dyDescent="0.2">
      <c r="B3042" s="39" t="s">
        <v>42</v>
      </c>
      <c r="D3042" s="42">
        <f>_xll.qlCalendarAdvance(Calendar,$D3041,B3042,"f",FALSE)</f>
        <v>60798</v>
      </c>
      <c r="E3042" s="177">
        <f>_xll.qlInterestRateIndexValueDate(IndexON,D3042)</f>
        <v>60798</v>
      </c>
      <c r="F3042" s="193">
        <f>IFERROR(_xll.qlIndexFixing(IndexON,D3042,TRUE,_xll.ohTrigger(RecalcTrigger,TriggerON)),NA())</f>
        <v>1.2249136455144694E-2</v>
      </c>
      <c r="H3042" s="42">
        <f>_xll.qlCalendarAdvance(Calendar,$H3041,B3042,"f",FALSE)</f>
        <v>60798</v>
      </c>
      <c r="I3042" s="177">
        <f>_xll.qlInterestRateIndexValueDate(Index1M,$H3042)</f>
        <v>60800</v>
      </c>
      <c r="J3042" s="182">
        <f>IFERROR(_xll.qlIndexFixing(Index1M,$H3042,TRUE,_xll.ohTrigger(RecalcTrigger,Trigger1M)),NA())</f>
        <v>1.2113221506511451E-2</v>
      </c>
      <c r="K3042" s="44">
        <f>IFERROR(_xll.qlIndexFixing(Index3M,H3042,TRUE,_xll.ohTrigger(RecalcTrigger,Trigger3M)),NA())</f>
        <v>1.1895289637469303E-2</v>
      </c>
      <c r="L3042" s="44">
        <f>IFERROR(_xll.qlIndexFixing(Index6M,$H3042,TRUE,_xll.ohTrigger(RecalcTrigger,Trigger6M)),NA())</f>
        <v>1.2484476519714727E-2</v>
      </c>
      <c r="M3042" s="183">
        <f>IFERROR(_xll.qlIndexFixing(Index1Y,$H3042,TRUE,_xll.ohTrigger(RecalcTrigger,Trigger1Y)),NA())</f>
        <v>1.2509273001350987E-2</v>
      </c>
      <c r="N3042" s="182">
        <f>IFERROR(_xll.qlIndexFixing(ONIndex1M,I3042,TRUE,_xll.ohTrigger(RecalcTrigger,Trigger1M)),NA())</f>
        <v>1.2098300230034553E-2</v>
      </c>
      <c r="O3042" s="44">
        <f>IFERROR(_xll.qlIndexFixing(ONIndex3M,I3042,TRUE,_xll.ohTrigger(RecalcTrigger,Trigger3M)),NA())</f>
        <v>1.1832576454731125E-2</v>
      </c>
      <c r="P3042" s="44">
        <f>IFERROR(_xll.qlIndexFixing(ONIndex6M,I3042,TRUE,_xll.ohTrigger(RecalcTrigger,Trigger6M)),NA())</f>
        <v>1.2388152462889934E-2</v>
      </c>
      <c r="Q3042" s="183">
        <f>IFERROR(_xll.qlIndexFixing(ONIndex1Y,I3042,TRUE,_xll.ohTrigger(RecalcTrigger,Trigger1Y)),NA())</f>
        <v>1.2257720267365713E-2</v>
      </c>
    </row>
    <row r="3043" spans="2:17" x14ac:dyDescent="0.2">
      <c r="B3043" s="39" t="s">
        <v>42</v>
      </c>
      <c r="D3043" s="42">
        <f>_xll.qlCalendarAdvance(Calendar,$D3042,B3043,"f",FALSE)</f>
        <v>60805</v>
      </c>
      <c r="E3043" s="177">
        <f>_xll.qlInterestRateIndexValueDate(IndexON,D3043)</f>
        <v>60805</v>
      </c>
      <c r="F3043" s="193">
        <f>IFERROR(_xll.qlIndexFixing(IndexON,D3043,TRUE,_xll.ohTrigger(RecalcTrigger,TriggerON)),NA())</f>
        <v>1.2253811399016712E-2</v>
      </c>
      <c r="H3043" s="42">
        <f>_xll.qlCalendarAdvance(Calendar,$H3042,B3043,"f",FALSE)</f>
        <v>60805</v>
      </c>
      <c r="I3043" s="177">
        <f>_xll.qlInterestRateIndexValueDate(Index1M,$H3043)</f>
        <v>60807</v>
      </c>
      <c r="J3043" s="182">
        <f>IFERROR(_xll.qlIndexFixing(Index1M,$H3043,TRUE,_xll.ohTrigger(RecalcTrigger,Trigger1M)),NA())</f>
        <v>1.2118462204452063E-2</v>
      </c>
      <c r="K3043" s="44">
        <f>IFERROR(_xll.qlIndexFixing(Index3M,H3043,TRUE,_xll.ohTrigger(RecalcTrigger,Trigger3M)),NA())</f>
        <v>1.190286103049228E-2</v>
      </c>
      <c r="L3043" s="44">
        <f>IFERROR(_xll.qlIndexFixing(Index6M,$H3043,TRUE,_xll.ohTrigger(RecalcTrigger,Trigger6M)),NA())</f>
        <v>1.2489076653658003E-2</v>
      </c>
      <c r="M3043" s="183">
        <f>IFERROR(_xll.qlIndexFixing(Index1Y,$H3043,TRUE,_xll.ohTrigger(RecalcTrigger,Trigger1Y)),NA())</f>
        <v>1.2516090241480328E-2</v>
      </c>
      <c r="N3043" s="182">
        <f>IFERROR(_xll.qlIndexFixing(ONIndex1M,I3043,TRUE,_xll.ohTrigger(RecalcTrigger,Trigger1M)),NA())</f>
        <v>1.2103544849333403E-2</v>
      </c>
      <c r="O3043" s="44">
        <f>IFERROR(_xll.qlIndexFixing(ONIndex3M,I3043,TRUE,_xll.ohTrigger(RecalcTrigger,Trigger3M)),NA())</f>
        <v>1.1840174782777879E-2</v>
      </c>
      <c r="P3043" s="44">
        <f>IFERROR(_xll.qlIndexFixing(ONIndex6M,I3043,TRUE,_xll.ohTrigger(RecalcTrigger,Trigger6M)),NA())</f>
        <v>1.2392785353840807E-2</v>
      </c>
      <c r="Q3043" s="183">
        <f>IFERROR(_xll.qlIndexFixing(ONIndex1Y,I3043,TRUE,_xll.ohTrigger(RecalcTrigger,Trigger1Y)),NA())</f>
        <v>1.2264665337724523E-2</v>
      </c>
    </row>
    <row r="3044" spans="2:17" x14ac:dyDescent="0.2">
      <c r="B3044" s="39" t="s">
        <v>42</v>
      </c>
      <c r="D3044" s="42">
        <f>_xll.qlCalendarAdvance(Calendar,$D3043,B3044,"f",FALSE)</f>
        <v>60812</v>
      </c>
      <c r="E3044" s="177">
        <f>_xll.qlInterestRateIndexValueDate(IndexON,D3044)</f>
        <v>60812</v>
      </c>
      <c r="F3044" s="193">
        <f>IFERROR(_xll.qlIndexFixing(IndexON,D3044,TRUE,_xll.ohTrigger(RecalcTrigger,TriggerON)),NA())</f>
        <v>1.2258481285414291E-2</v>
      </c>
      <c r="H3044" s="42">
        <f>_xll.qlCalendarAdvance(Calendar,$H3043,B3044,"f",FALSE)</f>
        <v>60812</v>
      </c>
      <c r="I3044" s="177">
        <f>_xll.qlInterestRateIndexValueDate(Index1M,$H3044)</f>
        <v>60814</v>
      </c>
      <c r="J3044" s="182">
        <f>IFERROR(_xll.qlIndexFixing(Index1M,$H3044,TRUE,_xll.ohTrigger(RecalcTrigger,Trigger1M)),NA())</f>
        <v>1.2123697171609327E-2</v>
      </c>
      <c r="K3044" s="44">
        <f>IFERROR(_xll.qlIndexFixing(Index3M,H3044,TRUE,_xll.ohTrigger(RecalcTrigger,Trigger3M)),NA())</f>
        <v>1.1910423974923865E-2</v>
      </c>
      <c r="L3044" s="44">
        <f>IFERROR(_xll.qlIndexFixing(Index6M,$H3044,TRUE,_xll.ohTrigger(RecalcTrigger,Trigger6M)),NA())</f>
        <v>1.2495300069913827E-2</v>
      </c>
      <c r="M3044" s="183">
        <f>IFERROR(_xll.qlIndexFixing(Index1Y,$H3044,TRUE,_xll.ohTrigger(RecalcTrigger,Trigger1Y)),NA())</f>
        <v>1.2522898801484994E-2</v>
      </c>
      <c r="N3044" s="182">
        <f>IFERROR(_xll.qlIndexFixing(ONIndex1M,I3044,TRUE,_xll.ohTrigger(RecalcTrigger,Trigger1M)),NA())</f>
        <v>1.2108783773907561E-2</v>
      </c>
      <c r="O3044" s="44">
        <f>IFERROR(_xll.qlIndexFixing(ONIndex3M,I3044,TRUE,_xll.ohTrigger(RecalcTrigger,Trigger3M)),NA())</f>
        <v>1.1847764843677666E-2</v>
      </c>
      <c r="P3044" s="44">
        <f>IFERROR(_xll.qlIndexFixing(ONIndex6M,I3044,TRUE,_xll.ohTrigger(RecalcTrigger,Trigger6M)),NA())</f>
        <v>1.2397413431841642E-2</v>
      </c>
      <c r="Q3044" s="183">
        <f>IFERROR(_xll.qlIndexFixing(ONIndex1Y,I3044,TRUE,_xll.ohTrigger(RecalcTrigger,Trigger1Y)),NA())</f>
        <v>1.2271602490177003E-2</v>
      </c>
    </row>
    <row r="3045" spans="2:17" x14ac:dyDescent="0.2">
      <c r="B3045" s="39" t="s">
        <v>42</v>
      </c>
      <c r="D3045" s="42">
        <f>_xll.qlCalendarAdvance(Calendar,$D3044,B3045,"f",FALSE)</f>
        <v>60819</v>
      </c>
      <c r="E3045" s="177">
        <f>_xll.qlInterestRateIndexValueDate(IndexON,D3045)</f>
        <v>60819</v>
      </c>
      <c r="F3045" s="193">
        <f>IFERROR(_xll.qlIndexFixing(IndexON,D3045,TRUE,_xll.ohTrigger(RecalcTrigger,TriggerON)),NA())</f>
        <v>1.2263146096671562E-2</v>
      </c>
      <c r="H3045" s="42">
        <f>_xll.qlCalendarAdvance(Calendar,$H3044,B3045,"f",FALSE)</f>
        <v>60819</v>
      </c>
      <c r="I3045" s="177">
        <f>_xll.qlInterestRateIndexValueDate(Index1M,$H3045)</f>
        <v>60821</v>
      </c>
      <c r="J3045" s="182">
        <f>IFERROR(_xll.qlIndexFixing(Index1M,$H3045,TRUE,_xll.ohTrigger(RecalcTrigger,Trigger1M)),NA())</f>
        <v>1.2128926388176586E-2</v>
      </c>
      <c r="K3045" s="44">
        <f>IFERROR(_xll.qlIndexFixing(Index3M,H3045,TRUE,_xll.ohTrigger(RecalcTrigger,Trigger3M)),NA())</f>
        <v>1.1917978441906275E-2</v>
      </c>
      <c r="L3045" s="44">
        <f>IFERROR(_xll.qlIndexFixing(Index6M,$H3045,TRUE,_xll.ohTrigger(RecalcTrigger,Trigger6M)),NA())</f>
        <v>1.2499889437646553E-2</v>
      </c>
      <c r="M3045" s="183">
        <f>IFERROR(_xll.qlIndexFixing(Index1Y,$H3045,TRUE,_xll.ohTrigger(RecalcTrigger,Trigger1Y)),NA())</f>
        <v>1.2529698653327797E-2</v>
      </c>
      <c r="N3045" s="182">
        <f>IFERROR(_xll.qlIndexFixing(ONIndex1M,I3045,TRUE,_xll.ohTrigger(RecalcTrigger,Trigger1M)),NA())</f>
        <v>1.2114016984012821E-2</v>
      </c>
      <c r="O3045" s="44">
        <f>IFERROR(_xll.qlIndexFixing(ONIndex3M,I3045,TRUE,_xll.ohTrigger(RecalcTrigger,Trigger3M)),NA())</f>
        <v>1.1855346608493633E-2</v>
      </c>
      <c r="P3045" s="44">
        <f>IFERROR(_xll.qlIndexFixing(ONIndex6M,I3045,TRUE,_xll.ohTrigger(RecalcTrigger,Trigger6M)),NA())</f>
        <v>1.2402036679066697E-2</v>
      </c>
      <c r="Q3045" s="183">
        <f>IFERROR(_xll.qlIndexFixing(ONIndex1Y,I3045,TRUE,_xll.ohTrigger(RecalcTrigger,Trigger1Y)),NA())</f>
        <v>1.227853169738502E-2</v>
      </c>
    </row>
    <row r="3046" spans="2:17" x14ac:dyDescent="0.2">
      <c r="B3046" s="39" t="s">
        <v>42</v>
      </c>
      <c r="D3046" s="42">
        <f>_xll.qlCalendarAdvance(Calendar,$D3045,B3046,"f",FALSE)</f>
        <v>60826</v>
      </c>
      <c r="E3046" s="177">
        <f>_xll.qlInterestRateIndexValueDate(IndexON,D3046)</f>
        <v>60826</v>
      </c>
      <c r="F3046" s="193">
        <f>IFERROR(_xll.qlIndexFixing(IndexON,D3046,TRUE,_xll.ohTrigger(RecalcTrigger,TriggerON)),NA())</f>
        <v>1.2267805815442401E-2</v>
      </c>
      <c r="H3046" s="42">
        <f>_xll.qlCalendarAdvance(Calendar,$H3045,B3046,"f",FALSE)</f>
        <v>60826</v>
      </c>
      <c r="I3046" s="177">
        <f>_xll.qlInterestRateIndexValueDate(Index1M,$H3046)</f>
        <v>60828</v>
      </c>
      <c r="J3046" s="182">
        <f>IFERROR(_xll.qlIndexFixing(Index1M,$H3046,TRUE,_xll.ohTrigger(RecalcTrigger,Trigger1M)),NA())</f>
        <v>1.2134149834337193E-2</v>
      </c>
      <c r="K3046" s="44">
        <f>IFERROR(_xll.qlIndexFixing(Index3M,H3046,TRUE,_xll.ohTrigger(RecalcTrigger,Trigger3M)),NA())</f>
        <v>1.1925524402577374E-2</v>
      </c>
      <c r="L3046" s="44">
        <f>IFERROR(_xll.qlIndexFixing(Index6M,$H3046,TRUE,_xll.ohTrigger(RecalcTrigger,Trigger6M)),NA())</f>
        <v>1.2504473706175637E-2</v>
      </c>
      <c r="M3046" s="183">
        <f>IFERROR(_xll.qlIndexFixing(Index1Y,$H3046,TRUE,_xll.ohTrigger(RecalcTrigger,Trigger1Y)),NA())</f>
        <v>1.2536489768971768E-2</v>
      </c>
      <c r="N3046" s="182">
        <f>IFERROR(_xll.qlIndexFixing(ONIndex1M,I3046,TRUE,_xll.ohTrigger(RecalcTrigger,Trigger1M)),NA())</f>
        <v>1.2119244459904976E-2</v>
      </c>
      <c r="O3046" s="44">
        <f>IFERROR(_xll.qlIndexFixing(ONIndex3M,I3046,TRUE,_xll.ohTrigger(RecalcTrigger,Trigger3M)),NA())</f>
        <v>1.18629200484488E-2</v>
      </c>
      <c r="P3046" s="44">
        <f>IFERROR(_xll.qlIndexFixing(ONIndex6M,I3046,TRUE,_xll.ohTrigger(RecalcTrigger,Trigger6M)),NA())</f>
        <v>1.2406655077290552E-2</v>
      </c>
      <c r="Q3046" s="183">
        <f>IFERROR(_xll.qlIndexFixing(ONIndex1Y,I3046,TRUE,_xll.ohTrigger(RecalcTrigger,Trigger1Y)),NA())</f>
        <v>1.2285452931610763E-2</v>
      </c>
    </row>
    <row r="3047" spans="2:17" x14ac:dyDescent="0.2">
      <c r="B3047" s="39" t="s">
        <v>42</v>
      </c>
      <c r="D3047" s="42">
        <f>_xll.qlCalendarAdvance(Calendar,$D3046,B3047,"f",FALSE)</f>
        <v>60833</v>
      </c>
      <c r="E3047" s="177">
        <f>_xll.qlInterestRateIndexValueDate(IndexON,D3047)</f>
        <v>60833</v>
      </c>
      <c r="F3047" s="193">
        <f>IFERROR(_xll.qlIndexFixing(IndexON,D3047,TRUE,_xll.ohTrigger(RecalcTrigger,TriggerON)),NA())</f>
        <v>1.2272460423661258E-2</v>
      </c>
      <c r="H3047" s="42">
        <f>_xll.qlCalendarAdvance(Calendar,$H3046,B3047,"f",FALSE)</f>
        <v>60833</v>
      </c>
      <c r="I3047" s="177">
        <f>_xll.qlInterestRateIndexValueDate(Index1M,$H3047)</f>
        <v>60835</v>
      </c>
      <c r="J3047" s="182">
        <f>IFERROR(_xll.qlIndexFixing(Index1M,$H3047,TRUE,_xll.ohTrigger(RecalcTrigger,Trigger1M)),NA())</f>
        <v>1.2139367490279496E-2</v>
      </c>
      <c r="K3047" s="44">
        <f>IFERROR(_xll.qlIndexFixing(Index3M,H3047,TRUE,_xll.ohTrigger(RecalcTrigger,Trigger3M)),NA())</f>
        <v>1.1933061828077645E-2</v>
      </c>
      <c r="L3047" s="44">
        <f>IFERROR(_xll.qlIndexFixing(Index6M,$H3047,TRUE,_xll.ohTrigger(RecalcTrigger,Trigger6M)),NA())</f>
        <v>1.2509052857284257E-2</v>
      </c>
      <c r="M3047" s="183">
        <f>IFERROR(_xll.qlIndexFixing(Index1Y,$H3047,TRUE,_xll.ohTrigger(RecalcTrigger,Trigger1Y)),NA())</f>
        <v>1.2543272120379279E-2</v>
      </c>
      <c r="N3047" s="182">
        <f>IFERROR(_xll.qlIndexFixing(ONIndex1M,I3047,TRUE,_xll.ohTrigger(RecalcTrigger,Trigger1M)),NA())</f>
        <v>1.2124466181759885E-2</v>
      </c>
      <c r="O3047" s="44">
        <f>IFERROR(_xll.qlIndexFixing(ONIndex3M,I3047,TRUE,_xll.ohTrigger(RecalcTrigger,Trigger3M)),NA())</f>
        <v>1.1870485134766184E-2</v>
      </c>
      <c r="P3047" s="44">
        <f>IFERROR(_xll.qlIndexFixing(ONIndex6M,I3047,TRUE,_xll.ohTrigger(RecalcTrigger,Trigger6M)),NA())</f>
        <v>1.2411268608527593E-2</v>
      </c>
      <c r="Q3047" s="183">
        <f>IFERROR(_xll.qlIndexFixing(ONIndex1Y,I3047,TRUE,_xll.ohTrigger(RecalcTrigger,Trigger1Y)),NA())</f>
        <v>1.2292366165436164E-2</v>
      </c>
    </row>
    <row r="3048" spans="2:17" x14ac:dyDescent="0.2">
      <c r="B3048" s="39" t="s">
        <v>42</v>
      </c>
      <c r="D3048" s="42">
        <f>_xll.qlCalendarAdvance(Calendar,$D3047,B3048,"f",FALSE)</f>
        <v>60840</v>
      </c>
      <c r="E3048" s="177">
        <f>_xll.qlInterestRateIndexValueDate(IndexON,D3048)</f>
        <v>60840</v>
      </c>
      <c r="F3048" s="193">
        <f>IFERROR(_xll.qlIndexFixing(IndexON,D3048,TRUE,_xll.ohTrigger(RecalcTrigger,TriggerON)),NA())</f>
        <v>1.2277109904061945E-2</v>
      </c>
      <c r="H3048" s="42">
        <f>_xll.qlCalendarAdvance(Calendar,$H3047,B3048,"f",FALSE)</f>
        <v>60840</v>
      </c>
      <c r="I3048" s="177">
        <f>_xll.qlInterestRateIndexValueDate(Index1M,$H3048)</f>
        <v>60842</v>
      </c>
      <c r="J3048" s="182">
        <f>IFERROR(_xll.qlIndexFixing(Index1M,$H3048,TRUE,_xll.ohTrigger(RecalcTrigger,Trigger1M)),NA())</f>
        <v>1.2144579336181849E-2</v>
      </c>
      <c r="K3048" s="44">
        <f>IFERROR(_xll.qlIndexFixing(Index3M,H3048,TRUE,_xll.ohTrigger(RecalcTrigger,Trigger3M)),NA())</f>
        <v>1.1940590689548428E-2</v>
      </c>
      <c r="L3048" s="44">
        <f>IFERROR(_xll.qlIndexFixing(Index6M,$H3048,TRUE,_xll.ohTrigger(RecalcTrigger,Trigger6M)),NA())</f>
        <v>1.2513626872756445E-2</v>
      </c>
      <c r="M3048" s="183">
        <f>IFERROR(_xll.qlIndexFixing(Index1Y,$H3048,TRUE,_xll.ohTrigger(RecalcTrigger,Trigger1Y)),NA())</f>
        <v>1.2550045679511389E-2</v>
      </c>
      <c r="N3048" s="182">
        <f>IFERROR(_xll.qlIndexFixing(ONIndex1M,I3048,TRUE,_xll.ohTrigger(RecalcTrigger,Trigger1M)),NA())</f>
        <v>1.2129682129833341E-2</v>
      </c>
      <c r="O3048" s="44">
        <f>IFERROR(_xll.qlIndexFixing(ONIndex3M,I3048,TRUE,_xll.ohTrigger(RecalcTrigger,Trigger3M)),NA())</f>
        <v>1.1878041839068487E-2</v>
      </c>
      <c r="P3048" s="44">
        <f>IFERROR(_xll.qlIndexFixing(ONIndex6M,I3048,TRUE,_xll.ohTrigger(RecalcTrigger,Trigger6M)),NA())</f>
        <v>1.2415877254632335E-2</v>
      </c>
      <c r="Q3048" s="183">
        <f>IFERROR(_xll.qlIndexFixing(ONIndex1Y,I3048,TRUE,_xll.ohTrigger(RecalcTrigger,Trigger1Y)),NA())</f>
        <v>1.2299271371363218E-2</v>
      </c>
    </row>
    <row r="3049" spans="2:17" x14ac:dyDescent="0.2">
      <c r="B3049" s="39" t="s">
        <v>42</v>
      </c>
      <c r="D3049" s="42">
        <f>_xll.qlCalendarAdvance(Calendar,$D3048,B3049,"f",FALSE)</f>
        <v>60847</v>
      </c>
      <c r="E3049" s="177">
        <f>_xll.qlInterestRateIndexValueDate(IndexON,D3049)</f>
        <v>60847</v>
      </c>
      <c r="F3049" s="193">
        <f>IFERROR(_xll.qlIndexFixing(IndexON,D3049,TRUE,_xll.ohTrigger(RecalcTrigger,TriggerON)),NA())</f>
        <v>1.2281754238898657E-2</v>
      </c>
      <c r="H3049" s="42">
        <f>_xll.qlCalendarAdvance(Calendar,$H3048,B3049,"f",FALSE)</f>
        <v>60847</v>
      </c>
      <c r="I3049" s="177">
        <f>_xll.qlInterestRateIndexValueDate(Index1M,$H3049)</f>
        <v>60849</v>
      </c>
      <c r="J3049" s="182">
        <f>IFERROR(_xll.qlIndexFixing(Index1M,$H3049,TRUE,_xll.ohTrigger(RecalcTrigger,Trigger1M)),NA())</f>
        <v>1.2149785352235098E-2</v>
      </c>
      <c r="K3049" s="44">
        <f>IFERROR(_xll.qlIndexFixing(Index3M,H3049,TRUE,_xll.ohTrigger(RecalcTrigger,Trigger3M)),NA())</f>
        <v>1.1948110958126729E-2</v>
      </c>
      <c r="L3049" s="44">
        <f>IFERROR(_xll.qlIndexFixing(Index6M,$H3049,TRUE,_xll.ohTrigger(RecalcTrigger,Trigger6M)),NA())</f>
        <v>1.2518195734375374E-2</v>
      </c>
      <c r="M3049" s="183">
        <f>IFERROR(_xll.qlIndexFixing(Index1Y,$H3049,TRUE,_xll.ohTrigger(RecalcTrigger,Trigger1Y)),NA())</f>
        <v>1.2556810418329813E-2</v>
      </c>
      <c r="N3049" s="182">
        <f>IFERROR(_xll.qlIndexFixing(ONIndex1M,I3049,TRUE,_xll.ohTrigger(RecalcTrigger,Trigger1M)),NA())</f>
        <v>1.2134892284381138E-2</v>
      </c>
      <c r="O3049" s="44">
        <f>IFERROR(_xll.qlIndexFixing(ONIndex3M,I3049,TRUE,_xll.ohTrigger(RecalcTrigger,Trigger3M)),NA())</f>
        <v>1.1885590132338919E-2</v>
      </c>
      <c r="P3049" s="44">
        <f>IFERROR(_xll.qlIndexFixing(ONIndex6M,I3049,TRUE,_xll.ohTrigger(RecalcTrigger,Trigger6M)),NA())</f>
        <v>1.2420480997699102E-2</v>
      </c>
      <c r="Q3049" s="183">
        <f>IFERROR(_xll.qlIndexFixing(ONIndex1Y,I3049,TRUE,_xll.ohTrigger(RecalcTrigger,Trigger1Y)),NA())</f>
        <v>1.2306168521973859E-2</v>
      </c>
    </row>
    <row r="3050" spans="2:17" x14ac:dyDescent="0.2">
      <c r="B3050" s="39" t="s">
        <v>42</v>
      </c>
      <c r="D3050" s="42">
        <f>_xll.qlCalendarAdvance(Calendar,$D3049,B3050,"f",FALSE)</f>
        <v>60854</v>
      </c>
      <c r="E3050" s="177">
        <f>_xll.qlInterestRateIndexValueDate(IndexON,D3050)</f>
        <v>60854</v>
      </c>
      <c r="F3050" s="193">
        <f>IFERROR(_xll.qlIndexFixing(IndexON,D3050,TRUE,_xll.ohTrigger(RecalcTrigger,TriggerON)),NA())</f>
        <v>1.2286393410665397E-2</v>
      </c>
      <c r="H3050" s="42">
        <f>_xll.qlCalendarAdvance(Calendar,$H3049,B3050,"f",FALSE)</f>
        <v>60854</v>
      </c>
      <c r="I3050" s="177">
        <f>_xll.qlInterestRateIndexValueDate(Index1M,$H3050)</f>
        <v>60856</v>
      </c>
      <c r="J3050" s="182">
        <f>IFERROR(_xll.qlIndexFixing(Index1M,$H3050,TRUE,_xll.ohTrigger(RecalcTrigger,Trigger1M)),NA())</f>
        <v>1.2154985518625094E-2</v>
      </c>
      <c r="K3050" s="44">
        <f>IFERROR(_xll.qlIndexFixing(Index3M,H3050,TRUE,_xll.ohTrigger(RecalcTrigger,Trigger3M)),NA())</f>
        <v>1.1955622604953021E-2</v>
      </c>
      <c r="L3050" s="44">
        <f>IFERROR(_xll.qlIndexFixing(Index6M,$H3050,TRUE,_xll.ohTrigger(RecalcTrigger,Trigger6M)),NA())</f>
        <v>1.2522759423925079E-2</v>
      </c>
      <c r="M3050" s="183">
        <f>IFERROR(_xll.qlIndexFixing(Index1Y,$H3050,TRUE,_xll.ohTrigger(RecalcTrigger,Trigger1Y)),NA())</f>
        <v>1.2563566308794957E-2</v>
      </c>
      <c r="N3050" s="182">
        <f>IFERROR(_xll.qlIndexFixing(ONIndex1M,I3050,TRUE,_xll.ohTrigger(RecalcTrigger,Trigger1M)),NA())</f>
        <v>1.2140096625579133E-2</v>
      </c>
      <c r="O3050" s="44">
        <f>IFERROR(_xll.qlIndexFixing(ONIndex3M,I3050,TRUE,_xll.ohTrigger(RecalcTrigger,Trigger3M)),NA())</f>
        <v>1.1893129985960371E-2</v>
      </c>
      <c r="P3050" s="44">
        <f>IFERROR(_xll.qlIndexFixing(ONIndex6M,I3050,TRUE,_xll.ohTrigger(RecalcTrigger,Trigger6M)),NA())</f>
        <v>1.2425079819422535E-2</v>
      </c>
      <c r="Q3050" s="183">
        <f>IFERROR(_xll.qlIndexFixing(ONIndex1Y,I3050,TRUE,_xll.ohTrigger(RecalcTrigger,Trigger1Y)),NA())</f>
        <v>1.2313057589530274E-2</v>
      </c>
    </row>
    <row r="3051" spans="2:17" x14ac:dyDescent="0.2">
      <c r="B3051" s="39" t="s">
        <v>42</v>
      </c>
      <c r="D3051" s="42">
        <f>_xll.qlCalendarAdvance(Calendar,$D3050,B3051,"f",FALSE)</f>
        <v>60861</v>
      </c>
      <c r="E3051" s="177">
        <f>_xll.qlInterestRateIndexValueDate(IndexON,D3051)</f>
        <v>60861</v>
      </c>
      <c r="F3051" s="193">
        <f>IFERROR(_xll.qlIndexFixing(IndexON,D3051,TRUE,_xll.ohTrigger(RecalcTrigger,TriggerON)),NA())</f>
        <v>1.2291027401536425E-2</v>
      </c>
      <c r="H3051" s="42">
        <f>_xll.qlCalendarAdvance(Calendar,$H3050,B3051,"f",FALSE)</f>
        <v>60861</v>
      </c>
      <c r="I3051" s="177">
        <f>_xll.qlInterestRateIndexValueDate(Index1M,$H3051)</f>
        <v>60863</v>
      </c>
      <c r="J3051" s="182">
        <f>IFERROR(_xll.qlIndexFixing(Index1M,$H3051,TRUE,_xll.ohTrigger(RecalcTrigger,Trigger1M)),NA())</f>
        <v>1.2160179815537686E-2</v>
      </c>
      <c r="K3051" s="44">
        <f>IFERROR(_xll.qlIndexFixing(Index3M,H3051,TRUE,_xll.ohTrigger(RecalcTrigger,Trigger3M)),NA())</f>
        <v>1.1963125601166911E-2</v>
      </c>
      <c r="L3051" s="44">
        <f>IFERROR(_xll.qlIndexFixing(Index6M,$H3051,TRUE,_xll.ohTrigger(RecalcTrigger,Trigger6M)),NA())</f>
        <v>1.2527317923188732E-2</v>
      </c>
      <c r="M3051" s="183">
        <f>IFERROR(_xll.qlIndexFixing(Index1Y,$H3051,TRUE,_xll.ohTrigger(RecalcTrigger,Trigger1Y)),NA())</f>
        <v>1.2570313322866341E-2</v>
      </c>
      <c r="N3051" s="182">
        <f>IFERROR(_xll.qlIndexFixing(ONIndex1M,I3051,TRUE,_xll.ohTrigger(RecalcTrigger,Trigger1M)),NA())</f>
        <v>1.2145295133443312E-2</v>
      </c>
      <c r="O3051" s="44">
        <f>IFERROR(_xll.qlIndexFixing(ONIndex3M,I3051,TRUE,_xll.ohTrigger(RecalcTrigger,Trigger3M)),NA())</f>
        <v>1.1900661370995991E-2</v>
      </c>
      <c r="P3051" s="44">
        <f>IFERROR(_xll.qlIndexFixing(ONIndex6M,I3051,TRUE,_xll.ohTrigger(RecalcTrigger,Trigger6M)),NA())</f>
        <v>1.2429673701976895E-2</v>
      </c>
      <c r="Q3051" s="183">
        <f>IFERROR(_xll.qlIndexFixing(ONIndex1Y,I3051,TRUE,_xll.ohTrigger(RecalcTrigger,Trigger1Y)),NA())</f>
        <v>1.2319938546694331E-2</v>
      </c>
    </row>
    <row r="3052" spans="2:17" x14ac:dyDescent="0.2">
      <c r="B3052" s="39" t="s">
        <v>42</v>
      </c>
      <c r="D3052" s="42">
        <f>_xll.qlCalendarAdvance(Calendar,$D3051,B3052,"f",FALSE)</f>
        <v>60868</v>
      </c>
      <c r="E3052" s="177">
        <f>_xll.qlInterestRateIndexValueDate(IndexON,D3052)</f>
        <v>60868</v>
      </c>
      <c r="F3052" s="193">
        <f>IFERROR(_xll.qlIndexFixing(IndexON,D3052,TRUE,_xll.ohTrigger(RecalcTrigger,TriggerON)),NA())</f>
        <v>1.229565619408568E-2</v>
      </c>
      <c r="H3052" s="42">
        <f>_xll.qlCalendarAdvance(Calendar,$H3051,B3052,"f",FALSE)</f>
        <v>60868</v>
      </c>
      <c r="I3052" s="177">
        <f>_xll.qlInterestRateIndexValueDate(Index1M,$H3052)</f>
        <v>60870</v>
      </c>
      <c r="J3052" s="182">
        <f>IFERROR(_xll.qlIndexFixing(Index1M,$H3052,TRUE,_xll.ohTrigger(RecalcTrigger,Trigger1M)),NA())</f>
        <v>1.2165368223153727E-2</v>
      </c>
      <c r="K3052" s="44">
        <f>IFERROR(_xll.qlIndexFixing(Index3M,H3052,TRUE,_xll.ohTrigger(RecalcTrigger,Trigger3M)),NA())</f>
        <v>1.1970619917907141E-2</v>
      </c>
      <c r="L3052" s="44">
        <f>IFERROR(_xll.qlIndexFixing(Index6M,$H3052,TRUE,_xll.ohTrigger(RecalcTrigger,Trigger6M)),NA())</f>
        <v>1.253187121395037E-2</v>
      </c>
      <c r="M3052" s="183">
        <f>IFERROR(_xll.qlIndexFixing(Index1Y,$H3052,TRUE,_xll.ohTrigger(RecalcTrigger,Trigger1Y)),NA())</f>
        <v>1.2577051432504153E-2</v>
      </c>
      <c r="N3052" s="182">
        <f>IFERROR(_xll.qlIndexFixing(ONIndex1M,I3052,TRUE,_xll.ohTrigger(RecalcTrigger,Trigger1M)),NA())</f>
        <v>1.2150487788549214E-2</v>
      </c>
      <c r="O3052" s="44">
        <f>IFERROR(_xll.qlIndexFixing(ONIndex3M,I3052,TRUE,_xll.ohTrigger(RecalcTrigger,Trigger3M)),NA())</f>
        <v>1.1908184259148413E-2</v>
      </c>
      <c r="P3052" s="44">
        <f>IFERROR(_xll.qlIndexFixing(ONIndex6M,I3052,TRUE,_xll.ohTrigger(RecalcTrigger,Trigger6M)),NA())</f>
        <v>1.2434262627136761E-2</v>
      </c>
      <c r="Q3052" s="183">
        <f>IFERROR(_xll.qlIndexFixing(ONIndex1Y,I3052,TRUE,_xll.ohTrigger(RecalcTrigger,Trigger1Y)),NA())</f>
        <v>1.2326811365968027E-2</v>
      </c>
    </row>
    <row r="3053" spans="2:17" x14ac:dyDescent="0.2">
      <c r="B3053" s="39" t="s">
        <v>42</v>
      </c>
      <c r="D3053" s="42">
        <f>_xll.qlCalendarAdvance(Calendar,$D3052,B3053,"f",FALSE)</f>
        <v>60875</v>
      </c>
      <c r="E3053" s="177">
        <f>_xll.qlInterestRateIndexValueDate(IndexON,D3053)</f>
        <v>60875</v>
      </c>
      <c r="F3053" s="193">
        <f>IFERROR(_xll.qlIndexFixing(IndexON,D3053,TRUE,_xll.ohTrigger(RecalcTrigger,TriggerON)),NA())</f>
        <v>1.2300279770647293E-2</v>
      </c>
      <c r="H3053" s="42">
        <f>_xll.qlCalendarAdvance(Calendar,$H3052,B3053,"f",FALSE)</f>
        <v>60875</v>
      </c>
      <c r="I3053" s="177">
        <f>_xll.qlInterestRateIndexValueDate(Index1M,$H3053)</f>
        <v>60877</v>
      </c>
      <c r="J3053" s="182">
        <f>IFERROR(_xll.qlIndexFixing(Index1M,$H3053,TRUE,_xll.ohTrigger(RecalcTrigger,Trigger1M)),NA())</f>
        <v>1.2170550721664064E-2</v>
      </c>
      <c r="K3053" s="44">
        <f>IFERROR(_xll.qlIndexFixing(Index3M,H3053,TRUE,_xll.ohTrigger(RecalcTrigger,Trigger3M)),NA())</f>
        <v>1.1977373443001418E-2</v>
      </c>
      <c r="L3053" s="44">
        <f>IFERROR(_xll.qlIndexFixing(Index6M,$H3053,TRUE,_xll.ohTrigger(RecalcTrigger,Trigger6M)),NA())</f>
        <v>1.2533715051747524E-2</v>
      </c>
      <c r="M3053" s="183">
        <f>IFERROR(_xll.qlIndexFixing(Index1Y,$H3053,TRUE,_xll.ohTrigger(RecalcTrigger,Trigger1Y)),NA())</f>
        <v>1.2583780609667696E-2</v>
      </c>
      <c r="N3053" s="182">
        <f>IFERROR(_xll.qlIndexFixing(ONIndex1M,I3053,TRUE,_xll.ohTrigger(RecalcTrigger,Trigger1M)),NA())</f>
        <v>1.2155674570832886E-2</v>
      </c>
      <c r="O3053" s="44">
        <f>IFERROR(_xll.qlIndexFixing(ONIndex3M,I3053,TRUE,_xll.ohTrigger(RecalcTrigger,Trigger3M)),NA())</f>
        <v>1.1915698621240978E-2</v>
      </c>
      <c r="P3053" s="44">
        <f>IFERROR(_xll.qlIndexFixing(ONIndex6M,I3053,TRUE,_xll.ohTrigger(RecalcTrigger,Trigger6M)),NA())</f>
        <v>1.2438846576916518E-2</v>
      </c>
      <c r="Q3053" s="183">
        <f>IFERROR(_xll.qlIndexFixing(ONIndex1Y,I3053,TRUE,_xll.ohTrigger(RecalcTrigger,Trigger1Y)),NA())</f>
        <v>1.2333676019773421E-2</v>
      </c>
    </row>
    <row r="3054" spans="2:17" x14ac:dyDescent="0.2">
      <c r="B3054" s="39" t="s">
        <v>42</v>
      </c>
      <c r="D3054" s="42">
        <f>_xll.qlCalendarAdvance(Calendar,$D3053,B3054,"f",FALSE)</f>
        <v>60882</v>
      </c>
      <c r="E3054" s="177">
        <f>_xll.qlInterestRateIndexValueDate(IndexON,D3054)</f>
        <v>60882</v>
      </c>
      <c r="F3054" s="193">
        <f>IFERROR(_xll.qlIndexFixing(IndexON,D3054,TRUE,_xll.ohTrigger(RecalcTrigger,TriggerON)),NA())</f>
        <v>1.2304898113555396E-2</v>
      </c>
      <c r="H3054" s="42">
        <f>_xll.qlCalendarAdvance(Calendar,$H3053,B3054,"f",FALSE)</f>
        <v>60882</v>
      </c>
      <c r="I3054" s="177">
        <f>_xll.qlInterestRateIndexValueDate(Index1M,$H3054)</f>
        <v>60884</v>
      </c>
      <c r="J3054" s="182">
        <f>IFERROR(_xll.qlIndexFixing(Index1M,$H3054,TRUE,_xll.ohTrigger(RecalcTrigger,Trigger1M)),NA())</f>
        <v>1.217572729124955E-2</v>
      </c>
      <c r="K3054" s="44">
        <f>IFERROR(_xll.qlIndexFixing(Index3M,H3054,TRUE,_xll.ohTrigger(RecalcTrigger,Trigger3M)),NA())</f>
        <v>1.1984850695262292E-2</v>
      </c>
      <c r="L3054" s="44">
        <f>IFERROR(_xll.qlIndexFixing(Index6M,$H3054,TRUE,_xll.ohTrigger(RecalcTrigger,Trigger6M)),NA())</f>
        <v>1.2538258985789376E-2</v>
      </c>
      <c r="M3054" s="183">
        <f>IFERROR(_xll.qlIndexFixing(Index1Y,$H3054,TRUE,_xll.ohTrigger(RecalcTrigger,Trigger1Y)),NA())</f>
        <v>1.2590500826314965E-2</v>
      </c>
      <c r="N3054" s="182">
        <f>IFERROR(_xll.qlIndexFixing(ONIndex1M,I3054,TRUE,_xll.ohTrigger(RecalcTrigger,Trigger1M)),NA())</f>
        <v>1.216085546063006E-2</v>
      </c>
      <c r="O3054" s="44">
        <f>IFERROR(_xll.qlIndexFixing(ONIndex3M,I3054,TRUE,_xll.ohTrigger(RecalcTrigger,Trigger3M)),NA())</f>
        <v>1.1923204428896383E-2</v>
      </c>
      <c r="P3054" s="44">
        <f>IFERROR(_xll.qlIndexFixing(ONIndex6M,I3054,TRUE,_xll.ohTrigger(RecalcTrigger,Trigger6M)),NA())</f>
        <v>1.2443425533250618E-2</v>
      </c>
      <c r="Q3054" s="183">
        <f>IFERROR(_xll.qlIndexFixing(ONIndex1Y,I3054,TRUE,_xll.ohTrigger(RecalcTrigger,Trigger1Y)),NA())</f>
        <v>1.2340532480612509E-2</v>
      </c>
    </row>
    <row r="3055" spans="2:17" x14ac:dyDescent="0.2">
      <c r="B3055" s="39" t="s">
        <v>42</v>
      </c>
      <c r="D3055" s="42">
        <f>_xll.qlCalendarAdvance(Calendar,$D3054,B3055,"f",FALSE)</f>
        <v>60889</v>
      </c>
      <c r="E3055" s="177">
        <f>_xll.qlInterestRateIndexValueDate(IndexON,D3055)</f>
        <v>60889</v>
      </c>
      <c r="F3055" s="193">
        <f>IFERROR(_xll.qlIndexFixing(IndexON,D3055,TRUE,_xll.ohTrigger(RecalcTrigger,TriggerON)),NA())</f>
        <v>1.2309511205224055E-2</v>
      </c>
      <c r="H3055" s="42">
        <f>_xll.qlCalendarAdvance(Calendar,$H3054,B3055,"f",FALSE)</f>
        <v>60889</v>
      </c>
      <c r="I3055" s="177">
        <f>_xll.qlInterestRateIndexValueDate(Index1M,$H3055)</f>
        <v>60891</v>
      </c>
      <c r="J3055" s="182">
        <f>IFERROR(_xll.qlIndexFixing(Index1M,$H3055,TRUE,_xll.ohTrigger(RecalcTrigger,Trigger1M)),NA())</f>
        <v>1.2180897912098532E-2</v>
      </c>
      <c r="K3055" s="44">
        <f>IFERROR(_xll.qlIndexFixing(Index3M,H3055,TRUE,_xll.ohTrigger(RecalcTrigger,Trigger3M)),NA())</f>
        <v>1.1992319183662319E-2</v>
      </c>
      <c r="L3055" s="44">
        <f>IFERROR(_xll.qlIndexFixing(Index6M,$H3055,TRUE,_xll.ohTrigger(RecalcTrigger,Trigger6M)),NA())</f>
        <v>1.2542797663811519E-2</v>
      </c>
      <c r="M3055" s="183">
        <f>IFERROR(_xll.qlIndexFixing(Index1Y,$H3055,TRUE,_xll.ohTrigger(RecalcTrigger,Trigger1Y)),NA())</f>
        <v>1.2597212054404174E-2</v>
      </c>
      <c r="N3055" s="182">
        <f>IFERROR(_xll.qlIndexFixing(ONIndex1M,I3055,TRUE,_xll.ohTrigger(RecalcTrigger,Trigger1M)),NA())</f>
        <v>1.2166030438036657E-2</v>
      </c>
      <c r="O3055" s="44">
        <f>IFERROR(_xll.qlIndexFixing(ONIndex3M,I3055,TRUE,_xll.ohTrigger(RecalcTrigger,Trigger3M)),NA())</f>
        <v>1.1930701653097842E-2</v>
      </c>
      <c r="P3055" s="44">
        <f>IFERROR(_xll.qlIndexFixing(ONIndex6M,I3055,TRUE,_xll.ohTrigger(RecalcTrigger,Trigger6M)),NA())</f>
        <v>1.2447999477993577E-2</v>
      </c>
      <c r="Q3055" s="183">
        <f>IFERROR(_xll.qlIndexFixing(ONIndex1Y,I3055,TRUE,_xll.ohTrigger(RecalcTrigger,Trigger1Y)),NA())</f>
        <v>1.2347380720907353E-2</v>
      </c>
    </row>
    <row r="3056" spans="2:17" x14ac:dyDescent="0.2">
      <c r="B3056" s="39" t="s">
        <v>42</v>
      </c>
      <c r="D3056" s="42">
        <f>_xll.qlCalendarAdvance(Calendar,$D3055,B3056,"f",FALSE)</f>
        <v>60896</v>
      </c>
      <c r="E3056" s="177">
        <f>_xll.qlInterestRateIndexValueDate(IndexON,D3056)</f>
        <v>60896</v>
      </c>
      <c r="F3056" s="193">
        <f>IFERROR(_xll.qlIndexFixing(IndexON,D3056,TRUE,_xll.ohTrigger(RecalcTrigger,TriggerON)),NA())</f>
        <v>1.2314119027987402E-2</v>
      </c>
      <c r="H3056" s="42">
        <f>_xll.qlCalendarAdvance(Calendar,$H3055,B3056,"f",FALSE)</f>
        <v>60896</v>
      </c>
      <c r="I3056" s="177">
        <f>_xll.qlInterestRateIndexValueDate(Index1M,$H3056)</f>
        <v>60898</v>
      </c>
      <c r="J3056" s="182">
        <f>IFERROR(_xll.qlIndexFixing(Index1M,$H3056,TRUE,_xll.ohTrigger(RecalcTrigger,Trigger1M)),NA())</f>
        <v>1.218606256439686E-2</v>
      </c>
      <c r="K3056" s="44">
        <f>IFERROR(_xll.qlIndexFixing(Index3M,H3056,TRUE,_xll.ohTrigger(RecalcTrigger,Trigger3M)),NA())</f>
        <v>1.1999778879342827E-2</v>
      </c>
      <c r="L3056" s="44">
        <f>IFERROR(_xll.qlIndexFixing(Index6M,$H3056,TRUE,_xll.ohTrigger(RecalcTrigger,Trigger6M)),NA())</f>
        <v>1.2547331067600899E-2</v>
      </c>
      <c r="M3056" s="183">
        <f>IFERROR(_xll.qlIndexFixing(Index1Y,$H3056,TRUE,_xll.ohTrigger(RecalcTrigger,Trigger1Y)),NA())</f>
        <v>1.2603914265892874E-2</v>
      </c>
      <c r="N3056" s="182">
        <f>IFERROR(_xll.qlIndexFixing(ONIndex1M,I3056,TRUE,_xll.ohTrigger(RecalcTrigger,Trigger1M)),NA())</f>
        <v>1.2171199483548278E-2</v>
      </c>
      <c r="O3056" s="44">
        <f>IFERROR(_xll.qlIndexFixing(ONIndex3M,I3056,TRUE,_xll.ohTrigger(RecalcTrigger,Trigger3M)),NA())</f>
        <v>1.1938190265388116E-2</v>
      </c>
      <c r="P3056" s="44">
        <f>IFERROR(_xll.qlIndexFixing(ONIndex6M,I3056,TRUE,_xll.ohTrigger(RecalcTrigger,Trigger6M)),NA())</f>
        <v>1.2452568393239716E-2</v>
      </c>
      <c r="Q3056" s="183">
        <f>IFERROR(_xll.qlIndexFixing(ONIndex1Y,I3056,TRUE,_xll.ohTrigger(RecalcTrigger,Trigger1Y)),NA())</f>
        <v>1.2354220713319819E-2</v>
      </c>
    </row>
    <row r="3057" spans="2:17" x14ac:dyDescent="0.2">
      <c r="B3057" s="39" t="s">
        <v>42</v>
      </c>
      <c r="D3057" s="42">
        <f>_xll.qlCalendarAdvance(Calendar,$D3056,B3057,"f",FALSE)</f>
        <v>60903</v>
      </c>
      <c r="E3057" s="177">
        <f>_xll.qlInterestRateIndexValueDate(IndexON,D3057)</f>
        <v>60903</v>
      </c>
      <c r="F3057" s="193">
        <f>IFERROR(_xll.qlIndexFixing(IndexON,D3057,TRUE,_xll.ohTrigger(RecalcTrigger,TriggerON)),NA())</f>
        <v>1.2318721564499313E-2</v>
      </c>
      <c r="H3057" s="42">
        <f>_xll.qlCalendarAdvance(Calendar,$H3056,B3057,"f",FALSE)</f>
        <v>60903</v>
      </c>
      <c r="I3057" s="177">
        <f>_xll.qlInterestRateIndexValueDate(Index1M,$H3057)</f>
        <v>60905</v>
      </c>
      <c r="J3057" s="182">
        <f>IFERROR(_xll.qlIndexFixing(Index1M,$H3057,TRUE,_xll.ohTrigger(RecalcTrigger,Trigger1M)),NA())</f>
        <v>1.2189498322246375E-2</v>
      </c>
      <c r="K3057" s="44">
        <f>IFERROR(_xll.qlIndexFixing(Index3M,H3057,TRUE,_xll.ohTrigger(RecalcTrigger,Trigger3M)),NA())</f>
        <v>1.2007960299354012E-2</v>
      </c>
      <c r="L3057" s="44">
        <f>IFERROR(_xll.qlIndexFixing(Index6M,$H3057,TRUE,_xll.ohTrigger(RecalcTrigger,Trigger6M)),NA())</f>
        <v>1.2552399142792868E-2</v>
      </c>
      <c r="M3057" s="183">
        <f>IFERROR(_xll.qlIndexFixing(Index1Y,$H3057,TRUE,_xll.ohTrigger(RecalcTrigger,Trigger1Y)),NA())</f>
        <v>1.2610607432737746E-2</v>
      </c>
      <c r="N3057" s="182">
        <f>IFERROR(_xll.qlIndexFixing(ONIndex1M,I3057,TRUE,_xll.ohTrigger(RecalcTrigger,Trigger1M)),NA())</f>
        <v>1.2176362577021038E-2</v>
      </c>
      <c r="O3057" s="44">
        <f>IFERROR(_xll.qlIndexFixing(ONIndex3M,I3057,TRUE,_xll.ohTrigger(RecalcTrigger,Trigger3M)),NA())</f>
        <v>1.1945670236910289E-2</v>
      </c>
      <c r="P3057" s="44">
        <f>IFERROR(_xll.qlIndexFixing(ONIndex6M,I3057,TRUE,_xll.ohTrigger(RecalcTrigger,Trigger6M)),NA())</f>
        <v>1.2457132260683679E-2</v>
      </c>
      <c r="Q3057" s="183">
        <f>IFERROR(_xll.qlIndexFixing(ONIndex1Y,I3057,TRUE,_xll.ohTrigger(RecalcTrigger,Trigger1Y)),NA())</f>
        <v>1.2361052430192032E-2</v>
      </c>
    </row>
    <row r="3058" spans="2:17" x14ac:dyDescent="0.2">
      <c r="B3058" s="39" t="s">
        <v>42</v>
      </c>
      <c r="D3058" s="42">
        <f>_xll.qlCalendarAdvance(Calendar,$D3057,B3058,"f",FALSE)</f>
        <v>60910</v>
      </c>
      <c r="E3058" s="177">
        <f>_xll.qlInterestRateIndexValueDate(IndexON,D3058)</f>
        <v>60910</v>
      </c>
      <c r="F3058" s="193">
        <f>IFERROR(_xll.qlIndexFixing(IndexON,D3058,TRUE,_xll.ohTrigger(RecalcTrigger,TriggerON)),NA())</f>
        <v>1.2323318796694238E-2</v>
      </c>
      <c r="H3058" s="42">
        <f>_xll.qlCalendarAdvance(Calendar,$H3057,B3058,"f",FALSE)</f>
        <v>60910</v>
      </c>
      <c r="I3058" s="177">
        <f>_xll.qlInterestRateIndexValueDate(Index1M,$H3058)</f>
        <v>60912</v>
      </c>
      <c r="J3058" s="182">
        <f>IFERROR(_xll.qlIndexFixing(Index1M,$H3058,TRUE,_xll.ohTrigger(RecalcTrigger,Trigger1M)),NA())</f>
        <v>1.2196373884079958E-2</v>
      </c>
      <c r="K3058" s="44">
        <f>IFERROR(_xll.qlIndexFixing(Index3M,H3058,TRUE,_xll.ohTrigger(RecalcTrigger,Trigger3M)),NA())</f>
        <v>1.2015401933160575E-2</v>
      </c>
      <c r="L3058" s="44">
        <f>IFERROR(_xll.qlIndexFixing(Index6M,$H3058,TRUE,_xll.ohTrigger(RecalcTrigger,Trigger6M)),NA())</f>
        <v>1.2556921715053734E-2</v>
      </c>
      <c r="M3058" s="183">
        <f>IFERROR(_xll.qlIndexFixing(Index1Y,$H3058,TRUE,_xll.ohTrigger(RecalcTrigger,Trigger1Y)),NA())</f>
        <v>1.2617291526895906E-2</v>
      </c>
      <c r="N3058" s="182">
        <f>IFERROR(_xll.qlIndexFixing(ONIndex1M,I3058,TRUE,_xll.ohTrigger(RecalcTrigger,Trigger1M)),NA())</f>
        <v>1.2181519698950538E-2</v>
      </c>
      <c r="O3058" s="44">
        <f>IFERROR(_xll.qlIndexFixing(ONIndex3M,I3058,TRUE,_xll.ohTrigger(RecalcTrigger,Trigger3M)),NA())</f>
        <v>1.195314153888738E-2</v>
      </c>
      <c r="P3058" s="44">
        <f>IFERROR(_xll.qlIndexFixing(ONIndex6M,I3058,TRUE,_xll.ohTrigger(RecalcTrigger,Trigger6M)),NA())</f>
        <v>1.2461691062579661E-2</v>
      </c>
      <c r="Q3058" s="183">
        <f>IFERROR(_xll.qlIndexFixing(ONIndex1Y,I3058,TRUE,_xll.ohTrigger(RecalcTrigger,Trigger1Y)),NA())</f>
        <v>1.2367875843946052E-2</v>
      </c>
    </row>
    <row r="3059" spans="2:17" x14ac:dyDescent="0.2">
      <c r="B3059" s="39" t="s">
        <v>42</v>
      </c>
      <c r="D3059" s="42">
        <f>_xll.qlCalendarAdvance(Calendar,$D3058,B3059,"f",FALSE)</f>
        <v>60917</v>
      </c>
      <c r="E3059" s="177">
        <f>_xll.qlInterestRateIndexValueDate(IndexON,D3059)</f>
        <v>60917</v>
      </c>
      <c r="F3059" s="193">
        <f>IFERROR(_xll.qlIndexFixing(IndexON,D3059,TRUE,_xll.ohTrigger(RecalcTrigger,TriggerON)),NA())</f>
        <v>1.2327910707305989E-2</v>
      </c>
      <c r="H3059" s="42">
        <f>_xll.qlCalendarAdvance(Calendar,$H3058,B3059,"f",FALSE)</f>
        <v>60917</v>
      </c>
      <c r="I3059" s="177">
        <f>_xll.qlInterestRateIndexValueDate(Index1M,$H3059)</f>
        <v>60919</v>
      </c>
      <c r="J3059" s="182">
        <f>IFERROR(_xll.qlIndexFixing(Index1M,$H3059,TRUE,_xll.ohTrigger(RecalcTrigger,Trigger1M)),NA())</f>
        <v>1.2201520511836428E-2</v>
      </c>
      <c r="K3059" s="44">
        <f>IFERROR(_xll.qlIndexFixing(Index3M,H3059,TRUE,_xll.ohTrigger(RecalcTrigger,Trigger3M)),NA())</f>
        <v>1.2022834685462908E-2</v>
      </c>
      <c r="L3059" s="44">
        <f>IFERROR(_xll.qlIndexFixing(Index6M,$H3059,TRUE,_xll.ohTrigger(RecalcTrigger,Trigger6M)),NA())</f>
        <v>1.2561438957012247E-2</v>
      </c>
      <c r="M3059" s="183">
        <f>IFERROR(_xll.qlIndexFixing(Index1Y,$H3059,TRUE,_xll.ohTrigger(RecalcTrigger,Trigger1Y)),NA())</f>
        <v>1.2623966520322938E-2</v>
      </c>
      <c r="N3059" s="182">
        <f>IFERROR(_xll.qlIndexFixing(ONIndex1M,I3059,TRUE,_xll.ohTrigger(RecalcTrigger,Trigger1M)),NA())</f>
        <v>1.2186670829272828E-2</v>
      </c>
      <c r="O3059" s="44">
        <f>IFERROR(_xll.qlIndexFixing(ONIndex3M,I3059,TRUE,_xll.ohTrigger(RecalcTrigger,Trigger3M)),NA())</f>
        <v>1.1960604142622344E-2</v>
      </c>
      <c r="P3059" s="44">
        <f>IFERROR(_xll.qlIndexFixing(ONIndex6M,I3059,TRUE,_xll.ohTrigger(RecalcTrigger,Trigger6M)),NA())</f>
        <v>1.2466244780622304E-2</v>
      </c>
      <c r="Q3059" s="183">
        <f>IFERROR(_xll.qlIndexFixing(ONIndex1Y,I3059,TRUE,_xll.ohTrigger(RecalcTrigger,Trigger1Y)),NA())</f>
        <v>1.2374690927243748E-2</v>
      </c>
    </row>
    <row r="3060" spans="2:17" x14ac:dyDescent="0.2">
      <c r="B3060" s="39" t="s">
        <v>42</v>
      </c>
      <c r="D3060" s="42">
        <f>_xll.qlCalendarAdvance(Calendar,$D3059,B3060,"f",FALSE)</f>
        <v>60924</v>
      </c>
      <c r="E3060" s="177">
        <f>_xll.qlInterestRateIndexValueDate(IndexON,D3060)</f>
        <v>60924</v>
      </c>
      <c r="F3060" s="193">
        <f>IFERROR(_xll.qlIndexFixing(IndexON,D3060,TRUE,_xll.ohTrigger(RecalcTrigger,TriggerON)),NA())</f>
        <v>1.2332497278588761E-2</v>
      </c>
      <c r="H3060" s="42">
        <f>_xll.qlCalendarAdvance(Calendar,$H3059,B3060,"f",FALSE)</f>
        <v>60924</v>
      </c>
      <c r="I3060" s="177">
        <f>_xll.qlInterestRateIndexValueDate(Index1M,$H3060)</f>
        <v>60926</v>
      </c>
      <c r="J3060" s="182">
        <f>IFERROR(_xll.qlIndexFixing(Index1M,$H3060,TRUE,_xll.ohTrigger(RecalcTrigger,Trigger1M)),NA())</f>
        <v>1.2206661091780646E-2</v>
      </c>
      <c r="K3060" s="44">
        <f>IFERROR(_xll.qlIndexFixing(Index3M,H3060,TRUE,_xll.ohTrigger(RecalcTrigger,Trigger3M)),NA())</f>
        <v>1.2030258527397147E-2</v>
      </c>
      <c r="L3060" s="44">
        <f>IFERROR(_xll.qlIndexFixing(Index6M,$H3060,TRUE,_xll.ohTrigger(RecalcTrigger,Trigger6M)),NA())</f>
        <v>1.2565950850454404E-2</v>
      </c>
      <c r="M3060" s="183">
        <f>IFERROR(_xll.qlIndexFixing(Index1Y,$H3060,TRUE,_xll.ohTrigger(RecalcTrigger,Trigger1Y)),NA())</f>
        <v>1.2630632384974647E-2</v>
      </c>
      <c r="N3060" s="182">
        <f>IFERROR(_xll.qlIndexFixing(ONIndex1M,I3060,TRUE,_xll.ohTrigger(RecalcTrigger,Trigger1M)),NA())</f>
        <v>1.2191815948483509E-2</v>
      </c>
      <c r="O3060" s="44">
        <f>IFERROR(_xll.qlIndexFixing(ONIndex3M,I3060,TRUE,_xll.ohTrigger(RecalcTrigger,Trigger3M)),NA())</f>
        <v>1.1968058019418137E-2</v>
      </c>
      <c r="P3060" s="44">
        <f>IFERROR(_xll.qlIndexFixing(ONIndex6M,I3060,TRUE,_xll.ohTrigger(RecalcTrigger,Trigger6M)),NA())</f>
        <v>1.2470793396825997E-2</v>
      </c>
      <c r="Q3060" s="183">
        <f>IFERROR(_xll.qlIndexFixing(ONIndex1Y,I3060,TRUE,_xll.ohTrigger(RecalcTrigger,Trigger1Y)),NA())</f>
        <v>1.2381497652667051E-2</v>
      </c>
    </row>
    <row r="3061" spans="2:17" x14ac:dyDescent="0.2">
      <c r="B3061" s="39" t="s">
        <v>42</v>
      </c>
      <c r="D3061" s="42">
        <f>_xll.qlCalendarAdvance(Calendar,$D3060,B3061,"f",FALSE)</f>
        <v>60931</v>
      </c>
      <c r="E3061" s="177">
        <f>_xll.qlInterestRateIndexValueDate(IndexON,D3061)</f>
        <v>60931</v>
      </c>
      <c r="F3061" s="193">
        <f>IFERROR(_xll.qlIndexFixing(IndexON,D3061,TRUE,_xll.ohTrigger(RecalcTrigger,TriggerON)),NA())</f>
        <v>1.2337078492956621E-2</v>
      </c>
      <c r="H3061" s="42">
        <f>_xll.qlCalendarAdvance(Calendar,$H3060,B3061,"f",FALSE)</f>
        <v>60931</v>
      </c>
      <c r="I3061" s="177">
        <f>_xll.qlInterestRateIndexValueDate(Index1M,$H3061)</f>
        <v>60933</v>
      </c>
      <c r="J3061" s="182">
        <f>IFERROR(_xll.qlIndexFixing(Index1M,$H3061,TRUE,_xll.ohTrigger(RecalcTrigger,Trigger1M)),NA())</f>
        <v>1.2211795604100961E-2</v>
      </c>
      <c r="K3061" s="44">
        <f>IFERROR(_xll.qlIndexFixing(Index3M,H3061,TRUE,_xll.ohTrigger(RecalcTrigger,Trigger3M)),NA())</f>
        <v>1.2037673430102029E-2</v>
      </c>
      <c r="L3061" s="44">
        <f>IFERROR(_xll.qlIndexFixing(Index6M,$H3061,TRUE,_xll.ohTrigger(RecalcTrigger,Trigger6M)),NA())</f>
        <v>1.2570457377165766E-2</v>
      </c>
      <c r="M3061" s="183">
        <f>IFERROR(_xll.qlIndexFixing(Index1Y,$H3061,TRUE,_xll.ohTrigger(RecalcTrigger,Trigger1Y)),NA())</f>
        <v>1.2637289092805738E-2</v>
      </c>
      <c r="N3061" s="182">
        <f>IFERROR(_xll.qlIndexFixing(ONIndex1M,I3061,TRUE,_xll.ohTrigger(RecalcTrigger,Trigger1M)),NA())</f>
        <v>1.2196955036678503E-2</v>
      </c>
      <c r="O3061" s="44">
        <f>IFERROR(_xll.qlIndexFixing(ONIndex3M,I3061,TRUE,_xll.ohTrigger(RecalcTrigger,Trigger3M)),NA())</f>
        <v>1.1975503140577715E-2</v>
      </c>
      <c r="P3061" s="44">
        <f>IFERROR(_xll.qlIndexFixing(ONIndex6M,I3061,TRUE,_xll.ohTrigger(RecalcTrigger,Trigger6M)),NA())</f>
        <v>1.2475336893205125E-2</v>
      </c>
      <c r="Q3061" s="183">
        <f>IFERROR(_xll.qlIndexFixing(ONIndex1Y,I3061,TRUE,_xll.ohTrigger(RecalcTrigger,Trigger1Y)),NA())</f>
        <v>1.2388295992398213E-2</v>
      </c>
    </row>
    <row r="3062" spans="2:17" x14ac:dyDescent="0.2">
      <c r="B3062" s="39" t="s">
        <v>42</v>
      </c>
      <c r="D3062" s="42">
        <f>_xll.qlCalendarAdvance(Calendar,$D3061,B3062,"f",FALSE)</f>
        <v>60938</v>
      </c>
      <c r="E3062" s="177">
        <f>_xll.qlInterestRateIndexValueDate(IndexON,D3062)</f>
        <v>60938</v>
      </c>
      <c r="F3062" s="193">
        <f>IFERROR(_xll.qlIndexFixing(IndexON,D3062,TRUE,_xll.ohTrigger(RecalcTrigger,TriggerON)),NA())</f>
        <v>1.2341654332743701E-2</v>
      </c>
      <c r="H3062" s="42">
        <f>_xll.qlCalendarAdvance(Calendar,$H3061,B3062,"f",FALSE)</f>
        <v>60938</v>
      </c>
      <c r="I3062" s="177">
        <f>_xll.qlInterestRateIndexValueDate(Index1M,$H3062)</f>
        <v>60940</v>
      </c>
      <c r="J3062" s="182">
        <f>IFERROR(_xll.qlIndexFixing(Index1M,$H3062,TRUE,_xll.ohTrigger(RecalcTrigger,Trigger1M)),NA())</f>
        <v>1.2216924028978227E-2</v>
      </c>
      <c r="K3062" s="44">
        <f>IFERROR(_xll.qlIndexFixing(Index3M,H3062,TRUE,_xll.ohTrigger(RecalcTrigger,Trigger3M)),NA())</f>
        <v>1.2045079364713687E-2</v>
      </c>
      <c r="L3062" s="44">
        <f>IFERROR(_xll.qlIndexFixing(Index6M,$H3062,TRUE,_xll.ohTrigger(RecalcTrigger,Trigger6M)),NA())</f>
        <v>1.2574419711517171E-2</v>
      </c>
      <c r="M3062" s="183">
        <f>IFERROR(_xll.qlIndexFixing(Index1Y,$H3062,TRUE,_xll.ohTrigger(RecalcTrigger,Trigger1Y)),NA())</f>
        <v>1.264393661577092E-2</v>
      </c>
      <c r="N3062" s="182">
        <f>IFERROR(_xll.qlIndexFixing(ONIndex1M,I3062,TRUE,_xll.ohTrigger(RecalcTrigger,Trigger1M)),NA())</f>
        <v>1.2202088074033668E-2</v>
      </c>
      <c r="O3062" s="44">
        <f>IFERROR(_xll.qlIndexFixing(ONIndex3M,I3062,TRUE,_xll.ohTrigger(RecalcTrigger,Trigger3M)),NA())</f>
        <v>1.1982939477404031E-2</v>
      </c>
      <c r="P3062" s="44">
        <f>IFERROR(_xll.qlIndexFixing(ONIndex6M,I3062,TRUE,_xll.ohTrigger(RecalcTrigger,Trigger6M)),NA())</f>
        <v>1.2479875251374395E-2</v>
      </c>
      <c r="Q3062" s="183">
        <f>IFERROR(_xll.qlIndexFixing(ONIndex1Y,I3062,TRUE,_xll.ohTrigger(RecalcTrigger,Trigger1Y)),NA())</f>
        <v>1.2395085919019166E-2</v>
      </c>
    </row>
    <row r="3063" spans="2:17" x14ac:dyDescent="0.2">
      <c r="B3063" s="39" t="s">
        <v>42</v>
      </c>
      <c r="D3063" s="42">
        <f>_xll.qlCalendarAdvance(Calendar,$D3062,B3063,"f",FALSE)</f>
        <v>60945</v>
      </c>
      <c r="E3063" s="177">
        <f>_xll.qlInterestRateIndexValueDate(IndexON,D3063)</f>
        <v>60945</v>
      </c>
      <c r="F3063" s="193">
        <f>IFERROR(_xll.qlIndexFixing(IndexON,D3063,TRUE,_xll.ohTrigger(RecalcTrigger,TriggerON)),NA())</f>
        <v>1.2346224780364068E-2</v>
      </c>
      <c r="H3063" s="42">
        <f>_xll.qlCalendarAdvance(Calendar,$H3062,B3063,"f",FALSE)</f>
        <v>60945</v>
      </c>
      <c r="I3063" s="177">
        <f>_xll.qlInterestRateIndexValueDate(Index1M,$H3063)</f>
        <v>60947</v>
      </c>
      <c r="J3063" s="182">
        <f>IFERROR(_xll.qlIndexFixing(Index1M,$H3063,TRUE,_xll.ohTrigger(RecalcTrigger,Trigger1M)),NA())</f>
        <v>1.2222046346605786E-2</v>
      </c>
      <c r="K3063" s="44">
        <f>IFERROR(_xll.qlIndexFixing(Index3M,H3063,TRUE,_xll.ohTrigger(RecalcTrigger,Trigger3M)),NA())</f>
        <v>1.2052476302370859E-2</v>
      </c>
      <c r="L3063" s="44">
        <f>IFERROR(_xll.qlIndexFixing(Index6M,$H3063,TRUE,_xll.ohTrigger(RecalcTrigger,Trigger6M)),NA())</f>
        <v>1.2578915685706359E-2</v>
      </c>
      <c r="M3063" s="183">
        <f>IFERROR(_xll.qlIndexFixing(Index1Y,$H3063,TRUE,_xll.ohTrigger(RecalcTrigger,Trigger1Y)),NA())</f>
        <v>1.2650574925824245E-2</v>
      </c>
      <c r="N3063" s="182">
        <f>IFERROR(_xll.qlIndexFixing(ONIndex1M,I3063,TRUE,_xll.ohTrigger(RecalcTrigger,Trigger1M)),NA())</f>
        <v>1.2207215040804797E-2</v>
      </c>
      <c r="O3063" s="44">
        <f>IFERROR(_xll.qlIndexFixing(ONIndex3M,I3063,TRUE,_xll.ohTrigger(RecalcTrigger,Trigger3M)),NA())</f>
        <v>1.1990367001200042E-2</v>
      </c>
      <c r="P3063" s="44">
        <f>IFERROR(_xll.qlIndexFixing(ONIndex6M,I3063,TRUE,_xll.ohTrigger(RecalcTrigger,Trigger6M)),NA())</f>
        <v>1.2484408453747875E-2</v>
      </c>
      <c r="Q3063" s="183">
        <f>IFERROR(_xll.qlIndexFixing(ONIndex1Y,I3063,TRUE,_xll.ohTrigger(RecalcTrigger,Trigger1Y)),NA())</f>
        <v>1.240186740519178E-2</v>
      </c>
    </row>
    <row r="3064" spans="2:17" x14ac:dyDescent="0.2">
      <c r="B3064" s="39" t="s">
        <v>42</v>
      </c>
      <c r="D3064" s="42">
        <f>_xll.qlCalendarAdvance(Calendar,$D3063,B3064,"f",FALSE)</f>
        <v>60952</v>
      </c>
      <c r="E3064" s="177">
        <f>_xll.qlInterestRateIndexValueDate(IndexON,D3064)</f>
        <v>60952</v>
      </c>
      <c r="F3064" s="193">
        <f>IFERROR(_xll.qlIndexFixing(IndexON,D3064,TRUE,_xll.ohTrigger(RecalcTrigger,TriggerON)),NA())</f>
        <v>1.2350789818151853E-2</v>
      </c>
      <c r="H3064" s="42">
        <f>_xll.qlCalendarAdvance(Calendar,$H3063,B3064,"f",FALSE)</f>
        <v>60952</v>
      </c>
      <c r="I3064" s="177">
        <f>_xll.qlInterestRateIndexValueDate(Index1M,$H3064)</f>
        <v>60954</v>
      </c>
      <c r="J3064" s="182">
        <f>IFERROR(_xll.qlIndexFixing(Index1M,$H3064,TRUE,_xll.ohTrigger(RecalcTrigger,Trigger1M)),NA())</f>
        <v>1.2227162537159497E-2</v>
      </c>
      <c r="K3064" s="44">
        <f>IFERROR(_xll.qlIndexFixing(Index3M,H3064,TRUE,_xll.ohTrigger(RecalcTrigger,Trigger3M)),NA())</f>
        <v>1.2059864214208809E-2</v>
      </c>
      <c r="L3064" s="44">
        <f>IFERROR(_xll.qlIndexFixing(Index6M,$H3064,TRUE,_xll.ohTrigger(RecalcTrigger,Trigger6M)),NA())</f>
        <v>1.2583406239954808E-2</v>
      </c>
      <c r="M3064" s="183">
        <f>IFERROR(_xll.qlIndexFixing(Index1Y,$H3064,TRUE,_xll.ohTrigger(RecalcTrigger,Trigger1Y)),NA())</f>
        <v>1.2657203994919541E-2</v>
      </c>
      <c r="N3064" s="182">
        <f>IFERROR(_xll.qlIndexFixing(ONIndex1M,I3064,TRUE,_xll.ohTrigger(RecalcTrigger,Trigger1M)),NA())</f>
        <v>1.2212335917247685E-2</v>
      </c>
      <c r="O3064" s="44">
        <f>IFERROR(_xll.qlIndexFixing(ONIndex3M,I3064,TRUE,_xll.ohTrigger(RecalcTrigger,Trigger3M)),NA())</f>
        <v>1.1997785682948958E-2</v>
      </c>
      <c r="P3064" s="44">
        <f>IFERROR(_xll.qlIndexFixing(ONIndex6M,I3064,TRUE,_xll.ohTrigger(RecalcTrigger,Trigger6M)),NA())</f>
        <v>1.2488936481860335E-2</v>
      </c>
      <c r="Q3064" s="183">
        <f>IFERROR(_xll.qlIndexFixing(ONIndex1Y,I3064,TRUE,_xll.ohTrigger(RecalcTrigger,Trigger1Y)),NA())</f>
        <v>1.2408640423258177E-2</v>
      </c>
    </row>
    <row r="3065" spans="2:17" x14ac:dyDescent="0.2">
      <c r="B3065" s="39" t="s">
        <v>42</v>
      </c>
      <c r="D3065" s="42">
        <f>_xll.qlCalendarAdvance(Calendar,$D3064,B3065,"f",FALSE)</f>
        <v>60959</v>
      </c>
      <c r="E3065" s="177">
        <f>_xll.qlInterestRateIndexValueDate(IndexON,D3065)</f>
        <v>60959</v>
      </c>
      <c r="F3065" s="193">
        <f>IFERROR(_xll.qlIndexFixing(IndexON,D3065,TRUE,_xll.ohTrigger(RecalcTrigger,TriggerON)),NA())</f>
        <v>1.2355349428760931E-2</v>
      </c>
      <c r="H3065" s="42">
        <f>_xll.qlCalendarAdvance(Calendar,$H3064,B3065,"f",FALSE)</f>
        <v>60959</v>
      </c>
      <c r="I3065" s="177">
        <f>_xll.qlInterestRateIndexValueDate(Index1M,$H3065)</f>
        <v>60961</v>
      </c>
      <c r="J3065" s="182">
        <f>IFERROR(_xll.qlIndexFixing(Index1M,$H3065,TRUE,_xll.ohTrigger(RecalcTrigger,Trigger1M)),NA())</f>
        <v>1.2232272580832704E-2</v>
      </c>
      <c r="K3065" s="44">
        <f>IFERROR(_xll.qlIndexFixing(Index3M,H3065,TRUE,_xll.ohTrigger(RecalcTrigger,Trigger3M)),NA())</f>
        <v>1.2067243071366274E-2</v>
      </c>
      <c r="L3065" s="44">
        <f>IFERROR(_xll.qlIndexFixing(Index6M,$H3065,TRUE,_xll.ohTrigger(RecalcTrigger,Trigger6M)),NA())</f>
        <v>1.2587891356048578E-2</v>
      </c>
      <c r="M3065" s="183">
        <f>IFERROR(_xll.qlIndexFixing(Index1Y,$H3065,TRUE,_xll.ohTrigger(RecalcTrigger,Trigger1Y)),NA())</f>
        <v>1.2663823795009551E-2</v>
      </c>
      <c r="N3065" s="182">
        <f>IFERROR(_xll.qlIndexFixing(ONIndex1M,I3065,TRUE,_xll.ohTrigger(RecalcTrigger,Trigger1M)),NA())</f>
        <v>1.2217450683458253E-2</v>
      </c>
      <c r="O3065" s="44">
        <f>IFERROR(_xll.qlIndexFixing(ONIndex3M,I3065,TRUE,_xll.ohTrigger(RecalcTrigger,Trigger3M)),NA())</f>
        <v>1.200519549427348E-2</v>
      </c>
      <c r="P3065" s="44">
        <f>IFERROR(_xll.qlIndexFixing(ONIndex6M,I3065,TRUE,_xll.ohTrigger(RecalcTrigger,Trigger6M)),NA())</f>
        <v>1.2493459317726163E-2</v>
      </c>
      <c r="Q3065" s="183">
        <f>IFERROR(_xll.qlIndexFixing(ONIndex1Y,I3065,TRUE,_xll.ohTrigger(RecalcTrigger,Trigger1Y)),NA())</f>
        <v>1.2415404945720354E-2</v>
      </c>
    </row>
    <row r="3066" spans="2:17" x14ac:dyDescent="0.2">
      <c r="B3066" s="39" t="s">
        <v>42</v>
      </c>
      <c r="D3066" s="42">
        <f>_xll.qlCalendarAdvance(Calendar,$D3065,B3066,"f",FALSE)</f>
        <v>60966</v>
      </c>
      <c r="E3066" s="177">
        <f>_xll.qlInterestRateIndexValueDate(IndexON,D3066)</f>
        <v>60966</v>
      </c>
      <c r="F3066" s="193">
        <f>IFERROR(_xll.qlIndexFixing(IndexON,D3066,TRUE,_xll.ohTrigger(RecalcTrigger,TriggerON)),NA())</f>
        <v>1.235990359420569E-2</v>
      </c>
      <c r="H3066" s="42">
        <f>_xll.qlCalendarAdvance(Calendar,$H3065,B3066,"f",FALSE)</f>
        <v>60966</v>
      </c>
      <c r="I3066" s="177">
        <f>_xll.qlInterestRateIndexValueDate(Index1M,$H3066)</f>
        <v>60968</v>
      </c>
      <c r="J3066" s="182">
        <f>IFERROR(_xll.qlIndexFixing(Index1M,$H3066,TRUE,_xll.ohTrigger(RecalcTrigger,Trigger1M)),NA())</f>
        <v>1.2237376457803761E-2</v>
      </c>
      <c r="K3066" s="44">
        <f>IFERROR(_xll.qlIndexFixing(Index3M,H3066,TRUE,_xll.ohTrigger(RecalcTrigger,Trigger3M)),NA())</f>
        <v>1.2073158906504844E-2</v>
      </c>
      <c r="L3066" s="44">
        <f>IFERROR(_xll.qlIndexFixing(Index6M,$H3066,TRUE,_xll.ohTrigger(RecalcTrigger,Trigger6M)),NA())</f>
        <v>1.2592908872248171E-2</v>
      </c>
      <c r="M3066" s="183">
        <f>IFERROR(_xll.qlIndexFixing(Index1Y,$H3066,TRUE,_xll.ohTrigger(RecalcTrigger,Trigger1Y)),NA())</f>
        <v>1.267043429804657E-2</v>
      </c>
      <c r="N3066" s="182">
        <f>IFERROR(_xll.qlIndexFixing(ONIndex1M,I3066,TRUE,_xll.ohTrigger(RecalcTrigger,Trigger1M)),NA())</f>
        <v>1.2222559319852166E-2</v>
      </c>
      <c r="O3066" s="44">
        <f>IFERROR(_xll.qlIndexFixing(ONIndex3M,I3066,TRUE,_xll.ohTrigger(RecalcTrigger,Trigger3M)),NA())</f>
        <v>1.2012596406236753E-2</v>
      </c>
      <c r="P3066" s="44">
        <f>IFERROR(_xll.qlIndexFixing(ONIndex6M,I3066,TRUE,_xll.ohTrigger(RecalcTrigger,Trigger6M)),NA())</f>
        <v>1.2497976943519618E-2</v>
      </c>
      <c r="Q3066" s="183">
        <f>IFERROR(_xll.qlIndexFixing(ONIndex1Y,I3066,TRUE,_xll.ohTrigger(RecalcTrigger,Trigger1Y)),NA())</f>
        <v>1.2422160945160243E-2</v>
      </c>
    </row>
    <row r="3067" spans="2:17" x14ac:dyDescent="0.2">
      <c r="B3067" s="39" t="s">
        <v>42</v>
      </c>
      <c r="D3067" s="42">
        <f>_xll.qlCalendarAdvance(Calendar,$D3066,B3067,"f",FALSE)</f>
        <v>60973</v>
      </c>
      <c r="E3067" s="177">
        <f>_xll.qlInterestRateIndexValueDate(IndexON,D3067)</f>
        <v>60973</v>
      </c>
      <c r="F3067" s="193">
        <f>IFERROR(_xll.qlIndexFixing(IndexON,D3067,TRUE,_xll.ohTrigger(RecalcTrigger,TriggerON)),NA())</f>
        <v>1.2364452296980133E-2</v>
      </c>
      <c r="H3067" s="42">
        <f>_xll.qlCalendarAdvance(Calendar,$H3066,B3067,"f",FALSE)</f>
        <v>60973</v>
      </c>
      <c r="I3067" s="177">
        <f>_xll.qlInterestRateIndexValueDate(Index1M,$H3067)</f>
        <v>60975</v>
      </c>
      <c r="J3067" s="182">
        <f>IFERROR(_xll.qlIndexFixing(Index1M,$H3067,TRUE,_xll.ohTrigger(RecalcTrigger,Trigger1M)),NA())</f>
        <v>1.2242474148261018E-2</v>
      </c>
      <c r="K3067" s="44">
        <f>IFERROR(_xll.qlIndexFixing(Index3M,H3067,TRUE,_xll.ohTrigger(RecalcTrigger,Trigger3M)),NA())</f>
        <v>1.2080520386992255E-2</v>
      </c>
      <c r="L3067" s="44">
        <f>IFERROR(_xll.qlIndexFixing(Index6M,$H3067,TRUE,_xll.ohTrigger(RecalcTrigger,Trigger6M)),NA())</f>
        <v>1.2597382816064468E-2</v>
      </c>
      <c r="M3067" s="183">
        <f>IFERROR(_xll.qlIndexFixing(Index1Y,$H3067,TRUE,_xll.ohTrigger(RecalcTrigger,Trigger1Y)),NA())</f>
        <v>1.2677035475983553E-2</v>
      </c>
      <c r="N3067" s="182">
        <f>IFERROR(_xll.qlIndexFixing(ONIndex1M,I3067,TRUE,_xll.ohTrigger(RecalcTrigger,Trigger1M)),NA())</f>
        <v>1.2227661806365475E-2</v>
      </c>
      <c r="O3067" s="44">
        <f>IFERROR(_xll.qlIndexFixing(ONIndex3M,I3067,TRUE,_xll.ohTrigger(RecalcTrigger,Trigger3M)),NA())</f>
        <v>1.2019988390301606E-2</v>
      </c>
      <c r="P3067" s="44">
        <f>IFERROR(_xll.qlIndexFixing(ONIndex6M,I3067,TRUE,_xll.ohTrigger(RecalcTrigger,Trigger6M)),NA())</f>
        <v>1.2502489341095213E-2</v>
      </c>
      <c r="Q3067" s="183">
        <f>IFERROR(_xll.qlIndexFixing(ONIndex1Y,I3067,TRUE,_xll.ohTrigger(RecalcTrigger,Trigger1Y)),NA())</f>
        <v>1.2428908393999905E-2</v>
      </c>
    </row>
    <row r="3068" spans="2:17" x14ac:dyDescent="0.2">
      <c r="B3068" s="39" t="s">
        <v>42</v>
      </c>
      <c r="D3068" s="42">
        <f>_xll.qlCalendarAdvance(Calendar,$D3067,B3068,"f",FALSE)</f>
        <v>60980</v>
      </c>
      <c r="E3068" s="177">
        <f>_xll.qlInterestRateIndexValueDate(IndexON,D3068)</f>
        <v>60980</v>
      </c>
      <c r="F3068" s="193">
        <f>IFERROR(_xll.qlIndexFixing(IndexON,D3068,TRUE,_xll.ohTrigger(RecalcTrigger,TriggerON)),NA())</f>
        <v>1.2368995519658199E-2</v>
      </c>
      <c r="H3068" s="42">
        <f>_xll.qlCalendarAdvance(Calendar,$H3067,B3068,"f",FALSE)</f>
        <v>60980</v>
      </c>
      <c r="I3068" s="177">
        <f>_xll.qlInterestRateIndexValueDate(Index1M,$H3068)</f>
        <v>60982</v>
      </c>
      <c r="J3068" s="182">
        <f>IFERROR(_xll.qlIndexFixing(Index1M,$H3068,TRUE,_xll.ohTrigger(RecalcTrigger,Trigger1M)),NA())</f>
        <v>1.2247565632390323E-2</v>
      </c>
      <c r="K3068" s="44">
        <f>IFERROR(_xll.qlIndexFixing(Index3M,H3068,TRUE,_xll.ohTrigger(RecalcTrigger,Trigger3M)),NA())</f>
        <v>1.2087872730644378E-2</v>
      </c>
      <c r="L3068" s="44">
        <f>IFERROR(_xll.qlIndexFixing(Index6M,$H3068,TRUE,_xll.ohTrigger(RecalcTrigger,Trigger6M)),NA())</f>
        <v>1.260185126564581E-2</v>
      </c>
      <c r="M3068" s="183">
        <f>IFERROR(_xll.qlIndexFixing(Index1Y,$H3068,TRUE,_xll.ohTrigger(RecalcTrigger,Trigger1Y)),NA())</f>
        <v>1.2683627300771487E-2</v>
      </c>
      <c r="N3068" s="182">
        <f>IFERROR(_xll.qlIndexFixing(ONIndex1M,I3068,TRUE,_xll.ohTrigger(RecalcTrigger,Trigger1M)),NA())</f>
        <v>1.2232758123413845E-2</v>
      </c>
      <c r="O3068" s="44">
        <f>IFERROR(_xll.qlIndexFixing(ONIndex3M,I3068,TRUE,_xll.ohTrigger(RecalcTrigger,Trigger3M)),NA())</f>
        <v>1.2027371417531185E-2</v>
      </c>
      <c r="P3068" s="44">
        <f>IFERROR(_xll.qlIndexFixing(ONIndex6M,I3068,TRUE,_xll.ohTrigger(RecalcTrigger,Trigger6M)),NA())</f>
        <v>1.2506996492147593E-2</v>
      </c>
      <c r="Q3068" s="183">
        <f>IFERROR(_xll.qlIndexFixing(ONIndex1Y,I3068,TRUE,_xll.ohTrigger(RecalcTrigger,Trigger1Y)),NA())</f>
        <v>1.2435647264661398E-2</v>
      </c>
    </row>
    <row r="3069" spans="2:17" x14ac:dyDescent="0.2">
      <c r="B3069" s="39" t="s">
        <v>42</v>
      </c>
      <c r="D3069" s="42">
        <f>_xll.qlCalendarAdvance(Calendar,$D3068,B3069,"f",FALSE)</f>
        <v>60987</v>
      </c>
      <c r="E3069" s="177">
        <f>_xll.qlInterestRateIndexValueDate(IndexON,D3069)</f>
        <v>60987</v>
      </c>
      <c r="F3069" s="193">
        <f>IFERROR(_xll.qlIndexFixing(IndexON,D3069,TRUE,_xll.ohTrigger(RecalcTrigger,TriggerON)),NA())</f>
        <v>1.2373533244414148E-2</v>
      </c>
      <c r="H3069" s="42">
        <f>_xll.qlCalendarAdvance(Calendar,$H3068,B3069,"f",FALSE)</f>
        <v>60987</v>
      </c>
      <c r="I3069" s="177">
        <f>_xll.qlInterestRateIndexValueDate(Index1M,$H3069)</f>
        <v>60989</v>
      </c>
      <c r="J3069" s="182">
        <f>IFERROR(_xll.qlIndexFixing(Index1M,$H3069,TRUE,_xll.ohTrigger(RecalcTrigger,Trigger1M)),NA())</f>
        <v>1.2252650890377526E-2</v>
      </c>
      <c r="K3069" s="44">
        <f>IFERROR(_xll.qlIndexFixing(Index3M,H3069,TRUE,_xll.ohTrigger(RecalcTrigger,Trigger3M)),NA())</f>
        <v>1.2095215908600743E-2</v>
      </c>
      <c r="L3069" s="44">
        <f>IFERROR(_xll.qlIndexFixing(Index6M,$H3069,TRUE,_xll.ohTrigger(RecalcTrigger,Trigger6M)),NA())</f>
        <v>1.2606314202776874E-2</v>
      </c>
      <c r="M3069" s="183">
        <f>IFERROR(_xll.qlIndexFixing(Index1Y,$H3069,TRUE,_xll.ohTrigger(RecalcTrigger,Trigger1Y)),NA())</f>
        <v>1.2690209744361794E-2</v>
      </c>
      <c r="N3069" s="182">
        <f>IFERROR(_xll.qlIndexFixing(ONIndex1M,I3069,TRUE,_xll.ohTrigger(RecalcTrigger,Trigger1M)),NA())</f>
        <v>1.2237848251173133E-2</v>
      </c>
      <c r="O3069" s="44">
        <f>IFERROR(_xll.qlIndexFixing(ONIndex3M,I3069,TRUE,_xll.ohTrigger(RecalcTrigger,Trigger3M)),NA())</f>
        <v>1.2034745459308382E-2</v>
      </c>
      <c r="P3069" s="44">
        <f>IFERROR(_xll.qlIndexFixing(ONIndex6M,I3069,TRUE,_xll.ohTrigger(RecalcTrigger,Trigger6M)),NA())</f>
        <v>1.251149837877108E-2</v>
      </c>
      <c r="Q3069" s="183">
        <f>IFERROR(_xll.qlIndexFixing(ONIndex1Y,I3069,TRUE,_xll.ohTrigger(RecalcTrigger,Trigger1Y)),NA())</f>
        <v>1.2442377529726656E-2</v>
      </c>
    </row>
    <row r="3070" spans="2:17" x14ac:dyDescent="0.2">
      <c r="B3070" s="39" t="s">
        <v>42</v>
      </c>
      <c r="D3070" s="42">
        <f>_xll.qlCalendarAdvance(Calendar,$D3069,B3070,"f",FALSE)</f>
        <v>60994</v>
      </c>
      <c r="E3070" s="177">
        <f>_xll.qlInterestRateIndexValueDate(IndexON,D3070)</f>
        <v>60994</v>
      </c>
      <c r="F3070" s="193">
        <f>IFERROR(_xll.qlIndexFixing(IndexON,D3070,TRUE,_xll.ohTrigger(RecalcTrigger,TriggerON)),NA())</f>
        <v>1.237806545358211E-2</v>
      </c>
      <c r="H3070" s="42">
        <f>_xll.qlCalendarAdvance(Calendar,$H3069,B3070,"f",FALSE)</f>
        <v>60994</v>
      </c>
      <c r="I3070" s="177">
        <f>_xll.qlInterestRateIndexValueDate(Index1M,$H3070)</f>
        <v>60996</v>
      </c>
      <c r="J3070" s="182">
        <f>IFERROR(_xll.qlIndexFixing(Index1M,$H3070,TRUE,_xll.ohTrigger(RecalcTrigger,Trigger1M)),NA())</f>
        <v>1.225772990240348E-2</v>
      </c>
      <c r="K3070" s="44">
        <f>IFERROR(_xll.qlIndexFixing(Index3M,H3070,TRUE,_xll.ohTrigger(RecalcTrigger,Trigger3M)),NA())</f>
        <v>1.2102549892001768E-2</v>
      </c>
      <c r="L3070" s="44">
        <f>IFERROR(_xll.qlIndexFixing(Index6M,$H3070,TRUE,_xll.ohTrigger(RecalcTrigger,Trigger6M)),NA())</f>
        <v>1.2610771609241025E-2</v>
      </c>
      <c r="M3070" s="183">
        <f>IFERROR(_xll.qlIndexFixing(Index1Y,$H3070,TRUE,_xll.ohTrigger(RecalcTrigger,Trigger1Y)),NA())</f>
        <v>1.2696782778705019E-2</v>
      </c>
      <c r="N3070" s="182">
        <f>IFERROR(_xll.qlIndexFixing(ONIndex1M,I3070,TRUE,_xll.ohTrigger(RecalcTrigger,Trigger1M)),NA())</f>
        <v>1.2242932169739262E-2</v>
      </c>
      <c r="O3070" s="44">
        <f>IFERROR(_xll.qlIndexFixing(ONIndex3M,I3070,TRUE,_xll.ohTrigger(RecalcTrigger,Trigger3M)),NA())</f>
        <v>1.2042110486856217E-2</v>
      </c>
      <c r="P3070" s="44">
        <f>IFERROR(_xll.qlIndexFixing(ONIndex6M,I3070,TRUE,_xll.ohTrigger(RecalcTrigger,Trigger6M)),NA())</f>
        <v>1.2515994982900125E-2</v>
      </c>
      <c r="Q3070" s="183">
        <f>IFERROR(_xll.qlIndexFixing(ONIndex1Y,I3070,TRUE,_xll.ohTrigger(RecalcTrigger,Trigger1Y)),NA())</f>
        <v>1.2449099161537802E-2</v>
      </c>
    </row>
    <row r="3071" spans="2:17" x14ac:dyDescent="0.2">
      <c r="B3071" s="39" t="s">
        <v>42</v>
      </c>
      <c r="D3071" s="42">
        <f>_xll.qlCalendarAdvance(Calendar,$D3070,B3071,"f",FALSE)</f>
        <v>61001</v>
      </c>
      <c r="E3071" s="177">
        <f>_xll.qlInterestRateIndexValueDate(IndexON,D3071)</f>
        <v>61001</v>
      </c>
      <c r="F3071" s="193">
        <f>IFERROR(_xll.qlIndexFixing(IndexON,D3071,TRUE,_xll.ohTrigger(RecalcTrigger,TriggerON)),NA())</f>
        <v>1.2382592129736025E-2</v>
      </c>
      <c r="H3071" s="42">
        <f>_xll.qlCalendarAdvance(Calendar,$H3070,B3071,"f",FALSE)</f>
        <v>61001</v>
      </c>
      <c r="I3071" s="177">
        <f>_xll.qlInterestRateIndexValueDate(Index1M,$H3071)</f>
        <v>61003</v>
      </c>
      <c r="J3071" s="182">
        <f>IFERROR(_xll.qlIndexFixing(Index1M,$H3071,TRUE,_xll.ohTrigger(RecalcTrigger,Trigger1M)),NA())</f>
        <v>1.2262802648656534E-2</v>
      </c>
      <c r="K3071" s="44">
        <f>IFERROR(_xll.qlIndexFixing(Index3M,H3071,TRUE,_xll.ohTrigger(RecalcTrigger,Trigger3M)),NA())</f>
        <v>1.210987465198432E-2</v>
      </c>
      <c r="L3071" s="44">
        <f>IFERROR(_xll.qlIndexFixing(Index6M,$H3071,TRUE,_xll.ohTrigger(RecalcTrigger,Trigger6M)),NA())</f>
        <v>1.2614686831355902E-2</v>
      </c>
      <c r="M3071" s="183">
        <f>IFERROR(_xll.qlIndexFixing(Index1Y,$H3071,TRUE,_xll.ohTrigger(RecalcTrigger,Trigger1Y)),NA())</f>
        <v>1.2703346375751495E-2</v>
      </c>
      <c r="N3071" s="182">
        <f>IFERROR(_xll.qlIndexFixing(ONIndex1M,I3071,TRUE,_xll.ohTrigger(RecalcTrigger,Trigger1M)),NA())</f>
        <v>1.2248009859607834E-2</v>
      </c>
      <c r="O3071" s="44">
        <f>IFERROR(_xll.qlIndexFixing(ONIndex3M,I3071,TRUE,_xll.ohTrigger(RecalcTrigger,Trigger3M)),NA())</f>
        <v>1.2049466471717452E-2</v>
      </c>
      <c r="P3071" s="44">
        <f>IFERROR(_xll.qlIndexFixing(ONIndex6M,I3071,TRUE,_xll.ohTrigger(RecalcTrigger,Trigger6M)),NA())</f>
        <v>1.2520486286629051E-2</v>
      </c>
      <c r="Q3071" s="183">
        <f>IFERROR(_xll.qlIndexFixing(ONIndex1Y,I3071,TRUE,_xll.ohTrigger(RecalcTrigger,Trigger1Y)),NA())</f>
        <v>1.2455812132916577E-2</v>
      </c>
    </row>
    <row r="3072" spans="2:17" x14ac:dyDescent="0.2">
      <c r="B3072" s="39" t="s">
        <v>42</v>
      </c>
      <c r="D3072" s="42">
        <f>_xll.qlCalendarAdvance(Calendar,$D3071,B3072,"f",FALSE)</f>
        <v>61008</v>
      </c>
      <c r="E3072" s="177">
        <f>_xll.qlInterestRateIndexValueDate(IndexON,D3072)</f>
        <v>61008</v>
      </c>
      <c r="F3072" s="193">
        <f>IFERROR(_xll.qlIndexFixing(IndexON,D3072,TRUE,_xll.ohTrigger(RecalcTrigger,TriggerON)),NA())</f>
        <v>1.2387113255289961E-2</v>
      </c>
      <c r="H3072" s="42">
        <f>_xll.qlCalendarAdvance(Calendar,$H3071,B3072,"f",FALSE)</f>
        <v>61008</v>
      </c>
      <c r="I3072" s="177">
        <f>_xll.qlInterestRateIndexValueDate(Index1M,$H3072)</f>
        <v>61010</v>
      </c>
      <c r="J3072" s="182">
        <f>IFERROR(_xll.qlIndexFixing(Index1M,$H3072,TRUE,_xll.ohTrigger(RecalcTrigger,Trigger1M)),NA())</f>
        <v>1.226786910932004E-2</v>
      </c>
      <c r="K3072" s="44">
        <f>IFERROR(_xll.qlIndexFixing(Index3M,H3072,TRUE,_xll.ohTrigger(RecalcTrigger,Trigger3M)),NA())</f>
        <v>1.2117190159688818E-2</v>
      </c>
      <c r="L3072" s="44">
        <f>IFERROR(_xll.qlIndexFixing(Index6M,$H3072,TRUE,_xll.ohTrigger(RecalcTrigger,Trigger6M)),NA())</f>
        <v>1.2619133370362072E-2</v>
      </c>
      <c r="M3072" s="183">
        <f>IFERROR(_xll.qlIndexFixing(Index1Y,$H3072,TRUE,_xll.ohTrigger(RecalcTrigger,Trigger1Y)),NA())</f>
        <v>1.2709900507451107E-2</v>
      </c>
      <c r="N3072" s="182">
        <f>IFERROR(_xll.qlIndexFixing(ONIndex1M,I3072,TRUE,_xll.ohTrigger(RecalcTrigger,Trigger1M)),NA())</f>
        <v>1.2253081300714896E-2</v>
      </c>
      <c r="O3072" s="44">
        <f>IFERROR(_xll.qlIndexFixing(ONIndex3M,I3072,TRUE,_xll.ohTrigger(RecalcTrigger,Trigger3M)),NA())</f>
        <v>1.2056813384715426E-2</v>
      </c>
      <c r="P3072" s="44">
        <f>IFERROR(_xll.qlIndexFixing(ONIndex6M,I3072,TRUE,_xll.ohTrigger(RecalcTrigger,Trigger6M)),NA())</f>
        <v>1.2524972271652501E-2</v>
      </c>
      <c r="Q3072" s="183">
        <f>IFERROR(_xll.qlIndexFixing(ONIndex1Y,I3072,TRUE,_xll.ohTrigger(RecalcTrigger,Trigger1Y)),NA())</f>
        <v>1.2462516416045233E-2</v>
      </c>
    </row>
    <row r="3073" spans="2:17" x14ac:dyDescent="0.2">
      <c r="B3073" s="39" t="s">
        <v>42</v>
      </c>
      <c r="D3073" s="42">
        <f>_xll.qlCalendarAdvance(Calendar,$D3072,B3073,"f",FALSE)</f>
        <v>61015</v>
      </c>
      <c r="E3073" s="177">
        <f>_xll.qlInterestRateIndexValueDate(IndexON,D3073)</f>
        <v>61015</v>
      </c>
      <c r="F3073" s="193">
        <f>IFERROR(_xll.qlIndexFixing(IndexON,D3073,TRUE,_xll.ohTrigger(RecalcTrigger,TriggerON)),NA())</f>
        <v>1.2391628812498112E-2</v>
      </c>
      <c r="H3073" s="42">
        <f>_xll.qlCalendarAdvance(Calendar,$H3072,B3073,"f",FALSE)</f>
        <v>61015</v>
      </c>
      <c r="I3073" s="177">
        <f>_xll.qlInterestRateIndexValueDate(Index1M,$H3073)</f>
        <v>61017</v>
      </c>
      <c r="J3073" s="182">
        <f>IFERROR(_xll.qlIndexFixing(Index1M,$H3073,TRUE,_xll.ohTrigger(RecalcTrigger,Trigger1M)),NA())</f>
        <v>1.2272929264577348E-2</v>
      </c>
      <c r="K3073" s="44">
        <f>IFERROR(_xll.qlIndexFixing(Index3M,H3073,TRUE,_xll.ohTrigger(RecalcTrigger,Trigger3M)),NA())</f>
        <v>1.2124496386252126E-2</v>
      </c>
      <c r="L3073" s="44">
        <f>IFERROR(_xll.qlIndexFixing(Index6M,$H3073,TRUE,_xll.ohTrigger(RecalcTrigger,Trigger6M)),NA())</f>
        <v>1.262357432549587E-2</v>
      </c>
      <c r="M3073" s="183">
        <f>IFERROR(_xll.qlIndexFixing(Index1Y,$H3073,TRUE,_xll.ohTrigger(RecalcTrigger,Trigger1Y)),NA())</f>
        <v>1.2716445145753088E-2</v>
      </c>
      <c r="N3073" s="182">
        <f>IFERROR(_xll.qlIndexFixing(ONIndex1M,I3073,TRUE,_xll.ohTrigger(RecalcTrigger,Trigger1M)),NA())</f>
        <v>1.2258146473396181E-2</v>
      </c>
      <c r="O3073" s="44">
        <f>IFERROR(_xll.qlIndexFixing(ONIndex3M,I3073,TRUE,_xll.ohTrigger(RecalcTrigger,Trigger3M)),NA())</f>
        <v>1.2064151197392903E-2</v>
      </c>
      <c r="P3073" s="44">
        <f>IFERROR(_xll.qlIndexFixing(ONIndex6M,I3073,TRUE,_xll.ohTrigger(RecalcTrigger,Trigger6M)),NA())</f>
        <v>1.2529452919984863E-2</v>
      </c>
      <c r="Q3073" s="183">
        <f>IFERROR(_xll.qlIndexFixing(ONIndex1Y,I3073,TRUE,_xll.ohTrigger(RecalcTrigger,Trigger1Y)),NA())</f>
        <v>1.2469211983425765E-2</v>
      </c>
    </row>
    <row r="3074" spans="2:17" x14ac:dyDescent="0.2">
      <c r="B3074" s="39" t="s">
        <v>42</v>
      </c>
      <c r="D3074" s="42">
        <f>_xll.qlCalendarAdvance(Calendar,$D3073,B3074,"f",FALSE)</f>
        <v>61022</v>
      </c>
      <c r="E3074" s="177">
        <f>_xll.qlInterestRateIndexValueDate(IndexON,D3074)</f>
        <v>61022</v>
      </c>
      <c r="F3074" s="193">
        <f>IFERROR(_xll.qlIndexFixing(IndexON,D3074,TRUE,_xll.ohTrigger(RecalcTrigger,TriggerON)),NA())</f>
        <v>1.239613878369461E-2</v>
      </c>
      <c r="H3074" s="42">
        <f>_xll.qlCalendarAdvance(Calendar,$H3073,B3074,"f",FALSE)</f>
        <v>61022</v>
      </c>
      <c r="I3074" s="177">
        <f>_xll.qlInterestRateIndexValueDate(Index1M,$H3074)</f>
        <v>61024</v>
      </c>
      <c r="J3074" s="182">
        <f>IFERROR(_xll.qlIndexFixing(Index1M,$H3074,TRUE,_xll.ohTrigger(RecalcTrigger,Trigger1M)),NA())</f>
        <v>1.2277983094614309E-2</v>
      </c>
      <c r="K3074" s="44">
        <f>IFERROR(_xll.qlIndexFixing(Index3M,H3074,TRUE,_xll.ohTrigger(RecalcTrigger,Trigger3M)),NA())</f>
        <v>1.2131793302814664E-2</v>
      </c>
      <c r="L3074" s="44">
        <f>IFERROR(_xll.qlIndexFixing(Index6M,$H3074,TRUE,_xll.ohTrigger(RecalcTrigger,Trigger6M)),NA())</f>
        <v>1.2628009678542919E-2</v>
      </c>
      <c r="M3074" s="183">
        <f>IFERROR(_xll.qlIndexFixing(Index1Y,$H3074,TRUE,_xll.ohTrigger(RecalcTrigger,Trigger1Y)),NA())</f>
        <v>1.2722980262606017E-2</v>
      </c>
      <c r="N3074" s="182">
        <f>IFERROR(_xll.qlIndexFixing(ONIndex1M,I3074,TRUE,_xll.ohTrigger(RecalcTrigger,Trigger1M)),NA())</f>
        <v>1.2263205357907481E-2</v>
      </c>
      <c r="O3074" s="44">
        <f>IFERROR(_xll.qlIndexFixing(ONIndex3M,I3074,TRUE,_xll.ohTrigger(RecalcTrigger,Trigger3M)),NA())</f>
        <v>1.2071479881052838E-2</v>
      </c>
      <c r="P3074" s="44">
        <f>IFERROR(_xll.qlIndexFixing(ONIndex6M,I3074,TRUE,_xll.ohTrigger(RecalcTrigger,Trigger6M)),NA())</f>
        <v>1.2533928213560586E-2</v>
      </c>
      <c r="Q3074" s="183">
        <f>IFERROR(_xll.qlIndexFixing(ONIndex1Y,I3074,TRUE,_xll.ohTrigger(RecalcTrigger,Trigger1Y)),NA())</f>
        <v>1.2475898807720043E-2</v>
      </c>
    </row>
    <row r="3075" spans="2:17" x14ac:dyDescent="0.2">
      <c r="B3075" s="39" t="s">
        <v>42</v>
      </c>
      <c r="D3075" s="42">
        <f>_xll.qlCalendarAdvance(Calendar,$D3074,B3075,"f",FALSE)</f>
        <v>61029</v>
      </c>
      <c r="E3075" s="177">
        <f>_xll.qlInterestRateIndexValueDate(IndexON,D3075)</f>
        <v>61029</v>
      </c>
      <c r="F3075" s="193">
        <f>IFERROR(_xll.qlIndexFixing(IndexON,D3075,TRUE,_xll.ohTrigger(RecalcTrigger,TriggerON)),NA())</f>
        <v>1.2400643151453394E-2</v>
      </c>
      <c r="H3075" s="42">
        <f>_xll.qlCalendarAdvance(Calendar,$H3074,B3075,"f",FALSE)</f>
        <v>61029</v>
      </c>
      <c r="I3075" s="177">
        <f>_xll.qlInterestRateIndexValueDate(Index1M,$H3075)</f>
        <v>61031</v>
      </c>
      <c r="J3075" s="182">
        <f>IFERROR(_xll.qlIndexFixing(Index1M,$H3075,TRUE,_xll.ohTrigger(RecalcTrigger,Trigger1M)),NA())</f>
        <v>1.2280752744873804E-2</v>
      </c>
      <c r="K3075" s="44">
        <f>IFERROR(_xll.qlIndexFixing(Index3M,H3075,TRUE,_xll.ohTrigger(RecalcTrigger,Trigger3M)),NA())</f>
        <v>1.2138357640729978E-2</v>
      </c>
      <c r="L3075" s="44">
        <f>IFERROR(_xll.qlIndexFixing(Index6M,$H3075,TRUE,_xll.ohTrigger(RecalcTrigger,Trigger6M)),NA())</f>
        <v>1.2632439411287954E-2</v>
      </c>
      <c r="M3075" s="183">
        <f>IFERROR(_xll.qlIndexFixing(Index1Y,$H3075,TRUE,_xll.ohTrigger(RecalcTrigger,Trigger1Y)),NA())</f>
        <v>1.2729505829958685E-2</v>
      </c>
      <c r="N3075" s="182">
        <f>IFERROR(_xll.qlIndexFixing(ONIndex1M,I3075,TRUE,_xll.ohTrigger(RecalcTrigger,Trigger1M)),NA())</f>
        <v>1.2268257934264781E-2</v>
      </c>
      <c r="O3075" s="44">
        <f>IFERROR(_xll.qlIndexFixing(ONIndex3M,I3075,TRUE,_xll.ohTrigger(RecalcTrigger,Trigger3M)),NA())</f>
        <v>1.207879940691825E-2</v>
      </c>
      <c r="P3075" s="44">
        <f>IFERROR(_xll.qlIndexFixing(ONIndex6M,I3075,TRUE,_xll.ohTrigger(RecalcTrigger,Trigger6M)),NA())</f>
        <v>1.2538398134314122E-2</v>
      </c>
      <c r="Q3075" s="183">
        <f>IFERROR(_xll.qlIndexFixing(ONIndex1Y,I3075,TRUE,_xll.ohTrigger(RecalcTrigger,Trigger1Y)),NA())</f>
        <v>1.2482576861350125E-2</v>
      </c>
    </row>
    <row r="3076" spans="2:17" x14ac:dyDescent="0.2">
      <c r="B3076" s="39" t="s">
        <v>42</v>
      </c>
      <c r="D3076" s="42">
        <f>_xll.qlCalendarAdvance(Calendar,$D3075,B3076,"f",FALSE)</f>
        <v>61036</v>
      </c>
      <c r="E3076" s="177">
        <f>_xll.qlInterestRateIndexValueDate(IndexON,D3076)</f>
        <v>61036</v>
      </c>
      <c r="F3076" s="193">
        <f>IFERROR(_xll.qlIndexFixing(IndexON,D3076,TRUE,_xll.ohTrigger(RecalcTrigger,TriggerON)),NA())</f>
        <v>1.2405141897948724E-2</v>
      </c>
      <c r="H3076" s="42">
        <f>_xll.qlCalendarAdvance(Calendar,$H3075,B3076,"f",FALSE)</f>
        <v>61036</v>
      </c>
      <c r="I3076" s="177">
        <f>_xll.qlInterestRateIndexValueDate(Index1M,$H3076)</f>
        <v>61038</v>
      </c>
      <c r="J3076" s="182">
        <f>IFERROR(_xll.qlIndexFixing(Index1M,$H3076,TRUE,_xll.ohTrigger(RecalcTrigger,Trigger1M)),NA())</f>
        <v>1.2285795001728708E-2</v>
      </c>
      <c r="K3076" s="44">
        <f>IFERROR(_xll.qlIndexFixing(Index3M,H3076,TRUE,_xll.ohTrigger(RecalcTrigger,Trigger3M)),NA())</f>
        <v>1.2145636280045516E-2</v>
      </c>
      <c r="L3076" s="44">
        <f>IFERROR(_xll.qlIndexFixing(Index6M,$H3076,TRUE,_xll.ohTrigger(RecalcTrigger,Trigger6M)),NA())</f>
        <v>1.2636863505515711E-2</v>
      </c>
      <c r="M3076" s="183">
        <f>IFERROR(_xll.qlIndexFixing(Index1Y,$H3076,TRUE,_xll.ohTrigger(RecalcTrigger,Trigger1Y)),NA())</f>
        <v>1.2736021819758577E-2</v>
      </c>
      <c r="N3076" s="182">
        <f>IFERROR(_xll.qlIndexFixing(ONIndex1M,I3076,TRUE,_xll.ohTrigger(RecalcTrigger,Trigger1M)),NA())</f>
        <v>1.2273304182803813E-2</v>
      </c>
      <c r="O3076" s="44">
        <f>IFERROR(_xll.qlIndexFixing(ONIndex3M,I3076,TRUE,_xll.ohTrigger(RecalcTrigger,Trigger3M)),NA())</f>
        <v>1.2086109746132223E-2</v>
      </c>
      <c r="P3076" s="44">
        <f>IFERROR(_xll.qlIndexFixing(ONIndex6M,I3076,TRUE,_xll.ohTrigger(RecalcTrigger,Trigger6M)),NA())</f>
        <v>1.2542862664179921E-2</v>
      </c>
      <c r="Q3076" s="183">
        <f>IFERROR(_xll.qlIndexFixing(ONIndex1Y,I3076,TRUE,_xll.ohTrigger(RecalcTrigger,Trigger1Y)),NA())</f>
        <v>1.2489246116658137E-2</v>
      </c>
    </row>
    <row r="3077" spans="2:17" x14ac:dyDescent="0.2">
      <c r="B3077" s="39" t="s">
        <v>42</v>
      </c>
      <c r="D3077" s="42">
        <f>_xll.qlCalendarAdvance(Calendar,$D3076,B3077,"f",FALSE)</f>
        <v>61043</v>
      </c>
      <c r="E3077" s="177">
        <f>_xll.qlInterestRateIndexValueDate(IndexON,D3077)</f>
        <v>61043</v>
      </c>
      <c r="F3077" s="193">
        <f>IFERROR(_xll.qlIndexFixing(IndexON,D3077,TRUE,_xll.ohTrigger(RecalcTrigger,TriggerON)),NA())</f>
        <v>1.2409635005674602E-2</v>
      </c>
      <c r="H3077" s="42">
        <f>_xll.qlCalendarAdvance(Calendar,$H3076,B3077,"f",FALSE)</f>
        <v>61043</v>
      </c>
      <c r="I3077" s="177">
        <f>_xll.qlInterestRateIndexValueDate(Index1M,$H3077)</f>
        <v>61045</v>
      </c>
      <c r="J3077" s="182">
        <f>IFERROR(_xll.qlIndexFixing(Index1M,$H3077,TRUE,_xll.ohTrigger(RecalcTrigger,Trigger1M)),NA())</f>
        <v>1.2290830880177239E-2</v>
      </c>
      <c r="K3077" s="44">
        <f>IFERROR(_xll.qlIndexFixing(Index3M,H3077,TRUE,_xll.ohTrigger(RecalcTrigger,Trigger3M)),NA())</f>
        <v>1.2152905525006094E-2</v>
      </c>
      <c r="L3077" s="44">
        <f>IFERROR(_xll.qlIndexFixing(Index6M,$H3077,TRUE,_xll.ohTrigger(RecalcTrigger,Trigger6M)),NA())</f>
        <v>1.2641281943010044E-2</v>
      </c>
      <c r="M3077" s="183">
        <f>IFERROR(_xll.qlIndexFixing(Index1Y,$H3077,TRUE,_xll.ohTrigger(RecalcTrigger,Trigger1Y)),NA())</f>
        <v>1.2742528203953827E-2</v>
      </c>
      <c r="N3077" s="182">
        <f>IFERROR(_xll.qlIndexFixing(ONIndex1M,I3077,TRUE,_xll.ohTrigger(RecalcTrigger,Trigger1M)),NA())</f>
        <v>1.2278344083860304E-2</v>
      </c>
      <c r="O3077" s="44">
        <f>IFERROR(_xll.qlIndexFixing(ONIndex3M,I3077,TRUE,_xll.ohTrigger(RecalcTrigger,Trigger3M)),NA())</f>
        <v>1.2093410870157584E-2</v>
      </c>
      <c r="P3077" s="44">
        <f>IFERROR(_xll.qlIndexFixing(ONIndex6M,I3077,TRUE,_xll.ohTrigger(RecalcTrigger,Trigger6M)),NA())</f>
        <v>1.2547321785172372E-2</v>
      </c>
      <c r="Q3077" s="183">
        <f>IFERROR(_xll.qlIndexFixing(ONIndex1Y,I3077,TRUE,_xll.ohTrigger(RecalcTrigger,Trigger1Y)),NA())</f>
        <v>1.2495906546385882E-2</v>
      </c>
    </row>
    <row r="3078" spans="2:17" x14ac:dyDescent="0.2">
      <c r="B3078" s="39" t="s">
        <v>42</v>
      </c>
      <c r="D3078" s="42">
        <f>_xll.qlCalendarAdvance(Calendar,$D3077,B3078,"f",FALSE)</f>
        <v>61050</v>
      </c>
      <c r="E3078" s="177">
        <f>_xll.qlInterestRateIndexValueDate(IndexON,D3078)</f>
        <v>61050</v>
      </c>
      <c r="F3078" s="193">
        <f>IFERROR(_xll.qlIndexFixing(IndexON,D3078,TRUE,_xll.ohTrigger(RecalcTrigger,TriggerON)),NA())</f>
        <v>1.2414122457045096E-2</v>
      </c>
      <c r="H3078" s="42">
        <f>_xll.qlCalendarAdvance(Calendar,$H3077,B3078,"f",FALSE)</f>
        <v>61050</v>
      </c>
      <c r="I3078" s="177">
        <f>_xll.qlInterestRateIndexValueDate(Index1M,$H3078)</f>
        <v>61052</v>
      </c>
      <c r="J3078" s="182">
        <f>IFERROR(_xll.qlIndexFixing(Index1M,$H3078,TRUE,_xll.ohTrigger(RecalcTrigger,Trigger1M)),NA())</f>
        <v>1.2295860360398108E-2</v>
      </c>
      <c r="K3078" s="44">
        <f>IFERROR(_xll.qlIndexFixing(Index3M,H3078,TRUE,_xll.ohTrigger(RecalcTrigger,Trigger3M)),NA())</f>
        <v>1.2160165346753004E-2</v>
      </c>
      <c r="L3078" s="44">
        <f>IFERROR(_xll.qlIndexFixing(Index6M,$H3078,TRUE,_xll.ohTrigger(RecalcTrigger,Trigger6M)),NA())</f>
        <v>1.2645694705555689E-2</v>
      </c>
      <c r="M3078" s="183">
        <f>IFERROR(_xll.qlIndexFixing(Index1Y,$H3078,TRUE,_xll.ohTrigger(RecalcTrigger,Trigger1Y)),NA())</f>
        <v>1.2749024954490824E-2</v>
      </c>
      <c r="N3078" s="182">
        <f>IFERROR(_xll.qlIndexFixing(ONIndex1M,I3078,TRUE,_xll.ohTrigger(RecalcTrigger,Trigger1M)),NA())</f>
        <v>1.2283377617530178E-2</v>
      </c>
      <c r="O3078" s="44">
        <f>IFERROR(_xll.qlIndexFixing(ONIndex3M,I3078,TRUE,_xll.ohTrigger(RecalcTrigger,Trigger3M)),NA())</f>
        <v>1.2100702750217351E-2</v>
      </c>
      <c r="P3078" s="44">
        <f>IFERROR(_xll.qlIndexFixing(ONIndex6M,I3078,TRUE,_xll.ohTrigger(RecalcTrigger,Trigger6M)),NA())</f>
        <v>1.2551775479225924E-2</v>
      </c>
      <c r="Q3078" s="183">
        <f>IFERROR(_xll.qlIndexFixing(ONIndex1Y,I3078,TRUE,_xll.ohTrigger(RecalcTrigger,Trigger1Y)),NA())</f>
        <v>1.2502558122795548E-2</v>
      </c>
    </row>
    <row r="3079" spans="2:17" x14ac:dyDescent="0.2">
      <c r="B3079" s="39" t="s">
        <v>42</v>
      </c>
      <c r="D3079" s="42">
        <f>_xll.qlCalendarAdvance(Calendar,$D3078,B3079,"f",FALSE)</f>
        <v>61057</v>
      </c>
      <c r="E3079" s="177">
        <f>_xll.qlInterestRateIndexValueDate(IndexON,D3079)</f>
        <v>61057</v>
      </c>
      <c r="F3079" s="193">
        <f>IFERROR(_xll.qlIndexFixing(IndexON,D3079,TRUE,_xll.ohTrigger(RecalcTrigger,TriggerON)),NA())</f>
        <v>1.2418604234394337E-2</v>
      </c>
      <c r="H3079" s="42">
        <f>_xll.qlCalendarAdvance(Calendar,$H3078,B3079,"f",FALSE)</f>
        <v>61057</v>
      </c>
      <c r="I3079" s="177">
        <f>_xll.qlInterestRateIndexValueDate(Index1M,$H3079)</f>
        <v>61059</v>
      </c>
      <c r="J3079" s="182">
        <f>IFERROR(_xll.qlIndexFixing(Index1M,$H3079,TRUE,_xll.ohTrigger(RecalcTrigger,Trigger1M)),NA())</f>
        <v>1.2303724948787641E-2</v>
      </c>
      <c r="K3079" s="44">
        <f>IFERROR(_xll.qlIndexFixing(Index3M,H3079,TRUE,_xll.ohTrigger(RecalcTrigger,Trigger3M)),NA())</f>
        <v>1.2169580166374016E-2</v>
      </c>
      <c r="L3079" s="44">
        <f>IFERROR(_xll.qlIndexFixing(Index6M,$H3079,TRUE,_xll.ohTrigger(RecalcTrigger,Trigger6M)),NA())</f>
        <v>1.265277468333313E-2</v>
      </c>
      <c r="M3079" s="183">
        <f>IFERROR(_xll.qlIndexFixing(Index1Y,$H3079,TRUE,_xll.ohTrigger(RecalcTrigger,Trigger1Y)),NA())</f>
        <v>1.2757557859734257E-2</v>
      </c>
      <c r="N3079" s="182">
        <f>IFERROR(_xll.qlIndexFixing(ONIndex1M,I3079,TRUE,_xll.ohTrigger(RecalcTrigger,Trigger1M)),NA())</f>
        <v>1.2288404763989291E-2</v>
      </c>
      <c r="O3079" s="44">
        <f>IFERROR(_xll.qlIndexFixing(ONIndex3M,I3079,TRUE,_xll.ohTrigger(RecalcTrigger,Trigger3M)),NA())</f>
        <v>1.2107985357454609E-2</v>
      </c>
      <c r="P3079" s="44">
        <f>IFERROR(_xll.qlIndexFixing(ONIndex6M,I3079,TRUE,_xll.ohTrigger(RecalcTrigger,Trigger6M)),NA())</f>
        <v>1.2556223728115157E-2</v>
      </c>
      <c r="Q3079" s="183">
        <f>IFERROR(_xll.qlIndexFixing(ONIndex1Y,I3079,TRUE,_xll.ohTrigger(RecalcTrigger,Trigger1Y)),NA())</f>
        <v>1.2509200818628941E-2</v>
      </c>
    </row>
    <row r="3080" spans="2:17" x14ac:dyDescent="0.2">
      <c r="B3080" s="39" t="s">
        <v>42</v>
      </c>
      <c r="D3080" s="42">
        <f>_xll.qlCalendarAdvance(Calendar,$D3079,B3080,"f",FALSE)</f>
        <v>61064</v>
      </c>
      <c r="E3080" s="177">
        <f>_xll.qlInterestRateIndexValueDate(IndexON,D3080)</f>
        <v>61064</v>
      </c>
      <c r="F3080" s="193">
        <f>IFERROR(_xll.qlIndexFixing(IndexON,D3080,TRUE,_xll.ohTrigger(RecalcTrigger,TriggerON)),NA())</f>
        <v>1.2423080320056457E-2</v>
      </c>
      <c r="H3080" s="42">
        <f>_xll.qlCalendarAdvance(Calendar,$H3079,B3080,"f",FALSE)</f>
        <v>61064</v>
      </c>
      <c r="I3080" s="177">
        <f>_xll.qlInterestRateIndexValueDate(Index1M,$H3080)</f>
        <v>61066</v>
      </c>
      <c r="J3080" s="182">
        <f>IFERROR(_xll.qlIndexFixing(Index1M,$H3080,TRUE,_xll.ohTrigger(RecalcTrigger,Trigger1M)),NA())</f>
        <v>1.2308172135611362E-2</v>
      </c>
      <c r="K3080" s="44">
        <f>IFERROR(_xll.qlIndexFixing(Index3M,H3080,TRUE,_xll.ohTrigger(RecalcTrigger,Trigger3M)),NA())</f>
        <v>1.2176819739645317E-2</v>
      </c>
      <c r="L3080" s="44">
        <f>IFERROR(_xll.qlIndexFixing(Index6M,$H3080,TRUE,_xll.ohTrigger(RecalcTrigger,Trigger6M)),NA())</f>
        <v>1.265717473954112E-2</v>
      </c>
      <c r="M3080" s="183">
        <f>IFERROR(_xll.qlIndexFixing(Index1Y,$H3080,TRUE,_xll.ohTrigger(RecalcTrigger,Trigger1Y)),NA())</f>
        <v>1.2764033810706904E-2</v>
      </c>
      <c r="N3080" s="182">
        <f>IFERROR(_xll.qlIndexFixing(ONIndex1M,I3080,TRUE,_xll.ohTrigger(RecalcTrigger,Trigger1M)),NA())</f>
        <v>1.2293425503573374E-2</v>
      </c>
      <c r="O3080" s="44">
        <f>IFERROR(_xll.qlIndexFixing(ONIndex3M,I3080,TRUE,_xll.ohTrigger(RecalcTrigger,Trigger3M)),NA())</f>
        <v>1.2115258663332185E-2</v>
      </c>
      <c r="P3080" s="44">
        <f>IFERROR(_xll.qlIndexFixing(ONIndex6M,I3080,TRUE,_xll.ohTrigger(RecalcTrigger,Trigger6M)),NA())</f>
        <v>1.2560666513854457E-2</v>
      </c>
      <c r="Q3080" s="183">
        <f>IFERROR(_xll.qlIndexFixing(ONIndex1Y,I3080,TRUE,_xll.ohTrigger(RecalcTrigger,Trigger1Y)),NA())</f>
        <v>1.2515834605988374E-2</v>
      </c>
    </row>
    <row r="3081" spans="2:17" x14ac:dyDescent="0.2">
      <c r="B3081" s="39" t="s">
        <v>42</v>
      </c>
      <c r="D3081" s="42">
        <f>_xll.qlCalendarAdvance(Calendar,$D3080,B3081,"f",FALSE)</f>
        <v>61071</v>
      </c>
      <c r="E3081" s="177">
        <f>_xll.qlInterestRateIndexValueDate(IndexON,D3081)</f>
        <v>61071</v>
      </c>
      <c r="F3081" s="193">
        <f>IFERROR(_xll.qlIndexFixing(IndexON,D3081,TRUE,_xll.ohTrigger(RecalcTrigger,TriggerON)),NA())</f>
        <v>1.2427550696605394E-2</v>
      </c>
      <c r="H3081" s="42">
        <f>_xll.qlCalendarAdvance(Calendar,$H3080,B3081,"f",FALSE)</f>
        <v>61071</v>
      </c>
      <c r="I3081" s="177">
        <f>_xll.qlInterestRateIndexValueDate(Index1M,$H3081)</f>
        <v>61073</v>
      </c>
      <c r="J3081" s="182">
        <f>IFERROR(_xll.qlIndexFixing(Index1M,$H3081,TRUE,_xll.ohTrigger(RecalcTrigger,Trigger1M)),NA())</f>
        <v>1.2313181134292195E-2</v>
      </c>
      <c r="K3081" s="44">
        <f>IFERROR(_xll.qlIndexFixing(Index3M,H3081,TRUE,_xll.ohTrigger(RecalcTrigger,Trigger3M)),NA())</f>
        <v>1.2184049796404693E-2</v>
      </c>
      <c r="L3081" s="44">
        <f>IFERROR(_xll.qlIndexFixing(Index6M,$H3081,TRUE,_xll.ohTrigger(RecalcTrigger,Trigger6M)),NA())</f>
        <v>1.2661569058910147E-2</v>
      </c>
      <c r="M3081" s="183">
        <f>IFERROR(_xll.qlIndexFixing(Index1Y,$H3081,TRUE,_xll.ohTrigger(RecalcTrigger,Trigger1Y)),NA())</f>
        <v>1.2770500037164446E-2</v>
      </c>
      <c r="N3081" s="182">
        <f>IFERROR(_xll.qlIndexFixing(ONIndex1M,I3081,TRUE,_xll.ohTrigger(RecalcTrigger,Trigger1M)),NA())</f>
        <v>1.2298439816458284E-2</v>
      </c>
      <c r="O3081" s="44">
        <f>IFERROR(_xll.qlIndexFixing(ONIndex3M,I3081,TRUE,_xll.ohTrigger(RecalcTrigger,Trigger3M)),NA())</f>
        <v>1.2122522639073097E-2</v>
      </c>
      <c r="P3081" s="44">
        <f>IFERROR(_xll.qlIndexFixing(ONIndex6M,I3081,TRUE,_xll.ohTrigger(RecalcTrigger,Trigger6M)),NA())</f>
        <v>1.2565103818458212E-2</v>
      </c>
      <c r="Q3081" s="183">
        <f>IFERROR(_xll.qlIndexFixing(ONIndex1Y,I3081,TRUE,_xll.ohTrigger(RecalcTrigger,Trigger1Y)),NA())</f>
        <v>1.2522459457775525E-2</v>
      </c>
    </row>
    <row r="3082" spans="2:17" x14ac:dyDescent="0.2">
      <c r="B3082" s="39" t="s">
        <v>42</v>
      </c>
      <c r="D3082" s="42">
        <f>_xll.qlCalendarAdvance(Calendar,$D3081,B3082,"f",FALSE)</f>
        <v>61078</v>
      </c>
      <c r="E3082" s="177">
        <f>_xll.qlInterestRateIndexValueDate(IndexON,D3082)</f>
        <v>61078</v>
      </c>
      <c r="F3082" s="193">
        <f>IFERROR(_xll.qlIndexFixing(IndexON,D3082,TRUE,_xll.ohTrigger(RecalcTrigger,TriggerON)),NA())</f>
        <v>1.2432015346215408E-2</v>
      </c>
      <c r="H3082" s="42">
        <f>_xll.qlCalendarAdvance(Calendar,$H3081,B3082,"f",FALSE)</f>
        <v>61078</v>
      </c>
      <c r="I3082" s="177">
        <f>_xll.qlInterestRateIndexValueDate(Index1M,$H3082)</f>
        <v>61080</v>
      </c>
      <c r="J3082" s="182">
        <f>IFERROR(_xll.qlIndexFixing(Index1M,$H3082,TRUE,_xll.ohTrigger(RecalcTrigger,Trigger1M)),NA())</f>
        <v>1.2318183649231984E-2</v>
      </c>
      <c r="K3082" s="44">
        <f>IFERROR(_xll.qlIndexFixing(Index3M,H3082,TRUE,_xll.ohTrigger(RecalcTrigger,Trigger3M)),NA())</f>
        <v>1.2191270307788275E-2</v>
      </c>
      <c r="L3082" s="44">
        <f>IFERROR(_xll.qlIndexFixing(Index6M,$H3082,TRUE,_xll.ohTrigger(RecalcTrigger,Trigger6M)),NA())</f>
        <v>1.2665957623217802E-2</v>
      </c>
      <c r="M3082" s="183">
        <f>IFERROR(_xll.qlIndexFixing(Index1Y,$H3082,TRUE,_xll.ohTrigger(RecalcTrigger,Trigger1Y)),NA())</f>
        <v>1.2776956511048021E-2</v>
      </c>
      <c r="N3082" s="182">
        <f>IFERROR(_xll.qlIndexFixing(ONIndex1M,I3082,TRUE,_xll.ohTrigger(RecalcTrigger,Trigger1M)),NA())</f>
        <v>1.2303447682660007E-2</v>
      </c>
      <c r="O3082" s="44">
        <f>IFERROR(_xll.qlIndexFixing(ONIndex3M,I3082,TRUE,_xll.ohTrigger(RecalcTrigger,Trigger3M)),NA())</f>
        <v>1.2129777255980301E-2</v>
      </c>
      <c r="P3082" s="44">
        <f>IFERROR(_xll.qlIndexFixing(ONIndex6M,I3082,TRUE,_xll.ohTrigger(RecalcTrigger,Trigger6M)),NA())</f>
        <v>1.2569535623780936E-2</v>
      </c>
      <c r="Q3082" s="183">
        <f>IFERROR(_xll.qlIndexFixing(ONIndex1Y,I3082,TRUE,_xll.ohTrigger(RecalcTrigger,Trigger1Y)),NA())</f>
        <v>1.2529075346252583E-2</v>
      </c>
    </row>
    <row r="3083" spans="2:17" x14ac:dyDescent="0.2">
      <c r="B3083" s="39" t="s">
        <v>42</v>
      </c>
      <c r="D3083" s="42">
        <f>_xll.qlCalendarAdvance(Calendar,$D3082,B3083,"f",FALSE)</f>
        <v>61085</v>
      </c>
      <c r="E3083" s="177">
        <f>_xll.qlInterestRateIndexValueDate(IndexON,D3083)</f>
        <v>61085</v>
      </c>
      <c r="F3083" s="193">
        <f>IFERROR(_xll.qlIndexFixing(IndexON,D3083,TRUE,_xll.ohTrigger(RecalcTrigger,TriggerON)),NA())</f>
        <v>1.2436474251380503E-2</v>
      </c>
      <c r="H3083" s="42">
        <f>_xll.qlCalendarAdvance(Calendar,$H3082,B3083,"f",FALSE)</f>
        <v>61085</v>
      </c>
      <c r="I3083" s="177">
        <f>_xll.qlInterestRateIndexValueDate(Index1M,$H3083)</f>
        <v>61087</v>
      </c>
      <c r="J3083" s="182">
        <f>IFERROR(_xll.qlIndexFixing(Index1M,$H3083,TRUE,_xll.ohTrigger(RecalcTrigger,Trigger1M)),NA())</f>
        <v>1.2321478259148417E-2</v>
      </c>
      <c r="K3083" s="44">
        <f>IFERROR(_xll.qlIndexFixing(Index3M,H3083,TRUE,_xll.ohTrigger(RecalcTrigger,Trigger3M)),NA())</f>
        <v>1.2197761555579398E-2</v>
      </c>
      <c r="L3083" s="44">
        <f>IFERROR(_xll.qlIndexFixing(Index6M,$H3083,TRUE,_xll.ohTrigger(RecalcTrigger,Trigger6M)),NA())</f>
        <v>1.2668739859105362E-2</v>
      </c>
      <c r="M3083" s="183">
        <f>IFERROR(_xll.qlIndexFixing(Index1Y,$H3083,TRUE,_xll.ohTrigger(RecalcTrigger,Trigger1Y)),NA())</f>
        <v>1.2781363220421105E-2</v>
      </c>
      <c r="N3083" s="182">
        <f>IFERROR(_xll.qlIndexFixing(ONIndex1M,I3083,TRUE,_xll.ohTrigger(RecalcTrigger,Trigger1M)),NA())</f>
        <v>1.2309876863607627E-2</v>
      </c>
      <c r="O3083" s="44">
        <f>IFERROR(_xll.qlIndexFixing(ONIndex3M,I3083,TRUE,_xll.ohTrigger(RecalcTrigger,Trigger3M)),NA())</f>
        <v>1.2139090822378407E-2</v>
      </c>
      <c r="P3083" s="44">
        <f>IFERROR(_xll.qlIndexFixing(ONIndex6M,I3083,TRUE,_xll.ohTrigger(RecalcTrigger,Trigger6M)),NA())</f>
        <v>1.2575225549511515E-2</v>
      </c>
      <c r="Q3083" s="183">
        <f>IFERROR(_xll.qlIndexFixing(ONIndex1Y,I3083,TRUE,_xll.ohTrigger(RecalcTrigger,Trigger1Y)),NA())</f>
        <v>1.2537568273733868E-2</v>
      </c>
    </row>
    <row r="3084" spans="2:17" x14ac:dyDescent="0.2">
      <c r="B3084" s="39" t="s">
        <v>42</v>
      </c>
      <c r="D3084" s="42">
        <f>_xll.qlCalendarAdvance(Calendar,$D3083,B3084,"f",FALSE)</f>
        <v>61092</v>
      </c>
      <c r="E3084" s="177">
        <f>_xll.qlInterestRateIndexValueDate(IndexON,D3084)</f>
        <v>61092</v>
      </c>
      <c r="F3084" s="193">
        <f>IFERROR(_xll.qlIndexFixing(IndexON,D3084,TRUE,_xll.ohTrigger(RecalcTrigger,TriggerON)),NA())</f>
        <v>1.2440927394354873E-2</v>
      </c>
      <c r="H3084" s="42">
        <f>_xll.qlCalendarAdvance(Calendar,$H3083,B3084,"f",FALSE)</f>
        <v>61092</v>
      </c>
      <c r="I3084" s="177">
        <f>_xll.qlInterestRateIndexValueDate(Index1M,$H3084)</f>
        <v>61094</v>
      </c>
      <c r="J3084" s="182">
        <f>IFERROR(_xll.qlIndexFixing(Index1M,$H3084,TRUE,_xll.ohTrigger(RecalcTrigger,Trigger1M)),NA())</f>
        <v>1.2328169148634327E-2</v>
      </c>
      <c r="K3084" s="44">
        <f>IFERROR(_xll.qlIndexFixing(Index3M,H3084,TRUE,_xll.ohTrigger(RecalcTrigger,Trigger3M)),NA())</f>
        <v>1.2204963337276989E-2</v>
      </c>
      <c r="L3084" s="44">
        <f>IFERROR(_xll.qlIndexFixing(Index6M,$H3084,TRUE,_xll.ohTrigger(RecalcTrigger,Trigger6M)),NA())</f>
        <v>1.2673117657529898E-2</v>
      </c>
      <c r="M3084" s="183">
        <f>IFERROR(_xll.qlIndexFixing(Index1Y,$H3084,TRUE,_xll.ohTrigger(RecalcTrigger,Trigger1Y)),NA())</f>
        <v>1.2789840088852186E-2</v>
      </c>
      <c r="N3084" s="182">
        <f>IFERROR(_xll.qlIndexFixing(ONIndex1M,I3084,TRUE,_xll.ohTrigger(RecalcTrigger,Trigger1M)),NA())</f>
        <v>1.2313443996516682E-2</v>
      </c>
      <c r="O3084" s="44">
        <f>IFERROR(_xll.qlIndexFixing(ONIndex3M,I3084,TRUE,_xll.ohTrigger(RecalcTrigger,Trigger3M)),NA())</f>
        <v>1.214425829802579E-2</v>
      </c>
      <c r="P3084" s="44">
        <f>IFERROR(_xll.qlIndexFixing(ONIndex6M,I3084,TRUE,_xll.ohTrigger(RecalcTrigger,Trigger6M)),NA())</f>
        <v>1.2578382664321097E-2</v>
      </c>
      <c r="Q3084" s="183">
        <f>IFERROR(_xll.qlIndexFixing(ONIndex1Y,I3084,TRUE,_xll.ohTrigger(RecalcTrigger,Trigger1Y)),NA())</f>
        <v>1.2542280123364336E-2</v>
      </c>
    </row>
    <row r="3085" spans="2:17" x14ac:dyDescent="0.2">
      <c r="B3085" s="39" t="s">
        <v>42</v>
      </c>
      <c r="D3085" s="42">
        <f>_xll.qlCalendarAdvance(Calendar,$D3084,B3085,"f",FALSE)</f>
        <v>61099</v>
      </c>
      <c r="E3085" s="177">
        <f>_xll.qlInterestRateIndexValueDate(IndexON,D3085)</f>
        <v>61099</v>
      </c>
      <c r="F3085" s="193">
        <f>IFERROR(_xll.qlIndexFixing(IndexON,D3085,TRUE,_xll.ohTrigger(RecalcTrigger,TriggerON)),NA())</f>
        <v>1.2445374757792393E-2</v>
      </c>
      <c r="H3085" s="42">
        <f>_xll.qlCalendarAdvance(Calendar,$H3084,B3085,"f",FALSE)</f>
        <v>61099</v>
      </c>
      <c r="I3085" s="177">
        <f>_xll.qlInterestRateIndexValueDate(Index1M,$H3085)</f>
        <v>61101</v>
      </c>
      <c r="J3085" s="182">
        <f>IFERROR(_xll.qlIndexFixing(Index1M,$H3085,TRUE,_xll.ohTrigger(RecalcTrigger,Trigger1M)),NA())</f>
        <v>1.2333152093463584E-2</v>
      </c>
      <c r="K3085" s="44">
        <f>IFERROR(_xll.qlIndexFixing(Index3M,H3085,TRUE,_xll.ohTrigger(RecalcTrigger,Trigger3M)),NA())</f>
        <v>1.2212155489245476E-2</v>
      </c>
      <c r="L3085" s="44">
        <f>IFERROR(_xll.qlIndexFixing(Index6M,$H3085,TRUE,_xll.ohTrigger(RecalcTrigger,Trigger6M)),NA())</f>
        <v>1.2677489650588628E-2</v>
      </c>
      <c r="M3085" s="183">
        <f>IFERROR(_xll.qlIndexFixing(Index1Y,$H3085,TRUE,_xll.ohTrigger(RecalcTrigger,Trigger1Y)),NA())</f>
        <v>1.2796267136651801E-2</v>
      </c>
      <c r="N3085" s="182">
        <f>IFERROR(_xll.qlIndexFixing(ONIndex1M,I3085,TRUE,_xll.ohTrigger(RecalcTrigger,Trigger1M)),NA())</f>
        <v>1.2318432404443413E-2</v>
      </c>
      <c r="O3085" s="44">
        <f>IFERROR(_xll.qlIndexFixing(ONIndex3M,I3085,TRUE,_xll.ohTrigger(RecalcTrigger,Trigger3M)),NA())</f>
        <v>1.2151484666009793E-2</v>
      </c>
      <c r="P3085" s="44">
        <f>IFERROR(_xll.qlIndexFixing(ONIndex6M,I3085,TRUE,_xll.ohTrigger(RecalcTrigger,Trigger6M)),NA())</f>
        <v>1.2582797863487372E-2</v>
      </c>
      <c r="Q3085" s="183">
        <f>IFERROR(_xll.qlIndexFixing(ONIndex1Y,I3085,TRUE,_xll.ohTrigger(RecalcTrigger,Trigger1Y)),NA())</f>
        <v>1.2548868957003023E-2</v>
      </c>
    </row>
    <row r="3086" spans="2:17" x14ac:dyDescent="0.2">
      <c r="B3086" s="39" t="s">
        <v>42</v>
      </c>
      <c r="D3086" s="42">
        <f>_xll.qlCalendarAdvance(Calendar,$D3085,B3086,"f",FALSE)</f>
        <v>61106</v>
      </c>
      <c r="E3086" s="177">
        <f>_xll.qlInterestRateIndexValueDate(IndexON,D3086)</f>
        <v>61106</v>
      </c>
      <c r="F3086" s="193">
        <f>IFERROR(_xll.qlIndexFixing(IndexON,D3086,TRUE,_xll.ohTrigger(RecalcTrigger,TriggerON)),NA())</f>
        <v>1.2449816323707452E-2</v>
      </c>
      <c r="H3086" s="42">
        <f>_xll.qlCalendarAdvance(Calendar,$H3085,B3086,"f",FALSE)</f>
        <v>61106</v>
      </c>
      <c r="I3086" s="177">
        <f>_xll.qlInterestRateIndexValueDate(Index1M,$H3086)</f>
        <v>61108</v>
      </c>
      <c r="J3086" s="182">
        <f>IFERROR(_xll.qlIndexFixing(Index1M,$H3086,TRUE,_xll.ohTrigger(RecalcTrigger,Trigger1M)),NA())</f>
        <v>1.23381284752902E-2</v>
      </c>
      <c r="K3086" s="44">
        <f>IFERROR(_xll.qlIndexFixing(Index3M,H3086,TRUE,_xll.ohTrigger(RecalcTrigger,Trigger3M)),NA())</f>
        <v>1.2219337982620919E-2</v>
      </c>
      <c r="L3086" s="44">
        <f>IFERROR(_xll.qlIndexFixing(Index6M,$H3086,TRUE,_xll.ohTrigger(RecalcTrigger,Trigger6M)),NA())</f>
        <v>1.2681855820064432E-2</v>
      </c>
      <c r="M3086" s="183">
        <f>IFERROR(_xll.qlIndexFixing(Index1Y,$H3086,TRUE,_xll.ohTrigger(RecalcTrigger,Trigger1Y)),NA())</f>
        <v>1.2803362767490396E-2</v>
      </c>
      <c r="N3086" s="182">
        <f>IFERROR(_xll.qlIndexFixing(ONIndex1M,I3086,TRUE,_xll.ohTrigger(RecalcTrigger,Trigger1M)),NA())</f>
        <v>1.2323414286870005E-2</v>
      </c>
      <c r="O3086" s="44">
        <f>IFERROR(_xll.qlIndexFixing(ONIndex3M,I3086,TRUE,_xll.ohTrigger(RecalcTrigger,Trigger3M)),NA())</f>
        <v>1.2158701559972229E-2</v>
      </c>
      <c r="P3086" s="44">
        <f>IFERROR(_xll.qlIndexFixing(ONIndex6M,I3086,TRUE,_xll.ohTrigger(RecalcTrigger,Trigger6M)),NA())</f>
        <v>1.2587207491190355E-2</v>
      </c>
      <c r="Q3086" s="183">
        <f>IFERROR(_xll.qlIndexFixing(ONIndex1Y,I3086,TRUE,_xll.ohTrigger(RecalcTrigger,Trigger1Y)),NA())</f>
        <v>1.2555448717339601E-2</v>
      </c>
    </row>
    <row r="3087" spans="2:17" x14ac:dyDescent="0.2">
      <c r="B3087" s="39" t="s">
        <v>42</v>
      </c>
      <c r="D3087" s="42">
        <f>_xll.qlCalendarAdvance(Calendar,$D3086,B3087,"f",FALSE)</f>
        <v>61113</v>
      </c>
      <c r="E3087" s="177">
        <f>_xll.qlInterestRateIndexValueDate(IndexON,D3087)</f>
        <v>61113</v>
      </c>
      <c r="F3087" s="193">
        <f>IFERROR(_xll.qlIndexFixing(IndexON,D3087,TRUE,_xll.ohTrigger(RecalcTrigger,TriggerON)),NA())</f>
        <v>1.245425207483386E-2</v>
      </c>
      <c r="H3087" s="42">
        <f>_xll.qlCalendarAdvance(Calendar,$H3086,B3087,"f",FALSE)</f>
        <v>61113</v>
      </c>
      <c r="I3087" s="177">
        <f>_xll.qlInterestRateIndexValueDate(Index1M,$H3087)</f>
        <v>61115</v>
      </c>
      <c r="J3087" s="182">
        <f>IFERROR(_xll.qlIndexFixing(Index1M,$H3087,TRUE,_xll.ohTrigger(RecalcTrigger,Trigger1M)),NA())</f>
        <v>1.2343098274300024E-2</v>
      </c>
      <c r="K3087" s="44">
        <f>IFERROR(_xll.qlIndexFixing(Index3M,H3087,TRUE,_xll.ohTrigger(RecalcTrigger,Trigger3M)),NA())</f>
        <v>1.2226510788537613E-2</v>
      </c>
      <c r="L3087" s="44">
        <f>IFERROR(_xll.qlIndexFixing(Index6M,$H3087,TRUE,_xll.ohTrigger(RecalcTrigger,Trigger6M)),NA())</f>
        <v>1.2686216147739311E-2</v>
      </c>
      <c r="M3087" s="183">
        <f>IFERROR(_xll.qlIndexFixing(Index1Y,$H3087,TRUE,_xll.ohTrigger(RecalcTrigger,Trigger1Y)),NA())</f>
        <v>1.28090916097418E-2</v>
      </c>
      <c r="N3087" s="182">
        <f>IFERROR(_xll.qlIndexFixing(ONIndex1M,I3087,TRUE,_xll.ohTrigger(RecalcTrigger,Trigger1M)),NA())</f>
        <v>1.2328389623652569E-2</v>
      </c>
      <c r="O3087" s="44">
        <f>IFERROR(_xll.qlIndexFixing(ONIndex3M,I3087,TRUE,_xll.ohTrigger(RecalcTrigger,Trigger3M)),NA())</f>
        <v>1.2165908951455862E-2</v>
      </c>
      <c r="P3087" s="44">
        <f>IFERROR(_xll.qlIndexFixing(ONIndex6M,I3087,TRUE,_xll.ohTrigger(RecalcTrigger,Trigger6M)),NA())</f>
        <v>1.2591611529204627E-2</v>
      </c>
      <c r="Q3087" s="183">
        <f>IFERROR(_xll.qlIndexFixing(ONIndex1Y,I3087,TRUE,_xll.ohTrigger(RecalcTrigger,Trigger1Y)),NA())</f>
        <v>1.256201937679613E-2</v>
      </c>
    </row>
    <row r="3088" spans="2:17" x14ac:dyDescent="0.2">
      <c r="B3088" s="39" t="s">
        <v>42</v>
      </c>
      <c r="D3088" s="42">
        <f>_xll.qlCalendarAdvance(Calendar,$D3087,B3088,"f",FALSE)</f>
        <v>61120</v>
      </c>
      <c r="E3088" s="177">
        <f>_xll.qlInterestRateIndexValueDate(IndexON,D3088)</f>
        <v>61120</v>
      </c>
      <c r="F3088" s="193">
        <f>IFERROR(_xll.qlIndexFixing(IndexON,D3088,TRUE,_xll.ohTrigger(RecalcTrigger,TriggerON)),NA())</f>
        <v>1.2458681993345877E-2</v>
      </c>
      <c r="H3088" s="42">
        <f>_xll.qlCalendarAdvance(Calendar,$H3087,B3088,"f",FALSE)</f>
        <v>61120</v>
      </c>
      <c r="I3088" s="177">
        <f>_xll.qlInterestRateIndexValueDate(Index1M,$H3088)</f>
        <v>61122</v>
      </c>
      <c r="J3088" s="182">
        <f>IFERROR(_xll.qlIndexFixing(Index1M,$H3088,TRUE,_xll.ohTrigger(RecalcTrigger,Trigger1M)),NA())</f>
        <v>1.2348061470676408E-2</v>
      </c>
      <c r="K3088" s="44">
        <f>IFERROR(_xll.qlIndexFixing(Index3M,H3088,TRUE,_xll.ohTrigger(RecalcTrigger,Trigger3M)),NA())</f>
        <v>1.2234391306703321E-2</v>
      </c>
      <c r="L3088" s="44">
        <f>IFERROR(_xll.qlIndexFixing(Index6M,$H3088,TRUE,_xll.ohTrigger(RecalcTrigger,Trigger6M)),NA())</f>
        <v>1.2692167132442247E-2</v>
      </c>
      <c r="M3088" s="183">
        <f>IFERROR(_xll.qlIndexFixing(Index1Y,$H3088,TRUE,_xll.ohTrigger(RecalcTrigger,Trigger1Y)),NA())</f>
        <v>1.2815488978908603E-2</v>
      </c>
      <c r="N3088" s="182">
        <f>IFERROR(_xll.qlIndexFixing(ONIndex1M,I3088,TRUE,_xll.ohTrigger(RecalcTrigger,Trigger1M)),NA())</f>
        <v>1.2333358395366645E-2</v>
      </c>
      <c r="O3088" s="44">
        <f>IFERROR(_xll.qlIndexFixing(ONIndex3M,I3088,TRUE,_xll.ohTrigger(RecalcTrigger,Trigger3M)),NA())</f>
        <v>1.2173106811843581E-2</v>
      </c>
      <c r="P3088" s="44">
        <f>IFERROR(_xll.qlIndexFixing(ONIndex6M,I3088,TRUE,_xll.ohTrigger(RecalcTrigger,Trigger6M)),NA())</f>
        <v>1.2596009959704446E-2</v>
      </c>
      <c r="Q3088" s="183">
        <f>IFERROR(_xll.qlIndexFixing(ONIndex1Y,I3088,TRUE,_xll.ohTrigger(RecalcTrigger,Trigger1Y)),NA())</f>
        <v>1.2568580907874605E-2</v>
      </c>
    </row>
    <row r="3089" spans="2:17" x14ac:dyDescent="0.2">
      <c r="B3089" s="39" t="s">
        <v>42</v>
      </c>
      <c r="D3089" s="42">
        <f>_xll.qlCalendarAdvance(Calendar,$D3088,B3089,"f",FALSE)</f>
        <v>61127</v>
      </c>
      <c r="E3089" s="177">
        <f>_xll.qlInterestRateIndexValueDate(IndexON,D3089)</f>
        <v>61127</v>
      </c>
      <c r="F3089" s="193">
        <f>IFERROR(_xll.qlIndexFixing(IndexON,D3089,TRUE,_xll.ohTrigger(RecalcTrigger,TriggerON)),NA())</f>
        <v>1.2463106061737506E-2</v>
      </c>
      <c r="H3089" s="42">
        <f>_xll.qlCalendarAdvance(Calendar,$H3088,B3089,"f",FALSE)</f>
        <v>61127</v>
      </c>
      <c r="I3089" s="177">
        <f>_xll.qlInterestRateIndexValueDate(Index1M,$H3089)</f>
        <v>61129</v>
      </c>
      <c r="J3089" s="182">
        <f>IFERROR(_xll.qlIndexFixing(Index1M,$H3089,TRUE,_xll.ohTrigger(RecalcTrigger,Trigger1M)),NA())</f>
        <v>1.2353018044602704E-2</v>
      </c>
      <c r="K3089" s="44">
        <f>IFERROR(_xll.qlIndexFixing(Index3M,H3089,TRUE,_xll.ohTrigger(RecalcTrigger,Trigger3M)),NA())</f>
        <v>1.2241544192205488E-2</v>
      </c>
      <c r="L3089" s="44">
        <f>IFERROR(_xll.qlIndexFixing(Index6M,$H3089,TRUE,_xll.ohTrigger(RecalcTrigger,Trigger6M)),NA())</f>
        <v>1.2696514901148596E-2</v>
      </c>
      <c r="M3089" s="183">
        <f>IFERROR(_xll.qlIndexFixing(Index1Y,$H3089,TRUE,_xll.ohTrigger(RecalcTrigger,Trigger1Y)),NA())</f>
        <v>1.2821876399073132E-2</v>
      </c>
      <c r="N3089" s="182">
        <f>IFERROR(_xll.qlIndexFixing(ONIndex1M,I3089,TRUE,_xll.ohTrigger(RecalcTrigger,Trigger1M)),NA())</f>
        <v>1.2338320582028217E-2</v>
      </c>
      <c r="O3089" s="44">
        <f>IFERROR(_xll.qlIndexFixing(ONIndex3M,I3089,TRUE,_xll.ohTrigger(RecalcTrigger,Trigger3M)),NA())</f>
        <v>1.21802951121186E-2</v>
      </c>
      <c r="P3089" s="44">
        <f>IFERROR(_xll.qlIndexFixing(ONIndex6M,I3089,TRUE,_xll.ohTrigger(RecalcTrigger,Trigger6M)),NA())</f>
        <v>1.2600402764384455E-2</v>
      </c>
      <c r="Q3089" s="183">
        <f>IFERROR(_xll.qlIndexFixing(ONIndex1Y,I3089,TRUE,_xll.ohTrigger(RecalcTrigger,Trigger1Y)),NA())</f>
        <v>1.2575133283316831E-2</v>
      </c>
    </row>
    <row r="3090" spans="2:17" x14ac:dyDescent="0.2">
      <c r="B3090" s="39" t="s">
        <v>42</v>
      </c>
      <c r="D3090" s="42">
        <f>_xll.qlCalendarAdvance(Calendar,$D3089,B3090,"f",FALSE)</f>
        <v>61134</v>
      </c>
      <c r="E3090" s="177">
        <f>_xll.qlInterestRateIndexValueDate(IndexON,D3090)</f>
        <v>61134</v>
      </c>
      <c r="F3090" s="193">
        <f>IFERROR(_xll.qlIndexFixing(IndexON,D3090,TRUE,_xll.ohTrigger(RecalcTrigger,TriggerON)),NA())</f>
        <v>1.2467524262342877E-2</v>
      </c>
      <c r="H3090" s="42">
        <f>_xll.qlCalendarAdvance(Calendar,$H3089,B3090,"f",FALSE)</f>
        <v>61134</v>
      </c>
      <c r="I3090" s="177">
        <f>_xll.qlInterestRateIndexValueDate(Index1M,$H3090)</f>
        <v>61136</v>
      </c>
      <c r="J3090" s="182">
        <f>IFERROR(_xll.qlIndexFixing(Index1M,$H3090,TRUE,_xll.ohTrigger(RecalcTrigger,Trigger1M)),NA())</f>
        <v>1.2357967976269757E-2</v>
      </c>
      <c r="K3090" s="44">
        <f>IFERROR(_xll.qlIndexFixing(Index3M,H3090,TRUE,_xll.ohTrigger(RecalcTrigger,Trigger3M)),NA())</f>
        <v>1.224868730140267E-2</v>
      </c>
      <c r="L3090" s="44">
        <f>IFERROR(_xll.qlIndexFixing(Index6M,$H3090,TRUE,_xll.ohTrigger(RecalcTrigger,Trigger6M)),NA())</f>
        <v>1.2700856769027161E-2</v>
      </c>
      <c r="M3090" s="183">
        <f>IFERROR(_xll.qlIndexFixing(Index1Y,$H3090,TRUE,_xll.ohTrigger(RecalcTrigger,Trigger1Y)),NA())</f>
        <v>1.282825384217305E-2</v>
      </c>
      <c r="N3090" s="182">
        <f>IFERROR(_xll.qlIndexFixing(ONIndex1M,I3090,TRUE,_xll.ohTrigger(RecalcTrigger,Trigger1M)),NA())</f>
        <v>1.2343276163813144E-2</v>
      </c>
      <c r="O3090" s="44">
        <f>IFERROR(_xll.qlIndexFixing(ONIndex3M,I3090,TRUE,_xll.ohTrigger(RecalcTrigger,Trigger3M)),NA())</f>
        <v>1.218747382382368E-2</v>
      </c>
      <c r="P3090" s="44">
        <f>IFERROR(_xll.qlIndexFixing(ONIndex6M,I3090,TRUE,_xll.ohTrigger(RecalcTrigger,Trigger6M)),NA())</f>
        <v>1.2604789925338977E-2</v>
      </c>
      <c r="Q3090" s="183">
        <f>IFERROR(_xll.qlIndexFixing(ONIndex1Y,I3090,TRUE,_xll.ohTrigger(RecalcTrigger,Trigger1Y)),NA())</f>
        <v>1.2581676475225123E-2</v>
      </c>
    </row>
    <row r="3091" spans="2:17" x14ac:dyDescent="0.2">
      <c r="B3091" s="39" t="s">
        <v>42</v>
      </c>
      <c r="D3091" s="42">
        <f>_xll.qlCalendarAdvance(Calendar,$D3090,B3091,"f",FALSE)</f>
        <v>61141</v>
      </c>
      <c r="E3091" s="177">
        <f>_xll.qlInterestRateIndexValueDate(IndexON,D3091)</f>
        <v>61141</v>
      </c>
      <c r="F3091" s="193">
        <f>IFERROR(_xll.qlIndexFixing(IndexON,D3091,TRUE,_xll.ohTrigger(RecalcTrigger,TriggerON)),NA())</f>
        <v>1.2471936577496123E-2</v>
      </c>
      <c r="H3091" s="42">
        <f>_xll.qlCalendarAdvance(Calendar,$H3090,B3091,"f",FALSE)</f>
        <v>61141</v>
      </c>
      <c r="I3091" s="177">
        <f>_xll.qlInterestRateIndexValueDate(Index1M,$H3091)</f>
        <v>61143</v>
      </c>
      <c r="J3091" s="182">
        <f>IFERROR(_xll.qlIndexFixing(Index1M,$H3091,TRUE,_xll.ohTrigger(RecalcTrigger,Trigger1M)),NA())</f>
        <v>1.2362911245855923E-2</v>
      </c>
      <c r="K3091" s="44">
        <f>IFERROR(_xll.qlIndexFixing(Index3M,H3091,TRUE,_xll.ohTrigger(RecalcTrigger,Trigger3M)),NA())</f>
        <v>1.2255820605427525E-2</v>
      </c>
      <c r="L3091" s="44">
        <f>IFERROR(_xll.qlIndexFixing(Index6M,$H3091,TRUE,_xll.ohTrigger(RecalcTrigger,Trigger6M)),NA())</f>
        <v>1.270519271785768E-2</v>
      </c>
      <c r="M3091" s="183">
        <f>IFERROR(_xll.qlIndexFixing(Index1Y,$H3091,TRUE,_xll.ohTrigger(RecalcTrigger,Trigger1Y)),NA())</f>
        <v>1.2834621280145155E-2</v>
      </c>
      <c r="N3091" s="182">
        <f>IFERROR(_xll.qlIndexFixing(ONIndex1M,I3091,TRUE,_xll.ohTrigger(RecalcTrigger,Trigger1M)),NA())</f>
        <v>1.2348225121057155E-2</v>
      </c>
      <c r="O3091" s="44">
        <f>IFERROR(_xll.qlIndexFixing(ONIndex3M,I3091,TRUE,_xll.ohTrigger(RecalcTrigger,Trigger3M)),NA())</f>
        <v>1.2194642918101906E-2</v>
      </c>
      <c r="P3091" s="44">
        <f>IFERROR(_xll.qlIndexFixing(ONIndex6M,I3091,TRUE,_xll.ohTrigger(RecalcTrigger,Trigger6M)),NA())</f>
        <v>1.2609171424422527E-2</v>
      </c>
      <c r="Q3091" s="183">
        <f>IFERROR(_xll.qlIndexFixing(ONIndex1Y,I3091,TRUE,_xll.ohTrigger(RecalcTrigger,Trigger1Y)),NA())</f>
        <v>1.2588210456341287E-2</v>
      </c>
    </row>
    <row r="3092" spans="2:17" x14ac:dyDescent="0.2">
      <c r="B3092" s="39" t="s">
        <v>42</v>
      </c>
      <c r="D3092" s="42">
        <f>_xll.qlCalendarAdvance(Calendar,$D3091,B3092,"f",FALSE)</f>
        <v>61148</v>
      </c>
      <c r="E3092" s="177">
        <f>_xll.qlInterestRateIndexValueDate(IndexON,D3092)</f>
        <v>61148</v>
      </c>
      <c r="F3092" s="193">
        <f>IFERROR(_xll.qlIndexFixing(IndexON,D3092,TRUE,_xll.ohTrigger(RecalcTrigger,TriggerON)),NA())</f>
        <v>1.2476342989611311E-2</v>
      </c>
      <c r="H3092" s="42">
        <f>_xll.qlCalendarAdvance(Calendar,$H3091,B3092,"f",FALSE)</f>
        <v>61148</v>
      </c>
      <c r="I3092" s="177">
        <f>_xll.qlInterestRateIndexValueDate(Index1M,$H3092)</f>
        <v>61150</v>
      </c>
      <c r="J3092" s="182">
        <f>IFERROR(_xll.qlIndexFixing(Index1M,$H3092,TRUE,_xll.ohTrigger(RecalcTrigger,Trigger1M)),NA())</f>
        <v>1.2367847833547052E-2</v>
      </c>
      <c r="K3092" s="44">
        <f>IFERROR(_xll.qlIndexFixing(Index3M,H3092,TRUE,_xll.ohTrigger(RecalcTrigger,Trigger3M)),NA())</f>
        <v>1.2262944075413579E-2</v>
      </c>
      <c r="L3092" s="44">
        <f>IFERROR(_xll.qlIndexFixing(Index6M,$H3092,TRUE,_xll.ohTrigger(RecalcTrigger,Trigger6M)),NA())</f>
        <v>1.2707929521441201E-2</v>
      </c>
      <c r="M3092" s="183">
        <f>IFERROR(_xll.qlIndexFixing(Index1Y,$H3092,TRUE,_xll.ohTrigger(RecalcTrigger,Trigger1Y)),NA())</f>
        <v>1.2840978684925591E-2</v>
      </c>
      <c r="N3092" s="182">
        <f>IFERROR(_xll.qlIndexFixing(ONIndex1M,I3092,TRUE,_xll.ohTrigger(RecalcTrigger,Trigger1M)),NA())</f>
        <v>1.2353167433856171E-2</v>
      </c>
      <c r="O3092" s="44">
        <f>IFERROR(_xll.qlIndexFixing(ONIndex3M,I3092,TRUE,_xll.ohTrigger(RecalcTrigger,Trigger3M)),NA())</f>
        <v>1.2201802366176295E-2</v>
      </c>
      <c r="P3092" s="44">
        <f>IFERROR(_xll.qlIndexFixing(ONIndex6M,I3092,TRUE,_xll.ohTrigger(RecalcTrigger,Trigger6M)),NA())</f>
        <v>1.2613547243649492E-2</v>
      </c>
      <c r="Q3092" s="183">
        <f>IFERROR(_xll.qlIndexFixing(ONIndex1Y,I3092,TRUE,_xll.ohTrigger(RecalcTrigger,Trigger1Y)),NA())</f>
        <v>1.2594735199167317E-2</v>
      </c>
    </row>
    <row r="3093" spans="2:17" x14ac:dyDescent="0.2">
      <c r="B3093" s="39" t="s">
        <v>42</v>
      </c>
      <c r="D3093" s="42">
        <f>_xll.qlCalendarAdvance(Calendar,$D3092,B3093,"f",FALSE)</f>
        <v>61155</v>
      </c>
      <c r="E3093" s="177">
        <f>_xll.qlInterestRateIndexValueDate(IndexON,D3093)</f>
        <v>61155</v>
      </c>
      <c r="F3093" s="193">
        <f>IFERROR(_xll.qlIndexFixing(IndexON,D3093,TRUE,_xll.ohTrigger(RecalcTrigger,TriggerON)),NA())</f>
        <v>1.248074348126238E-2</v>
      </c>
      <c r="H3093" s="42">
        <f>_xll.qlCalendarAdvance(Calendar,$H3092,B3093,"f",FALSE)</f>
        <v>61155</v>
      </c>
      <c r="I3093" s="177">
        <f>_xll.qlInterestRateIndexValueDate(Index1M,$H3093)</f>
        <v>61157</v>
      </c>
      <c r="J3093" s="182">
        <f>IFERROR(_xll.qlIndexFixing(Index1M,$H3093,TRUE,_xll.ohTrigger(RecalcTrigger,Trigger1M)),NA())</f>
        <v>1.2372777719526495E-2</v>
      </c>
      <c r="K3093" s="44">
        <f>IFERROR(_xll.qlIndexFixing(Index3M,H3093,TRUE,_xll.ohTrigger(RecalcTrigger,Trigger3M)),NA())</f>
        <v>1.2270057682490884E-2</v>
      </c>
      <c r="L3093" s="44">
        <f>IFERROR(_xll.qlIndexFixing(Index6M,$H3093,TRUE,_xll.ohTrigger(RecalcTrigger,Trigger6M)),NA())</f>
        <v>1.2712254415716915E-2</v>
      </c>
      <c r="M3093" s="183">
        <f>IFERROR(_xll.qlIndexFixing(Index1Y,$H3093,TRUE,_xll.ohTrigger(RecalcTrigger,Trigger1Y)),NA())</f>
        <v>1.284732602845072E-2</v>
      </c>
      <c r="N3093" s="182">
        <f>IFERROR(_xll.qlIndexFixing(ONIndex1M,I3093,TRUE,_xll.ohTrigger(RecalcTrigger,Trigger1M)),NA())</f>
        <v>1.235810308262586E-2</v>
      </c>
      <c r="O3093" s="44">
        <f>IFERROR(_xll.qlIndexFixing(ONIndex3M,I3093,TRUE,_xll.ohTrigger(RecalcTrigger,Trigger3M)),NA())</f>
        <v>1.2208952139509677E-2</v>
      </c>
      <c r="P3093" s="44">
        <f>IFERROR(_xll.qlIndexFixing(ONIndex6M,I3093,TRUE,_xll.ohTrigger(RecalcTrigger,Trigger6M)),NA())</f>
        <v>1.2617917364954323E-2</v>
      </c>
      <c r="Q3093" s="183">
        <f>IFERROR(_xll.qlIndexFixing(ONIndex1Y,I3093,TRUE,_xll.ohTrigger(RecalcTrigger,Trigger1Y)),NA())</f>
        <v>1.2601250676045339E-2</v>
      </c>
    </row>
    <row r="3094" spans="2:17" x14ac:dyDescent="0.2">
      <c r="B3094" s="39" t="s">
        <v>42</v>
      </c>
      <c r="D3094" s="42">
        <f>_xll.qlCalendarAdvance(Calendar,$D3093,B3094,"f",FALSE)</f>
        <v>61162</v>
      </c>
      <c r="E3094" s="177">
        <f>_xll.qlInterestRateIndexValueDate(IndexON,D3094)</f>
        <v>61162</v>
      </c>
      <c r="F3094" s="193">
        <f>IFERROR(_xll.qlIndexFixing(IndexON,D3094,TRUE,_xll.ohTrigger(RecalcTrigger,TriggerON)),NA())</f>
        <v>1.2485138034543652E-2</v>
      </c>
      <c r="H3094" s="42">
        <f>_xll.qlCalendarAdvance(Calendar,$H3093,B3094,"f",FALSE)</f>
        <v>61162</v>
      </c>
      <c r="I3094" s="177">
        <f>_xll.qlInterestRateIndexValueDate(Index1M,$H3094)</f>
        <v>61164</v>
      </c>
      <c r="J3094" s="182">
        <f>IFERROR(_xll.qlIndexFixing(Index1M,$H3094,TRUE,_xll.ohTrigger(RecalcTrigger,Trigger1M)),NA())</f>
        <v>1.2377700883982601E-2</v>
      </c>
      <c r="K3094" s="44">
        <f>IFERROR(_xll.qlIndexFixing(Index3M,H3094,TRUE,_xll.ohTrigger(RecalcTrigger,Trigger3M)),NA())</f>
        <v>1.2277161397795571E-2</v>
      </c>
      <c r="L3094" s="44">
        <f>IFERROR(_xll.qlIndexFixing(Index6M,$H3094,TRUE,_xll.ohTrigger(RecalcTrigger,Trigger6M)),NA())</f>
        <v>1.2716573340659624E-2</v>
      </c>
      <c r="M3094" s="183">
        <f>IFERROR(_xll.qlIndexFixing(Index1Y,$H3094,TRUE,_xll.ohTrigger(RecalcTrigger,Trigger1Y)),NA())</f>
        <v>1.2853663282655383E-2</v>
      </c>
      <c r="N3094" s="182">
        <f>IFERROR(_xll.qlIndexFixing(ONIndex1M,I3094,TRUE,_xll.ohTrigger(RecalcTrigger,Trigger1M)),NA())</f>
        <v>1.2363032047302269E-2</v>
      </c>
      <c r="O3094" s="44">
        <f>IFERROR(_xll.qlIndexFixing(ONIndex3M,I3094,TRUE,_xll.ohTrigger(RecalcTrigger,Trigger3M)),NA())</f>
        <v>1.2216092209085261E-2</v>
      </c>
      <c r="P3094" s="44">
        <f>IFERROR(_xll.qlIndexFixing(ONIndex6M,I3094,TRUE,_xll.ohTrigger(RecalcTrigger,Trigger6M)),NA())</f>
        <v>1.2622281770191535E-2</v>
      </c>
      <c r="Q3094" s="183">
        <f>IFERROR(_xll.qlIndexFixing(ONIndex1Y,I3094,TRUE,_xll.ohTrigger(RecalcTrigger,Trigger1Y)),NA())</f>
        <v>1.2607756859477348E-2</v>
      </c>
    </row>
    <row r="3095" spans="2:17" x14ac:dyDescent="0.2">
      <c r="B3095" s="39" t="s">
        <v>42</v>
      </c>
      <c r="D3095" s="42">
        <f>_xll.qlCalendarAdvance(Calendar,$D3094,B3095,"f",FALSE)</f>
        <v>61169</v>
      </c>
      <c r="E3095" s="177">
        <f>_xll.qlInterestRateIndexValueDate(IndexON,D3095)</f>
        <v>61169</v>
      </c>
      <c r="F3095" s="193">
        <f>IFERROR(_xll.qlIndexFixing(IndexON,D3095,TRUE,_xll.ohTrigger(RecalcTrigger,TriggerON)),NA())</f>
        <v>1.2489526631869197E-2</v>
      </c>
      <c r="H3095" s="42">
        <f>_xll.qlCalendarAdvance(Calendar,$H3094,B3095,"f",FALSE)</f>
        <v>61169</v>
      </c>
      <c r="I3095" s="177">
        <f>_xll.qlInterestRateIndexValueDate(Index1M,$H3095)</f>
        <v>61171</v>
      </c>
      <c r="J3095" s="182">
        <f>IFERROR(_xll.qlIndexFixing(Index1M,$H3095,TRUE,_xll.ohTrigger(RecalcTrigger,Trigger1M)),NA())</f>
        <v>1.2382617307096222E-2</v>
      </c>
      <c r="K3095" s="44">
        <f>IFERROR(_xll.qlIndexFixing(Index3M,H3095,TRUE,_xll.ohTrigger(RecalcTrigger,Trigger3M)),NA())</f>
        <v>1.2284255192459426E-2</v>
      </c>
      <c r="L3095" s="44">
        <f>IFERROR(_xll.qlIndexFixing(Index6M,$H3095,TRUE,_xll.ohTrigger(RecalcTrigger,Trigger6M)),NA())</f>
        <v>1.2720886278050894E-2</v>
      </c>
      <c r="M3095" s="183">
        <f>IFERROR(_xll.qlIndexFixing(Index1Y,$H3095,TRUE,_xll.ohTrigger(RecalcTrigger,Trigger1Y)),NA())</f>
        <v>1.2859990419475944E-2</v>
      </c>
      <c r="N3095" s="182">
        <f>IFERROR(_xll.qlIndexFixing(ONIndex1M,I3095,TRUE,_xll.ohTrigger(RecalcTrigger,Trigger1M)),NA())</f>
        <v>1.236795430822113E-2</v>
      </c>
      <c r="O3095" s="44">
        <f>IFERROR(_xll.qlIndexFixing(ONIndex3M,I3095,TRUE,_xll.ohTrigger(RecalcTrigger,Trigger3M)),NA())</f>
        <v>1.2223222546445811E-2</v>
      </c>
      <c r="P3095" s="44">
        <f>IFERROR(_xll.qlIndexFixing(ONIndex6M,I3095,TRUE,_xll.ohTrigger(RecalcTrigger,Trigger6M)),NA())</f>
        <v>1.2626640441295578E-2</v>
      </c>
      <c r="Q3095" s="183">
        <f>IFERROR(_xll.qlIndexFixing(ONIndex1Y,I3095,TRUE,_xll.ohTrigger(RecalcTrigger,Trigger1Y)),NA())</f>
        <v>1.2614253722125213E-2</v>
      </c>
    </row>
    <row r="3096" spans="2:17" x14ac:dyDescent="0.2">
      <c r="B3096" s="39" t="s">
        <v>42</v>
      </c>
      <c r="D3096" s="42">
        <f>_xll.qlCalendarAdvance(Calendar,$D3095,B3096,"f",FALSE)</f>
        <v>61176</v>
      </c>
      <c r="E3096" s="177">
        <f>_xll.qlInterestRateIndexValueDate(IndexON,D3096)</f>
        <v>61176</v>
      </c>
      <c r="F3096" s="193">
        <f>IFERROR(_xll.qlIndexFixing(IndexON,D3096,TRUE,_xll.ohTrigger(RecalcTrigger,TriggerON)),NA())</f>
        <v>1.2493909255972824E-2</v>
      </c>
      <c r="H3096" s="42">
        <f>_xll.qlCalendarAdvance(Calendar,$H3095,B3096,"f",FALSE)</f>
        <v>61176</v>
      </c>
      <c r="I3096" s="177">
        <f>_xll.qlInterestRateIndexValueDate(Index1M,$H3096)</f>
        <v>61178</v>
      </c>
      <c r="J3096" s="182">
        <f>IFERROR(_xll.qlIndexFixing(Index1M,$H3096,TRUE,_xll.ohTrigger(RecalcTrigger,Trigger1M)),NA())</f>
        <v>1.2385837510144574E-2</v>
      </c>
      <c r="K3096" s="44">
        <f>IFERROR(_xll.qlIndexFixing(Index3M,H3096,TRUE,_xll.ohTrigger(RecalcTrigger,Trigger3M)),NA())</f>
        <v>1.2291339037613371E-2</v>
      </c>
      <c r="L3096" s="44">
        <f>IFERROR(_xll.qlIndexFixing(Index6M,$H3096,TRUE,_xll.ohTrigger(RecalcTrigger,Trigger6M)),NA())</f>
        <v>1.2725193209670546E-2</v>
      </c>
      <c r="M3096" s="183">
        <f>IFERROR(_xll.qlIndexFixing(Index1Y,$H3096,TRUE,_xll.ohTrigger(RecalcTrigger,Trigger1Y)),NA())</f>
        <v>1.2864287125636671E-2</v>
      </c>
      <c r="N3096" s="182">
        <f>IFERROR(_xll.qlIndexFixing(ONIndex1M,I3096,TRUE,_xll.ohTrigger(RecalcTrigger,Trigger1M)),NA())</f>
        <v>1.2372869845718171E-2</v>
      </c>
      <c r="O3096" s="44">
        <f>IFERROR(_xll.qlIndexFixing(ONIndex3M,I3096,TRUE,_xll.ohTrigger(RecalcTrigger,Trigger3M)),NA())</f>
        <v>1.2230343122894283E-2</v>
      </c>
      <c r="P3096" s="44">
        <f>IFERROR(_xll.qlIndexFixing(ONIndex6M,I3096,TRUE,_xll.ohTrigger(RecalcTrigger,Trigger6M)),NA())</f>
        <v>1.263099336028084E-2</v>
      </c>
      <c r="Q3096" s="183">
        <f>IFERROR(_xll.qlIndexFixing(ONIndex1Y,I3096,TRUE,_xll.ohTrigger(RecalcTrigger,Trigger1Y)),NA())</f>
        <v>1.2620741236331057E-2</v>
      </c>
    </row>
    <row r="3097" spans="2:17" x14ac:dyDescent="0.2">
      <c r="B3097" s="39" t="s">
        <v>42</v>
      </c>
      <c r="D3097" s="42">
        <f>_xll.qlCalendarAdvance(Calendar,$D3096,B3097,"f",FALSE)</f>
        <v>61183</v>
      </c>
      <c r="E3097" s="177">
        <f>_xll.qlInterestRateIndexValueDate(IndexON,D3097)</f>
        <v>61183</v>
      </c>
      <c r="F3097" s="193">
        <f>IFERROR(_xll.qlIndexFixing(IndexON,D3097,TRUE,_xll.ohTrigger(RecalcTrigger,TriggerON)),NA())</f>
        <v>1.2498285888788985E-2</v>
      </c>
      <c r="H3097" s="42">
        <f>_xll.qlCalendarAdvance(Calendar,$H3096,B3097,"f",FALSE)</f>
        <v>61183</v>
      </c>
      <c r="I3097" s="177">
        <f>_xll.qlInterestRateIndexValueDate(Index1M,$H3097)</f>
        <v>61185</v>
      </c>
      <c r="J3097" s="182">
        <f>IFERROR(_xll.qlIndexFixing(Index1M,$H3097,TRUE,_xll.ohTrigger(RecalcTrigger,Trigger1M)),NA())</f>
        <v>1.239242985003941E-2</v>
      </c>
      <c r="K3097" s="44">
        <f>IFERROR(_xll.qlIndexFixing(Index3M,H3097,TRUE,_xll.ohTrigger(RecalcTrigger,Trigger3M)),NA())</f>
        <v>1.2298412904391797E-2</v>
      </c>
      <c r="L3097" s="44">
        <f>IFERROR(_xll.qlIndexFixing(Index6M,$H3097,TRUE,_xll.ohTrigger(RecalcTrigger,Trigger6M)),NA())</f>
        <v>1.2731083090418793E-2</v>
      </c>
      <c r="M3097" s="183">
        <f>IFERROR(_xll.qlIndexFixing(Index1Y,$H3097,TRUE,_xll.ohTrigger(RecalcTrigger,Trigger1Y)),NA())</f>
        <v>1.2872614228700202E-2</v>
      </c>
      <c r="N3097" s="182">
        <f>IFERROR(_xll.qlIndexFixing(ONIndex1M,I3097,TRUE,_xll.ohTrigger(RecalcTrigger,Trigger1M)),NA())</f>
        <v>1.2377778639889314E-2</v>
      </c>
      <c r="O3097" s="44">
        <f>IFERROR(_xll.qlIndexFixing(ONIndex3M,I3097,TRUE,_xll.ohTrigger(RecalcTrigger,Trigger3M)),NA())</f>
        <v>1.2237453909333951E-2</v>
      </c>
      <c r="P3097" s="44">
        <f>IFERROR(_xll.qlIndexFixing(ONIndex6M,I3097,TRUE,_xll.ohTrigger(RecalcTrigger,Trigger6M)),NA())</f>
        <v>1.2635340509001836E-2</v>
      </c>
      <c r="Q3097" s="183">
        <f>IFERROR(_xll.qlIndexFixing(ONIndex1Y,I3097,TRUE,_xll.ohTrigger(RecalcTrigger,Trigger1Y)),NA())</f>
        <v>1.262721937451694E-2</v>
      </c>
    </row>
    <row r="3098" spans="2:17" x14ac:dyDescent="0.2">
      <c r="B3098" s="39" t="s">
        <v>42</v>
      </c>
      <c r="D3098" s="42">
        <f>_xll.qlCalendarAdvance(Calendar,$D3097,B3098,"f",FALSE)</f>
        <v>61190</v>
      </c>
      <c r="E3098" s="177">
        <f>_xll.qlInterestRateIndexValueDate(IndexON,D3098)</f>
        <v>61190</v>
      </c>
      <c r="F3098" s="193">
        <f>IFERROR(_xll.qlIndexFixing(IndexON,D3098,TRUE,_xll.ohTrigger(RecalcTrigger,TriggerON)),NA())</f>
        <v>1.2502656512891619E-2</v>
      </c>
      <c r="H3098" s="42">
        <f>_xll.qlCalendarAdvance(Calendar,$H3097,B3098,"f",FALSE)</f>
        <v>61190</v>
      </c>
      <c r="I3098" s="177">
        <f>_xll.qlInterestRateIndexValueDate(Index1M,$H3098)</f>
        <v>61192</v>
      </c>
      <c r="J3098" s="182">
        <f>IFERROR(_xll.qlIndexFixing(Index1M,$H3098,TRUE,_xll.ohTrigger(RecalcTrigger,Trigger1M)),NA())</f>
        <v>1.2397325930238179E-2</v>
      </c>
      <c r="K3098" s="44">
        <f>IFERROR(_xll.qlIndexFixing(Index3M,H3098,TRUE,_xll.ohTrigger(RecalcTrigger,Trigger3M)),NA())</f>
        <v>1.2305476763925625E-2</v>
      </c>
      <c r="L3098" s="44">
        <f>IFERROR(_xll.qlIndexFixing(Index6M,$H3098,TRUE,_xll.ohTrigger(RecalcTrigger,Trigger6M)),NA())</f>
        <v>1.2735377095704329E-2</v>
      </c>
      <c r="M3098" s="183">
        <f>IFERROR(_xll.qlIndexFixing(Index1Y,$H3098,TRUE,_xll.ohTrigger(RecalcTrigger,Trigger1Y)),NA())</f>
        <v>1.2878910844972715E-2</v>
      </c>
      <c r="N3098" s="182">
        <f>IFERROR(_xll.qlIndexFixing(ONIndex1M,I3098,TRUE,_xll.ohTrigger(RecalcTrigger,Trigger1M)),NA())</f>
        <v>1.2382680670910418E-2</v>
      </c>
      <c r="O3098" s="44">
        <f>IFERROR(_xll.qlIndexFixing(ONIndex3M,I3098,TRUE,_xll.ohTrigger(RecalcTrigger,Trigger3M)),NA())</f>
        <v>1.2244554877387515E-2</v>
      </c>
      <c r="P3098" s="44">
        <f>IFERROR(_xll.qlIndexFixing(ONIndex6M,I3098,TRUE,_xll.ohTrigger(RecalcTrigger,Trigger6M)),NA())</f>
        <v>1.2639681869552888E-2</v>
      </c>
      <c r="Q3098" s="183">
        <f>IFERROR(_xll.qlIndexFixing(ONIndex1Y,I3098,TRUE,_xll.ohTrigger(RecalcTrigger,Trigger1Y)),NA())</f>
        <v>1.2633688109344732E-2</v>
      </c>
    </row>
    <row r="3099" spans="2:17" x14ac:dyDescent="0.2">
      <c r="B3099" s="39" t="s">
        <v>42</v>
      </c>
      <c r="D3099" s="42">
        <f>_xll.qlCalendarAdvance(Calendar,$D3098,B3099,"f",FALSE)</f>
        <v>61197</v>
      </c>
      <c r="E3099" s="177">
        <f>_xll.qlInterestRateIndexValueDate(IndexON,D3099)</f>
        <v>61197</v>
      </c>
      <c r="F3099" s="193">
        <f>IFERROR(_xll.qlIndexFixing(IndexON,D3099,TRUE,_xll.ohTrigger(RecalcTrigger,TriggerON)),NA())</f>
        <v>1.250702111077473E-2</v>
      </c>
      <c r="H3099" s="42">
        <f>_xll.qlCalendarAdvance(Calendar,$H3098,B3099,"f",FALSE)</f>
        <v>61197</v>
      </c>
      <c r="I3099" s="177">
        <f>_xll.qlInterestRateIndexValueDate(Index1M,$H3099)</f>
        <v>61199</v>
      </c>
      <c r="J3099" s="182">
        <f>IFERROR(_xll.qlIndexFixing(Index1M,$H3099,TRUE,_xll.ohTrigger(RecalcTrigger,Trigger1M)),NA())</f>
        <v>1.2402215189830368E-2</v>
      </c>
      <c r="K3099" s="44">
        <f>IFERROR(_xll.qlIndexFixing(Index3M,H3099,TRUE,_xll.ohTrigger(RecalcTrigger,Trigger3M)),NA())</f>
        <v>1.2312530587347513E-2</v>
      </c>
      <c r="L3099" s="44">
        <f>IFERROR(_xll.qlIndexFixing(Index6M,$H3099,TRUE,_xll.ohTrigger(RecalcTrigger,Trigger6M)),NA())</f>
        <v>1.2739665036168104E-2</v>
      </c>
      <c r="M3099" s="183">
        <f>IFERROR(_xll.qlIndexFixing(Index1Y,$H3099,TRUE,_xll.ohTrigger(RecalcTrigger,Trigger1Y)),NA())</f>
        <v>1.2885197231597013E-2</v>
      </c>
      <c r="N3099" s="182">
        <f>IFERROR(_xll.qlIndexFixing(ONIndex1M,I3099,TRUE,_xll.ohTrigger(RecalcTrigger,Trigger1M)),NA())</f>
        <v>1.2387575919197147E-2</v>
      </c>
      <c r="O3099" s="44">
        <f>IFERROR(_xll.qlIndexFixing(ONIndex3M,I3099,TRUE,_xll.ohTrigger(RecalcTrigger,Trigger3M)),NA())</f>
        <v>1.225164599835793E-2</v>
      </c>
      <c r="P3099" s="44">
        <f>IFERROR(_xll.qlIndexFixing(ONIndex6M,I3099,TRUE,_xll.ohTrigger(RecalcTrigger,Trigger6M)),NA())</f>
        <v>1.2644017423708576E-2</v>
      </c>
      <c r="Q3099" s="183">
        <f>IFERROR(_xll.qlIndexFixing(ONIndex1Y,I3099,TRUE,_xll.ohTrigger(RecalcTrigger,Trigger1Y)),NA())</f>
        <v>1.2640147413236491E-2</v>
      </c>
    </row>
    <row r="3100" spans="2:17" x14ac:dyDescent="0.2">
      <c r="B3100" s="39" t="s">
        <v>42</v>
      </c>
      <c r="D3100" s="42">
        <f>_xll.qlCalendarAdvance(Calendar,$D3099,B3100,"f",FALSE)</f>
        <v>61204</v>
      </c>
      <c r="E3100" s="177">
        <f>_xll.qlInterestRateIndexValueDate(IndexON,D3100)</f>
        <v>61204</v>
      </c>
      <c r="F3100" s="193">
        <f>IFERROR(_xll.qlIndexFixing(IndexON,D3100,TRUE,_xll.ohTrigger(RecalcTrigger,TriggerON)),NA())</f>
        <v>1.2511379664612576E-2</v>
      </c>
      <c r="H3100" s="42">
        <f>_xll.qlCalendarAdvance(Calendar,$H3099,B3100,"f",FALSE)</f>
        <v>61204</v>
      </c>
      <c r="I3100" s="177">
        <f>_xll.qlInterestRateIndexValueDate(Index1M,$H3100)</f>
        <v>61206</v>
      </c>
      <c r="J3100" s="182">
        <f>IFERROR(_xll.qlIndexFixing(Index1M,$H3100,TRUE,_xll.ohTrigger(RecalcTrigger,Trigger1M)),NA())</f>
        <v>1.2407097609004325E-2</v>
      </c>
      <c r="K3100" s="44">
        <f>IFERROR(_xll.qlIndexFixing(Index3M,H3100,TRUE,_xll.ohTrigger(RecalcTrigger,Trigger3M)),NA())</f>
        <v>1.2319574345788377E-2</v>
      </c>
      <c r="L3100" s="44">
        <f>IFERROR(_xll.qlIndexFixing(Index6M,$H3100,TRUE,_xll.ohTrigger(RecalcTrigger,Trigger6M)),NA())</f>
        <v>1.2743946893586412E-2</v>
      </c>
      <c r="M3100" s="183">
        <f>IFERROR(_xll.qlIndexFixing(Index1Y,$H3100,TRUE,_xll.ohTrigger(RecalcTrigger,Trigger1Y)),NA())</f>
        <v>1.2891473360506417E-2</v>
      </c>
      <c r="N3100" s="182">
        <f>IFERROR(_xll.qlIndexFixing(ONIndex1M,I3100,TRUE,_xll.ohTrigger(RecalcTrigger,Trigger1M)),NA())</f>
        <v>1.2392464364605615E-2</v>
      </c>
      <c r="O3100" s="44">
        <f>IFERROR(_xll.qlIndexFixing(ONIndex3M,I3100,TRUE,_xll.ohTrigger(RecalcTrigger,Trigger3M)),NA())</f>
        <v>1.2258727243228407E-2</v>
      </c>
      <c r="P3100" s="44">
        <f>IFERROR(_xll.qlIndexFixing(ONIndex6M,I3100,TRUE,_xll.ohTrigger(RecalcTrigger,Trigger6M)),NA())</f>
        <v>1.2648347153483286E-2</v>
      </c>
      <c r="Q3100" s="183">
        <f>IFERROR(_xll.qlIndexFixing(ONIndex1Y,I3100,TRUE,_xll.ohTrigger(RecalcTrigger,Trigger1Y)),NA())</f>
        <v>1.2646597258694214E-2</v>
      </c>
    </row>
    <row r="3101" spans="2:17" x14ac:dyDescent="0.2">
      <c r="B3101" s="39" t="s">
        <v>42</v>
      </c>
      <c r="D3101" s="42">
        <f>_xll.qlCalendarAdvance(Calendar,$D3100,B3101,"f",FALSE)</f>
        <v>61211</v>
      </c>
      <c r="E3101" s="177">
        <f>_xll.qlInterestRateIndexValueDate(IndexON,D3101)</f>
        <v>61211</v>
      </c>
      <c r="F3101" s="193">
        <f>IFERROR(_xll.qlIndexFixing(IndexON,D3101,TRUE,_xll.ohTrigger(RecalcTrigger,TriggerON)),NA())</f>
        <v>1.2515732156979098E-2</v>
      </c>
      <c r="H3101" s="42">
        <f>_xll.qlCalendarAdvance(Calendar,$H3100,B3101,"f",FALSE)</f>
        <v>61211</v>
      </c>
      <c r="I3101" s="177">
        <f>_xll.qlInterestRateIndexValueDate(Index1M,$H3101)</f>
        <v>61213</v>
      </c>
      <c r="J3101" s="182">
        <f>IFERROR(_xll.qlIndexFixing(Index1M,$H3101,TRUE,_xll.ohTrigger(RecalcTrigger,Trigger1M)),NA())</f>
        <v>1.2411973167940904E-2</v>
      </c>
      <c r="K3101" s="44">
        <f>IFERROR(_xll.qlIndexFixing(Index3M,H3101,TRUE,_xll.ohTrigger(RecalcTrigger,Trigger3M)),NA())</f>
        <v>1.2326608010380876E-2</v>
      </c>
      <c r="L3101" s="44">
        <f>IFERROR(_xll.qlIndexFixing(Index6M,$H3101,TRUE,_xll.ohTrigger(RecalcTrigger,Trigger6M)),NA())</f>
        <v>1.2748222649737703E-2</v>
      </c>
      <c r="M3101" s="183">
        <f>IFERROR(_xll.qlIndexFixing(Index1Y,$H3101,TRUE,_xll.ohTrigger(RecalcTrigger,Trigger1Y)),NA())</f>
        <v>1.2897739203633594E-2</v>
      </c>
      <c r="N3101" s="182">
        <f>IFERROR(_xll.qlIndexFixing(ONIndex1M,I3101,TRUE,_xll.ohTrigger(RecalcTrigger,Trigger1M)),NA())</f>
        <v>1.2397345987631425E-2</v>
      </c>
      <c r="O3101" s="44">
        <f>IFERROR(_xll.qlIndexFixing(ONIndex3M,I3101,TRUE,_xll.ohTrigger(RecalcTrigger,Trigger3M)),NA())</f>
        <v>1.2265798583621645E-2</v>
      </c>
      <c r="P3101" s="44">
        <f>IFERROR(_xll.qlIndexFixing(ONIndex6M,I3101,TRUE,_xll.ohTrigger(RecalcTrigger,Trigger6M)),NA())</f>
        <v>1.2652671040731533E-2</v>
      </c>
      <c r="Q3101" s="183">
        <f>IFERROR(_xll.qlIndexFixing(ONIndex1Y,I3101,TRUE,_xll.ohTrigger(RecalcTrigger,Trigger1Y)),NA())</f>
        <v>1.2653037618139962E-2</v>
      </c>
    </row>
    <row r="3102" spans="2:17" x14ac:dyDescent="0.2">
      <c r="B3102" s="39" t="s">
        <v>42</v>
      </c>
      <c r="D3102" s="42">
        <f>_xll.qlCalendarAdvance(Calendar,$D3101,B3102,"f",FALSE)</f>
        <v>61218</v>
      </c>
      <c r="E3102" s="177">
        <f>_xll.qlInterestRateIndexValueDate(IndexON,D3102)</f>
        <v>61218</v>
      </c>
      <c r="F3102" s="193">
        <f>IFERROR(_xll.qlIndexFixing(IndexON,D3102,TRUE,_xll.ohTrigger(RecalcTrigger,TriggerON)),NA())</f>
        <v>1.2520078570048554E-2</v>
      </c>
      <c r="H3102" s="42">
        <f>_xll.qlCalendarAdvance(Calendar,$H3101,B3102,"f",FALSE)</f>
        <v>61218</v>
      </c>
      <c r="I3102" s="177">
        <f>_xll.qlInterestRateIndexValueDate(Index1M,$H3102)</f>
        <v>61220</v>
      </c>
      <c r="J3102" s="182">
        <f>IFERROR(_xll.qlIndexFixing(Index1M,$H3102,TRUE,_xll.ohTrigger(RecalcTrigger,Trigger1M)),NA())</f>
        <v>1.241684184683095E-2</v>
      </c>
      <c r="K3102" s="44">
        <f>IFERROR(_xll.qlIndexFixing(Index3M,H3102,TRUE,_xll.ohTrigger(RecalcTrigger,Trigger3M)),NA())</f>
        <v>1.2333631552259403E-2</v>
      </c>
      <c r="L3102" s="44">
        <f>IFERROR(_xll.qlIndexFixing(Index6M,$H3102,TRUE,_xll.ohTrigger(RecalcTrigger,Trigger6M)),NA())</f>
        <v>1.2752492286399561E-2</v>
      </c>
      <c r="M3102" s="183">
        <f>IFERROR(_xll.qlIndexFixing(Index1Y,$H3102,TRUE,_xll.ohTrigger(RecalcTrigger,Trigger1Y)),NA())</f>
        <v>1.2903994732910779E-2</v>
      </c>
      <c r="N3102" s="182">
        <f>IFERROR(_xll.qlIndexFixing(ONIndex1M,I3102,TRUE,_xll.ohTrigger(RecalcTrigger,Trigger1M)),NA())</f>
        <v>1.2402220768450434E-2</v>
      </c>
      <c r="O3102" s="44">
        <f>IFERROR(_xll.qlIndexFixing(ONIndex3M,I3102,TRUE,_xll.ohTrigger(RecalcTrigger,Trigger3M)),NA())</f>
        <v>1.2272859990440921E-2</v>
      </c>
      <c r="P3102" s="44">
        <f>IFERROR(_xll.qlIndexFixing(ONIndex6M,I3102,TRUE,_xll.ohTrigger(RecalcTrigger,Trigger6M)),NA())</f>
        <v>1.2656989067307833E-2</v>
      </c>
      <c r="Q3102" s="183">
        <f>IFERROR(_xll.qlIndexFixing(ONIndex1Y,I3102,TRUE,_xll.ohTrigger(RecalcTrigger,Trigger1Y)),NA())</f>
        <v>1.2659468464155665E-2</v>
      </c>
    </row>
    <row r="3103" spans="2:17" x14ac:dyDescent="0.2">
      <c r="B3103" s="39" t="s">
        <v>42</v>
      </c>
      <c r="D3103" s="42">
        <f>_xll.qlCalendarAdvance(Calendar,$D3102,B3103,"f",FALSE)</f>
        <v>61225</v>
      </c>
      <c r="E3103" s="177">
        <f>_xll.qlInterestRateIndexValueDate(IndexON,D3103)</f>
        <v>61225</v>
      </c>
      <c r="F3103" s="193">
        <f>IFERROR(_xll.qlIndexFixing(IndexON,D3103,TRUE,_xll.ohTrigger(RecalcTrigger,TriggerON)),NA())</f>
        <v>1.252441888647482E-2</v>
      </c>
      <c r="H3103" s="42">
        <f>_xll.qlCalendarAdvance(Calendar,$H3102,B3103,"f",FALSE)</f>
        <v>61225</v>
      </c>
      <c r="I3103" s="177">
        <f>_xll.qlInterestRateIndexValueDate(Index1M,$H3103)</f>
        <v>61227</v>
      </c>
      <c r="J3103" s="182">
        <f>IFERROR(_xll.qlIndexFixing(Index1M,$H3103,TRUE,_xll.ohTrigger(RecalcTrigger,Trigger1M)),NA())</f>
        <v>1.2421703625850322E-2</v>
      </c>
      <c r="K3103" s="44">
        <f>IFERROR(_xll.qlIndexFixing(Index3M,H3103,TRUE,_xll.ohTrigger(RecalcTrigger,Trigger3M)),NA())</f>
        <v>1.2340644942549665E-2</v>
      </c>
      <c r="L3103" s="44">
        <f>IFERROR(_xll.qlIndexFixing(Index6M,$H3103,TRUE,_xll.ohTrigger(RecalcTrigger,Trigger6M)),NA())</f>
        <v>1.2756755785348286E-2</v>
      </c>
      <c r="M3103" s="183">
        <f>IFERROR(_xll.qlIndexFixing(Index1Y,$H3103,TRUE,_xll.ohTrigger(RecalcTrigger,Trigger1Y)),NA())</f>
        <v>1.2910239920270208E-2</v>
      </c>
      <c r="N3103" s="182">
        <f>IFERROR(_xll.qlIndexFixing(ONIndex1M,I3103,TRUE,_xll.ohTrigger(RecalcTrigger,Trigger1M)),NA())</f>
        <v>1.2407088687318435E-2</v>
      </c>
      <c r="O3103" s="44">
        <f>IFERROR(_xll.qlIndexFixing(ONIndex3M,I3103,TRUE,_xll.ohTrigger(RecalcTrigger,Trigger3M)),NA())</f>
        <v>1.227991143514906E-2</v>
      </c>
      <c r="P3103" s="44">
        <f>IFERROR(_xll.qlIndexFixing(ONIndex6M,I3103,TRUE,_xll.ohTrigger(RecalcTrigger,Trigger6M)),NA())</f>
        <v>1.2661301215466381E-2</v>
      </c>
      <c r="Q3103" s="183">
        <f>IFERROR(_xll.qlIndexFixing(ONIndex1Y,I3103,TRUE,_xll.ohTrigger(RecalcTrigger,Trigger1Y)),NA())</f>
        <v>1.2665889769083449E-2</v>
      </c>
    </row>
    <row r="3104" spans="2:17" x14ac:dyDescent="0.2">
      <c r="B3104" s="39" t="s">
        <v>42</v>
      </c>
      <c r="D3104" s="42">
        <f>_xll.qlCalendarAdvance(Calendar,$D3103,B3104,"f",FALSE)</f>
        <v>61232</v>
      </c>
      <c r="E3104" s="177">
        <f>_xll.qlInterestRateIndexValueDate(IndexON,D3104)</f>
        <v>61232</v>
      </c>
      <c r="F3104" s="193">
        <f>IFERROR(_xll.qlIndexFixing(IndexON,D3104,TRUE,_xll.ohTrigger(RecalcTrigger,TriggerON)),NA())</f>
        <v>1.2528753088432154E-2</v>
      </c>
      <c r="H3104" s="42">
        <f>_xll.qlCalendarAdvance(Calendar,$H3103,B3104,"f",FALSE)</f>
        <v>61232</v>
      </c>
      <c r="I3104" s="177">
        <f>_xll.qlInterestRateIndexValueDate(Index1M,$H3104)</f>
        <v>61234</v>
      </c>
      <c r="J3104" s="182">
        <f>IFERROR(_xll.qlIndexFixing(Index1M,$H3104,TRUE,_xll.ohTrigger(RecalcTrigger,Trigger1M)),NA())</f>
        <v>1.2426558485189865E-2</v>
      </c>
      <c r="K3104" s="44">
        <f>IFERROR(_xll.qlIndexFixing(Index3M,H3104,TRUE,_xll.ohTrigger(RecalcTrigger,Trigger3M)),NA())</f>
        <v>1.2347648152386924E-2</v>
      </c>
      <c r="L3104" s="44">
        <f>IFERROR(_xll.qlIndexFixing(Index6M,$H3104,TRUE,_xll.ohTrigger(RecalcTrigger,Trigger6M)),NA())</f>
        <v>1.2761013128361896E-2</v>
      </c>
      <c r="M3104" s="183">
        <f>IFERROR(_xll.qlIndexFixing(Index1Y,$H3104,TRUE,_xll.ohTrigger(RecalcTrigger,Trigger1Y)),NA())</f>
        <v>1.2916474737643463E-2</v>
      </c>
      <c r="N3104" s="182">
        <f>IFERROR(_xll.qlIndexFixing(ONIndex1M,I3104,TRUE,_xll.ohTrigger(RecalcTrigger,Trigger1M)),NA())</f>
        <v>1.2411949724251414E-2</v>
      </c>
      <c r="O3104" s="44">
        <f>IFERROR(_xll.qlIndexFixing(ONIndex3M,I3104,TRUE,_xll.ohTrigger(RecalcTrigger,Trigger3M)),NA())</f>
        <v>1.2286952889208891E-2</v>
      </c>
      <c r="P3104" s="44">
        <f>IFERROR(_xll.qlIndexFixing(ONIndex6M,I3104,TRUE,_xll.ohTrigger(RecalcTrigger,Trigger6M)),NA())</f>
        <v>1.2665607466901818E-2</v>
      </c>
      <c r="Q3104" s="183">
        <f>IFERROR(_xll.qlIndexFixing(ONIndex1Y,I3104,TRUE,_xll.ohTrigger(RecalcTrigger,Trigger1Y)),NA())</f>
        <v>1.2672301505665118E-2</v>
      </c>
    </row>
    <row r="3105" spans="2:17" x14ac:dyDescent="0.2">
      <c r="B3105" s="39" t="s">
        <v>42</v>
      </c>
      <c r="D3105" s="42">
        <f>_xll.qlCalendarAdvance(Calendar,$D3104,B3105,"f",FALSE)</f>
        <v>61239</v>
      </c>
      <c r="E3105" s="177">
        <f>_xll.qlInterestRateIndexValueDate(IndexON,D3105)</f>
        <v>61239</v>
      </c>
      <c r="F3105" s="193">
        <f>IFERROR(_xll.qlIndexFixing(IndexON,D3105,TRUE,_xll.ohTrigger(RecalcTrigger,TriggerON)),NA())</f>
        <v>1.2533081158414561E-2</v>
      </c>
      <c r="H3105" s="42">
        <f>_xll.qlCalendarAdvance(Calendar,$H3104,B3105,"f",FALSE)</f>
        <v>61239</v>
      </c>
      <c r="I3105" s="177">
        <f>_xll.qlInterestRateIndexValueDate(Index1M,$H3105)</f>
        <v>61241</v>
      </c>
      <c r="J3105" s="182">
        <f>IFERROR(_xll.qlIndexFixing(Index1M,$H3105,TRUE,_xll.ohTrigger(RecalcTrigger,Trigger1M)),NA())</f>
        <v>1.243140640503293E-2</v>
      </c>
      <c r="K3105" s="44">
        <f>IFERROR(_xll.qlIndexFixing(Index3M,H3105,TRUE,_xll.ohTrigger(RecalcTrigger,Trigger3M)),NA())</f>
        <v>1.2353931833033974E-2</v>
      </c>
      <c r="L3105" s="44">
        <f>IFERROR(_xll.qlIndexFixing(Index6M,$H3105,TRUE,_xll.ohTrigger(RecalcTrigger,Trigger6M)),NA())</f>
        <v>1.2763154972781281E-2</v>
      </c>
      <c r="M3105" s="183">
        <f>IFERROR(_xll.qlIndexFixing(Index1Y,$H3105,TRUE,_xll.ohTrigger(RecalcTrigger,Trigger1Y)),NA())</f>
        <v>1.2922699156961693E-2</v>
      </c>
      <c r="N3105" s="182">
        <f>IFERROR(_xll.qlIndexFixing(ONIndex1M,I3105,TRUE,_xll.ohTrigger(RecalcTrigger,Trigger1M)),NA())</f>
        <v>1.2416803859665038E-2</v>
      </c>
      <c r="O3105" s="44">
        <f>IFERROR(_xll.qlIndexFixing(ONIndex3M,I3105,TRUE,_xll.ohTrigger(RecalcTrigger,Trigger3M)),NA())</f>
        <v>1.2293984323523688E-2</v>
      </c>
      <c r="P3105" s="44">
        <f>IFERROR(_xll.qlIndexFixing(ONIndex6M,I3105,TRUE,_xll.ohTrigger(RecalcTrigger,Trigger6M)),NA())</f>
        <v>1.2669907803548597E-2</v>
      </c>
      <c r="Q3105" s="183">
        <f>IFERROR(_xll.qlIndexFixing(ONIndex1Y,I3105,TRUE,_xll.ohTrigger(RecalcTrigger,Trigger1Y)),NA())</f>
        <v>1.2678703646082923E-2</v>
      </c>
    </row>
    <row r="3106" spans="2:17" x14ac:dyDescent="0.2">
      <c r="B3106" s="39" t="s">
        <v>42</v>
      </c>
      <c r="D3106" s="42">
        <f>_xll.qlCalendarAdvance(Calendar,$D3105,B3106,"f",FALSE)</f>
        <v>61246</v>
      </c>
      <c r="E3106" s="177">
        <f>_xll.qlInterestRateIndexValueDate(IndexON,D3106)</f>
        <v>61246</v>
      </c>
      <c r="F3106" s="193">
        <f>IFERROR(_xll.qlIndexFixing(IndexON,D3106,TRUE,_xll.ohTrigger(RecalcTrigger,TriggerON)),NA())</f>
        <v>1.2537403078756171E-2</v>
      </c>
      <c r="H3106" s="42">
        <f>_xll.qlCalendarAdvance(Calendar,$H3105,B3106,"f",FALSE)</f>
        <v>61246</v>
      </c>
      <c r="I3106" s="177">
        <f>_xll.qlInterestRateIndexValueDate(Index1M,$H3106)</f>
        <v>61248</v>
      </c>
      <c r="J3106" s="182">
        <f>IFERROR(_xll.qlIndexFixing(Index1M,$H3106,TRUE,_xll.ohTrigger(RecalcTrigger,Trigger1M)),NA())</f>
        <v>1.2436247365557873E-2</v>
      </c>
      <c r="K3106" s="44">
        <f>IFERROR(_xll.qlIndexFixing(Index3M,H3106,TRUE,_xll.ohTrigger(RecalcTrigger,Trigger3M)),NA())</f>
        <v>1.2360915092763569E-2</v>
      </c>
      <c r="L3106" s="44">
        <f>IFERROR(_xll.qlIndexFixing(Index6M,$H3106,TRUE,_xll.ohTrigger(RecalcTrigger,Trigger6M)),NA())</f>
        <v>1.2767401142774481E-2</v>
      </c>
      <c r="M3106" s="183">
        <f>IFERROR(_xll.qlIndexFixing(Index1Y,$H3106,TRUE,_xll.ohTrigger(RecalcTrigger,Trigger1Y)),NA())</f>
        <v>1.2928913150156261E-2</v>
      </c>
      <c r="N3106" s="182">
        <f>IFERROR(_xll.qlIndexFixing(ONIndex1M,I3106,TRUE,_xll.ohTrigger(RecalcTrigger,Trigger1M)),NA())</f>
        <v>1.2421651073655227E-2</v>
      </c>
      <c r="O3106" s="44">
        <f>IFERROR(_xll.qlIndexFixing(ONIndex3M,I3106,TRUE,_xll.ohTrigger(RecalcTrigger,Trigger3M)),NA())</f>
        <v>1.2301005709556279E-2</v>
      </c>
      <c r="P3106" s="44">
        <f>IFERROR(_xll.qlIndexFixing(ONIndex6M,I3106,TRUE,_xll.ohTrigger(RecalcTrigger,Trigger6M)),NA())</f>
        <v>1.267420220750104E-2</v>
      </c>
      <c r="Q3106" s="183">
        <f>IFERROR(_xll.qlIndexFixing(ONIndex1Y,I3106,TRUE,_xll.ohTrigger(RecalcTrigger,Trigger1Y)),NA())</f>
        <v>1.2685096163078668E-2</v>
      </c>
    </row>
    <row r="3107" spans="2:17" x14ac:dyDescent="0.2">
      <c r="B3107" s="39" t="s">
        <v>42</v>
      </c>
      <c r="D3107" s="42">
        <f>_xll.qlCalendarAdvance(Calendar,$D3106,B3107,"f",FALSE)</f>
        <v>61253</v>
      </c>
      <c r="E3107" s="177">
        <f>_xll.qlInterestRateIndexValueDate(IndexON,D3107)</f>
        <v>61253</v>
      </c>
      <c r="F3107" s="193">
        <f>IFERROR(_xll.qlIndexFixing(IndexON,D3107,TRUE,_xll.ohTrigger(RecalcTrigger,TriggerON)),NA())</f>
        <v>1.2541718831791115E-2</v>
      </c>
      <c r="H3107" s="42">
        <f>_xll.qlCalendarAdvance(Calendar,$H3106,B3107,"f",FALSE)</f>
        <v>61253</v>
      </c>
      <c r="I3107" s="177">
        <f>_xll.qlInterestRateIndexValueDate(Index1M,$H3107)</f>
        <v>61255</v>
      </c>
      <c r="J3107" s="182">
        <f>IFERROR(_xll.qlIndexFixing(Index1M,$H3107,TRUE,_xll.ohTrigger(RecalcTrigger,Trigger1M)),NA())</f>
        <v>1.244108134695554E-2</v>
      </c>
      <c r="K3107" s="44">
        <f>IFERROR(_xll.qlIndexFixing(Index3M,H3107,TRUE,_xll.ohTrigger(RecalcTrigger,Trigger3M)),NA())</f>
        <v>1.2367888087710737E-2</v>
      </c>
      <c r="L3107" s="44">
        <f>IFERROR(_xll.qlIndexFixing(Index6M,$H3107,TRUE,_xll.ohTrigger(RecalcTrigger,Trigger6M)),NA())</f>
        <v>1.2771641108049181E-2</v>
      </c>
      <c r="M3107" s="183">
        <f>IFERROR(_xll.qlIndexFixing(Index1Y,$H3107,TRUE,_xll.ohTrigger(RecalcTrigger,Trigger1Y)),NA())</f>
        <v>1.2935116689156798E-2</v>
      </c>
      <c r="N3107" s="182">
        <f>IFERROR(_xll.qlIndexFixing(ONIndex1M,I3107,TRUE,_xll.ohTrigger(RecalcTrigger,Trigger1M)),NA())</f>
        <v>1.2426491346477775E-2</v>
      </c>
      <c r="O3107" s="44">
        <f>IFERROR(_xll.qlIndexFixing(ONIndex3M,I3107,TRUE,_xll.ohTrigger(RecalcTrigger,Trigger3M)),NA())</f>
        <v>1.2308017018689554E-2</v>
      </c>
      <c r="P3107" s="44">
        <f>IFERROR(_xll.qlIndexFixing(ONIndex6M,I3107,TRUE,_xll.ohTrigger(RecalcTrigger,Trigger6M)),NA())</f>
        <v>1.2678490660533726E-2</v>
      </c>
      <c r="Q3107" s="183">
        <f>IFERROR(_xll.qlIndexFixing(ONIndex1Y,I3107,TRUE,_xll.ohTrigger(RecalcTrigger,Trigger1Y)),NA())</f>
        <v>1.2691479028994479E-2</v>
      </c>
    </row>
    <row r="3108" spans="2:17" x14ac:dyDescent="0.2">
      <c r="B3108" s="39" t="s">
        <v>42</v>
      </c>
      <c r="D3108" s="42">
        <f>_xll.qlCalendarAdvance(Calendar,$D3107,B3108,"f",FALSE)</f>
        <v>61260</v>
      </c>
      <c r="E3108" s="177">
        <f>_xll.qlInterestRateIndexValueDate(IndexON,D3108)</f>
        <v>61260</v>
      </c>
      <c r="F3108" s="193">
        <f>IFERROR(_xll.qlIndexFixing(IndexON,D3108,TRUE,_xll.ohTrigger(RecalcTrigger,TriggerON)),NA())</f>
        <v>1.2546028400013398E-2</v>
      </c>
      <c r="H3108" s="42">
        <f>_xll.qlCalendarAdvance(Calendar,$H3107,B3108,"f",FALSE)</f>
        <v>61260</v>
      </c>
      <c r="I3108" s="177">
        <f>_xll.qlInterestRateIndexValueDate(Index1M,$H3108)</f>
        <v>61262</v>
      </c>
      <c r="J3108" s="182">
        <f>IFERROR(_xll.qlIndexFixing(Index1M,$H3108,TRUE,_xll.ohTrigger(RecalcTrigger,Trigger1M)),NA())</f>
        <v>1.2445908329406785E-2</v>
      </c>
      <c r="K3108" s="44">
        <f>IFERROR(_xll.qlIndexFixing(Index3M,H3108,TRUE,_xll.ohTrigger(RecalcTrigger,Trigger3M)),NA())</f>
        <v>1.2374850789011528E-2</v>
      </c>
      <c r="L3108" s="44">
        <f>IFERROR(_xll.qlIndexFixing(Index6M,$H3108,TRUE,_xll.ohTrigger(RecalcTrigger,Trigger6M)),NA())</f>
        <v>1.2775874850386114E-2</v>
      </c>
      <c r="M3108" s="183">
        <f>IFERROR(_xll.qlIndexFixing(Index1Y,$H3108,TRUE,_xll.ohTrigger(RecalcTrigger,Trigger1Y)),NA())</f>
        <v>1.2941309745894233E-2</v>
      </c>
      <c r="N3108" s="182">
        <f>IFERROR(_xll.qlIndexFixing(ONIndex1M,I3108,TRUE,_xll.ohTrigger(RecalcTrigger,Trigger1M)),NA())</f>
        <v>1.2431324658388476E-2</v>
      </c>
      <c r="O3108" s="44">
        <f>IFERROR(_xll.qlIndexFixing(ONIndex3M,I3108,TRUE,_xll.ohTrigger(RecalcTrigger,Trigger3M)),NA())</f>
        <v>1.2315018222066598E-2</v>
      </c>
      <c r="P3108" s="44">
        <f>IFERROR(_xll.qlIndexFixing(ONIndex6M,I3108,TRUE,_xll.ohTrigger(RecalcTrigger,Trigger6M)),NA())</f>
        <v>1.2682773144740978E-2</v>
      </c>
      <c r="Q3108" s="183">
        <f>IFERROR(_xll.qlIndexFixing(ONIndex1Y,I3108,TRUE,_xll.ohTrigger(RecalcTrigger,Trigger1Y)),NA())</f>
        <v>1.2697852216492223E-2</v>
      </c>
    </row>
    <row r="3109" spans="2:17" x14ac:dyDescent="0.2">
      <c r="B3109" s="39" t="s">
        <v>42</v>
      </c>
      <c r="D3109" s="42">
        <f>_xll.qlCalendarAdvance(Calendar,$D3108,B3109,"f",FALSE)</f>
        <v>61267</v>
      </c>
      <c r="E3109" s="177">
        <f>_xll.qlInterestRateIndexValueDate(IndexON,D3109)</f>
        <v>61267</v>
      </c>
      <c r="F3109" s="193">
        <f>IFERROR(_xll.qlIndexFixing(IndexON,D3109,TRUE,_xll.ohTrigger(RecalcTrigger,TriggerON)),NA())</f>
        <v>1.2550331765677214E-2</v>
      </c>
      <c r="H3109" s="42">
        <f>_xll.qlCalendarAdvance(Calendar,$H3108,B3109,"f",FALSE)</f>
        <v>61267</v>
      </c>
      <c r="I3109" s="177">
        <f>_xll.qlInterestRateIndexValueDate(Index1M,$H3109)</f>
        <v>61269</v>
      </c>
      <c r="J3109" s="182">
        <f>IFERROR(_xll.qlIndexFixing(Index1M,$H3109,TRUE,_xll.ohTrigger(RecalcTrigger,Trigger1M)),NA())</f>
        <v>1.2450728293097457E-2</v>
      </c>
      <c r="K3109" s="44">
        <f>IFERROR(_xll.qlIndexFixing(Index3M,H3109,TRUE,_xll.ohTrigger(RecalcTrigger,Trigger3M)),NA())</f>
        <v>1.238180316779585E-2</v>
      </c>
      <c r="L3109" s="44">
        <f>IFERROR(_xll.qlIndexFixing(Index6M,$H3109,TRUE,_xll.ohTrigger(RecalcTrigger,Trigger6M)),NA())</f>
        <v>1.2780102351565565E-2</v>
      </c>
      <c r="M3109" s="183">
        <f>IFERROR(_xll.qlIndexFixing(Index1Y,$H3109,TRUE,_xll.ohTrigger(RecalcTrigger,Trigger1Y)),NA())</f>
        <v>1.2945492849816982E-2</v>
      </c>
      <c r="N3109" s="182">
        <f>IFERROR(_xll.qlIndexFixing(ONIndex1M,I3109,TRUE,_xll.ohTrigger(RecalcTrigger,Trigger1M)),NA())</f>
        <v>1.2436150989483252E-2</v>
      </c>
      <c r="O3109" s="44">
        <f>IFERROR(_xll.qlIndexFixing(ONIndex3M,I3109,TRUE,_xll.ohTrigger(RecalcTrigger,Trigger3M)),NA())</f>
        <v>1.232200929091043E-2</v>
      </c>
      <c r="P3109" s="44">
        <f>IFERROR(_xll.qlIndexFixing(ONIndex6M,I3109,TRUE,_xll.ohTrigger(RecalcTrigger,Trigger6M)),NA())</f>
        <v>1.2687049641817438E-2</v>
      </c>
      <c r="Q3109" s="183">
        <f>IFERROR(_xll.qlIndexFixing(ONIndex1Y,I3109,TRUE,_xll.ohTrigger(RecalcTrigger,Trigger1Y)),NA())</f>
        <v>1.2704215697834087E-2</v>
      </c>
    </row>
    <row r="3110" spans="2:17" x14ac:dyDescent="0.2">
      <c r="B3110" s="39" t="s">
        <v>42</v>
      </c>
      <c r="D3110" s="42">
        <f>_xll.qlCalendarAdvance(Calendar,$D3109,B3110,"f",FALSE)</f>
        <v>61274</v>
      </c>
      <c r="E3110" s="177">
        <f>_xll.qlInterestRateIndexValueDate(IndexON,D3110)</f>
        <v>61274</v>
      </c>
      <c r="F3110" s="193">
        <f>IFERROR(_xll.qlIndexFixing(IndexON,D3110,TRUE,_xll.ohTrigger(RecalcTrigger,TriggerON)),NA())</f>
        <v>1.2554628911276566E-2</v>
      </c>
      <c r="H3110" s="42">
        <f>_xll.qlCalendarAdvance(Calendar,$H3109,B3110,"f",FALSE)</f>
        <v>61274</v>
      </c>
      <c r="I3110" s="177">
        <f>_xll.qlInterestRateIndexValueDate(Index1M,$H3110)</f>
        <v>61276</v>
      </c>
      <c r="J3110" s="182">
        <f>IFERROR(_xll.qlIndexFixing(Index1M,$H3110,TRUE,_xll.ohTrigger(RecalcTrigger,Trigger1M)),NA())</f>
        <v>1.245554121820841E-2</v>
      </c>
      <c r="K3110" s="44">
        <f>IFERROR(_xll.qlIndexFixing(Index3M,H3110,TRUE,_xll.ohTrigger(RecalcTrigger,Trigger3M)),NA())</f>
        <v>1.2389452005235843E-2</v>
      </c>
      <c r="L3110" s="44">
        <f>IFERROR(_xll.qlIndexFixing(Index6M,$H3110,TRUE,_xll.ohTrigger(RecalcTrigger,Trigger6M)),NA())</f>
        <v>1.2784849443372583E-2</v>
      </c>
      <c r="M3110" s="183">
        <f>IFERROR(_xll.qlIndexFixing(Index1Y,$H3110,TRUE,_xll.ohTrigger(RecalcTrigger,Trigger1Y)),NA())</f>
        <v>1.2953664300297879E-2</v>
      </c>
      <c r="N3110" s="182">
        <f>IFERROR(_xll.qlIndexFixing(ONIndex1M,I3110,TRUE,_xll.ohTrigger(RecalcTrigger,Trigger1M)),NA())</f>
        <v>1.2440970320097833E-2</v>
      </c>
      <c r="O3110" s="44">
        <f>IFERROR(_xll.qlIndexFixing(ONIndex3M,I3110,TRUE,_xll.ohTrigger(RecalcTrigger,Trigger3M)),NA())</f>
        <v>1.2328990196683876E-2</v>
      </c>
      <c r="P3110" s="44">
        <f>IFERROR(_xll.qlIndexFixing(ONIndex6M,I3110,TRUE,_xll.ohTrigger(RecalcTrigger,Trigger6M)),NA())</f>
        <v>1.2691320133937367E-2</v>
      </c>
      <c r="Q3110" s="183">
        <f>IFERROR(_xll.qlIndexFixing(ONIndex1Y,I3110,TRUE,_xll.ohTrigger(RecalcTrigger,Trigger1Y)),NA())</f>
        <v>1.2710569445522069E-2</v>
      </c>
    </row>
    <row r="3111" spans="2:17" x14ac:dyDescent="0.2">
      <c r="B3111" s="39" t="s">
        <v>42</v>
      </c>
      <c r="D3111" s="42">
        <f>_xll.qlCalendarAdvance(Calendar,$D3110,B3111,"f",FALSE)</f>
        <v>61281</v>
      </c>
      <c r="E3111" s="177">
        <f>_xll.qlInterestRateIndexValueDate(IndexON,D3111)</f>
        <v>61281</v>
      </c>
      <c r="F3111" s="193">
        <f>IFERROR(_xll.qlIndexFixing(IndexON,D3111,TRUE,_xll.ohTrigger(RecalcTrigger,TriggerON)),NA())</f>
        <v>1.2558919819305459E-2</v>
      </c>
      <c r="H3111" s="42">
        <f>_xll.qlCalendarAdvance(Calendar,$H3110,B3111,"f",FALSE)</f>
        <v>61281</v>
      </c>
      <c r="I3111" s="177">
        <f>_xll.qlInterestRateIndexValueDate(Index1M,$H3111)</f>
        <v>61283</v>
      </c>
      <c r="J3111" s="182">
        <f>IFERROR(_xll.qlIndexFixing(Index1M,$H3111,TRUE,_xll.ohTrigger(RecalcTrigger,Trigger1M)),NA())</f>
        <v>1.2460347084925494E-2</v>
      </c>
      <c r="K3111" s="44">
        <f>IFERROR(_xll.qlIndexFixing(Index3M,H3111,TRUE,_xll.ohTrigger(RecalcTrigger,Trigger3M)),NA())</f>
        <v>1.2396383143567816E-2</v>
      </c>
      <c r="L3111" s="44">
        <f>IFERROR(_xll.qlIndexFixing(Index6M,$H3111,TRUE,_xll.ohTrigger(RecalcTrigger,Trigger6M)),NA())</f>
        <v>1.2789064102047977E-2</v>
      </c>
      <c r="M3111" s="183">
        <f>IFERROR(_xll.qlIndexFixing(Index1Y,$H3111,TRUE,_xll.ohTrigger(RecalcTrigger,Trigger1Y)),NA())</f>
        <v>1.295982574182291E-2</v>
      </c>
      <c r="N3111" s="182">
        <f>IFERROR(_xll.qlIndexFixing(ONIndex1M,I3111,TRUE,_xll.ohTrigger(RecalcTrigger,Trigger1M)),NA())</f>
        <v>1.2445782630408075E-2</v>
      </c>
      <c r="O3111" s="44">
        <f>IFERROR(_xll.qlIndexFixing(ONIndex3M,I3111,TRUE,_xll.ohTrigger(RecalcTrigger,Trigger3M)),NA())</f>
        <v>1.2335960910450083E-2</v>
      </c>
      <c r="P3111" s="44">
        <f>IFERROR(_xll.qlIndexFixing(ONIndex6M,I3111,TRUE,_xll.ohTrigger(RecalcTrigger,Trigger6M)),NA())</f>
        <v>1.2695584602875343E-2</v>
      </c>
      <c r="Q3111" s="183">
        <f>IFERROR(_xll.qlIndexFixing(ONIndex1Y,I3111,TRUE,_xll.ohTrigger(RecalcTrigger,Trigger1Y)),NA())</f>
        <v>1.2716913432297972E-2</v>
      </c>
    </row>
    <row r="3112" spans="2:17" x14ac:dyDescent="0.2">
      <c r="B3112" s="39" t="s">
        <v>42</v>
      </c>
      <c r="D3112" s="42">
        <f>_xll.qlCalendarAdvance(Calendar,$D3111,B3112,"f",FALSE)</f>
        <v>61288</v>
      </c>
      <c r="E3112" s="177">
        <f>_xll.qlInterestRateIndexValueDate(IndexON,D3112)</f>
        <v>61288</v>
      </c>
      <c r="F3112" s="193">
        <f>IFERROR(_xll.qlIndexFixing(IndexON,D3112,TRUE,_xll.ohTrigger(RecalcTrigger,TriggerON)),NA())</f>
        <v>1.2563204471858214E-2</v>
      </c>
      <c r="H3112" s="42">
        <f>_xll.qlCalendarAdvance(Calendar,$H3111,B3112,"f",FALSE)</f>
        <v>61288</v>
      </c>
      <c r="I3112" s="177">
        <f>_xll.qlInterestRateIndexValueDate(Index1M,$H3112)</f>
        <v>61290</v>
      </c>
      <c r="J3112" s="182">
        <f>IFERROR(_xll.qlIndexFixing(Index1M,$H3112,TRUE,_xll.ohTrigger(RecalcTrigger,Trigger1M)),NA())</f>
        <v>1.2465145873437056E-2</v>
      </c>
      <c r="K3112" s="44">
        <f>IFERROR(_xll.qlIndexFixing(Index3M,H3112,TRUE,_xll.ohTrigger(RecalcTrigger,Trigger3M)),NA())</f>
        <v>1.240330387049414E-2</v>
      </c>
      <c r="L3112" s="44">
        <f>IFERROR(_xll.qlIndexFixing(Index6M,$H3112,TRUE,_xll.ohTrigger(RecalcTrigger,Trigger6M)),NA())</f>
        <v>1.2795373240283328E-2</v>
      </c>
      <c r="M3112" s="183">
        <f>IFERROR(_xll.qlIndexFixing(Index1Y,$H3112,TRUE,_xll.ohTrigger(RecalcTrigger,Trigger1Y)),NA())</f>
        <v>1.296597658880118E-2</v>
      </c>
      <c r="N3112" s="182">
        <f>IFERROR(_xll.qlIndexFixing(ONIndex1M,I3112,TRUE,_xll.ohTrigger(RecalcTrigger,Trigger1M)),NA())</f>
        <v>1.2450587900509902E-2</v>
      </c>
      <c r="O3112" s="44">
        <f>IFERROR(_xll.qlIndexFixing(ONIndex3M,I3112,TRUE,_xll.ohTrigger(RecalcTrigger,Trigger3M)),NA())</f>
        <v>1.2342921403591944E-2</v>
      </c>
      <c r="P3112" s="44">
        <f>IFERROR(_xll.qlIndexFixing(ONIndex6M,I3112,TRUE,_xll.ohTrigger(RecalcTrigger,Trigger6M)),NA())</f>
        <v>1.2699843030645752E-2</v>
      </c>
      <c r="Q3112" s="183">
        <f>IFERROR(_xll.qlIndexFixing(ONIndex1Y,I3112,TRUE,_xll.ohTrigger(RecalcTrigger,Trigger1Y)),NA())</f>
        <v>1.2723247630423984E-2</v>
      </c>
    </row>
    <row r="3113" spans="2:17" x14ac:dyDescent="0.2">
      <c r="B3113" s="39" t="s">
        <v>42</v>
      </c>
      <c r="D3113" s="42">
        <f>_xll.qlCalendarAdvance(Calendar,$D3112,B3113,"f",FALSE)</f>
        <v>61295</v>
      </c>
      <c r="E3113" s="177">
        <f>_xll.qlInterestRateIndexValueDate(IndexON,D3113)</f>
        <v>61295</v>
      </c>
      <c r="F3113" s="193">
        <f>IFERROR(_xll.qlIndexFixing(IndexON,D3113,TRUE,_xll.ohTrigger(RecalcTrigger,TriggerON)),NA())</f>
        <v>1.2567482851428835E-2</v>
      </c>
      <c r="H3113" s="42">
        <f>_xll.qlCalendarAdvance(Calendar,$H3112,B3113,"f",FALSE)</f>
        <v>61295</v>
      </c>
      <c r="I3113" s="177">
        <f>_xll.qlInterestRateIndexValueDate(Index1M,$H3113)</f>
        <v>61297</v>
      </c>
      <c r="J3113" s="182">
        <f>IFERROR(_xll.qlIndexFixing(Index1M,$H3113,TRUE,_xll.ohTrigger(RecalcTrigger,Trigger1M)),NA())</f>
        <v>1.2469937563921452E-2</v>
      </c>
      <c r="K3113" s="44">
        <f>IFERROR(_xll.qlIndexFixing(Index3M,H3113,TRUE,_xll.ohTrigger(RecalcTrigger,Trigger3M)),NA())</f>
        <v>1.2410214157145731E-2</v>
      </c>
      <c r="L3113" s="44">
        <f>IFERROR(_xll.qlIndexFixing(Index6M,$H3113,TRUE,_xll.ohTrigger(RecalcTrigger,Trigger6M)),NA())</f>
        <v>1.2797474509299925E-2</v>
      </c>
      <c r="M3113" s="183">
        <f>IFERROR(_xll.qlIndexFixing(Index1Y,$H3113,TRUE,_xll.ohTrigger(RecalcTrigger,Trigger1Y)),NA())</f>
        <v>1.2972116813161447E-2</v>
      </c>
      <c r="N3113" s="182">
        <f>IFERROR(_xll.qlIndexFixing(ONIndex1M,I3113,TRUE,_xll.ohTrigger(RecalcTrigger,Trigger1M)),NA())</f>
        <v>1.2455386110898914E-2</v>
      </c>
      <c r="O3113" s="44">
        <f>IFERROR(_xll.qlIndexFixing(ONIndex3M,I3113,TRUE,_xll.ohTrigger(RecalcTrigger,Trigger3M)),NA())</f>
        <v>1.2349871647412414E-2</v>
      </c>
      <c r="P3113" s="44">
        <f>IFERROR(_xll.qlIndexFixing(ONIndex6M,I3113,TRUE,_xll.ohTrigger(RecalcTrigger,Trigger6M)),NA())</f>
        <v>1.2704095399262982E-2</v>
      </c>
      <c r="Q3113" s="183">
        <f>IFERROR(_xll.qlIndexFixing(ONIndex1Y,I3113,TRUE,_xll.ohTrigger(RecalcTrigger,Trigger1Y)),NA())</f>
        <v>1.2729572012561974E-2</v>
      </c>
    </row>
    <row r="3114" spans="2:17" x14ac:dyDescent="0.2">
      <c r="B3114" s="39" t="s">
        <v>42</v>
      </c>
      <c r="D3114" s="42">
        <f>_xll.qlCalendarAdvance(Calendar,$D3113,B3114,"f",FALSE)</f>
        <v>61302</v>
      </c>
      <c r="E3114" s="177">
        <f>_xll.qlInterestRateIndexValueDate(IndexON,D3114)</f>
        <v>61302</v>
      </c>
      <c r="F3114" s="193">
        <f>IFERROR(_xll.qlIndexFixing(IndexON,D3114,TRUE,_xll.ohTrigger(RecalcTrigger,TriggerON)),NA())</f>
        <v>1.2571754940511326E-2</v>
      </c>
      <c r="H3114" s="42">
        <f>_xll.qlCalendarAdvance(Calendar,$H3113,B3114,"f",FALSE)</f>
        <v>61302</v>
      </c>
      <c r="I3114" s="177">
        <f>_xll.qlInterestRateIndexValueDate(Index1M,$H3114)</f>
        <v>61304</v>
      </c>
      <c r="J3114" s="182">
        <f>IFERROR(_xll.qlIndexFixing(Index1M,$H3114,TRUE,_xll.ohTrigger(RecalcTrigger,Trigger1M)),NA())</f>
        <v>1.2474722136564531E-2</v>
      </c>
      <c r="K3114" s="44">
        <f>IFERROR(_xll.qlIndexFixing(Index3M,H3114,TRUE,_xll.ohTrigger(RecalcTrigger,Trigger3M)),NA())</f>
        <v>1.2417113974650904E-2</v>
      </c>
      <c r="L3114" s="44">
        <f>IFERROR(_xll.qlIndexFixing(Index6M,$H3114,TRUE,_xll.ohTrigger(RecalcTrigger,Trigger6M)),NA())</f>
        <v>1.2801145602401042E-2</v>
      </c>
      <c r="M3114" s="183">
        <f>IFERROR(_xll.qlIndexFixing(Index1Y,$H3114,TRUE,_xll.ohTrigger(RecalcTrigger,Trigger1Y)),NA())</f>
        <v>1.2978246386831819E-2</v>
      </c>
      <c r="N3114" s="182">
        <f>IFERROR(_xll.qlIndexFixing(ONIndex1M,I3114,TRUE,_xll.ohTrigger(RecalcTrigger,Trigger1M)),NA())</f>
        <v>1.2460177241591097E-2</v>
      </c>
      <c r="O3114" s="44">
        <f>IFERROR(_xll.qlIndexFixing(ONIndex3M,I3114,TRUE,_xll.ohTrigger(RecalcTrigger,Trigger3M)),NA())</f>
        <v>1.2356811613134511E-2</v>
      </c>
      <c r="P3114" s="44">
        <f>IFERROR(_xll.qlIndexFixing(ONIndex6M,I3114,TRUE,_xll.ohTrigger(RecalcTrigger,Trigger6M)),NA())</f>
        <v>1.2708341690501612E-2</v>
      </c>
      <c r="Q3114" s="183">
        <f>IFERROR(_xll.qlIndexFixing(ONIndex1Y,I3114,TRUE,_xll.ohTrigger(RecalcTrigger,Trigger1Y)),NA())</f>
        <v>1.2735886551054065E-2</v>
      </c>
    </row>
    <row r="3115" spans="2:17" x14ac:dyDescent="0.2">
      <c r="B3115" s="39" t="s">
        <v>42</v>
      </c>
      <c r="D3115" s="42">
        <f>_xll.qlCalendarAdvance(Calendar,$D3114,B3115,"f",FALSE)</f>
        <v>61309</v>
      </c>
      <c r="E3115" s="177">
        <f>_xll.qlInterestRateIndexValueDate(IndexON,D3115)</f>
        <v>61309</v>
      </c>
      <c r="F3115" s="193">
        <f>IFERROR(_xll.qlIndexFixing(IndexON,D3115,TRUE,_xll.ohTrigger(RecalcTrigger,TriggerON)),NA())</f>
        <v>1.2576020721439818E-2</v>
      </c>
      <c r="H3115" s="42">
        <f>_xll.qlCalendarAdvance(Calendar,$H3114,B3115,"f",FALSE)</f>
        <v>61309</v>
      </c>
      <c r="I3115" s="177">
        <f>_xll.qlInterestRateIndexValueDate(Index1M,$H3115)</f>
        <v>61311</v>
      </c>
      <c r="J3115" s="182">
        <f>IFERROR(_xll.qlIndexFixing(Index1M,$H3115,TRUE,_xll.ohTrigger(RecalcTrigger,Trigger1M)),NA())</f>
        <v>1.2479499571549646E-2</v>
      </c>
      <c r="K3115" s="44">
        <f>IFERROR(_xll.qlIndexFixing(Index3M,H3115,TRUE,_xll.ohTrigger(RecalcTrigger,Trigger3M)),NA())</f>
        <v>1.2424003294138838E-2</v>
      </c>
      <c r="L3115" s="44">
        <f>IFERROR(_xll.qlIndexFixing(Index6M,$H3115,TRUE,_xll.ohTrigger(RecalcTrigger,Trigger6M)),NA())</f>
        <v>1.2805335274015957E-2</v>
      </c>
      <c r="M3115" s="183">
        <f>IFERROR(_xll.qlIndexFixing(Index1Y,$H3115,TRUE,_xll.ohTrigger(RecalcTrigger,Trigger1Y)),NA())</f>
        <v>1.2984365281739968E-2</v>
      </c>
      <c r="N3115" s="182">
        <f>IFERROR(_xll.qlIndexFixing(ONIndex1M,I3115,TRUE,_xll.ohTrigger(RecalcTrigger,Trigger1M)),NA())</f>
        <v>1.2464961272682373E-2</v>
      </c>
      <c r="O3115" s="44">
        <f>IFERROR(_xll.qlIndexFixing(ONIndex3M,I3115,TRUE,_xll.ohTrigger(RecalcTrigger,Trigger3M)),NA())</f>
        <v>1.2363741272061191E-2</v>
      </c>
      <c r="P3115" s="44">
        <f>IFERROR(_xll.qlIndexFixing(ONIndex6M,I3115,TRUE,_xll.ohTrigger(RecalcTrigger,Trigger6M)),NA())</f>
        <v>1.2712581886296093E-2</v>
      </c>
      <c r="Q3115" s="183">
        <f>IFERROR(_xll.qlIndexFixing(ONIndex1Y,I3115,TRUE,_xll.ohTrigger(RecalcTrigger,Trigger1Y)),NA())</f>
        <v>1.2742191218322318E-2</v>
      </c>
    </row>
    <row r="3116" spans="2:17" x14ac:dyDescent="0.2">
      <c r="B3116" s="39" t="s">
        <v>42</v>
      </c>
      <c r="D3116" s="42">
        <f>_xll.qlCalendarAdvance(Calendar,$D3115,B3116,"f",FALSE)</f>
        <v>61316</v>
      </c>
      <c r="E3116" s="177">
        <f>_xll.qlInterestRateIndexValueDate(IndexON,D3116)</f>
        <v>61316</v>
      </c>
      <c r="F3116" s="193">
        <f>IFERROR(_xll.qlIndexFixing(IndexON,D3116,TRUE,_xll.ohTrigger(RecalcTrigger,TriggerON)),NA())</f>
        <v>1.2580280176548442E-2</v>
      </c>
      <c r="H3116" s="42">
        <f>_xll.qlCalendarAdvance(Calendar,$H3115,B3116,"f",FALSE)</f>
        <v>61316</v>
      </c>
      <c r="I3116" s="177">
        <f>_xll.qlInterestRateIndexValueDate(Index1M,$H3116)</f>
        <v>61318</v>
      </c>
      <c r="J3116" s="182">
        <f>IFERROR(_xll.qlIndexFixing(Index1M,$H3116,TRUE,_xll.ohTrigger(RecalcTrigger,Trigger1M)),NA())</f>
        <v>1.2484269849062646E-2</v>
      </c>
      <c r="K3116" s="44">
        <f>IFERROR(_xll.qlIndexFixing(Index3M,H3116,TRUE,_xll.ohTrigger(RecalcTrigger,Trigger3M)),NA())</f>
        <v>1.2430882086742191E-2</v>
      </c>
      <c r="L3116" s="44">
        <f>IFERROR(_xll.qlIndexFixing(Index6M,$H3116,TRUE,_xll.ohTrigger(RecalcTrigger,Trigger6M)),NA())</f>
        <v>1.2809518576931458E-2</v>
      </c>
      <c r="M3116" s="183">
        <f>IFERROR(_xll.qlIndexFixing(Index1Y,$H3116,TRUE,_xll.ohTrigger(RecalcTrigger,Trigger1Y)),NA())</f>
        <v>1.2990473469812917E-2</v>
      </c>
      <c r="N3116" s="182">
        <f>IFERROR(_xll.qlIndexFixing(ONIndex1M,I3116,TRUE,_xll.ohTrigger(RecalcTrigger,Trigger1M)),NA())</f>
        <v>1.2469738184588408E-2</v>
      </c>
      <c r="O3116" s="44">
        <f>IFERROR(_xll.qlIndexFixing(ONIndex3M,I3116,TRUE,_xll.ohTrigger(RecalcTrigger,Trigger3M)),NA())</f>
        <v>1.2370660595415472E-2</v>
      </c>
      <c r="P3116" s="44">
        <f>IFERROR(_xll.qlIndexFixing(ONIndex6M,I3116,TRUE,_xll.ohTrigger(RecalcTrigger,Trigger6M)),NA())</f>
        <v>1.2716815968740747E-2</v>
      </c>
      <c r="Q3116" s="183">
        <f>IFERROR(_xll.qlIndexFixing(ONIndex1Y,I3116,TRUE,_xll.ohTrigger(RecalcTrigger,Trigger1Y)),NA())</f>
        <v>1.2748485987028602E-2</v>
      </c>
    </row>
    <row r="3117" spans="2:17" x14ac:dyDescent="0.2">
      <c r="B3117" s="39" t="s">
        <v>42</v>
      </c>
      <c r="D3117" s="42">
        <f>_xll.qlCalendarAdvance(Calendar,$D3116,B3117,"f",FALSE)</f>
        <v>61323</v>
      </c>
      <c r="E3117" s="177">
        <f>_xll.qlInterestRateIndexValueDate(IndexON,D3117)</f>
        <v>61323</v>
      </c>
      <c r="F3117" s="193">
        <f>IFERROR(_xll.qlIndexFixing(IndexON,D3117,TRUE,_xll.ohTrigger(RecalcTrigger,TriggerON)),NA())</f>
        <v>1.2584533288171329E-2</v>
      </c>
      <c r="H3117" s="42">
        <f>_xll.qlCalendarAdvance(Calendar,$H3116,B3117,"f",FALSE)</f>
        <v>61323</v>
      </c>
      <c r="I3117" s="177">
        <f>_xll.qlInterestRateIndexValueDate(Index1M,$H3117)</f>
        <v>61325</v>
      </c>
      <c r="J3117" s="182">
        <f>IFERROR(_xll.qlIndexFixing(Index1M,$H3117,TRUE,_xll.ohTrigger(RecalcTrigger,Trigger1M)),NA())</f>
        <v>1.248958906498969E-2</v>
      </c>
      <c r="K3117" s="44">
        <f>IFERROR(_xll.qlIndexFixing(Index3M,H3117,TRUE,_xll.ohTrigger(RecalcTrigger,Trigger3M)),NA())</f>
        <v>1.2437750323589273E-2</v>
      </c>
      <c r="L3117" s="44">
        <f>IFERROR(_xll.qlIndexFixing(Index6M,$H3117,TRUE,_xll.ohTrigger(RecalcTrigger,Trigger6M)),NA())</f>
        <v>1.2813695492930028E-2</v>
      </c>
      <c r="M3117" s="183">
        <f>IFERROR(_xll.qlIndexFixing(Index1Y,$H3117,TRUE,_xll.ohTrigger(RecalcTrigger,Trigger1Y)),NA())</f>
        <v>1.2996570922977903E-2</v>
      </c>
      <c r="N3117" s="182">
        <f>IFERROR(_xll.qlIndexFixing(ONIndex1M,I3117,TRUE,_xll.ohTrigger(RecalcTrigger,Trigger1M)),NA())</f>
        <v>1.2474507957564995E-2</v>
      </c>
      <c r="O3117" s="44">
        <f>IFERROR(_xll.qlIndexFixing(ONIndex3M,I3117,TRUE,_xll.ohTrigger(RecalcTrigger,Trigger3M)),NA())</f>
        <v>1.2377569554500312E-2</v>
      </c>
      <c r="P3117" s="44">
        <f>IFERROR(_xll.qlIndexFixing(ONIndex6M,I3117,TRUE,_xll.ohTrigger(RecalcTrigger,Trigger6M)),NA())</f>
        <v>1.2721043919770025E-2</v>
      </c>
      <c r="Q3117" s="183">
        <f>IFERROR(_xll.qlIndexFixing(ONIndex1Y,I3117,TRUE,_xll.ohTrigger(RecalcTrigger,Trigger1Y)),NA())</f>
        <v>1.2754770829674911E-2</v>
      </c>
    </row>
    <row r="3118" spans="2:17" x14ac:dyDescent="0.2">
      <c r="B3118" s="39" t="s">
        <v>42</v>
      </c>
      <c r="D3118" s="42">
        <f>_xll.qlCalendarAdvance(Calendar,$D3117,B3118,"f",FALSE)</f>
        <v>61330</v>
      </c>
      <c r="E3118" s="177">
        <f>_xll.qlInterestRateIndexValueDate(IndexON,D3118)</f>
        <v>61330</v>
      </c>
      <c r="F3118" s="193">
        <f>IFERROR(_xll.qlIndexFixing(IndexON,D3118,TRUE,_xll.ohTrigger(RecalcTrigger,TriggerON)),NA())</f>
        <v>1.2588780038882419E-2</v>
      </c>
      <c r="H3118" s="42">
        <f>_xll.qlCalendarAdvance(Calendar,$H3117,B3118,"f",FALSE)</f>
        <v>61330</v>
      </c>
      <c r="I3118" s="177">
        <f>_xll.qlInterestRateIndexValueDate(Index1M,$H3118)</f>
        <v>61332</v>
      </c>
      <c r="J3118" s="182">
        <f>IFERROR(_xll.qlIndexFixing(Index1M,$H3118,TRUE,_xll.ohTrigger(RecalcTrigger,Trigger1M)),NA())</f>
        <v>1.2493788852400711E-2</v>
      </c>
      <c r="K3118" s="44">
        <f>IFERROR(_xll.qlIndexFixing(Index3M,H3118,TRUE,_xll.ohTrigger(RecalcTrigger,Trigger3M)),NA())</f>
        <v>1.2443905300426935E-2</v>
      </c>
      <c r="L3118" s="44">
        <f>IFERROR(_xll.qlIndexFixing(Index6M,$H3118,TRUE,_xll.ohTrigger(RecalcTrigger,Trigger6M)),NA())</f>
        <v>1.2818389368199118E-2</v>
      </c>
      <c r="M3118" s="183">
        <f>IFERROR(_xll.qlIndexFixing(Index1Y,$H3118,TRUE,_xll.ohTrigger(RecalcTrigger,Trigger1Y)),NA())</f>
        <v>1.3002657613161512E-2</v>
      </c>
      <c r="N3118" s="182">
        <f>IFERROR(_xll.qlIndexFixing(ONIndex1M,I3118,TRUE,_xll.ohTrigger(RecalcTrigger,Trigger1M)),NA())</f>
        <v>1.247927057162812E-2</v>
      </c>
      <c r="O3118" s="44">
        <f>IFERROR(_xll.qlIndexFixing(ONIndex3M,I3118,TRUE,_xll.ohTrigger(RecalcTrigger,Trigger3M)),NA())</f>
        <v>1.2384468120618664E-2</v>
      </c>
      <c r="P3118" s="44">
        <f>IFERROR(_xll.qlIndexFixing(ONIndex6M,I3118,TRUE,_xll.ohTrigger(RecalcTrigger,Trigger6M)),NA())</f>
        <v>1.2725265721078571E-2</v>
      </c>
      <c r="Q3118" s="183">
        <f>IFERROR(_xll.qlIndexFixing(ONIndex1Y,I3118,TRUE,_xll.ohTrigger(RecalcTrigger,Trigger1Y)),NA())</f>
        <v>1.276104571860337E-2</v>
      </c>
    </row>
    <row r="3119" spans="2:17" x14ac:dyDescent="0.2">
      <c r="B3119" s="39" t="s">
        <v>42</v>
      </c>
      <c r="D3119" s="42">
        <f>_xll.qlCalendarAdvance(Calendar,$D3118,B3119,"f",FALSE)</f>
        <v>61337</v>
      </c>
      <c r="E3119" s="177">
        <f>_xll.qlInterestRateIndexValueDate(IndexON,D3119)</f>
        <v>61337</v>
      </c>
      <c r="F3119" s="193">
        <f>IFERROR(_xll.qlIndexFixing(IndexON,D3119,TRUE,_xll.ohTrigger(RecalcTrigger,TriggerON)),NA())</f>
        <v>1.2593020410935907E-2</v>
      </c>
      <c r="H3119" s="42">
        <f>_xll.qlCalendarAdvance(Calendar,$H3118,B3119,"f",FALSE)</f>
        <v>61337</v>
      </c>
      <c r="I3119" s="177">
        <f>_xll.qlInterestRateIndexValueDate(Index1M,$H3119)</f>
        <v>61339</v>
      </c>
      <c r="J3119" s="182">
        <f>IFERROR(_xll.qlIndexFixing(Index1M,$H3119,TRUE,_xll.ohTrigger(RecalcTrigger,Trigger1M)),NA())</f>
        <v>1.2498537538599974E-2</v>
      </c>
      <c r="K3119" s="44">
        <f>IFERROR(_xll.qlIndexFixing(Index3M,H3119,TRUE,_xll.ohTrigger(RecalcTrigger,Trigger3M)),NA())</f>
        <v>1.2450752866310043E-2</v>
      </c>
      <c r="L3119" s="44">
        <f>IFERROR(_xll.qlIndexFixing(Index6M,$H3119,TRUE,_xll.ohTrigger(RecalcTrigger,Trigger6M)),NA())</f>
        <v>1.2822553138340471E-2</v>
      </c>
      <c r="M3119" s="183">
        <f>IFERROR(_xll.qlIndexFixing(Index1Y,$H3119,TRUE,_xll.ohTrigger(RecalcTrigger,Trigger1Y)),NA())</f>
        <v>1.3008733512290116E-2</v>
      </c>
      <c r="N3119" s="182">
        <f>IFERROR(_xll.qlIndexFixing(ONIndex1M,I3119,TRUE,_xll.ohTrigger(RecalcTrigger,Trigger1M)),NA())</f>
        <v>1.2484026007113513E-2</v>
      </c>
      <c r="O3119" s="44">
        <f>IFERROR(_xll.qlIndexFixing(ONIndex3M,I3119,TRUE,_xll.ohTrigger(RecalcTrigger,Trigger3M)),NA())</f>
        <v>1.2391356264993547E-2</v>
      </c>
      <c r="P3119" s="44">
        <f>IFERROR(_xll.qlIndexFixing(ONIndex6M,I3119,TRUE,_xll.ohTrigger(RecalcTrigger,Trigger6M)),NA())</f>
        <v>1.2729481354840644E-2</v>
      </c>
      <c r="Q3119" s="183">
        <f>IFERROR(_xll.qlIndexFixing(ONIndex1Y,I3119,TRUE,_xll.ohTrigger(RecalcTrigger,Trigger1Y)),NA())</f>
        <v>1.2767310626315975E-2</v>
      </c>
    </row>
    <row r="3120" spans="2:17" x14ac:dyDescent="0.2">
      <c r="B3120" s="39" t="s">
        <v>42</v>
      </c>
      <c r="D3120" s="42">
        <f>_xll.qlCalendarAdvance(Calendar,$D3119,B3120,"f",FALSE)</f>
        <v>61344</v>
      </c>
      <c r="E3120" s="177">
        <f>_xll.qlInterestRateIndexValueDate(IndexON,D3120)</f>
        <v>61344</v>
      </c>
      <c r="F3120" s="193">
        <f>IFERROR(_xll.qlIndexFixing(IndexON,D3120,TRUE,_xll.ohTrigger(RecalcTrigger,TriggerON)),NA())</f>
        <v>1.2597254386825796E-2</v>
      </c>
      <c r="H3120" s="42">
        <f>_xll.qlCalendarAdvance(Calendar,$H3119,B3120,"f",FALSE)</f>
        <v>61344</v>
      </c>
      <c r="I3120" s="177">
        <f>_xll.qlInterestRateIndexValueDate(Index1M,$H3120)</f>
        <v>61346</v>
      </c>
      <c r="J3120" s="182">
        <f>IFERROR(_xll.qlIndexFixing(Index1M,$H3120,TRUE,_xll.ohTrigger(RecalcTrigger,Trigger1M)),NA())</f>
        <v>1.2503278988058031E-2</v>
      </c>
      <c r="K3120" s="44">
        <f>IFERROR(_xll.qlIndexFixing(Index3M,H3120,TRUE,_xll.ohTrigger(RecalcTrigger,Trigger3M)),NA())</f>
        <v>1.2457589792124983E-2</v>
      </c>
      <c r="L3120" s="44">
        <f>IFERROR(_xll.qlIndexFixing(Index6M,$H3120,TRUE,_xll.ohTrigger(RecalcTrigger,Trigger6M)),NA())</f>
        <v>1.2826710465418908E-2</v>
      </c>
      <c r="M3120" s="183">
        <f>IFERROR(_xll.qlIndexFixing(Index1Y,$H3120,TRUE,_xll.ohTrigger(RecalcTrigger,Trigger1Y)),NA())</f>
        <v>1.3014798592289432E-2</v>
      </c>
      <c r="N3120" s="182">
        <f>IFERROR(_xll.qlIndexFixing(ONIndex1M,I3120,TRUE,_xll.ohTrigger(RecalcTrigger,Trigger1M)),NA())</f>
        <v>1.2488774244197032E-2</v>
      </c>
      <c r="O3120" s="44">
        <f>IFERROR(_xll.qlIndexFixing(ONIndex3M,I3120,TRUE,_xll.ohTrigger(RecalcTrigger,Trigger3M)),NA())</f>
        <v>1.239823395908779E-2</v>
      </c>
      <c r="P3120" s="44">
        <f>IFERROR(_xll.qlIndexFixing(ONIndex6M,I3120,TRUE,_xll.ohTrigger(RecalcTrigger,Trigger6M)),NA())</f>
        <v>1.2733690802830822E-2</v>
      </c>
      <c r="Q3120" s="183">
        <f>IFERROR(_xll.qlIndexFixing(ONIndex1Y,I3120,TRUE,_xll.ohTrigger(RecalcTrigger,Trigger1Y)),NA())</f>
        <v>1.2773565525474595E-2</v>
      </c>
    </row>
    <row r="3121" spans="2:17" x14ac:dyDescent="0.2">
      <c r="B3121" s="39" t="s">
        <v>42</v>
      </c>
      <c r="D3121" s="42">
        <f>_xll.qlCalendarAdvance(Calendar,$D3120,B3121,"f",FALSE)</f>
        <v>61351</v>
      </c>
      <c r="E3121" s="177">
        <f>_xll.qlInterestRateIndexValueDate(IndexON,D3121)</f>
        <v>61351</v>
      </c>
      <c r="F3121" s="193">
        <f>IFERROR(_xll.qlIndexFixing(IndexON,D3121,TRUE,_xll.ohTrigger(RecalcTrigger,TriggerON)),NA())</f>
        <v>1.2601481948646409E-2</v>
      </c>
      <c r="H3121" s="42">
        <f>_xll.qlCalendarAdvance(Calendar,$H3120,B3121,"f",FALSE)</f>
        <v>61351</v>
      </c>
      <c r="I3121" s="177">
        <f>_xll.qlInterestRateIndexValueDate(Index1M,$H3121)</f>
        <v>61353</v>
      </c>
      <c r="J3121" s="182">
        <f>IFERROR(_xll.qlIndexFixing(Index1M,$H3121,TRUE,_xll.ohTrigger(RecalcTrigger,Trigger1M)),NA())</f>
        <v>1.2508013180963229E-2</v>
      </c>
      <c r="K3121" s="44">
        <f>IFERROR(_xll.qlIndexFixing(Index3M,H3121,TRUE,_xll.ohTrigger(RecalcTrigger,Trigger3M)),NA())</f>
        <v>1.2464416049003422E-2</v>
      </c>
      <c r="L3121" s="44">
        <f>IFERROR(_xll.qlIndexFixing(Index6M,$H3121,TRUE,_xll.ohTrigger(RecalcTrigger,Trigger6M)),NA())</f>
        <v>1.2830861331212943E-2</v>
      </c>
      <c r="M3121" s="183">
        <f>IFERROR(_xll.qlIndexFixing(Index1Y,$H3121,TRUE,_xll.ohTrigger(RecalcTrigger,Trigger1Y)),NA())</f>
        <v>1.3020852825085395E-2</v>
      </c>
      <c r="N3121" s="182">
        <f>IFERROR(_xll.qlIndexFixing(ONIndex1M,I3121,TRUE,_xll.ohTrigger(RecalcTrigger,Trigger1M)),NA())</f>
        <v>1.2494191961192058E-2</v>
      </c>
      <c r="O3121" s="44">
        <f>IFERROR(_xll.qlIndexFixing(ONIndex3M,I3121,TRUE,_xll.ohTrigger(RecalcTrigger,Trigger3M)),NA())</f>
        <v>1.2406081347346998E-2</v>
      </c>
      <c r="P3121" s="44">
        <f>IFERROR(_xll.qlIndexFixing(ONIndex6M,I3121,TRUE,_xll.ohTrigger(RecalcTrigger,Trigger6M)),NA())</f>
        <v>1.2738494002988432E-2</v>
      </c>
      <c r="Q3121" s="183">
        <f>IFERROR(_xll.qlIndexFixing(ONIndex1Y,I3121,TRUE,_xll.ohTrigger(RecalcTrigger,Trigger1Y)),NA())</f>
        <v>1.2780701690813245E-2</v>
      </c>
    </row>
    <row r="3122" spans="2:17" x14ac:dyDescent="0.2">
      <c r="B3122" s="39" t="s">
        <v>42</v>
      </c>
      <c r="D3122" s="42">
        <f>_xll.qlCalendarAdvance(Calendar,$D3121,B3122,"f",FALSE)</f>
        <v>61358</v>
      </c>
      <c r="E3122" s="177">
        <f>_xll.qlInterestRateIndexValueDate(IndexON,D3122)</f>
        <v>61358</v>
      </c>
      <c r="F3122" s="193">
        <f>IFERROR(_xll.qlIndexFixing(IndexON,D3122,TRUE,_xll.ohTrigger(RecalcTrigger,TriggerON)),NA())</f>
        <v>1.2605703079051622E-2</v>
      </c>
      <c r="H3122" s="42">
        <f>_xll.qlCalendarAdvance(Calendar,$H3121,B3122,"f",FALSE)</f>
        <v>61358</v>
      </c>
      <c r="I3122" s="177">
        <f>_xll.qlInterestRateIndexValueDate(Index1M,$H3122)</f>
        <v>61360</v>
      </c>
      <c r="J3122" s="182">
        <f>IFERROR(_xll.qlIndexFixing(Index1M,$H3122,TRUE,_xll.ohTrigger(RecalcTrigger,Trigger1M)),NA())</f>
        <v>1.251274009749892E-2</v>
      </c>
      <c r="K3122" s="44">
        <f>IFERROR(_xll.qlIndexFixing(Index3M,H3122,TRUE,_xll.ohTrigger(RecalcTrigger,Trigger3M)),NA())</f>
        <v>1.2471231608077019E-2</v>
      </c>
      <c r="L3122" s="44">
        <f>IFERROR(_xll.qlIndexFixing(Index6M,$H3122,TRUE,_xll.ohTrigger(RecalcTrigger,Trigger6M)),NA())</f>
        <v>1.2835005717500647E-2</v>
      </c>
      <c r="M3122" s="183">
        <f>IFERROR(_xll.qlIndexFixing(Index1Y,$H3122,TRUE,_xll.ohTrigger(RecalcTrigger,Trigger1Y)),NA())</f>
        <v>1.3026896182603071E-2</v>
      </c>
      <c r="N3122" s="182">
        <f>IFERROR(_xll.qlIndexFixing(ONIndex1M,I3122,TRUE,_xll.ohTrigger(RecalcTrigger,Trigger1M)),NA())</f>
        <v>1.249824904418162E-2</v>
      </c>
      <c r="O3122" s="44">
        <f>IFERROR(_xll.qlIndexFixing(ONIndex3M,I3122,TRUE,_xll.ohTrigger(RecalcTrigger,Trigger3M)),NA())</f>
        <v>1.2411957880766877E-2</v>
      </c>
      <c r="P3122" s="44">
        <f>IFERROR(_xll.qlIndexFixing(ONIndex6M,I3122,TRUE,_xll.ohTrigger(RecalcTrigger,Trigger6M)),NA())</f>
        <v>1.2742091069553041E-2</v>
      </c>
      <c r="Q3122" s="183">
        <f>IFERROR(_xll.qlIndexFixing(ONIndex1Y,I3122,TRUE,_xll.ohTrigger(RecalcTrigger,Trigger1Y)),NA())</f>
        <v>1.2786045187658246E-2</v>
      </c>
    </row>
    <row r="3123" spans="2:17" x14ac:dyDescent="0.2">
      <c r="B3123" s="39" t="s">
        <v>42</v>
      </c>
      <c r="D3123" s="42">
        <f>_xll.qlCalendarAdvance(Calendar,$D3122,B3123,"f",FALSE)</f>
        <v>61365</v>
      </c>
      <c r="E3123" s="177">
        <f>_xll.qlInterestRateIndexValueDate(IndexON,D3123)</f>
        <v>61365</v>
      </c>
      <c r="F3123" s="193">
        <f>IFERROR(_xll.qlIndexFixing(IndexON,D3123,TRUE,_xll.ohTrigger(RecalcTrigger,TriggerON)),NA())</f>
        <v>1.2609917760375566E-2</v>
      </c>
      <c r="H3123" s="42">
        <f>_xll.qlCalendarAdvance(Calendar,$H3122,B3123,"f",FALSE)</f>
        <v>61365</v>
      </c>
      <c r="I3123" s="177">
        <f>_xll.qlInterestRateIndexValueDate(Index1M,$H3123)</f>
        <v>61367</v>
      </c>
      <c r="J3123" s="182">
        <f>IFERROR(_xll.qlIndexFixing(Index1M,$H3123,TRUE,_xll.ohTrigger(RecalcTrigger,Trigger1M)),NA())</f>
        <v>1.2517459717848456E-2</v>
      </c>
      <c r="K3123" s="44">
        <f>IFERROR(_xll.qlIndexFixing(Index3M,H3123,TRUE,_xll.ohTrigger(RecalcTrigger,Trigger3M)),NA())</f>
        <v>1.2478036440477441E-2</v>
      </c>
      <c r="L3123" s="44">
        <f>IFERROR(_xll.qlIndexFixing(Index6M,$H3123,TRUE,_xll.ohTrigger(RecalcTrigger,Trigger6M)),NA())</f>
        <v>1.2838621843268987E-2</v>
      </c>
      <c r="M3123" s="183">
        <f>IFERROR(_xll.qlIndexFixing(Index1Y,$H3123,TRUE,_xll.ohTrigger(RecalcTrigger,Trigger1Y)),NA())</f>
        <v>1.3032928636767962E-2</v>
      </c>
      <c r="N3123" s="182">
        <f>IFERROR(_xll.qlIndexFixing(ONIndex1M,I3123,TRUE,_xll.ohTrigger(RecalcTrigger,Trigger1M)),NA())</f>
        <v>1.2502975567434405E-2</v>
      </c>
      <c r="O3123" s="44">
        <f>IFERROR(_xll.qlIndexFixing(ONIndex3M,I3123,TRUE,_xll.ohTrigger(RecalcTrigger,Trigger3M)),NA())</f>
        <v>1.2418804051037569E-2</v>
      </c>
      <c r="P3123" s="44">
        <f>IFERROR(_xll.qlIndexFixing(ONIndex6M,I3123,TRUE,_xll.ohTrigger(RecalcTrigger,Trigger6M)),NA())</f>
        <v>1.2746281852074048E-2</v>
      </c>
      <c r="Q3123" s="183">
        <f>IFERROR(_xll.qlIndexFixing(ONIndex1Y,I3123,TRUE,_xll.ohTrigger(RecalcTrigger,Trigger1Y)),NA())</f>
        <v>1.2792269895687269E-2</v>
      </c>
    </row>
    <row r="3124" spans="2:17" x14ac:dyDescent="0.2">
      <c r="B3124" s="39" t="s">
        <v>42</v>
      </c>
      <c r="D3124" s="42">
        <f>_xll.qlCalendarAdvance(Calendar,$D3123,B3124,"f",FALSE)</f>
        <v>61372</v>
      </c>
      <c r="E3124" s="177">
        <f>_xll.qlInterestRateIndexValueDate(IndexON,D3124)</f>
        <v>61372</v>
      </c>
      <c r="F3124" s="193">
        <f>IFERROR(_xll.qlIndexFixing(IndexON,D3124,TRUE,_xll.ohTrigger(RecalcTrigger,TriggerON)),NA())</f>
        <v>1.2614125974952373E-2</v>
      </c>
      <c r="H3124" s="42">
        <f>_xll.qlCalendarAdvance(Calendar,$H3123,B3124,"f",FALSE)</f>
        <v>61372</v>
      </c>
      <c r="I3124" s="177">
        <f>_xll.qlInterestRateIndexValueDate(Index1M,$H3124)</f>
        <v>61374</v>
      </c>
      <c r="J3124" s="182">
        <f>IFERROR(_xll.qlIndexFixing(Index1M,$H3124,TRUE,_xll.ohTrigger(RecalcTrigger,Trigger1M)),NA())</f>
        <v>1.2522172022197686E-2</v>
      </c>
      <c r="K3124" s="44">
        <f>IFERROR(_xll.qlIndexFixing(Index3M,H3124,TRUE,_xll.ohTrigger(RecalcTrigger,Trigger3M)),NA())</f>
        <v>1.2484830517332837E-2</v>
      </c>
      <c r="L3124" s="44">
        <f>IFERROR(_xll.qlIndexFixing(Index6M,$H3124,TRUE,_xll.ohTrigger(RecalcTrigger,Trigger6M)),NA())</f>
        <v>1.2842753540656726E-2</v>
      </c>
      <c r="M3124" s="183">
        <f>IFERROR(_xll.qlIndexFixing(Index1Y,$H3124,TRUE,_xll.ohTrigger(RecalcTrigger,Trigger1Y)),NA())</f>
        <v>1.3038950159503829E-2</v>
      </c>
      <c r="N3124" s="182">
        <f>IFERROR(_xll.qlIndexFixing(ONIndex1M,I3124,TRUE,_xll.ohTrigger(RecalcTrigger,Trigger1M)),NA())</f>
        <v>1.2507694813148618E-2</v>
      </c>
      <c r="O3124" s="44">
        <f>IFERROR(_xll.qlIndexFixing(ONIndex3M,I3124,TRUE,_xll.ohTrigger(RecalcTrigger,Trigger3M)),NA())</f>
        <v>1.2425639656079568E-2</v>
      </c>
      <c r="P3124" s="44">
        <f>IFERROR(_xll.qlIndexFixing(ONIndex6M,I3124,TRUE,_xll.ohTrigger(RecalcTrigger,Trigger6M)),NA())</f>
        <v>1.2750466376800773E-2</v>
      </c>
      <c r="Q3124" s="183">
        <f>IFERROR(_xll.qlIndexFixing(ONIndex1Y,I3124,TRUE,_xll.ohTrigger(RecalcTrigger,Trigger1Y)),NA())</f>
        <v>1.279848448501042E-2</v>
      </c>
    </row>
    <row r="3125" spans="2:17" x14ac:dyDescent="0.2">
      <c r="B3125" s="39" t="s">
        <v>42</v>
      </c>
      <c r="D3125" s="42">
        <f>_xll.qlCalendarAdvance(Calendar,$D3124,B3125,"f",FALSE)</f>
        <v>61379</v>
      </c>
      <c r="E3125" s="177">
        <f>_xll.qlInterestRateIndexValueDate(IndexON,D3125)</f>
        <v>61379</v>
      </c>
      <c r="F3125" s="193">
        <f>IFERROR(_xll.qlIndexFixing(IndexON,D3125,TRUE,_xll.ohTrigger(RecalcTrigger,TriggerON)),NA())</f>
        <v>1.2618327705276045E-2</v>
      </c>
      <c r="H3125" s="42">
        <f>_xll.qlCalendarAdvance(Calendar,$H3124,B3125,"f",FALSE)</f>
        <v>61379</v>
      </c>
      <c r="I3125" s="177">
        <f>_xll.qlInterestRateIndexValueDate(Index1M,$H3125)</f>
        <v>61381</v>
      </c>
      <c r="J3125" s="182">
        <f>IFERROR(_xll.qlIndexFixing(Index1M,$H3125,TRUE,_xll.ohTrigger(RecalcTrigger,Trigger1M)),NA())</f>
        <v>1.2526876990724967E-2</v>
      </c>
      <c r="K3125" s="44">
        <f>IFERROR(_xll.qlIndexFixing(Index3M,H3125,TRUE,_xll.ohTrigger(RecalcTrigger,Trigger3M)),NA())</f>
        <v>1.2491613809775749E-2</v>
      </c>
      <c r="L3125" s="44">
        <f>IFERROR(_xll.qlIndexFixing(Index6M,$H3125,TRUE,_xll.ohTrigger(RecalcTrigger,Trigger6M)),NA())</f>
        <v>1.2846878705358862E-2</v>
      </c>
      <c r="M3125" s="183">
        <f>IFERROR(_xll.qlIndexFixing(Index1Y,$H3125,TRUE,_xll.ohTrigger(RecalcTrigger,Trigger1Y)),NA())</f>
        <v>1.3044960722736176E-2</v>
      </c>
      <c r="N3125" s="182">
        <f>IFERROR(_xll.qlIndexFixing(ONIndex1M,I3125,TRUE,_xll.ohTrigger(RecalcTrigger,Trigger1M)),NA())</f>
        <v>1.2512406761500117E-2</v>
      </c>
      <c r="O3125" s="44">
        <f>IFERROR(_xll.qlIndexFixing(ONIndex3M,I3125,TRUE,_xll.ohTrigger(RecalcTrigger,Trigger3M)),NA())</f>
        <v>1.2432464667035958E-2</v>
      </c>
      <c r="P3125" s="44">
        <f>IFERROR(_xll.qlIndexFixing(ONIndex6M,I3125,TRUE,_xll.ohTrigger(RecalcTrigger,Trigger6M)),NA())</f>
        <v>1.2754644625427858E-2</v>
      </c>
      <c r="Q3125" s="183">
        <f>IFERROR(_xll.qlIndexFixing(ONIndex1Y,I3125,TRUE,_xll.ohTrigger(RecalcTrigger,Trigger1Y)),NA())</f>
        <v>1.2804688928209629E-2</v>
      </c>
    </row>
    <row r="3126" spans="2:17" x14ac:dyDescent="0.2">
      <c r="B3126" s="39" t="s">
        <v>42</v>
      </c>
      <c r="D3126" s="42">
        <f>_xll.qlCalendarAdvance(Calendar,$D3125,B3126,"f",FALSE)</f>
        <v>61386</v>
      </c>
      <c r="E3126" s="177">
        <f>_xll.qlInterestRateIndexValueDate(IndexON,D3126)</f>
        <v>61386</v>
      </c>
      <c r="F3126" s="193">
        <f>IFERROR(_xll.qlIndexFixing(IndexON,D3126,TRUE,_xll.ohTrigger(RecalcTrigger,TriggerON)),NA())</f>
        <v>1.2622522933680713E-2</v>
      </c>
      <c r="H3126" s="42">
        <f>_xll.qlCalendarAdvance(Calendar,$H3125,B3126,"f",FALSE)</f>
        <v>61386</v>
      </c>
      <c r="I3126" s="177">
        <f>_xll.qlInterestRateIndexValueDate(Index1M,$H3126)</f>
        <v>61388</v>
      </c>
      <c r="J3126" s="182">
        <f>IFERROR(_xll.qlIndexFixing(Index1M,$H3126,TRUE,_xll.ohTrigger(RecalcTrigger,Trigger1M)),NA())</f>
        <v>1.2531574603618645E-2</v>
      </c>
      <c r="K3126" s="44">
        <f>IFERROR(_xll.qlIndexFixing(Index3M,H3126,TRUE,_xll.ohTrigger(RecalcTrigger,Trigger3M)),NA())</f>
        <v>1.2498386288935204E-2</v>
      </c>
      <c r="L3126" s="44">
        <f>IFERROR(_xll.qlIndexFixing(Index6M,$H3126,TRUE,_xll.ohTrigger(RecalcTrigger,Trigger6M)),NA())</f>
        <v>1.2850997319154369E-2</v>
      </c>
      <c r="M3126" s="183">
        <f>IFERROR(_xll.qlIndexFixing(Index1Y,$H3126,TRUE,_xll.ohTrigger(RecalcTrigger,Trigger1Y)),NA())</f>
        <v>1.305096029838811E-2</v>
      </c>
      <c r="N3126" s="182">
        <f>IFERROR(_xll.qlIndexFixing(ONIndex1M,I3126,TRUE,_xll.ohTrigger(RecalcTrigger,Trigger1M)),NA())</f>
        <v>1.2517111392744695E-2</v>
      </c>
      <c r="O3126" s="44">
        <f>IFERROR(_xll.qlIndexFixing(ONIndex3M,I3126,TRUE,_xll.ohTrigger(RecalcTrigger,Trigger3M)),NA())</f>
        <v>1.2439279055129759E-2</v>
      </c>
      <c r="P3126" s="44">
        <f>IFERROR(_xll.qlIndexFixing(ONIndex6M,I3126,TRUE,_xll.ohTrigger(RecalcTrigger,Trigger6M)),NA())</f>
        <v>1.2758816579889753E-2</v>
      </c>
      <c r="Q3126" s="183">
        <f>IFERROR(_xll.qlIndexFixing(ONIndex1Y,I3126,TRUE,_xll.ohTrigger(RecalcTrigger,Trigger1Y)),NA())</f>
        <v>1.2810883197627021E-2</v>
      </c>
    </row>
    <row r="3127" spans="2:17" x14ac:dyDescent="0.2">
      <c r="B3127" s="39" t="s">
        <v>42</v>
      </c>
      <c r="D3127" s="42">
        <f>_xll.qlCalendarAdvance(Calendar,$D3126,B3127,"f",FALSE)</f>
        <v>61393</v>
      </c>
      <c r="E3127" s="177">
        <f>_xll.qlInterestRateIndexValueDate(IndexON,D3127)</f>
        <v>61393</v>
      </c>
      <c r="F3127" s="193">
        <f>IFERROR(_xll.qlIndexFixing(IndexON,D3127,TRUE,_xll.ohTrigger(RecalcTrigger,TriggerON)),NA())</f>
        <v>1.2626711642420574E-2</v>
      </c>
      <c r="H3127" s="42">
        <f>_xll.qlCalendarAdvance(Calendar,$H3126,B3127,"f",FALSE)</f>
        <v>61393</v>
      </c>
      <c r="I3127" s="177">
        <f>_xll.qlInterestRateIndexValueDate(Index1M,$H3127)</f>
        <v>61395</v>
      </c>
      <c r="J3127" s="182">
        <f>IFERROR(_xll.qlIndexFixing(Index1M,$H3127,TRUE,_xll.ohTrigger(RecalcTrigger,Trigger1M)),NA())</f>
        <v>1.253460710839335E-2</v>
      </c>
      <c r="K3127" s="44">
        <f>IFERROR(_xll.qlIndexFixing(Index3M,H3127,TRUE,_xll.ohTrigger(RecalcTrigger,Trigger3M)),NA())</f>
        <v>1.2504450041681991E-2</v>
      </c>
      <c r="L3127" s="44">
        <f>IFERROR(_xll.qlIndexFixing(Index6M,$H3127,TRUE,_xll.ohTrigger(RecalcTrigger,Trigger6M)),NA())</f>
        <v>1.2855109363822215E-2</v>
      </c>
      <c r="M3127" s="183">
        <f>IFERROR(_xll.qlIndexFixing(Index1Y,$H3127,TRUE,_xll.ohTrigger(RecalcTrigger,Trigger1Y)),NA())</f>
        <v>1.3056948858384048E-2</v>
      </c>
      <c r="N3127" s="182">
        <f>IFERROR(_xll.qlIndexFixing(ONIndex1M,I3127,TRUE,_xll.ohTrigger(RecalcTrigger,Trigger1M)),NA())</f>
        <v>1.2521808687138147E-2</v>
      </c>
      <c r="O3127" s="44">
        <f>IFERROR(_xll.qlIndexFixing(ONIndex3M,I3127,TRUE,_xll.ohTrigger(RecalcTrigger,Trigger3M)),NA())</f>
        <v>1.2446082791743862E-2</v>
      </c>
      <c r="P3127" s="44">
        <f>IFERROR(_xll.qlIndexFixing(ONIndex6M,I3127,TRUE,_xll.ohTrigger(RecalcTrigger,Trigger6M)),NA())</f>
        <v>1.2762982222280783E-2</v>
      </c>
      <c r="Q3127" s="183">
        <f>IFERROR(_xll.qlIndexFixing(ONIndex1Y,I3127,TRUE,_xll.ohTrigger(RecalcTrigger,Trigger1Y)),NA())</f>
        <v>1.2817067265684656E-2</v>
      </c>
    </row>
    <row r="3128" spans="2:17" x14ac:dyDescent="0.2">
      <c r="B3128" s="39" t="s">
        <v>42</v>
      </c>
      <c r="D3128" s="42">
        <f>_xll.qlCalendarAdvance(Calendar,$D3127,B3128,"f",FALSE)</f>
        <v>61400</v>
      </c>
      <c r="E3128" s="177">
        <f>_xll.qlInterestRateIndexValueDate(IndexON,D3128)</f>
        <v>61400</v>
      </c>
      <c r="F3128" s="193">
        <f>IFERROR(_xll.qlIndexFixing(IndexON,D3128,TRUE,_xll.ohTrigger(RecalcTrigger,TriggerON)),NA())</f>
        <v>1.263089381398963E-2</v>
      </c>
      <c r="H3128" s="42">
        <f>_xll.qlCalendarAdvance(Calendar,$H3127,B3128,"f",FALSE)</f>
        <v>61400</v>
      </c>
      <c r="I3128" s="177">
        <f>_xll.qlInterestRateIndexValueDate(Index1M,$H3128)</f>
        <v>61402</v>
      </c>
      <c r="J3128" s="182">
        <f>IFERROR(_xll.qlIndexFixing(Index1M,$H3128,TRUE,_xll.ohTrigger(RecalcTrigger,Trigger1M)),NA())</f>
        <v>1.2539291050890661E-2</v>
      </c>
      <c r="K3128" s="44">
        <f>IFERROR(_xll.qlIndexFixing(Index3M,H3128,TRUE,_xll.ohTrigger(RecalcTrigger,Trigger3M)),NA())</f>
        <v>1.2511201355358992E-2</v>
      </c>
      <c r="L3128" s="44">
        <f>IFERROR(_xll.qlIndexFixing(Index6M,$H3128,TRUE,_xll.ohTrigger(RecalcTrigger,Trigger6M)),NA())</f>
        <v>1.2859214821140936E-2</v>
      </c>
      <c r="M3128" s="183">
        <f>IFERROR(_xll.qlIndexFixing(Index1Y,$H3128,TRUE,_xll.ohTrigger(RecalcTrigger,Trigger1Y)),NA())</f>
        <v>1.3062926374646669E-2</v>
      </c>
      <c r="N3128" s="182">
        <f>IFERROR(_xll.qlIndexFixing(ONIndex1M,I3128,TRUE,_xll.ohTrigger(RecalcTrigger,Trigger1M)),NA())</f>
        <v>1.252649862485633E-2</v>
      </c>
      <c r="O3128" s="44">
        <f>IFERROR(_xll.qlIndexFixing(ONIndex3M,I3128,TRUE,_xll.ohTrigger(RecalcTrigger,Trigger3M)),NA())</f>
        <v>1.2452875848181222E-2</v>
      </c>
      <c r="P3128" s="44">
        <f>IFERROR(_xll.qlIndexFixing(ONIndex6M,I3128,TRUE,_xll.ohTrigger(RecalcTrigger,Trigger6M)),NA())</f>
        <v>1.2767141534535398E-2</v>
      </c>
      <c r="Q3128" s="183">
        <f>IFERROR(_xll.qlIndexFixing(ONIndex1Y,I3128,TRUE,_xll.ohTrigger(RecalcTrigger,Trigger1Y)),NA())</f>
        <v>1.2823241105124339E-2</v>
      </c>
    </row>
    <row r="3129" spans="2:17" x14ac:dyDescent="0.2">
      <c r="B3129" s="39" t="s">
        <v>42</v>
      </c>
      <c r="D3129" s="42">
        <f>_xll.qlCalendarAdvance(Calendar,$D3128,B3129,"f",FALSE)</f>
        <v>61407</v>
      </c>
      <c r="E3129" s="177">
        <f>_xll.qlInterestRateIndexValueDate(IndexON,D3129)</f>
        <v>61407</v>
      </c>
      <c r="F3129" s="193">
        <f>IFERROR(_xll.qlIndexFixing(IndexON,D3129,TRUE,_xll.ohTrigger(RecalcTrigger,TriggerON)),NA())</f>
        <v>1.2635069430722012E-2</v>
      </c>
      <c r="H3129" s="42">
        <f>_xll.qlCalendarAdvance(Calendar,$H3128,B3129,"f",FALSE)</f>
        <v>61407</v>
      </c>
      <c r="I3129" s="177">
        <f>_xll.qlInterestRateIndexValueDate(Index1M,$H3129)</f>
        <v>61409</v>
      </c>
      <c r="J3129" s="182">
        <f>IFERROR(_xll.qlIndexFixing(Index1M,$H3129,TRUE,_xll.ohTrigger(RecalcTrigger,Trigger1M)),NA())</f>
        <v>1.2543967583141762E-2</v>
      </c>
      <c r="K3129" s="44">
        <f>IFERROR(_xll.qlIndexFixing(Index3M,H3129,TRUE,_xll.ohTrigger(RecalcTrigger,Trigger3M)),NA())</f>
        <v>1.2517941771458929E-2</v>
      </c>
      <c r="L3129" s="44">
        <f>IFERROR(_xll.qlIndexFixing(Index6M,$H3129,TRUE,_xll.ohTrigger(RecalcTrigger,Trigger6M)),NA())</f>
        <v>1.286331367288818E-2</v>
      </c>
      <c r="M3129" s="183">
        <f>IFERROR(_xll.qlIndexFixing(Index1Y,$H3129,TRUE,_xll.ohTrigger(RecalcTrigger,Trigger1Y)),NA())</f>
        <v>1.3068892819099733E-2</v>
      </c>
      <c r="N3129" s="182">
        <f>IFERROR(_xll.qlIndexFixing(ONIndex1M,I3129,TRUE,_xll.ohTrigger(RecalcTrigger,Trigger1M)),NA())</f>
        <v>1.2531181186155038E-2</v>
      </c>
      <c r="O3129" s="44">
        <f>IFERROR(_xll.qlIndexFixing(ONIndex3M,I3129,TRUE,_xll.ohTrigger(RecalcTrigger,Trigger3M)),NA())</f>
        <v>1.2459658195664858E-2</v>
      </c>
      <c r="P3129" s="44">
        <f>IFERROR(_xll.qlIndexFixing(ONIndex6M,I3129,TRUE,_xll.ohTrigger(RecalcTrigger,Trigger6M)),NA())</f>
        <v>1.2771294498428176E-2</v>
      </c>
      <c r="Q3129" s="183">
        <f>IFERROR(_xll.qlIndexFixing(ONIndex1Y,I3129,TRUE,_xll.ohTrigger(RecalcTrigger,Trigger1Y)),NA())</f>
        <v>1.2829404688208257E-2</v>
      </c>
    </row>
    <row r="3130" spans="2:17" x14ac:dyDescent="0.2">
      <c r="B3130" s="39" t="s">
        <v>42</v>
      </c>
      <c r="D3130" s="42">
        <f>_xll.qlCalendarAdvance(Calendar,$D3129,B3130,"f",FALSE)</f>
        <v>61414</v>
      </c>
      <c r="E3130" s="177">
        <f>_xll.qlInterestRateIndexValueDate(IndexON,D3130)</f>
        <v>61414</v>
      </c>
      <c r="F3130" s="193">
        <f>IFERROR(_xll.qlIndexFixing(IndexON,D3130,TRUE,_xll.ohTrigger(RecalcTrigger,TriggerON)),NA())</f>
        <v>1.2639238475111725E-2</v>
      </c>
      <c r="H3130" s="42">
        <f>_xll.qlCalendarAdvance(Calendar,$H3129,B3130,"f",FALSE)</f>
        <v>61414</v>
      </c>
      <c r="I3130" s="177">
        <f>_xll.qlInterestRateIndexValueDate(Index1M,$H3130)</f>
        <v>61416</v>
      </c>
      <c r="J3130" s="182">
        <f>IFERROR(_xll.qlIndexFixing(Index1M,$H3130,TRUE,_xll.ohTrigger(RecalcTrigger,Trigger1M)),NA())</f>
        <v>1.2548636685333538E-2</v>
      </c>
      <c r="K3130" s="44">
        <f>IFERROR(_xll.qlIndexFixing(Index3M,H3130,TRUE,_xll.ohTrigger(RecalcTrigger,Trigger3M)),NA())</f>
        <v>1.2524671261111564E-2</v>
      </c>
      <c r="L3130" s="44">
        <f>IFERROR(_xll.qlIndexFixing(Index6M,$H3130,TRUE,_xll.ohTrigger(RecalcTrigger,Trigger6M)),NA())</f>
        <v>1.2867405900842921E-2</v>
      </c>
      <c r="M3130" s="183">
        <f>IFERROR(_xll.qlIndexFixing(Index1Y,$H3130,TRUE,_xll.ohTrigger(RecalcTrigger,Trigger1Y)),NA())</f>
        <v>1.3074848163665916E-2</v>
      </c>
      <c r="N3130" s="182">
        <f>IFERROR(_xll.qlIndexFixing(ONIndex1M,I3130,TRUE,_xll.ohTrigger(RecalcTrigger,Trigger1M)),NA())</f>
        <v>1.2535856351130192E-2</v>
      </c>
      <c r="O3130" s="44">
        <f>IFERROR(_xll.qlIndexFixing(ONIndex3M,I3130,TRUE,_xll.ohTrigger(RecalcTrigger,Trigger3M)),NA())</f>
        <v>1.2466429805257917E-2</v>
      </c>
      <c r="P3130" s="44">
        <f>IFERROR(_xll.qlIndexFixing(ONIndex6M,I3130,TRUE,_xll.ohTrigger(RecalcTrigger,Trigger6M)),NA())</f>
        <v>1.2775441096053441E-2</v>
      </c>
      <c r="Q3130" s="183">
        <f>IFERROR(_xll.qlIndexFixing(ONIndex1Y,I3130,TRUE,_xll.ohTrigger(RecalcTrigger,Trigger1Y)),NA())</f>
        <v>1.2835557987598278E-2</v>
      </c>
    </row>
    <row r="3131" spans="2:17" x14ac:dyDescent="0.2">
      <c r="B3131" s="39" t="s">
        <v>42</v>
      </c>
      <c r="D3131" s="42">
        <f>_xll.qlCalendarAdvance(Calendar,$D3130,B3131,"f",FALSE)</f>
        <v>61421</v>
      </c>
      <c r="E3131" s="177">
        <f>_xll.qlInterestRateIndexValueDate(IndexON,D3131)</f>
        <v>61421</v>
      </c>
      <c r="F3131" s="193">
        <f>IFERROR(_xll.qlIndexFixing(IndexON,D3131,TRUE,_xll.ohTrigger(RecalcTrigger,TriggerON)),NA())</f>
        <v>1.2643400929412962E-2</v>
      </c>
      <c r="H3131" s="42">
        <f>_xll.qlCalendarAdvance(Calendar,$H3130,B3131,"f",FALSE)</f>
        <v>61421</v>
      </c>
      <c r="I3131" s="177">
        <f>_xll.qlInterestRateIndexValueDate(Index1M,$H3131)</f>
        <v>61423</v>
      </c>
      <c r="J3131" s="182">
        <f>IFERROR(_xll.qlIndexFixing(Index1M,$H3131,TRUE,_xll.ohTrigger(RecalcTrigger,Trigger1M)),NA())</f>
        <v>1.2554951640005307E-2</v>
      </c>
      <c r="K3131" s="44">
        <f>IFERROR(_xll.qlIndexFixing(Index3M,H3131,TRUE,_xll.ohTrigger(RecalcTrigger,Trigger3M)),NA())</f>
        <v>1.2532781117525905E-2</v>
      </c>
      <c r="L3131" s="44">
        <f>IFERROR(_xll.qlIndexFixing(Index6M,$H3131,TRUE,_xll.ohTrigger(RecalcTrigger,Trigger6M)),NA())</f>
        <v>1.2873567857960422E-2</v>
      </c>
      <c r="M3131" s="183">
        <f>IFERROR(_xll.qlIndexFixing(Index1Y,$H3131,TRUE,_xll.ohTrigger(RecalcTrigger,Trigger1Y)),NA())</f>
        <v>1.3078830845215458E-2</v>
      </c>
      <c r="N3131" s="182">
        <f>IFERROR(_xll.qlIndexFixing(ONIndex1M,I3131,TRUE,_xll.ohTrigger(RecalcTrigger,Trigger1M)),NA())</f>
        <v>1.2540524100117523E-2</v>
      </c>
      <c r="O3131" s="44">
        <f>IFERROR(_xll.qlIndexFixing(ONIndex3M,I3131,TRUE,_xll.ohTrigger(RecalcTrigger,Trigger3M)),NA())</f>
        <v>1.2473190648663035E-2</v>
      </c>
      <c r="P3131" s="44">
        <f>IFERROR(_xll.qlIndexFixing(ONIndex6M,I3131,TRUE,_xll.ohTrigger(RecalcTrigger,Trigger6M)),NA())</f>
        <v>1.2779581309105836E-2</v>
      </c>
      <c r="Q3131" s="183">
        <f>IFERROR(_xll.qlIndexFixing(ONIndex1Y,I3131,TRUE,_xll.ohTrigger(RecalcTrigger,Trigger1Y)),NA())</f>
        <v>1.2841700975636527E-2</v>
      </c>
    </row>
    <row r="3132" spans="2:17" x14ac:dyDescent="0.2">
      <c r="B3132" s="39" t="s">
        <v>42</v>
      </c>
      <c r="D3132" s="42">
        <f>_xll.qlCalendarAdvance(Calendar,$D3131,B3132,"f",FALSE)</f>
        <v>61428</v>
      </c>
      <c r="E3132" s="177">
        <f>_xll.qlInterestRateIndexValueDate(IndexON,D3132)</f>
        <v>61428</v>
      </c>
      <c r="F3132" s="193">
        <f>IFERROR(_xll.qlIndexFixing(IndexON,D3132,TRUE,_xll.ohTrigger(RecalcTrigger,TriggerON)),NA())</f>
        <v>1.2647556776199664E-2</v>
      </c>
      <c r="H3132" s="42">
        <f>_xll.qlCalendarAdvance(Calendar,$H3131,B3132,"f",FALSE)</f>
        <v>61428</v>
      </c>
      <c r="I3132" s="177">
        <f>_xll.qlInterestRateIndexValueDate(Index1M,$H3132)</f>
        <v>61430</v>
      </c>
      <c r="J3132" s="182">
        <f>IFERROR(_xll.qlIndexFixing(Index1M,$H3132,TRUE,_xll.ohTrigger(RecalcTrigger,Trigger1M)),NA())</f>
        <v>1.2559604702950256E-2</v>
      </c>
      <c r="K3132" s="44">
        <f>IFERROR(_xll.qlIndexFixing(Index3M,H3132,TRUE,_xll.ohTrigger(RecalcTrigger,Trigger3M)),NA())</f>
        <v>1.2539487553539388E-2</v>
      </c>
      <c r="L3132" s="44">
        <f>IFERROR(_xll.qlIndexFixing(Index6M,$H3132,TRUE,_xll.ohTrigger(RecalcTrigger,Trigger6M)),NA())</f>
        <v>1.2877645435994354E-2</v>
      </c>
      <c r="M3132" s="183">
        <f>IFERROR(_xll.qlIndexFixing(Index1Y,$H3132,TRUE,_xll.ohTrigger(RecalcTrigger,Trigger1Y)),NA())</f>
        <v>1.3084765708200953E-2</v>
      </c>
      <c r="N3132" s="182">
        <f>IFERROR(_xll.qlIndexFixing(ONIndex1M,I3132,TRUE,_xll.ohTrigger(RecalcTrigger,Trigger1M)),NA())</f>
        <v>1.2545184413292887E-2</v>
      </c>
      <c r="O3132" s="44">
        <f>IFERROR(_xll.qlIndexFixing(ONIndex3M,I3132,TRUE,_xll.ohTrigger(RecalcTrigger,Trigger3M)),NA())</f>
        <v>1.2479940696863423E-2</v>
      </c>
      <c r="P3132" s="44">
        <f>IFERROR(_xll.qlIndexFixing(ONIndex6M,I3132,TRUE,_xll.ohTrigger(RecalcTrigger,Trigger6M)),NA())</f>
        <v>1.2783715119919492E-2</v>
      </c>
      <c r="Q3132" s="183">
        <f>IFERROR(_xll.qlIndexFixing(ONIndex1Y,I3132,TRUE,_xll.ohTrigger(RecalcTrigger,Trigger1Y)),NA())</f>
        <v>1.2847833624984872E-2</v>
      </c>
    </row>
    <row r="3133" spans="2:17" x14ac:dyDescent="0.2">
      <c r="B3133" s="39" t="s">
        <v>42</v>
      </c>
      <c r="D3133" s="42">
        <f>_xll.qlCalendarAdvance(Calendar,$D3132,B3133,"f",FALSE)</f>
        <v>61435</v>
      </c>
      <c r="E3133" s="177">
        <f>_xll.qlInterestRateIndexValueDate(IndexON,D3133)</f>
        <v>61435</v>
      </c>
      <c r="F3133" s="193">
        <f>IFERROR(_xll.qlIndexFixing(IndexON,D3133,TRUE,_xll.ohTrigger(RecalcTrigger,TriggerON)),NA())</f>
        <v>1.2651705997726026E-2</v>
      </c>
      <c r="H3133" s="42">
        <f>_xll.qlCalendarAdvance(Calendar,$H3132,B3133,"f",FALSE)</f>
        <v>61435</v>
      </c>
      <c r="I3133" s="177">
        <f>_xll.qlInterestRateIndexValueDate(Index1M,$H3133)</f>
        <v>61437</v>
      </c>
      <c r="J3133" s="182">
        <f>IFERROR(_xll.qlIndexFixing(Index1M,$H3133,TRUE,_xll.ohTrigger(RecalcTrigger,Trigger1M)),NA())</f>
        <v>1.2564250271547561E-2</v>
      </c>
      <c r="K3133" s="44">
        <f>IFERROR(_xll.qlIndexFixing(Index3M,H3133,TRUE,_xll.ohTrigger(RecalcTrigger,Trigger3M)),NA())</f>
        <v>1.2546182971860026E-2</v>
      </c>
      <c r="L3133" s="44">
        <f>IFERROR(_xll.qlIndexFixing(Index6M,$H3133,TRUE,_xll.ohTrigger(RecalcTrigger,Trigger6M)),NA())</f>
        <v>1.2881716329595064E-2</v>
      </c>
      <c r="M3133" s="183">
        <f>IFERROR(_xll.qlIndexFixing(Index1Y,$H3133,TRUE,_xll.ohTrigger(RecalcTrigger,Trigger1Y)),NA())</f>
        <v>1.3090689394004967E-2</v>
      </c>
      <c r="N3133" s="182">
        <f>IFERROR(_xll.qlIndexFixing(ONIndex1M,I3133,TRUE,_xll.ohTrigger(RecalcTrigger,Trigger1M)),NA())</f>
        <v>1.2549837270832143E-2</v>
      </c>
      <c r="O3133" s="44">
        <f>IFERROR(_xll.qlIndexFixing(ONIndex3M,I3133,TRUE,_xll.ohTrigger(RecalcTrigger,Trigger3M)),NA())</f>
        <v>1.2486679921241972E-2</v>
      </c>
      <c r="P3133" s="44">
        <f>IFERROR(_xll.qlIndexFixing(ONIndex6M,I3133,TRUE,_xll.ohTrigger(RecalcTrigger,Trigger6M)),NA())</f>
        <v>1.2787842510109115E-2</v>
      </c>
      <c r="Q3133" s="183">
        <f>IFERROR(_xll.qlIndexFixing(ONIndex1Y,I3133,TRUE,_xll.ohTrigger(RecalcTrigger,Trigger1Y)),NA())</f>
        <v>1.2853955907985437E-2</v>
      </c>
    </row>
    <row r="3134" spans="2:17" x14ac:dyDescent="0.2">
      <c r="B3134" s="39" t="s">
        <v>42</v>
      </c>
      <c r="D3134" s="42">
        <f>_xll.qlCalendarAdvance(Calendar,$D3133,B3134,"f",FALSE)</f>
        <v>61442</v>
      </c>
      <c r="E3134" s="177">
        <f>_xll.qlInterestRateIndexValueDate(IndexON,D3134)</f>
        <v>61442</v>
      </c>
      <c r="F3134" s="193">
        <f>IFERROR(_xll.qlIndexFixing(IndexON,D3134,TRUE,_xll.ohTrigger(RecalcTrigger,TriggerON)),NA())</f>
        <v>1.2655848576246242E-2</v>
      </c>
      <c r="H3134" s="42">
        <f>_xll.qlCalendarAdvance(Calendar,$H3133,B3134,"f",FALSE)</f>
        <v>61442</v>
      </c>
      <c r="I3134" s="177">
        <f>_xll.qlInterestRateIndexValueDate(Index1M,$H3134)</f>
        <v>61444</v>
      </c>
      <c r="J3134" s="182">
        <f>IFERROR(_xll.qlIndexFixing(Index1M,$H3134,TRUE,_xll.ohTrigger(RecalcTrigger,Trigger1M)),NA())</f>
        <v>1.2569438255781214E-2</v>
      </c>
      <c r="K3134" s="44">
        <f>IFERROR(_xll.qlIndexFixing(Index3M,H3134,TRUE,_xll.ohTrigger(RecalcTrigger,Trigger3M)),NA())</f>
        <v>1.2552867343615262E-2</v>
      </c>
      <c r="L3134" s="44">
        <f>IFERROR(_xll.qlIndexFixing(Index6M,$H3134,TRUE,_xll.ohTrigger(RecalcTrigger,Trigger6M)),NA())</f>
        <v>1.2885780520535843E-2</v>
      </c>
      <c r="M3134" s="183">
        <f>IFERROR(_xll.qlIndexFixing(Index1Y,$H3134,TRUE,_xll.ohTrigger(RecalcTrigger,Trigger1Y)),NA())</f>
        <v>1.3096601874554175E-2</v>
      </c>
      <c r="N3134" s="182">
        <f>IFERROR(_xll.qlIndexFixing(ONIndex1M,I3134,TRUE,_xll.ohTrigger(RecalcTrigger,Trigger1M)),NA())</f>
        <v>1.2554482652991084E-2</v>
      </c>
      <c r="O3134" s="44">
        <f>IFERROR(_xll.qlIndexFixing(ONIndex3M,I3134,TRUE,_xll.ohTrigger(RecalcTrigger,Trigger3M)),NA())</f>
        <v>1.2493408292941766E-2</v>
      </c>
      <c r="P3134" s="44">
        <f>IFERROR(_xll.qlIndexFixing(ONIndex6M,I3134,TRUE,_xll.ohTrigger(RecalcTrigger,Trigger6M)),NA())</f>
        <v>1.2791963461689093E-2</v>
      </c>
      <c r="Q3134" s="183">
        <f>IFERROR(_xll.qlIndexFixing(ONIndex1Y,I3134,TRUE,_xll.ohTrigger(RecalcTrigger,Trigger1Y)),NA())</f>
        <v>1.2860067797060282E-2</v>
      </c>
    </row>
    <row r="3135" spans="2:17" x14ac:dyDescent="0.2">
      <c r="B3135" s="39" t="s">
        <v>42</v>
      </c>
      <c r="D3135" s="42">
        <f>_xll.qlCalendarAdvance(Calendar,$D3134,B3135,"f",FALSE)</f>
        <v>61449</v>
      </c>
      <c r="E3135" s="177">
        <f>_xll.qlInterestRateIndexValueDate(IndexON,D3135)</f>
        <v>61449</v>
      </c>
      <c r="F3135" s="193">
        <f>IFERROR(_xll.qlIndexFixing(IndexON,D3135,TRUE,_xll.ohTrigger(RecalcTrigger,TriggerON)),NA())</f>
        <v>1.2659984494254317E-2</v>
      </c>
      <c r="H3135" s="42">
        <f>_xll.qlCalendarAdvance(Calendar,$H3134,B3135,"f",FALSE)</f>
        <v>61449</v>
      </c>
      <c r="I3135" s="177">
        <f>_xll.qlInterestRateIndexValueDate(Index1M,$H3135)</f>
        <v>61451</v>
      </c>
      <c r="J3135" s="182">
        <f>IFERROR(_xll.qlIndexFixing(Index1M,$H3135,TRUE,_xll.ohTrigger(RecalcTrigger,Trigger1M)),NA())</f>
        <v>1.2573518846430154E-2</v>
      </c>
      <c r="K3135" s="44">
        <f>IFERROR(_xll.qlIndexFixing(Index3M,H3135,TRUE,_xll.ohTrigger(RecalcTrigger,Trigger3M)),NA())</f>
        <v>1.2559540639934277E-2</v>
      </c>
      <c r="L3135" s="44">
        <f>IFERROR(_xll.qlIndexFixing(Index6M,$H3135,TRUE,_xll.ohTrigger(RecalcTrigger,Trigger6M)),NA())</f>
        <v>1.288828481309592E-2</v>
      </c>
      <c r="M3135" s="183">
        <f>IFERROR(_xll.qlIndexFixing(Index1Y,$H3135,TRUE,_xll.ohTrigger(RecalcTrigger,Trigger1Y)),NA())</f>
        <v>1.3102503121774375E-2</v>
      </c>
      <c r="N3135" s="182">
        <f>IFERROR(_xll.qlIndexFixing(ONIndex1M,I3135,TRUE,_xll.ohTrigger(RecalcTrigger,Trigger1M)),NA())</f>
        <v>1.2559120540025503E-2</v>
      </c>
      <c r="O3135" s="44">
        <f>IFERROR(_xll.qlIndexFixing(ONIndex3M,I3135,TRUE,_xll.ohTrigger(RecalcTrigger,Trigger3M)),NA())</f>
        <v>1.2500125783425631E-2</v>
      </c>
      <c r="P3135" s="44">
        <f>IFERROR(_xll.qlIndexFixing(ONIndex6M,I3135,TRUE,_xll.ohTrigger(RecalcTrigger,Trigger6M)),NA())</f>
        <v>1.2796077956673813E-2</v>
      </c>
      <c r="Q3135" s="183">
        <f>IFERROR(_xll.qlIndexFixing(ONIndex1Y,I3135,TRUE,_xll.ohTrigger(RecalcTrigger,Trigger1Y)),NA())</f>
        <v>1.2866169264871274E-2</v>
      </c>
    </row>
    <row r="3136" spans="2:17" x14ac:dyDescent="0.2">
      <c r="B3136" s="39" t="s">
        <v>42</v>
      </c>
      <c r="D3136" s="42">
        <f>_xll.qlCalendarAdvance(Calendar,$D3135,B3136,"f",FALSE)</f>
        <v>61456</v>
      </c>
      <c r="E3136" s="177">
        <f>_xll.qlInterestRateIndexValueDate(IndexON,D3136)</f>
        <v>61456</v>
      </c>
      <c r="F3136" s="193">
        <f>IFERROR(_xll.qlIndexFixing(IndexON,D3136,TRUE,_xll.ohTrigger(RecalcTrigger,TriggerON)),NA())</f>
        <v>1.2664113734244253E-2</v>
      </c>
      <c r="H3136" s="42">
        <f>_xll.qlCalendarAdvance(Calendar,$H3135,B3136,"f",FALSE)</f>
        <v>61456</v>
      </c>
      <c r="I3136" s="177">
        <f>_xll.qlInterestRateIndexValueDate(Index1M,$H3136)</f>
        <v>61458</v>
      </c>
      <c r="J3136" s="182">
        <f>IFERROR(_xll.qlIndexFixing(Index1M,$H3136,TRUE,_xll.ohTrigger(RecalcTrigger,Trigger1M)),NA())</f>
        <v>1.2578141813082144E-2</v>
      </c>
      <c r="K3136" s="44">
        <f>IFERROR(_xll.qlIndexFixing(Index3M,H3136,TRUE,_xll.ohTrigger(RecalcTrigger,Trigger3M)),NA())</f>
        <v>1.2565509998615852E-2</v>
      </c>
      <c r="L3136" s="44">
        <f>IFERROR(_xll.qlIndexFixing(Index6M,$H3136,TRUE,_xll.ohTrigger(RecalcTrigger,Trigger6M)),NA())</f>
        <v>1.2892336572959498E-2</v>
      </c>
      <c r="M3136" s="183">
        <f>IFERROR(_xll.qlIndexFixing(Index1Y,$H3136,TRUE,_xll.ohTrigger(RecalcTrigger,Trigger1Y)),NA())</f>
        <v>1.3108393107591369E-2</v>
      </c>
      <c r="N3136" s="182">
        <f>IFERROR(_xll.qlIndexFixing(ONIndex1M,I3136,TRUE,_xll.ohTrigger(RecalcTrigger,Trigger1M)),NA())</f>
        <v>1.2563750912031324E-2</v>
      </c>
      <c r="O3136" s="44">
        <f>IFERROR(_xll.qlIndexFixing(ONIndex3M,I3136,TRUE,_xll.ohTrigger(RecalcTrigger,Trigger3M)),NA())</f>
        <v>1.2506832363756715E-2</v>
      </c>
      <c r="P3136" s="44">
        <f>IFERROR(_xll.qlIndexFixing(ONIndex6M,I3136,TRUE,_xll.ohTrigger(RecalcTrigger,Trigger6M)),NA())</f>
        <v>1.2800185976917788E-2</v>
      </c>
      <c r="Q3136" s="183">
        <f>IFERROR(_xll.qlIndexFixing(ONIndex1Y,I3136,TRUE,_xll.ohTrigger(RecalcTrigger,Trigger1Y)),NA())</f>
        <v>1.2872260283920411E-2</v>
      </c>
    </row>
    <row r="3137" spans="2:17" x14ac:dyDescent="0.2">
      <c r="B3137" s="39" t="s">
        <v>42</v>
      </c>
      <c r="D3137" s="42">
        <f>_xll.qlCalendarAdvance(Calendar,$D3136,B3137,"f",FALSE)</f>
        <v>61463</v>
      </c>
      <c r="E3137" s="177">
        <f>_xll.qlInterestRateIndexValueDate(IndexON,D3137)</f>
        <v>61463</v>
      </c>
      <c r="F3137" s="193">
        <f>IFERROR(_xll.qlIndexFixing(IndexON,D3137,TRUE,_xll.ohTrigger(RecalcTrigger,TriggerON)),NA())</f>
        <v>1.2668236278550182E-2</v>
      </c>
      <c r="H3137" s="42">
        <f>_xll.qlCalendarAdvance(Calendar,$H3136,B3137,"f",FALSE)</f>
        <v>61463</v>
      </c>
      <c r="I3137" s="177">
        <f>_xll.qlInterestRateIndexValueDate(Index1M,$H3137)</f>
        <v>61465</v>
      </c>
      <c r="J3137" s="182">
        <f>IFERROR(_xll.qlIndexFixing(Index1M,$H3137,TRUE,_xll.ohTrigger(RecalcTrigger,Trigger1M)),NA())</f>
        <v>1.2582757206122397E-2</v>
      </c>
      <c r="K3137" s="44">
        <f>IFERROR(_xll.qlIndexFixing(Index3M,H3137,TRUE,_xll.ohTrigger(RecalcTrigger,Trigger3M)),NA())</f>
        <v>1.2572161626246964E-2</v>
      </c>
      <c r="L3137" s="44">
        <f>IFERROR(_xll.qlIndexFixing(Index6M,$H3137,TRUE,_xll.ohTrigger(RecalcTrigger,Trigger6M)),NA())</f>
        <v>1.2896381579980855E-2</v>
      </c>
      <c r="M3137" s="183">
        <f>IFERROR(_xll.qlIndexFixing(Index1Y,$H3137,TRUE,_xll.ohTrigger(RecalcTrigger,Trigger1Y)),NA())</f>
        <v>1.3116872537707949E-2</v>
      </c>
      <c r="N3137" s="182">
        <f>IFERROR(_xll.qlIndexFixing(ONIndex1M,I3137,TRUE,_xll.ohTrigger(RecalcTrigger,Trigger1M)),NA())</f>
        <v>1.2568373749344275E-2</v>
      </c>
      <c r="O3137" s="44">
        <f>IFERROR(_xll.qlIndexFixing(ONIndex3M,I3137,TRUE,_xll.ohTrigger(RecalcTrigger,Trigger3M)),NA())</f>
        <v>1.2513528005477781E-2</v>
      </c>
      <c r="P3137" s="44">
        <f>IFERROR(_xll.qlIndexFixing(ONIndex6M,I3137,TRUE,_xll.ohTrigger(RecalcTrigger,Trigger6M)),NA())</f>
        <v>1.2804287504435408E-2</v>
      </c>
      <c r="Q3137" s="183">
        <f>IFERROR(_xll.qlIndexFixing(ONIndex1Y,I3137,TRUE,_xll.ohTrigger(RecalcTrigger,Trigger1Y)),NA())</f>
        <v>1.2878340826629753E-2</v>
      </c>
    </row>
    <row r="3138" spans="2:17" x14ac:dyDescent="0.2">
      <c r="B3138" s="39" t="s">
        <v>42</v>
      </c>
      <c r="D3138" s="42">
        <f>_xll.qlCalendarAdvance(Calendar,$D3137,B3138,"f",FALSE)</f>
        <v>61470</v>
      </c>
      <c r="E3138" s="177">
        <f>_xll.qlInterestRateIndexValueDate(IndexON,D3138)</f>
        <v>61470</v>
      </c>
      <c r="F3138" s="193">
        <f>IFERROR(_xll.qlIndexFixing(IndexON,D3138,TRUE,_xll.ohTrigger(RecalcTrigger,TriggerON)),NA())</f>
        <v>1.2672352109426299E-2</v>
      </c>
      <c r="H3138" s="42">
        <f>_xll.qlCalendarAdvance(Calendar,$H3137,B3138,"f",FALSE)</f>
        <v>61470</v>
      </c>
      <c r="I3138" s="177">
        <f>_xll.qlInterestRateIndexValueDate(Index1M,$H3138)</f>
        <v>61472</v>
      </c>
      <c r="J3138" s="182">
        <f>IFERROR(_xll.qlIndexFixing(Index1M,$H3138,TRUE,_xll.ohTrigger(RecalcTrigger,Trigger1M)),NA())</f>
        <v>1.2587365005731765E-2</v>
      </c>
      <c r="K3138" s="44">
        <f>IFERROR(_xll.qlIndexFixing(Index3M,H3138,TRUE,_xll.ohTrigger(RecalcTrigger,Trigger3M)),NA())</f>
        <v>1.2578802094152623E-2</v>
      </c>
      <c r="L3138" s="44">
        <f>IFERROR(_xll.qlIndexFixing(Index6M,$H3138,TRUE,_xll.ohTrigger(RecalcTrigger,Trigger6M)),NA())</f>
        <v>1.290041981593501E-2</v>
      </c>
      <c r="M3138" s="183">
        <f>IFERROR(_xll.qlIndexFixing(Index1Y,$H3138,TRUE,_xll.ohTrigger(RecalcTrigger,Trigger1Y)),NA())</f>
        <v>1.3120139182718057E-2</v>
      </c>
      <c r="N3138" s="182">
        <f>IFERROR(_xll.qlIndexFixing(ONIndex1M,I3138,TRUE,_xll.ohTrigger(RecalcTrigger,Trigger1M)),NA())</f>
        <v>1.2574306293959836E-2</v>
      </c>
      <c r="O3138" s="44">
        <f>IFERROR(_xll.qlIndexFixing(ONIndex3M,I3138,TRUE,_xll.ohTrigger(RecalcTrigger,Trigger3M)),NA())</f>
        <v>1.2522120568059236E-2</v>
      </c>
      <c r="P3138" s="44">
        <f>IFERROR(_xll.qlIndexFixing(ONIndex6M,I3138,TRUE,_xll.ohTrigger(RecalcTrigger,Trigger6M)),NA())</f>
        <v>1.2809551327332969E-2</v>
      </c>
      <c r="Q3138" s="183">
        <f>IFERROR(_xll.qlIndexFixing(ONIndex1Y,I3138,TRUE,_xll.ohTrigger(RecalcTrigger,Trigger1Y)),NA())</f>
        <v>1.288614322903392E-2</v>
      </c>
    </row>
    <row r="3139" spans="2:17" x14ac:dyDescent="0.2">
      <c r="B3139" s="39" t="s">
        <v>42</v>
      </c>
      <c r="D3139" s="42">
        <f>_xll.qlCalendarAdvance(Calendar,$D3138,B3139,"f",FALSE)</f>
        <v>61477</v>
      </c>
      <c r="E3139" s="177">
        <f>_xll.qlInterestRateIndexValueDate(IndexON,D3139)</f>
        <v>61477</v>
      </c>
      <c r="F3139" s="193">
        <f>IFERROR(_xll.qlIndexFixing(IndexON,D3139,TRUE,_xll.ohTrigger(RecalcTrigger,TriggerON)),NA())</f>
        <v>1.2676461209366607E-2</v>
      </c>
      <c r="H3139" s="42">
        <f>_xll.qlCalendarAdvance(Calendar,$H3138,B3139,"f",FALSE)</f>
        <v>61477</v>
      </c>
      <c r="I3139" s="177">
        <f>_xll.qlInterestRateIndexValueDate(Index1M,$H3139)</f>
        <v>61479</v>
      </c>
      <c r="J3139" s="182">
        <f>IFERROR(_xll.qlIndexFixing(Index1M,$H3139,TRUE,_xll.ohTrigger(RecalcTrigger,Trigger1M)),NA())</f>
        <v>1.2591965192091104E-2</v>
      </c>
      <c r="K3139" s="44">
        <f>IFERROR(_xll.qlIndexFixing(Index3M,H3139,TRUE,_xll.ohTrigger(RecalcTrigger,Trigger3M)),NA())</f>
        <v>1.258543137346186E-2</v>
      </c>
      <c r="L3139" s="44">
        <f>IFERROR(_xll.qlIndexFixing(Index6M,$H3139,TRUE,_xll.ohTrigger(RecalcTrigger,Trigger6M)),NA())</f>
        <v>1.290445126260047E-2</v>
      </c>
      <c r="M3139" s="183">
        <f>IFERROR(_xll.qlIndexFixing(Index1Y,$H3139,TRUE,_xll.ohTrigger(RecalcTrigger,Trigger1Y)),NA())</f>
        <v>1.3125995215878036E-2</v>
      </c>
      <c r="N3139" s="182">
        <f>IFERROR(_xll.qlIndexFixing(ONIndex1M,I3139,TRUE,_xll.ohTrigger(RecalcTrigger,Trigger1M)),NA())</f>
        <v>1.2578145280888187E-2</v>
      </c>
      <c r="O3139" s="44">
        <f>IFERROR(_xll.qlIndexFixing(ONIndex3M,I3139,TRUE,_xll.ohTrigger(RecalcTrigger,Trigger3M)),NA())</f>
        <v>1.2527580564154484E-2</v>
      </c>
      <c r="P3139" s="44">
        <f>IFERROR(_xll.qlIndexFixing(ONIndex6M,I3139,TRUE,_xll.ohTrigger(RecalcTrigger,Trigger6M)),NA())</f>
        <v>1.2812990786090772E-2</v>
      </c>
      <c r="Q3139" s="183">
        <f>IFERROR(_xll.qlIndexFixing(ONIndex1Y,I3139,TRUE,_xll.ohTrigger(RecalcTrigger,Trigger1Y)),NA())</f>
        <v>1.2891133563259771E-2</v>
      </c>
    </row>
    <row r="3140" spans="2:17" x14ac:dyDescent="0.2">
      <c r="B3140" s="39" t="s">
        <v>42</v>
      </c>
      <c r="D3140" s="42">
        <f>_xll.qlCalendarAdvance(Calendar,$D3139,B3140,"f",FALSE)</f>
        <v>61485</v>
      </c>
      <c r="E3140" s="177">
        <f>_xll.qlInterestRateIndexValueDate(IndexON,D3140)</f>
        <v>61485</v>
      </c>
      <c r="F3140" s="193">
        <f>IFERROR(_xll.qlIndexFixing(IndexON,D3140,TRUE,_xll.ohTrigger(RecalcTrigger,TriggerON)),NA())</f>
        <v>1.2681149059075025E-2</v>
      </c>
      <c r="H3140" s="42">
        <f>_xll.qlCalendarAdvance(Calendar,$H3139,B3140,"f",FALSE)</f>
        <v>61485</v>
      </c>
      <c r="I3140" s="177">
        <f>_xll.qlInterestRateIndexValueDate(Index1M,$H3140)</f>
        <v>61487</v>
      </c>
      <c r="J3140" s="182">
        <f>IFERROR(_xll.qlIndexFixing(Index1M,$H3140,TRUE,_xll.ohTrigger(RecalcTrigger,Trigger1M)),NA())</f>
        <v>1.2596665596222426E-2</v>
      </c>
      <c r="K3140" s="44">
        <f>IFERROR(_xll.qlIndexFixing(Index3M,H3140,TRUE,_xll.ohTrigger(RecalcTrigger,Trigger3M)),NA())</f>
        <v>1.2595065222637996E-2</v>
      </c>
      <c r="L3140" s="44">
        <f>IFERROR(_xll.qlIndexFixing(Index6M,$H3140,TRUE,_xll.ohTrigger(RecalcTrigger,Trigger6M)),NA())</f>
        <v>1.2910082206858398E-2</v>
      </c>
      <c r="M3140" s="183">
        <f>IFERROR(_xll.qlIndexFixing(Index1Y,$H3140,TRUE,_xll.ohTrigger(RecalcTrigger,Trigger1Y)),NA())</f>
        <v>1.3133970472623985E-2</v>
      </c>
      <c r="N3140" s="182">
        <f>IFERROR(_xll.qlIndexFixing(ONIndex1M,I3140,TRUE,_xll.ohTrigger(RecalcTrigger,Trigger1M)),NA())</f>
        <v>1.2582853392908433E-2</v>
      </c>
      <c r="O3140" s="44">
        <f>IFERROR(_xll.qlIndexFixing(ONIndex3M,I3140,TRUE,_xll.ohTrigger(RecalcTrigger,Trigger3M)),NA())</f>
        <v>1.253449991640565E-2</v>
      </c>
      <c r="P3140" s="44">
        <f>IFERROR(_xll.qlIndexFixing(ONIndex6M,I3140,TRUE,_xll.ohTrigger(RecalcTrigger,Trigger6M)),NA())</f>
        <v>1.2817135548264247E-2</v>
      </c>
      <c r="Q3140" s="183">
        <f>IFERROR(_xll.qlIndexFixing(ONIndex1Y,I3140,TRUE,_xll.ohTrigger(RecalcTrigger,Trigger1Y)),NA())</f>
        <v>1.2897382593273221E-2</v>
      </c>
    </row>
    <row r="3141" spans="2:17" x14ac:dyDescent="0.2">
      <c r="B3141" s="39" t="s">
        <v>42</v>
      </c>
      <c r="D3141" s="42">
        <f>_xll.qlCalendarAdvance(Calendar,$D3140,B3141,"f",FALSE)</f>
        <v>61492</v>
      </c>
      <c r="E3141" s="177">
        <f>_xll.qlInterestRateIndexValueDate(IndexON,D3141)</f>
        <v>61492</v>
      </c>
      <c r="F3141" s="193">
        <f>IFERROR(_xll.qlIndexFixing(IndexON,D3141,TRUE,_xll.ohTrigger(RecalcTrigger,TriggerON)),NA())</f>
        <v>1.2685243676280322E-2</v>
      </c>
      <c r="H3141" s="42">
        <f>_xll.qlCalendarAdvance(Calendar,$H3140,B3141,"f",FALSE)</f>
        <v>61492</v>
      </c>
      <c r="I3141" s="177">
        <f>_xll.qlInterestRateIndexValueDate(Index1M,$H3141)</f>
        <v>61494</v>
      </c>
      <c r="J3141" s="182">
        <f>IFERROR(_xll.qlIndexFixing(Index1M,$H3141,TRUE,_xll.ohTrigger(RecalcTrigger,Trigger1M)),NA())</f>
        <v>1.2601249789959296E-2</v>
      </c>
      <c r="K3141" s="44">
        <f>IFERROR(_xll.qlIndexFixing(Index3M,H3141,TRUE,_xll.ohTrigger(RecalcTrigger,Trigger3M)),NA())</f>
        <v>1.2601668693087596E-2</v>
      </c>
      <c r="L3141" s="44">
        <f>IFERROR(_xll.qlIndexFixing(Index6M,$H3141,TRUE,_xll.ohTrigger(RecalcTrigger,Trigger6M)),NA())</f>
        <v>1.2914098342460208E-2</v>
      </c>
      <c r="M3141" s="183">
        <f>IFERROR(_xll.qlIndexFixing(Index1Y,$H3141,TRUE,_xll.ohTrigger(RecalcTrigger,Trigger1Y)),NA())</f>
        <v>1.3139800855388033E-2</v>
      </c>
      <c r="N3141" s="182">
        <f>IFERROR(_xll.qlIndexFixing(ONIndex1M,I3141,TRUE,_xll.ohTrigger(RecalcTrigger,Trigger1M)),NA())</f>
        <v>1.2587444804079695E-2</v>
      </c>
      <c r="O3141" s="44">
        <f>IFERROR(_xll.qlIndexFixing(ONIndex3M,I3141,TRUE,_xll.ohTrigger(RecalcTrigger,Trigger3M)),NA())</f>
        <v>1.2541149934301998E-2</v>
      </c>
      <c r="P3141" s="44">
        <f>IFERROR(_xll.qlIndexFixing(ONIndex6M,I3141,TRUE,_xll.ohTrigger(RecalcTrigger,Trigger6M)),NA())</f>
        <v>1.2821209984652526E-2</v>
      </c>
      <c r="Q3141" s="183">
        <f>IFERROR(_xll.qlIndexFixing(ONIndex1Y,I3141,TRUE,_xll.ohTrigger(RecalcTrigger,Trigger1Y)),NA())</f>
        <v>1.2903419440855046E-2</v>
      </c>
    </row>
    <row r="3142" spans="2:17" x14ac:dyDescent="0.2">
      <c r="B3142" s="39" t="s">
        <v>42</v>
      </c>
      <c r="D3142" s="42">
        <f>_xll.qlCalendarAdvance(Calendar,$D3141,B3142,"f",FALSE)</f>
        <v>61499</v>
      </c>
      <c r="E3142" s="177">
        <f>_xll.qlInterestRateIndexValueDate(IndexON,D3142)</f>
        <v>61499</v>
      </c>
      <c r="F3142" s="193">
        <f>IFERROR(_xll.qlIndexFixing(IndexON,D3142,TRUE,_xll.ohTrigger(RecalcTrigger,TriggerON)),NA())</f>
        <v>1.2689331507074186E-2</v>
      </c>
      <c r="H3142" s="42">
        <f>_xll.qlCalendarAdvance(Calendar,$H3141,B3142,"f",FALSE)</f>
        <v>61499</v>
      </c>
      <c r="I3142" s="177">
        <f>_xll.qlInterestRateIndexValueDate(Index1M,$H3142)</f>
        <v>61501</v>
      </c>
      <c r="J3142" s="182">
        <f>IFERROR(_xll.qlIndexFixing(Index1M,$H3142,TRUE,_xll.ohTrigger(RecalcTrigger,Trigger1M)),NA())</f>
        <v>1.2605826309793362E-2</v>
      </c>
      <c r="K3142" s="44">
        <f>IFERROR(_xll.qlIndexFixing(Index3M,H3142,TRUE,_xll.ohTrigger(RecalcTrigger,Trigger3M)),NA())</f>
        <v>1.2608260877195972E-2</v>
      </c>
      <c r="L3142" s="44">
        <f>IFERROR(_xll.qlIndexFixing(Index6M,$H3142,TRUE,_xll.ohTrigger(RecalcTrigger,Trigger6M)),NA())</f>
        <v>1.2918107628494619E-2</v>
      </c>
      <c r="M3142" s="183">
        <f>IFERROR(_xll.qlIndexFixing(Index1Y,$H3142,TRUE,_xll.ohTrigger(RecalcTrigger,Trigger1Y)),NA())</f>
        <v>1.3145619799632413E-2</v>
      </c>
      <c r="N3142" s="182">
        <f>IFERROR(_xll.qlIndexFixing(ONIndex1M,I3142,TRUE,_xll.ohTrigger(RecalcTrigger,Trigger1M)),NA())</f>
        <v>1.259202857871955E-2</v>
      </c>
      <c r="O3142" s="44">
        <f>IFERROR(_xll.qlIndexFixing(ONIndex3M,I3142,TRUE,_xll.ohTrigger(RecalcTrigger,Trigger3M)),NA())</f>
        <v>1.2547788865706622E-2</v>
      </c>
      <c r="P3142" s="44">
        <f>IFERROR(_xll.qlIndexFixing(ONIndex6M,I3142,TRUE,_xll.ohTrigger(RecalcTrigger,Trigger6M)),NA())</f>
        <v>1.2825277835348814E-2</v>
      </c>
      <c r="Q3142" s="183">
        <f>IFERROR(_xll.qlIndexFixing(ONIndex1Y,I3142,TRUE,_xll.ohTrigger(RecalcTrigger,Trigger1Y)),NA())</f>
        <v>1.2909445670610253E-2</v>
      </c>
    </row>
    <row r="3143" spans="2:17" x14ac:dyDescent="0.2">
      <c r="B3143" s="39" t="s">
        <v>42</v>
      </c>
      <c r="D3143" s="42">
        <f>_xll.qlCalendarAdvance(Calendar,$D3142,B3143,"f",FALSE)</f>
        <v>61506</v>
      </c>
      <c r="E3143" s="177">
        <f>_xll.qlInterestRateIndexValueDate(IndexON,D3143)</f>
        <v>61506</v>
      </c>
      <c r="F3143" s="193">
        <f>IFERROR(_xll.qlIndexFixing(IndexON,D3143,TRUE,_xll.ohTrigger(RecalcTrigger,TriggerON)),NA())</f>
        <v>1.2693412534030557E-2</v>
      </c>
      <c r="H3143" s="42">
        <f>_xll.qlCalendarAdvance(Calendar,$H3142,B3143,"f",FALSE)</f>
        <v>61506</v>
      </c>
      <c r="I3143" s="177">
        <f>_xll.qlInterestRateIndexValueDate(Index1M,$H3143)</f>
        <v>61508</v>
      </c>
      <c r="J3143" s="182">
        <f>IFERROR(_xll.qlIndexFixing(Index1M,$H3143,TRUE,_xll.ohTrigger(RecalcTrigger,Trigger1M)),NA())</f>
        <v>1.2610395135913376E-2</v>
      </c>
      <c r="K3143" s="44">
        <f>IFERROR(_xll.qlIndexFixing(Index3M,H3143,TRUE,_xll.ohTrigger(RecalcTrigger,Trigger3M)),NA())</f>
        <v>1.2614841746084949E-2</v>
      </c>
      <c r="L3143" s="44">
        <f>IFERROR(_xll.qlIndexFixing(Index6M,$H3143,TRUE,_xll.ohTrigger(RecalcTrigger,Trigger6M)),NA())</f>
        <v>1.2922110046737073E-2</v>
      </c>
      <c r="M3143" s="183">
        <f>IFERROR(_xll.qlIndexFixing(Index1Y,$H3143,TRUE,_xll.ohTrigger(RecalcTrigger,Trigger1Y)),NA())</f>
        <v>1.3151427277278659E-2</v>
      </c>
      <c r="N3143" s="182">
        <f>IFERROR(_xll.qlIndexFixing(ONIndex1M,I3143,TRUE,_xll.ohTrigger(RecalcTrigger,Trigger1M)),NA())</f>
        <v>1.2596604697003855E-2</v>
      </c>
      <c r="O3143" s="44">
        <f>IFERROR(_xll.qlIndexFixing(ONIndex3M,I3143,TRUE,_xll.ohTrigger(RecalcTrigger,Trigger3M)),NA())</f>
        <v>1.2554416681922476E-2</v>
      </c>
      <c r="P3143" s="44">
        <f>IFERROR(_xll.qlIndexFixing(ONIndex6M,I3143,TRUE,_xll.ohTrigger(RecalcTrigger,Trigger6M)),NA())</f>
        <v>1.2829339082207625E-2</v>
      </c>
      <c r="Q3143" s="183">
        <f>IFERROR(_xll.qlIndexFixing(ONIndex1Y,I3143,TRUE,_xll.ohTrigger(RecalcTrigger,Trigger1Y)),NA())</f>
        <v>1.2915461254880967E-2</v>
      </c>
    </row>
    <row r="3144" spans="2:17" x14ac:dyDescent="0.2">
      <c r="B3144" s="39" t="s">
        <v>42</v>
      </c>
      <c r="D3144" s="42">
        <f>_xll.qlCalendarAdvance(Calendar,$D3143,B3144,"f",FALSE)</f>
        <v>61513</v>
      </c>
      <c r="E3144" s="177">
        <f>_xll.qlInterestRateIndexValueDate(IndexON,D3144)</f>
        <v>61513</v>
      </c>
      <c r="F3144" s="193">
        <f>IFERROR(_xll.qlIndexFixing(IndexON,D3144,TRUE,_xll.ohTrigger(RecalcTrigger,TriggerON)),NA())</f>
        <v>1.2697486739483566E-2</v>
      </c>
      <c r="H3144" s="42">
        <f>_xll.qlCalendarAdvance(Calendar,$H3143,B3144,"f",FALSE)</f>
        <v>61513</v>
      </c>
      <c r="I3144" s="177">
        <f>_xll.qlInterestRateIndexValueDate(Index1M,$H3144)</f>
        <v>61515</v>
      </c>
      <c r="J3144" s="182">
        <f>IFERROR(_xll.qlIndexFixing(Index1M,$H3144,TRUE,_xll.ohTrigger(RecalcTrigger,Trigger1M)),NA())</f>
        <v>1.2614956248495193E-2</v>
      </c>
      <c r="K3144" s="44">
        <f>IFERROR(_xll.qlIndexFixing(Index3M,H3144,TRUE,_xll.ohTrigger(RecalcTrigger,Trigger3M)),NA())</f>
        <v>1.2621411270879752E-2</v>
      </c>
      <c r="L3144" s="44">
        <f>IFERROR(_xll.qlIndexFixing(Index6M,$H3144,TRUE,_xll.ohTrigger(RecalcTrigger,Trigger6M)),NA())</f>
        <v>1.2926105578961285E-2</v>
      </c>
      <c r="M3144" s="183">
        <f>IFERROR(_xll.qlIndexFixing(Index1Y,$H3144,TRUE,_xll.ohTrigger(RecalcTrigger,Trigger1Y)),NA())</f>
        <v>1.3157223260246998E-2</v>
      </c>
      <c r="N3144" s="182">
        <f>IFERROR(_xll.qlIndexFixing(ONIndex1M,I3144,TRUE,_xll.ohTrigger(RecalcTrigger,Trigger1M)),NA())</f>
        <v>1.2601173139188404E-2</v>
      </c>
      <c r="O3144" s="44">
        <f>IFERROR(_xll.qlIndexFixing(ONIndex3M,I3144,TRUE,_xll.ohTrigger(RecalcTrigger,Trigger3M)),NA())</f>
        <v>1.2561033354172579E-2</v>
      </c>
      <c r="P3144" s="44">
        <f>IFERROR(_xll.qlIndexFixing(ONIndex6M,I3144,TRUE,_xll.ohTrigger(RecalcTrigger,Trigger6M)),NA())</f>
        <v>1.2833393707323282E-2</v>
      </c>
      <c r="Q3144" s="183">
        <f>IFERROR(_xll.qlIndexFixing(ONIndex1Y,I3144,TRUE,_xll.ohTrigger(RecalcTrigger,Trigger1Y)),NA())</f>
        <v>1.2921466166568862E-2</v>
      </c>
    </row>
    <row r="3145" spans="2:17" x14ac:dyDescent="0.2">
      <c r="B3145" s="39" t="s">
        <v>42</v>
      </c>
      <c r="D3145" s="42">
        <f>_xll.qlCalendarAdvance(Calendar,$D3144,B3145,"f",FALSE)</f>
        <v>61520</v>
      </c>
      <c r="E3145" s="177">
        <f>_xll.qlInterestRateIndexValueDate(IndexON,D3145)</f>
        <v>61520</v>
      </c>
      <c r="F3145" s="193">
        <f>IFERROR(_xll.qlIndexFixing(IndexON,D3145,TRUE,_xll.ohTrigger(RecalcTrigger,TriggerON)),NA())</f>
        <v>1.2701554105767343E-2</v>
      </c>
      <c r="H3145" s="42">
        <f>_xll.qlCalendarAdvance(Calendar,$H3144,B3145,"f",FALSE)</f>
        <v>61520</v>
      </c>
      <c r="I3145" s="177">
        <f>_xll.qlInterestRateIndexValueDate(Index1M,$H3145)</f>
        <v>61522</v>
      </c>
      <c r="J3145" s="182">
        <f>IFERROR(_xll.qlIndexFixing(Index1M,$H3145,TRUE,_xll.ohTrigger(RecalcTrigger,Trigger1M)),NA())</f>
        <v>1.2619509627735302E-2</v>
      </c>
      <c r="K3145" s="44">
        <f>IFERROR(_xll.qlIndexFixing(Index3M,H3145,TRUE,_xll.ohTrigger(RecalcTrigger,Trigger3M)),NA())</f>
        <v>1.2627969422703052E-2</v>
      </c>
      <c r="L3145" s="44">
        <f>IFERROR(_xll.qlIndexFixing(Index6M,$H3145,TRUE,_xll.ohTrigger(RecalcTrigger,Trigger6M)),NA())</f>
        <v>1.2930094206942267E-2</v>
      </c>
      <c r="M3145" s="183">
        <f>IFERROR(_xll.qlIndexFixing(Index1Y,$H3145,TRUE,_xll.ohTrigger(RecalcTrigger,Trigger1Y)),NA())</f>
        <v>1.3163007720457439E-2</v>
      </c>
      <c r="N3145" s="182">
        <f>IFERROR(_xll.qlIndexFixing(ONIndex1M,I3145,TRUE,_xll.ohTrigger(RecalcTrigger,Trigger1M)),NA())</f>
        <v>1.2605733885688863E-2</v>
      </c>
      <c r="O3145" s="44">
        <f>IFERROR(_xll.qlIndexFixing(ONIndex3M,I3145,TRUE,_xll.ohTrigger(RecalcTrigger,Trigger3M)),NA())</f>
        <v>1.2567638853759888E-2</v>
      </c>
      <c r="P3145" s="44">
        <f>IFERROR(_xll.qlIndexFixing(ONIndex6M,I3145,TRUE,_xll.ohTrigger(RecalcTrigger,Trigger6M)),NA())</f>
        <v>1.2837441692470364E-2</v>
      </c>
      <c r="Q3145" s="183">
        <f>IFERROR(_xll.qlIndexFixing(ONIndex1Y,I3145,TRUE,_xll.ohTrigger(RecalcTrigger,Trigger1Y)),NA())</f>
        <v>1.292746037769632E-2</v>
      </c>
    </row>
    <row r="3146" spans="2:17" x14ac:dyDescent="0.2">
      <c r="B3146" s="39" t="s">
        <v>42</v>
      </c>
      <c r="D3146" s="42">
        <f>_xll.qlCalendarAdvance(Calendar,$D3145,B3146,"f",FALSE)</f>
        <v>61527</v>
      </c>
      <c r="E3146" s="177">
        <f>_xll.qlInterestRateIndexValueDate(IndexON,D3146)</f>
        <v>61527</v>
      </c>
      <c r="F3146" s="193">
        <f>IFERROR(_xll.qlIndexFixing(IndexON,D3146,TRUE,_xll.ohTrigger(RecalcTrigger,TriggerON)),NA())</f>
        <v>1.2705614615136085E-2</v>
      </c>
      <c r="H3146" s="42">
        <f>_xll.qlCalendarAdvance(Calendar,$H3145,B3146,"f",FALSE)</f>
        <v>61527</v>
      </c>
      <c r="I3146" s="177">
        <f>_xll.qlInterestRateIndexValueDate(Index1M,$H3146)</f>
        <v>61529</v>
      </c>
      <c r="J3146" s="182">
        <f>IFERROR(_xll.qlIndexFixing(Index1M,$H3146,TRUE,_xll.ohTrigger(RecalcTrigger,Trigger1M)),NA())</f>
        <v>1.2624055253809561E-2</v>
      </c>
      <c r="K3146" s="44">
        <f>IFERROR(_xll.qlIndexFixing(Index3M,H3146,TRUE,_xll.ohTrigger(RecalcTrigger,Trigger3M)),NA())</f>
        <v>1.2634516172679229E-2</v>
      </c>
      <c r="L3146" s="44">
        <f>IFERROR(_xll.qlIndexFixing(Index6M,$H3146,TRUE,_xll.ohTrigger(RecalcTrigger,Trigger6M)),NA())</f>
        <v>1.2934075912454594E-2</v>
      </c>
      <c r="M3146" s="183">
        <f>IFERROR(_xll.qlIndexFixing(Index1Y,$H3146,TRUE,_xll.ohTrigger(RecalcTrigger,Trigger1Y)),NA())</f>
        <v>1.3168780629829993E-2</v>
      </c>
      <c r="N3146" s="182">
        <f>IFERROR(_xll.qlIndexFixing(ONIndex1M,I3146,TRUE,_xll.ohTrigger(RecalcTrigger,Trigger1M)),NA())</f>
        <v>1.2610286916361346E-2</v>
      </c>
      <c r="O3146" s="44">
        <f>IFERROR(_xll.qlIndexFixing(ONIndex3M,I3146,TRUE,_xll.ohTrigger(RecalcTrigger,Trigger3M)),NA())</f>
        <v>1.2574233151907421E-2</v>
      </c>
      <c r="P3146" s="44">
        <f>IFERROR(_xll.qlIndexFixing(ONIndex6M,I3146,TRUE,_xll.ohTrigger(RecalcTrigger,Trigger6M)),NA())</f>
        <v>1.284148301982313E-2</v>
      </c>
      <c r="Q3146" s="183">
        <f>IFERROR(_xll.qlIndexFixing(ONIndex1Y,I3146,TRUE,_xll.ohTrigger(RecalcTrigger,Trigger1Y)),NA())</f>
        <v>1.2933443860925209E-2</v>
      </c>
    </row>
    <row r="3147" spans="2:17" x14ac:dyDescent="0.2">
      <c r="B3147" s="39" t="s">
        <v>42</v>
      </c>
      <c r="D3147" s="42">
        <f>_xll.qlCalendarAdvance(Calendar,$D3146,B3147,"f",FALSE)</f>
        <v>61534</v>
      </c>
      <c r="E3147" s="177">
        <f>_xll.qlInterestRateIndexValueDate(IndexON,D3147)</f>
        <v>61534</v>
      </c>
      <c r="F3147" s="193">
        <f>IFERROR(_xll.qlIndexFixing(IndexON,D3147,TRUE,_xll.ohTrigger(RecalcTrigger,TriggerON)),NA())</f>
        <v>1.270966825016373E-2</v>
      </c>
      <c r="H3147" s="42">
        <f>_xll.qlCalendarAdvance(Calendar,$H3146,B3147,"f",FALSE)</f>
        <v>61534</v>
      </c>
      <c r="I3147" s="177">
        <f>_xll.qlInterestRateIndexValueDate(Index1M,$H3147)</f>
        <v>61536</v>
      </c>
      <c r="J3147" s="182">
        <f>IFERROR(_xll.qlIndexFixing(Index1M,$H3147,TRUE,_xll.ohTrigger(RecalcTrigger,Trigger1M)),NA())</f>
        <v>1.2628593106906718E-2</v>
      </c>
      <c r="K3147" s="44">
        <f>IFERROR(_xll.qlIndexFixing(Index3M,H3147,TRUE,_xll.ohTrigger(RecalcTrigger,Trigger3M)),NA())</f>
        <v>1.2641051491930951E-2</v>
      </c>
      <c r="L3147" s="44">
        <f>IFERROR(_xll.qlIndexFixing(Index6M,$H3147,TRUE,_xll.ohTrigger(RecalcTrigger,Trigger6M)),NA())</f>
        <v>1.2938050677271986E-2</v>
      </c>
      <c r="M3147" s="183">
        <f>IFERROR(_xll.qlIndexFixing(Index1Y,$H3147,TRUE,_xll.ohTrigger(RecalcTrigger,Trigger1Y)),NA())</f>
        <v>1.3174541960284884E-2</v>
      </c>
      <c r="N3147" s="182">
        <f>IFERROR(_xll.qlIndexFixing(ONIndex1M,I3147,TRUE,_xll.ohTrigger(RecalcTrigger,Trigger1M)),NA())</f>
        <v>1.2614832211701454E-2</v>
      </c>
      <c r="O3147" s="44">
        <f>IFERROR(_xll.qlIndexFixing(ONIndex3M,I3147,TRUE,_xll.ohTrigger(RecalcTrigger,Trigger3M)),NA())</f>
        <v>1.258081621999807E-2</v>
      </c>
      <c r="P3147" s="44">
        <f>IFERROR(_xll.qlIndexFixing(ONIndex6M,I3147,TRUE,_xll.ohTrigger(RecalcTrigger,Trigger6M)),NA())</f>
        <v>1.2845517671076223E-2</v>
      </c>
      <c r="Q3147" s="183">
        <f>IFERROR(_xll.qlIndexFixing(ONIndex1Y,I3147,TRUE,_xll.ohTrigger(RecalcTrigger,Trigger1Y)),NA())</f>
        <v>1.2939416588917396E-2</v>
      </c>
    </row>
    <row r="3148" spans="2:17" x14ac:dyDescent="0.2">
      <c r="B3148" s="39" t="s">
        <v>42</v>
      </c>
      <c r="D3148" s="42">
        <f>_xll.qlCalendarAdvance(Calendar,$D3147,B3148,"f",FALSE)</f>
        <v>61541</v>
      </c>
      <c r="E3148" s="177">
        <f>_xll.qlInterestRateIndexValueDate(IndexON,D3148)</f>
        <v>61541</v>
      </c>
      <c r="F3148" s="193">
        <f>IFERROR(_xll.qlIndexFixing(IndexON,D3148,TRUE,_xll.ohTrigger(RecalcTrigger,TriggerON)),NA())</f>
        <v>1.2713714993184411E-2</v>
      </c>
      <c r="H3148" s="42">
        <f>_xll.qlCalendarAdvance(Calendar,$H3147,B3148,"f",FALSE)</f>
        <v>61541</v>
      </c>
      <c r="I3148" s="177">
        <f>_xll.qlInterestRateIndexValueDate(Index1M,$H3148)</f>
        <v>61543</v>
      </c>
      <c r="J3148" s="182">
        <f>IFERROR(_xll.qlIndexFixing(Index1M,$H3148,TRUE,_xll.ohTrigger(RecalcTrigger,Trigger1M)),NA())</f>
        <v>1.2633667619932065E-2</v>
      </c>
      <c r="K3148" s="44">
        <f>IFERROR(_xll.qlIndexFixing(Index3M,H3148,TRUE,_xll.ohTrigger(RecalcTrigger,Trigger3M)),NA())</f>
        <v>1.2645518169383122E-2</v>
      </c>
      <c r="L3148" s="44">
        <f>IFERROR(_xll.qlIndexFixing(Index6M,$H3148,TRUE,_xll.ohTrigger(RecalcTrigger,Trigger6M)),NA())</f>
        <v>1.2942018483169882E-2</v>
      </c>
      <c r="M3148" s="183">
        <f>IFERROR(_xll.qlIndexFixing(Index1Y,$H3148,TRUE,_xll.ohTrigger(RecalcTrigger,Trigger1Y)),NA())</f>
        <v>1.3178361871247879E-2</v>
      </c>
      <c r="N3148" s="182">
        <f>IFERROR(_xll.qlIndexFixing(ONIndex1M,I3148,TRUE,_xll.ohTrigger(RecalcTrigger,Trigger1M)),NA())</f>
        <v>1.261936975180511E-2</v>
      </c>
      <c r="O3148" s="44">
        <f>IFERROR(_xll.qlIndexFixing(ONIndex3M,I3148,TRUE,_xll.ohTrigger(RecalcTrigger,Trigger3M)),NA())</f>
        <v>1.258738802933479E-2</v>
      </c>
      <c r="P3148" s="44">
        <f>IFERROR(_xll.qlIndexFixing(ONIndex6M,I3148,TRUE,_xll.ohTrigger(RecalcTrigger,Trigger6M)),NA())</f>
        <v>1.2849545628323966E-2</v>
      </c>
      <c r="Q3148" s="183">
        <f>IFERROR(_xll.qlIndexFixing(ONIndex1Y,I3148,TRUE,_xll.ohTrigger(RecalcTrigger,Trigger1Y)),NA())</f>
        <v>1.294537853393507E-2</v>
      </c>
    </row>
    <row r="3149" spans="2:17" x14ac:dyDescent="0.2">
      <c r="B3149" s="39" t="s">
        <v>42</v>
      </c>
      <c r="D3149" s="42">
        <f>_xll.qlCalendarAdvance(Calendar,$D3148,B3149,"f",FALSE)</f>
        <v>61548</v>
      </c>
      <c r="E3149" s="177">
        <f>_xll.qlInterestRateIndexValueDate(IndexON,D3149)</f>
        <v>61548</v>
      </c>
      <c r="F3149" s="193">
        <f>IFERROR(_xll.qlIndexFixing(IndexON,D3149,TRUE,_xll.ohTrigger(RecalcTrigger,TriggerON)),NA())</f>
        <v>1.2717754826612193E-2</v>
      </c>
      <c r="H3149" s="42">
        <f>_xll.qlCalendarAdvance(Calendar,$H3148,B3149,"f",FALSE)</f>
        <v>61548</v>
      </c>
      <c r="I3149" s="177">
        <f>_xll.qlInterestRateIndexValueDate(Index1M,$H3149)</f>
        <v>61550</v>
      </c>
      <c r="J3149" s="182">
        <f>IFERROR(_xll.qlIndexFixing(Index1M,$H3149,TRUE,_xll.ohTrigger(RecalcTrigger,Trigger1M)),NA())</f>
        <v>1.2637645414891211E-2</v>
      </c>
      <c r="K3149" s="44">
        <f>IFERROR(_xll.qlIndexFixing(Index3M,H3149,TRUE,_xll.ohTrigger(RecalcTrigger,Trigger3M)),NA())</f>
        <v>1.2654087722753438E-2</v>
      </c>
      <c r="L3149" s="44">
        <f>IFERROR(_xll.qlIndexFixing(Index6M,$H3149,TRUE,_xll.ohTrigger(RecalcTrigger,Trigger6M)),NA())</f>
        <v>1.2945979311921567E-2</v>
      </c>
      <c r="M3149" s="183">
        <f>IFERROR(_xll.qlIndexFixing(Index1Y,$H3149,TRUE,_xll.ohTrigger(RecalcTrigger,Trigger1Y)),NA())</f>
        <v>1.3186029772118019E-2</v>
      </c>
      <c r="N3149" s="182">
        <f>IFERROR(_xll.qlIndexFixing(ONIndex1M,I3149,TRUE,_xll.ohTrigger(RecalcTrigger,Trigger1M)),NA())</f>
        <v>1.2623899516928105E-2</v>
      </c>
      <c r="O3149" s="44">
        <f>IFERROR(_xll.qlIndexFixing(ONIndex3M,I3149,TRUE,_xll.ohTrigger(RecalcTrigger,Trigger3M)),NA())</f>
        <v>1.2593948550980727E-2</v>
      </c>
      <c r="P3149" s="44">
        <f>IFERROR(_xll.qlIndexFixing(ONIndex6M,I3149,TRUE,_xll.ohTrigger(RecalcTrigger,Trigger6M)),NA())</f>
        <v>1.2853566873340938E-2</v>
      </c>
      <c r="Q3149" s="183">
        <f>IFERROR(_xll.qlIndexFixing(ONIndex1Y,I3149,TRUE,_xll.ohTrigger(RecalcTrigger,Trigger1Y)),NA())</f>
        <v>1.2951329668560163E-2</v>
      </c>
    </row>
    <row r="3150" spans="2:17" x14ac:dyDescent="0.2">
      <c r="B3150" s="39" t="s">
        <v>42</v>
      </c>
      <c r="D3150" s="42">
        <f>_xll.qlCalendarAdvance(Calendar,$D3149,B3150,"f",FALSE)</f>
        <v>61555</v>
      </c>
      <c r="E3150" s="177">
        <f>_xll.qlInterestRateIndexValueDate(IndexON,D3150)</f>
        <v>61555</v>
      </c>
      <c r="F3150" s="193">
        <f>IFERROR(_xll.qlIndexFixing(IndexON,D3150,TRUE,_xll.ohTrigger(RecalcTrigger,TriggerON)),NA())</f>
        <v>1.2721787732781209E-2</v>
      </c>
      <c r="H3150" s="42">
        <f>_xll.qlCalendarAdvance(Calendar,$H3149,B3150,"f",FALSE)</f>
        <v>61555</v>
      </c>
      <c r="I3150" s="177">
        <f>_xll.qlInterestRateIndexValueDate(Index1M,$H3150)</f>
        <v>61557</v>
      </c>
      <c r="J3150" s="182">
        <f>IFERROR(_xll.qlIndexFixing(Index1M,$H3150,TRUE,_xll.ohTrigger(RecalcTrigger,Trigger1M)),NA())</f>
        <v>1.264215983015347E-2</v>
      </c>
      <c r="K3150" s="44">
        <f>IFERROR(_xll.qlIndexFixing(Index3M,H3150,TRUE,_xll.ohTrigger(RecalcTrigger,Trigger3M)),NA())</f>
        <v>1.2660588576571251E-2</v>
      </c>
      <c r="L3150" s="44">
        <f>IFERROR(_xll.qlIndexFixing(Index6M,$H3150,TRUE,_xll.ohTrigger(RecalcTrigger,Trigger6M)),NA())</f>
        <v>1.294993314530248E-2</v>
      </c>
      <c r="M3150" s="183">
        <f>IFERROR(_xll.qlIndexFixing(Index1Y,$H3150,TRUE,_xll.ohTrigger(RecalcTrigger,Trigger1Y)),NA())</f>
        <v>1.3191756197334974E-2</v>
      </c>
      <c r="N3150" s="182">
        <f>IFERROR(_xll.qlIndexFixing(ONIndex1M,I3150,TRUE,_xll.ohTrigger(RecalcTrigger,Trigger1M)),NA())</f>
        <v>1.2628421487086428E-2</v>
      </c>
      <c r="O3150" s="44">
        <f>IFERROR(_xll.qlIndexFixing(ONIndex3M,I3150,TRUE,_xll.ohTrigger(RecalcTrigger,Trigger3M)),NA())</f>
        <v>1.260049775639871E-2</v>
      </c>
      <c r="P3150" s="44">
        <f>IFERROR(_xll.qlIndexFixing(ONIndex6M,I3150,TRUE,_xll.ohTrigger(RecalcTrigger,Trigger6M)),NA())</f>
        <v>1.2857581388221462E-2</v>
      </c>
      <c r="Q3150" s="183">
        <f>IFERROR(_xll.qlIndexFixing(ONIndex1Y,I3150,TRUE,_xll.ohTrigger(RecalcTrigger,Trigger1Y)),NA())</f>
        <v>1.2957269965214735E-2</v>
      </c>
    </row>
    <row r="3151" spans="2:17" x14ac:dyDescent="0.2">
      <c r="B3151" s="39" t="s">
        <v>42</v>
      </c>
      <c r="D3151" s="42">
        <f>_xll.qlCalendarAdvance(Calendar,$D3150,B3151,"f",FALSE)</f>
        <v>61562</v>
      </c>
      <c r="E3151" s="177">
        <f>_xll.qlInterestRateIndexValueDate(IndexON,D3151)</f>
        <v>61562</v>
      </c>
      <c r="F3151" s="193">
        <f>IFERROR(_xll.qlIndexFixing(IndexON,D3151,TRUE,_xll.ohTrigger(RecalcTrigger,TriggerON)),NA())</f>
        <v>1.2725813694105526E-2</v>
      </c>
      <c r="H3151" s="42">
        <f>_xll.qlCalendarAdvance(Calendar,$H3150,B3151,"f",FALSE)</f>
        <v>61562</v>
      </c>
      <c r="I3151" s="177">
        <f>_xll.qlInterestRateIndexValueDate(Index1M,$H3151)</f>
        <v>61564</v>
      </c>
      <c r="J3151" s="182">
        <f>IFERROR(_xll.qlIndexFixing(Index1M,$H3151,TRUE,_xll.ohTrigger(RecalcTrigger,Trigger1M)),NA())</f>
        <v>1.264666639317558E-2</v>
      </c>
      <c r="K3151" s="44">
        <f>IFERROR(_xll.qlIndexFixing(Index3M,H3151,TRUE,_xll.ohTrigger(RecalcTrigger,Trigger3M)),NA())</f>
        <v>1.2667077884157007E-2</v>
      </c>
      <c r="L3151" s="44">
        <f>IFERROR(_xll.qlIndexFixing(Index6M,$H3151,TRUE,_xll.ohTrigger(RecalcTrigger,Trigger6M)),NA())</f>
        <v>1.2953879965085045E-2</v>
      </c>
      <c r="M3151" s="183">
        <f>IFERROR(_xll.qlIndexFixing(Index1Y,$H3151,TRUE,_xll.ohTrigger(RecalcTrigger,Trigger1Y)),NA())</f>
        <v>1.3197470931310384E-2</v>
      </c>
      <c r="N3151" s="182">
        <f>IFERROR(_xll.qlIndexFixing(ONIndex1M,I3151,TRUE,_xll.ohTrigger(RecalcTrigger,Trigger1M)),NA())</f>
        <v>1.2632935642855614E-2</v>
      </c>
      <c r="O3151" s="44">
        <f>IFERROR(_xll.qlIndexFixing(ONIndex3M,I3151,TRUE,_xll.ohTrigger(RecalcTrigger,Trigger3M)),NA())</f>
        <v>1.2607035616651885E-2</v>
      </c>
      <c r="P3151" s="44">
        <f>IFERROR(_xll.qlIndexFixing(ONIndex6M,I3151,TRUE,_xll.ohTrigger(RecalcTrigger,Trigger6M)),NA())</f>
        <v>1.2861589154899988E-2</v>
      </c>
      <c r="Q3151" s="183">
        <f>IFERROR(_xll.qlIndexFixing(ONIndex1Y,I3151,TRUE,_xll.ohTrigger(RecalcTrigger,Trigger1Y)),NA())</f>
        <v>1.2963199396560654E-2</v>
      </c>
    </row>
    <row r="3152" spans="2:17" x14ac:dyDescent="0.2">
      <c r="B3152" s="39" t="s">
        <v>42</v>
      </c>
      <c r="D3152" s="42">
        <f>_xll.qlCalendarAdvance(Calendar,$D3151,B3152,"f",FALSE)</f>
        <v>61569</v>
      </c>
      <c r="E3152" s="177">
        <f>_xll.qlInterestRateIndexValueDate(IndexON,D3152)</f>
        <v>61569</v>
      </c>
      <c r="F3152" s="193">
        <f>IFERROR(_xll.qlIndexFixing(IndexON,D3152,TRUE,_xll.ohTrigger(RecalcTrigger,TriggerON)),NA())</f>
        <v>1.2729832692919274E-2</v>
      </c>
      <c r="H3152" s="42">
        <f>_xll.qlCalendarAdvance(Calendar,$H3151,B3152,"f",FALSE)</f>
        <v>61569</v>
      </c>
      <c r="I3152" s="177">
        <f>_xll.qlInterestRateIndexValueDate(Index1M,$H3152)</f>
        <v>61571</v>
      </c>
      <c r="J3152" s="182">
        <f>IFERROR(_xll.qlIndexFixing(Index1M,$H3152,TRUE,_xll.ohTrigger(RecalcTrigger,Trigger1M)),NA())</f>
        <v>1.2651165084138556E-2</v>
      </c>
      <c r="K3152" s="44">
        <f>IFERROR(_xll.qlIndexFixing(Index3M,H3152,TRUE,_xll.ohTrigger(RecalcTrigger,Trigger3M)),NA())</f>
        <v>1.2673555616635083E-2</v>
      </c>
      <c r="L3152" s="44">
        <f>IFERROR(_xll.qlIndexFixing(Index6M,$H3152,TRUE,_xll.ohTrigger(RecalcTrigger,Trigger6M)),NA())</f>
        <v>1.2957819753044268E-2</v>
      </c>
      <c r="M3152" s="183">
        <f>IFERROR(_xll.qlIndexFixing(Index1Y,$H3152,TRUE,_xll.ohTrigger(RecalcTrigger,Trigger1Y)),NA())</f>
        <v>1.3203173945962954E-2</v>
      </c>
      <c r="N3152" s="182">
        <f>IFERROR(_xll.qlIndexFixing(ONIndex1M,I3152,TRUE,_xll.ohTrigger(RecalcTrigger,Trigger1M)),NA())</f>
        <v>1.2637441964171714E-2</v>
      </c>
      <c r="O3152" s="44">
        <f>IFERROR(_xll.qlIndexFixing(ONIndex3M,I3152,TRUE,_xll.ohTrigger(RecalcTrigger,Trigger3M)),NA())</f>
        <v>1.2613562103442888E-2</v>
      </c>
      <c r="P3152" s="44">
        <f>IFERROR(_xll.qlIndexFixing(ONIndex6M,I3152,TRUE,_xll.ohTrigger(RecalcTrigger,Trigger6M)),NA())</f>
        <v>1.2865590155151096E-2</v>
      </c>
      <c r="Q3152" s="183">
        <f>IFERROR(_xll.qlIndexFixing(ONIndex1Y,I3152,TRUE,_xll.ohTrigger(RecalcTrigger,Trigger1Y)),NA())</f>
        <v>1.2969117934860108E-2</v>
      </c>
    </row>
    <row r="3153" spans="2:17" x14ac:dyDescent="0.2">
      <c r="B3153" s="39" t="s">
        <v>42</v>
      </c>
      <c r="D3153" s="42">
        <f>_xll.qlCalendarAdvance(Calendar,$D3152,B3153,"f",FALSE)</f>
        <v>61576</v>
      </c>
      <c r="E3153" s="177">
        <f>_xll.qlInterestRateIndexValueDate(IndexON,D3153)</f>
        <v>61576</v>
      </c>
      <c r="F3153" s="193">
        <f>IFERROR(_xll.qlIndexFixing(IndexON,D3153,TRUE,_xll.ohTrigger(RecalcTrigger,TriggerON)),NA())</f>
        <v>1.2733844711636522E-2</v>
      </c>
      <c r="H3153" s="42">
        <f>_xll.qlCalendarAdvance(Calendar,$H3152,B3153,"f",FALSE)</f>
        <v>61576</v>
      </c>
      <c r="I3153" s="177">
        <f>_xll.qlInterestRateIndexValueDate(Index1M,$H3153)</f>
        <v>61578</v>
      </c>
      <c r="J3153" s="182">
        <f>IFERROR(_xll.qlIndexFixing(Index1M,$H3153,TRUE,_xll.ohTrigger(RecalcTrigger,Trigger1M)),NA())</f>
        <v>1.2655655883228572E-2</v>
      </c>
      <c r="K3153" s="44">
        <f>IFERROR(_xll.qlIndexFixing(Index3M,H3153,TRUE,_xll.ohTrigger(RecalcTrigger,Trigger3M)),NA())</f>
        <v>1.2680021745128152E-2</v>
      </c>
      <c r="L3153" s="44">
        <f>IFERROR(_xll.qlIndexFixing(Index6M,$H3153,TRUE,_xll.ohTrigger(RecalcTrigger,Trigger6M)),NA())</f>
        <v>1.29617524909543E-2</v>
      </c>
      <c r="M3153" s="183">
        <f>IFERROR(_xll.qlIndexFixing(Index1Y,$H3153,TRUE,_xll.ohTrigger(RecalcTrigger,Trigger1Y)),NA())</f>
        <v>1.3208865213211164E-2</v>
      </c>
      <c r="N3153" s="182">
        <f>IFERROR(_xll.qlIndexFixing(ONIndex1M,I3153,TRUE,_xll.ohTrigger(RecalcTrigger,Trigger1M)),NA())</f>
        <v>1.2641940431370458E-2</v>
      </c>
      <c r="O3153" s="44">
        <f>IFERROR(_xll.qlIndexFixing(ONIndex3M,I3153,TRUE,_xll.ohTrigger(RecalcTrigger,Trigger3M)),NA())</f>
        <v>1.2620077187515122E-2</v>
      </c>
      <c r="P3153" s="44">
        <f>IFERROR(_xll.qlIndexFixing(ONIndex6M,I3153,TRUE,_xll.ohTrigger(RecalcTrigger,Trigger6M)),NA())</f>
        <v>1.2869584371069109E-2</v>
      </c>
      <c r="Q3153" s="183">
        <f>IFERROR(_xll.qlIndexFixing(ONIndex1Y,I3153,TRUE,_xll.ohTrigger(RecalcTrigger,Trigger1Y)),NA())</f>
        <v>1.297502555269503E-2</v>
      </c>
    </row>
    <row r="3154" spans="2:17" x14ac:dyDescent="0.2">
      <c r="B3154" s="39" t="s">
        <v>42</v>
      </c>
      <c r="D3154" s="42">
        <f>_xll.qlCalendarAdvance(Calendar,$D3153,B3154,"f",FALSE)</f>
        <v>61583</v>
      </c>
      <c r="E3154" s="177">
        <f>_xll.qlInterestRateIndexValueDate(IndexON,D3154)</f>
        <v>61583</v>
      </c>
      <c r="F3154" s="193">
        <f>IFERROR(_xll.qlIndexFixing(IndexON,D3154,TRUE,_xll.ohTrigger(RecalcTrigger,TriggerON)),NA())</f>
        <v>1.2737849732671336E-2</v>
      </c>
      <c r="H3154" s="42">
        <f>_xll.qlCalendarAdvance(Calendar,$H3153,B3154,"f",FALSE)</f>
        <v>61583</v>
      </c>
      <c r="I3154" s="177">
        <f>_xll.qlInterestRateIndexValueDate(Index1M,$H3154)</f>
        <v>61585</v>
      </c>
      <c r="J3154" s="182">
        <f>IFERROR(_xll.qlIndexFixing(Index1M,$H3154,TRUE,_xll.ohTrigger(RecalcTrigger,Trigger1M)),NA())</f>
        <v>1.2660138770629218E-2</v>
      </c>
      <c r="K3154" s="44">
        <f>IFERROR(_xll.qlIndexFixing(Index3M,H3154,TRUE,_xll.ohTrigger(RecalcTrigger,Trigger3M)),NA())</f>
        <v>1.2686476240757187E-2</v>
      </c>
      <c r="L3154" s="44">
        <f>IFERROR(_xll.qlIndexFixing(Index6M,$H3154,TRUE,_xll.ohTrigger(RecalcTrigger,Trigger6M)),NA())</f>
        <v>1.2965678160589285E-2</v>
      </c>
      <c r="M3154" s="183">
        <f>IFERROR(_xll.qlIndexFixing(Index1Y,$H3154,TRUE,_xll.ohTrigger(RecalcTrigger,Trigger1Y)),NA())</f>
        <v>1.3214544704973068E-2</v>
      </c>
      <c r="N3154" s="182">
        <f>IFERROR(_xll.qlIndexFixing(ONIndex1M,I3154,TRUE,_xll.ohTrigger(RecalcTrigger,Trigger1M)),NA())</f>
        <v>1.2646431024627702E-2</v>
      </c>
      <c r="O3154" s="44">
        <f>IFERROR(_xll.qlIndexFixing(ONIndex3M,I3154,TRUE,_xll.ohTrigger(RecalcTrigger,Trigger3M)),NA())</f>
        <v>1.262658084041135E-2</v>
      </c>
      <c r="P3154" s="44">
        <f>IFERROR(_xll.qlIndexFixing(ONIndex6M,I3154,TRUE,_xll.ohTrigger(RecalcTrigger,Trigger6M)),NA())</f>
        <v>1.2873571784508542E-2</v>
      </c>
      <c r="Q3154" s="183">
        <f>IFERROR(_xll.qlIndexFixing(ONIndex1Y,I3154,TRUE,_xll.ohTrigger(RecalcTrigger,Trigger1Y)),NA())</f>
        <v>1.2980922222647351E-2</v>
      </c>
    </row>
    <row r="3155" spans="2:17" x14ac:dyDescent="0.2">
      <c r="B3155" s="39" t="s">
        <v>42</v>
      </c>
      <c r="D3155" s="42">
        <f>_xll.qlCalendarAdvance(Calendar,$D3154,B3155,"f",FALSE)</f>
        <v>61590</v>
      </c>
      <c r="E3155" s="177">
        <f>_xll.qlInterestRateIndexValueDate(IndexON,D3155)</f>
        <v>61590</v>
      </c>
      <c r="F3155" s="193">
        <f>IFERROR(_xll.qlIndexFixing(IndexON,D3155,TRUE,_xll.ohTrigger(RecalcTrigger,TriggerON)),NA())</f>
        <v>1.2741847738437784E-2</v>
      </c>
      <c r="H3155" s="42">
        <f>_xll.qlCalendarAdvance(Calendar,$H3154,B3155,"f",FALSE)</f>
        <v>61590</v>
      </c>
      <c r="I3155" s="177">
        <f>_xll.qlInterestRateIndexValueDate(Index1M,$H3155)</f>
        <v>61592</v>
      </c>
      <c r="J3155" s="182">
        <f>IFERROR(_xll.qlIndexFixing(Index1M,$H3155,TRUE,_xll.ohTrigger(RecalcTrigger,Trigger1M)),NA())</f>
        <v>1.2664613726524091E-2</v>
      </c>
      <c r="K3155" s="44">
        <f>IFERROR(_xll.qlIndexFixing(Index3M,H3155,TRUE,_xll.ohTrigger(RecalcTrigger,Trigger3M)),NA())</f>
        <v>1.2692919074645714E-2</v>
      </c>
      <c r="L3155" s="44">
        <f>IFERROR(_xll.qlIndexFixing(Index6M,$H3155,TRUE,_xll.ohTrigger(RecalcTrigger,Trigger6M)),NA())</f>
        <v>1.2969596743720778E-2</v>
      </c>
      <c r="M3155" s="183">
        <f>IFERROR(_xll.qlIndexFixing(Index1Y,$H3155,TRUE,_xll.ohTrigger(RecalcTrigger,Trigger1Y)),NA())</f>
        <v>1.3220212393166494E-2</v>
      </c>
      <c r="N3155" s="182">
        <f>IFERROR(_xll.qlIndexFixing(ONIndex1M,I3155,TRUE,_xll.ohTrigger(RecalcTrigger,Trigger1M)),NA())</f>
        <v>1.2650913724199242E-2</v>
      </c>
      <c r="O3155" s="44">
        <f>IFERROR(_xll.qlIndexFixing(ONIndex3M,I3155,TRUE,_xll.ohTrigger(RecalcTrigger,Trigger3M)),NA())</f>
        <v>1.2633073033514464E-2</v>
      </c>
      <c r="P3155" s="44">
        <f>IFERROR(_xll.qlIndexFixing(ONIndex6M,I3155,TRUE,_xll.ohTrigger(RecalcTrigger,Trigger6M)),NA())</f>
        <v>1.2877552377403845E-2</v>
      </c>
      <c r="Q3155" s="183">
        <f>IFERROR(_xll.qlIndexFixing(ONIndex1Y,I3155,TRUE,_xll.ohTrigger(RecalcTrigger,Trigger1Y)),NA())</f>
        <v>1.2986807917139132E-2</v>
      </c>
    </row>
    <row r="3156" spans="2:17" x14ac:dyDescent="0.2">
      <c r="B3156" s="39" t="s">
        <v>42</v>
      </c>
      <c r="D3156" s="42">
        <f>_xll.qlCalendarAdvance(Calendar,$D3155,B3156,"f",FALSE)</f>
        <v>61597</v>
      </c>
      <c r="E3156" s="177">
        <f>_xll.qlInterestRateIndexValueDate(IndexON,D3156)</f>
        <v>61597</v>
      </c>
      <c r="F3156" s="193">
        <f>IFERROR(_xll.qlIndexFixing(IndexON,D3156,TRUE,_xll.ohTrigger(RecalcTrigger,TriggerON)),NA())</f>
        <v>1.2745838711190061E-2</v>
      </c>
      <c r="H3156" s="42">
        <f>_xll.qlCalendarAdvance(Calendar,$H3155,B3156,"f",FALSE)</f>
        <v>61597</v>
      </c>
      <c r="I3156" s="177">
        <f>_xll.qlInterestRateIndexValueDate(Index1M,$H3156)</f>
        <v>61599</v>
      </c>
      <c r="J3156" s="182">
        <f>IFERROR(_xll.qlIndexFixing(Index1M,$H3156,TRUE,_xll.ohTrigger(RecalcTrigger,Trigger1M)),NA())</f>
        <v>1.2669080731099359E-2</v>
      </c>
      <c r="K3156" s="44">
        <f>IFERROR(_xll.qlIndexFixing(Index3M,H3156,TRUE,_xll.ohTrigger(RecalcTrigger,Trigger3M)),NA())</f>
        <v>1.2699350217916404E-2</v>
      </c>
      <c r="L3156" s="44">
        <f>IFERROR(_xll.qlIndexFixing(Index6M,$H3156,TRUE,_xll.ohTrigger(RecalcTrigger,Trigger6M)),NA())</f>
        <v>1.2973508222126381E-2</v>
      </c>
      <c r="M3156" s="183">
        <f>IFERROR(_xll.qlIndexFixing(Index1Y,$H3156,TRUE,_xll.ohTrigger(RecalcTrigger,Trigger1Y)),NA())</f>
        <v>1.3225868249709057E-2</v>
      </c>
      <c r="N3156" s="182">
        <f>IFERROR(_xll.qlIndexFixing(ONIndex1M,I3156,TRUE,_xll.ohTrigger(RecalcTrigger,Trigger1M)),NA())</f>
        <v>1.2655388510260934E-2</v>
      </c>
      <c r="O3156" s="44">
        <f>IFERROR(_xll.qlIndexFixing(ONIndex3M,I3156,TRUE,_xll.ohTrigger(RecalcTrigger,Trigger3M)),NA())</f>
        <v>1.2639553737967546E-2</v>
      </c>
      <c r="P3156" s="44">
        <f>IFERROR(_xll.qlIndexFixing(ONIndex6M,I3156,TRUE,_xll.ohTrigger(RecalcTrigger,Trigger6M)),NA())</f>
        <v>1.2881526131849341E-2</v>
      </c>
      <c r="Q3156" s="183">
        <f>IFERROR(_xll.qlIndexFixing(ONIndex1Y,I3156,TRUE,_xll.ohTrigger(RecalcTrigger,Trigger1Y)),NA())</f>
        <v>1.2992682608592432E-2</v>
      </c>
    </row>
    <row r="3157" spans="2:17" x14ac:dyDescent="0.2">
      <c r="B3157" s="39" t="s">
        <v>42</v>
      </c>
      <c r="D3157" s="42">
        <f>_xll.qlCalendarAdvance(Calendar,$D3156,B3157,"f",FALSE)</f>
        <v>61604</v>
      </c>
      <c r="E3157" s="177">
        <f>_xll.qlInterestRateIndexValueDate(IndexON,D3157)</f>
        <v>61604</v>
      </c>
      <c r="F3157" s="193">
        <f>IFERROR(_xll.qlIndexFixing(IndexON,D3157,TRUE,_xll.ohTrigger(RecalcTrigger,TriggerON)),NA())</f>
        <v>1.274982263342217E-2</v>
      </c>
      <c r="H3157" s="42">
        <f>_xll.qlCalendarAdvance(Calendar,$H3156,B3157,"f",FALSE)</f>
        <v>61604</v>
      </c>
      <c r="I3157" s="177">
        <f>_xll.qlInterestRateIndexValueDate(Index1M,$H3157)</f>
        <v>61606</v>
      </c>
      <c r="J3157" s="182">
        <f>IFERROR(_xll.qlIndexFixing(Index1M,$H3157,TRUE,_xll.ohTrigger(RecalcTrigger,Trigger1M)),NA())</f>
        <v>1.2671917255050933E-2</v>
      </c>
      <c r="K3157" s="44">
        <f>IFERROR(_xll.qlIndexFixing(Index3M,H3157,TRUE,_xll.ohTrigger(RecalcTrigger,Trigger3M)),NA())</f>
        <v>1.2703728844163742E-2</v>
      </c>
      <c r="L3157" s="44">
        <f>IFERROR(_xll.qlIndexFixing(Index6M,$H3157,TRUE,_xll.ohTrigger(RecalcTrigger,Trigger6M)),NA())</f>
        <v>1.2975373316128108E-2</v>
      </c>
      <c r="M3157" s="183">
        <f>IFERROR(_xll.qlIndexFixing(Index1Y,$H3157,TRUE,_xll.ohTrigger(RecalcTrigger,Trigger1Y)),NA())</f>
        <v>1.3229599979155831E-2</v>
      </c>
      <c r="N3157" s="182">
        <f>IFERROR(_xll.qlIndexFixing(ONIndex1M,I3157,TRUE,_xll.ohTrigger(RecalcTrigger,Trigger1M)),NA())</f>
        <v>1.2659855362908701E-2</v>
      </c>
      <c r="O3157" s="44">
        <f>IFERROR(_xll.qlIndexFixing(ONIndex3M,I3157,TRUE,_xll.ohTrigger(RecalcTrigger,Trigger3M)),NA())</f>
        <v>1.264602292491368E-2</v>
      </c>
      <c r="P3157" s="44">
        <f>IFERROR(_xll.qlIndexFixing(ONIndex6M,I3157,TRUE,_xll.ohTrigger(RecalcTrigger,Trigger6M)),NA())</f>
        <v>1.2885493029459738E-2</v>
      </c>
      <c r="Q3157" s="183">
        <f>IFERROR(_xll.qlIndexFixing(ONIndex1Y,I3157,TRUE,_xll.ohTrigger(RecalcTrigger,Trigger1Y)),NA())</f>
        <v>1.2998546269509248E-2</v>
      </c>
    </row>
    <row r="3158" spans="2:17" x14ac:dyDescent="0.2">
      <c r="B3158" s="39" t="s">
        <v>42</v>
      </c>
      <c r="D3158" s="42">
        <f>_xll.qlCalendarAdvance(Calendar,$D3157,B3158,"f",FALSE)</f>
        <v>61611</v>
      </c>
      <c r="E3158" s="177">
        <f>_xll.qlInterestRateIndexValueDate(IndexON,D3158)</f>
        <v>61611</v>
      </c>
      <c r="F3158" s="193">
        <f>IFERROR(_xll.qlIndexFixing(IndexON,D3158,TRUE,_xll.ohTrigger(RecalcTrigger,TriggerON)),NA())</f>
        <v>1.2753799487468243E-2</v>
      </c>
      <c r="H3158" s="42">
        <f>_xll.qlCalendarAdvance(Calendar,$H3157,B3158,"f",FALSE)</f>
        <v>61611</v>
      </c>
      <c r="I3158" s="177">
        <f>_xll.qlInterestRateIndexValueDate(Index1M,$H3158)</f>
        <v>61613</v>
      </c>
      <c r="J3158" s="182">
        <f>IFERROR(_xll.qlIndexFixing(Index1M,$H3158,TRUE,_xll.ohTrigger(RecalcTrigger,Trigger1M)),NA())</f>
        <v>1.2677990807025464E-2</v>
      </c>
      <c r="K3158" s="44">
        <f>IFERROR(_xll.qlIndexFixing(Index3M,H3158,TRUE,_xll.ohTrigger(RecalcTrigger,Trigger3M)),NA())</f>
        <v>1.2710138375456273E-2</v>
      </c>
      <c r="L3158" s="44">
        <f>IFERROR(_xll.qlIndexFixing(Index6M,$H3158,TRUE,_xll.ohTrigger(RecalcTrigger,Trigger6M)),NA())</f>
        <v>1.2979272034869547E-2</v>
      </c>
      <c r="M3158" s="183">
        <f>IFERROR(_xll.qlIndexFixing(Index1Y,$H3158,TRUE,_xll.ohTrigger(RecalcTrigger,Trigger1Y)),NA())</f>
        <v>1.3237144355512046E-2</v>
      </c>
      <c r="N3158" s="182">
        <f>IFERROR(_xll.qlIndexFixing(ONIndex1M,I3158,TRUE,_xll.ohTrigger(RecalcTrigger,Trigger1M)),NA())</f>
        <v>1.2664314262638143E-2</v>
      </c>
      <c r="O3158" s="44">
        <f>IFERROR(_xll.qlIndexFixing(ONIndex3M,I3158,TRUE,_xll.ohTrigger(RecalcTrigger,Trigger3M)),NA())</f>
        <v>1.2652480565975566E-2</v>
      </c>
      <c r="P3158" s="44">
        <f>IFERROR(_xll.qlIndexFixing(ONIndex6M,I3158,TRUE,_xll.ohTrigger(RecalcTrigger,Trigger6M)),NA())</f>
        <v>1.2889453052409294E-2</v>
      </c>
      <c r="Q3158" s="183">
        <f>IFERROR(_xll.qlIndexFixing(ONIndex1Y,I3158,TRUE,_xll.ohTrigger(RecalcTrigger,Trigger1Y)),NA())</f>
        <v>1.3004398872551448E-2</v>
      </c>
    </row>
    <row r="3159" spans="2:17" x14ac:dyDescent="0.2">
      <c r="B3159" s="39" t="s">
        <v>42</v>
      </c>
      <c r="D3159" s="42">
        <f>_xll.qlCalendarAdvance(Calendar,$D3158,B3159,"f",FALSE)</f>
        <v>61618</v>
      </c>
      <c r="E3159" s="177">
        <f>_xll.qlInterestRateIndexValueDate(IndexON,D3159)</f>
        <v>61618</v>
      </c>
      <c r="F3159" s="193">
        <f>IFERROR(_xll.qlIndexFixing(IndexON,D3159,TRUE,_xll.ohTrigger(RecalcTrigger,TriggerON)),NA())</f>
        <v>1.2757769255902218E-2</v>
      </c>
      <c r="H3159" s="42">
        <f>_xll.qlCalendarAdvance(Calendar,$H3158,B3159,"f",FALSE)</f>
        <v>61618</v>
      </c>
      <c r="I3159" s="177">
        <f>_xll.qlInterestRateIndexValueDate(Index1M,$H3159)</f>
        <v>61620</v>
      </c>
      <c r="J3159" s="182">
        <f>IFERROR(_xll.qlIndexFixing(Index1M,$H3159,TRUE,_xll.ohTrigger(RecalcTrigger,Trigger1M)),NA())</f>
        <v>1.2682433838746064E-2</v>
      </c>
      <c r="K3159" s="44">
        <f>IFERROR(_xll.qlIndexFixing(Index3M,H3159,TRUE,_xll.ohTrigger(RecalcTrigger,Trigger3M)),NA())</f>
        <v>1.271653613658945E-2</v>
      </c>
      <c r="L3159" s="44">
        <f>IFERROR(_xll.qlIndexFixing(Index6M,$H3159,TRUE,_xll.ohTrigger(RecalcTrigger,Trigger6M)),NA())</f>
        <v>1.2983163600272289E-2</v>
      </c>
      <c r="M3159" s="183">
        <f>IFERROR(_xll.qlIndexFixing(Index1Y,$H3159,TRUE,_xll.ohTrigger(RecalcTrigger,Trigger1Y)),NA())</f>
        <v>1.3242764548606175E-2</v>
      </c>
      <c r="N3159" s="182">
        <f>IFERROR(_xll.qlIndexFixing(ONIndex1M,I3159,TRUE,_xll.ohTrigger(RecalcTrigger,Trigger1M)),NA())</f>
        <v>1.2668765189385311E-2</v>
      </c>
      <c r="O3159" s="44">
        <f>IFERROR(_xll.qlIndexFixing(ONIndex3M,I3159,TRUE,_xll.ohTrigger(RecalcTrigger,Trigger3M)),NA())</f>
        <v>1.2658926632136414E-2</v>
      </c>
      <c r="P3159" s="44">
        <f>IFERROR(_xll.qlIndexFixing(ONIndex6M,I3159,TRUE,_xll.ohTrigger(RecalcTrigger,Trigger6M)),NA())</f>
        <v>1.2893406182792333E-2</v>
      </c>
      <c r="Q3159" s="183">
        <f>IFERROR(_xll.qlIndexFixing(ONIndex1Y,I3159,TRUE,_xll.ohTrigger(RecalcTrigger,Trigger1Y)),NA())</f>
        <v>1.3010240390061156E-2</v>
      </c>
    </row>
    <row r="3160" spans="2:17" x14ac:dyDescent="0.2">
      <c r="B3160" s="39" t="s">
        <v>42</v>
      </c>
      <c r="D3160" s="42">
        <f>_xll.qlCalendarAdvance(Calendar,$D3159,B3160,"f",FALSE)</f>
        <v>61625</v>
      </c>
      <c r="E3160" s="177">
        <f>_xll.qlInterestRateIndexValueDate(IndexON,D3160)</f>
        <v>61625</v>
      </c>
      <c r="F3160" s="193">
        <f>IFERROR(_xll.qlIndexFixing(IndexON,D3160,TRUE,_xll.ohTrigger(RecalcTrigger,TriggerON)),NA())</f>
        <v>1.2761731920738484E-2</v>
      </c>
      <c r="H3160" s="42">
        <f>_xll.qlCalendarAdvance(Calendar,$H3159,B3160,"f",FALSE)</f>
        <v>61625</v>
      </c>
      <c r="I3160" s="177">
        <f>_xll.qlInterestRateIndexValueDate(Index1M,$H3160)</f>
        <v>61627</v>
      </c>
      <c r="J3160" s="182">
        <f>IFERROR(_xll.qlIndexFixing(Index1M,$H3160,TRUE,_xll.ohTrigger(RecalcTrigger,Trigger1M)),NA())</f>
        <v>1.2686868839884013E-2</v>
      </c>
      <c r="K3160" s="44">
        <f>IFERROR(_xll.qlIndexFixing(Index3M,H3160,TRUE,_xll.ohTrigger(RecalcTrigger,Trigger3M)),NA())</f>
        <v>1.2722922098693181E-2</v>
      </c>
      <c r="L3160" s="44">
        <f>IFERROR(_xll.qlIndexFixing(Index6M,$H3160,TRUE,_xll.ohTrigger(RecalcTrigger,Trigger6M)),NA())</f>
        <v>1.2987047994114449E-2</v>
      </c>
      <c r="M3160" s="183">
        <f>IFERROR(_xll.qlIndexFixing(Index1Y,$H3160,TRUE,_xll.ohTrigger(RecalcTrigger,Trigger1Y)),NA())</f>
        <v>1.3248372797718589E-2</v>
      </c>
      <c r="N3160" s="182">
        <f>IFERROR(_xll.qlIndexFixing(ONIndex1M,I3160,TRUE,_xll.ohTrigger(RecalcTrigger,Trigger1M)),NA())</f>
        <v>1.2673208123565871E-2</v>
      </c>
      <c r="O3160" s="44">
        <f>IFERROR(_xll.qlIndexFixing(ONIndex3M,I3160,TRUE,_xll.ohTrigger(RecalcTrigger,Trigger3M)),NA())</f>
        <v>1.2665361094699179E-2</v>
      </c>
      <c r="P3160" s="44">
        <f>IFERROR(_xll.qlIndexFixing(ONIndex6M,I3160,TRUE,_xll.ohTrigger(RecalcTrigger,Trigger6M)),NA())</f>
        <v>1.2897352402143625E-2</v>
      </c>
      <c r="Q3160" s="183">
        <f>IFERROR(_xll.qlIndexFixing(ONIndex1Y,I3160,TRUE,_xll.ohTrigger(RecalcTrigger,Trigger1Y)),NA())</f>
        <v>1.3016070794460433E-2</v>
      </c>
    </row>
    <row r="3161" spans="2:17" x14ac:dyDescent="0.2">
      <c r="B3161" s="39" t="s">
        <v>42</v>
      </c>
      <c r="D3161" s="42">
        <f>_xll.qlCalendarAdvance(Calendar,$D3160,B3161,"f",FALSE)</f>
        <v>61632</v>
      </c>
      <c r="E3161" s="177">
        <f>_xll.qlInterestRateIndexValueDate(IndexON,D3161)</f>
        <v>61632</v>
      </c>
      <c r="F3161" s="193">
        <f>IFERROR(_xll.qlIndexFixing(IndexON,D3161,TRUE,_xll.ohTrigger(RecalcTrigger,TriggerON)),NA())</f>
        <v>1.2765687464550979E-2</v>
      </c>
      <c r="H3161" s="42">
        <f>_xll.qlCalendarAdvance(Calendar,$H3160,B3161,"f",FALSE)</f>
        <v>61632</v>
      </c>
      <c r="I3161" s="177">
        <f>_xll.qlInterestRateIndexValueDate(Index1M,$H3161)</f>
        <v>61634</v>
      </c>
      <c r="J3161" s="182">
        <f>IFERROR(_xll.qlIndexFixing(Index1M,$H3161,TRUE,_xll.ohTrigger(RecalcTrigger,Trigger1M)),NA())</f>
        <v>1.2692373980867091E-2</v>
      </c>
      <c r="K3161" s="44">
        <f>IFERROR(_xll.qlIndexFixing(Index3M,H3161,TRUE,_xll.ohTrigger(RecalcTrigger,Trigger3M)),NA())</f>
        <v>1.273132956429421E-2</v>
      </c>
      <c r="L3161" s="44">
        <f>IFERROR(_xll.qlIndexFixing(Index6M,$H3161,TRUE,_xll.ohTrigger(RecalcTrigger,Trigger6M)),NA())</f>
        <v>1.2991433536734619E-2</v>
      </c>
      <c r="M3161" s="183">
        <f>IFERROR(_xll.qlIndexFixing(Index1Y,$H3161,TRUE,_xll.ohTrigger(RecalcTrigger,Trigger1Y)),NA())</f>
        <v>1.3253969074765372E-2</v>
      </c>
      <c r="N3161" s="182">
        <f>IFERROR(_xll.qlIndexFixing(ONIndex1M,I3161,TRUE,_xll.ohTrigger(RecalcTrigger,Trigger1M)),NA())</f>
        <v>1.2677643045195808E-2</v>
      </c>
      <c r="O3161" s="44">
        <f>IFERROR(_xll.qlIndexFixing(ONIndex3M,I3161,TRUE,_xll.ohTrigger(RecalcTrigger,Trigger3M)),NA())</f>
        <v>1.2671783924966817E-2</v>
      </c>
      <c r="P3161" s="44">
        <f>IFERROR(_xll.qlIndexFixing(ONIndex6M,I3161,TRUE,_xll.ohTrigger(RecalcTrigger,Trigger6M)),NA())</f>
        <v>1.2901291692557493E-2</v>
      </c>
      <c r="Q3161" s="183">
        <f>IFERROR(_xll.qlIndexFixing(ONIndex1Y,I3161,TRUE,_xll.ohTrigger(RecalcTrigger,Trigger1Y)),NA())</f>
        <v>1.3021890058331209E-2</v>
      </c>
    </row>
    <row r="3162" spans="2:17" x14ac:dyDescent="0.2">
      <c r="B3162" s="39" t="s">
        <v>42</v>
      </c>
      <c r="D3162" s="42">
        <f>_xll.qlCalendarAdvance(Calendar,$D3161,B3162,"f",FALSE)</f>
        <v>61639</v>
      </c>
      <c r="E3162" s="177">
        <f>_xll.qlInterestRateIndexValueDate(IndexON,D3162)</f>
        <v>61639</v>
      </c>
      <c r="F3162" s="193">
        <f>IFERROR(_xll.qlIndexFixing(IndexON,D3162,TRUE,_xll.ohTrigger(RecalcTrigger,TriggerON)),NA())</f>
        <v>1.276963586975377E-2</v>
      </c>
      <c r="H3162" s="42">
        <f>_xll.qlCalendarAdvance(Calendar,$H3161,B3162,"f",FALSE)</f>
        <v>61639</v>
      </c>
      <c r="I3162" s="177">
        <f>_xll.qlInterestRateIndexValueDate(Index1M,$H3162)</f>
        <v>61641</v>
      </c>
      <c r="J3162" s="182">
        <f>IFERROR(_xll.qlIndexFixing(Index1M,$H3162,TRUE,_xll.ohTrigger(RecalcTrigger,Trigger1M)),NA())</f>
        <v>1.2695714671141178E-2</v>
      </c>
      <c r="K3162" s="44">
        <f>IFERROR(_xll.qlIndexFixing(Index3M,H3162,TRUE,_xll.ohTrigger(RecalcTrigger,Trigger3M)),NA())</f>
        <v>1.2737689957429786E-2</v>
      </c>
      <c r="L3162" s="44">
        <f>IFERROR(_xll.qlIndexFixing(Index6M,$H3162,TRUE,_xll.ohTrigger(RecalcTrigger,Trigger6M)),NA())</f>
        <v>1.2995303150818286E-2</v>
      </c>
      <c r="M3162" s="183">
        <f>IFERROR(_xll.qlIndexFixing(Index1Y,$H3162,TRUE,_xll.ohTrigger(RecalcTrigger,Trigger1Y)),NA())</f>
        <v>1.325955335166349E-2</v>
      </c>
      <c r="N3162" s="182">
        <f>IFERROR(_xll.qlIndexFixing(ONIndex1M,I3162,TRUE,_xll.ohTrigger(RecalcTrigger,Trigger1M)),NA())</f>
        <v>1.2682069934770723E-2</v>
      </c>
      <c r="O3162" s="44">
        <f>IFERROR(_xll.qlIndexFixing(ONIndex3M,I3162,TRUE,_xll.ohTrigger(RecalcTrigger,Trigger3M)),NA())</f>
        <v>1.267819509432222E-2</v>
      </c>
      <c r="P3162" s="44">
        <f>IFERROR(_xll.qlIndexFixing(ONIndex6M,I3162,TRUE,_xll.ohTrigger(RecalcTrigger,Trigger6M)),NA())</f>
        <v>1.290522403612826E-2</v>
      </c>
      <c r="Q3162" s="183">
        <f>IFERROR(_xll.qlIndexFixing(ONIndex1Y,I3162,TRUE,_xll.ohTrigger(RecalcTrigger,Trigger1Y)),NA())</f>
        <v>1.3027698154255418E-2</v>
      </c>
    </row>
    <row r="3163" spans="2:17" x14ac:dyDescent="0.2">
      <c r="B3163" s="39" t="s">
        <v>42</v>
      </c>
      <c r="D3163" s="42">
        <f>_xll.qlCalendarAdvance(Calendar,$D3162,B3163,"f",FALSE)</f>
        <v>61646</v>
      </c>
      <c r="E3163" s="177">
        <f>_xll.qlInterestRateIndexValueDate(IndexON,D3163)</f>
        <v>61646</v>
      </c>
      <c r="F3163" s="193">
        <f>IFERROR(_xll.qlIndexFixing(IndexON,D3163,TRUE,_xll.ohTrigger(RecalcTrigger,TriggerON)),NA())</f>
        <v>1.2773577118840862E-2</v>
      </c>
      <c r="H3163" s="42">
        <f>_xll.qlCalendarAdvance(Calendar,$H3162,B3163,"f",FALSE)</f>
        <v>61646</v>
      </c>
      <c r="I3163" s="177">
        <f>_xll.qlInterestRateIndexValueDate(Index1M,$H3163)</f>
        <v>61648</v>
      </c>
      <c r="J3163" s="182">
        <f>IFERROR(_xll.qlIndexFixing(Index1M,$H3163,TRUE,_xll.ohTrigger(RecalcTrigger,Trigger1M)),NA())</f>
        <v>1.2700125461632737E-2</v>
      </c>
      <c r="K3163" s="44">
        <f>IFERROR(_xll.qlIndexFixing(Index3M,H3163,TRUE,_xll.ohTrigger(RecalcTrigger,Trigger3M)),NA())</f>
        <v>1.2744038457803697E-2</v>
      </c>
      <c r="L3163" s="44">
        <f>IFERROR(_xll.qlIndexFixing(Index6M,$H3163,TRUE,_xll.ohTrigger(RecalcTrigger,Trigger6M)),NA())</f>
        <v>1.300119558133379E-2</v>
      </c>
      <c r="M3163" s="183">
        <f>IFERROR(_xll.qlIndexFixing(Index1Y,$H3163,TRUE,_xll.ohTrigger(RecalcTrigger,Trigger1Y)),NA())</f>
        <v>1.3265125600328592E-2</v>
      </c>
      <c r="N3163" s="182">
        <f>IFERROR(_xll.qlIndexFixing(ONIndex1M,I3163,TRUE,_xll.ohTrigger(RecalcTrigger,Trigger1M)),NA())</f>
        <v>1.2686488772226667E-2</v>
      </c>
      <c r="O3163" s="44">
        <f>IFERROR(_xll.qlIndexFixing(ONIndex3M,I3163,TRUE,_xll.ohTrigger(RecalcTrigger,Trigger3M)),NA())</f>
        <v>1.2684594573988406E-2</v>
      </c>
      <c r="P3163" s="44">
        <f>IFERROR(_xll.qlIndexFixing(ONIndex6M,I3163,TRUE,_xll.ohTrigger(RecalcTrigger,Trigger6M)),NA())</f>
        <v>1.2909149414550569E-2</v>
      </c>
      <c r="Q3163" s="183">
        <f>IFERROR(_xll.qlIndexFixing(ONIndex1Y,I3163,TRUE,_xll.ohTrigger(RecalcTrigger,Trigger1Y)),NA())</f>
        <v>1.3033495054495248E-2</v>
      </c>
    </row>
    <row r="3164" spans="2:17" x14ac:dyDescent="0.2">
      <c r="B3164" s="39" t="s">
        <v>42</v>
      </c>
      <c r="D3164" s="42">
        <f>_xll.qlCalendarAdvance(Calendar,$D3163,B3164,"f",FALSE)</f>
        <v>61653</v>
      </c>
      <c r="E3164" s="177">
        <f>_xll.qlInterestRateIndexValueDate(IndexON,D3164)</f>
        <v>61653</v>
      </c>
      <c r="F3164" s="193">
        <f>IFERROR(_xll.qlIndexFixing(IndexON,D3164,TRUE,_xll.ohTrigger(RecalcTrigger,TriggerON)),NA())</f>
        <v>1.2777511193986513E-2</v>
      </c>
      <c r="H3164" s="42">
        <f>_xll.qlCalendarAdvance(Calendar,$H3163,B3164,"f",FALSE)</f>
        <v>61653</v>
      </c>
      <c r="I3164" s="177">
        <f>_xll.qlInterestRateIndexValueDate(Index1M,$H3164)</f>
        <v>61655</v>
      </c>
      <c r="J3164" s="182">
        <f>IFERROR(_xll.qlIndexFixing(Index1M,$H3164,TRUE,_xll.ohTrigger(RecalcTrigger,Trigger1M)),NA())</f>
        <v>1.2704528142276019E-2</v>
      </c>
      <c r="K3164" s="44">
        <f>IFERROR(_xll.qlIndexFixing(Index3M,H3164,TRUE,_xll.ohTrigger(RecalcTrigger,Trigger3M)),NA())</f>
        <v>1.2750375036536908E-2</v>
      </c>
      <c r="L3164" s="44">
        <f>IFERROR(_xll.qlIndexFixing(Index6M,$H3164,TRUE,_xll.ohTrigger(RecalcTrigger,Trigger6M)),NA())</f>
        <v>1.3003020677508524E-2</v>
      </c>
      <c r="M3164" s="183">
        <f>IFERROR(_xll.qlIndexFixing(Index1Y,$H3164,TRUE,_xll.ohTrigger(RecalcTrigger,Trigger1Y)),NA())</f>
        <v>1.3270685792677204E-2</v>
      </c>
      <c r="N3164" s="182">
        <f>IFERROR(_xll.qlIndexFixing(ONIndex1M,I3164,TRUE,_xll.ohTrigger(RecalcTrigger,Trigger1M)),NA())</f>
        <v>1.2690899537899369E-2</v>
      </c>
      <c r="O3164" s="44">
        <f>IFERROR(_xll.qlIndexFixing(ONIndex3M,I3164,TRUE,_xll.ohTrigger(RecalcTrigger,Trigger3M)),NA())</f>
        <v>1.2690982335108458E-2</v>
      </c>
      <c r="P3164" s="44">
        <f>IFERROR(_xll.qlIndexFixing(ONIndex6M,I3164,TRUE,_xll.ohTrigger(RecalcTrigger,Trigger6M)),NA())</f>
        <v>1.291306780999868E-2</v>
      </c>
      <c r="Q3164" s="183">
        <f>IFERROR(_xll.qlIndexFixing(ONIndex1Y,I3164,TRUE,_xll.ohTrigger(RecalcTrigger,Trigger1Y)),NA())</f>
        <v>1.3039280731712566E-2</v>
      </c>
    </row>
    <row r="3165" spans="2:17" x14ac:dyDescent="0.2">
      <c r="B3165" s="39" t="s">
        <v>42</v>
      </c>
      <c r="D3165" s="42">
        <f>_xll.qlCalendarAdvance(Calendar,$D3164,B3165,"f",FALSE)</f>
        <v>61660</v>
      </c>
      <c r="E3165" s="177">
        <f>_xll.qlInterestRateIndexValueDate(IndexON,D3165)</f>
        <v>61660</v>
      </c>
      <c r="F3165" s="193">
        <f>IFERROR(_xll.qlIndexFixing(IndexON,D3165,TRUE,_xll.ohTrigger(RecalcTrigger,TriggerON)),NA())</f>
        <v>1.278143807760479E-2</v>
      </c>
      <c r="H3165" s="42">
        <f>_xll.qlCalendarAdvance(Calendar,$H3164,B3165,"f",FALSE)</f>
        <v>61660</v>
      </c>
      <c r="I3165" s="177">
        <f>_xll.qlInterestRateIndexValueDate(Index1M,$H3165)</f>
        <v>61662</v>
      </c>
      <c r="J3165" s="182">
        <f>IFERROR(_xll.qlIndexFixing(Index1M,$H3165,TRUE,_xll.ohTrigger(RecalcTrigger,Trigger1M)),NA())</f>
        <v>1.2708922693259775E-2</v>
      </c>
      <c r="K3165" s="44">
        <f>IFERROR(_xll.qlIndexFixing(Index3M,H3165,TRUE,_xll.ohTrigger(RecalcTrigger,Trigger3M)),NA())</f>
        <v>1.27566996647538E-2</v>
      </c>
      <c r="L3165" s="44">
        <f>IFERROR(_xll.qlIndexFixing(Index6M,$H3165,TRUE,_xll.ohTrigger(RecalcTrigger,Trigger6M)),NA())</f>
        <v>1.3006868553666447E-2</v>
      </c>
      <c r="M3165" s="183">
        <f>IFERROR(_xll.qlIndexFixing(Index1Y,$H3165,TRUE,_xll.ohTrigger(RecalcTrigger,Trigger1Y)),NA())</f>
        <v>1.3276233900625198E-2</v>
      </c>
      <c r="N3165" s="182">
        <f>IFERROR(_xll.qlIndexFixing(ONIndex1M,I3165,TRUE,_xll.ohTrigger(RecalcTrigger,Trigger1M)),NA())</f>
        <v>1.2695302211884751E-2</v>
      </c>
      <c r="O3165" s="44">
        <f>IFERROR(_xll.qlIndexFixing(ONIndex3M,I3165,TRUE,_xll.ohTrigger(RecalcTrigger,Trigger3M)),NA())</f>
        <v>1.2697358349145205E-2</v>
      </c>
      <c r="P3165" s="44">
        <f>IFERROR(_xll.qlIndexFixing(ONIndex6M,I3165,TRUE,_xll.ohTrigger(RecalcTrigger,Trigger6M)),NA())</f>
        <v>1.2916979204167234E-2</v>
      </c>
      <c r="Q3165" s="183">
        <f>IFERROR(_xll.qlIndexFixing(ONIndex1Y,I3165,TRUE,_xll.ohTrigger(RecalcTrigger,Trigger1Y)),NA())</f>
        <v>1.3045055158409369E-2</v>
      </c>
    </row>
    <row r="3166" spans="2:17" x14ac:dyDescent="0.2">
      <c r="B3166" s="39" t="s">
        <v>42</v>
      </c>
      <c r="D3166" s="42">
        <f>_xll.qlCalendarAdvance(Calendar,$D3165,B3166,"f",FALSE)</f>
        <v>61667</v>
      </c>
      <c r="E3166" s="177">
        <f>_xll.qlInterestRateIndexValueDate(IndexON,D3166)</f>
        <v>61667</v>
      </c>
      <c r="F3166" s="193">
        <f>IFERROR(_xll.qlIndexFixing(IndexON,D3166,TRUE,_xll.ohTrigger(RecalcTrigger,TriggerON)),NA())</f>
        <v>1.2785357752109761E-2</v>
      </c>
      <c r="H3166" s="42">
        <f>_xll.qlCalendarAdvance(Calendar,$H3165,B3166,"f",FALSE)</f>
        <v>61667</v>
      </c>
      <c r="I3166" s="177">
        <f>_xll.qlInterestRateIndexValueDate(Index1M,$H3166)</f>
        <v>61669</v>
      </c>
      <c r="J3166" s="182">
        <f>IFERROR(_xll.qlIndexFixing(Index1M,$H3166,TRUE,_xll.ohTrigger(RecalcTrigger,Trigger1M)),NA())</f>
        <v>1.271330909476244E-2</v>
      </c>
      <c r="K3166" s="44">
        <f>IFERROR(_xll.qlIndexFixing(Index3M,H3166,TRUE,_xll.ohTrigger(RecalcTrigger,Trigger3M)),NA())</f>
        <v>1.2763012313572793E-2</v>
      </c>
      <c r="L3166" s="44">
        <f>IFERROR(_xll.qlIndexFixing(Index6M,$H3166,TRUE,_xll.ohTrigger(RecalcTrigger,Trigger6M)),NA())</f>
        <v>1.3010202733879778E-2</v>
      </c>
      <c r="M3166" s="183">
        <f>IFERROR(_xll.qlIndexFixing(Index1Y,$H3166,TRUE,_xll.ohTrigger(RecalcTrigger,Trigger1Y)),NA())</f>
        <v>1.3281769896088006E-2</v>
      </c>
      <c r="N3166" s="182">
        <f>IFERROR(_xll.qlIndexFixing(ONIndex1M,I3166,TRUE,_xll.ohTrigger(RecalcTrigger,Trigger1M)),NA())</f>
        <v>1.2699696774678415E-2</v>
      </c>
      <c r="O3166" s="44">
        <f>IFERROR(_xll.qlIndexFixing(ONIndex3M,I3166,TRUE,_xll.ohTrigger(RecalcTrigger,Trigger3M)),NA())</f>
        <v>1.2703722587321664E-2</v>
      </c>
      <c r="P3166" s="44">
        <f>IFERROR(_xll.qlIndexFixing(ONIndex6M,I3166,TRUE,_xll.ohTrigger(RecalcTrigger,Trigger6M)),NA())</f>
        <v>1.2920883579230491E-2</v>
      </c>
      <c r="Q3166" s="183">
        <f>IFERROR(_xll.qlIndexFixing(ONIndex1Y,I3166,TRUE,_xll.ohTrigger(RecalcTrigger,Trigger1Y)),NA())</f>
        <v>1.3050818307007717E-2</v>
      </c>
    </row>
    <row r="3167" spans="2:17" x14ac:dyDescent="0.2">
      <c r="B3167" s="39" t="s">
        <v>42</v>
      </c>
      <c r="D3167" s="42">
        <f>_xll.qlCalendarAdvance(Calendar,$D3166,B3167,"f",FALSE)</f>
        <v>61674</v>
      </c>
      <c r="E3167" s="177">
        <f>_xll.qlInterestRateIndexValueDate(IndexON,D3167)</f>
        <v>61674</v>
      </c>
      <c r="F3167" s="193">
        <f>IFERROR(_xll.qlIndexFixing(IndexON,D3167,TRUE,_xll.ohTrigger(RecalcTrigger,TriggerON)),NA())</f>
        <v>1.2789270199995428E-2</v>
      </c>
      <c r="H3167" s="42">
        <f>_xll.qlCalendarAdvance(Calendar,$H3166,B3167,"f",FALSE)</f>
        <v>61674</v>
      </c>
      <c r="I3167" s="177">
        <f>_xll.qlInterestRateIndexValueDate(Index1M,$H3167)</f>
        <v>61676</v>
      </c>
      <c r="J3167" s="182">
        <f>IFERROR(_xll.qlIndexFixing(Index1M,$H3167,TRUE,_xll.ohTrigger(RecalcTrigger,Trigger1M)),NA())</f>
        <v>1.2717687326972767E-2</v>
      </c>
      <c r="K3167" s="44">
        <f>IFERROR(_xll.qlIndexFixing(Index3M,H3167,TRUE,_xll.ohTrigger(RecalcTrigger,Trigger3M)),NA())</f>
        <v>1.2769312954118262E-2</v>
      </c>
      <c r="L3167" s="44">
        <f>IFERROR(_xll.qlIndexFixing(Index6M,$H3167,TRUE,_xll.ohTrigger(RecalcTrigger,Trigger6M)),NA())</f>
        <v>1.3014036416543919E-2</v>
      </c>
      <c r="M3167" s="183">
        <f>IFERROR(_xll.qlIndexFixing(Index1Y,$H3167,TRUE,_xll.ohTrigger(RecalcTrigger,Trigger1Y)),NA())</f>
        <v>1.3287293750981286E-2</v>
      </c>
      <c r="N3167" s="182">
        <f>IFERROR(_xll.qlIndexFixing(ONIndex1M,I3167,TRUE,_xll.ohTrigger(RecalcTrigger,Trigger1M)),NA())</f>
        <v>1.2704083206296346E-2</v>
      </c>
      <c r="O3167" s="44">
        <f>IFERROR(_xll.qlIndexFixing(ONIndex3M,I3167,TRUE,_xll.ohTrigger(RecalcTrigger,Trigger3M)),NA())</f>
        <v>1.2710075020860856E-2</v>
      </c>
      <c r="P3167" s="44">
        <f>IFERROR(_xll.qlIndexFixing(ONIndex6M,I3167,TRUE,_xll.ohTrigger(RecalcTrigger,Trigger6M)),NA())</f>
        <v>1.2924780916883094E-2</v>
      </c>
      <c r="Q3167" s="183">
        <f>IFERROR(_xll.qlIndexFixing(ONIndex1Y,I3167,TRUE,_xll.ohTrigger(RecalcTrigger,Trigger1Y)),NA())</f>
        <v>1.3056570150009605E-2</v>
      </c>
    </row>
    <row r="3168" spans="2:17" x14ac:dyDescent="0.2">
      <c r="B3168" s="39" t="s">
        <v>42</v>
      </c>
      <c r="D3168" s="42">
        <f>_xll.qlCalendarAdvance(Calendar,$D3167,B3168,"f",FALSE)</f>
        <v>61681</v>
      </c>
      <c r="E3168" s="177">
        <f>_xll.qlInterestRateIndexValueDate(IndexON,D3168)</f>
        <v>61681</v>
      </c>
      <c r="F3168" s="193">
        <f>IFERROR(_xll.qlIndexFixing(IndexON,D3168,TRUE,_xll.ohTrigger(RecalcTrigger,TriggerON)),NA())</f>
        <v>1.2793175403515988E-2</v>
      </c>
      <c r="H3168" s="42">
        <f>_xll.qlCalendarAdvance(Calendar,$H3167,B3168,"f",FALSE)</f>
        <v>61681</v>
      </c>
      <c r="I3168" s="177">
        <f>_xll.qlInterestRateIndexValueDate(Index1M,$H3168)</f>
        <v>61683</v>
      </c>
      <c r="J3168" s="182">
        <f>IFERROR(_xll.qlIndexFixing(Index1M,$H3168,TRUE,_xll.ohTrigger(RecalcTrigger,Trigger1M)),NA())</f>
        <v>1.2722057370071769E-2</v>
      </c>
      <c r="K3168" s="44">
        <f>IFERROR(_xll.qlIndexFixing(Index3M,H3168,TRUE,_xll.ohTrigger(RecalcTrigger,Trigger3M)),NA())</f>
        <v>1.2775601557511179E-2</v>
      </c>
      <c r="L3168" s="44">
        <f>IFERROR(_xll.qlIndexFixing(Index6M,$H3168,TRUE,_xll.ohTrigger(RecalcTrigger,Trigger6M)),NA())</f>
        <v>1.3017862781860448E-2</v>
      </c>
      <c r="M3168" s="183">
        <f>IFERROR(_xll.qlIndexFixing(Index1Y,$H3168,TRUE,_xll.ohTrigger(RecalcTrigger,Trigger1Y)),NA())</f>
        <v>1.3292805437220251E-2</v>
      </c>
      <c r="N3168" s="182">
        <f>IFERROR(_xll.qlIndexFixing(ONIndex1M,I3168,TRUE,_xll.ohTrigger(RecalcTrigger,Trigger1M)),NA())</f>
        <v>1.2708461486834466E-2</v>
      </c>
      <c r="O3168" s="44">
        <f>IFERROR(_xll.qlIndexFixing(ONIndex3M,I3168,TRUE,_xll.ohTrigger(RecalcTrigger,Trigger3M)),NA())</f>
        <v>1.2716415620985799E-2</v>
      </c>
      <c r="P3168" s="44">
        <f>IFERROR(_xll.qlIndexFixing(ONIndex6M,I3168,TRUE,_xll.ohTrigger(RecalcTrigger,Trigger6M)),NA())</f>
        <v>1.2928671199379238E-2</v>
      </c>
      <c r="Q3168" s="183">
        <f>IFERROR(_xll.qlIndexFixing(ONIndex1Y,I3168,TRUE,_xll.ohTrigger(RecalcTrigger,Trigger1Y)),NA())</f>
        <v>1.3062310659757159E-2</v>
      </c>
    </row>
    <row r="3169" spans="2:17" x14ac:dyDescent="0.2">
      <c r="B3169" s="39" t="s">
        <v>42</v>
      </c>
      <c r="D3169" s="42">
        <f>_xll.qlCalendarAdvance(Calendar,$D3168,B3169,"f",FALSE)</f>
        <v>61688</v>
      </c>
      <c r="E3169" s="177">
        <f>_xll.qlInterestRateIndexValueDate(IndexON,D3169)</f>
        <v>61688</v>
      </c>
      <c r="F3169" s="193">
        <f>IFERROR(_xll.qlIndexFixing(IndexON,D3169,TRUE,_xll.ohTrigger(RecalcTrigger,TriggerON)),NA())</f>
        <v>1.2797073345085508E-2</v>
      </c>
      <c r="H3169" s="42">
        <f>_xll.qlCalendarAdvance(Calendar,$H3168,B3169,"f",FALSE)</f>
        <v>61688</v>
      </c>
      <c r="I3169" s="177">
        <f>_xll.qlInterestRateIndexValueDate(Index1M,$H3169)</f>
        <v>61690</v>
      </c>
      <c r="J3169" s="182">
        <f>IFERROR(_xll.qlIndexFixing(Index1M,$H3169,TRUE,_xll.ohTrigger(RecalcTrigger,Trigger1M)),NA())</f>
        <v>1.2726419204245618E-2</v>
      </c>
      <c r="K3169" s="44">
        <f>IFERROR(_xll.qlIndexFixing(Index3M,H3169,TRUE,_xll.ohTrigger(RecalcTrigger,Trigger3M)),NA())</f>
        <v>1.2781878094872518E-2</v>
      </c>
      <c r="L3169" s="44">
        <f>IFERROR(_xll.qlIndexFixing(Index6M,$H3169,TRUE,_xll.ohTrigger(RecalcTrigger,Trigger6M)),NA())</f>
        <v>1.3021681811606152E-2</v>
      </c>
      <c r="M3169" s="183">
        <f>IFERROR(_xll.qlIndexFixing(Index1Y,$H3169,TRUE,_xll.ohTrigger(RecalcTrigger,Trigger1Y)),NA())</f>
        <v>1.3298304926720775E-2</v>
      </c>
      <c r="N3169" s="182">
        <f>IFERROR(_xll.qlIndexFixing(ONIndex1M,I3169,TRUE,_xll.ohTrigger(RecalcTrigger,Trigger1M)),NA())</f>
        <v>1.2712831596868313E-2</v>
      </c>
      <c r="O3169" s="44">
        <f>IFERROR(_xll.qlIndexFixing(ONIndex3M,I3169,TRUE,_xll.ohTrigger(RecalcTrigger,Trigger3M)),NA())</f>
        <v>1.2722744359079385E-2</v>
      </c>
      <c r="P3169" s="44">
        <f>IFERROR(_xll.qlIndexFixing(ONIndex6M,I3169,TRUE,_xll.ohTrigger(RecalcTrigger,Trigger6M)),NA())</f>
        <v>1.2932554408253694E-2</v>
      </c>
      <c r="Q3169" s="183">
        <f>IFERROR(_xll.qlIndexFixing(ONIndex1Y,I3169,TRUE,_xll.ohTrigger(RecalcTrigger,Trigger1Y)),NA())</f>
        <v>1.3068039809072118E-2</v>
      </c>
    </row>
    <row r="3170" spans="2:17" x14ac:dyDescent="0.2">
      <c r="B3170" s="39" t="s">
        <v>42</v>
      </c>
      <c r="D3170" s="42">
        <f>_xll.qlCalendarAdvance(Calendar,$D3169,B3170,"f",FALSE)</f>
        <v>61695</v>
      </c>
      <c r="E3170" s="177">
        <f>_xll.qlInterestRateIndexValueDate(IndexON,D3170)</f>
        <v>61695</v>
      </c>
      <c r="F3170" s="193">
        <f>IFERROR(_xll.qlIndexFixing(IndexON,D3170,TRUE,_xll.ohTrigger(RecalcTrigger,TriggerON)),NA())</f>
        <v>1.2800964007118054E-2</v>
      </c>
      <c r="H3170" s="42">
        <f>_xll.qlCalendarAdvance(Calendar,$H3169,B3170,"f",FALSE)</f>
        <v>61695</v>
      </c>
      <c r="I3170" s="177">
        <f>_xll.qlInterestRateIndexValueDate(Index1M,$H3170)</f>
        <v>61697</v>
      </c>
      <c r="J3170" s="182">
        <f>IFERROR(_xll.qlIndexFixing(Index1M,$H3170,TRUE,_xll.ohTrigger(RecalcTrigger,Trigger1M)),NA())</f>
        <v>1.273077280967533E-2</v>
      </c>
      <c r="K3170" s="44">
        <f>IFERROR(_xll.qlIndexFixing(Index3M,H3170,TRUE,_xll.ohTrigger(RecalcTrigger,Trigger3M)),NA())</f>
        <v>1.2785454289857334E-2</v>
      </c>
      <c r="L3170" s="44">
        <f>IFERROR(_xll.qlIndexFixing(Index6M,$H3170,TRUE,_xll.ohTrigger(RecalcTrigger,Trigger6M)),NA())</f>
        <v>1.3025998333616888E-2</v>
      </c>
      <c r="M3170" s="183">
        <f>IFERROR(_xll.qlIndexFixing(Index1Y,$H3170,TRUE,_xll.ohTrigger(RecalcTrigger,Trigger1Y)),NA())</f>
        <v>1.3301906277157393E-2</v>
      </c>
      <c r="N3170" s="182">
        <f>IFERROR(_xll.qlIndexFixing(ONIndex1M,I3170,TRUE,_xll.ohTrigger(RecalcTrigger,Trigger1M)),NA())</f>
        <v>1.2717193516174063E-2</v>
      </c>
      <c r="O3170" s="44">
        <f>IFERROR(_xll.qlIndexFixing(ONIndex3M,I3170,TRUE,_xll.ohTrigger(RecalcTrigger,Trigger3M)),NA())</f>
        <v>1.2729061206364634E-2</v>
      </c>
      <c r="P3170" s="44">
        <f>IFERROR(_xll.qlIndexFixing(ONIndex6M,I3170,TRUE,_xll.ohTrigger(RecalcTrigger,Trigger6M)),NA())</f>
        <v>1.2936430525840592E-2</v>
      </c>
      <c r="Q3170" s="183">
        <f>IFERROR(_xll.qlIndexFixing(ONIndex1Y,I3170,TRUE,_xll.ohTrigger(RecalcTrigger,Trigger1Y)),NA())</f>
        <v>1.3073757570136735E-2</v>
      </c>
    </row>
    <row r="3171" spans="2:17" x14ac:dyDescent="0.2">
      <c r="B3171" s="39" t="s">
        <v>42</v>
      </c>
      <c r="D3171" s="42">
        <f>_xll.qlCalendarAdvance(Calendar,$D3170,B3171,"f",FALSE)</f>
        <v>61702</v>
      </c>
      <c r="E3171" s="177">
        <f>_xll.qlInterestRateIndexValueDate(IndexON,D3171)</f>
        <v>61702</v>
      </c>
      <c r="F3171" s="193">
        <f>IFERROR(_xll.qlIndexFixing(IndexON,D3171,TRUE,_xll.ohTrigger(RecalcTrigger,TriggerON)),NA())</f>
        <v>1.2804847371947758E-2</v>
      </c>
      <c r="H3171" s="42">
        <f>_xll.qlCalendarAdvance(Calendar,$H3170,B3171,"f",FALSE)</f>
        <v>61702</v>
      </c>
      <c r="I3171" s="177">
        <f>_xll.qlInterestRateIndexValueDate(Index1M,$H3171)</f>
        <v>61704</v>
      </c>
      <c r="J3171" s="182">
        <f>IFERROR(_xll.qlIndexFixing(Index1M,$H3171,TRUE,_xll.ohTrigger(RecalcTrigger,Trigger1M)),NA())</f>
        <v>1.2735118166547077E-2</v>
      </c>
      <c r="K3171" s="44">
        <f>IFERROR(_xll.qlIndexFixing(Index3M,H3171,TRUE,_xll.ohTrigger(RecalcTrigger,Trigger3M)),NA())</f>
        <v>1.2791709206015689E-2</v>
      </c>
      <c r="L3171" s="44">
        <f>IFERROR(_xll.qlIndexFixing(Index6M,$H3171,TRUE,_xll.ohTrigger(RecalcTrigger,Trigger6M)),NA())</f>
        <v>1.3029802241868131E-2</v>
      </c>
      <c r="M3171" s="183">
        <f>IFERROR(_xll.qlIndexFixing(Index1Y,$H3171,TRUE,_xll.ohTrigger(RecalcTrigger,Trigger1Y)),NA())</f>
        <v>1.3309267203164317E-2</v>
      </c>
      <c r="N3171" s="182">
        <f>IFERROR(_xll.qlIndexFixing(ONIndex1M,I3171,TRUE,_xll.ohTrigger(RecalcTrigger,Trigger1M)),NA())</f>
        <v>1.2721547225327257E-2</v>
      </c>
      <c r="O3171" s="44">
        <f>IFERROR(_xll.qlIndexFixing(ONIndex3M,I3171,TRUE,_xll.ohTrigger(RecalcTrigger,Trigger3M)),NA())</f>
        <v>1.2735366134144499E-2</v>
      </c>
      <c r="P3171" s="44">
        <f>IFERROR(_xll.qlIndexFixing(ONIndex6M,I3171,TRUE,_xll.ohTrigger(RecalcTrigger,Trigger6M)),NA())</f>
        <v>1.294029953375464E-2</v>
      </c>
      <c r="Q3171" s="183">
        <f>IFERROR(_xll.qlIndexFixing(ONIndex1Y,I3171,TRUE,_xll.ohTrigger(RecalcTrigger,Trigger1Y)),NA())</f>
        <v>1.3079463915692813E-2</v>
      </c>
    </row>
    <row r="3172" spans="2:17" x14ac:dyDescent="0.2">
      <c r="B3172" s="39" t="s">
        <v>42</v>
      </c>
      <c r="D3172" s="42">
        <f>_xll.qlCalendarAdvance(Calendar,$D3171,B3172,"f",FALSE)</f>
        <v>61709</v>
      </c>
      <c r="E3172" s="177">
        <f>_xll.qlInterestRateIndexValueDate(IndexON,D3172)</f>
        <v>61709</v>
      </c>
      <c r="F3172" s="193">
        <f>IFERROR(_xll.qlIndexFixing(IndexON,D3172,TRUE,_xll.ohTrigger(RecalcTrigger,TriggerON)),NA())</f>
        <v>1.2808723422068624E-2</v>
      </c>
      <c r="H3172" s="42">
        <f>_xll.qlCalendarAdvance(Calendar,$H3171,B3172,"f",FALSE)</f>
        <v>61709</v>
      </c>
      <c r="I3172" s="177">
        <f>_xll.qlInterestRateIndexValueDate(Index1M,$H3172)</f>
        <v>61711</v>
      </c>
      <c r="J3172" s="182">
        <f>IFERROR(_xll.qlIndexFixing(Index1M,$H3172,TRUE,_xll.ohTrigger(RecalcTrigger,Trigger1M)),NA())</f>
        <v>1.2739455255047029E-2</v>
      </c>
      <c r="K3172" s="44">
        <f>IFERROR(_xll.qlIndexFixing(Index3M,H3172,TRUE,_xll.ohTrigger(RecalcTrigger,Trigger3M)),NA())</f>
        <v>1.2797951979048428E-2</v>
      </c>
      <c r="L3172" s="44">
        <f>IFERROR(_xll.qlIndexFixing(Index6M,$H3172,TRUE,_xll.ohTrigger(RecalcTrigger,Trigger6M)),NA())</f>
        <v>1.3033598758349543E-2</v>
      </c>
      <c r="M3172" s="183">
        <f>IFERROR(_xll.qlIndexFixing(Index1Y,$H3172,TRUE,_xll.ohTrigger(RecalcTrigger,Trigger1Y)),NA())</f>
        <v>1.3314729933936899E-2</v>
      </c>
      <c r="N3172" s="182">
        <f>IFERROR(_xll.qlIndexFixing(ONIndex1M,I3172,TRUE,_xll.ohTrigger(RecalcTrigger,Trigger1M)),NA())</f>
        <v>1.2725892704263941E-2</v>
      </c>
      <c r="O3172" s="44">
        <f>IFERROR(_xll.qlIndexFixing(ONIndex3M,I3172,TRUE,_xll.ohTrigger(RecalcTrigger,Trigger3M)),NA())</f>
        <v>1.2741659113642001E-2</v>
      </c>
      <c r="P3172" s="44">
        <f>IFERROR(_xll.qlIndexFixing(ONIndex6M,I3172,TRUE,_xll.ohTrigger(RecalcTrigger,Trigger6M)),NA())</f>
        <v>1.2944161414090161E-2</v>
      </c>
      <c r="Q3172" s="183">
        <f>IFERROR(_xll.qlIndexFixing(ONIndex1Y,I3172,TRUE,_xll.ohTrigger(RecalcTrigger,Trigger1Y)),NA())</f>
        <v>1.3085158817922604E-2</v>
      </c>
    </row>
    <row r="3173" spans="2:17" x14ac:dyDescent="0.2">
      <c r="B3173" s="39" t="s">
        <v>42</v>
      </c>
      <c r="D3173" s="42">
        <f>_xll.qlCalendarAdvance(Calendar,$D3172,B3173,"f",FALSE)</f>
        <v>61716</v>
      </c>
      <c r="E3173" s="177">
        <f>_xll.qlInterestRateIndexValueDate(IndexON,D3173)</f>
        <v>61716</v>
      </c>
      <c r="F3173" s="193">
        <f>IFERROR(_xll.qlIndexFixing(IndexON,D3173,TRUE,_xll.ohTrigger(RecalcTrigger,TriggerON)),NA())</f>
        <v>1.281259213965491E-2</v>
      </c>
      <c r="H3173" s="42">
        <f>_xll.qlCalendarAdvance(Calendar,$H3172,B3173,"f",FALSE)</f>
        <v>61716</v>
      </c>
      <c r="I3173" s="177">
        <f>_xll.qlInterestRateIndexValueDate(Index1M,$H3173)</f>
        <v>61718</v>
      </c>
      <c r="J3173" s="182">
        <f>IFERROR(_xll.qlIndexFixing(Index1M,$H3173,TRUE,_xll.ohTrigger(RecalcTrigger,Trigger1M)),NA())</f>
        <v>1.2743784055356202E-2</v>
      </c>
      <c r="K3173" s="44">
        <f>IFERROR(_xll.qlIndexFixing(Index3M,H3173,TRUE,_xll.ohTrigger(RecalcTrigger,Trigger3M)),NA())</f>
        <v>1.2804182580084422E-2</v>
      </c>
      <c r="L3173" s="44">
        <f>IFERROR(_xll.qlIndexFixing(Index6M,$H3173,TRUE,_xll.ohTrigger(RecalcTrigger,Trigger6M)),NA())</f>
        <v>1.3037387864836139E-2</v>
      </c>
      <c r="M3173" s="183">
        <f>IFERROR(_xll.qlIndexFixing(Index1Y,$H3173,TRUE,_xll.ohTrigger(RecalcTrigger,Trigger1Y)),NA())</f>
        <v>1.3320180355629948E-2</v>
      </c>
      <c r="N3173" s="182">
        <f>IFERROR(_xll.qlIndexFixing(ONIndex1M,I3173,TRUE,_xll.ohTrigger(RecalcTrigger,Trigger1M)),NA())</f>
        <v>1.2731467623749992E-2</v>
      </c>
      <c r="O3173" s="44">
        <f>IFERROR(_xll.qlIndexFixing(ONIndex3M,I3173,TRUE,_xll.ohTrigger(RecalcTrigger,Trigger3M)),NA())</f>
        <v>1.2749732484573784E-2</v>
      </c>
      <c r="P3173" s="44">
        <f>IFERROR(_xll.qlIndexFixing(ONIndex6M,I3173,TRUE,_xll.ohTrigger(RecalcTrigger,Trigger6M)),NA())</f>
        <v>1.2949116186442566E-2</v>
      </c>
      <c r="Q3173" s="183">
        <f>IFERROR(_xll.qlIndexFixing(ONIndex1Y,I3173,TRUE,_xll.ohTrigger(RecalcTrigger,Trigger1Y)),NA())</f>
        <v>1.3092463976560609E-2</v>
      </c>
    </row>
    <row r="3174" spans="2:17" x14ac:dyDescent="0.2">
      <c r="B3174" s="39" t="s">
        <v>42</v>
      </c>
      <c r="D3174" s="42">
        <f>_xll.qlCalendarAdvance(Calendar,$D3173,B3174,"f",FALSE)</f>
        <v>61724</v>
      </c>
      <c r="E3174" s="177">
        <f>_xll.qlInterestRateIndexValueDate(IndexON,D3174)</f>
        <v>61724</v>
      </c>
      <c r="F3174" s="193">
        <f>IFERROR(_xll.qlIndexFixing(IndexON,D3174,TRUE,_xll.ohTrigger(RecalcTrigger,TriggerON)),NA())</f>
        <v>1.2817004530267795E-2</v>
      </c>
      <c r="H3174" s="42">
        <f>_xll.qlCalendarAdvance(Calendar,$H3173,B3174,"f",FALSE)</f>
        <v>61724</v>
      </c>
      <c r="I3174" s="177">
        <f>_xll.qlInterestRateIndexValueDate(Index1M,$H3174)</f>
        <v>61728</v>
      </c>
      <c r="J3174" s="182">
        <f>IFERROR(_xll.qlIndexFixing(Index1M,$H3174,TRUE,_xll.ohTrigger(RecalcTrigger,Trigger1M)),NA())</f>
        <v>1.2749953639038848E-2</v>
      </c>
      <c r="K3174" s="44">
        <f>IFERROR(_xll.qlIndexFixing(Index3M,H3174,TRUE,_xll.ohTrigger(RecalcTrigger,Trigger3M)),NA())</f>
        <v>1.2811723647860974E-2</v>
      </c>
      <c r="L3174" s="44">
        <f>IFERROR(_xll.qlIndexFixing(Index6M,$H3174,TRUE,_xll.ohTrigger(RecalcTrigger,Trigger6M)),NA())</f>
        <v>1.3041278657916931E-2</v>
      </c>
      <c r="M3174" s="183">
        <f>IFERROR(_xll.qlIndexFixing(Index1Y,$H3174,TRUE,_xll.ohTrigger(RecalcTrigger,Trigger1Y)),NA())</f>
        <v>1.3326694208523934E-2</v>
      </c>
      <c r="N3174" s="182">
        <f>IFERROR(_xll.qlIndexFixing(ONIndex1M,I3174,TRUE,_xll.ohTrigger(RecalcTrigger,Trigger1M)),NA())</f>
        <v>1.2735794216833796E-2</v>
      </c>
      <c r="O3174" s="44">
        <f>IFERROR(_xll.qlIndexFixing(ONIndex3M,I3174,TRUE,_xll.ohTrigger(RecalcTrigger,Trigger3M)),NA())</f>
        <v>1.2755998045923533E-2</v>
      </c>
      <c r="P3174" s="44">
        <f>IFERROR(_xll.qlIndexFixing(ONIndex6M,I3174,TRUE,_xll.ohTrigger(RecalcTrigger,Trigger6M)),NA())</f>
        <v>1.2952961707304311E-2</v>
      </c>
      <c r="Q3174" s="183">
        <f>IFERROR(_xll.qlIndexFixing(ONIndex1Y,I3174,TRUE,_xll.ohTrigger(RecalcTrigger,Trigger1Y)),NA())</f>
        <v>1.3098132619795422E-2</v>
      </c>
    </row>
    <row r="3175" spans="2:17" x14ac:dyDescent="0.2">
      <c r="B3175" s="39" t="s">
        <v>42</v>
      </c>
      <c r="D3175" s="42">
        <f>_xll.qlCalendarAdvance(Calendar,$D3174,B3175,"f",FALSE)</f>
        <v>61731</v>
      </c>
      <c r="E3175" s="177">
        <f>_xll.qlInterestRateIndexValueDate(IndexON,D3175)</f>
        <v>61731</v>
      </c>
      <c r="F3175" s="193">
        <f>IFERROR(_xll.qlIndexFixing(IndexON,D3175,TRUE,_xll.ohTrigger(RecalcTrigger,TriggerON)),NA())</f>
        <v>1.2820857476389946E-2</v>
      </c>
      <c r="H3175" s="42">
        <f>_xll.qlCalendarAdvance(Calendar,$H3174,B3175,"f",FALSE)</f>
        <v>61731</v>
      </c>
      <c r="I3175" s="177">
        <f>_xll.qlInterestRateIndexValueDate(Index1M,$H3175)</f>
        <v>61735</v>
      </c>
      <c r="J3175" s="182">
        <f>IFERROR(_xll.qlIndexFixing(Index1M,$H3175,TRUE,_xll.ohTrigger(RecalcTrigger,Trigger1M)),NA())</f>
        <v>1.2754262228389952E-2</v>
      </c>
      <c r="K3175" s="44">
        <f>IFERROR(_xll.qlIndexFixing(Index3M,H3175,TRUE,_xll.ohTrigger(RecalcTrigger,Trigger3M)),NA())</f>
        <v>1.2819931766193098E-2</v>
      </c>
      <c r="L3175" s="44">
        <f>IFERROR(_xll.qlIndexFixing(Index6M,$H3175,TRUE,_xll.ohTrigger(RecalcTrigger,Trigger6M)),NA())</f>
        <v>1.3046559018811292E-2</v>
      </c>
      <c r="M3175" s="183">
        <f>IFERROR(_xll.qlIndexFixing(Index1Y,$H3175,TRUE,_xll.ohTrigger(RecalcTrigger,Trigger1Y)),NA())</f>
        <v>1.3332116025684428E-2</v>
      </c>
      <c r="N3175" s="182">
        <f>IFERROR(_xll.qlIndexFixing(ONIndex1M,I3175,TRUE,_xll.ohTrigger(RecalcTrigger,Trigger1M)),NA())</f>
        <v>1.2739496123774785E-2</v>
      </c>
      <c r="O3175" s="44">
        <f>IFERROR(_xll.qlIndexFixing(ONIndex3M,I3175,TRUE,_xll.ohTrigger(RecalcTrigger,Trigger3M)),NA())</f>
        <v>1.2761358943329526E-2</v>
      </c>
      <c r="P3175" s="44">
        <f>IFERROR(_xll.qlIndexFixing(ONIndex6M,I3175,TRUE,_xll.ohTrigger(RecalcTrigger,Trigger6M)),NA())</f>
        <v>1.2956252148503822E-2</v>
      </c>
      <c r="Q3175" s="183">
        <f>IFERROR(_xll.qlIndexFixing(ONIndex1Y,I3175,TRUE,_xll.ohTrigger(RecalcTrigger,Trigger1Y)),NA())</f>
        <v>1.3102982278150321E-2</v>
      </c>
    </row>
    <row r="3176" spans="2:17" x14ac:dyDescent="0.2">
      <c r="B3176" s="39" t="s">
        <v>42</v>
      </c>
      <c r="D3176" s="42">
        <f>_xll.qlCalendarAdvance(Calendar,$D3175,B3176,"f",FALSE)</f>
        <v>61738</v>
      </c>
      <c r="E3176" s="177">
        <f>_xll.qlInterestRateIndexValueDate(IndexON,D3176)</f>
        <v>61738</v>
      </c>
      <c r="F3176" s="193">
        <f>IFERROR(_xll.qlIndexFixing(IndexON,D3176,TRUE,_xll.ohTrigger(RecalcTrigger,TriggerON)),NA())</f>
        <v>1.282470303458183E-2</v>
      </c>
      <c r="H3176" s="42">
        <f>_xll.qlCalendarAdvance(Calendar,$H3175,B3176,"f",FALSE)</f>
        <v>61738</v>
      </c>
      <c r="I3176" s="177">
        <f>_xll.qlInterestRateIndexValueDate(Index1M,$H3176)</f>
        <v>61742</v>
      </c>
      <c r="J3176" s="182">
        <f>IFERROR(_xll.qlIndexFixing(Index1M,$H3176,TRUE,_xll.ohTrigger(RecalcTrigger,Trigger1M)),NA())</f>
        <v>1.2758562461607208E-2</v>
      </c>
      <c r="K3176" s="44">
        <f>IFERROR(_xll.qlIndexFixing(Index3M,H3176,TRUE,_xll.ohTrigger(RecalcTrigger,Trigger3M)),NA())</f>
        <v>1.2826787622988941E-2</v>
      </c>
      <c r="L3176" s="44">
        <f>IFERROR(_xll.qlIndexFixing(Index6M,$H3176,TRUE,_xll.ohTrigger(RecalcTrigger,Trigger6M)),NA())</f>
        <v>1.3050322581243104E-2</v>
      </c>
      <c r="M3176" s="183">
        <f>IFERROR(_xll.qlIndexFixing(Index1Y,$H3176,TRUE,_xll.ohTrigger(RecalcTrigger,Trigger1Y)),NA())</f>
        <v>1.3337525442235505E-2</v>
      </c>
      <c r="N3176" s="182">
        <f>IFERROR(_xll.qlIndexFixing(ONIndex1M,I3176,TRUE,_xll.ohTrigger(RecalcTrigger,Trigger1M)),NA())</f>
        <v>1.2743807295914067E-2</v>
      </c>
      <c r="O3176" s="44">
        <f>IFERROR(_xll.qlIndexFixing(ONIndex3M,I3176,TRUE,_xll.ohTrigger(RecalcTrigger,Trigger3M)),NA())</f>
        <v>1.2767602116987575E-2</v>
      </c>
      <c r="P3176" s="44">
        <f>IFERROR(_xll.qlIndexFixing(ONIndex6M,I3176,TRUE,_xll.ohTrigger(RecalcTrigger,Trigger6M)),NA())</f>
        <v>1.296008430765383E-2</v>
      </c>
      <c r="Q3176" s="183">
        <f>IFERROR(_xll.qlIndexFixing(ONIndex1Y,I3176,TRUE,_xll.ohTrigger(RecalcTrigger,Trigger1Y)),NA())</f>
        <v>1.3108629480056422E-2</v>
      </c>
    </row>
    <row r="3177" spans="2:17" x14ac:dyDescent="0.2">
      <c r="B3177" s="39" t="s">
        <v>42</v>
      </c>
      <c r="D3177" s="42">
        <f>_xll.qlCalendarAdvance(Calendar,$D3176,B3177,"f",FALSE)</f>
        <v>61745</v>
      </c>
      <c r="E3177" s="177">
        <f>_xll.qlInterestRateIndexValueDate(IndexON,D3177)</f>
        <v>61745</v>
      </c>
      <c r="F3177" s="193">
        <f>IFERROR(_xll.qlIndexFixing(IndexON,D3177,TRUE,_xll.ohTrigger(RecalcTrigger,TriggerON)),NA())</f>
        <v>1.2828541187577258E-2</v>
      </c>
      <c r="H3177" s="42">
        <f>_xll.qlCalendarAdvance(Calendar,$H3176,B3177,"f",FALSE)</f>
        <v>61745</v>
      </c>
      <c r="I3177" s="177">
        <f>_xll.qlInterestRateIndexValueDate(Index1M,$H3177)</f>
        <v>61749</v>
      </c>
      <c r="J3177" s="182">
        <f>IFERROR(_xll.qlIndexFixing(Index1M,$H3177,TRUE,_xll.ohTrigger(RecalcTrigger,Trigger1M)),NA())</f>
        <v>1.2762854318879364E-2</v>
      </c>
      <c r="K3177" s="44">
        <f>IFERROR(_xll.qlIndexFixing(Index3M,H3177,TRUE,_xll.ohTrigger(RecalcTrigger,Trigger3M)),NA())</f>
        <v>1.2832295438519908E-2</v>
      </c>
      <c r="L3177" s="44">
        <f>IFERROR(_xll.qlIndexFixing(Index6M,$H3177,TRUE,_xll.ohTrigger(RecalcTrigger,Trigger6M)),NA())</f>
        <v>1.3054078652970594E-2</v>
      </c>
      <c r="M3177" s="183">
        <f>IFERROR(_xll.qlIndexFixing(Index1Y,$H3177,TRUE,_xll.ohTrigger(RecalcTrigger,Trigger1Y)),NA())</f>
        <v>1.3342922430093331E-2</v>
      </c>
      <c r="N3177" s="182">
        <f>IFERROR(_xll.qlIndexFixing(ONIndex1M,I3177,TRUE,_xll.ohTrigger(RecalcTrigger,Trigger1M)),NA())</f>
        <v>1.2748110136238111E-2</v>
      </c>
      <c r="O3177" s="44">
        <f>IFERROR(_xll.qlIndexFixing(ONIndex3M,I3177,TRUE,_xll.ohTrigger(RecalcTrigger,Trigger3M)),NA())</f>
        <v>1.2773833194641426E-2</v>
      </c>
      <c r="P3177" s="44">
        <f>IFERROR(_xll.qlIndexFixing(ONIndex6M,I3177,TRUE,_xll.ohTrigger(RecalcTrigger,Trigger6M)),NA())</f>
        <v>1.2963909246339611E-2</v>
      </c>
      <c r="Q3177" s="183">
        <f>IFERROR(_xll.qlIndexFixing(ONIndex1Y,I3177,TRUE,_xll.ohTrigger(RecalcTrigger,Trigger1Y)),NA())</f>
        <v>1.311426509722935E-2</v>
      </c>
    </row>
    <row r="3178" spans="2:17" x14ac:dyDescent="0.2">
      <c r="B3178" s="39" t="s">
        <v>42</v>
      </c>
      <c r="D3178" s="42">
        <f>_xll.qlCalendarAdvance(Calendar,$D3177,B3178,"f",FALSE)</f>
        <v>61752</v>
      </c>
      <c r="E3178" s="177">
        <f>_xll.qlInterestRateIndexValueDate(IndexON,D3178)</f>
        <v>61752</v>
      </c>
      <c r="F3178" s="193">
        <f>IFERROR(_xll.qlIndexFixing(IndexON,D3178,TRUE,_xll.ohTrigger(RecalcTrigger,TriggerON)),NA())</f>
        <v>1.2832371917390617E-2</v>
      </c>
      <c r="H3178" s="42">
        <f>_xll.qlCalendarAdvance(Calendar,$H3177,B3178,"f",FALSE)</f>
        <v>61752</v>
      </c>
      <c r="I3178" s="177">
        <f>_xll.qlInterestRateIndexValueDate(Index1M,$H3178)</f>
        <v>61756</v>
      </c>
      <c r="J3178" s="182">
        <f>IFERROR(_xll.qlIndexFixing(Index1M,$H3178,TRUE,_xll.ohTrigger(RecalcTrigger,Trigger1M)),NA())</f>
        <v>1.2767137780392596E-2</v>
      </c>
      <c r="K3178" s="44">
        <f>IFERROR(_xll.qlIndexFixing(Index3M,H3178,TRUE,_xll.ohTrigger(RecalcTrigger,Trigger3M)),NA())</f>
        <v>1.2838458792428026E-2</v>
      </c>
      <c r="L3178" s="44">
        <f>IFERROR(_xll.qlIndexFixing(Index6M,$H3178,TRUE,_xll.ohTrigger(RecalcTrigger,Trigger6M)),NA())</f>
        <v>1.3057827215769223E-2</v>
      </c>
      <c r="M3178" s="183">
        <f>IFERROR(_xll.qlIndexFixing(Index1Y,$H3178,TRUE,_xll.ohTrigger(RecalcTrigger,Trigger1Y)),NA())</f>
        <v>1.334830696117538E-2</v>
      </c>
      <c r="N3178" s="182">
        <f>IFERROR(_xll.qlIndexFixing(ONIndex1M,I3178,TRUE,_xll.ohTrigger(RecalcTrigger,Trigger1M)),NA())</f>
        <v>1.2752404624922775E-2</v>
      </c>
      <c r="O3178" s="44">
        <f>IFERROR(_xll.qlIndexFixing(ONIndex3M,I3178,TRUE,_xll.ohTrigger(RecalcTrigger,Trigger3M)),NA())</f>
        <v>1.278005214767397E-2</v>
      </c>
      <c r="P3178" s="44">
        <f>IFERROR(_xll.qlIndexFixing(ONIndex6M,I3178,TRUE,_xll.ohTrigger(RecalcTrigger,Trigger6M)),NA())</f>
        <v>1.2967726946495617E-2</v>
      </c>
      <c r="Q3178" s="183">
        <f>IFERROR(_xll.qlIndexFixing(ONIndex1Y,I3178,TRUE,_xll.ohTrigger(RecalcTrigger,Trigger1Y)),NA())</f>
        <v>1.3119889102490845E-2</v>
      </c>
    </row>
    <row r="3179" spans="2:17" x14ac:dyDescent="0.2">
      <c r="B3179" s="39" t="s">
        <v>42</v>
      </c>
      <c r="D3179" s="42">
        <f>_xll.qlCalendarAdvance(Calendar,$D3178,B3179,"f",FALSE)</f>
        <v>61759</v>
      </c>
      <c r="E3179" s="177">
        <f>_xll.qlInterestRateIndexValueDate(IndexON,D3179)</f>
        <v>61759</v>
      </c>
      <c r="F3179" s="193">
        <f>IFERROR(_xll.qlIndexFixing(IndexON,D3179,TRUE,_xll.ohTrigger(RecalcTrigger,TriggerON)),NA())</f>
        <v>1.2836195206755718E-2</v>
      </c>
      <c r="H3179" s="42">
        <f>_xll.qlCalendarAdvance(Calendar,$H3178,B3179,"f",FALSE)</f>
        <v>61759</v>
      </c>
      <c r="I3179" s="177">
        <f>_xll.qlInterestRateIndexValueDate(Index1M,$H3179)</f>
        <v>61763</v>
      </c>
      <c r="J3179" s="182">
        <f>IFERROR(_xll.qlIndexFixing(Index1M,$H3179,TRUE,_xll.ohTrigger(RecalcTrigger,Trigger1M)),NA())</f>
        <v>1.2769819473254744E-2</v>
      </c>
      <c r="K3179" s="44">
        <f>IFERROR(_xll.qlIndexFixing(Index3M,H3179,TRUE,_xll.ohTrigger(RecalcTrigger,Trigger3M)),NA())</f>
        <v>1.2844609786332136E-2</v>
      </c>
      <c r="L3179" s="44">
        <f>IFERROR(_xll.qlIndexFixing(Index6M,$H3179,TRUE,_xll.ohTrigger(RecalcTrigger,Trigger6M)),NA())</f>
        <v>1.3061568251412688E-2</v>
      </c>
      <c r="M3179" s="183">
        <f>IFERROR(_xll.qlIndexFixing(Index1Y,$H3179,TRUE,_xll.ohTrigger(RecalcTrigger,Trigger1Y)),NA())</f>
        <v>1.3353679007397819E-2</v>
      </c>
      <c r="N3179" s="182">
        <f>IFERROR(_xll.qlIndexFixing(ONIndex1M,I3179,TRUE,_xll.ohTrigger(RecalcTrigger,Trigger1M)),NA())</f>
        <v>1.2756690742223853E-2</v>
      </c>
      <c r="O3179" s="44">
        <f>IFERROR(_xll.qlIndexFixing(ONIndex3M,I3179,TRUE,_xll.ohTrigger(RecalcTrigger,Trigger3M)),NA())</f>
        <v>1.2786258947228291E-2</v>
      </c>
      <c r="P3179" s="44">
        <f>IFERROR(_xll.qlIndexFixing(ONIndex6M,I3179,TRUE,_xll.ohTrigger(RecalcTrigger,Trigger6M)),NA())</f>
        <v>1.2971537390056298E-2</v>
      </c>
      <c r="Q3179" s="183">
        <f>IFERROR(_xll.qlIndexFixing(ONIndex1Y,I3179,TRUE,_xll.ohTrigger(RecalcTrigger,Trigger1Y)),NA())</f>
        <v>1.3125501467863288E-2</v>
      </c>
    </row>
    <row r="3180" spans="2:17" x14ac:dyDescent="0.2">
      <c r="B3180" s="39" t="s">
        <v>42</v>
      </c>
      <c r="D3180" s="42">
        <f>_xll.qlCalendarAdvance(Calendar,$D3179,B3180,"f",FALSE)</f>
        <v>61766</v>
      </c>
      <c r="E3180" s="177">
        <f>_xll.qlInterestRateIndexValueDate(IndexON,D3180)</f>
        <v>61766</v>
      </c>
      <c r="F3180" s="193">
        <f>IFERROR(_xll.qlIndexFixing(IndexON,D3180,TRUE,_xll.ohTrigger(RecalcTrigger,TriggerON)),NA())</f>
        <v>1.2840011037766885E-2</v>
      </c>
      <c r="H3180" s="42">
        <f>_xll.qlCalendarAdvance(Calendar,$H3179,B3180,"f",FALSE)</f>
        <v>61766</v>
      </c>
      <c r="I3180" s="177">
        <f>_xll.qlInterestRateIndexValueDate(Index1M,$H3180)</f>
        <v>61770</v>
      </c>
      <c r="J3180" s="182">
        <f>IFERROR(_xll.qlIndexFixing(Index1M,$H3180,TRUE,_xll.ohTrigger(RecalcTrigger,Trigger1M)),NA())</f>
        <v>1.2774087441973185E-2</v>
      </c>
      <c r="K3180" s="44">
        <f>IFERROR(_xll.qlIndexFixing(Index3M,H3180,TRUE,_xll.ohTrigger(RecalcTrigger,Trigger3M)),NA())</f>
        <v>1.2850748391361265E-2</v>
      </c>
      <c r="L3180" s="44">
        <f>IFERROR(_xll.qlIndexFixing(Index6M,$H3180,TRUE,_xll.ohTrigger(RecalcTrigger,Trigger6M)),NA())</f>
        <v>1.3065301741677766E-2</v>
      </c>
      <c r="M3180" s="183">
        <f>IFERROR(_xll.qlIndexFixing(Index1Y,$H3180,TRUE,_xll.ohTrigger(RecalcTrigger,Trigger1Y)),NA())</f>
        <v>1.3359038540678122E-2</v>
      </c>
      <c r="N3180" s="182">
        <f>IFERROR(_xll.qlIndexFixing(ONIndex1M,I3180,TRUE,_xll.ohTrigger(RecalcTrigger,Trigger1M)),NA())</f>
        <v>1.2760968468317202E-2</v>
      </c>
      <c r="O3180" s="44">
        <f>IFERROR(_xll.qlIndexFixing(ONIndex3M,I3180,TRUE,_xll.ohTrigger(RecalcTrigger,Trigger3M)),NA())</f>
        <v>1.2792453564607342E-2</v>
      </c>
      <c r="P3180" s="44">
        <f>IFERROR(_xll.qlIndexFixing(ONIndex6M,I3180,TRUE,_xll.ohTrigger(RecalcTrigger,Trigger6M)),NA())</f>
        <v>1.2975340558876169E-2</v>
      </c>
      <c r="Q3180" s="183">
        <f>IFERROR(_xll.qlIndexFixing(ONIndex1Y,I3180,TRUE,_xll.ohTrigger(RecalcTrigger,Trigger1Y)),NA())</f>
        <v>1.3131102166168418E-2</v>
      </c>
    </row>
    <row r="3181" spans="2:17" x14ac:dyDescent="0.2">
      <c r="B3181" s="39" t="s">
        <v>42</v>
      </c>
      <c r="D3181" s="42">
        <f>_xll.qlCalendarAdvance(Calendar,$D3180,B3181,"f",FALSE)</f>
        <v>61773</v>
      </c>
      <c r="E3181" s="177">
        <f>_xll.qlInterestRateIndexValueDate(IndexON,D3181)</f>
        <v>61773</v>
      </c>
      <c r="F3181" s="193">
        <f>IFERROR(_xll.qlIndexFixing(IndexON,D3181,TRUE,_xll.ohTrigger(RecalcTrigger,TriggerON)),NA())</f>
        <v>1.2843819392998057E-2</v>
      </c>
      <c r="H3181" s="42">
        <f>_xll.qlCalendarAdvance(Calendar,$H3180,B3181,"f",FALSE)</f>
        <v>61773</v>
      </c>
      <c r="I3181" s="177">
        <f>_xll.qlInterestRateIndexValueDate(Index1M,$H3181)</f>
        <v>61777</v>
      </c>
      <c r="J3181" s="182">
        <f>IFERROR(_xll.qlIndexFixing(Index1M,$H3181,TRUE,_xll.ohTrigger(RecalcTrigger,Trigger1M)),NA())</f>
        <v>1.2778346960476812E-2</v>
      </c>
      <c r="K3181" s="44">
        <f>IFERROR(_xll.qlIndexFixing(Index3M,H3181,TRUE,_xll.ohTrigger(RecalcTrigger,Trigger3M)),NA())</f>
        <v>1.2856874578636535E-2</v>
      </c>
      <c r="L3181" s="44">
        <f>IFERROR(_xll.qlIndexFixing(Index6M,$H3181,TRUE,_xll.ohTrigger(RecalcTrigger,Trigger6M)),NA())</f>
        <v>1.3069027668339034E-2</v>
      </c>
      <c r="M3181" s="183">
        <f>IFERROR(_xll.qlIndexFixing(Index1Y,$H3181,TRUE,_xll.ohTrigger(RecalcTrigger,Trigger1Y)),NA())</f>
        <v>1.3364385532932016E-2</v>
      </c>
      <c r="N3181" s="182">
        <f>IFERROR(_xll.qlIndexFixing(ONIndex1M,I3181,TRUE,_xll.ohTrigger(RecalcTrigger,Trigger1M)),NA())</f>
        <v>1.2765237783458616E-2</v>
      </c>
      <c r="O3181" s="44">
        <f>IFERROR(_xll.qlIndexFixing(ONIndex3M,I3181,TRUE,_xll.ohTrigger(RecalcTrigger,Trigger3M)),NA())</f>
        <v>1.2798635971114081E-2</v>
      </c>
      <c r="P3181" s="44">
        <f>IFERROR(_xll.qlIndexFixing(ONIndex6M,I3181,TRUE,_xll.ohTrigger(RecalcTrigger,Trigger6M)),NA())</f>
        <v>1.2979136434889682E-2</v>
      </c>
      <c r="Q3181" s="183">
        <f>IFERROR(_xll.qlIndexFixing(ONIndex1Y,I3181,TRUE,_xll.ohTrigger(RecalcTrigger,Trigger1Y)),NA())</f>
        <v>1.3136691169828296E-2</v>
      </c>
    </row>
    <row r="3182" spans="2:17" x14ac:dyDescent="0.2">
      <c r="B3182" s="39" t="s">
        <v>42</v>
      </c>
      <c r="D3182" s="42">
        <f>_xll.qlCalendarAdvance(Calendar,$D3181,B3182,"f",FALSE)</f>
        <v>61780</v>
      </c>
      <c r="E3182" s="177">
        <f>_xll.qlInterestRateIndexValueDate(IndexON,D3182)</f>
        <v>61780</v>
      </c>
      <c r="F3182" s="193">
        <f>IFERROR(_xll.qlIndexFixing(IndexON,D3182,TRUE,_xll.ohTrigger(RecalcTrigger,TriggerON)),NA())</f>
        <v>1.2847620254703429E-2</v>
      </c>
      <c r="H3182" s="42">
        <f>_xll.qlCalendarAdvance(Calendar,$H3181,B3182,"f",FALSE)</f>
        <v>61780</v>
      </c>
      <c r="I3182" s="177">
        <f>_xll.qlInterestRateIndexValueDate(Index1M,$H3182)</f>
        <v>61784</v>
      </c>
      <c r="J3182" s="182">
        <f>IFERROR(_xll.qlIndexFixing(Index1M,$H3182,TRUE,_xll.ohTrigger(RecalcTrigger,Trigger1M)),NA())</f>
        <v>1.2782598008955759E-2</v>
      </c>
      <c r="K3182" s="44">
        <f>IFERROR(_xll.qlIndexFixing(Index3M,H3182,TRUE,_xll.ohTrigger(RecalcTrigger,Trigger3M)),NA())</f>
        <v>1.2862988319286976E-2</v>
      </c>
      <c r="L3182" s="44">
        <f>IFERROR(_xll.qlIndexFixing(Index6M,$H3182,TRUE,_xll.ohTrigger(RecalcTrigger,Trigger6M)),NA())</f>
        <v>1.3072746013169755E-2</v>
      </c>
      <c r="M3182" s="183">
        <f>IFERROR(_xll.qlIndexFixing(Index1Y,$H3182,TRUE,_xll.ohTrigger(RecalcTrigger,Trigger1Y)),NA())</f>
        <v>1.3369719956076541E-2</v>
      </c>
      <c r="N3182" s="182">
        <f>IFERROR(_xll.qlIndexFixing(ONIndex1M,I3182,TRUE,_xll.ohTrigger(RecalcTrigger,Trigger1M)),NA())</f>
        <v>1.2769498667823953E-2</v>
      </c>
      <c r="O3182" s="44">
        <f>IFERROR(_xll.qlIndexFixing(ONIndex3M,I3182,TRUE,_xll.ohTrigger(RecalcTrigger,Trigger3M)),NA())</f>
        <v>1.2804806138131397E-2</v>
      </c>
      <c r="P3182" s="44">
        <f>IFERROR(_xll.qlIndexFixing(ONIndex6M,I3182,TRUE,_xll.ohTrigger(RecalcTrigger,Trigger6M)),NA())</f>
        <v>1.2982925000191159E-2</v>
      </c>
      <c r="Q3182" s="183">
        <f>IFERROR(_xll.qlIndexFixing(ONIndex1Y,I3182,TRUE,_xll.ohTrigger(RecalcTrigger,Trigger1Y)),NA())</f>
        <v>1.3142268451264982E-2</v>
      </c>
    </row>
    <row r="3183" spans="2:17" x14ac:dyDescent="0.2">
      <c r="B3183" s="39" t="s">
        <v>42</v>
      </c>
      <c r="D3183" s="42">
        <f>_xll.qlCalendarAdvance(Calendar,$D3182,B3183,"f",FALSE)</f>
        <v>61787</v>
      </c>
      <c r="E3183" s="177">
        <f>_xll.qlInterestRateIndexValueDate(IndexON,D3183)</f>
        <v>61787</v>
      </c>
      <c r="F3183" s="193">
        <f>IFERROR(_xll.qlIndexFixing(IndexON,D3183,TRUE,_xll.ohTrigger(RecalcTrigger,TriggerON)),NA())</f>
        <v>1.2851413605456941E-2</v>
      </c>
      <c r="H3183" s="42">
        <f>_xll.qlCalendarAdvance(Calendar,$H3182,B3183,"f",FALSE)</f>
        <v>61787</v>
      </c>
      <c r="I3183" s="177">
        <f>_xll.qlInterestRateIndexValueDate(Index1M,$H3183)</f>
        <v>61791</v>
      </c>
      <c r="J3183" s="182">
        <f>IFERROR(_xll.qlIndexFixing(Index1M,$H3183,TRUE,_xll.ohTrigger(RecalcTrigger,Trigger1M)),NA())</f>
        <v>1.2788428457949041E-2</v>
      </c>
      <c r="K3183" s="44">
        <f>IFERROR(_xll.qlIndexFixing(Index3M,H3183,TRUE,_xll.ohTrigger(RecalcTrigger,Trigger3M)),NA())</f>
        <v>1.2869752751231967E-2</v>
      </c>
      <c r="L3183" s="44">
        <f>IFERROR(_xll.qlIndexFixing(Index6M,$H3183,TRUE,_xll.ohTrigger(RecalcTrigger,Trigger6M)),NA())</f>
        <v>1.3077455483728595E-2</v>
      </c>
      <c r="M3183" s="183">
        <f>IFERROR(_xll.qlIndexFixing(Index1Y,$H3183,TRUE,_xll.ohTrigger(RecalcTrigger,Trigger1Y)),NA())</f>
        <v>1.337504178202764E-2</v>
      </c>
      <c r="N3183" s="182">
        <f>IFERROR(_xll.qlIndexFixing(ONIndex1M,I3183,TRUE,_xll.ohTrigger(RecalcTrigger,Trigger1M)),NA())</f>
        <v>1.2773751101669006E-2</v>
      </c>
      <c r="O3183" s="44">
        <f>IFERROR(_xll.qlIndexFixing(ONIndex3M,I3183,TRUE,_xll.ohTrigger(RecalcTrigger,Trigger3M)),NA())</f>
        <v>1.2810964036722439E-2</v>
      </c>
      <c r="P3183" s="44">
        <f>IFERROR(_xll.qlIndexFixing(ONIndex6M,I3183,TRUE,_xll.ohTrigger(RecalcTrigger,Trigger6M)),NA())</f>
        <v>1.2986706236475243E-2</v>
      </c>
      <c r="Q3183" s="183">
        <f>IFERROR(_xll.qlIndexFixing(ONIndex1Y,I3183,TRUE,_xll.ohTrigger(RecalcTrigger,Trigger1Y)),NA())</f>
        <v>1.3147833983060409E-2</v>
      </c>
    </row>
    <row r="3184" spans="2:17" x14ac:dyDescent="0.2">
      <c r="B3184" s="39" t="s">
        <v>42</v>
      </c>
      <c r="D3184" s="42">
        <f>_xll.qlCalendarAdvance(Calendar,$D3183,B3184,"f",FALSE)</f>
        <v>61794</v>
      </c>
      <c r="E3184" s="177">
        <f>_xll.qlInterestRateIndexValueDate(IndexON,D3184)</f>
        <v>61794</v>
      </c>
      <c r="F3184" s="193">
        <f>IFERROR(_xll.qlIndexFixing(IndexON,D3184,TRUE,_xll.ohTrigger(RecalcTrigger,TriggerON)),NA())</f>
        <v>1.2855199427432851E-2</v>
      </c>
      <c r="H3184" s="42">
        <f>_xll.qlCalendarAdvance(Calendar,$H3183,B3184,"f",FALSE)</f>
        <v>61794</v>
      </c>
      <c r="I3184" s="177">
        <f>_xll.qlInterestRateIndexValueDate(Index1M,$H3184)</f>
        <v>61798</v>
      </c>
      <c r="J3184" s="182">
        <f>IFERROR(_xll.qlIndexFixing(Index1M,$H3184,TRUE,_xll.ohTrigger(RecalcTrigger,Trigger1M)),NA())</f>
        <v>1.2792661128748701E-2</v>
      </c>
      <c r="K3184" s="44">
        <f>IFERROR(_xll.qlIndexFixing(Index3M,H3184,TRUE,_xll.ohTrigger(RecalcTrigger,Trigger3M)),NA())</f>
        <v>1.2875840830580446E-2</v>
      </c>
      <c r="L3184" s="44">
        <f>IFERROR(_xll.qlIndexFixing(Index6M,$H3184,TRUE,_xll.ohTrigger(RecalcTrigger,Trigger6M)),NA())</f>
        <v>1.3081157777199958E-2</v>
      </c>
      <c r="M3184" s="183">
        <f>IFERROR(_xll.qlIndexFixing(Index1Y,$H3184,TRUE,_xll.ohTrigger(RecalcTrigger,Trigger1Y)),NA())</f>
        <v>1.3380350982701478E-2</v>
      </c>
      <c r="N3184" s="182">
        <f>IFERROR(_xll.qlIndexFixing(ONIndex1M,I3184,TRUE,_xll.ohTrigger(RecalcTrigger,Trigger1M)),NA())</f>
        <v>1.2777995065009762E-2</v>
      </c>
      <c r="O3184" s="44">
        <f>IFERROR(_xll.qlIndexFixing(ONIndex3M,I3184,TRUE,_xll.ohTrigger(RecalcTrigger,Trigger3M)),NA())</f>
        <v>1.2817109638270097E-2</v>
      </c>
      <c r="P3184" s="44">
        <f>IFERROR(_xll.qlIndexFixing(ONIndex6M,I3184,TRUE,_xll.ohTrigger(RecalcTrigger,Trigger6M)),NA())</f>
        <v>1.2990480125836257E-2</v>
      </c>
      <c r="Q3184" s="183">
        <f>IFERROR(_xll.qlIndexFixing(ONIndex1Y,I3184,TRUE,_xll.ohTrigger(RecalcTrigger,Trigger1Y)),NA())</f>
        <v>1.3153387737476763E-2</v>
      </c>
    </row>
    <row r="3185" spans="2:17" x14ac:dyDescent="0.2">
      <c r="B3185" s="39" t="s">
        <v>42</v>
      </c>
      <c r="D3185" s="42">
        <f>_xll.qlCalendarAdvance(Calendar,$D3184,B3185,"f",FALSE)</f>
        <v>61801</v>
      </c>
      <c r="E3185" s="177">
        <f>_xll.qlInterestRateIndexValueDate(IndexON,D3185)</f>
        <v>61801</v>
      </c>
      <c r="F3185" s="193">
        <f>IFERROR(_xll.qlIndexFixing(IndexON,D3185,TRUE,_xll.ohTrigger(RecalcTrigger,TriggerON)),NA())</f>
        <v>1.2858977703045227E-2</v>
      </c>
      <c r="H3185" s="42">
        <f>_xll.qlCalendarAdvance(Calendar,$H3184,B3185,"f",FALSE)</f>
        <v>61801</v>
      </c>
      <c r="I3185" s="177">
        <f>_xll.qlInterestRateIndexValueDate(Index1M,$H3185)</f>
        <v>61805</v>
      </c>
      <c r="J3185" s="182">
        <f>IFERROR(_xll.qlIndexFixing(Index1M,$H3185,TRUE,_xll.ohTrigger(RecalcTrigger,Trigger1M)),NA())</f>
        <v>1.2796885265074588E-2</v>
      </c>
      <c r="K3185" s="44">
        <f>IFERROR(_xll.qlIndexFixing(Index3M,H3185,TRUE,_xll.ohTrigger(RecalcTrigger,Trigger3M)),NA())</f>
        <v>1.2881916374272067E-2</v>
      </c>
      <c r="L3185" s="44">
        <f>IFERROR(_xll.qlIndexFixing(Index6M,$H3185,TRUE,_xll.ohTrigger(RecalcTrigger,Trigger6M)),NA())</f>
        <v>1.308485243108453E-2</v>
      </c>
      <c r="M3185" s="183">
        <f>IFERROR(_xll.qlIndexFixing(Index1Y,$H3185,TRUE,_xll.ohTrigger(RecalcTrigger,Trigger1Y)),NA())</f>
        <v>1.3385647530014217E-2</v>
      </c>
      <c r="N3185" s="182">
        <f>IFERROR(_xll.qlIndexFixing(ONIndex1M,I3185,TRUE,_xll.ohTrigger(RecalcTrigger,Trigger1M)),NA())</f>
        <v>1.2782230538421757E-2</v>
      </c>
      <c r="O3185" s="44">
        <f>IFERROR(_xll.qlIndexFixing(ONIndex3M,I3185,TRUE,_xll.ohTrigger(RecalcTrigger,Trigger3M)),NA())</f>
        <v>1.2823242914077326E-2</v>
      </c>
      <c r="P3185" s="44">
        <f>IFERROR(_xll.qlIndexFixing(ONIndex6M,I3185,TRUE,_xll.ohTrigger(RecalcTrigger,Trigger6M)),NA())</f>
        <v>1.2994246650128716E-2</v>
      </c>
      <c r="Q3185" s="183">
        <f>IFERROR(_xll.qlIndexFixing(ONIndex1Y,I3185,TRUE,_xll.ohTrigger(RecalcTrigger,Trigger1Y)),NA())</f>
        <v>1.3158929687335785E-2</v>
      </c>
    </row>
    <row r="3186" spans="2:17" x14ac:dyDescent="0.2">
      <c r="B3186" s="39" t="s">
        <v>42</v>
      </c>
      <c r="D3186" s="42">
        <f>_xll.qlCalendarAdvance(Calendar,$D3185,B3186,"f",FALSE)</f>
        <v>61808</v>
      </c>
      <c r="E3186" s="177">
        <f>_xll.qlInterestRateIndexValueDate(IndexON,D3186)</f>
        <v>61808</v>
      </c>
      <c r="F3186" s="193">
        <f>IFERROR(_xll.qlIndexFixing(IndexON,D3186,TRUE,_xll.ohTrigger(RecalcTrigger,TriggerON)),NA())</f>
        <v>1.2862748414788072E-2</v>
      </c>
      <c r="H3186" s="42">
        <f>_xll.qlCalendarAdvance(Calendar,$H3185,B3186,"f",FALSE)</f>
        <v>61808</v>
      </c>
      <c r="I3186" s="177">
        <f>_xll.qlInterestRateIndexValueDate(Index1M,$H3186)</f>
        <v>61812</v>
      </c>
      <c r="J3186" s="182">
        <f>IFERROR(_xll.qlIndexFixing(Index1M,$H3186,TRUE,_xll.ohTrigger(RecalcTrigger,Trigger1M)),NA())</f>
        <v>1.2801100847107717E-2</v>
      </c>
      <c r="K3186" s="44">
        <f>IFERROR(_xll.qlIndexFixing(Index3M,H3186,TRUE,_xll.ohTrigger(RecalcTrigger,Trigger3M)),NA())</f>
        <v>1.2887979353430794E-2</v>
      </c>
      <c r="L3186" s="44">
        <f>IFERROR(_xll.qlIndexFixing(Index6M,$H3186,TRUE,_xll.ohTrigger(RecalcTrigger,Trigger6M)),NA())</f>
        <v>1.308853942715559E-2</v>
      </c>
      <c r="M3186" s="183">
        <f>IFERROR(_xll.qlIndexFixing(Index1Y,$H3186,TRUE,_xll.ohTrigger(RecalcTrigger,Trigger1Y)),NA())</f>
        <v>1.3390931395881581E-2</v>
      </c>
      <c r="N3186" s="182">
        <f>IFERROR(_xll.qlIndexFixing(ONIndex1M,I3186,TRUE,_xll.ohTrigger(RecalcTrigger,Trigger1M)),NA())</f>
        <v>1.2786457501841042E-2</v>
      </c>
      <c r="O3186" s="44">
        <f>IFERROR(_xll.qlIndexFixing(ONIndex3M,I3186,TRUE,_xll.ohTrigger(RecalcTrigger,Trigger3M)),NA())</f>
        <v>1.2829363835527019E-2</v>
      </c>
      <c r="P3186" s="44">
        <f>IFERROR(_xll.qlIndexFixing(ONIndex6M,I3186,TRUE,_xll.ohTrigger(RecalcTrigger,Trigger6M)),NA())</f>
        <v>1.2998005791367007E-2</v>
      </c>
      <c r="Q3186" s="183">
        <f>IFERROR(_xll.qlIndexFixing(ONIndex1Y,I3186,TRUE,_xll.ohTrigger(RecalcTrigger,Trigger1Y)),NA())</f>
        <v>1.3164459804899664E-2</v>
      </c>
    </row>
    <row r="3187" spans="2:17" x14ac:dyDescent="0.2">
      <c r="B3187" s="39" t="s">
        <v>42</v>
      </c>
      <c r="D3187" s="42">
        <f>_xll.qlCalendarAdvance(Calendar,$D3186,B3187,"f",FALSE)</f>
        <v>61815</v>
      </c>
      <c r="E3187" s="177">
        <f>_xll.qlInterestRateIndexValueDate(IndexON,D3187)</f>
        <v>61815</v>
      </c>
      <c r="F3187" s="193">
        <f>IFERROR(_xll.qlIndexFixing(IndexON,D3187,TRUE,_xll.ohTrigger(RecalcTrigger,TriggerON)),NA())</f>
        <v>1.2866511544995518E-2</v>
      </c>
      <c r="H3187" s="42">
        <f>_xll.qlCalendarAdvance(Calendar,$H3186,B3187,"f",FALSE)</f>
        <v>61815</v>
      </c>
      <c r="I3187" s="177">
        <f>_xll.qlInterestRateIndexValueDate(Index1M,$H3187)</f>
        <v>61819</v>
      </c>
      <c r="J3187" s="182">
        <f>IFERROR(_xll.qlIndexFixing(Index1M,$H3187,TRUE,_xll.ohTrigger(RecalcTrigger,Trigger1M)),NA())</f>
        <v>1.2805307855036838E-2</v>
      </c>
      <c r="K3187" s="44">
        <f>IFERROR(_xll.qlIndexFixing(Index3M,H3187,TRUE,_xll.ohTrigger(RecalcTrigger,Trigger3M)),NA())</f>
        <v>1.2893369312548333E-2</v>
      </c>
      <c r="L3187" s="44">
        <f>IFERROR(_xll.qlIndexFixing(Index6M,$H3187,TRUE,_xll.ohTrigger(RecalcTrigger,Trigger6M)),NA())</f>
        <v>1.3091721073869989E-2</v>
      </c>
      <c r="M3187" s="183">
        <f>IFERROR(_xll.qlIndexFixing(Index1Y,$H3187,TRUE,_xll.ohTrigger(RecalcTrigger,Trigger1Y)),NA())</f>
        <v>1.3396202552219518E-2</v>
      </c>
      <c r="N3187" s="182">
        <f>IFERROR(_xll.qlIndexFixing(ONIndex1M,I3187,TRUE,_xll.ohTrigger(RecalcTrigger,Trigger1M)),NA())</f>
        <v>1.279067593552341E-2</v>
      </c>
      <c r="O3187" s="44">
        <f>IFERROR(_xll.qlIndexFixing(ONIndex3M,I3187,TRUE,_xll.ohTrigger(RecalcTrigger,Trigger3M)),NA())</f>
        <v>1.2835472373602386E-2</v>
      </c>
      <c r="P3187" s="44">
        <f>IFERROR(_xll.qlIndexFixing(ONIndex6M,I3187,TRUE,_xll.ohTrigger(RecalcTrigger,Trigger6M)),NA())</f>
        <v>1.3001757531565517E-2</v>
      </c>
      <c r="Q3187" s="183">
        <f>IFERROR(_xll.qlIndexFixing(ONIndex1Y,I3187,TRUE,_xll.ohTrigger(RecalcTrigger,Trigger1Y)),NA())</f>
        <v>1.3169978062670396E-2</v>
      </c>
    </row>
    <row r="3188" spans="2:17" x14ac:dyDescent="0.2">
      <c r="B3188" s="39" t="s">
        <v>42</v>
      </c>
      <c r="D3188" s="42">
        <f>_xll.qlCalendarAdvance(Calendar,$D3187,B3188,"f",FALSE)</f>
        <v>61822</v>
      </c>
      <c r="E3188" s="177">
        <f>_xll.qlInterestRateIndexValueDate(IndexON,D3188)</f>
        <v>61822</v>
      </c>
      <c r="F3188" s="193">
        <f>IFERROR(_xll.qlIndexFixing(IndexON,D3188,TRUE,_xll.ohTrigger(RecalcTrigger,TriggerON)),NA())</f>
        <v>1.2870267076001696E-2</v>
      </c>
      <c r="H3188" s="42">
        <f>_xll.qlCalendarAdvance(Calendar,$H3187,B3188,"f",FALSE)</f>
        <v>61822</v>
      </c>
      <c r="I3188" s="177">
        <f>_xll.qlInterestRateIndexValueDate(Index1M,$H3188)</f>
        <v>61826</v>
      </c>
      <c r="J3188" s="182">
        <f>IFERROR(_xll.qlIndexFixing(Index1M,$H3188,TRUE,_xll.ohTrigger(RecalcTrigger,Trigger1M)),NA())</f>
        <v>1.2808979317959768E-2</v>
      </c>
      <c r="K3188" s="44">
        <f>IFERROR(_xll.qlIndexFixing(Index3M,H3188,TRUE,_xll.ohTrigger(RecalcTrigger,Trigger3M)),NA())</f>
        <v>1.2899407767079457E-2</v>
      </c>
      <c r="L3188" s="44">
        <f>IFERROR(_xll.qlIndexFixing(Index6M,$H3188,TRUE,_xll.ohTrigger(RecalcTrigger,Trigger6M)),NA())</f>
        <v>1.3095393122391415E-2</v>
      </c>
      <c r="M3188" s="183">
        <f>IFERROR(_xll.qlIndexFixing(Index1Y,$H3188,TRUE,_xll.ohTrigger(RecalcTrigger,Trigger1Y)),NA())</f>
        <v>1.3401460970944188E-2</v>
      </c>
      <c r="N3188" s="182">
        <f>IFERROR(_xll.qlIndexFixing(ONIndex1M,I3188,TRUE,_xll.ohTrigger(RecalcTrigger,Trigger1M)),NA())</f>
        <v>1.2794885819724655E-2</v>
      </c>
      <c r="O3188" s="44">
        <f>IFERROR(_xll.qlIndexFixing(ONIndex3M,I3188,TRUE,_xll.ohTrigger(RecalcTrigger,Trigger3M)),NA())</f>
        <v>1.2841568499686318E-2</v>
      </c>
      <c r="P3188" s="44">
        <f>IFERROR(_xll.qlIndexFixing(ONIndex6M,I3188,TRUE,_xll.ohTrigger(RecalcTrigger,Trigger6M)),NA())</f>
        <v>1.3005501852418888E-2</v>
      </c>
      <c r="Q3188" s="183">
        <f>IFERROR(_xll.qlIndexFixing(ONIndex1Y,I3188,TRUE,_xll.ohTrigger(RecalcTrigger,Trigger1Y)),NA())</f>
        <v>1.3175484433149975E-2</v>
      </c>
    </row>
    <row r="3189" spans="2:17" x14ac:dyDescent="0.2">
      <c r="B3189" s="39" t="s">
        <v>42</v>
      </c>
      <c r="D3189" s="42">
        <f>_xll.qlCalendarAdvance(Calendar,$D3188,B3189,"f",FALSE)</f>
        <v>61829</v>
      </c>
      <c r="E3189" s="177">
        <f>_xll.qlInterestRateIndexValueDate(IndexON,D3189)</f>
        <v>61829</v>
      </c>
      <c r="F3189" s="193">
        <f>IFERROR(_xll.qlIndexFixing(IndexON,D3189,TRUE,_xll.ohTrigger(RecalcTrigger,TriggerON)),NA())</f>
        <v>1.2876005230769039E-2</v>
      </c>
      <c r="H3189" s="42">
        <f>_xll.qlCalendarAdvance(Calendar,$H3188,B3189,"f",FALSE)</f>
        <v>61829</v>
      </c>
      <c r="I3189" s="177">
        <f>_xll.qlInterestRateIndexValueDate(Index1M,$H3189)</f>
        <v>61835</v>
      </c>
      <c r="J3189" s="182">
        <f>IFERROR(_xll.qlIndexFixing(Index1M,$H3189,TRUE,_xll.ohTrigger(RecalcTrigger,Trigger1M)),NA())</f>
        <v>1.2814365221035295E-2</v>
      </c>
      <c r="K3189" s="44">
        <f>IFERROR(_xll.qlIndexFixing(Index3M,H3189,TRUE,_xll.ohTrigger(RecalcTrigger,Trigger3M)),NA())</f>
        <v>1.2907152904378438E-2</v>
      </c>
      <c r="L3189" s="44">
        <f>IFERROR(_xll.qlIndexFixing(Index6M,$H3189,TRUE,_xll.ohTrigger(RecalcTrigger,Trigger6M)),NA())</f>
        <v>1.3100102994705648E-2</v>
      </c>
      <c r="M3189" s="183">
        <f>IFERROR(_xll.qlIndexFixing(Index1Y,$H3189,TRUE,_xll.ohTrigger(RecalcTrigger,Trigger1Y)),NA())</f>
        <v>1.3408203033327638E-2</v>
      </c>
      <c r="N3189" s="182">
        <f>IFERROR(_xll.qlIndexFixing(ONIndex1M,I3189,TRUE,_xll.ohTrigger(RecalcTrigger,Trigger1M)),NA())</f>
        <v>1.2801340191055388E-2</v>
      </c>
      <c r="O3189" s="44">
        <f>IFERROR(_xll.qlIndexFixing(ONIndex3M,I3189,TRUE,_xll.ohTrigger(RecalcTrigger,Trigger3M)),NA())</f>
        <v>1.2850714275849384E-2</v>
      </c>
      <c r="P3189" s="44">
        <f>IFERROR(_xll.qlIndexFixing(ONIndex6M,I3189,TRUE,_xll.ohTrigger(RecalcTrigger,Trigger6M)),NA())</f>
        <v>1.3011308158787926E-2</v>
      </c>
      <c r="Q3189" s="183">
        <f>IFERROR(_xll.qlIndexFixing(ONIndex1Y,I3189,TRUE,_xll.ohTrigger(RecalcTrigger,Trigger1Y)),NA())</f>
        <v>1.3183812704502529E-2</v>
      </c>
    </row>
    <row r="3190" spans="2:17" x14ac:dyDescent="0.2">
      <c r="B3190" s="39" t="s">
        <v>42</v>
      </c>
      <c r="D3190" s="42">
        <f>_xll.qlCalendarAdvance(Calendar,$D3189,B3190,"f",FALSE)</f>
        <v>61836</v>
      </c>
      <c r="E3190" s="177">
        <f>_xll.qlInterestRateIndexValueDate(IndexON,D3190)</f>
        <v>61836</v>
      </c>
      <c r="F3190" s="193">
        <f>IFERROR(_xll.qlIndexFixing(IndexON,D3190,TRUE,_xll.ohTrigger(RecalcTrigger,TriggerON)),NA())</f>
        <v>1.2877755270226388E-2</v>
      </c>
      <c r="H3190" s="42">
        <f>_xll.qlCalendarAdvance(Calendar,$H3189,B3190,"f",FALSE)</f>
        <v>61836</v>
      </c>
      <c r="I3190" s="177">
        <f>_xll.qlInterestRateIndexValueDate(Index1M,$H3190)</f>
        <v>61840</v>
      </c>
      <c r="J3190" s="182">
        <f>IFERROR(_xll.qlIndexFixing(Index1M,$H3190,TRUE,_xll.ohTrigger(RecalcTrigger,Trigger1M)),NA())</f>
        <v>1.2817351222433437E-2</v>
      </c>
      <c r="K3190" s="44">
        <f>IFERROR(_xll.qlIndexFixing(Index3M,H3190,TRUE,_xll.ohTrigger(RecalcTrigger,Trigger3M)),NA())</f>
        <v>1.2911446701023271E-2</v>
      </c>
      <c r="L3190" s="44">
        <f>IFERROR(_xll.qlIndexFixing(Index6M,$H3190,TRUE,_xll.ohTrigger(RecalcTrigger,Trigger6M)),NA())</f>
        <v>1.3102714068355403E-2</v>
      </c>
      <c r="M3190" s="183">
        <f>IFERROR(_xll.qlIndexFixing(Index1Y,$H3190,TRUE,_xll.ohTrigger(RecalcTrigger,Trigger1Y)),NA())</f>
        <v>1.3411939483214227E-2</v>
      </c>
      <c r="N3190" s="182">
        <f>IFERROR(_xll.qlIndexFixing(ONIndex1M,I3190,TRUE,_xll.ohTrigger(RecalcTrigger,Trigger1M)),NA())</f>
        <v>1.2803279860547079E-2</v>
      </c>
      <c r="O3190" s="44">
        <f>IFERROR(_xll.qlIndexFixing(ONIndex3M,I3190,TRUE,_xll.ohTrigger(RecalcTrigger,Trigger3M)),NA())</f>
        <v>1.2853723401251571E-2</v>
      </c>
      <c r="P3190" s="44">
        <f>IFERROR(_xll.qlIndexFixing(ONIndex6M,I3190,TRUE,_xll.ohTrigger(RecalcTrigger,Trigger6M)),NA())</f>
        <v>1.3012968164307637E-2</v>
      </c>
      <c r="Q3190" s="183">
        <f>IFERROR(_xll.qlIndexFixing(ONIndex1Y,I3190,TRUE,_xll.ohTrigger(RecalcTrigger,Trigger1Y)),NA())</f>
        <v>1.318646140256341E-2</v>
      </c>
    </row>
    <row r="3191" spans="2:17" x14ac:dyDescent="0.2">
      <c r="B3191" s="39" t="s">
        <v>42</v>
      </c>
      <c r="D3191" s="42">
        <f>_xll.qlCalendarAdvance(Calendar,$D3190,B3191,"f",FALSE)</f>
        <v>61843</v>
      </c>
      <c r="E3191" s="177">
        <f>_xll.qlInterestRateIndexValueDate(IndexON,D3191)</f>
        <v>61843</v>
      </c>
      <c r="F3191" s="193">
        <f>IFERROR(_xll.qlIndexFixing(IndexON,D3191,TRUE,_xll.ohTrigger(RecalcTrigger,TriggerON)),NA())</f>
        <v>1.2881487898113164E-2</v>
      </c>
      <c r="H3191" s="42">
        <f>_xll.qlCalendarAdvance(Calendar,$H3190,B3191,"f",FALSE)</f>
        <v>61843</v>
      </c>
      <c r="I3191" s="177">
        <f>_xll.qlInterestRateIndexValueDate(Index1M,$H3191)</f>
        <v>61847</v>
      </c>
      <c r="J3191" s="182">
        <f>IFERROR(_xll.qlIndexFixing(Index1M,$H3191,TRUE,_xll.ohTrigger(RecalcTrigger,Trigger1M)),NA())</f>
        <v>1.2821524207036639E-2</v>
      </c>
      <c r="K3191" s="44">
        <f>IFERROR(_xll.qlIndexFixing(Index3M,H3191,TRUE,_xll.ohTrigger(RecalcTrigger,Trigger3M)),NA())</f>
        <v>1.2917447122685232E-2</v>
      </c>
      <c r="L3191" s="44">
        <f>IFERROR(_xll.qlIndexFixing(Index6M,$H3191,TRUE,_xll.ohTrigger(RecalcTrigger,Trigger6M)),NA())</f>
        <v>1.3106362929345371E-2</v>
      </c>
      <c r="M3191" s="183">
        <f>IFERROR(_xll.qlIndexFixing(Index1Y,$H3191,TRUE,_xll.ohTrigger(RecalcTrigger,Trigger1Y)),NA())</f>
        <v>1.3417159520591044E-2</v>
      </c>
      <c r="N3191" s="182">
        <f>IFERROR(_xll.qlIndexFixing(ONIndex1M,I3191,TRUE,_xll.ohTrigger(RecalcTrigger,Trigger1M)),NA())</f>
        <v>1.2808061004667692E-2</v>
      </c>
      <c r="O3191" s="44">
        <f>IFERROR(_xll.qlIndexFixing(ONIndex3M,I3191,TRUE,_xll.ohTrigger(RecalcTrigger,Trigger3M)),NA())</f>
        <v>1.286064662836317E-2</v>
      </c>
      <c r="P3191" s="44">
        <f>IFERROR(_xll.qlIndexFixing(ONIndex6M,I3191,TRUE,_xll.ohTrigger(RecalcTrigger,Trigger6M)),NA())</f>
        <v>1.3017221215898545E-2</v>
      </c>
      <c r="Q3191" s="183">
        <f>IFERROR(_xll.qlIndexFixing(ONIndex1Y,I3191,TRUE,_xll.ohTrigger(RecalcTrigger,Trigger1Y)),NA())</f>
        <v>1.3192712473824031E-2</v>
      </c>
    </row>
    <row r="3192" spans="2:17" x14ac:dyDescent="0.2">
      <c r="B3192" s="39" t="s">
        <v>42</v>
      </c>
      <c r="D3192" s="42">
        <f>_xll.qlCalendarAdvance(Calendar,$D3191,B3192,"f",FALSE)</f>
        <v>61850</v>
      </c>
      <c r="E3192" s="177">
        <f>_xll.qlInterestRateIndexValueDate(IndexON,D3192)</f>
        <v>61850</v>
      </c>
      <c r="F3192" s="193">
        <f>IFERROR(_xll.qlIndexFixing(IndexON,D3192,TRUE,_xll.ohTrigger(RecalcTrigger,TriggerON)),NA())</f>
        <v>1.2885212856454942E-2</v>
      </c>
      <c r="H3192" s="42">
        <f>_xll.qlCalendarAdvance(Calendar,$H3191,B3192,"f",FALSE)</f>
        <v>61850</v>
      </c>
      <c r="I3192" s="177">
        <f>_xll.qlInterestRateIndexValueDate(Index1M,$H3192)</f>
        <v>61854</v>
      </c>
      <c r="J3192" s="182">
        <f>IFERROR(_xll.qlIndexFixing(Index1M,$H3192,TRUE,_xll.ohTrigger(RecalcTrigger,Trigger1M)),NA())</f>
        <v>1.2826213589506846E-2</v>
      </c>
      <c r="K3192" s="44">
        <f>IFERROR(_xll.qlIndexFixing(Index3M,H3192,TRUE,_xll.ohTrigger(RecalcTrigger,Trigger3M)),NA())</f>
        <v>1.2924091756110298E-2</v>
      </c>
      <c r="L3192" s="44">
        <f>IFERROR(_xll.qlIndexFixing(Index6M,$H3192,TRUE,_xll.ohTrigger(RecalcTrigger,Trigger6M)),NA())</f>
        <v>1.3110499568775955E-2</v>
      </c>
      <c r="M3192" s="183">
        <f>IFERROR(_xll.qlIndexFixing(Index1Y,$H3192,TRUE,_xll.ohTrigger(RecalcTrigger,Trigger1Y)),NA())</f>
        <v>1.3422366708015965E-2</v>
      </c>
      <c r="N3192" s="182">
        <f>IFERROR(_xll.qlIndexFixing(ONIndex1M,I3192,TRUE,_xll.ohTrigger(RecalcTrigger,Trigger1M)),NA())</f>
        <v>1.2811639465954983E-2</v>
      </c>
      <c r="O3192" s="44">
        <f>IFERROR(_xll.qlIndexFixing(ONIndex3M,I3192,TRUE,_xll.ohTrigger(RecalcTrigger,Trigger3M)),NA())</f>
        <v>1.2865828310246741E-2</v>
      </c>
      <c r="P3192" s="44">
        <f>IFERROR(_xll.qlIndexFixing(ONIndex6M,I3192,TRUE,_xll.ohTrigger(RecalcTrigger,Trigger6M)),NA())</f>
        <v>1.302040458250886E-2</v>
      </c>
      <c r="Q3192" s="183">
        <f>IFERROR(_xll.qlIndexFixing(ONIndex1Y,I3192,TRUE,_xll.ohTrigger(RecalcTrigger,Trigger1Y)),NA())</f>
        <v>1.3197390492756256E-2</v>
      </c>
    </row>
    <row r="3193" spans="2:17" x14ac:dyDescent="0.2">
      <c r="B3193" s="39" t="s">
        <v>42</v>
      </c>
      <c r="D3193" s="42">
        <f>_xll.qlCalendarAdvance(Calendar,$D3192,B3193,"f",FALSE)</f>
        <v>61857</v>
      </c>
      <c r="E3193" s="177">
        <f>_xll.qlInterestRateIndexValueDate(IndexON,D3193)</f>
        <v>61857</v>
      </c>
      <c r="F3193" s="193">
        <f>IFERROR(_xll.qlIndexFixing(IndexON,D3193,TRUE,_xll.ohTrigger(RecalcTrigger,TriggerON)),NA())</f>
        <v>1.2888930127425979E-2</v>
      </c>
      <c r="H3193" s="42">
        <f>_xll.qlCalendarAdvance(Calendar,$H3192,B3193,"f",FALSE)</f>
        <v>61857</v>
      </c>
      <c r="I3193" s="177">
        <f>_xll.qlInterestRateIndexValueDate(Index1M,$H3193)</f>
        <v>61861</v>
      </c>
      <c r="J3193" s="182">
        <f>IFERROR(_xll.qlIndexFixing(Index1M,$H3193,TRUE,_xll.ohTrigger(RecalcTrigger,Trigger1M)),NA())</f>
        <v>1.2830368736654491E-2</v>
      </c>
      <c r="K3193" s="44">
        <f>IFERROR(_xll.qlIndexFixing(Index3M,H3193,TRUE,_xll.ohTrigger(RecalcTrigger,Trigger3M)),NA())</f>
        <v>1.2930065974995112E-2</v>
      </c>
      <c r="L3193" s="44">
        <f>IFERROR(_xll.qlIndexFixing(Index6M,$H3193,TRUE,_xll.ohTrigger(RecalcTrigger,Trigger6M)),NA())</f>
        <v>1.3114132449789796E-2</v>
      </c>
      <c r="M3193" s="183">
        <f>IFERROR(_xll.qlIndexFixing(Index1Y,$H3193,TRUE,_xll.ohTrigger(RecalcTrigger,Trigger1Y)),NA())</f>
        <v>1.3427561017404275E-2</v>
      </c>
      <c r="N3193" s="182">
        <f>IFERROR(_xll.qlIndexFixing(ONIndex1M,I3193,TRUE,_xll.ohTrigger(RecalcTrigger,Trigger1M)),NA())</f>
        <v>1.2815806306027966E-2</v>
      </c>
      <c r="O3193" s="44">
        <f>IFERROR(_xll.qlIndexFixing(ONIndex3M,I3193,TRUE,_xll.ohTrigger(RecalcTrigger,Trigger3M)),NA())</f>
        <v>1.2871861945837892E-2</v>
      </c>
      <c r="P3193" s="44">
        <f>IFERROR(_xll.qlIndexFixing(ONIndex6M,I3193,TRUE,_xll.ohTrigger(RecalcTrigger,Trigger6M)),NA())</f>
        <v>1.3024111536452665E-2</v>
      </c>
      <c r="Q3193" s="183">
        <f>IFERROR(_xll.qlIndexFixing(ONIndex1Y,I3193,TRUE,_xll.ohTrigger(RecalcTrigger,Trigger1Y)),NA())</f>
        <v>1.3202837014389956E-2</v>
      </c>
    </row>
    <row r="3194" spans="2:17" x14ac:dyDescent="0.2">
      <c r="B3194" s="39" t="s">
        <v>42</v>
      </c>
      <c r="D3194" s="42">
        <f>_xll.qlCalendarAdvance(Calendar,$D3193,B3194,"f",FALSE)</f>
        <v>61864</v>
      </c>
      <c r="E3194" s="177">
        <f>_xll.qlInterestRateIndexValueDate(IndexON,D3194)</f>
        <v>61864</v>
      </c>
      <c r="F3194" s="193">
        <f>IFERROR(_xll.qlIndexFixing(IndexON,D3194,TRUE,_xll.ohTrigger(RecalcTrigger,TriggerON)),NA())</f>
        <v>1.2892639693680152E-2</v>
      </c>
      <c r="H3194" s="42">
        <f>_xll.qlCalendarAdvance(Calendar,$H3193,B3194,"f",FALSE)</f>
        <v>61864</v>
      </c>
      <c r="I3194" s="177">
        <f>_xll.qlInterestRateIndexValueDate(Index1M,$H3194)</f>
        <v>61868</v>
      </c>
      <c r="J3194" s="182">
        <f>IFERROR(_xll.qlIndexFixing(Index1M,$H3194,TRUE,_xll.ohTrigger(RecalcTrigger,Trigger1M)),NA())</f>
        <v>1.2834515170983283E-2</v>
      </c>
      <c r="K3194" s="44">
        <f>IFERROR(_xll.qlIndexFixing(Index3M,H3194,TRUE,_xll.ohTrigger(RecalcTrigger,Trigger3M)),NA())</f>
        <v>1.2936027398336172E-2</v>
      </c>
      <c r="L3194" s="44">
        <f>IFERROR(_xll.qlIndexFixing(Index6M,$H3194,TRUE,_xll.ohTrigger(RecalcTrigger,Trigger6M)),NA())</f>
        <v>1.3117757527172418E-2</v>
      </c>
      <c r="M3194" s="183">
        <f>IFERROR(_xll.qlIndexFixing(Index1Y,$H3194,TRUE,_xll.ohTrigger(RecalcTrigger,Trigger1Y)),NA())</f>
        <v>1.3432742420671483E-2</v>
      </c>
      <c r="N3194" s="182">
        <f>IFERROR(_xll.qlIndexFixing(ONIndex1M,I3194,TRUE,_xll.ohTrigger(RecalcTrigger,Trigger1M)),NA())</f>
        <v>1.2819964477834844E-2</v>
      </c>
      <c r="O3194" s="44">
        <f>IFERROR(_xll.qlIndexFixing(ONIndex3M,I3194,TRUE,_xll.ohTrigger(RecalcTrigger,Trigger3M)),NA())</f>
        <v>1.2877882997015533E-2</v>
      </c>
      <c r="P3194" s="44">
        <f>IFERROR(_xll.qlIndexFixing(ONIndex6M,I3194,TRUE,_xll.ohTrigger(RecalcTrigger,Trigger6M)),NA())</f>
        <v>1.3027810962658037E-2</v>
      </c>
      <c r="Q3194" s="183">
        <f>IFERROR(_xll.qlIndexFixing(ONIndex1Y,I3194,TRUE,_xll.ohTrigger(RecalcTrigger,Trigger1Y)),NA())</f>
        <v>1.3208271483744483E-2</v>
      </c>
    </row>
    <row r="3195" spans="2:17" x14ac:dyDescent="0.2">
      <c r="B3195" s="39" t="s">
        <v>42</v>
      </c>
      <c r="D3195" s="42">
        <f>_xll.qlCalendarAdvance(Calendar,$D3194,B3195,"f",FALSE)</f>
        <v>61871</v>
      </c>
      <c r="E3195" s="177">
        <f>_xll.qlInterestRateIndexValueDate(IndexON,D3195)</f>
        <v>61871</v>
      </c>
      <c r="F3195" s="193">
        <f>IFERROR(_xll.qlIndexFixing(IndexON,D3195,TRUE,_xll.ohTrigger(RecalcTrigger,TriggerON)),NA())</f>
        <v>1.289634153739172E-2</v>
      </c>
      <c r="H3195" s="42">
        <f>_xll.qlCalendarAdvance(Calendar,$H3194,B3195,"f",FALSE)</f>
        <v>61871</v>
      </c>
      <c r="I3195" s="177">
        <f>_xll.qlInterestRateIndexValueDate(Index1M,$H3195)</f>
        <v>61875</v>
      </c>
      <c r="J3195" s="182">
        <f>IFERROR(_xll.qlIndexFixing(Index1M,$H3195,TRUE,_xll.ohTrigger(RecalcTrigger,Trigger1M)),NA())</f>
        <v>1.2838652872674236E-2</v>
      </c>
      <c r="K3195" s="44">
        <f>IFERROR(_xll.qlIndexFixing(Index3M,H3195,TRUE,_xll.ohTrigger(RecalcTrigger,Trigger3M)),NA())</f>
        <v>1.2941975997254837E-2</v>
      </c>
      <c r="L3195" s="44">
        <f>IFERROR(_xll.qlIndexFixing(Index6M,$H3195,TRUE,_xll.ohTrigger(RecalcTrigger,Trigger6M)),NA())</f>
        <v>1.3121374782694924E-2</v>
      </c>
      <c r="M3195" s="183">
        <f>IFERROR(_xll.qlIndexFixing(Index1Y,$H3195,TRUE,_xll.ohTrigger(RecalcTrigger,Trigger1Y)),NA())</f>
        <v>1.3437910889732438E-2</v>
      </c>
      <c r="N3195" s="182">
        <f>IFERROR(_xll.qlIndexFixing(ONIndex1M,I3195,TRUE,_xll.ohTrigger(RecalcTrigger,Trigger1M)),NA())</f>
        <v>1.2824113961631411E-2</v>
      </c>
      <c r="O3195" s="44">
        <f>IFERROR(_xll.qlIndexFixing(ONIndex3M,I3195,TRUE,_xll.ohTrigger(RecalcTrigger,Trigger3M)),NA())</f>
        <v>1.2883891435162553E-2</v>
      </c>
      <c r="P3195" s="44">
        <f>IFERROR(_xll.qlIndexFixing(ONIndex6M,I3195,TRUE,_xll.ohTrigger(RecalcTrigger,Trigger6M)),NA())</f>
        <v>1.3031502843299236E-2</v>
      </c>
      <c r="Q3195" s="183">
        <f>IFERROR(_xll.qlIndexFixing(ONIndex1Y,I3195,TRUE,_xll.ohTrigger(RecalcTrigger,Trigger1Y)),NA())</f>
        <v>1.321369387332183E-2</v>
      </c>
    </row>
    <row r="3196" spans="2:17" x14ac:dyDescent="0.2">
      <c r="B3196" s="39" t="s">
        <v>42</v>
      </c>
      <c r="D3196" s="42">
        <f>_xll.qlCalendarAdvance(Calendar,$D3195,B3196,"f",FALSE)</f>
        <v>61878</v>
      </c>
      <c r="E3196" s="177">
        <f>_xll.qlInterestRateIndexValueDate(IndexON,D3196)</f>
        <v>61878</v>
      </c>
      <c r="F3196" s="193">
        <f>IFERROR(_xll.qlIndexFixing(IndexON,D3196,TRUE,_xll.ohTrigger(RecalcTrigger,TriggerON)),NA())</f>
        <v>1.290003564097475E-2</v>
      </c>
      <c r="H3196" s="42">
        <f>_xll.qlCalendarAdvance(Calendar,$H3195,B3196,"f",FALSE)</f>
        <v>61878</v>
      </c>
      <c r="I3196" s="177">
        <f>_xll.qlInterestRateIndexValueDate(Index1M,$H3196)</f>
        <v>61882</v>
      </c>
      <c r="J3196" s="182">
        <f>IFERROR(_xll.qlIndexFixing(Index1M,$H3196,TRUE,_xll.ohTrigger(RecalcTrigger,Trigger1M)),NA())</f>
        <v>1.2842258661059702E-2</v>
      </c>
      <c r="K3196" s="44">
        <f>IFERROR(_xll.qlIndexFixing(Index3M,H3196,TRUE,_xll.ohTrigger(RecalcTrigger,Trigger3M)),NA())</f>
        <v>1.2947911742874208E-2</v>
      </c>
      <c r="L3196" s="44">
        <f>IFERROR(_xll.qlIndexFixing(Index6M,$H3196,TRUE,_xll.ohTrigger(RecalcTrigger,Trigger6M)),NA())</f>
        <v>1.3124490385313582E-2</v>
      </c>
      <c r="M3196" s="183">
        <f>IFERROR(_xll.qlIndexFixing(Index1Y,$H3196,TRUE,_xll.ohTrigger(RecalcTrigger,Trigger1Y)),NA())</f>
        <v>1.3443066396501986E-2</v>
      </c>
      <c r="N3196" s="182">
        <f>IFERROR(_xll.qlIndexFixing(ONIndex1M,I3196,TRUE,_xll.ohTrigger(RecalcTrigger,Trigger1M)),NA())</f>
        <v>1.2828254737673461E-2</v>
      </c>
      <c r="O3196" s="44">
        <f>IFERROR(_xll.qlIndexFixing(ONIndex3M,I3196,TRUE,_xll.ohTrigger(RecalcTrigger,Trigger3M)),NA())</f>
        <v>1.2889887231741781E-2</v>
      </c>
      <c r="P3196" s="44">
        <f>IFERROR(_xll.qlIndexFixing(ONIndex6M,I3196,TRUE,_xll.ohTrigger(RecalcTrigger,Trigger6M)),NA())</f>
        <v>1.3035187160230777E-2</v>
      </c>
      <c r="Q3196" s="183">
        <f>IFERROR(_xll.qlIndexFixing(ONIndex1Y,I3196,TRUE,_xll.ohTrigger(RecalcTrigger,Trigger1Y)),NA())</f>
        <v>1.3219104155384187E-2</v>
      </c>
    </row>
    <row r="3197" spans="2:17" x14ac:dyDescent="0.2">
      <c r="B3197" s="39" t="s">
        <v>42</v>
      </c>
      <c r="D3197" s="42">
        <f>_xll.qlCalendarAdvance(Calendar,$D3196,B3197,"f",FALSE)</f>
        <v>61885</v>
      </c>
      <c r="E3197" s="177">
        <f>_xll.qlInterestRateIndexValueDate(IndexON,D3197)</f>
        <v>61885</v>
      </c>
      <c r="F3197" s="193">
        <f>IFERROR(_xll.qlIndexFixing(IndexON,D3197,TRUE,_xll.ohTrigger(RecalcTrigger,TriggerON)),NA())</f>
        <v>1.2903721987003181E-2</v>
      </c>
      <c r="H3197" s="42">
        <f>_xll.qlCalendarAdvance(Calendar,$H3196,B3197,"f",FALSE)</f>
        <v>61885</v>
      </c>
      <c r="I3197" s="177">
        <f>_xll.qlInterestRateIndexValueDate(Index1M,$H3197)</f>
        <v>61889</v>
      </c>
      <c r="J3197" s="182">
        <f>IFERROR(_xll.qlIndexFixing(Index1M,$H3197,TRUE,_xll.ohTrigger(RecalcTrigger,Trigger1M)),NA())</f>
        <v>1.2846379319362278E-2</v>
      </c>
      <c r="K3197" s="44">
        <f>IFERROR(_xll.qlIndexFixing(Index3M,H3197,TRUE,_xll.ohTrigger(RecalcTrigger,Trigger3M)),NA())</f>
        <v>1.2953834606317384E-2</v>
      </c>
      <c r="L3197" s="44">
        <f>IFERROR(_xll.qlIndexFixing(Index6M,$H3197,TRUE,_xll.ohTrigger(RecalcTrigger,Trigger6M)),NA())</f>
        <v>1.3128092379124561E-2</v>
      </c>
      <c r="M3197" s="183">
        <f>IFERROR(_xll.qlIndexFixing(Index1Y,$H3197,TRUE,_xll.ohTrigger(RecalcTrigger,Trigger1Y)),NA())</f>
        <v>1.3448208912895637E-2</v>
      </c>
      <c r="N3197" s="182">
        <f>IFERROR(_xll.qlIndexFixing(ONIndex1M,I3197,TRUE,_xll.ohTrigger(RecalcTrigger,Trigger1M)),NA())</f>
        <v>1.2832386786216787E-2</v>
      </c>
      <c r="O3197" s="44">
        <f>IFERROR(_xll.qlIndexFixing(ONIndex3M,I3197,TRUE,_xll.ohTrigger(RecalcTrigger,Trigger3M)),NA())</f>
        <v>1.2895870357736428E-2</v>
      </c>
      <c r="P3197" s="44">
        <f>IFERROR(_xll.qlIndexFixing(ONIndex6M,I3197,TRUE,_xll.ohTrigger(RecalcTrigger,Trigger6M)),NA())</f>
        <v>1.3038863895307173E-2</v>
      </c>
      <c r="Q3197" s="183">
        <f>IFERROR(_xll.qlIndexFixing(ONIndex1Y,I3197,TRUE,_xll.ohTrigger(RecalcTrigger,Trigger1Y)),NA())</f>
        <v>1.3224502302673358E-2</v>
      </c>
    </row>
    <row r="3198" spans="2:17" x14ac:dyDescent="0.2">
      <c r="B3198" s="39" t="s">
        <v>42</v>
      </c>
      <c r="D3198" s="42">
        <f>_xll.qlCalendarAdvance(Calendar,$D3197,B3198,"f",FALSE)</f>
        <v>61892</v>
      </c>
      <c r="E3198" s="177">
        <f>_xll.qlInterestRateIndexValueDate(IndexON,D3198)</f>
        <v>61892</v>
      </c>
      <c r="F3198" s="193">
        <f>IFERROR(_xll.qlIndexFixing(IndexON,D3198,TRUE,_xll.ohTrigger(RecalcTrigger,TriggerON)),NA())</f>
        <v>1.2907400557571336E-2</v>
      </c>
      <c r="H3198" s="42">
        <f>_xll.qlCalendarAdvance(Calendar,$H3197,B3198,"f",FALSE)</f>
        <v>61892</v>
      </c>
      <c r="I3198" s="177">
        <f>_xll.qlInterestRateIndexValueDate(Index1M,$H3198)</f>
        <v>61896</v>
      </c>
      <c r="J3198" s="182">
        <f>IFERROR(_xll.qlIndexFixing(Index1M,$H3198,TRUE,_xll.ohTrigger(RecalcTrigger,Trigger1M)),NA())</f>
        <v>1.2850491187261781E-2</v>
      </c>
      <c r="K3198" s="44">
        <f>IFERROR(_xll.qlIndexFixing(Index3M,H3198,TRUE,_xll.ohTrigger(RecalcTrigger,Trigger3M)),NA())</f>
        <v>1.2959744558708332E-2</v>
      </c>
      <c r="L3198" s="44">
        <f>IFERROR(_xll.qlIndexFixing(Index6M,$H3198,TRUE,_xll.ohTrigger(RecalcTrigger,Trigger6M)),NA())</f>
        <v>1.3131686497946575E-2</v>
      </c>
      <c r="M3198" s="183">
        <f>IFERROR(_xll.qlIndexFixing(Index1Y,$H3198,TRUE,_xll.ohTrigger(RecalcTrigger,Trigger1Y)),NA())</f>
        <v>1.3453338410827581E-2</v>
      </c>
      <c r="N3198" s="182">
        <f>IFERROR(_xll.qlIndexFixing(ONIndex1M,I3198,TRUE,_xll.ohTrigger(RecalcTrigger,Trigger1M)),NA())</f>
        <v>1.2836510087277375E-2</v>
      </c>
      <c r="O3198" s="44">
        <f>IFERROR(_xll.qlIndexFixing(ONIndex3M,I3198,TRUE,_xll.ohTrigger(RecalcTrigger,Trigger3M)),NA())</f>
        <v>1.2901840784449448E-2</v>
      </c>
      <c r="P3198" s="44">
        <f>IFERROR(_xll.qlIndexFixing(ONIndex6M,I3198,TRUE,_xll.ohTrigger(RecalcTrigger,Trigger6M)),NA())</f>
        <v>1.3042533030462877E-2</v>
      </c>
      <c r="Q3198" s="183">
        <f>IFERROR(_xll.qlIndexFixing(ONIndex1Y,I3198,TRUE,_xll.ohTrigger(RecalcTrigger,Trigger1Y)),NA())</f>
        <v>1.3229888287691338E-2</v>
      </c>
    </row>
    <row r="3199" spans="2:17" x14ac:dyDescent="0.2">
      <c r="B3199" s="39" t="s">
        <v>42</v>
      </c>
      <c r="D3199" s="42">
        <f>_xll.qlCalendarAdvance(Calendar,$D3198,B3199,"f",FALSE)</f>
        <v>61899</v>
      </c>
      <c r="E3199" s="177">
        <f>_xll.qlInterestRateIndexValueDate(IndexON,D3199)</f>
        <v>61899</v>
      </c>
      <c r="F3199" s="193">
        <f>IFERROR(_xll.qlIndexFixing(IndexON,D3199,TRUE,_xll.ohTrigger(RecalcTrigger,TriggerON)),NA())</f>
        <v>1.2911071335253155E-2</v>
      </c>
      <c r="H3199" s="42">
        <f>_xll.qlCalendarAdvance(Calendar,$H3198,B3199,"f",FALSE)</f>
        <v>61899</v>
      </c>
      <c r="I3199" s="177">
        <f>_xll.qlInterestRateIndexValueDate(Index1M,$H3199)</f>
        <v>61903</v>
      </c>
      <c r="J3199" s="182">
        <f>IFERROR(_xll.qlIndexFixing(Index1M,$H3199,TRUE,_xll.ohTrigger(RecalcTrigger,Trigger1M)),NA())</f>
        <v>1.2854594244944728E-2</v>
      </c>
      <c r="K3199" s="44">
        <f>IFERROR(_xll.qlIndexFixing(Index3M,H3199,TRUE,_xll.ohTrigger(RecalcTrigger,Trigger3M)),NA())</f>
        <v>1.2965641571168415E-2</v>
      </c>
      <c r="L3199" s="44">
        <f>IFERROR(_xll.qlIndexFixing(Index6M,$H3199,TRUE,_xll.ohTrigger(RecalcTrigger,Trigger6M)),NA())</f>
        <v>1.3135272723551141E-2</v>
      </c>
      <c r="M3199" s="183">
        <f>IFERROR(_xll.qlIndexFixing(Index1Y,$H3199,TRUE,_xll.ohTrigger(RecalcTrigger,Trigger1Y)),NA())</f>
        <v>1.3458454862213327E-2</v>
      </c>
      <c r="N3199" s="182">
        <f>IFERROR(_xll.qlIndexFixing(ONIndex1M,I3199,TRUE,_xll.ohTrigger(RecalcTrigger,Trigger1M)),NA())</f>
        <v>1.2840624621270891E-2</v>
      </c>
      <c r="O3199" s="44">
        <f>IFERROR(_xll.qlIndexFixing(ONIndex3M,I3199,TRUE,_xll.ohTrigger(RecalcTrigger,Trigger3M)),NA())</f>
        <v>1.2907798483343669E-2</v>
      </c>
      <c r="P3199" s="44">
        <f>IFERROR(_xll.qlIndexFixing(ONIndex6M,I3199,TRUE,_xll.ohTrigger(RecalcTrigger,Trigger6M)),NA())</f>
        <v>1.3046194547792211E-2</v>
      </c>
      <c r="Q3199" s="183">
        <f>IFERROR(_xll.qlIndexFixing(ONIndex1Y,I3199,TRUE,_xll.ohTrigger(RecalcTrigger,Trigger1Y)),NA())</f>
        <v>1.3235262082700316E-2</v>
      </c>
    </row>
    <row r="3200" spans="2:17" x14ac:dyDescent="0.2">
      <c r="B3200" s="39" t="s">
        <v>42</v>
      </c>
      <c r="D3200" s="42">
        <f>_xll.qlCalendarAdvance(Calendar,$D3199,B3200,"f",FALSE)</f>
        <v>61906</v>
      </c>
      <c r="E3200" s="177">
        <f>_xll.qlInterestRateIndexValueDate(IndexON,D3200)</f>
        <v>61906</v>
      </c>
      <c r="F3200" s="193">
        <f>IFERROR(_xll.qlIndexFixing(IndexON,D3200,TRUE,_xll.ohTrigger(RecalcTrigger,TriggerON)),NA())</f>
        <v>1.2914734302382769E-2</v>
      </c>
      <c r="H3200" s="42">
        <f>_xll.qlCalendarAdvance(Calendar,$H3199,B3200,"f",FALSE)</f>
        <v>61906</v>
      </c>
      <c r="I3200" s="177">
        <f>_xll.qlInterestRateIndexValueDate(Index1M,$H3200)</f>
        <v>61910</v>
      </c>
      <c r="J3200" s="182">
        <f>IFERROR(_xll.qlIndexFixing(Index1M,$H3200,TRUE,_xll.ohTrigger(RecalcTrigger,Trigger1M)),NA())</f>
        <v>1.2859209698028451E-2</v>
      </c>
      <c r="K3200" s="44">
        <f>IFERROR(_xll.qlIndexFixing(Index3M,H3200,TRUE,_xll.ohTrigger(RecalcTrigger,Trigger3M)),NA())</f>
        <v>1.2971525614822468E-2</v>
      </c>
      <c r="L3200" s="44">
        <f>IFERROR(_xll.qlIndexFixing(Index6M,$H3200,TRUE,_xll.ohTrigger(RecalcTrigger,Trigger6M)),NA())</f>
        <v>1.313983512060542E-2</v>
      </c>
      <c r="M3200" s="183">
        <f>IFERROR(_xll.qlIndexFixing(Index1Y,$H3200,TRUE,_xll.ohTrigger(RecalcTrigger,Trigger1Y)),NA())</f>
        <v>1.3463558238966845E-2</v>
      </c>
      <c r="N3200" s="182">
        <f>IFERROR(_xll.qlIndexFixing(ONIndex1M,I3200,TRUE,_xll.ohTrigger(RecalcTrigger,Trigger1M)),NA())</f>
        <v>1.2844730368453128E-2</v>
      </c>
      <c r="O3200" s="44">
        <f>IFERROR(_xll.qlIndexFixing(ONIndex3M,I3200,TRUE,_xll.ohTrigger(RecalcTrigger,Trigger3M)),NA())</f>
        <v>1.2913743425562174E-2</v>
      </c>
      <c r="P3200" s="44">
        <f>IFERROR(_xll.qlIndexFixing(ONIndex6M,I3200,TRUE,_xll.ohTrigger(RecalcTrigger,Trigger6M)),NA())</f>
        <v>1.3049848429149691E-2</v>
      </c>
      <c r="Q3200" s="183">
        <f>IFERROR(_xll.qlIndexFixing(ONIndex1Y,I3200,TRUE,_xll.ohTrigger(RecalcTrigger,Trigger1Y)),NA())</f>
        <v>1.3240623660442097E-2</v>
      </c>
    </row>
    <row r="3201" spans="2:17" x14ac:dyDescent="0.2">
      <c r="B3201" s="39" t="s">
        <v>42</v>
      </c>
      <c r="D3201" s="42">
        <f>_xll.qlCalendarAdvance(Calendar,$D3200,B3201,"f",FALSE)</f>
        <v>61913</v>
      </c>
      <c r="E3201" s="177">
        <f>_xll.qlInterestRateIndexValueDate(IndexON,D3201)</f>
        <v>61913</v>
      </c>
      <c r="F3201" s="193">
        <f>IFERROR(_xll.qlIndexFixing(IndexON,D3201,TRUE,_xll.ohTrigger(RecalcTrigger,TriggerON)),NA())</f>
        <v>1.2918389441454181E-2</v>
      </c>
      <c r="H3201" s="42">
        <f>_xll.qlCalendarAdvance(Calendar,$H3200,B3201,"f",FALSE)</f>
        <v>61913</v>
      </c>
      <c r="I3201" s="177">
        <f>_xll.qlInterestRateIndexValueDate(Index1M,$H3201)</f>
        <v>61917</v>
      </c>
      <c r="J3201" s="182">
        <f>IFERROR(_xll.qlIndexFixing(Index1M,$H3201,TRUE,_xll.ohTrigger(RecalcTrigger,Trigger1M)),NA())</f>
        <v>1.2863294587763306E-2</v>
      </c>
      <c r="K3201" s="44">
        <f>IFERROR(_xll.qlIndexFixing(Index3M,H3201,TRUE,_xll.ohTrigger(RecalcTrigger,Trigger3M)),NA())</f>
        <v>1.2977396660792721E-2</v>
      </c>
      <c r="L3201" s="44">
        <f>IFERROR(_xll.qlIndexFixing(Index6M,$H3201,TRUE,_xll.ohTrigger(RecalcTrigger,Trigger6M)),NA())</f>
        <v>1.3142913036037063E-2</v>
      </c>
      <c r="M3201" s="183">
        <f>IFERROR(_xll.qlIndexFixing(Index1Y,$H3201,TRUE,_xll.ohTrigger(RecalcTrigger,Trigger1Y)),NA())</f>
        <v>1.3468648513003426E-2</v>
      </c>
      <c r="N3201" s="182">
        <f>IFERROR(_xll.qlIndexFixing(ONIndex1M,I3201,TRUE,_xll.ohTrigger(RecalcTrigger,Trigger1M)),NA())</f>
        <v>1.2848827308840072E-2</v>
      </c>
      <c r="O3201" s="44">
        <f>IFERROR(_xll.qlIndexFixing(ONIndex3M,I3201,TRUE,_xll.ohTrigger(RecalcTrigger,Trigger3M)),NA())</f>
        <v>1.2919675582327983E-2</v>
      </c>
      <c r="P3201" s="44">
        <f>IFERROR(_xll.qlIndexFixing(ONIndex6M,I3201,TRUE,_xll.ohTrigger(RecalcTrigger,Trigger6M)),NA())</f>
        <v>1.305349465638983E-2</v>
      </c>
      <c r="Q3201" s="183">
        <f>IFERROR(_xll.qlIndexFixing(ONIndex1Y,I3201,TRUE,_xll.ohTrigger(RecalcTrigger,Trigger1Y)),NA())</f>
        <v>1.3245972993258803E-2</v>
      </c>
    </row>
    <row r="3202" spans="2:17" x14ac:dyDescent="0.2">
      <c r="B3202" s="39" t="s">
        <v>42</v>
      </c>
      <c r="D3202" s="42">
        <f>_xll.qlCalendarAdvance(Calendar,$D3201,B3202,"f",FALSE)</f>
        <v>61920</v>
      </c>
      <c r="E3202" s="177">
        <f>_xll.qlInterestRateIndexValueDate(IndexON,D3202)</f>
        <v>61920</v>
      </c>
      <c r="F3202" s="193">
        <f>IFERROR(_xll.qlIndexFixing(IndexON,D3202,TRUE,_xll.ohTrigger(RecalcTrigger,TriggerON)),NA())</f>
        <v>1.2922036734721587E-2</v>
      </c>
      <c r="H3202" s="42">
        <f>_xll.qlCalendarAdvance(Calendar,$H3201,B3202,"f",FALSE)</f>
        <v>61920</v>
      </c>
      <c r="I3202" s="177">
        <f>_xll.qlInterestRateIndexValueDate(Index1M,$H3202)</f>
        <v>61924</v>
      </c>
      <c r="J3202" s="182">
        <f>IFERROR(_xll.qlIndexFixing(Index1M,$H3202,TRUE,_xll.ohTrigger(RecalcTrigger,Trigger1M)),NA())</f>
        <v>1.2867370606150633E-2</v>
      </c>
      <c r="K3202" s="44">
        <f>IFERROR(_xll.qlIndexFixing(Index3M,H3202,TRUE,_xll.ohTrigger(RecalcTrigger,Trigger3M)),NA())</f>
        <v>1.2983254680201409E-2</v>
      </c>
      <c r="L3202" s="44">
        <f>IFERROR(_xll.qlIndexFixing(Index6M,$H3202,TRUE,_xll.ohTrigger(RecalcTrigger,Trigger6M)),NA())</f>
        <v>1.3146475028170053E-2</v>
      </c>
      <c r="M3202" s="183">
        <f>IFERROR(_xll.qlIndexFixing(Index1Y,$H3202,TRUE,_xll.ohTrigger(RecalcTrigger,Trigger1Y)),NA())</f>
        <v>1.3473725656237478E-2</v>
      </c>
      <c r="N3202" s="182">
        <f>IFERROR(_xll.qlIndexFixing(ONIndex1M,I3202,TRUE,_xll.ohTrigger(RecalcTrigger,Trigger1M)),NA())</f>
        <v>1.2852915422687516E-2</v>
      </c>
      <c r="O3202" s="44">
        <f>IFERROR(_xll.qlIndexFixing(ONIndex3M,I3202,TRUE,_xll.ohTrigger(RecalcTrigger,Trigger3M)),NA())</f>
        <v>1.2925594925023987E-2</v>
      </c>
      <c r="P3202" s="44">
        <f>IFERROR(_xll.qlIndexFixing(ONIndex6M,I3202,TRUE,_xll.ohTrigger(RecalcTrigger,Trigger6M)),NA())</f>
        <v>1.3057133211606953E-2</v>
      </c>
      <c r="Q3202" s="183">
        <f>IFERROR(_xll.qlIndexFixing(ONIndex1Y,I3202,TRUE,_xll.ohTrigger(RecalcTrigger,Trigger1Y)),NA())</f>
        <v>1.3251310053572496E-2</v>
      </c>
    </row>
    <row r="3203" spans="2:17" x14ac:dyDescent="0.2">
      <c r="B3203" s="39" t="s">
        <v>42</v>
      </c>
      <c r="D3203" s="42">
        <f>_xll.qlCalendarAdvance(Calendar,$D3202,B3203,"f",FALSE)</f>
        <v>61927</v>
      </c>
      <c r="E3203" s="177">
        <f>_xll.qlInterestRateIndexValueDate(IndexON,D3203)</f>
        <v>61927</v>
      </c>
      <c r="F3203" s="193">
        <f>IFERROR(_xll.qlIndexFixing(IndexON,D3203,TRUE,_xll.ohTrigger(RecalcTrigger,TriggerON)),NA())</f>
        <v>1.2925676164519118E-2</v>
      </c>
      <c r="H3203" s="42">
        <f>_xll.qlCalendarAdvance(Calendar,$H3202,B3203,"f",FALSE)</f>
        <v>61927</v>
      </c>
      <c r="I3203" s="177">
        <f>_xll.qlInterestRateIndexValueDate(Index1M,$H3203)</f>
        <v>61931</v>
      </c>
      <c r="J3203" s="182">
        <f>IFERROR(_xll.qlIndexFixing(Index1M,$H3203,TRUE,_xll.ohTrigger(RecalcTrigger,Trigger1M)),NA())</f>
        <v>1.2871437733374026E-2</v>
      </c>
      <c r="K3203" s="44">
        <f>IFERROR(_xll.qlIndexFixing(Index3M,H3203,TRUE,_xll.ohTrigger(RecalcTrigger,Trigger3M)),NA())</f>
        <v>1.2989099644171625E-2</v>
      </c>
      <c r="L3203" s="44">
        <f>IFERROR(_xll.qlIndexFixing(Index6M,$H3203,TRUE,_xll.ohTrigger(RecalcTrigger,Trigger6M)),NA())</f>
        <v>1.3150029052622178E-2</v>
      </c>
      <c r="M3203" s="183">
        <f>IFERROR(_xll.qlIndexFixing(Index1Y,$H3203,TRUE,_xll.ohTrigger(RecalcTrigger,Trigger1Y)),NA())</f>
        <v>1.3478789640583634E-2</v>
      </c>
      <c r="N3203" s="182">
        <f>IFERROR(_xll.qlIndexFixing(ONIndex1M,I3203,TRUE,_xll.ohTrigger(RecalcTrigger,Trigger1M)),NA())</f>
        <v>1.2856994690411128E-2</v>
      </c>
      <c r="O3203" s="44">
        <f>IFERROR(_xll.qlIndexFixing(ONIndex3M,I3203,TRUE,_xll.ohTrigger(RecalcTrigger,Trigger3M)),NA())</f>
        <v>1.2931501425033076E-2</v>
      </c>
      <c r="P3203" s="44">
        <f>IFERROR(_xll.qlIndexFixing(ONIndex6M,I3203,TRUE,_xll.ohTrigger(RecalcTrigger,Trigger6M)),NA())</f>
        <v>1.3060764076575637E-2</v>
      </c>
      <c r="Q3203" s="183">
        <f>IFERROR(_xll.qlIndexFixing(ONIndex1Y,I3203,TRUE,_xll.ohTrigger(RecalcTrigger,Trigger1Y)),NA())</f>
        <v>1.3256634814124979E-2</v>
      </c>
    </row>
    <row r="3204" spans="2:17" x14ac:dyDescent="0.2">
      <c r="B3204" s="39" t="s">
        <v>42</v>
      </c>
      <c r="D3204" s="42">
        <f>_xll.qlCalendarAdvance(Calendar,$D3203,B3204,"f",FALSE)</f>
        <v>61934</v>
      </c>
      <c r="E3204" s="177">
        <f>_xll.qlInterestRateIndexValueDate(IndexON,D3204)</f>
        <v>61934</v>
      </c>
      <c r="F3204" s="193">
        <f>IFERROR(_xll.qlIndexFixing(IndexON,D3204,TRUE,_xll.ohTrigger(RecalcTrigger,TriggerON)),NA())</f>
        <v>1.2929307713420712E-2</v>
      </c>
      <c r="H3204" s="42">
        <f>_xll.qlCalendarAdvance(Calendar,$H3203,B3204,"f",FALSE)</f>
        <v>61934</v>
      </c>
      <c r="I3204" s="177">
        <f>_xll.qlInterestRateIndexValueDate(Index1M,$H3204)</f>
        <v>61938</v>
      </c>
      <c r="J3204" s="182">
        <f>IFERROR(_xll.qlIndexFixing(Index1M,$H3204,TRUE,_xll.ohTrigger(RecalcTrigger,Trigger1M)),NA())</f>
        <v>1.2875495949611921E-2</v>
      </c>
      <c r="K3204" s="44">
        <f>IFERROR(_xll.qlIndexFixing(Index3M,H3204,TRUE,_xll.ohTrigger(RecalcTrigger,Trigger3M)),NA())</f>
        <v>1.2994931523828208E-2</v>
      </c>
      <c r="L3204" s="44">
        <f>IFERROR(_xll.qlIndexFixing(Index6M,$H3204,TRUE,_xll.ohTrigger(RecalcTrigger,Trigger6M)),NA())</f>
        <v>1.3153575091165848E-2</v>
      </c>
      <c r="M3204" s="183">
        <f>IFERROR(_xll.qlIndexFixing(Index1Y,$H3204,TRUE,_xll.ohTrigger(RecalcTrigger,Trigger1Y)),NA())</f>
        <v>1.3483840437956522E-2</v>
      </c>
      <c r="N3204" s="182">
        <f>IFERROR(_xll.qlIndexFixing(ONIndex1M,I3204,TRUE,_xll.ohTrigger(RecalcTrigger,Trigger1M)),NA())</f>
        <v>1.2861065091867019E-2</v>
      </c>
      <c r="O3204" s="44">
        <f>IFERROR(_xll.qlIndexFixing(ONIndex3M,I3204,TRUE,_xll.ohTrigger(RecalcTrigger,Trigger3M)),NA())</f>
        <v>1.2937395053338463E-2</v>
      </c>
      <c r="P3204" s="44">
        <f>IFERROR(_xll.qlIndexFixing(ONIndex6M,I3204,TRUE,_xll.ohTrigger(RecalcTrigger,Trigger6M)),NA())</f>
        <v>1.3064387233310271E-2</v>
      </c>
      <c r="Q3204" s="183">
        <f>IFERROR(_xll.qlIndexFixing(ONIndex1Y,I3204,TRUE,_xll.ohTrigger(RecalcTrigger,Trigger1Y)),NA())</f>
        <v>1.3261947247098504E-2</v>
      </c>
    </row>
    <row r="3205" spans="2:17" x14ac:dyDescent="0.2">
      <c r="B3205" s="39" t="s">
        <v>42</v>
      </c>
      <c r="D3205" s="42">
        <f>_xll.qlCalendarAdvance(Calendar,$D3204,B3205,"f",FALSE)</f>
        <v>61941</v>
      </c>
      <c r="E3205" s="177">
        <f>_xll.qlInterestRateIndexValueDate(IndexON,D3205)</f>
        <v>61941</v>
      </c>
      <c r="F3205" s="193">
        <f>IFERROR(_xll.qlIndexFixing(IndexON,D3205,TRUE,_xll.ohTrigger(RecalcTrigger,TriggerON)),NA())</f>
        <v>1.2932931363520694E-2</v>
      </c>
      <c r="H3205" s="42">
        <f>_xll.qlCalendarAdvance(Calendar,$H3204,B3205,"f",FALSE)</f>
        <v>61941</v>
      </c>
      <c r="I3205" s="177">
        <f>_xll.qlInterestRateIndexValueDate(Index1M,$H3205)</f>
        <v>61945</v>
      </c>
      <c r="J3205" s="182">
        <f>IFERROR(_xll.qlIndexFixing(Index1M,$H3205,TRUE,_xll.ohTrigger(RecalcTrigger,Trigger1M)),NA())</f>
        <v>1.287954523505307E-2</v>
      </c>
      <c r="K3205" s="44">
        <f>IFERROR(_xll.qlIndexFixing(Index3M,H3205,TRUE,_xll.ohTrigger(RecalcTrigger,Trigger3M)),NA())</f>
        <v>1.3000750290291652E-2</v>
      </c>
      <c r="L3205" s="44">
        <f>IFERROR(_xll.qlIndexFixing(Index6M,$H3205,TRUE,_xll.ohTrigger(RecalcTrigger,Trigger6M)),NA())</f>
        <v>1.3157113125573468E-2</v>
      </c>
      <c r="M3205" s="183">
        <f>IFERROR(_xll.qlIndexFixing(Index1Y,$H3205,TRUE,_xll.ohTrigger(RecalcTrigger,Trigger1Y)),NA())</f>
        <v>1.3488878020270557E-2</v>
      </c>
      <c r="N3205" s="182">
        <f>IFERROR(_xll.qlIndexFixing(ONIndex1M,I3205,TRUE,_xll.ohTrigger(RecalcTrigger,Trigger1M)),NA())</f>
        <v>1.2865126607630728E-2</v>
      </c>
      <c r="O3205" s="44">
        <f>IFERROR(_xll.qlIndexFixing(ONIndex3M,I3205,TRUE,_xll.ohTrigger(RecalcTrigger,Trigger3M)),NA())</f>
        <v>1.2943275781323038E-2</v>
      </c>
      <c r="P3205" s="44">
        <f>IFERROR(_xll.qlIndexFixing(ONIndex6M,I3205,TRUE,_xll.ohTrigger(RecalcTrigger,Trigger6M)),NA())</f>
        <v>1.3068002663745304E-2</v>
      </c>
      <c r="Q3205" s="183">
        <f>IFERROR(_xll.qlIndexFixing(ONIndex1Y,I3205,TRUE,_xll.ohTrigger(RecalcTrigger,Trigger1Y)),NA())</f>
        <v>1.3267247325314813E-2</v>
      </c>
    </row>
    <row r="3206" spans="2:17" x14ac:dyDescent="0.2">
      <c r="B3206" s="39" t="s">
        <v>42</v>
      </c>
      <c r="D3206" s="42">
        <f>_xll.qlCalendarAdvance(Calendar,$D3205,B3206,"f",FALSE)</f>
        <v>61948</v>
      </c>
      <c r="E3206" s="177">
        <f>_xll.qlInterestRateIndexValueDate(IndexON,D3206)</f>
        <v>61948</v>
      </c>
      <c r="F3206" s="193">
        <f>IFERROR(_xll.qlIndexFixing(IndexON,D3206,TRUE,_xll.ohTrigger(RecalcTrigger,TriggerON)),NA())</f>
        <v>1.2936547097472939E-2</v>
      </c>
      <c r="H3206" s="42">
        <f>_xll.qlCalendarAdvance(Calendar,$H3205,B3206,"f",FALSE)</f>
        <v>61948</v>
      </c>
      <c r="I3206" s="177">
        <f>_xll.qlInterestRateIndexValueDate(Index1M,$H3206)</f>
        <v>61952</v>
      </c>
      <c r="J3206" s="182">
        <f>IFERROR(_xll.qlIndexFixing(Index1M,$H3206,TRUE,_xll.ohTrigger(RecalcTrigger,Trigger1M)),NA())</f>
        <v>1.2883585569875906E-2</v>
      </c>
      <c r="K3206" s="44">
        <f>IFERROR(_xll.qlIndexFixing(Index3M,H3206,TRUE,_xll.ohTrigger(RecalcTrigger,Trigger3M)),NA())</f>
        <v>1.3006555914685055E-2</v>
      </c>
      <c r="L3206" s="44">
        <f>IFERROR(_xll.qlIndexFixing(Index6M,$H3206,TRUE,_xll.ohTrigger(RecalcTrigger,Trigger6M)),NA())</f>
        <v>1.3160643137616142E-2</v>
      </c>
      <c r="M3206" s="183">
        <f>IFERROR(_xll.qlIndexFixing(Index1Y,$H3206,TRUE,_xll.ohTrigger(RecalcTrigger,Trigger1Y)),NA())</f>
        <v>1.3493902359440365E-2</v>
      </c>
      <c r="N3206" s="182">
        <f>IFERROR(_xll.qlIndexFixing(ONIndex1M,I3206,TRUE,_xll.ohTrigger(RecalcTrigger,Trigger1M)),NA())</f>
        <v>1.2869179217718241E-2</v>
      </c>
      <c r="O3206" s="44">
        <f>IFERROR(_xll.qlIndexFixing(ONIndex3M,I3206,TRUE,_xll.ohTrigger(RecalcTrigger,Trigger3M)),NA())</f>
        <v>1.2949143580449629E-2</v>
      </c>
      <c r="P3206" s="44">
        <f>IFERROR(_xll.qlIndexFixing(ONIndex6M,I3206,TRUE,_xll.ohTrigger(RecalcTrigger,Trigger6M)),NA())</f>
        <v>1.3071610349895124E-2</v>
      </c>
      <c r="Q3206" s="183">
        <f>IFERROR(_xll.qlIndexFixing(ONIndex1Y,I3206,TRUE,_xll.ohTrigger(RecalcTrigger,Trigger1Y)),NA())</f>
        <v>1.3272535020956155E-2</v>
      </c>
    </row>
    <row r="3207" spans="2:17" x14ac:dyDescent="0.2">
      <c r="B3207" s="39" t="s">
        <v>42</v>
      </c>
      <c r="D3207" s="42">
        <f>_xll.qlCalendarAdvance(Calendar,$D3206,B3207,"f",FALSE)</f>
        <v>61955</v>
      </c>
      <c r="E3207" s="177">
        <f>_xll.qlInterestRateIndexValueDate(IndexON,D3207)</f>
        <v>61955</v>
      </c>
      <c r="F3207" s="193">
        <f>IFERROR(_xll.qlIndexFixing(IndexON,D3207,TRUE,_xll.ohTrigger(RecalcTrigger,TriggerON)),NA())</f>
        <v>1.2940154897531642E-2</v>
      </c>
      <c r="H3207" s="42">
        <f>_xll.qlCalendarAdvance(Calendar,$H3206,B3207,"f",FALSE)</f>
        <v>61955</v>
      </c>
      <c r="I3207" s="177">
        <f>_xll.qlInterestRateIndexValueDate(Index1M,$H3207)</f>
        <v>61959</v>
      </c>
      <c r="J3207" s="182">
        <f>IFERROR(_xll.qlIndexFixing(Index1M,$H3207,TRUE,_xll.ohTrigger(RecalcTrigger,Trigger1M)),NA())</f>
        <v>1.2887616934271762E-2</v>
      </c>
      <c r="K3207" s="44">
        <f>IFERROR(_xll.qlIndexFixing(Index3M,H3207,TRUE,_xll.ohTrigger(RecalcTrigger,Trigger3M)),NA())</f>
        <v>1.3012348368132386E-2</v>
      </c>
      <c r="L3207" s="44">
        <f>IFERROR(_xll.qlIndexFixing(Index6M,$H3207,TRUE,_xll.ohTrigger(RecalcTrigger,Trigger6M)),NA())</f>
        <v>1.3164165109066711E-2</v>
      </c>
      <c r="M3207" s="183">
        <f>IFERROR(_xll.qlIndexFixing(Index1Y,$H3207,TRUE,_xll.ohTrigger(RecalcTrigger,Trigger1Y)),NA())</f>
        <v>1.3498913427379921E-2</v>
      </c>
      <c r="N3207" s="182">
        <f>IFERROR(_xll.qlIndexFixing(ONIndex1M,I3207,TRUE,_xll.ohTrigger(RecalcTrigger,Trigger1M)),NA())</f>
        <v>1.2873222902385351E-2</v>
      </c>
      <c r="O3207" s="44">
        <f>IFERROR(_xll.qlIndexFixing(ONIndex3M,I3207,TRUE,_xll.ohTrigger(RecalcTrigger,Trigger3M)),NA())</f>
        <v>1.2954998421781383E-2</v>
      </c>
      <c r="P3207" s="44">
        <f>IFERROR(_xll.qlIndexFixing(ONIndex6M,I3207,TRUE,_xll.ohTrigger(RecalcTrigger,Trigger6M)),NA())</f>
        <v>1.307521027353431E-2</v>
      </c>
      <c r="Q3207" s="183">
        <f>IFERROR(_xll.qlIndexFixing(ONIndex1Y,I3207,TRUE,_xll.ohTrigger(RecalcTrigger,Trigger1Y)),NA())</f>
        <v>1.3277810306684401E-2</v>
      </c>
    </row>
    <row r="3208" spans="2:17" x14ac:dyDescent="0.2">
      <c r="B3208" s="39" t="s">
        <v>42</v>
      </c>
      <c r="D3208" s="42">
        <f>_xll.qlCalendarAdvance(Calendar,$D3207,B3208,"f",FALSE)</f>
        <v>61962</v>
      </c>
      <c r="E3208" s="177">
        <f>_xll.qlInterestRateIndexValueDate(IndexON,D3208)</f>
        <v>61962</v>
      </c>
      <c r="F3208" s="193">
        <f>IFERROR(_xll.qlIndexFixing(IndexON,D3208,TRUE,_xll.ohTrigger(RecalcTrigger,TriggerON)),NA())</f>
        <v>1.2943754746270741E-2</v>
      </c>
      <c r="H3208" s="42">
        <f>_xll.qlCalendarAdvance(Calendar,$H3207,B3208,"f",FALSE)</f>
        <v>61962</v>
      </c>
      <c r="I3208" s="177">
        <f>_xll.qlInterestRateIndexValueDate(Index1M,$H3208)</f>
        <v>61966</v>
      </c>
      <c r="J3208" s="182">
        <f>IFERROR(_xll.qlIndexFixing(Index1M,$H3208,TRUE,_xll.ohTrigger(RecalcTrigger,Trigger1M)),NA())</f>
        <v>1.2891639308419071E-2</v>
      </c>
      <c r="K3208" s="44">
        <f>IFERROR(_xll.qlIndexFixing(Index3M,H3208,TRUE,_xll.ohTrigger(RecalcTrigger,Trigger3M)),NA())</f>
        <v>1.3018127621754135E-2</v>
      </c>
      <c r="L3208" s="44">
        <f>IFERROR(_xll.qlIndexFixing(Index6M,$H3208,TRUE,_xll.ohTrigger(RecalcTrigger,Trigger6M)),NA())</f>
        <v>1.3167679021696712E-2</v>
      </c>
      <c r="M3208" s="183">
        <f>IFERROR(_xll.qlIndexFixing(Index1Y,$H3208,TRUE,_xll.ohTrigger(RecalcTrigger,Trigger1Y)),NA())</f>
        <v>1.3503911196004295E-2</v>
      </c>
      <c r="N3208" s="182">
        <f>IFERROR(_xll.qlIndexFixing(ONIndex1M,I3208,TRUE,_xll.ohTrigger(RecalcTrigger,Trigger1M)),NA())</f>
        <v>1.2877257641807915E-2</v>
      </c>
      <c r="O3208" s="44">
        <f>IFERROR(_xll.qlIndexFixing(ONIndex3M,I3208,TRUE,_xll.ohTrigger(RecalcTrigger,Trigger3M)),NA())</f>
        <v>1.2960840276781127E-2</v>
      </c>
      <c r="P3208" s="44">
        <f>IFERROR(_xll.qlIndexFixing(ONIndex6M,I3208,TRUE,_xll.ohTrigger(RecalcTrigger,Trigger6M)),NA())</f>
        <v>1.3078802416597313E-2</v>
      </c>
      <c r="Q3208" s="183">
        <f>IFERROR(_xll.qlIndexFixing(ONIndex1Y,I3208,TRUE,_xll.ohTrigger(RecalcTrigger,Trigger1Y)),NA())</f>
        <v>1.328307315492161E-2</v>
      </c>
    </row>
    <row r="3209" spans="2:17" x14ac:dyDescent="0.2">
      <c r="B3209" s="39" t="s">
        <v>42</v>
      </c>
      <c r="D3209" s="42">
        <f>_xll.qlCalendarAdvance(Calendar,$D3208,B3209,"f",FALSE)</f>
        <v>61969</v>
      </c>
      <c r="E3209" s="177">
        <f>_xll.qlInterestRateIndexValueDate(IndexON,D3209)</f>
        <v>61969</v>
      </c>
      <c r="F3209" s="193">
        <f>IFERROR(_xll.qlIndexFixing(IndexON,D3209,TRUE,_xll.ohTrigger(RecalcTrigger,TriggerON)),NA())</f>
        <v>1.2947346625704625E-2</v>
      </c>
      <c r="H3209" s="42">
        <f>_xll.qlCalendarAdvance(Calendar,$H3208,B3209,"f",FALSE)</f>
        <v>61969</v>
      </c>
      <c r="I3209" s="177">
        <f>_xll.qlInterestRateIndexValueDate(Index1M,$H3209)</f>
        <v>61973</v>
      </c>
      <c r="J3209" s="182">
        <f>IFERROR(_xll.qlIndexFixing(Index1M,$H3209,TRUE,_xll.ohTrigger(RecalcTrigger,Trigger1M)),NA())</f>
        <v>1.289513590044411E-2</v>
      </c>
      <c r="K3209" s="44">
        <f>IFERROR(_xll.qlIndexFixing(Index3M,H3209,TRUE,_xll.ohTrigger(RecalcTrigger,Trigger3M)),NA())</f>
        <v>1.3023248983822027E-2</v>
      </c>
      <c r="L3209" s="44">
        <f>IFERROR(_xll.qlIndexFixing(Index6M,$H3209,TRUE,_xll.ohTrigger(RecalcTrigger,Trigger6M)),NA())</f>
        <v>1.3170208796324117E-2</v>
      </c>
      <c r="M3209" s="183">
        <f>IFERROR(_xll.qlIndexFixing(Index1Y,$H3209,TRUE,_xll.ohTrigger(RecalcTrigger,Trigger1Y)),NA())</f>
        <v>1.3508895637227238E-2</v>
      </c>
      <c r="N3209" s="182">
        <f>IFERROR(_xll.qlIndexFixing(ONIndex1M,I3209,TRUE,_xll.ohTrigger(RecalcTrigger,Trigger1M)),NA())</f>
        <v>1.2881283416321665E-2</v>
      </c>
      <c r="O3209" s="44">
        <f>IFERROR(_xll.qlIndexFixing(ONIndex3M,I3209,TRUE,_xll.ohTrigger(RecalcTrigger,Trigger3M)),NA())</f>
        <v>1.2966669116512008E-2</v>
      </c>
      <c r="P3209" s="44">
        <f>IFERROR(_xll.qlIndexFixing(ONIndex6M,I3209,TRUE,_xll.ohTrigger(RecalcTrigger,Trigger6M)),NA())</f>
        <v>1.3082386761178455E-2</v>
      </c>
      <c r="Q3209" s="183">
        <f>IFERROR(_xll.qlIndexFixing(ONIndex1Y,I3209,TRUE,_xll.ohTrigger(RecalcTrigger,Trigger1Y)),NA())</f>
        <v>1.3288323538169777E-2</v>
      </c>
    </row>
    <row r="3210" spans="2:17" x14ac:dyDescent="0.2">
      <c r="B3210" s="39" t="s">
        <v>42</v>
      </c>
      <c r="D3210" s="42">
        <f>_xll.qlCalendarAdvance(Calendar,$D3209,B3210,"f",FALSE)</f>
        <v>61976</v>
      </c>
      <c r="E3210" s="177">
        <f>_xll.qlInterestRateIndexValueDate(IndexON,D3210)</f>
        <v>61976</v>
      </c>
      <c r="F3210" s="193">
        <f>IFERROR(_xll.qlIndexFixing(IndexON,D3210,TRUE,_xll.ohTrigger(RecalcTrigger,TriggerON)),NA())</f>
        <v>1.2950930518647041E-2</v>
      </c>
      <c r="H3210" s="42">
        <f>_xll.qlCalendarAdvance(Calendar,$H3209,B3210,"f",FALSE)</f>
        <v>61976</v>
      </c>
      <c r="I3210" s="177">
        <f>_xll.qlInterestRateIndexValueDate(Index1M,$H3210)</f>
        <v>61980</v>
      </c>
      <c r="J3210" s="182">
        <f>IFERROR(_xll.qlIndexFixing(Index1M,$H3210,TRUE,_xll.ohTrigger(RecalcTrigger,Trigger1M)),NA())</f>
        <v>1.2899140737924419E-2</v>
      </c>
      <c r="K3210" s="44">
        <f>IFERROR(_xll.qlIndexFixing(Index3M,H3210,TRUE,_xll.ohTrigger(RecalcTrigger,Trigger3M)),NA())</f>
        <v>1.3029002495733322E-2</v>
      </c>
      <c r="L3210" s="44">
        <f>IFERROR(_xll.qlIndexFixing(Index6M,$H3210,TRUE,_xll.ohTrigger(RecalcTrigger,Trigger6M)),NA())</f>
        <v>1.3173707450357855E-2</v>
      </c>
      <c r="M3210" s="183">
        <f>IFERROR(_xll.qlIndexFixing(Index1Y,$H3210,TRUE,_xll.ohTrigger(RecalcTrigger,Trigger1Y)),NA())</f>
        <v>1.3513866722963383E-2</v>
      </c>
      <c r="N3210" s="182">
        <f>IFERROR(_xll.qlIndexFixing(ONIndex1M,I3210,TRUE,_xll.ohTrigger(RecalcTrigger,Trigger1M)),NA())</f>
        <v>1.2885300205942585E-2</v>
      </c>
      <c r="O3210" s="44">
        <f>IFERROR(_xll.qlIndexFixing(ONIndex3M,I3210,TRUE,_xll.ohTrigger(RecalcTrigger,Trigger3M)),NA())</f>
        <v>1.2972484912356919E-2</v>
      </c>
      <c r="P3210" s="44">
        <f>IFERROR(_xll.qlIndexFixing(ONIndex6M,I3210,TRUE,_xll.ohTrigger(RecalcTrigger,Trigger6M)),NA())</f>
        <v>1.3085963289212188E-2</v>
      </c>
      <c r="Q3210" s="183">
        <f>IFERROR(_xll.qlIndexFixing(ONIndex1Y,I3210,TRUE,_xll.ohTrigger(RecalcTrigger,Trigger1Y)),NA())</f>
        <v>1.32935614289309E-2</v>
      </c>
    </row>
    <row r="3211" spans="2:17" x14ac:dyDescent="0.2">
      <c r="B3211" s="39" t="s">
        <v>42</v>
      </c>
      <c r="D3211" s="42">
        <f>_xll.qlCalendarAdvance(Calendar,$D3210,B3211,"f",FALSE)</f>
        <v>61983</v>
      </c>
      <c r="E3211" s="177">
        <f>_xll.qlInterestRateIndexValueDate(IndexON,D3211)</f>
        <v>61983</v>
      </c>
      <c r="F3211" s="193">
        <f>IFERROR(_xll.qlIndexFixing(IndexON,D3211,TRUE,_xll.ohTrigger(RecalcTrigger,TriggerON)),NA())</f>
        <v>1.2954506407112376E-2</v>
      </c>
      <c r="H3211" s="42">
        <f>_xll.qlCalendarAdvance(Calendar,$H3210,B3211,"f",FALSE)</f>
        <v>61983</v>
      </c>
      <c r="I3211" s="177">
        <f>_xll.qlInterestRateIndexValueDate(Index1M,$H3211)</f>
        <v>61987</v>
      </c>
      <c r="J3211" s="182">
        <f>IFERROR(_xll.qlIndexFixing(Index1M,$H3211,TRUE,_xll.ohTrigger(RecalcTrigger,Trigger1M)),NA())</f>
        <v>1.2903136527405046E-2</v>
      </c>
      <c r="K3211" s="44">
        <f>IFERROR(_xll.qlIndexFixing(Index3M,H3211,TRUE,_xll.ohTrigger(RecalcTrigger,Trigger3M)),NA())</f>
        <v>1.3034742723639511E-2</v>
      </c>
      <c r="L3211" s="44">
        <f>IFERROR(_xll.qlIndexFixing(Index6M,$H3211,TRUE,_xll.ohTrigger(RecalcTrigger,Trigger6M)),NA())</f>
        <v>1.3177197994015925E-2</v>
      </c>
      <c r="M3211" s="183">
        <f>IFERROR(_xll.qlIndexFixing(Index1Y,$H3211,TRUE,_xll.ohTrigger(RecalcTrigger,Trigger1Y)),NA())</f>
        <v>1.3518824425127361E-2</v>
      </c>
      <c r="N3211" s="182">
        <f>IFERROR(_xll.qlIndexFixing(ONIndex1M,I3211,TRUE,_xll.ohTrigger(RecalcTrigger,Trigger1M)),NA())</f>
        <v>1.2889307991086341E-2</v>
      </c>
      <c r="O3211" s="44">
        <f>IFERROR(_xll.qlIndexFixing(ONIndex3M,I3211,TRUE,_xll.ohTrigger(RecalcTrigger,Trigger3M)),NA())</f>
        <v>1.2978287635538877E-2</v>
      </c>
      <c r="P3211" s="44">
        <f>IFERROR(_xll.qlIndexFixing(ONIndex6M,I3211,TRUE,_xll.ohTrigger(RecalcTrigger,Trigger6M)),NA())</f>
        <v>1.308953198247309E-2</v>
      </c>
      <c r="Q3211" s="183">
        <f>IFERROR(_xll.qlIndexFixing(ONIndex1Y,I3211,TRUE,_xll.ohTrigger(RecalcTrigger,Trigger1Y)),NA())</f>
        <v>1.329878679978691E-2</v>
      </c>
    </row>
    <row r="3212" spans="2:17" x14ac:dyDescent="0.2">
      <c r="B3212" s="39" t="s">
        <v>42</v>
      </c>
      <c r="D3212" s="42">
        <f>_xll.qlCalendarAdvance(Calendar,$D3211,B3212,"f",FALSE)</f>
        <v>61990</v>
      </c>
      <c r="E3212" s="177">
        <f>_xll.qlInterestRateIndexValueDate(IndexON,D3212)</f>
        <v>61990</v>
      </c>
      <c r="F3212" s="193">
        <f>IFERROR(_xll.qlIndexFixing(IndexON,D3212,TRUE,_xll.ohTrigger(RecalcTrigger,TriggerON)),NA())</f>
        <v>1.2958074273754505E-2</v>
      </c>
      <c r="H3212" s="42">
        <f>_xll.qlCalendarAdvance(Calendar,$H3211,B3212,"f",FALSE)</f>
        <v>61990</v>
      </c>
      <c r="I3212" s="177">
        <f>_xll.qlInterestRateIndexValueDate(Index1M,$H3212)</f>
        <v>61994</v>
      </c>
      <c r="J3212" s="182">
        <f>IFERROR(_xll.qlIndexFixing(Index1M,$H3212,TRUE,_xll.ohTrigger(RecalcTrigger,Trigger1M)),NA())</f>
        <v>1.2907123249069841E-2</v>
      </c>
      <c r="K3212" s="44">
        <f>IFERROR(_xll.qlIndexFixing(Index3M,H3212,TRUE,_xll.ohTrigger(RecalcTrigger,Trigger3M)),NA())</f>
        <v>1.3040469638666112E-2</v>
      </c>
      <c r="L3212" s="44">
        <f>IFERROR(_xll.qlIndexFixing(Index6M,$H3212,TRUE,_xll.ohTrigger(RecalcTrigger,Trigger6M)),NA())</f>
        <v>1.3180680409072026E-2</v>
      </c>
      <c r="M3212" s="183">
        <f>IFERROR(_xll.qlIndexFixing(Index1Y,$H3212,TRUE,_xll.ohTrigger(RecalcTrigger,Trigger1Y)),NA())</f>
        <v>1.3523768715632925E-2</v>
      </c>
      <c r="N3212" s="182">
        <f>IFERROR(_xll.qlIndexFixing(ONIndex1M,I3212,TRUE,_xll.ohTrigger(RecalcTrigger,Trigger1M)),NA())</f>
        <v>1.2893306751848854E-2</v>
      </c>
      <c r="O3212" s="44">
        <f>IFERROR(_xll.qlIndexFixing(ONIndex3M,I3212,TRUE,_xll.ohTrigger(RecalcTrigger,Trigger3M)),NA())</f>
        <v>1.2984077257360838E-2</v>
      </c>
      <c r="P3212" s="44">
        <f>IFERROR(_xll.qlIndexFixing(ONIndex6M,I3212,TRUE,_xll.ohTrigger(RecalcTrigger,Trigger6M)),NA())</f>
        <v>1.3093092823055485E-2</v>
      </c>
      <c r="Q3212" s="183">
        <f>IFERROR(_xll.qlIndexFixing(ONIndex1Y,I3212,TRUE,_xll.ohTrigger(RecalcTrigger,Trigger1Y)),NA())</f>
        <v>1.3303999622999996E-2</v>
      </c>
    </row>
    <row r="3213" spans="2:17" x14ac:dyDescent="0.2">
      <c r="B3213" s="39" t="s">
        <v>42</v>
      </c>
      <c r="D3213" s="42">
        <f>_xll.qlCalendarAdvance(Calendar,$D3212,B3213,"f",FALSE)</f>
        <v>61997</v>
      </c>
      <c r="E3213" s="177">
        <f>_xll.qlInterestRateIndexValueDate(IndexON,D3213)</f>
        <v>61997</v>
      </c>
      <c r="F3213" s="193">
        <f>IFERROR(_xll.qlIndexFixing(IndexON,D3213,TRUE,_xll.ohTrigger(RecalcTrigger,TriggerON)),NA())</f>
        <v>1.2961634100747688E-2</v>
      </c>
      <c r="H3213" s="42">
        <f>_xll.qlCalendarAdvance(Calendar,$H3212,B3213,"f",FALSE)</f>
        <v>61997</v>
      </c>
      <c r="I3213" s="177">
        <f>_xll.qlInterestRateIndexValueDate(Index1M,$H3213)</f>
        <v>62001</v>
      </c>
      <c r="J3213" s="182">
        <f>IFERROR(_xll.qlIndexFixing(Index1M,$H3213,TRUE,_xll.ohTrigger(RecalcTrigger,Trigger1M)),NA())</f>
        <v>1.2911615631886727E-2</v>
      </c>
      <c r="K3213" s="44">
        <f>IFERROR(_xll.qlIndexFixing(Index3M,H3213,TRUE,_xll.ohTrigger(RecalcTrigger,Trigger3M)),NA())</f>
        <v>1.3046824881791121E-2</v>
      </c>
      <c r="L3213" s="44">
        <f>IFERROR(_xll.qlIndexFixing(Index6M,$H3213,TRUE,_xll.ohTrigger(RecalcTrigger,Trigger6M)),NA())</f>
        <v>1.3182209511904077E-2</v>
      </c>
      <c r="M3213" s="183">
        <f>IFERROR(_xll.qlIndexFixing(Index1Y,$H3213,TRUE,_xll.ohTrigger(RecalcTrigger,Trigger1Y)),NA())</f>
        <v>1.3528699566394704E-2</v>
      </c>
      <c r="N3213" s="182">
        <f>IFERROR(_xll.qlIndexFixing(ONIndex1M,I3213,TRUE,_xll.ohTrigger(RecalcTrigger,Trigger1M)),NA())</f>
        <v>1.2897296468485919E-2</v>
      </c>
      <c r="O3213" s="44">
        <f>IFERROR(_xll.qlIndexFixing(ONIndex3M,I3213,TRUE,_xll.ohTrigger(RecalcTrigger,Trigger3M)),NA())</f>
        <v>1.2989853749205693E-2</v>
      </c>
      <c r="P3213" s="44">
        <f>IFERROR(_xll.qlIndexFixing(ONIndex6M,I3213,TRUE,_xll.ohTrigger(RecalcTrigger,Trigger6M)),NA())</f>
        <v>1.3096645792733952E-2</v>
      </c>
      <c r="Q3213" s="183">
        <f>IFERROR(_xll.qlIndexFixing(ONIndex1Y,I3213,TRUE,_xll.ohTrigger(RecalcTrigger,Trigger1Y)),NA())</f>
        <v>1.3309199871232025E-2</v>
      </c>
    </row>
    <row r="3214" spans="2:17" x14ac:dyDescent="0.2">
      <c r="B3214" s="39" t="s">
        <v>42</v>
      </c>
      <c r="D3214" s="42">
        <f>_xll.qlCalendarAdvance(Calendar,$D3213,B3214,"f",FALSE)</f>
        <v>62004</v>
      </c>
      <c r="E3214" s="177">
        <f>_xll.qlInterestRateIndexValueDate(IndexON,D3214)</f>
        <v>62004</v>
      </c>
      <c r="F3214" s="193">
        <f>IFERROR(_xll.qlIndexFixing(IndexON,D3214,TRUE,_xll.ohTrigger(RecalcTrigger,TriggerON)),NA())</f>
        <v>1.2965185870585927E-2</v>
      </c>
      <c r="H3214" s="42">
        <f>_xll.qlCalendarAdvance(Calendar,$H3213,B3214,"f",FALSE)</f>
        <v>62004</v>
      </c>
      <c r="I3214" s="177">
        <f>_xll.qlInterestRateIndexValueDate(Index1M,$H3214)</f>
        <v>62008</v>
      </c>
      <c r="J3214" s="182">
        <f>IFERROR(_xll.qlIndexFixing(Index1M,$H3214,TRUE,_xll.ohTrigger(RecalcTrigger,Trigger1M)),NA())</f>
        <v>1.2915583648411116E-2</v>
      </c>
      <c r="K3214" s="44">
        <f>IFERROR(_xll.qlIndexFixing(Index3M,H3214,TRUE,_xll.ohTrigger(RecalcTrigger,Trigger3M)),NA())</f>
        <v>1.3052524330040127E-2</v>
      </c>
      <c r="L3214" s="44">
        <f>IFERROR(_xll.qlIndexFixing(Index6M,$H3214,TRUE,_xll.ohTrigger(RecalcTrigger,Trigger6M)),NA())</f>
        <v>1.3187620780470494E-2</v>
      </c>
      <c r="M3214" s="183">
        <f>IFERROR(_xll.qlIndexFixing(Index1Y,$H3214,TRUE,_xll.ohTrigger(RecalcTrigger,Trigger1Y)),NA())</f>
        <v>1.3533616949326673E-2</v>
      </c>
      <c r="N3214" s="182">
        <f>IFERROR(_xll.qlIndexFixing(ONIndex1M,I3214,TRUE,_xll.ohTrigger(RecalcTrigger,Trigger1M)),NA())</f>
        <v>1.2901277121173393E-2</v>
      </c>
      <c r="O3214" s="44">
        <f>IFERROR(_xll.qlIndexFixing(ONIndex3M,I3214,TRUE,_xll.ohTrigger(RecalcTrigger,Trigger3M)),NA())</f>
        <v>1.2995617082216526E-2</v>
      </c>
      <c r="P3214" s="44">
        <f>IFERROR(_xll.qlIndexFixing(ONIndex6M,I3214,TRUE,_xll.ohTrigger(RecalcTrigger,Trigger6M)),NA())</f>
        <v>1.3100190873522877E-2</v>
      </c>
      <c r="Q3214" s="183">
        <f>IFERROR(_xll.qlIndexFixing(ONIndex1Y,I3214,TRUE,_xll.ohTrigger(RecalcTrigger,Trigger1Y)),NA())</f>
        <v>1.3314387516984993E-2</v>
      </c>
    </row>
    <row r="3215" spans="2:17" x14ac:dyDescent="0.2">
      <c r="B3215" s="39" t="s">
        <v>42</v>
      </c>
      <c r="D3215" s="42">
        <f>_xll.qlCalendarAdvance(Calendar,$D3214,B3215,"f",FALSE)</f>
        <v>62011</v>
      </c>
      <c r="E3215" s="177">
        <f>_xll.qlInterestRateIndexValueDate(IndexON,D3215)</f>
        <v>62011</v>
      </c>
      <c r="F3215" s="193">
        <f>IFERROR(_xll.qlIndexFixing(IndexON,D3215,TRUE,_xll.ohTrigger(RecalcTrigger,TriggerON)),NA())</f>
        <v>1.2968729565843162E-2</v>
      </c>
      <c r="H3215" s="42">
        <f>_xll.qlCalendarAdvance(Calendar,$H3214,B3215,"f",FALSE)</f>
        <v>62011</v>
      </c>
      <c r="I3215" s="177">
        <f>_xll.qlInterestRateIndexValueDate(Index1M,$H3215)</f>
        <v>62015</v>
      </c>
      <c r="J3215" s="182">
        <f>IFERROR(_xll.qlIndexFixing(Index1M,$H3215,TRUE,_xll.ohTrigger(RecalcTrigger,Trigger1M)),NA())</f>
        <v>1.2919542535974694E-2</v>
      </c>
      <c r="K3215" s="44">
        <f>IFERROR(_xll.qlIndexFixing(Index3M,H3215,TRUE,_xll.ohTrigger(RecalcTrigger,Trigger3M)),NA())</f>
        <v>1.3058210376324377E-2</v>
      </c>
      <c r="L3215" s="44">
        <f>IFERROR(_xll.qlIndexFixing(Index6M,$H3215,TRUE,_xll.ohTrigger(RecalcTrigger,Trigger6M)),NA())</f>
        <v>1.3191078700361141E-2</v>
      </c>
      <c r="M3215" s="183">
        <f>IFERROR(_xll.qlIndexFixing(Index1Y,$H3215,TRUE,_xll.ohTrigger(RecalcTrigger,Trigger1Y)),NA())</f>
        <v>1.3538520836343682E-2</v>
      </c>
      <c r="N3215" s="182">
        <f>IFERROR(_xll.qlIndexFixing(ONIndex1M,I3215,TRUE,_xll.ohTrigger(RecalcTrigger,Trigger1M)),NA())</f>
        <v>1.2905248690247006E-2</v>
      </c>
      <c r="O3215" s="44">
        <f>IFERROR(_xll.qlIndexFixing(ONIndex3M,I3215,TRUE,_xll.ohTrigger(RecalcTrigger,Trigger3M)),NA())</f>
        <v>1.3001367227616356E-2</v>
      </c>
      <c r="P3215" s="44">
        <f>IFERROR(_xll.qlIndexFixing(ONIndex6M,I3215,TRUE,_xll.ohTrigger(RecalcTrigger,Trigger6M)),NA())</f>
        <v>1.3103728047436647E-2</v>
      </c>
      <c r="Q3215" s="183">
        <f>IFERROR(_xll.qlIndexFixing(ONIndex1Y,I3215,TRUE,_xll.ohTrigger(RecalcTrigger,Trigger1Y)),NA())</f>
        <v>1.3319562532680962E-2</v>
      </c>
    </row>
    <row r="3216" spans="2:17" x14ac:dyDescent="0.2">
      <c r="B3216" s="39" t="s">
        <v>42</v>
      </c>
      <c r="D3216" s="42">
        <f>_xll.qlCalendarAdvance(Calendar,$D3215,B3216,"f",FALSE)</f>
        <v>62018</v>
      </c>
      <c r="E3216" s="177">
        <f>_xll.qlInterestRateIndexValueDate(IndexON,D3216)</f>
        <v>62018</v>
      </c>
      <c r="F3216" s="193">
        <f>IFERROR(_xll.qlIndexFixing(IndexON,D3216,TRUE,_xll.ohTrigger(RecalcTrigger,TriggerON)),NA())</f>
        <v>1.2972265168533781E-2</v>
      </c>
      <c r="H3216" s="42">
        <f>_xll.qlCalendarAdvance(Calendar,$H3215,B3216,"f",FALSE)</f>
        <v>62018</v>
      </c>
      <c r="I3216" s="177">
        <f>_xll.qlInterestRateIndexValueDate(Index1M,$H3216)</f>
        <v>62022</v>
      </c>
      <c r="J3216" s="182">
        <f>IFERROR(_xll.qlIndexFixing(Index1M,$H3216,TRUE,_xll.ohTrigger(RecalcTrigger,Trigger1M)),NA())</f>
        <v>1.2923492274758473E-2</v>
      </c>
      <c r="K3216" s="44">
        <f>IFERROR(_xll.qlIndexFixing(Index3M,H3216,TRUE,_xll.ohTrigger(RecalcTrigger,Trigger3M)),NA())</f>
        <v>1.3063882991763493E-2</v>
      </c>
      <c r="L3216" s="44">
        <f>IFERROR(_xll.qlIndexFixing(Index6M,$H3216,TRUE,_xll.ohTrigger(RecalcTrigger,Trigger6M)),NA())</f>
        <v>1.3194528418743743E-2</v>
      </c>
      <c r="M3216" s="183">
        <f>IFERROR(_xll.qlIndexFixing(Index1Y,$H3216,TRUE,_xll.ohTrigger(RecalcTrigger,Trigger1Y)),NA())</f>
        <v>1.3543411199359484E-2</v>
      </c>
      <c r="N3216" s="182">
        <f>IFERROR(_xll.qlIndexFixing(ONIndex1M,I3216,TRUE,_xll.ohTrigger(RecalcTrigger,Trigger1M)),NA())</f>
        <v>1.2909211155642808E-2</v>
      </c>
      <c r="O3216" s="44">
        <f>IFERROR(_xll.qlIndexFixing(ONIndex3M,I3216,TRUE,_xll.ohTrigger(RecalcTrigger,Trigger3M)),NA())</f>
        <v>1.3007104156788074E-2</v>
      </c>
      <c r="P3216" s="44">
        <f>IFERROR(_xll.qlIndexFixing(ONIndex6M,I3216,TRUE,_xll.ohTrigger(RecalcTrigger,Trigger6M)),NA())</f>
        <v>1.3107257296249841E-2</v>
      </c>
      <c r="Q3216" s="183">
        <f>IFERROR(_xll.qlIndexFixing(ONIndex1Y,I3216,TRUE,_xll.ohTrigger(RecalcTrigger,Trigger1Y)),NA())</f>
        <v>1.3324724890821926E-2</v>
      </c>
    </row>
    <row r="3217" spans="2:17" x14ac:dyDescent="0.2">
      <c r="B3217" s="39" t="s">
        <v>42</v>
      </c>
      <c r="D3217" s="42">
        <f>_xll.qlCalendarAdvance(Calendar,$D3216,B3217,"f",FALSE)</f>
        <v>62025</v>
      </c>
      <c r="E3217" s="177">
        <f>_xll.qlInterestRateIndexValueDate(IndexON,D3217)</f>
        <v>62025</v>
      </c>
      <c r="F3217" s="193">
        <f>IFERROR(_xll.qlIndexFixing(IndexON,D3217,TRUE,_xll.ohTrigger(RecalcTrigger,TriggerON)),NA())</f>
        <v>1.2975792661151786E-2</v>
      </c>
      <c r="H3217" s="42">
        <f>_xll.qlCalendarAdvance(Calendar,$H3216,B3217,"f",FALSE)</f>
        <v>62025</v>
      </c>
      <c r="I3217" s="177">
        <f>_xll.qlInterestRateIndexValueDate(Index1M,$H3217)</f>
        <v>62029</v>
      </c>
      <c r="J3217" s="182">
        <f>IFERROR(_xll.qlIndexFixing(Index1M,$H3217,TRUE,_xll.ohTrigger(RecalcTrigger,Trigger1M)),NA())</f>
        <v>1.2927432844951204E-2</v>
      </c>
      <c r="K3217" s="44">
        <f>IFERROR(_xll.qlIndexFixing(Index3M,H3217,TRUE,_xll.ohTrigger(RecalcTrigger,Trigger3M)),NA())</f>
        <v>1.3069542147481447E-2</v>
      </c>
      <c r="L3217" s="44">
        <f>IFERROR(_xll.qlIndexFixing(Index6M,$H3217,TRUE,_xll.ohTrigger(RecalcTrigger,Trigger6M)),NA())</f>
        <v>1.3197969917392E-2</v>
      </c>
      <c r="M3217" s="183">
        <f>IFERROR(_xll.qlIndexFixing(Index1Y,$H3217,TRUE,_xll.ohTrigger(RecalcTrigger,Trigger1Y)),NA())</f>
        <v>1.3548288010288708E-2</v>
      </c>
      <c r="N3217" s="182">
        <f>IFERROR(_xll.qlIndexFixing(ONIndex1M,I3217,TRUE,_xll.ohTrigger(RecalcTrigger,Trigger1M)),NA())</f>
        <v>1.2913164497936336E-2</v>
      </c>
      <c r="O3217" s="44">
        <f>IFERROR(_xll.qlIndexFixing(ONIndex3M,I3217,TRUE,_xll.ohTrigger(RecalcTrigger,Trigger3M)),NA())</f>
        <v>1.3012827841034635E-2</v>
      </c>
      <c r="P3217" s="44">
        <f>IFERROR(_xll.qlIndexFixing(ONIndex6M,I3217,TRUE,_xll.ohTrigger(RecalcTrigger,Trigger6M)),NA())</f>
        <v>1.3110778602056783E-2</v>
      </c>
      <c r="Q3217" s="183">
        <f>IFERROR(_xll.qlIndexFixing(ONIndex1Y,I3217,TRUE,_xll.ohTrigger(RecalcTrigger,Trigger1Y)),NA())</f>
        <v>1.3329874563829947E-2</v>
      </c>
    </row>
    <row r="3218" spans="2:17" x14ac:dyDescent="0.2">
      <c r="B3218" s="39" t="s">
        <v>42</v>
      </c>
      <c r="D3218" s="42">
        <f>_xll.qlCalendarAdvance(Calendar,$D3217,B3218,"f",FALSE)</f>
        <v>62032</v>
      </c>
      <c r="E3218" s="177">
        <f>_xll.qlInterestRateIndexValueDate(IndexON,D3218)</f>
        <v>62032</v>
      </c>
      <c r="F3218" s="193">
        <f>IFERROR(_xll.qlIndexFixing(IndexON,D3218,TRUE,_xll.ohTrigger(RecalcTrigger,TriggerON)),NA())</f>
        <v>1.2979312026271117E-2</v>
      </c>
      <c r="H3218" s="42">
        <f>_xll.qlCalendarAdvance(Calendar,$H3217,B3218,"f",FALSE)</f>
        <v>62032</v>
      </c>
      <c r="I3218" s="177">
        <f>_xll.qlInterestRateIndexValueDate(Index1M,$H3218)</f>
        <v>62036</v>
      </c>
      <c r="J3218" s="182">
        <f>IFERROR(_xll.qlIndexFixing(Index1M,$H3218,TRUE,_xll.ohTrigger(RecalcTrigger,Trigger1M)),NA())</f>
        <v>1.2930852045259122E-2</v>
      </c>
      <c r="K3218" s="44">
        <f>IFERROR(_xll.qlIndexFixing(Index3M,H3218,TRUE,_xll.ohTrigger(RecalcTrigger,Trigger3M)),NA())</f>
        <v>1.30751878145996E-2</v>
      </c>
      <c r="L3218" s="44">
        <f>IFERROR(_xll.qlIndexFixing(Index6M,$H3218,TRUE,_xll.ohTrigger(RecalcTrigger,Trigger6M)),NA())</f>
        <v>1.3201403178079616E-2</v>
      </c>
      <c r="M3218" s="183">
        <f>IFERROR(_xll.qlIndexFixing(Index1Y,$H3218,TRUE,_xll.ohTrigger(RecalcTrigger,Trigger1Y)),NA())</f>
        <v>1.3553151241045331E-2</v>
      </c>
      <c r="N3218" s="182">
        <f>IFERROR(_xll.qlIndexFixing(ONIndex1M,I3218,TRUE,_xll.ohTrigger(RecalcTrigger,Trigger1M)),NA())</f>
        <v>1.2917108697143576E-2</v>
      </c>
      <c r="O3218" s="44">
        <f>IFERROR(_xll.qlIndexFixing(ONIndex3M,I3218,TRUE,_xll.ohTrigger(RecalcTrigger,Trigger3M)),NA())</f>
        <v>1.3018538251579059E-2</v>
      </c>
      <c r="P3218" s="44">
        <f>IFERROR(_xll.qlIndexFixing(ONIndex6M,I3218,TRUE,_xll.ohTrigger(RecalcTrigger,Trigger6M)),NA())</f>
        <v>1.3114291946711987E-2</v>
      </c>
      <c r="Q3218" s="183">
        <f>IFERROR(_xll.qlIndexFixing(ONIndex1Y,I3218,TRUE,_xll.ohTrigger(RecalcTrigger,Trigger1Y)),NA())</f>
        <v>1.3335011524366891E-2</v>
      </c>
    </row>
    <row r="3219" spans="2:17" x14ac:dyDescent="0.2">
      <c r="B3219" s="39" t="s">
        <v>42</v>
      </c>
      <c r="D3219" s="42">
        <f>_xll.qlCalendarAdvance(Calendar,$D3218,B3219,"f",FALSE)</f>
        <v>62039</v>
      </c>
      <c r="E3219" s="177">
        <f>_xll.qlInterestRateIndexValueDate(IndexON,D3219)</f>
        <v>62039</v>
      </c>
      <c r="F3219" s="193">
        <f>IFERROR(_xll.qlIndexFixing(IndexON,D3219,TRUE,_xll.ohTrigger(RecalcTrigger,TriggerON)),NA())</f>
        <v>1.2982823246145969E-2</v>
      </c>
      <c r="H3219" s="42">
        <f>_xll.qlCalendarAdvance(Calendar,$H3218,B3219,"f",FALSE)</f>
        <v>62039</v>
      </c>
      <c r="I3219" s="177">
        <f>_xll.qlInterestRateIndexValueDate(Index1M,$H3219)</f>
        <v>62043</v>
      </c>
      <c r="J3219" s="182">
        <f>IFERROR(_xll.qlIndexFixing(Index1M,$H3219,TRUE,_xll.ohTrigger(RecalcTrigger,Trigger1M)),NA())</f>
        <v>1.2934774737379584E-2</v>
      </c>
      <c r="K3219" s="44">
        <f>IFERROR(_xll.qlIndexFixing(Index3M,H3219,TRUE,_xll.ohTrigger(RecalcTrigger,Trigger3M)),NA())</f>
        <v>1.3080819964240178E-2</v>
      </c>
      <c r="L3219" s="44">
        <f>IFERROR(_xll.qlIndexFixing(Index6M,$H3219,TRUE,_xll.ohTrigger(RecalcTrigger,Trigger6M)),NA())</f>
        <v>1.3204828182580725E-2</v>
      </c>
      <c r="M3219" s="183">
        <f>IFERROR(_xll.qlIndexFixing(Index1Y,$H3219,TRUE,_xll.ohTrigger(RecalcTrigger,Trigger1Y)),NA())</f>
        <v>1.3558000863543982E-2</v>
      </c>
      <c r="N3219" s="182">
        <f>IFERROR(_xll.qlIndexFixing(ONIndex1M,I3219,TRUE,_xll.ohTrigger(RecalcTrigger,Trigger1M)),NA())</f>
        <v>1.2921043733440385E-2</v>
      </c>
      <c r="O3219" s="44">
        <f>IFERROR(_xll.qlIndexFixing(ONIndex3M,I3219,TRUE,_xll.ohTrigger(RecalcTrigger,Trigger3M)),NA())</f>
        <v>1.3024235359644365E-2</v>
      </c>
      <c r="P3219" s="44">
        <f>IFERROR(_xll.qlIndexFixing(ONIndex6M,I3219,TRUE,_xll.ohTrigger(RecalcTrigger,Trigger6M)),NA())</f>
        <v>1.311779731222984E-2</v>
      </c>
      <c r="Q3219" s="183">
        <f>IFERROR(_xll.qlIndexFixing(ONIndex1Y,I3219,TRUE,_xll.ohTrigger(RecalcTrigger,Trigger1Y)),NA())</f>
        <v>1.3340135744774884E-2</v>
      </c>
    </row>
    <row r="3220" spans="2:17" x14ac:dyDescent="0.2">
      <c r="B3220" s="39" t="s">
        <v>42</v>
      </c>
      <c r="D3220" s="42">
        <f>_xll.qlCalendarAdvance(Calendar,$D3219,B3220,"f",FALSE)</f>
        <v>62046</v>
      </c>
      <c r="E3220" s="177">
        <f>_xll.qlInterestRateIndexValueDate(IndexON,D3220)</f>
        <v>62046</v>
      </c>
      <c r="F3220" s="193">
        <f>IFERROR(_xll.qlIndexFixing(IndexON,D3220,TRUE,_xll.ohTrigger(RecalcTrigger,TriggerON)),NA())</f>
        <v>1.2986326303030538E-2</v>
      </c>
      <c r="H3220" s="42">
        <f>_xll.qlCalendarAdvance(Calendar,$H3219,B3220,"f",FALSE)</f>
        <v>62046</v>
      </c>
      <c r="I3220" s="177">
        <f>_xll.qlInterestRateIndexValueDate(Index1M,$H3220)</f>
        <v>62050</v>
      </c>
      <c r="J3220" s="182">
        <f>IFERROR(_xll.qlIndexFixing(Index1M,$H3220,TRUE,_xll.ohTrigger(RecalcTrigger,Trigger1M)),NA())</f>
        <v>1.2938688203165682E-2</v>
      </c>
      <c r="K3220" s="44">
        <f>IFERROR(_xll.qlIndexFixing(Index3M,H3220,TRUE,_xll.ohTrigger(RecalcTrigger,Trigger3M)),NA())</f>
        <v>1.3086438567524547E-2</v>
      </c>
      <c r="L3220" s="44">
        <f>IFERROR(_xll.qlIndexFixing(Index6M,$H3220,TRUE,_xll.ohTrigger(RecalcTrigger,Trigger6M)),NA())</f>
        <v>1.3208244912667715E-2</v>
      </c>
      <c r="M3220" s="183">
        <f>IFERROR(_xll.qlIndexFixing(Index1Y,$H3220,TRUE,_xll.ohTrigger(RecalcTrigger,Trigger1Y)),NA())</f>
        <v>1.3562836849698851E-2</v>
      </c>
      <c r="N3220" s="182">
        <f>IFERROR(_xll.qlIndexFixing(ONIndex1M,I3220,TRUE,_xll.ohTrigger(RecalcTrigger,Trigger1M)),NA())</f>
        <v>1.2924969587082558E-2</v>
      </c>
      <c r="O3220" s="44">
        <f>IFERROR(_xll.qlIndexFixing(ONIndex3M,I3220,TRUE,_xll.ohTrigger(RecalcTrigger,Trigger3M)),NA())</f>
        <v>1.3029919136533508E-2</v>
      </c>
      <c r="P3220" s="44">
        <f>IFERROR(_xll.qlIndexFixing(ONIndex6M,I3220,TRUE,_xll.ohTrigger(RecalcTrigger,Trigger6M)),NA())</f>
        <v>1.3121294680384921E-2</v>
      </c>
      <c r="Q3220" s="183">
        <f>IFERROR(_xll.qlIndexFixing(ONIndex1Y,I3220,TRUE,_xll.ohTrigger(RecalcTrigger,Trigger1Y)),NA())</f>
        <v>1.3345247197555921E-2</v>
      </c>
    </row>
    <row r="3221" spans="2:17" x14ac:dyDescent="0.2">
      <c r="B3221" s="39" t="s">
        <v>42</v>
      </c>
      <c r="D3221" s="42">
        <f>_xll.qlCalendarAdvance(Calendar,$D3220,B3221,"f",FALSE)</f>
        <v>62053</v>
      </c>
      <c r="E3221" s="177">
        <f>_xll.qlInterestRateIndexValueDate(IndexON,D3221)</f>
        <v>62053</v>
      </c>
      <c r="F3221" s="193">
        <f>IFERROR(_xll.qlIndexFixing(IndexON,D3221,TRUE,_xll.ohTrigger(RecalcTrigger,TriggerON)),NA())</f>
        <v>1.2989821179418826E-2</v>
      </c>
      <c r="H3221" s="42">
        <f>_xll.qlCalendarAdvance(Calendar,$H3220,B3221,"f",FALSE)</f>
        <v>62053</v>
      </c>
      <c r="I3221" s="177">
        <f>_xll.qlInterestRateIndexValueDate(Index1M,$H3221)</f>
        <v>62057</v>
      </c>
      <c r="J3221" s="182">
        <f>IFERROR(_xll.qlIndexFixing(Index1M,$H3221,TRUE,_xll.ohTrigger(RecalcTrigger,Trigger1M)),NA())</f>
        <v>1.2943613626462402E-2</v>
      </c>
      <c r="K3221" s="44">
        <f>IFERROR(_xll.qlIndexFixing(Index3M,H3221,TRUE,_xll.ohTrigger(RecalcTrigger,Trigger3M)),NA())</f>
        <v>1.3092043595577543E-2</v>
      </c>
      <c r="L3221" s="44">
        <f>IFERROR(_xll.qlIndexFixing(Index6M,$H3221,TRUE,_xll.ohTrigger(RecalcTrigger,Trigger6M)),NA())</f>
        <v>1.3211653350114285E-2</v>
      </c>
      <c r="M3221" s="183">
        <f>IFERROR(_xll.qlIndexFixing(Index1Y,$H3221,TRUE,_xll.ohTrigger(RecalcTrigger,Trigger1Y)),NA())</f>
        <v>1.3567659171423914E-2</v>
      </c>
      <c r="N3221" s="182">
        <f>IFERROR(_xll.qlIndexFixing(ONIndex1M,I3221,TRUE,_xll.ohTrigger(RecalcTrigger,Trigger1M)),NA())</f>
        <v>1.2928886238405823E-2</v>
      </c>
      <c r="O3221" s="44">
        <f>IFERROR(_xll.qlIndexFixing(ONIndex3M,I3221,TRUE,_xll.ohTrigger(RecalcTrigger,Trigger3M)),NA())</f>
        <v>1.3035589553709315E-2</v>
      </c>
      <c r="P3221" s="44">
        <f>IFERROR(_xll.qlIndexFixing(ONIndex6M,I3221,TRUE,_xll.ohTrigger(RecalcTrigger,Trigger6M)),NA())</f>
        <v>1.3124784033191617E-2</v>
      </c>
      <c r="Q3221" s="183">
        <f>IFERROR(_xll.qlIndexFixing(ONIndex1Y,I3221,TRUE,_xll.ohTrigger(RecalcTrigger,Trigger1Y)),NA())</f>
        <v>1.3350345855291934E-2</v>
      </c>
    </row>
    <row r="3222" spans="2:17" x14ac:dyDescent="0.2">
      <c r="B3222" s="39" t="s">
        <v>42</v>
      </c>
      <c r="D3222" s="42">
        <f>_xll.qlCalendarAdvance(Calendar,$D3221,B3222,"f",FALSE)</f>
        <v>62060</v>
      </c>
      <c r="E3222" s="177">
        <f>_xll.qlInterestRateIndexValueDate(IndexON,D3222)</f>
        <v>62060</v>
      </c>
      <c r="F3222" s="193">
        <f>IFERROR(_xll.qlIndexFixing(IndexON,D3222,TRUE,_xll.ohTrigger(RecalcTrigger,TriggerON)),NA())</f>
        <v>1.2993307857964709E-2</v>
      </c>
      <c r="H3222" s="42">
        <f>_xll.qlCalendarAdvance(Calendar,$H3221,B3222,"f",FALSE)</f>
        <v>62060</v>
      </c>
      <c r="I3222" s="177">
        <f>_xll.qlInterestRateIndexValueDate(Index1M,$H3222)</f>
        <v>62064</v>
      </c>
      <c r="J3222" s="182">
        <f>IFERROR(_xll.qlIndexFixing(Index1M,$H3222,TRUE,_xll.ohTrigger(RecalcTrigger,Trigger1M)),NA())</f>
        <v>1.2946997473431081E-2</v>
      </c>
      <c r="K3222" s="44">
        <f>IFERROR(_xll.qlIndexFixing(Index3M,H3222,TRUE,_xll.ohTrigger(RecalcTrigger,Trigger3M)),NA())</f>
        <v>1.3097000227757701E-2</v>
      </c>
      <c r="L3222" s="44">
        <f>IFERROR(_xll.qlIndexFixing(Index6M,$H3222,TRUE,_xll.ohTrigger(RecalcTrigger,Trigger6M)),NA())</f>
        <v>1.3215053476695012E-2</v>
      </c>
      <c r="M3222" s="183">
        <f>IFERROR(_xll.qlIndexFixing(Index1Y,$H3222,TRUE,_xll.ohTrigger(RecalcTrigger,Trigger1Y)),NA())</f>
        <v>1.3572467800634239E-2</v>
      </c>
      <c r="N3222" s="182">
        <f>IFERROR(_xll.qlIndexFixing(ONIndex1M,I3222,TRUE,_xll.ohTrigger(RecalcTrigger,Trigger1M)),NA())</f>
        <v>1.2932793667426168E-2</v>
      </c>
      <c r="O3222" s="44">
        <f>IFERROR(_xll.qlIndexFixing(ONIndex3M,I3222,TRUE,_xll.ohTrigger(RecalcTrigger,Trigger3M)),NA())</f>
        <v>1.3041246582154997E-2</v>
      </c>
      <c r="P3222" s="44">
        <f>IFERROR(_xll.qlIndexFixing(ONIndex6M,I3222,TRUE,_xll.ohTrigger(RecalcTrigger,Trigger6M)),NA())</f>
        <v>1.3128265352664314E-2</v>
      </c>
      <c r="Q3222" s="183">
        <f>IFERROR(_xll.qlIndexFixing(ONIndex1Y,I3222,TRUE,_xll.ohTrigger(RecalcTrigger,Trigger1Y)),NA())</f>
        <v>1.3355431690325048E-2</v>
      </c>
    </row>
    <row r="3223" spans="2:17" x14ac:dyDescent="0.2">
      <c r="B3223" s="39" t="s">
        <v>42</v>
      </c>
      <c r="D3223" s="42">
        <f>_xll.qlCalendarAdvance(Calendar,$D3222,B3223,"f",FALSE)</f>
        <v>62067</v>
      </c>
      <c r="E3223" s="177">
        <f>_xll.qlInterestRateIndexValueDate(IndexON,D3223)</f>
        <v>62067</v>
      </c>
      <c r="F3223" s="193">
        <f>IFERROR(_xll.qlIndexFixing(IndexON,D3223,TRUE,_xll.ohTrigger(RecalcTrigger,TriggerON)),NA())</f>
        <v>1.2996786320602638E-2</v>
      </c>
      <c r="H3223" s="42">
        <f>_xll.qlCalendarAdvance(Calendar,$H3222,B3223,"f",FALSE)</f>
        <v>62067</v>
      </c>
      <c r="I3223" s="177">
        <f>_xll.qlInterestRateIndexValueDate(Index1M,$H3223)</f>
        <v>62071</v>
      </c>
      <c r="J3223" s="182">
        <f>IFERROR(_xll.qlIndexFixing(Index1M,$H3223,TRUE,_xll.ohTrigger(RecalcTrigger,Trigger1M)),NA())</f>
        <v>1.2950882615914937E-2</v>
      </c>
      <c r="K3223" s="44">
        <f>IFERROR(_xll.qlIndexFixing(Index3M,H3223,TRUE,_xll.ohTrigger(RecalcTrigger,Trigger3M)),NA())</f>
        <v>1.3102578795278593E-2</v>
      </c>
      <c r="L3223" s="44">
        <f>IFERROR(_xll.qlIndexFixing(Index6M,$H3223,TRUE,_xll.ohTrigger(RecalcTrigger,Trigger6M)),NA())</f>
        <v>1.3218445274181843E-2</v>
      </c>
      <c r="M3223" s="183">
        <f>IFERROR(_xll.qlIndexFixing(Index1Y,$H3223,TRUE,_xll.ohTrigger(RecalcTrigger,Trigger1Y)),NA())</f>
        <v>1.357726270924358E-2</v>
      </c>
      <c r="N3223" s="182">
        <f>IFERROR(_xll.qlIndexFixing(ONIndex1M,I3223,TRUE,_xll.ohTrigger(RecalcTrigger,Trigger1M)),NA())</f>
        <v>1.2936691854559257E-2</v>
      </c>
      <c r="O3223" s="44">
        <f>IFERROR(_xll.qlIndexFixing(ONIndex3M,I3223,TRUE,_xll.ohTrigger(RecalcTrigger,Trigger3M)),NA())</f>
        <v>1.3046890193333383E-2</v>
      </c>
      <c r="P3223" s="44">
        <f>IFERROR(_xll.qlIndexFixing(ONIndex6M,I3223,TRUE,_xll.ohTrigger(RecalcTrigger,Trigger6M)),NA())</f>
        <v>1.3131738620737465E-2</v>
      </c>
      <c r="Q3223" s="183">
        <f>IFERROR(_xll.qlIndexFixing(ONIndex1Y,I3223,TRUE,_xll.ohTrigger(RecalcTrigger,Trigger1Y)),NA())</f>
        <v>1.3360504675317131E-2</v>
      </c>
    </row>
    <row r="3224" spans="2:17" x14ac:dyDescent="0.2">
      <c r="B3224" s="39" t="s">
        <v>42</v>
      </c>
      <c r="D3224" s="42">
        <f>_xll.qlCalendarAdvance(Calendar,$D3223,B3224,"f",FALSE)</f>
        <v>62074</v>
      </c>
      <c r="E3224" s="177">
        <f>_xll.qlInterestRateIndexValueDate(IndexON,D3224)</f>
        <v>62074</v>
      </c>
      <c r="F3224" s="193">
        <f>IFERROR(_xll.qlIndexFixing(IndexON,D3224,TRUE,_xll.ohTrigger(RecalcTrigger,TriggerON)),NA())</f>
        <v>1.3000256549906553E-2</v>
      </c>
      <c r="H3224" s="42">
        <f>_xll.qlCalendarAdvance(Calendar,$H3223,B3224,"f",FALSE)</f>
        <v>62074</v>
      </c>
      <c r="I3224" s="177">
        <f>_xll.qlInterestRateIndexValueDate(Index1M,$H3224)</f>
        <v>62078</v>
      </c>
      <c r="J3224" s="182">
        <f>IFERROR(_xll.qlIndexFixing(Index1M,$H3224,TRUE,_xll.ohTrigger(RecalcTrigger,Trigger1M)),NA())</f>
        <v>1.2954758451092901E-2</v>
      </c>
      <c r="K3224" s="44">
        <f>IFERROR(_xll.qlIndexFixing(Index3M,H3224,TRUE,_xll.ohTrigger(RecalcTrigger,Trigger3M)),NA())</f>
        <v>1.3108143703407626E-2</v>
      </c>
      <c r="L3224" s="44">
        <f>IFERROR(_xll.qlIndexFixing(Index6M,$H3224,TRUE,_xll.ohTrigger(RecalcTrigger,Trigger6M)),NA())</f>
        <v>1.3221828724349792E-2</v>
      </c>
      <c r="M3224" s="183">
        <f>IFERROR(_xll.qlIndexFixing(Index1Y,$H3224,TRUE,_xll.ohTrigger(RecalcTrigger,Trigger1Y)),NA())</f>
        <v>1.3582043869166786E-2</v>
      </c>
      <c r="N3224" s="182">
        <f>IFERROR(_xll.qlIndexFixing(ONIndex1M,I3224,TRUE,_xll.ohTrigger(RecalcTrigger,Trigger1M)),NA())</f>
        <v>1.2940580779821076E-2</v>
      </c>
      <c r="O3224" s="44">
        <f>IFERROR(_xll.qlIndexFixing(ONIndex3M,I3224,TRUE,_xll.ohTrigger(RecalcTrigger,Trigger3M)),NA())</f>
        <v>1.3052520358307618E-2</v>
      </c>
      <c r="P3224" s="44">
        <f>IFERROR(_xll.qlIndexFixing(ONIndex6M,I3224,TRUE,_xll.ohTrigger(RecalcTrigger,Trigger6M)),NA())</f>
        <v>1.3135203819105712E-2</v>
      </c>
      <c r="Q3224" s="183">
        <f>IFERROR(_xll.qlIndexFixing(ONIndex1Y,I3224,TRUE,_xll.ohTrigger(RecalcTrigger,Trigger1Y)),NA())</f>
        <v>1.3365564782610306E-2</v>
      </c>
    </row>
    <row r="3225" spans="2:17" x14ac:dyDescent="0.2">
      <c r="B3225" s="39" t="s">
        <v>42</v>
      </c>
      <c r="D3225" s="42">
        <f>_xll.qlCalendarAdvance(Calendar,$D3224,B3225,"f",FALSE)</f>
        <v>62081</v>
      </c>
      <c r="E3225" s="177">
        <f>_xll.qlInterestRateIndexValueDate(IndexON,D3225)</f>
        <v>62081</v>
      </c>
      <c r="F3225" s="193">
        <f>IFERROR(_xll.qlIndexFixing(IndexON,D3225,TRUE,_xll.ohTrigger(RecalcTrigger,TriggerON)),NA())</f>
        <v>1.3003718528370456E-2</v>
      </c>
      <c r="H3225" s="42">
        <f>_xll.qlCalendarAdvance(Calendar,$H3224,B3225,"f",FALSE)</f>
        <v>62081</v>
      </c>
      <c r="I3225" s="177">
        <f>_xll.qlInterestRateIndexValueDate(Index1M,$H3225)</f>
        <v>62085</v>
      </c>
      <c r="J3225" s="182">
        <f>IFERROR(_xll.qlIndexFixing(Index1M,$H3225,TRUE,_xll.ohTrigger(RecalcTrigger,Trigger1M)),NA())</f>
        <v>1.2958624959143407E-2</v>
      </c>
      <c r="K3225" s="44">
        <f>IFERROR(_xll.qlIndexFixing(Index3M,H3225,TRUE,_xll.ohTrigger(RecalcTrigger,Trigger3M)),NA())</f>
        <v>1.31136949232668E-2</v>
      </c>
      <c r="L3225" s="44">
        <f>IFERROR(_xll.qlIndexFixing(Index6M,$H3225,TRUE,_xll.ohTrigger(RecalcTrigger,Trigger6M)),NA())</f>
        <v>1.3225203808970366E-2</v>
      </c>
      <c r="M3225" s="183">
        <f>IFERROR(_xll.qlIndexFixing(Index1Y,$H3225,TRUE,_xll.ohTrigger(RecalcTrigger,Trigger1Y)),NA())</f>
        <v>1.3586811252318049E-2</v>
      </c>
      <c r="N3225" s="182">
        <f>IFERROR(_xll.qlIndexFixing(ONIndex1M,I3225,TRUE,_xll.ohTrigger(RecalcTrigger,Trigger1M)),NA())</f>
        <v>1.2946585785194031E-2</v>
      </c>
      <c r="O3225" s="44">
        <f>IFERROR(_xll.qlIndexFixing(ONIndex3M,I3225,TRUE,_xll.ohTrigger(RecalcTrigger,Trigger3M)),NA())</f>
        <v>1.3061013810329314E-2</v>
      </c>
      <c r="P3225" s="44">
        <f>IFERROR(_xll.qlIndexFixing(ONIndex6M,I3225,TRUE,_xll.ohTrigger(RecalcTrigger,Trigger6M)),NA())</f>
        <v>1.3140619639644413E-2</v>
      </c>
      <c r="Q3225" s="183">
        <f>IFERROR(_xll.qlIndexFixing(ONIndex1Y,I3225,TRUE,_xll.ohTrigger(RecalcTrigger,Trigger1Y)),NA())</f>
        <v>1.3373267784926313E-2</v>
      </c>
    </row>
    <row r="3226" spans="2:17" x14ac:dyDescent="0.2">
      <c r="B3226" s="39" t="s">
        <v>42</v>
      </c>
      <c r="D3226" s="42">
        <f>_xll.qlCalendarAdvance(Calendar,$D3225,B3226,"f",FALSE)</f>
        <v>62089</v>
      </c>
      <c r="E3226" s="177">
        <f>_xll.qlInterestRateIndexValueDate(IndexON,D3226)</f>
        <v>62089</v>
      </c>
      <c r="F3226" s="193">
        <f>IFERROR(_xll.qlIndexFixing(IndexON,D3226,TRUE,_xll.ohTrigger(RecalcTrigger,TriggerON)),NA())</f>
        <v>1.3008627474366818E-2</v>
      </c>
      <c r="H3226" s="42">
        <f>_xll.qlCalendarAdvance(Calendar,$H3225,B3226,"f",FALSE)</f>
        <v>62089</v>
      </c>
      <c r="I3226" s="177">
        <f>_xll.qlInterestRateIndexValueDate(Index1M,$H3226)</f>
        <v>62093</v>
      </c>
      <c r="J3226" s="182">
        <f>IFERROR(_xll.qlIndexFixing(Index1M,$H3226,TRUE,_xll.ohTrigger(RecalcTrigger,Trigger1M)),NA())</f>
        <v>1.2963032379100146E-2</v>
      </c>
      <c r="K3226" s="44">
        <f>IFERROR(_xll.qlIndexFixing(Index3M,H3226,TRUE,_xll.ohTrigger(RecalcTrigger,Trigger3M)),NA())</f>
        <v>1.3116863687478376E-2</v>
      </c>
      <c r="L3226" s="44">
        <f>IFERROR(_xll.qlIndexFixing(Index6M,$H3226,TRUE,_xll.ohTrigger(RecalcTrigger,Trigger6M)),NA())</f>
        <v>1.3228570748156187E-2</v>
      </c>
      <c r="M3226" s="183">
        <f>IFERROR(_xll.qlIndexFixing(Index1Y,$H3226,TRUE,_xll.ohTrigger(RecalcTrigger,Trigger1Y)),NA())</f>
        <v>1.3592242784660626E-2</v>
      </c>
      <c r="N3226" s="182">
        <f>IFERROR(_xll.qlIndexFixing(ONIndex1M,I3226,TRUE,_xll.ohTrigger(RecalcTrigger,Trigger1M)),NA())</f>
        <v>1.2950452413171831E-2</v>
      </c>
      <c r="O3226" s="44">
        <f>IFERROR(_xll.qlIndexFixing(ONIndex3M,I3226,TRUE,_xll.ohTrigger(RecalcTrigger,Trigger3M)),NA())</f>
        <v>1.3066611607142065E-2</v>
      </c>
      <c r="P3226" s="44">
        <f>IFERROR(_xll.qlIndexFixing(ONIndex6M,I3226,TRUE,_xll.ohTrigger(RecalcTrigger,Trigger6M)),NA())</f>
        <v>1.3144065416934581E-2</v>
      </c>
      <c r="Q3226" s="183">
        <f>IFERROR(_xll.qlIndexFixing(ONIndex1Y,I3226,TRUE,_xll.ohTrigger(RecalcTrigger,Trigger1Y)),NA())</f>
        <v>1.3378296876922491E-2</v>
      </c>
    </row>
    <row r="3227" spans="2:17" x14ac:dyDescent="0.2">
      <c r="B3227" s="39" t="s">
        <v>42</v>
      </c>
      <c r="D3227" s="42">
        <f>_xll.qlCalendarAdvance(Calendar,$D3226,B3227,"f",FALSE)</f>
        <v>62096</v>
      </c>
      <c r="E3227" s="177">
        <f>_xll.qlInterestRateIndexValueDate(IndexON,D3227)</f>
        <v>62096</v>
      </c>
      <c r="F3227" s="193">
        <f>IFERROR(_xll.qlIndexFixing(IndexON,D3227,TRUE,_xll.ohTrigger(RecalcTrigger,TriggerON)),NA())</f>
        <v>1.3012070776090567E-2</v>
      </c>
      <c r="H3227" s="42">
        <f>_xll.qlCalendarAdvance(Calendar,$H3226,B3227,"f",FALSE)</f>
        <v>62096</v>
      </c>
      <c r="I3227" s="177">
        <f>_xll.qlInterestRateIndexValueDate(Index1M,$H3227)</f>
        <v>62100</v>
      </c>
      <c r="J3227" s="182">
        <f>IFERROR(_xll.qlIndexFixing(Index1M,$H3227,TRUE,_xll.ohTrigger(RecalcTrigger,Trigger1M)),NA())</f>
        <v>1.2966878833728504E-2</v>
      </c>
      <c r="K3227" s="44">
        <f>IFERROR(_xll.qlIndexFixing(Index3M,H3227,TRUE,_xll.ohTrigger(RecalcTrigger,Trigger3M)),NA())</f>
        <v>1.3124913335279764E-2</v>
      </c>
      <c r="L3227" s="44">
        <f>IFERROR(_xll.qlIndexFixing(Index6M,$H3227,TRUE,_xll.ohTrigger(RecalcTrigger,Trigger6M)),NA())</f>
        <v>1.3231928328794457E-2</v>
      </c>
      <c r="M3227" s="183">
        <f>IFERROR(_xll.qlIndexFixing(Index1Y,$H3227,TRUE,_xll.ohTrigger(RecalcTrigger,Trigger1Y)),NA())</f>
        <v>1.3596980551584172E-2</v>
      </c>
      <c r="N3227" s="182">
        <f>IFERROR(_xll.qlIndexFixing(ONIndex1M,I3227,TRUE,_xll.ohTrigger(RecalcTrigger,Trigger1M)),NA())</f>
        <v>1.2952742599452449E-2</v>
      </c>
      <c r="O3227" s="44">
        <f>IFERROR(_xll.qlIndexFixing(ONIndex3M,I3227,TRUE,_xll.ohTrigger(RecalcTrigger,Trigger3M)),NA())</f>
        <v>1.3070127305807588E-2</v>
      </c>
      <c r="P3227" s="44">
        <f>IFERROR(_xll.qlIndexFixing(ONIndex6M,I3227,TRUE,_xll.ohTrigger(RecalcTrigger,Trigger6M)),NA())</f>
        <v>1.3146041707212675E-2</v>
      </c>
      <c r="Q3227" s="183">
        <f>IFERROR(_xll.qlIndexFixing(ONIndex1Y,I3227,TRUE,_xll.ohTrigger(RecalcTrigger,Trigger1Y)),NA())</f>
        <v>1.3381383833959148E-2</v>
      </c>
    </row>
    <row r="3228" spans="2:17" x14ac:dyDescent="0.2">
      <c r="B3228" s="39" t="s">
        <v>42</v>
      </c>
      <c r="D3228" s="42">
        <f>_xll.qlCalendarAdvance(Calendar,$D3227,B3228,"f",FALSE)</f>
        <v>62103</v>
      </c>
      <c r="E3228" s="177">
        <f>_xll.qlInterestRateIndexValueDate(IndexON,D3228)</f>
        <v>62103</v>
      </c>
      <c r="F3228" s="193">
        <f>IFERROR(_xll.qlIndexFixing(IndexON,D3228,TRUE,_xll.ohTrigger(RecalcTrigger,TriggerON)),NA())</f>
        <v>1.3015505768514402E-2</v>
      </c>
      <c r="H3228" s="42">
        <f>_xll.qlCalendarAdvance(Calendar,$H3227,B3228,"f",FALSE)</f>
        <v>62103</v>
      </c>
      <c r="I3228" s="177">
        <f>_xll.qlInterestRateIndexValueDate(Index1M,$H3228)</f>
        <v>62107</v>
      </c>
      <c r="J3228" s="182">
        <f>IFERROR(_xll.qlIndexFixing(Index1M,$H3228,TRUE,_xll.ohTrigger(RecalcTrigger,Trigger1M)),NA())</f>
        <v>1.2970715898956637E-2</v>
      </c>
      <c r="K3228" s="44">
        <f>IFERROR(_xll.qlIndexFixing(Index3M,H3228,TRUE,_xll.ohTrigger(RecalcTrigger,Trigger3M)),NA())</f>
        <v>1.3130422135930075E-2</v>
      </c>
      <c r="L3228" s="44">
        <f>IFERROR(_xll.qlIndexFixing(Index6M,$H3228,TRUE,_xll.ohTrigger(RecalcTrigger,Trigger6M)),NA())</f>
        <v>1.323527748818229E-2</v>
      </c>
      <c r="M3228" s="183">
        <f>IFERROR(_xll.qlIndexFixing(Index1Y,$H3228,TRUE,_xll.ohTrigger(RecalcTrigger,Trigger1Y)),NA())</f>
        <v>1.3601704453467096E-2</v>
      </c>
      <c r="N3228" s="182">
        <f>IFERROR(_xll.qlIndexFixing(ONIndex1M,I3228,TRUE,_xll.ohTrigger(RecalcTrigger,Trigger1M)),NA())</f>
        <v>1.2956592943735856E-2</v>
      </c>
      <c r="O3228" s="44">
        <f>IFERROR(_xll.qlIndexFixing(ONIndex3M,I3228,TRUE,_xll.ohTrigger(RecalcTrigger,Trigger3M)),NA())</f>
        <v>1.307570145982595E-2</v>
      </c>
      <c r="P3228" s="44">
        <f>IFERROR(_xll.qlIndexFixing(ONIndex6M,I3228,TRUE,_xll.ohTrigger(RecalcTrigger,Trigger6M)),NA())</f>
        <v>1.3149473282316748E-2</v>
      </c>
      <c r="Q3228" s="183">
        <f>IFERROR(_xll.qlIndexFixing(ONIndex1Y,I3228,TRUE,_xll.ohTrigger(RecalcTrigger,Trigger1Y)),NA())</f>
        <v>1.3386390297922546E-2</v>
      </c>
    </row>
    <row r="3229" spans="2:17" x14ac:dyDescent="0.2">
      <c r="B3229" s="39" t="s">
        <v>42</v>
      </c>
      <c r="D3229" s="42">
        <f>_xll.qlCalendarAdvance(Calendar,$D3228,B3229,"f",FALSE)</f>
        <v>62110</v>
      </c>
      <c r="E3229" s="177">
        <f>_xll.qlInterestRateIndexValueDate(IndexON,D3229)</f>
        <v>62110</v>
      </c>
      <c r="F3229" s="193">
        <f>IFERROR(_xll.qlIndexFixing(IndexON,D3229,TRUE,_xll.ohTrigger(RecalcTrigger,TriggerON)),NA())</f>
        <v>1.3018932433892516E-2</v>
      </c>
      <c r="H3229" s="42">
        <f>_xll.qlCalendarAdvance(Calendar,$H3228,B3229,"f",FALSE)</f>
        <v>62110</v>
      </c>
      <c r="I3229" s="177">
        <f>_xll.qlInterestRateIndexValueDate(Index1M,$H3229)</f>
        <v>62114</v>
      </c>
      <c r="J3229" s="182">
        <f>IFERROR(_xll.qlIndexFixing(Index1M,$H3229,TRUE,_xll.ohTrigger(RecalcTrigger,Trigger1M)),NA())</f>
        <v>1.2974543554955245E-2</v>
      </c>
      <c r="K3229" s="44">
        <f>IFERROR(_xll.qlIndexFixing(Index3M,H3229,TRUE,_xll.ohTrigger(RecalcTrigger,Trigger3M)),NA())</f>
        <v>1.3135917131163133E-2</v>
      </c>
      <c r="L3229" s="44">
        <f>IFERROR(_xll.qlIndexFixing(Index6M,$H3229,TRUE,_xll.ohTrigger(RecalcTrigger,Trigger6M)),NA())</f>
        <v>1.3238618208094265E-2</v>
      </c>
      <c r="M3229" s="183">
        <f>IFERROR(_xll.qlIndexFixing(Index1Y,$H3229,TRUE,_xll.ohTrigger(RecalcTrigger,Trigger1Y)),NA())</f>
        <v>1.3606414462224247E-2</v>
      </c>
      <c r="N3229" s="182">
        <f>IFERROR(_xll.qlIndexFixing(ONIndex1M,I3229,TRUE,_xll.ohTrigger(RecalcTrigger,Trigger1M)),NA())</f>
        <v>1.2960433924469328E-2</v>
      </c>
      <c r="O3229" s="44">
        <f>IFERROR(_xll.qlIndexFixing(ONIndex3M,I3229,TRUE,_xll.ohTrigger(RecalcTrigger,Trigger3M)),NA())</f>
        <v>1.3081262019998263E-2</v>
      </c>
      <c r="P3229" s="44">
        <f>IFERROR(_xll.qlIndexFixing(ONIndex6M,I3229,TRUE,_xll.ohTrigger(RecalcTrigger,Trigger6M)),NA())</f>
        <v>1.3152896695070027E-2</v>
      </c>
      <c r="Q3229" s="183">
        <f>IFERROR(_xll.qlIndexFixing(ONIndex1Y,I3229,TRUE,_xll.ohTrigger(RecalcTrigger,Trigger1Y)),NA())</f>
        <v>1.3391383742860086E-2</v>
      </c>
    </row>
    <row r="3230" spans="2:17" x14ac:dyDescent="0.2">
      <c r="B3230" s="39" t="s">
        <v>42</v>
      </c>
      <c r="D3230" s="42">
        <f>_xll.qlCalendarAdvance(Calendar,$D3229,B3230,"f",FALSE)</f>
        <v>62117</v>
      </c>
      <c r="E3230" s="177">
        <f>_xll.qlInterestRateIndexValueDate(IndexON,D3230)</f>
        <v>62117</v>
      </c>
      <c r="F3230" s="193">
        <f>IFERROR(_xll.qlIndexFixing(IndexON,D3230,TRUE,_xll.ohTrigger(RecalcTrigger,TriggerON)),NA())</f>
        <v>1.3022350754718914E-2</v>
      </c>
      <c r="H3230" s="42">
        <f>_xll.qlCalendarAdvance(Calendar,$H3229,B3230,"f",FALSE)</f>
        <v>62117</v>
      </c>
      <c r="I3230" s="177">
        <f>_xll.qlInterestRateIndexValueDate(Index1M,$H3230)</f>
        <v>62121</v>
      </c>
      <c r="J3230" s="182">
        <f>IFERROR(_xll.qlIndexFixing(Index1M,$H3230,TRUE,_xll.ohTrigger(RecalcTrigger,Trigger1M)),NA())</f>
        <v>1.2978361781920814E-2</v>
      </c>
      <c r="K3230" s="44">
        <f>IFERROR(_xll.qlIndexFixing(Index3M,H3230,TRUE,_xll.ohTrigger(RecalcTrigger,Trigger3M)),NA())</f>
        <v>1.3141398292103368E-2</v>
      </c>
      <c r="L3230" s="44">
        <f>IFERROR(_xll.qlIndexFixing(Index6M,$H3230,TRUE,_xll.ohTrigger(RecalcTrigger,Trigger6M)),NA())</f>
        <v>1.3241950470303635E-2</v>
      </c>
      <c r="M3230" s="183">
        <f>IFERROR(_xll.qlIndexFixing(Index1Y,$H3230,TRUE,_xll.ohTrigger(RecalcTrigger,Trigger1Y)),NA())</f>
        <v>1.3611110549770255E-2</v>
      </c>
      <c r="N3230" s="182">
        <f>IFERROR(_xll.qlIndexFixing(ONIndex1M,I3230,TRUE,_xll.ohTrigger(RecalcTrigger,Trigger1M)),NA())</f>
        <v>1.2964265521828722E-2</v>
      </c>
      <c r="O3230" s="44">
        <f>IFERROR(_xll.qlIndexFixing(ONIndex3M,I3230,TRUE,_xll.ohTrigger(RecalcTrigger,Trigger3M)),NA())</f>
        <v>1.3086808957707419E-2</v>
      </c>
      <c r="P3230" s="44">
        <f>IFERROR(_xll.qlIndexFixing(ONIndex6M,I3230,TRUE,_xll.ohTrigger(RecalcTrigger,Trigger6M)),NA())</f>
        <v>1.3156311927327025E-2</v>
      </c>
      <c r="Q3230" s="183">
        <f>IFERROR(_xll.qlIndexFixing(ONIndex1Y,I3230,TRUE,_xll.ohTrigger(RecalcTrigger,Trigger1Y)),NA())</f>
        <v>1.3396364141193828E-2</v>
      </c>
    </row>
    <row r="3231" spans="2:17" x14ac:dyDescent="0.2">
      <c r="B3231" s="39" t="s">
        <v>42</v>
      </c>
      <c r="D3231" s="42">
        <f>_xll.qlCalendarAdvance(Calendar,$D3230,B3231,"f",FALSE)</f>
        <v>62124</v>
      </c>
      <c r="E3231" s="177">
        <f>_xll.qlInterestRateIndexValueDate(IndexON,D3231)</f>
        <v>62124</v>
      </c>
      <c r="F3231" s="193">
        <f>IFERROR(_xll.qlIndexFixing(IndexON,D3231,TRUE,_xll.ohTrigger(RecalcTrigger,TriggerON)),NA())</f>
        <v>1.3025760713327728E-2</v>
      </c>
      <c r="H3231" s="42">
        <f>_xll.qlCalendarAdvance(Calendar,$H3230,B3231,"f",FALSE)</f>
        <v>62124</v>
      </c>
      <c r="I3231" s="177">
        <f>_xll.qlInterestRateIndexValueDate(Index1M,$H3231)</f>
        <v>62128</v>
      </c>
      <c r="J3231" s="182">
        <f>IFERROR(_xll.qlIndexFixing(Index1M,$H3231,TRUE,_xll.ohTrigger(RecalcTrigger,Trigger1M)),NA())</f>
        <v>1.2980654752775385E-2</v>
      </c>
      <c r="K3231" s="44">
        <f>IFERROR(_xll.qlIndexFixing(Index3M,H3231,TRUE,_xll.ohTrigger(RecalcTrigger,Trigger3M)),NA())</f>
        <v>1.3146865589876988E-2</v>
      </c>
      <c r="L3231" s="44">
        <f>IFERROR(_xll.qlIndexFixing(Index6M,$H3231,TRUE,_xll.ohTrigger(RecalcTrigger,Trigger6M)),NA())</f>
        <v>1.3245274256584979E-2</v>
      </c>
      <c r="M3231" s="183">
        <f>IFERROR(_xll.qlIndexFixing(Index1Y,$H3231,TRUE,_xll.ohTrigger(RecalcTrigger,Trigger1Y)),NA())</f>
        <v>1.3615792688019532E-2</v>
      </c>
      <c r="N3231" s="182">
        <f>IFERROR(_xll.qlIndexFixing(ONIndex1M,I3231,TRUE,_xll.ohTrigger(RecalcTrigger,Trigger1M)),NA())</f>
        <v>1.2968087716069832E-2</v>
      </c>
      <c r="O3231" s="44">
        <f>IFERROR(_xll.qlIndexFixing(ONIndex3M,I3231,TRUE,_xll.ohTrigger(RecalcTrigger,Trigger3M)),NA())</f>
        <v>1.3092342244256372E-2</v>
      </c>
      <c r="P3231" s="44">
        <f>IFERROR(_xll.qlIndexFixing(ONIndex6M,I3231,TRUE,_xll.ohTrigger(RecalcTrigger,Trigger6M)),NA())</f>
        <v>1.3159718961022193E-2</v>
      </c>
      <c r="Q3231" s="183">
        <f>IFERROR(_xll.qlIndexFixing(ONIndex1Y,I3231,TRUE,_xll.ohTrigger(RecalcTrigger,Trigger1Y)),NA())</f>
        <v>1.3401331465265898E-2</v>
      </c>
    </row>
    <row r="3232" spans="2:17" x14ac:dyDescent="0.2">
      <c r="B3232" s="39" t="s">
        <v>42</v>
      </c>
      <c r="D3232" s="42">
        <f>_xll.qlCalendarAdvance(Calendar,$D3231,B3232,"f",FALSE)</f>
        <v>62131</v>
      </c>
      <c r="E3232" s="177">
        <f>_xll.qlInterestRateIndexValueDate(IndexON,D3232)</f>
        <v>62131</v>
      </c>
      <c r="F3232" s="193">
        <f>IFERROR(_xll.qlIndexFixing(IndexON,D3232,TRUE,_xll.ohTrigger(RecalcTrigger,TriggerON)),NA())</f>
        <v>1.3029162292133023E-2</v>
      </c>
      <c r="H3232" s="42">
        <f>_xll.qlCalendarAdvance(Calendar,$H3231,B3232,"f",FALSE)</f>
        <v>62131</v>
      </c>
      <c r="I3232" s="177">
        <f>_xll.qlInterestRateIndexValueDate(Index1M,$H3232)</f>
        <v>62135</v>
      </c>
      <c r="J3232" s="182">
        <f>IFERROR(_xll.qlIndexFixing(Index1M,$H3232,TRUE,_xll.ohTrigger(RecalcTrigger,Trigger1M)),NA())</f>
        <v>1.2984455684835907E-2</v>
      </c>
      <c r="K3232" s="44">
        <f>IFERROR(_xll.qlIndexFixing(Index3M,H3232,TRUE,_xll.ohTrigger(RecalcTrigger,Trigger3M)),NA())</f>
        <v>1.3152318995610202E-2</v>
      </c>
      <c r="L3232" s="44">
        <f>IFERROR(_xll.qlIndexFixing(Index6M,$H3232,TRUE,_xll.ohTrigger(RecalcTrigger,Trigger6M)),NA())</f>
        <v>1.3248589548712875E-2</v>
      </c>
      <c r="M3232" s="183">
        <f>IFERROR(_xll.qlIndexFixing(Index1Y,$H3232,TRUE,_xll.ohTrigger(RecalcTrigger,Trigger1Y)),NA())</f>
        <v>1.3620460848887364E-2</v>
      </c>
      <c r="N3232" s="182">
        <f>IFERROR(_xll.qlIndexFixing(ONIndex1M,I3232,TRUE,_xll.ohTrigger(RecalcTrigger,Trigger1M)),NA())</f>
        <v>1.2971900487528387E-2</v>
      </c>
      <c r="O3232" s="44">
        <f>IFERROR(_xll.qlIndexFixing(ONIndex3M,I3232,TRUE,_xll.ohTrigger(RecalcTrigger,Trigger3M)),NA())</f>
        <v>1.309786185070827E-2</v>
      </c>
      <c r="P3232" s="44">
        <f>IFERROR(_xll.qlIndexFixing(ONIndex6M,I3232,TRUE,_xll.ohTrigger(RecalcTrigger,Trigger6M)),NA())</f>
        <v>1.3163117778089983E-2</v>
      </c>
      <c r="Q3232" s="183">
        <f>IFERROR(_xll.qlIndexFixing(ONIndex1Y,I3232,TRUE,_xll.ohTrigger(RecalcTrigger,Trigger1Y)),NA())</f>
        <v>1.3406285687658226E-2</v>
      </c>
    </row>
    <row r="3233" spans="2:17" x14ac:dyDescent="0.2">
      <c r="B3233" s="39" t="s">
        <v>42</v>
      </c>
      <c r="D3233" s="42">
        <f>_xll.qlCalendarAdvance(Calendar,$D3232,B3233,"f",FALSE)</f>
        <v>62138</v>
      </c>
      <c r="E3233" s="177">
        <f>_xll.qlInterestRateIndexValueDate(IndexON,D3233)</f>
        <v>62138</v>
      </c>
      <c r="F3233" s="193">
        <f>IFERROR(_xll.qlIndexFixing(IndexON,D3233,TRUE,_xll.ohTrigger(RecalcTrigger,TriggerON)),NA())</f>
        <v>1.3032555473468932E-2</v>
      </c>
      <c r="H3233" s="42">
        <f>_xll.qlCalendarAdvance(Calendar,$H3232,B3233,"f",FALSE)</f>
        <v>62138</v>
      </c>
      <c r="I3233" s="177">
        <f>_xll.qlInterestRateIndexValueDate(Index1M,$H3233)</f>
        <v>62142</v>
      </c>
      <c r="J3233" s="182">
        <f>IFERROR(_xll.qlIndexFixing(Index1M,$H3233,TRUE,_xll.ohTrigger(RecalcTrigger,Trigger1M)),NA())</f>
        <v>1.2988247133565167E-2</v>
      </c>
      <c r="K3233" s="44">
        <f>IFERROR(_xll.qlIndexFixing(Index3M,H3233,TRUE,_xll.ohTrigger(RecalcTrigger,Trigger3M)),NA())</f>
        <v>1.3157758480428328E-2</v>
      </c>
      <c r="L3233" s="44">
        <f>IFERROR(_xll.qlIndexFixing(Index6M,$H3233,TRUE,_xll.ohTrigger(RecalcTrigger,Trigger6M)),NA())</f>
        <v>1.3251896328461023E-2</v>
      </c>
      <c r="M3233" s="183">
        <f>IFERROR(_xll.qlIndexFixing(Index1Y,$H3233,TRUE,_xll.ohTrigger(RecalcTrigger,Trigger1Y)),NA())</f>
        <v>1.3625115004288384E-2</v>
      </c>
      <c r="N3233" s="182">
        <f>IFERROR(_xll.qlIndexFixing(ONIndex1M,I3233,TRUE,_xll.ohTrigger(RecalcTrigger,Trigger1M)),NA())</f>
        <v>1.2975703816220374E-2</v>
      </c>
      <c r="O3233" s="44">
        <f>IFERROR(_xll.qlIndexFixing(ONIndex3M,I3233,TRUE,_xll.ohTrigger(RecalcTrigger,Trigger3M)),NA())</f>
        <v>1.310336774852594E-2</v>
      </c>
      <c r="P3233" s="44">
        <f>IFERROR(_xll.qlIndexFixing(ONIndex6M,I3233,TRUE,_xll.ohTrigger(RecalcTrigger,Trigger6M)),NA())</f>
        <v>1.3166508360464846E-2</v>
      </c>
      <c r="Q3233" s="183">
        <f>IFERROR(_xll.qlIndexFixing(ONIndex1Y,I3233,TRUE,_xll.ohTrigger(RecalcTrigger,Trigger1Y)),NA())</f>
        <v>1.3411226780952745E-2</v>
      </c>
    </row>
    <row r="3234" spans="2:17" x14ac:dyDescent="0.2">
      <c r="B3234" s="39" t="s">
        <v>42</v>
      </c>
      <c r="D3234" s="42">
        <f>_xll.qlCalendarAdvance(Calendar,$D3233,B3234,"f",FALSE)</f>
        <v>62145</v>
      </c>
      <c r="E3234" s="177">
        <f>_xll.qlInterestRateIndexValueDate(IndexON,D3234)</f>
        <v>62145</v>
      </c>
      <c r="F3234" s="193">
        <f>IFERROR(_xll.qlIndexFixing(IndexON,D3234,TRUE,_xll.ohTrigger(RecalcTrigger,TriggerON)),NA())</f>
        <v>1.3035940239776167E-2</v>
      </c>
      <c r="H3234" s="42">
        <f>_xll.qlCalendarAdvance(Calendar,$H3233,B3234,"f",FALSE)</f>
        <v>62145</v>
      </c>
      <c r="I3234" s="177">
        <f>_xll.qlInterestRateIndexValueDate(Index1M,$H3234)</f>
        <v>62149</v>
      </c>
      <c r="J3234" s="182">
        <f>IFERROR(_xll.qlIndexFixing(Index1M,$H3234,TRUE,_xll.ohTrigger(RecalcTrigger,Trigger1M)),NA())</f>
        <v>1.2992029079144731E-2</v>
      </c>
      <c r="K3234" s="44">
        <f>IFERROR(_xll.qlIndexFixing(Index3M,H3234,TRUE,_xll.ohTrigger(RecalcTrigger,Trigger3M)),NA())</f>
        <v>1.316318401545491E-2</v>
      </c>
      <c r="L3234" s="44">
        <f>IFERROR(_xll.qlIndexFixing(Index6M,$H3234,TRUE,_xll.ohTrigger(RecalcTrigger,Trigger6M)),NA())</f>
        <v>1.3255194577603996E-2</v>
      </c>
      <c r="M3234" s="183">
        <f>IFERROR(_xll.qlIndexFixing(Index1Y,$H3234,TRUE,_xll.ohTrigger(RecalcTrigger,Trigger1Y)),NA())</f>
        <v>1.3629755126137438E-2</v>
      </c>
      <c r="N3234" s="182">
        <f>IFERROR(_xll.qlIndexFixing(ONIndex1M,I3234,TRUE,_xll.ohTrigger(RecalcTrigger,Trigger1M)),NA())</f>
        <v>1.2979497682481522E-2</v>
      </c>
      <c r="O3234" s="44">
        <f>IFERROR(_xll.qlIndexFixing(ONIndex3M,I3234,TRUE,_xll.ohTrigger(RecalcTrigger,Trigger3M)),NA())</f>
        <v>1.3108859909012338E-2</v>
      </c>
      <c r="P3234" s="44">
        <f>IFERROR(_xll.qlIndexFixing(ONIndex6M,I3234,TRUE,_xll.ohTrigger(RecalcTrigger,Trigger6M)),NA())</f>
        <v>1.3169890690241104E-2</v>
      </c>
      <c r="Q3234" s="183">
        <f>IFERROR(_xll.qlIndexFixing(ONIndex1Y,I3234,TRUE,_xll.ohTrigger(RecalcTrigger,Trigger1Y)),NA())</f>
        <v>1.3416154717651452E-2</v>
      </c>
    </row>
    <row r="3235" spans="2:17" x14ac:dyDescent="0.2">
      <c r="B3235" s="39" t="s">
        <v>42</v>
      </c>
      <c r="D3235" s="42">
        <f>_xll.qlCalendarAdvance(Calendar,$D3234,B3235,"f",FALSE)</f>
        <v>62152</v>
      </c>
      <c r="E3235" s="177">
        <f>_xll.qlInterestRateIndexValueDate(IndexON,D3235)</f>
        <v>62152</v>
      </c>
      <c r="F3235" s="193">
        <f>IFERROR(_xll.qlIndexFixing(IndexON,D3235,TRUE,_xll.ohTrigger(RecalcTrigger,TriggerON)),NA())</f>
        <v>1.3039316573388859E-2</v>
      </c>
      <c r="H3235" s="42">
        <f>_xll.qlCalendarAdvance(Calendar,$H3234,B3235,"f",FALSE)</f>
        <v>62152</v>
      </c>
      <c r="I3235" s="177">
        <f>_xll.qlInterestRateIndexValueDate(Index1M,$H3235)</f>
        <v>62156</v>
      </c>
      <c r="J3235" s="182">
        <f>IFERROR(_xll.qlIndexFixing(Index1M,$H3235,TRUE,_xll.ohTrigger(RecalcTrigger,Trigger1M)),NA())</f>
        <v>1.2997310787614394E-2</v>
      </c>
      <c r="K3235" s="44">
        <f>IFERROR(_xll.qlIndexFixing(Index3M,H3235,TRUE,_xll.ohTrigger(RecalcTrigger,Trigger3M)),NA())</f>
        <v>1.3169844409096101E-2</v>
      </c>
      <c r="L3235" s="44">
        <f>IFERROR(_xll.qlIndexFixing(Index6M,$H3235,TRUE,_xll.ohTrigger(RecalcTrigger,Trigger6M)),NA())</f>
        <v>1.3259911042980146E-2</v>
      </c>
      <c r="M3235" s="183">
        <f>IFERROR(_xll.qlIndexFixing(Index1Y,$H3235,TRUE,_xll.ohTrigger(RecalcTrigger,Trigger1Y)),NA())</f>
        <v>1.3634381186349378E-2</v>
      </c>
      <c r="N3235" s="182">
        <f>IFERROR(_xll.qlIndexFixing(ONIndex1M,I3235,TRUE,_xll.ohTrigger(RecalcTrigger,Trigger1M)),NA())</f>
        <v>1.2983282066487689E-2</v>
      </c>
      <c r="O3235" s="44">
        <f>IFERROR(_xll.qlIndexFixing(ONIndex3M,I3235,TRUE,_xll.ohTrigger(RecalcTrigger,Trigger3M)),NA())</f>
        <v>1.3114338303310547E-2</v>
      </c>
      <c r="P3235" s="44">
        <f>IFERROR(_xll.qlIndexFixing(ONIndex6M,I3235,TRUE,_xll.ohTrigger(RecalcTrigger,Trigger6M)),NA())</f>
        <v>1.3173264749033464E-2</v>
      </c>
      <c r="Q3235" s="183">
        <f>IFERROR(_xll.qlIndexFixing(ONIndex1Y,I3235,TRUE,_xll.ohTrigger(RecalcTrigger,Trigger1Y)),NA())</f>
        <v>1.3421069469936597E-2</v>
      </c>
    </row>
    <row r="3236" spans="2:17" x14ac:dyDescent="0.2">
      <c r="B3236" s="39" t="s">
        <v>42</v>
      </c>
      <c r="D3236" s="42">
        <f>_xll.qlCalendarAdvance(Calendar,$D3235,B3236,"f",FALSE)</f>
        <v>62159</v>
      </c>
      <c r="E3236" s="177">
        <f>_xll.qlInterestRateIndexValueDate(IndexON,D3236)</f>
        <v>62159</v>
      </c>
      <c r="F3236" s="193">
        <f>IFERROR(_xll.qlIndexFixing(IndexON,D3236,TRUE,_xll.ohTrigger(RecalcTrigger,TriggerON)),NA())</f>
        <v>1.3042684456721076E-2</v>
      </c>
      <c r="H3236" s="42">
        <f>_xll.qlCalendarAdvance(Calendar,$H3235,B3236,"f",FALSE)</f>
        <v>62159</v>
      </c>
      <c r="I3236" s="177">
        <f>_xll.qlInterestRateIndexValueDate(Index1M,$H3236)</f>
        <v>62163</v>
      </c>
      <c r="J3236" s="182">
        <f>IFERROR(_xll.qlIndexFixing(Index1M,$H3236,TRUE,_xll.ohTrigger(RecalcTrigger,Trigger1M)),NA())</f>
        <v>1.300107202421141E-2</v>
      </c>
      <c r="K3236" s="44">
        <f>IFERROR(_xll.qlIndexFixing(Index3M,H3236,TRUE,_xll.ohTrigger(RecalcTrigger,Trigger3M)),NA())</f>
        <v>1.3175240339759258E-2</v>
      </c>
      <c r="L3236" s="44">
        <f>IFERROR(_xll.qlIndexFixing(Index6M,$H3236,TRUE,_xll.ohTrigger(RecalcTrigger,Trigger6M)),NA())</f>
        <v>1.3263190682321117E-2</v>
      </c>
      <c r="M3236" s="183">
        <f>IFERROR(_xll.qlIndexFixing(Index1Y,$H3236,TRUE,_xll.ohTrigger(RecalcTrigger,Trigger1Y)),NA())</f>
        <v>1.3638993156839708E-2</v>
      </c>
      <c r="N3236" s="182">
        <f>IFERROR(_xll.qlIndexFixing(ONIndex1M,I3236,TRUE,_xll.ohTrigger(RecalcTrigger,Trigger1M)),NA())</f>
        <v>1.2987056948414732E-2</v>
      </c>
      <c r="O3236" s="44">
        <f>IFERROR(_xll.qlIndexFixing(ONIndex3M,I3236,TRUE,_xll.ohTrigger(RecalcTrigger,Trigger3M)),NA())</f>
        <v>1.3119802902723521E-2</v>
      </c>
      <c r="P3236" s="44">
        <f>IFERROR(_xll.qlIndexFixing(ONIndex6M,I3236,TRUE,_xll.ohTrigger(RecalcTrigger,Trigger6M)),NA())</f>
        <v>1.3176630519016186E-2</v>
      </c>
      <c r="Q3236" s="183">
        <f>IFERROR(_xll.qlIndexFixing(ONIndex1Y,I3236,TRUE,_xll.ohTrigger(RecalcTrigger,Trigger1Y)),NA())</f>
        <v>1.3425971010709858E-2</v>
      </c>
    </row>
    <row r="3237" spans="2:17" x14ac:dyDescent="0.2">
      <c r="B3237" s="39" t="s">
        <v>42</v>
      </c>
      <c r="D3237" s="42">
        <f>_xll.qlCalendarAdvance(Calendar,$D3236,B3237,"f",FALSE)</f>
        <v>62166</v>
      </c>
      <c r="E3237" s="177">
        <f>_xll.qlInterestRateIndexValueDate(IndexON,D3237)</f>
        <v>62166</v>
      </c>
      <c r="F3237" s="193">
        <f>IFERROR(_xll.qlIndexFixing(IndexON,D3237,TRUE,_xll.ohTrigger(RecalcTrigger,TriggerON)),NA())</f>
        <v>1.304604387216024E-2</v>
      </c>
      <c r="H3237" s="42">
        <f>_xll.qlCalendarAdvance(Calendar,$H3236,B3237,"f",FALSE)</f>
        <v>62166</v>
      </c>
      <c r="I3237" s="177">
        <f>_xll.qlInterestRateIndexValueDate(Index1M,$H3237)</f>
        <v>62170</v>
      </c>
      <c r="J3237" s="182">
        <f>IFERROR(_xll.qlIndexFixing(Index1M,$H3237,TRUE,_xll.ohTrigger(RecalcTrigger,Trigger1M)),NA())</f>
        <v>1.3004823693057962E-2</v>
      </c>
      <c r="K3237" s="44">
        <f>IFERROR(_xll.qlIndexFixing(Index3M,H3237,TRUE,_xll.ohTrigger(RecalcTrigger,Trigger3M)),NA())</f>
        <v>1.3180622229017856E-2</v>
      </c>
      <c r="L3237" s="44">
        <f>IFERROR(_xll.qlIndexFixing(Index6M,$H3237,TRUE,_xll.ohTrigger(RecalcTrigger,Trigger6M)),NA())</f>
        <v>1.3266461731616459E-2</v>
      </c>
      <c r="M3237" s="183">
        <f>IFERROR(_xll.qlIndexFixing(Index1Y,$H3237,TRUE,_xll.ohTrigger(RecalcTrigger,Trigger1Y)),NA())</f>
        <v>1.3643591009523061E-2</v>
      </c>
      <c r="N3237" s="182">
        <f>IFERROR(_xll.qlIndexFixing(ONIndex1M,I3237,TRUE,_xll.ohTrigger(RecalcTrigger,Trigger1M)),NA())</f>
        <v>1.2990822308598382E-2</v>
      </c>
      <c r="O3237" s="44">
        <f>IFERROR(_xll.qlIndexFixing(ONIndex3M,I3237,TRUE,_xll.ohTrigger(RecalcTrigger,Trigger3M)),NA())</f>
        <v>1.3125253678554216E-2</v>
      </c>
      <c r="P3237" s="44">
        <f>IFERROR(_xll.qlIndexFixing(ONIndex6M,I3237,TRUE,_xll.ohTrigger(RecalcTrigger,Trigger6M)),NA())</f>
        <v>1.3179987982043784E-2</v>
      </c>
      <c r="Q3237" s="183">
        <f>IFERROR(_xll.qlIndexFixing(ONIndex1Y,I3237,TRUE,_xll.ohTrigger(RecalcTrigger,Trigger1Y)),NA())</f>
        <v>1.3430859312313359E-2</v>
      </c>
    </row>
    <row r="3238" spans="2:17" x14ac:dyDescent="0.2">
      <c r="B3238" s="39" t="s">
        <v>42</v>
      </c>
      <c r="D3238" s="42">
        <f>_xll.qlCalendarAdvance(Calendar,$D3237,B3238,"f",FALSE)</f>
        <v>62173</v>
      </c>
      <c r="E3238" s="177">
        <f>_xll.qlInterestRateIndexValueDate(IndexON,D3238)</f>
        <v>62173</v>
      </c>
      <c r="F3238" s="193">
        <f>IFERROR(_xll.qlIndexFixing(IndexON,D3238,TRUE,_xll.ohTrigger(RecalcTrigger,TriggerON)),NA())</f>
        <v>1.3049394802013836E-2</v>
      </c>
      <c r="H3238" s="42">
        <f>_xll.qlCalendarAdvance(Calendar,$H3237,B3238,"f",FALSE)</f>
        <v>62173</v>
      </c>
      <c r="I3238" s="177">
        <f>_xll.qlInterestRateIndexValueDate(Index1M,$H3238)</f>
        <v>62177</v>
      </c>
      <c r="J3238" s="182">
        <f>IFERROR(_xll.qlIndexFixing(Index1M,$H3238,TRUE,_xll.ohTrigger(RecalcTrigger,Trigger1M)),NA())</f>
        <v>1.300856577433249E-2</v>
      </c>
      <c r="K3238" s="44">
        <f>IFERROR(_xll.qlIndexFixing(Index3M,H3238,TRUE,_xll.ohTrigger(RecalcTrigger,Trigger3M)),NA())</f>
        <v>1.3185990047994122E-2</v>
      </c>
      <c r="L3238" s="44">
        <f>IFERROR(_xll.qlIndexFixing(Index6M,$H3238,TRUE,_xll.ohTrigger(RecalcTrigger,Trigger6M)),NA())</f>
        <v>1.3269724172637706E-2</v>
      </c>
      <c r="M3238" s="183">
        <f>IFERROR(_xll.qlIndexFixing(Index1Y,$H3238,TRUE,_xll.ohTrigger(RecalcTrigger,Trigger1Y)),NA())</f>
        <v>1.3648174716315161E-2</v>
      </c>
      <c r="N3238" s="182">
        <f>IFERROR(_xll.qlIndexFixing(ONIndex1M,I3238,TRUE,_xll.ohTrigger(RecalcTrigger,Trigger1M)),NA())</f>
        <v>1.2996587561929118E-2</v>
      </c>
      <c r="O3238" s="44">
        <f>IFERROR(_xll.qlIndexFixing(ONIndex3M,I3238,TRUE,_xll.ohTrigger(RecalcTrigger,Trigger3M)),NA())</f>
        <v>1.3133199299579346E-2</v>
      </c>
      <c r="P3238" s="44">
        <f>IFERROR(_xll.qlIndexFixing(ONIndex6M,I3238,TRUE,_xll.ohTrigger(RecalcTrigger,Trigger6M)),NA())</f>
        <v>1.3185258047611725E-2</v>
      </c>
      <c r="Q3238" s="183">
        <f>IFERROR(_xll.qlIndexFixing(ONIndex1Y,I3238,TRUE,_xll.ohTrigger(RecalcTrigger,Trigger1Y)),NA())</f>
        <v>1.3438127630180929E-2</v>
      </c>
    </row>
    <row r="3239" spans="2:17" x14ac:dyDescent="0.2">
      <c r="B3239" s="39" t="s">
        <v>42</v>
      </c>
      <c r="D3239" s="42">
        <f>_xll.qlCalendarAdvance(Calendar,$D3238,B3239,"f",FALSE)</f>
        <v>62184</v>
      </c>
      <c r="E3239" s="177">
        <f>_xll.qlInterestRateIndexValueDate(IndexON,D3239)</f>
        <v>62184</v>
      </c>
      <c r="F3239" s="193">
        <f>IFERROR(_xll.qlIndexFixing(IndexON,D3239,TRUE,_xll.ohTrigger(RecalcTrigger,TriggerON)),NA())</f>
        <v>1.3053693811961864E-2</v>
      </c>
      <c r="H3239" s="42">
        <f>_xll.qlCalendarAdvance(Calendar,$H3238,B3239,"f",FALSE)</f>
        <v>62184</v>
      </c>
      <c r="I3239" s="177">
        <f>_xll.qlInterestRateIndexValueDate(Index1M,$H3239)</f>
        <v>62186</v>
      </c>
      <c r="J3239" s="182">
        <f>IFERROR(_xll.qlIndexFixing(Index1M,$H3239,TRUE,_xll.ohTrigger(RecalcTrigger,Trigger1M)),NA())</f>
        <v>1.301386355597095E-2</v>
      </c>
      <c r="K3239" s="44">
        <f>IFERROR(_xll.qlIndexFixing(Index3M,H3239,TRUE,_xll.ohTrigger(RecalcTrigger,Trigger3M)),NA())</f>
        <v>1.3192249906351355E-2</v>
      </c>
      <c r="L3239" s="44">
        <f>IFERROR(_xll.qlIndexFixing(Index6M,$H3239,TRUE,_xll.ohTrigger(RecalcTrigger,Trigger6M)),NA())</f>
        <v>1.3273432655236504E-2</v>
      </c>
      <c r="M3239" s="183">
        <f>IFERROR(_xll.qlIndexFixing(Index1Y,$H3239,TRUE,_xll.ohTrigger(RecalcTrigger,Trigger1Y)),NA())</f>
        <v>1.3654047222622151E-2</v>
      </c>
      <c r="N3239" s="182">
        <f>IFERROR(_xll.qlIndexFixing(ONIndex1M,I3239,TRUE,_xll.ohTrigger(RecalcTrigger,Trigger1M)),NA())</f>
        <v>1.3000460802041758E-2</v>
      </c>
      <c r="O3239" s="44">
        <f>IFERROR(_xll.qlIndexFixing(ONIndex3M,I3239,TRUE,_xll.ohTrigger(RecalcTrigger,Trigger3M)),NA())</f>
        <v>1.313920628274623E-2</v>
      </c>
      <c r="P3239" s="44">
        <f>IFERROR(_xll.qlIndexFixing(ONIndex6M,I3239,TRUE,_xll.ohTrigger(RecalcTrigger,Trigger6M)),NA())</f>
        <v>1.3188583187950798E-2</v>
      </c>
      <c r="Q3239" s="183">
        <f>IFERROR(_xll.qlIndexFixing(ONIndex1Y,I3239,TRUE,_xll.ohTrigger(RecalcTrigger,Trigger1Y)),NA())</f>
        <v>1.3443368245722453E-2</v>
      </c>
    </row>
    <row r="3240" spans="2:17" x14ac:dyDescent="0.2">
      <c r="B3240" s="39" t="s">
        <v>42</v>
      </c>
      <c r="D3240" s="42">
        <f>_xll.qlCalendarAdvance(Calendar,$D3239,B3240,"f",FALSE)</f>
        <v>62191</v>
      </c>
      <c r="E3240" s="177">
        <f>_xll.qlInterestRateIndexValueDate(IndexON,D3240)</f>
        <v>62191</v>
      </c>
      <c r="F3240" s="193">
        <f>IFERROR(_xll.qlIndexFixing(IndexON,D3240,TRUE,_xll.ohTrigger(RecalcTrigger,TriggerON)),NA())</f>
        <v>1.3057023819431635E-2</v>
      </c>
      <c r="H3240" s="42">
        <f>_xll.qlCalendarAdvance(Calendar,$H3239,B3240,"f",FALSE)</f>
        <v>62191</v>
      </c>
      <c r="I3240" s="177">
        <f>_xll.qlInterestRateIndexValueDate(Index1M,$H3240)</f>
        <v>62193</v>
      </c>
      <c r="J3240" s="182">
        <f>IFERROR(_xll.qlIndexFixing(Index1M,$H3240,TRUE,_xll.ohTrigger(RecalcTrigger,Trigger1M)),NA())</f>
        <v>1.3017583092909402E-2</v>
      </c>
      <c r="K3240" s="44">
        <f>IFERROR(_xll.qlIndexFixing(Index3M,H3240,TRUE,_xll.ohTrigger(RecalcTrigger,Trigger3M)),NA())</f>
        <v>1.3197586276152784E-2</v>
      </c>
      <c r="L3240" s="44">
        <f>IFERROR(_xll.qlIndexFixing(Index6M,$H3240,TRUE,_xll.ohTrigger(RecalcTrigger,Trigger6M)),NA())</f>
        <v>1.3276675856694717E-2</v>
      </c>
      <c r="M3240" s="183">
        <f>IFERROR(_xll.qlIndexFixing(Index1Y,$H3240,TRUE,_xll.ohTrigger(RecalcTrigger,Trigger1Y)),NA())</f>
        <v>1.365859849048731E-2</v>
      </c>
      <c r="N3240" s="182">
        <f>IFERROR(_xll.qlIndexFixing(ONIndex1M,I3240,TRUE,_xll.ohTrigger(RecalcTrigger,Trigger1M)),NA())</f>
        <v>1.3004191994197001E-2</v>
      </c>
      <c r="O3240" s="44">
        <f>IFERROR(_xll.qlIndexFixing(ONIndex3M,I3240,TRUE,_xll.ohTrigger(RecalcTrigger,Trigger3M)),NA())</f>
        <v>1.3144607454176338E-2</v>
      </c>
      <c r="P3240" s="44">
        <f>IFERROR(_xll.qlIndexFixing(ONIndex6M,I3240,TRUE,_xll.ohTrigger(RecalcTrigger,Trigger6M)),NA())</f>
        <v>1.3191910835868015E-2</v>
      </c>
      <c r="Q3240" s="183">
        <f>IFERROR(_xll.qlIndexFixing(ONIndex1Y,I3240,TRUE,_xll.ohTrigger(RecalcTrigger,Trigger1Y)),NA())</f>
        <v>1.3448209039808035E-2</v>
      </c>
    </row>
    <row r="3241" spans="2:17" x14ac:dyDescent="0.2">
      <c r="B3241" s="39" t="s">
        <v>42</v>
      </c>
      <c r="D3241" s="42">
        <f>_xll.qlCalendarAdvance(Calendar,$D3240,B3241,"f",FALSE)</f>
        <v>62198</v>
      </c>
      <c r="E3241" s="177">
        <f>_xll.qlInterestRateIndexValueDate(IndexON,D3241)</f>
        <v>62198</v>
      </c>
      <c r="F3241" s="193">
        <f>IFERROR(_xll.qlIndexFixing(IndexON,D3241,TRUE,_xll.ohTrigger(RecalcTrigger,TriggerON)),NA())</f>
        <v>1.3060345281417085E-2</v>
      </c>
      <c r="H3241" s="42">
        <f>_xll.qlCalendarAdvance(Calendar,$H3240,B3241,"f",FALSE)</f>
        <v>62198</v>
      </c>
      <c r="I3241" s="177">
        <f>_xll.qlInterestRateIndexValueDate(Index1M,$H3241)</f>
        <v>62200</v>
      </c>
      <c r="J3241" s="182">
        <f>IFERROR(_xll.qlIndexFixing(Index1M,$H3241,TRUE,_xll.ohTrigger(RecalcTrigger,Trigger1M)),NA())</f>
        <v>1.3021292975443077E-2</v>
      </c>
      <c r="K3241" s="44">
        <f>IFERROR(_xll.qlIndexFixing(Index3M,H3241,TRUE,_xll.ohTrigger(RecalcTrigger,Trigger3M)),NA())</f>
        <v>1.3202908483289326E-2</v>
      </c>
      <c r="L3241" s="44">
        <f>IFERROR(_xll.qlIndexFixing(Index6M,$H3241,TRUE,_xll.ohTrigger(RecalcTrigger,Trigger6M)),NA())</f>
        <v>1.3279910391576838E-2</v>
      </c>
      <c r="M3241" s="183">
        <f>IFERROR(_xll.qlIndexFixing(Index1Y,$H3241,TRUE,_xll.ohTrigger(RecalcTrigger,Trigger1Y)),NA())</f>
        <v>1.3665426110676225E-2</v>
      </c>
      <c r="N3241" s="182">
        <f>IFERROR(_xll.qlIndexFixing(ONIndex1M,I3241,TRUE,_xll.ohTrigger(RecalcTrigger,Trigger1M)),NA())</f>
        <v>1.3007913573881424E-2</v>
      </c>
      <c r="O3241" s="44">
        <f>IFERROR(_xll.qlIndexFixing(ONIndex3M,I3241,TRUE,_xll.ohTrigger(RecalcTrigger,Trigger3M)),NA())</f>
        <v>1.3149994670609289E-2</v>
      </c>
      <c r="P3241" s="44">
        <f>IFERROR(_xll.qlIndexFixing(ONIndex6M,I3241,TRUE,_xll.ohTrigger(RecalcTrigger,Trigger6M)),NA())</f>
        <v>1.3195230094256161E-2</v>
      </c>
      <c r="Q3241" s="183">
        <f>IFERROR(_xll.qlIndexFixing(ONIndex1Y,I3241,TRUE,_xll.ohTrigger(RecalcTrigger,Trigger1Y)),NA())</f>
        <v>1.3453036468824564E-2</v>
      </c>
    </row>
    <row r="3242" spans="2:17" x14ac:dyDescent="0.2">
      <c r="B3242" s="39" t="s">
        <v>42</v>
      </c>
      <c r="D3242" s="42">
        <f>_xll.qlCalendarAdvance(Calendar,$D3241,B3242,"f",FALSE)</f>
        <v>62205</v>
      </c>
      <c r="E3242" s="177">
        <f>_xll.qlInterestRateIndexValueDate(IndexON,D3242)</f>
        <v>62205</v>
      </c>
      <c r="F3242" s="193">
        <f>IFERROR(_xll.qlIndexFixing(IndexON,D3242,TRUE,_xll.ohTrigger(RecalcTrigger,TriggerON)),NA())</f>
        <v>1.3063658180492155E-2</v>
      </c>
      <c r="H3242" s="42">
        <f>_xll.qlCalendarAdvance(Calendar,$H3241,B3242,"f",FALSE)</f>
        <v>62205</v>
      </c>
      <c r="I3242" s="177">
        <f>_xll.qlInterestRateIndexValueDate(Index1M,$H3242)</f>
        <v>62207</v>
      </c>
      <c r="J3242" s="182">
        <f>IFERROR(_xll.qlIndexFixing(Index1M,$H3242,TRUE,_xll.ohTrigger(RecalcTrigger,Trigger1M)),NA())</f>
        <v>1.3024993183752831E-2</v>
      </c>
      <c r="K3242" s="44">
        <f>IFERROR(_xll.qlIndexFixing(Index3M,H3242,TRUE,_xll.ohTrigger(RecalcTrigger,Trigger3M)),NA())</f>
        <v>1.3208216498885619E-2</v>
      </c>
      <c r="L3242" s="44">
        <f>IFERROR(_xll.qlIndexFixing(Index6M,$H3242,TRUE,_xll.ohTrigger(RecalcTrigger,Trigger6M)),NA())</f>
        <v>1.3283136241653951E-2</v>
      </c>
      <c r="M3242" s="183">
        <f>IFERROR(_xll.qlIndexFixing(Index1Y,$H3242,TRUE,_xll.ohTrigger(RecalcTrigger,Trigger1Y)),NA())</f>
        <v>1.3667658283625256E-2</v>
      </c>
      <c r="N3242" s="182">
        <f>IFERROR(_xll.qlIndexFixing(ONIndex1M,I3242,TRUE,_xll.ohTrigger(RecalcTrigger,Trigger1M)),NA())</f>
        <v>1.3011625521670567E-2</v>
      </c>
      <c r="O3242" s="44">
        <f>IFERROR(_xll.qlIndexFixing(ONIndex3M,I3242,TRUE,_xll.ohTrigger(RecalcTrigger,Trigger3M)),NA())</f>
        <v>1.3155367903587845E-2</v>
      </c>
      <c r="P3242" s="44">
        <f>IFERROR(_xll.qlIndexFixing(ONIndex6M,I3242,TRUE,_xll.ohTrigger(RecalcTrigger,Trigger6M)),NA())</f>
        <v>1.3198540945209558E-2</v>
      </c>
      <c r="Q3242" s="183">
        <f>IFERROR(_xll.qlIndexFixing(ONIndex1Y,I3242,TRUE,_xll.ohTrigger(RecalcTrigger,Trigger1Y)),NA())</f>
        <v>1.345785050543391E-2</v>
      </c>
    </row>
    <row r="3243" spans="2:17" x14ac:dyDescent="0.2">
      <c r="B3243" s="39" t="s">
        <v>42</v>
      </c>
      <c r="D3243" s="42">
        <f>_xll.qlCalendarAdvance(Calendar,$D3242,B3243,"f",FALSE)</f>
        <v>62212</v>
      </c>
      <c r="E3243" s="177">
        <f>_xll.qlInterestRateIndexValueDate(IndexON,D3243)</f>
        <v>62212</v>
      </c>
      <c r="F3243" s="193">
        <f>IFERROR(_xll.qlIndexFixing(IndexON,D3243,TRUE,_xll.ohTrigger(RecalcTrigger,TriggerON)),NA())</f>
        <v>1.3066962498911039E-2</v>
      </c>
      <c r="H3243" s="42">
        <f>_xll.qlCalendarAdvance(Calendar,$H3242,B3243,"f",FALSE)</f>
        <v>62212</v>
      </c>
      <c r="I3243" s="177">
        <f>_xll.qlInterestRateIndexValueDate(Index1M,$H3243)</f>
        <v>62215</v>
      </c>
      <c r="J3243" s="182">
        <f>IFERROR(_xll.qlIndexFixing(Index1M,$H3243,TRUE,_xll.ohTrigger(RecalcTrigger,Trigger1M)),NA())</f>
        <v>1.3028711780333975E-2</v>
      </c>
      <c r="K3243" s="44">
        <f>IFERROR(_xll.qlIndexFixing(Index3M,H3243,TRUE,_xll.ohTrigger(RecalcTrigger,Trigger3M)),NA())</f>
        <v>1.3216117662112779E-2</v>
      </c>
      <c r="L3243" s="44">
        <f>IFERROR(_xll.qlIndexFixing(Index6M,$H3243,TRUE,_xll.ohTrigger(RecalcTrigger,Trigger6M)),NA())</f>
        <v>1.3287754839968167E-2</v>
      </c>
      <c r="M3243" s="183">
        <f>IFERROR(_xll.qlIndexFixing(Index1Y,$H3243,TRUE,_xll.ohTrigger(RecalcTrigger,Trigger1Y)),NA())</f>
        <v>1.3673951362929131E-2</v>
      </c>
      <c r="N3243" s="182">
        <f>IFERROR(_xll.qlIndexFixing(ONIndex1M,I3243,TRUE,_xll.ohTrigger(RecalcTrigger,Trigger1M)),NA())</f>
        <v>1.3015855927855924E-2</v>
      </c>
      <c r="O3243" s="44">
        <f>IFERROR(_xll.qlIndexFixing(ONIndex3M,I3243,TRUE,_xll.ohTrigger(RecalcTrigger,Trigger3M)),NA())</f>
        <v>1.3161491581552553E-2</v>
      </c>
      <c r="P3243" s="44">
        <f>IFERROR(_xll.qlIndexFixing(ONIndex6M,I3243,TRUE,_xll.ohTrigger(RecalcTrigger,Trigger6M)),NA())</f>
        <v>1.3202314456552955E-2</v>
      </c>
      <c r="Q3243" s="183">
        <f>IFERROR(_xll.qlIndexFixing(ONIndex1Y,I3243,TRUE,_xll.ohTrigger(RecalcTrigger,Trigger1Y)),NA())</f>
        <v>1.346333582731063E-2</v>
      </c>
    </row>
    <row r="3244" spans="2:17" x14ac:dyDescent="0.2">
      <c r="B3244" s="39" t="s">
        <v>42</v>
      </c>
      <c r="D3244" s="42">
        <f>_xll.qlCalendarAdvance(Calendar,$D3243,B3244,"f",FALSE)</f>
        <v>62219</v>
      </c>
      <c r="E3244" s="177">
        <f>_xll.qlInterestRateIndexValueDate(IndexON,D3244)</f>
        <v>62219</v>
      </c>
      <c r="F3244" s="193">
        <f>IFERROR(_xll.qlIndexFixing(IndexON,D3244,TRUE,_xll.ohTrigger(RecalcTrigger,TriggerON)),NA())</f>
        <v>1.3070258219167741E-2</v>
      </c>
      <c r="H3244" s="42">
        <f>_xll.qlCalendarAdvance(Calendar,$H3243,B3244,"f",FALSE)</f>
        <v>62219</v>
      </c>
      <c r="I3244" s="177">
        <f>_xll.qlInterestRateIndexValueDate(Index1M,$H3244)</f>
        <v>62221</v>
      </c>
      <c r="J3244" s="182">
        <f>IFERROR(_xll.qlIndexFixing(Index1M,$H3244,TRUE,_xll.ohTrigger(RecalcTrigger,Trigger1M)),NA())</f>
        <v>1.3032364498431481E-2</v>
      </c>
      <c r="K3244" s="44">
        <f>IFERROR(_xll.qlIndexFixing(Index3M,H3244,TRUE,_xll.ohTrigger(RecalcTrigger,Trigger3M)),NA())</f>
        <v>1.3219406617360522E-2</v>
      </c>
      <c r="L3244" s="44">
        <f>IFERROR(_xll.qlIndexFixing(Index6M,$H3244,TRUE,_xll.ohTrigger(RecalcTrigger,Trigger6M)),NA())</f>
        <v>1.3290974298214358E-2</v>
      </c>
      <c r="M3244" s="183">
        <f>IFERROR(_xll.qlIndexFixing(Index1Y,$H3244,TRUE,_xll.ohTrigger(RecalcTrigger,Trigger1Y)),NA())</f>
        <v>1.3676660899411691E-2</v>
      </c>
      <c r="N3244" s="182">
        <f>IFERROR(_xll.qlIndexFixing(ONIndex1M,I3244,TRUE,_xll.ohTrigger(RecalcTrigger,Trigger1M)),NA())</f>
        <v>1.3019020441866758E-2</v>
      </c>
      <c r="O3244" s="44">
        <f>IFERROR(_xll.qlIndexFixing(ONIndex3M,I3244,TRUE,_xll.ohTrigger(RecalcTrigger,Trigger3M)),NA())</f>
        <v>1.316607230367417E-2</v>
      </c>
      <c r="P3244" s="44">
        <f>IFERROR(_xll.qlIndexFixing(ONIndex6M,I3244,TRUE,_xll.ohTrigger(RecalcTrigger,Trigger6M)),NA())</f>
        <v>1.3205137351910423E-2</v>
      </c>
      <c r="Q3244" s="183">
        <f>IFERROR(_xll.qlIndexFixing(ONIndex1Y,I3244,TRUE,_xll.ohTrigger(RecalcTrigger,Trigger1Y)),NA())</f>
        <v>1.346743829119923E-2</v>
      </c>
    </row>
    <row r="3245" spans="2:17" x14ac:dyDescent="0.2">
      <c r="B3245" s="39" t="s">
        <v>42</v>
      </c>
      <c r="D3245" s="42">
        <f>_xll.qlCalendarAdvance(Calendar,$D3244,B3245,"f",FALSE)</f>
        <v>62226</v>
      </c>
      <c r="E3245" s="177">
        <f>_xll.qlInterestRateIndexValueDate(IndexON,D3245)</f>
        <v>62226</v>
      </c>
      <c r="F3245" s="193">
        <f>IFERROR(_xll.qlIndexFixing(IndexON,D3245,TRUE,_xll.ohTrigger(RecalcTrigger,TriggerON)),NA())</f>
        <v>1.3073545323596392E-2</v>
      </c>
      <c r="H3245" s="42">
        <f>_xll.qlCalendarAdvance(Calendar,$H3244,B3245,"f",FALSE)</f>
        <v>62226</v>
      </c>
      <c r="I3245" s="177">
        <f>_xll.qlInterestRateIndexValueDate(Index1M,$H3245)</f>
        <v>62228</v>
      </c>
      <c r="J3245" s="182">
        <f>IFERROR(_xll.qlIndexFixing(Index1M,$H3245,TRUE,_xll.ohTrigger(RecalcTrigger,Trigger1M)),NA())</f>
        <v>1.3036035565167081E-2</v>
      </c>
      <c r="K3245" s="44">
        <f>IFERROR(_xll.qlIndexFixing(Index3M,H3245,TRUE,_xll.ohTrigger(RecalcTrigger,Trigger3M)),NA())</f>
        <v>1.3224671052634321E-2</v>
      </c>
      <c r="L3245" s="44">
        <f>IFERROR(_xll.qlIndexFixing(Index6M,$H3245,TRUE,_xll.ohTrigger(RecalcTrigger,Trigger6M)),NA())</f>
        <v>1.3294172445295285E-2</v>
      </c>
      <c r="M3245" s="183">
        <f>IFERROR(_xll.qlIndexFixing(Index1Y,$H3245,TRUE,_xll.ohTrigger(RecalcTrigger,Trigger1Y)),NA())</f>
        <v>1.368114069558779E-2</v>
      </c>
      <c r="N3245" s="182">
        <f>IFERROR(_xll.qlIndexFixing(ONIndex1M,I3245,TRUE,_xll.ohTrigger(RecalcTrigger,Trigger1M)),NA())</f>
        <v>1.3022703374625522E-2</v>
      </c>
      <c r="O3245" s="44">
        <f>IFERROR(_xll.qlIndexFixing(ONIndex3M,I3245,TRUE,_xll.ohTrigger(RecalcTrigger,Trigger3M)),NA())</f>
        <v>1.317140341338785E-2</v>
      </c>
      <c r="P3245" s="44">
        <f>IFERROR(_xll.qlIndexFixing(ONIndex6M,I3245,TRUE,_xll.ohTrigger(RecalcTrigger,Trigger6M)),NA())</f>
        <v>1.3208422871606729E-2</v>
      </c>
      <c r="Q3245" s="183">
        <f>IFERROR(_xll.qlIndexFixing(ONIndex1Y,I3245,TRUE,_xll.ohTrigger(RecalcTrigger,Trigger1Y)),NA())</f>
        <v>1.3472211985279259E-2</v>
      </c>
    </row>
    <row r="3246" spans="2:17" x14ac:dyDescent="0.2">
      <c r="B3246" s="39" t="s">
        <v>42</v>
      </c>
      <c r="D3246" s="42">
        <f>_xll.qlCalendarAdvance(Calendar,$D3245,B3246,"f",FALSE)</f>
        <v>62233</v>
      </c>
      <c r="E3246" s="177">
        <f>_xll.qlInterestRateIndexValueDate(IndexON,D3246)</f>
        <v>62233</v>
      </c>
      <c r="F3246" s="193">
        <f>IFERROR(_xll.qlIndexFixing(IndexON,D3246,TRUE,_xll.ohTrigger(RecalcTrigger,TriggerON)),NA())</f>
        <v>1.3076823794531123E-2</v>
      </c>
      <c r="H3246" s="42">
        <f>_xll.qlCalendarAdvance(Calendar,$H3245,B3246,"f",FALSE)</f>
        <v>62233</v>
      </c>
      <c r="I3246" s="177">
        <f>_xll.qlInterestRateIndexValueDate(Index1M,$H3246)</f>
        <v>62235</v>
      </c>
      <c r="J3246" s="182">
        <f>IFERROR(_xll.qlIndexFixing(Index1M,$H3246,TRUE,_xll.ohTrigger(RecalcTrigger,Trigger1M)),NA())</f>
        <v>1.3039696878412166E-2</v>
      </c>
      <c r="K3246" s="44">
        <f>IFERROR(_xll.qlIndexFixing(Index3M,H3246,TRUE,_xll.ohTrigger(RecalcTrigger,Trigger3M)),NA())</f>
        <v>1.32299211783511E-2</v>
      </c>
      <c r="L3246" s="44">
        <f>IFERROR(_xll.qlIndexFixing(Index6M,$H3246,TRUE,_xll.ohTrigger(RecalcTrigger,Trigger6M)),NA())</f>
        <v>1.3297361829872371E-2</v>
      </c>
      <c r="M3246" s="183">
        <f>IFERROR(_xll.qlIndexFixing(Index1Y,$H3246,TRUE,_xll.ohTrigger(RecalcTrigger,Trigger1Y)),NA())</f>
        <v>1.3685606113173952E-2</v>
      </c>
      <c r="N3246" s="182">
        <f>IFERROR(_xll.qlIndexFixing(ONIndex1M,I3246,TRUE,_xll.ohTrigger(RecalcTrigger,Trigger1M)),NA())</f>
        <v>1.3026376596272371E-2</v>
      </c>
      <c r="O3246" s="44">
        <f>IFERROR(_xll.qlIndexFixing(ONIndex3M,I3246,TRUE,_xll.ohTrigger(RecalcTrigger,Trigger3M)),NA())</f>
        <v>1.3176720424539212E-2</v>
      </c>
      <c r="P3246" s="44">
        <f>IFERROR(_xll.qlIndexFixing(ONIndex6M,I3246,TRUE,_xll.ohTrigger(RecalcTrigger,Trigger6M)),NA())</f>
        <v>1.3211699911446217E-2</v>
      </c>
      <c r="Q3246" s="183">
        <f>IFERROR(_xll.qlIndexFixing(ONIndex1Y,I3246,TRUE,_xll.ohTrigger(RecalcTrigger,Trigger1Y)),NA())</f>
        <v>1.3476972176800217E-2</v>
      </c>
    </row>
    <row r="3247" spans="2:17" x14ac:dyDescent="0.2">
      <c r="B3247" s="39" t="s">
        <v>42</v>
      </c>
      <c r="D3247" s="42">
        <f>_xll.qlCalendarAdvance(Calendar,$D3246,B3247,"f",FALSE)</f>
        <v>62240</v>
      </c>
      <c r="E3247" s="177">
        <f>_xll.qlInterestRateIndexValueDate(IndexON,D3247)</f>
        <v>62240</v>
      </c>
      <c r="F3247" s="193">
        <f>IFERROR(_xll.qlIndexFixing(IndexON,D3247,TRUE,_xll.ohTrigger(RecalcTrigger,TriggerON)),NA())</f>
        <v>1.3080093614465937E-2</v>
      </c>
      <c r="H3247" s="42">
        <f>_xll.qlCalendarAdvance(Calendar,$H3246,B3247,"f",FALSE)</f>
        <v>62240</v>
      </c>
      <c r="I3247" s="177">
        <f>_xll.qlInterestRateIndexValueDate(Index1M,$H3247)</f>
        <v>62242</v>
      </c>
      <c r="J3247" s="182">
        <f>IFERROR(_xll.qlIndexFixing(Index1M,$H3247,TRUE,_xll.ohTrigger(RecalcTrigger,Trigger1M)),NA())</f>
        <v>1.3043348418342593E-2</v>
      </c>
      <c r="K3247" s="44">
        <f>IFERROR(_xll.qlIndexFixing(Index3M,H3247,TRUE,_xll.ohTrigger(RecalcTrigger,Trigger3M)),NA())</f>
        <v>1.3235156965631356E-2</v>
      </c>
      <c r="L3247" s="44">
        <f>IFERROR(_xll.qlIndexFixing(Index6M,$H3247,TRUE,_xll.ohTrigger(RecalcTrigger,Trigger6M)),NA())</f>
        <v>1.3299134582006983E-2</v>
      </c>
      <c r="M3247" s="183">
        <f>IFERROR(_xll.qlIndexFixing(Index1Y,$H3247,TRUE,_xll.ohTrigger(RecalcTrigger,Trigger1Y)),NA())</f>
        <v>1.3690057124086124E-2</v>
      </c>
      <c r="N3247" s="182">
        <f>IFERROR(_xll.qlIndexFixing(ONIndex1M,I3247,TRUE,_xll.ohTrigger(RecalcTrigger,Trigger1M)),NA())</f>
        <v>1.3030040087063099E-2</v>
      </c>
      <c r="O3247" s="44">
        <f>IFERROR(_xll.qlIndexFixing(ONIndex3M,I3247,TRUE,_xll.ohTrigger(RecalcTrigger,Trigger3M)),NA())</f>
        <v>1.3182023308431212E-2</v>
      </c>
      <c r="P3247" s="44">
        <f>IFERROR(_xll.qlIndexFixing(ONIndex6M,I3247,TRUE,_xll.ohTrigger(RecalcTrigger,Trigger6M)),NA())</f>
        <v>1.3214968453523213E-2</v>
      </c>
      <c r="Q3247" s="183">
        <f>IFERROR(_xll.qlIndexFixing(ONIndex1Y,I3247,TRUE,_xll.ohTrigger(RecalcTrigger,Trigger1Y)),NA())</f>
        <v>1.3481718838344037E-2</v>
      </c>
    </row>
    <row r="3248" spans="2:17" x14ac:dyDescent="0.2">
      <c r="B3248" s="39" t="s">
        <v>42</v>
      </c>
      <c r="D3248" s="42">
        <f>_xll.qlCalendarAdvance(Calendar,$D3247,B3248,"f",FALSE)</f>
        <v>62247</v>
      </c>
      <c r="E3248" s="177">
        <f>_xll.qlInterestRateIndexValueDate(IndexON,D3248)</f>
        <v>62247</v>
      </c>
      <c r="F3248" s="193">
        <f>IFERROR(_xll.qlIndexFixing(IndexON,D3248,TRUE,_xll.ohTrigger(RecalcTrigger,TriggerON)),NA())</f>
        <v>1.3083354765734967E-2</v>
      </c>
      <c r="H3248" s="42">
        <f>_xll.qlCalendarAdvance(Calendar,$H3247,B3248,"f",FALSE)</f>
        <v>62247</v>
      </c>
      <c r="I3248" s="177">
        <f>_xll.qlInterestRateIndexValueDate(Index1M,$H3248)</f>
        <v>62249</v>
      </c>
      <c r="J3248" s="182">
        <f>IFERROR(_xll.qlIndexFixing(Index1M,$H3248,TRUE,_xll.ohTrigger(RecalcTrigger,Trigger1M)),NA())</f>
        <v>1.3046990165149208E-2</v>
      </c>
      <c r="K3248" s="44">
        <f>IFERROR(_xll.qlIndexFixing(Index3M,H3248,TRUE,_xll.ohTrigger(RecalcTrigger,Trigger3M)),NA())</f>
        <v>1.3240378385599922E-2</v>
      </c>
      <c r="L3248" s="44">
        <f>IFERROR(_xll.qlIndexFixing(Index6M,$H3248,TRUE,_xll.ohTrigger(RecalcTrigger,Trigger6M)),NA())</f>
        <v>1.3302307940476535E-2</v>
      </c>
      <c r="M3248" s="183">
        <f>IFERROR(_xll.qlIndexFixing(Index1Y,$H3248,TRUE,_xll.ohTrigger(RecalcTrigger,Trigger1Y)),NA())</f>
        <v>1.3694493700240907E-2</v>
      </c>
      <c r="N3248" s="182">
        <f>IFERROR(_xll.qlIndexFixing(ONIndex1M,I3248,TRUE,_xll.ohTrigger(RecalcTrigger,Trigger1M)),NA())</f>
        <v>1.303369382685382E-2</v>
      </c>
      <c r="O3248" s="44">
        <f>IFERROR(_xll.qlIndexFixing(ONIndex3M,I3248,TRUE,_xll.ohTrigger(RecalcTrigger,Trigger3M)),NA())</f>
        <v>1.3187312036526677E-2</v>
      </c>
      <c r="P3248" s="44">
        <f>IFERROR(_xll.qlIndexFixing(ONIndex6M,I3248,TRUE,_xll.ohTrigger(RecalcTrigger,Trigger6M)),NA())</f>
        <v>1.3218228479452421E-2</v>
      </c>
      <c r="Q3248" s="183">
        <f>IFERROR(_xll.qlIndexFixing(ONIndex1Y,I3248,TRUE,_xll.ohTrigger(RecalcTrigger,Trigger1Y)),NA())</f>
        <v>1.3486451942332778E-2</v>
      </c>
    </row>
    <row r="3249" spans="2:17" x14ac:dyDescent="0.2">
      <c r="B3249" s="39" t="s">
        <v>42</v>
      </c>
      <c r="D3249" s="42">
        <f>_xll.qlCalendarAdvance(Calendar,$D3248,B3249,"f",FALSE)</f>
        <v>62254</v>
      </c>
      <c r="E3249" s="177">
        <f>_xll.qlInterestRateIndexValueDate(IndexON,D3249)</f>
        <v>62254</v>
      </c>
      <c r="F3249" s="193">
        <f>IFERROR(_xll.qlIndexFixing(IndexON,D3249,TRUE,_xll.ohTrigger(RecalcTrigger,TriggerON)),NA())</f>
        <v>1.3086607230592406E-2</v>
      </c>
      <c r="H3249" s="42">
        <f>_xll.qlCalendarAdvance(Calendar,$H3248,B3249,"f",FALSE)</f>
        <v>62254</v>
      </c>
      <c r="I3249" s="177">
        <f>_xll.qlInterestRateIndexValueDate(Index1M,$H3249)</f>
        <v>62256</v>
      </c>
      <c r="J3249" s="182">
        <f>IFERROR(_xll.qlIndexFixing(Index1M,$H3249,TRUE,_xll.ohTrigger(RecalcTrigger,Trigger1M)),NA())</f>
        <v>1.3050622099007869E-2</v>
      </c>
      <c r="K3249" s="44">
        <f>IFERROR(_xll.qlIndexFixing(Index3M,H3249,TRUE,_xll.ohTrigger(RecalcTrigger,Trigger3M)),NA())</f>
        <v>1.3245585409374686E-2</v>
      </c>
      <c r="L3249" s="44">
        <f>IFERROR(_xll.qlIndexFixing(Index6M,$H3249,TRUE,_xll.ohTrigger(RecalcTrigger,Trigger6M)),NA())</f>
        <v>1.3305472486548717E-2</v>
      </c>
      <c r="M3249" s="183">
        <f>IFERROR(_xll.qlIndexFixing(Index1Y,$H3249,TRUE,_xll.ohTrigger(RecalcTrigger,Trigger1Y)),NA())</f>
        <v>1.3698915813554683E-2</v>
      </c>
      <c r="N3249" s="182">
        <f>IFERROR(_xll.qlIndexFixing(ONIndex1M,I3249,TRUE,_xll.ohTrigger(RecalcTrigger,Trigger1M)),NA())</f>
        <v>1.3037337796140136E-2</v>
      </c>
      <c r="O3249" s="44">
        <f>IFERROR(_xll.qlIndexFixing(ONIndex3M,I3249,TRUE,_xll.ohTrigger(RecalcTrigger,Trigger3M)),NA())</f>
        <v>1.3192586579648946E-2</v>
      </c>
      <c r="P3249" s="44">
        <f>IFERROR(_xll.qlIndexFixing(ONIndex6M,I3249,TRUE,_xll.ohTrigger(RecalcTrigger,Trigger6M)),NA())</f>
        <v>1.3221479971408101E-2</v>
      </c>
      <c r="Q3249" s="183">
        <f>IFERROR(_xll.qlIndexFixing(ONIndex1Y,I3249,TRUE,_xll.ohTrigger(RecalcTrigger,Trigger1Y)),NA())</f>
        <v>1.3491171461268436E-2</v>
      </c>
    </row>
    <row r="3250" spans="2:17" x14ac:dyDescent="0.2">
      <c r="B3250" s="39" t="s">
        <v>42</v>
      </c>
      <c r="D3250" s="42">
        <f>_xll.qlCalendarAdvance(Calendar,$D3249,B3250,"f",FALSE)</f>
        <v>62261</v>
      </c>
      <c r="E3250" s="177">
        <f>_xll.qlInterestRateIndexValueDate(IndexON,D3250)</f>
        <v>62261</v>
      </c>
      <c r="F3250" s="193">
        <f>IFERROR(_xll.qlIndexFixing(IndexON,D3250,TRUE,_xll.ohTrigger(RecalcTrigger,TriggerON)),NA())</f>
        <v>1.3089850991532259E-2</v>
      </c>
      <c r="H3250" s="42">
        <f>_xll.qlCalendarAdvance(Calendar,$H3249,B3250,"f",FALSE)</f>
        <v>62261</v>
      </c>
      <c r="I3250" s="177">
        <f>_xll.qlInterestRateIndexValueDate(Index1M,$H3250)</f>
        <v>62263</v>
      </c>
      <c r="J3250" s="182">
        <f>IFERROR(_xll.qlIndexFixing(Index1M,$H3250,TRUE,_xll.ohTrigger(RecalcTrigger,Trigger1M)),NA())</f>
        <v>1.3054244200104426E-2</v>
      </c>
      <c r="K3250" s="44">
        <f>IFERROR(_xll.qlIndexFixing(Index3M,H3250,TRUE,_xll.ohTrigger(RecalcTrigger,Trigger3M)),NA())</f>
        <v>1.3250778008079616E-2</v>
      </c>
      <c r="L3250" s="44">
        <f>IFERROR(_xll.qlIndexFixing(Index6M,$H3250,TRUE,_xll.ohTrigger(RecalcTrigger,Trigger6M)),NA())</f>
        <v>1.3308628201993739E-2</v>
      </c>
      <c r="M3250" s="183">
        <f>IFERROR(_xll.qlIndexFixing(Index1Y,$H3250,TRUE,_xll.ohTrigger(RecalcTrigger,Trigger1Y)),NA())</f>
        <v>1.3703323435943833E-2</v>
      </c>
      <c r="N3250" s="182">
        <f>IFERROR(_xll.qlIndexFixing(ONIndex1M,I3250,TRUE,_xll.ohTrigger(RecalcTrigger,Trigger1M)),NA())</f>
        <v>1.3040971975097904E-2</v>
      </c>
      <c r="O3250" s="44">
        <f>IFERROR(_xll.qlIndexFixing(ONIndex3M,I3250,TRUE,_xll.ohTrigger(RecalcTrigger,Trigger3M)),NA())</f>
        <v>1.3197846909500655E-2</v>
      </c>
      <c r="P3250" s="44">
        <f>IFERROR(_xll.qlIndexFixing(ONIndex6M,I3250,TRUE,_xll.ohTrigger(RecalcTrigger,Trigger6M)),NA())</f>
        <v>1.3224722911324704E-2</v>
      </c>
      <c r="Q3250" s="183">
        <f>IFERROR(_xll.qlIndexFixing(ONIndex1Y,I3250,TRUE,_xll.ohTrigger(RecalcTrigger,Trigger1Y)),NA())</f>
        <v>1.3495877367732945E-2</v>
      </c>
    </row>
    <row r="3251" spans="2:17" x14ac:dyDescent="0.2">
      <c r="B3251" s="39" t="s">
        <v>42</v>
      </c>
      <c r="D3251" s="42">
        <f>_xll.qlCalendarAdvance(Calendar,$D3250,B3251,"f",FALSE)</f>
        <v>62268</v>
      </c>
      <c r="E3251" s="177">
        <f>_xll.qlInterestRateIndexValueDate(IndexON,D3251)</f>
        <v>62268</v>
      </c>
      <c r="F3251" s="193">
        <f>IFERROR(_xll.qlIndexFixing(IndexON,D3251,TRUE,_xll.ohTrigger(RecalcTrigger,TriggerON)),NA())</f>
        <v>1.3093086031048529E-2</v>
      </c>
      <c r="H3251" s="42">
        <f>_xll.qlCalendarAdvance(Calendar,$H3250,B3251,"f",FALSE)</f>
        <v>62268</v>
      </c>
      <c r="I3251" s="177">
        <f>_xll.qlInterestRateIndexValueDate(Index1M,$H3251)</f>
        <v>62270</v>
      </c>
      <c r="J3251" s="182">
        <f>IFERROR(_xll.qlIndexFixing(Index1M,$H3251,TRUE,_xll.ohTrigger(RecalcTrigger,Trigger1M)),NA())</f>
        <v>1.3057856448622229E-2</v>
      </c>
      <c r="K3251" s="44">
        <f>IFERROR(_xll.qlIndexFixing(Index3M,H3251,TRUE,_xll.ohTrigger(RecalcTrigger,Trigger3M)),NA())</f>
        <v>1.3255956152839549E-2</v>
      </c>
      <c r="L3251" s="44">
        <f>IFERROR(_xll.qlIndexFixing(Index6M,$H3251,TRUE,_xll.ohTrigger(RecalcTrigger,Trigger6M)),NA())</f>
        <v>1.3313176668186561E-2</v>
      </c>
      <c r="M3251" s="183">
        <f>IFERROR(_xll.qlIndexFixing(Index1Y,$H3251,TRUE,_xll.ohTrigger(RecalcTrigger,Trigger1Y)),NA())</f>
        <v>1.3707716539325617E-2</v>
      </c>
      <c r="N3251" s="182">
        <f>IFERROR(_xll.qlIndexFixing(ONIndex1M,I3251,TRUE,_xll.ohTrigger(RecalcTrigger,Trigger1M)),NA())</f>
        <v>1.3044596343982917E-2</v>
      </c>
      <c r="O3251" s="44">
        <f>IFERROR(_xll.qlIndexFixing(ONIndex3M,I3251,TRUE,_xll.ohTrigger(RecalcTrigger,Trigger3M)),NA())</f>
        <v>1.320309299714495E-2</v>
      </c>
      <c r="P3251" s="44">
        <f>IFERROR(_xll.qlIndexFixing(ONIndex6M,I3251,TRUE,_xll.ohTrigger(RecalcTrigger,Trigger6M)),NA())</f>
        <v>1.3227957281136682E-2</v>
      </c>
      <c r="Q3251" s="183">
        <f>IFERROR(_xll.qlIndexFixing(ONIndex1Y,I3251,TRUE,_xll.ohTrigger(RecalcTrigger,Trigger1Y)),NA())</f>
        <v>1.3500569633988491E-2</v>
      </c>
    </row>
    <row r="3252" spans="2:17" x14ac:dyDescent="0.2">
      <c r="B3252" s="39" t="s">
        <v>42</v>
      </c>
      <c r="D3252" s="42">
        <f>_xll.qlCalendarAdvance(Calendar,$D3251,B3252,"f",FALSE)</f>
        <v>62275</v>
      </c>
      <c r="E3252" s="177">
        <f>_xll.qlInterestRateIndexValueDate(IndexON,D3252)</f>
        <v>62275</v>
      </c>
      <c r="F3252" s="193">
        <f>IFERROR(_xll.qlIndexFixing(IndexON,D3252,TRUE,_xll.ohTrigger(RecalcTrigger,TriggerON)),NA())</f>
        <v>1.3096312331315474E-2</v>
      </c>
      <c r="H3252" s="42">
        <f>_xll.qlCalendarAdvance(Calendar,$H3251,B3252,"f",FALSE)</f>
        <v>62275</v>
      </c>
      <c r="I3252" s="177">
        <f>_xll.qlInterestRateIndexValueDate(Index1M,$H3252)</f>
        <v>62277</v>
      </c>
      <c r="J3252" s="182">
        <f>IFERROR(_xll.qlIndexFixing(Index1M,$H3252,TRUE,_xll.ohTrigger(RecalcTrigger,Trigger1M)),NA())</f>
        <v>1.3061458824742134E-2</v>
      </c>
      <c r="K3252" s="44">
        <f>IFERROR(_xll.qlIndexFixing(Index3M,H3252,TRUE,_xll.ohTrigger(RecalcTrigger,Trigger3M)),NA())</f>
        <v>1.3261119814771502E-2</v>
      </c>
      <c r="L3252" s="44">
        <f>IFERROR(_xll.qlIndexFixing(Index6M,$H3252,TRUE,_xll.ohTrigger(RecalcTrigger,Trigger6M)),NA())</f>
        <v>1.3316313032261679E-2</v>
      </c>
      <c r="M3252" s="183">
        <f>IFERROR(_xll.qlIndexFixing(Index1Y,$H3252,TRUE,_xll.ohTrigger(RecalcTrigger,Trigger1Y)),NA())</f>
        <v>1.3712095095616637E-2</v>
      </c>
      <c r="N3252" s="182">
        <f>IFERROR(_xll.qlIndexFixing(ONIndex1M,I3252,TRUE,_xll.ohTrigger(RecalcTrigger,Trigger1M)),NA())</f>
        <v>1.3048210882811162E-2</v>
      </c>
      <c r="O3252" s="44">
        <f>IFERROR(_xll.qlIndexFixing(ONIndex3M,I3252,TRUE,_xll.ohTrigger(RecalcTrigger,Trigger3M)),NA())</f>
        <v>1.3208324813884786E-2</v>
      </c>
      <c r="P3252" s="44">
        <f>IFERROR(_xll.qlIndexFixing(ONIndex6M,I3252,TRUE,_xll.ohTrigger(RecalcTrigger,Trigger6M)),NA())</f>
        <v>1.3231183062698548E-2</v>
      </c>
      <c r="Q3252" s="183">
        <f>IFERROR(_xll.qlIndexFixing(ONIndex1Y,I3252,TRUE,_xll.ohTrigger(RecalcTrigger,Trigger1Y)),NA())</f>
        <v>1.3505248232617006E-2</v>
      </c>
    </row>
    <row r="3253" spans="2:17" x14ac:dyDescent="0.2">
      <c r="B3253" s="39" t="s">
        <v>42</v>
      </c>
      <c r="D3253" s="42">
        <f>_xll.qlCalendarAdvance(Calendar,$D3252,B3253,"f",FALSE)</f>
        <v>62282</v>
      </c>
      <c r="E3253" s="177">
        <f>_xll.qlInterestRateIndexValueDate(IndexON,D3253)</f>
        <v>62282</v>
      </c>
      <c r="F3253" s="193">
        <f>IFERROR(_xll.qlIndexFixing(IndexON,D3253,TRUE,_xll.ohTrigger(RecalcTrigger,TriggerON)),NA())</f>
        <v>1.3099529874907034E-2</v>
      </c>
      <c r="H3253" s="42">
        <f>_xll.qlCalendarAdvance(Calendar,$H3252,B3253,"f",FALSE)</f>
        <v>62282</v>
      </c>
      <c r="I3253" s="177">
        <f>_xll.qlInterestRateIndexValueDate(Index1M,$H3253)</f>
        <v>62284</v>
      </c>
      <c r="J3253" s="182">
        <f>IFERROR(_xll.qlIndexFixing(Index1M,$H3253,TRUE,_xll.ohTrigger(RecalcTrigger,Trigger1M)),NA())</f>
        <v>1.3065051308647491E-2</v>
      </c>
      <c r="K3253" s="44">
        <f>IFERROR(_xll.qlIndexFixing(Index3M,H3253,TRUE,_xll.ohTrigger(RecalcTrigger,Trigger3M)),NA())</f>
        <v>1.3266268965001181E-2</v>
      </c>
      <c r="L3253" s="44">
        <f>IFERROR(_xll.qlIndexFixing(Index6M,$H3253,TRUE,_xll.ohTrigger(RecalcTrigger,Trigger6M)),NA())</f>
        <v>1.3319440398762069E-2</v>
      </c>
      <c r="M3253" s="183">
        <f>IFERROR(_xll.qlIndexFixing(Index1Y,$H3253,TRUE,_xll.ohTrigger(RecalcTrigger,Trigger1Y)),NA())</f>
        <v>1.3716459076733713E-2</v>
      </c>
      <c r="N3253" s="182">
        <f>IFERROR(_xll.qlIndexFixing(ONIndex1M,I3253,TRUE,_xll.ohTrigger(RecalcTrigger,Trigger1M)),NA())</f>
        <v>1.305181557207824E-2</v>
      </c>
      <c r="O3253" s="44">
        <f>IFERROR(_xll.qlIndexFixing(ONIndex3M,I3253,TRUE,_xll.ohTrigger(RecalcTrigger,Trigger3M)),NA())</f>
        <v>1.3213542331182992E-2</v>
      </c>
      <c r="P3253" s="44">
        <f>IFERROR(_xll.qlIndexFixing(ONIndex6M,I3253,TRUE,_xll.ohTrigger(RecalcTrigger,Trigger6M)),NA())</f>
        <v>1.3234400237784882E-2</v>
      </c>
      <c r="Q3253" s="183">
        <f>IFERROR(_xll.qlIndexFixing(ONIndex1Y,I3253,TRUE,_xll.ohTrigger(RecalcTrigger,Trigger1Y)),NA())</f>
        <v>1.3509913136200424E-2</v>
      </c>
    </row>
    <row r="3254" spans="2:17" x14ac:dyDescent="0.2">
      <c r="B3254" s="39" t="s">
        <v>42</v>
      </c>
      <c r="D3254" s="42">
        <f>_xll.qlCalendarAdvance(Calendar,$D3253,B3254,"f",FALSE)</f>
        <v>62289</v>
      </c>
      <c r="E3254" s="177">
        <f>_xll.qlInterestRateIndexValueDate(IndexON,D3254)</f>
        <v>62289</v>
      </c>
      <c r="F3254" s="193">
        <f>IFERROR(_xll.qlIndexFixing(IndexON,D3254,TRUE,_xll.ohTrigger(RecalcTrigger,TriggerON)),NA())</f>
        <v>1.3102738644077405E-2</v>
      </c>
      <c r="H3254" s="42">
        <f>_xll.qlCalendarAdvance(Calendar,$H3253,B3254,"f",FALSE)</f>
        <v>62289</v>
      </c>
      <c r="I3254" s="177">
        <f>_xll.qlInterestRateIndexValueDate(Index1M,$H3254)</f>
        <v>62291</v>
      </c>
      <c r="J3254" s="182">
        <f>IFERROR(_xll.qlIndexFixing(Index1M,$H3254,TRUE,_xll.ohTrigger(RecalcTrigger,Trigger1M)),NA())</f>
        <v>1.3068633880516656E-2</v>
      </c>
      <c r="K3254" s="44">
        <f>IFERROR(_xll.qlIndexFixing(Index3M,H3254,TRUE,_xll.ohTrigger(RecalcTrigger,Trigger3M)),NA())</f>
        <v>1.3271403574649076E-2</v>
      </c>
      <c r="L3254" s="44">
        <f>IFERROR(_xll.qlIndexFixing(Index6M,$H3254,TRUE,_xll.ohTrigger(RecalcTrigger,Trigger6M)),NA())</f>
        <v>1.3322558695619787E-2</v>
      </c>
      <c r="M3254" s="183">
        <f>IFERROR(_xll.qlIndexFixing(Index1Y,$H3254,TRUE,_xll.ohTrigger(RecalcTrigger,Trigger1Y)),NA())</f>
        <v>1.3720808454594322E-2</v>
      </c>
      <c r="N3254" s="182">
        <f>IFERROR(_xll.qlIndexFixing(ONIndex1M,I3254,TRUE,_xll.ohTrigger(RecalcTrigger,Trigger1M)),NA())</f>
        <v>1.3055410391800137E-2</v>
      </c>
      <c r="O3254" s="44">
        <f>IFERROR(_xll.qlIndexFixing(ONIndex3M,I3254,TRUE,_xll.ohTrigger(RecalcTrigger,Trigger3M)),NA())</f>
        <v>1.3218745520022779E-2</v>
      </c>
      <c r="P3254" s="44">
        <f>IFERROR(_xll.qlIndexFixing(ONIndex6M,I3254,TRUE,_xll.ohTrigger(RecalcTrigger,Trigger6M)),NA())</f>
        <v>1.3237608788729816E-2</v>
      </c>
      <c r="Q3254" s="183">
        <f>IFERROR(_xll.qlIndexFixing(ONIndex1Y,I3254,TRUE,_xll.ohTrigger(RecalcTrigger,Trigger1Y)),NA())</f>
        <v>1.3514564317160804E-2</v>
      </c>
    </row>
    <row r="3255" spans="2:17" x14ac:dyDescent="0.2">
      <c r="B3255" s="39" t="s">
        <v>42</v>
      </c>
      <c r="D3255" s="42">
        <f>_xll.qlCalendarAdvance(Calendar,$D3254,B3255,"f",FALSE)</f>
        <v>62296</v>
      </c>
      <c r="E3255" s="177">
        <f>_xll.qlInterestRateIndexValueDate(IndexON,D3255)</f>
        <v>62296</v>
      </c>
      <c r="F3255" s="193">
        <f>IFERROR(_xll.qlIndexFixing(IndexON,D3255,TRUE,_xll.ohTrigger(RecalcTrigger,TriggerON)),NA())</f>
        <v>1.310593862132059E-2</v>
      </c>
      <c r="H3255" s="42">
        <f>_xll.qlCalendarAdvance(Calendar,$H3254,B3255,"f",FALSE)</f>
        <v>62296</v>
      </c>
      <c r="I3255" s="177">
        <f>_xll.qlInterestRateIndexValueDate(Index1M,$H3255)</f>
        <v>62298</v>
      </c>
      <c r="J3255" s="182">
        <f>IFERROR(_xll.qlIndexFixing(Index1M,$H3255,TRUE,_xll.ohTrigger(RecalcTrigger,Trigger1M)),NA())</f>
        <v>1.3072206520540475E-2</v>
      </c>
      <c r="K3255" s="44">
        <f>IFERROR(_xll.qlIndexFixing(Index3M,H3255,TRUE,_xll.ohTrigger(RecalcTrigger,Trigger3M)),NA())</f>
        <v>1.3276523614835683E-2</v>
      </c>
      <c r="L3255" s="44">
        <f>IFERROR(_xll.qlIndexFixing(Index6M,$H3255,TRUE,_xll.ohTrigger(RecalcTrigger,Trigger6M)),NA())</f>
        <v>1.3325667850690393E-2</v>
      </c>
      <c r="M3255" s="183">
        <f>IFERROR(_xll.qlIndexFixing(Index1Y,$H3255,TRUE,_xll.ohTrigger(RecalcTrigger,Trigger1Y)),NA())</f>
        <v>1.3725143201115501E-2</v>
      </c>
      <c r="N3255" s="182">
        <f>IFERROR(_xll.qlIndexFixing(ONIndex1M,I3255,TRUE,_xll.ohTrigger(RecalcTrigger,Trigger1M)),NA())</f>
        <v>1.3058995322152711E-2</v>
      </c>
      <c r="O3255" s="44">
        <f>IFERROR(_xll.qlIndexFixing(ONIndex3M,I3255,TRUE,_xll.ohTrigger(RecalcTrigger,Trigger3M)),NA())</f>
        <v>1.3223934351866973E-2</v>
      </c>
      <c r="P3255" s="44">
        <f>IFERROR(_xll.qlIndexFixing(ONIndex6M,I3255,TRUE,_xll.ohTrigger(RecalcTrigger,Trigger6M)),NA())</f>
        <v>1.324080869722799E-2</v>
      </c>
      <c r="Q3255" s="183">
        <f>IFERROR(_xll.qlIndexFixing(ONIndex1Y,I3255,TRUE,_xll.ohTrigger(RecalcTrigger,Trigger1Y)),NA())</f>
        <v>1.3519201748080079E-2</v>
      </c>
    </row>
    <row r="3256" spans="2:17" x14ac:dyDescent="0.2">
      <c r="B3256" s="39" t="s">
        <v>42</v>
      </c>
      <c r="D3256" s="42">
        <f>_xll.qlCalendarAdvance(Calendar,$D3255,B3256,"f",FALSE)</f>
        <v>62303</v>
      </c>
      <c r="E3256" s="177">
        <f>_xll.qlInterestRateIndexValueDate(IndexON,D3256)</f>
        <v>62303</v>
      </c>
      <c r="F3256" s="193">
        <f>IFERROR(_xll.qlIndexFixing(IndexON,D3256,TRUE,_xll.ohTrigger(RecalcTrigger,TriggerON)),NA())</f>
        <v>1.3109129788810847E-2</v>
      </c>
      <c r="H3256" s="42">
        <f>_xll.qlCalendarAdvance(Calendar,$H3255,B3256,"f",FALSE)</f>
        <v>62303</v>
      </c>
      <c r="I3256" s="177">
        <f>_xll.qlInterestRateIndexValueDate(Index1M,$H3256)</f>
        <v>62305</v>
      </c>
      <c r="J3256" s="182">
        <f>IFERROR(_xll.qlIndexFixing(Index1M,$H3256,TRUE,_xll.ohTrigger(RecalcTrigger,Trigger1M)),NA())</f>
        <v>1.3074296151288824E-2</v>
      </c>
      <c r="K3256" s="44">
        <f>IFERROR(_xll.qlIndexFixing(Index3M,H3256,TRUE,_xll.ohTrigger(RecalcTrigger,Trigger3M)),NA())</f>
        <v>1.3281629056686705E-2</v>
      </c>
      <c r="L3256" s="44">
        <f>IFERROR(_xll.qlIndexFixing(Index6M,$H3256,TRUE,_xll.ohTrigger(RecalcTrigger,Trigger6M)),NA())</f>
        <v>1.3327374456130065E-2</v>
      </c>
      <c r="M3256" s="183">
        <f>IFERROR(_xll.qlIndexFixing(Index1Y,$H3256,TRUE,_xll.ohTrigger(RecalcTrigger,Trigger1Y)),NA())</f>
        <v>1.3729463288214951E-2</v>
      </c>
      <c r="N3256" s="182">
        <f>IFERROR(_xll.qlIndexFixing(ONIndex1M,I3256,TRUE,_xll.ohTrigger(RecalcTrigger,Trigger1M)),NA())</f>
        <v>1.3062570343471691E-2</v>
      </c>
      <c r="O3256" s="44">
        <f>IFERROR(_xll.qlIndexFixing(ONIndex3M,I3256,TRUE,_xll.ohTrigger(RecalcTrigger,Trigger3M)),NA())</f>
        <v>1.3229108797938594E-2</v>
      </c>
      <c r="P3256" s="44">
        <f>IFERROR(_xll.qlIndexFixing(ONIndex6M,I3256,TRUE,_xll.ohTrigger(RecalcTrigger,Trigger6M)),NA())</f>
        <v>1.3243999945213858E-2</v>
      </c>
      <c r="Q3256" s="183">
        <f>IFERROR(_xll.qlIndexFixing(ONIndex1Y,I3256,TRUE,_xll.ohTrigger(RecalcTrigger,Trigger1Y)),NA())</f>
        <v>1.3523825401300371E-2</v>
      </c>
    </row>
    <row r="3257" spans="2:17" x14ac:dyDescent="0.2">
      <c r="B3257" s="39" t="s">
        <v>42</v>
      </c>
      <c r="D3257" s="42">
        <f>_xll.qlCalendarAdvance(Calendar,$D3256,B3257,"f",FALSE)</f>
        <v>62310</v>
      </c>
      <c r="E3257" s="177">
        <f>_xll.qlInterestRateIndexValueDate(IndexON,D3257)</f>
        <v>62310</v>
      </c>
      <c r="F3257" s="193">
        <f>IFERROR(_xll.qlIndexFixing(IndexON,D3257,TRUE,_xll.ohTrigger(RecalcTrigger,TriggerON)),NA())</f>
        <v>1.3112312129202053E-2</v>
      </c>
      <c r="H3257" s="42">
        <f>_xll.qlCalendarAdvance(Calendar,$H3256,B3257,"f",FALSE)</f>
        <v>62310</v>
      </c>
      <c r="I3257" s="177">
        <f>_xll.qlInterestRateIndexValueDate(Index1M,$H3257)</f>
        <v>62312</v>
      </c>
      <c r="J3257" s="182">
        <f>IFERROR(_xll.qlIndexFixing(Index1M,$H3257,TRUE,_xll.ohTrigger(RecalcTrigger,Trigger1M)),NA())</f>
        <v>1.3079321925770493E-2</v>
      </c>
      <c r="K3257" s="44">
        <f>IFERROR(_xll.qlIndexFixing(Index3M,H3257,TRUE,_xll.ohTrigger(RecalcTrigger,Trigger3M)),NA())</f>
        <v>1.3286719871322636E-2</v>
      </c>
      <c r="L3257" s="44">
        <f>IFERROR(_xll.qlIndexFixing(Index6M,$H3257,TRUE,_xll.ohTrigger(RecalcTrigger,Trigger6M)),NA())</f>
        <v>1.333185844652033E-2</v>
      </c>
      <c r="M3257" s="183">
        <f>IFERROR(_xll.qlIndexFixing(Index1Y,$H3257,TRUE,_xll.ohTrigger(RecalcTrigger,Trigger1Y)),NA())</f>
        <v>1.3733768687810146E-2</v>
      </c>
      <c r="N3257" s="182">
        <f>IFERROR(_xll.qlIndexFixing(ONIndex1M,I3257,TRUE,_xll.ohTrigger(RecalcTrigger,Trigger1M)),NA())</f>
        <v>1.3066135436012871E-2</v>
      </c>
      <c r="O3257" s="44">
        <f>IFERROR(_xll.qlIndexFixing(ONIndex3M,I3257,TRUE,_xll.ohTrigger(RecalcTrigger,Trigger3M)),NA())</f>
        <v>1.3234268829540596E-2</v>
      </c>
      <c r="P3257" s="44">
        <f>IFERROR(_xll.qlIndexFixing(ONIndex6M,I3257,TRUE,_xll.ohTrigger(RecalcTrigger,Trigger6M)),NA())</f>
        <v>1.3247182514621869E-2</v>
      </c>
      <c r="Q3257" s="183">
        <f>IFERROR(_xll.qlIndexFixing(ONIndex1Y,I3257,TRUE,_xll.ohTrigger(RecalcTrigger,Trigger1Y)),NA())</f>
        <v>1.3528435249323678E-2</v>
      </c>
    </row>
    <row r="3258" spans="2:17" x14ac:dyDescent="0.2">
      <c r="B3258" s="39" t="s">
        <v>42</v>
      </c>
      <c r="D3258" s="42">
        <f>_xll.qlCalendarAdvance(Calendar,$D3257,B3258,"f",FALSE)</f>
        <v>62317</v>
      </c>
      <c r="E3258" s="177">
        <f>_xll.qlInterestRateIndexValueDate(IndexON,D3258)</f>
        <v>62317</v>
      </c>
      <c r="F3258" s="193">
        <f>IFERROR(_xll.qlIndexFixing(IndexON,D3258,TRUE,_xll.ohTrigger(RecalcTrigger,TriggerON)),NA())</f>
        <v>1.3115485624748402E-2</v>
      </c>
      <c r="H3258" s="42">
        <f>_xll.qlCalendarAdvance(Calendar,$H3257,B3258,"f",FALSE)</f>
        <v>62317</v>
      </c>
      <c r="I3258" s="177">
        <f>_xll.qlInterestRateIndexValueDate(Index1M,$H3258)</f>
        <v>62319</v>
      </c>
      <c r="J3258" s="182">
        <f>IFERROR(_xll.qlIndexFixing(Index1M,$H3258,TRUE,_xll.ohTrigger(RecalcTrigger,Trigger1M)),NA())</f>
        <v>1.3082864651335901E-2</v>
      </c>
      <c r="K3258" s="44">
        <f>IFERROR(_xll.qlIndexFixing(Index3M,H3258,TRUE,_xll.ohTrigger(RecalcTrigger,Trigger3M)),NA())</f>
        <v>1.32917960298631E-2</v>
      </c>
      <c r="L3258" s="44">
        <f>IFERROR(_xll.qlIndexFixing(Index6M,$H3258,TRUE,_xll.ohTrigger(RecalcTrigger,Trigger6M)),NA())</f>
        <v>1.3334939742616453E-2</v>
      </c>
      <c r="M3258" s="183">
        <f>IFERROR(_xll.qlIndexFixing(Index1Y,$H3258,TRUE,_xll.ohTrigger(RecalcTrigger,Trigger1Y)),NA())</f>
        <v>1.3738059371819222E-2</v>
      </c>
      <c r="N3258" s="182">
        <f>IFERROR(_xll.qlIndexFixing(ONIndex1M,I3258,TRUE,_xll.ohTrigger(RecalcTrigger,Trigger1M)),NA())</f>
        <v>1.3069690579872173E-2</v>
      </c>
      <c r="O3258" s="44">
        <f>IFERROR(_xll.qlIndexFixing(ONIndex3M,I3258,TRUE,_xll.ohTrigger(RecalcTrigger,Trigger3M)),NA())</f>
        <v>1.3239414417816064E-2</v>
      </c>
      <c r="P3258" s="44">
        <f>IFERROR(_xll.qlIndexFixing(ONIndex6M,I3258,TRUE,_xll.ohTrigger(RecalcTrigger,Trigger6M)),NA())</f>
        <v>1.3250356387546347E-2</v>
      </c>
      <c r="Q3258" s="183">
        <f>IFERROR(_xll.qlIndexFixing(ONIndex1Y,I3258,TRUE,_xll.ohTrigger(RecalcTrigger,Trigger1Y)),NA())</f>
        <v>1.3533031264811868E-2</v>
      </c>
    </row>
    <row r="3259" spans="2:17" x14ac:dyDescent="0.2">
      <c r="B3259" s="39" t="s">
        <v>42</v>
      </c>
      <c r="D3259" s="42">
        <f>_xll.qlCalendarAdvance(Calendar,$D3258,B3259,"f",FALSE)</f>
        <v>62324</v>
      </c>
      <c r="E3259" s="177">
        <f>_xll.qlInterestRateIndexValueDate(IndexON,D3259)</f>
        <v>62324</v>
      </c>
      <c r="F3259" s="193">
        <f>IFERROR(_xll.qlIndexFixing(IndexON,D3259,TRUE,_xll.ohTrigger(RecalcTrigger,TriggerON)),NA())</f>
        <v>1.3118650257784026E-2</v>
      </c>
      <c r="H3259" s="42">
        <f>_xll.qlCalendarAdvance(Calendar,$H3258,B3259,"f",FALSE)</f>
        <v>62324</v>
      </c>
      <c r="I3259" s="177">
        <f>_xll.qlInterestRateIndexValueDate(Index1M,$H3259)</f>
        <v>62326</v>
      </c>
      <c r="J3259" s="182">
        <f>IFERROR(_xll.qlIndexFixing(Index1M,$H3259,TRUE,_xll.ohTrigger(RecalcTrigger,Trigger1M)),NA())</f>
        <v>1.3086397365786873E-2</v>
      </c>
      <c r="K3259" s="44">
        <f>IFERROR(_xll.qlIndexFixing(Index3M,H3259,TRUE,_xll.ohTrigger(RecalcTrigger,Trigger3M)),NA())</f>
        <v>1.32968575034338E-2</v>
      </c>
      <c r="L3259" s="44">
        <f>IFERROR(_xll.qlIndexFixing(Index6M,$H3259,TRUE,_xll.ohTrigger(RecalcTrigger,Trigger6M)),NA())</f>
        <v>1.3338011607599053E-2</v>
      </c>
      <c r="M3259" s="183">
        <f>IFERROR(_xll.qlIndexFixing(Index1Y,$H3259,TRUE,_xll.ohTrigger(RecalcTrigger,Trigger1Y)),NA())</f>
        <v>1.3742335312159874E-2</v>
      </c>
      <c r="N3259" s="182">
        <f>IFERROR(_xll.qlIndexFixing(ONIndex1M,I3259,TRUE,_xll.ohTrigger(RecalcTrigger,Trigger1M)),NA())</f>
        <v>1.307323575530539E-2</v>
      </c>
      <c r="O3259" s="44">
        <f>IFERROR(_xll.qlIndexFixing(ONIndex3M,I3259,TRUE,_xll.ohTrigger(RecalcTrigger,Trigger3M)),NA())</f>
        <v>1.3244545534227825E-2</v>
      </c>
      <c r="P3259" s="44">
        <f>IFERROR(_xll.qlIndexFixing(ONIndex6M,I3259,TRUE,_xll.ohTrigger(RecalcTrigger,Trigger6M)),NA())</f>
        <v>1.3253521545681934E-2</v>
      </c>
      <c r="Q3259" s="183">
        <f>IFERROR(_xll.qlIndexFixing(ONIndex1Y,I3259,TRUE,_xll.ohTrigger(RecalcTrigger,Trigger1Y)),NA())</f>
        <v>1.3537613420027128E-2</v>
      </c>
    </row>
    <row r="3260" spans="2:17" x14ac:dyDescent="0.2">
      <c r="B3260" s="39" t="s">
        <v>42</v>
      </c>
      <c r="D3260" s="42">
        <f>_xll.qlCalendarAdvance(Calendar,$D3259,B3260,"f",FALSE)</f>
        <v>62331</v>
      </c>
      <c r="E3260" s="177">
        <f>_xll.qlInterestRateIndexValueDate(IndexON,D3260)</f>
        <v>62331</v>
      </c>
      <c r="F3260" s="193">
        <f>IFERROR(_xll.qlIndexFixing(IndexON,D3260,TRUE,_xll.ohTrigger(RecalcTrigger,TriggerON)),NA())</f>
        <v>1.3121806010722992E-2</v>
      </c>
      <c r="H3260" s="42">
        <f>_xll.qlCalendarAdvance(Calendar,$H3259,B3260,"f",FALSE)</f>
        <v>62331</v>
      </c>
      <c r="I3260" s="177">
        <f>_xll.qlInterestRateIndexValueDate(Index1M,$H3260)</f>
        <v>62333</v>
      </c>
      <c r="J3260" s="182">
        <f>IFERROR(_xll.qlIndexFixing(Index1M,$H3260,TRUE,_xll.ohTrigger(RecalcTrigger,Trigger1M)),NA())</f>
        <v>1.3089920049299264E-2</v>
      </c>
      <c r="K3260" s="44">
        <f>IFERROR(_xll.qlIndexFixing(Index3M,H3260,TRUE,_xll.ohTrigger(RecalcTrigger,Trigger3M)),NA())</f>
        <v>1.330190426315697E-2</v>
      </c>
      <c r="L3260" s="44">
        <f>IFERROR(_xll.qlIndexFixing(Index6M,$H3260,TRUE,_xll.ohTrigger(RecalcTrigger,Trigger6M)),NA())</f>
        <v>1.3339687666920282E-2</v>
      </c>
      <c r="M3260" s="183">
        <f>IFERROR(_xll.qlIndexFixing(Index1Y,$H3260,TRUE,_xll.ohTrigger(RecalcTrigger,Trigger1Y)),NA())</f>
        <v>1.3746596480750019E-2</v>
      </c>
      <c r="N3260" s="182">
        <f>IFERROR(_xll.qlIndexFixing(ONIndex1M,I3260,TRUE,_xll.ohTrigger(RecalcTrigger,Trigger1M)),NA())</f>
        <v>1.307677094248838E-2</v>
      </c>
      <c r="O3260" s="44">
        <f>IFERROR(_xll.qlIndexFixing(ONIndex3M,I3260,TRUE,_xll.ohTrigger(RecalcTrigger,Trigger3M)),NA())</f>
        <v>1.3249662149918962E-2</v>
      </c>
      <c r="P3260" s="44">
        <f>IFERROR(_xll.qlIndexFixing(ONIndex6M,I3260,TRUE,_xll.ohTrigger(RecalcTrigger,Trigger6M)),NA())</f>
        <v>1.3256677971122954E-2</v>
      </c>
      <c r="Q3260" s="183">
        <f>IFERROR(_xll.qlIndexFixing(ONIndex1Y,I3260,TRUE,_xll.ohTrigger(RecalcTrigger,Trigger1Y)),NA())</f>
        <v>1.3542181687551391E-2</v>
      </c>
    </row>
    <row r="3261" spans="2:17" x14ac:dyDescent="0.2">
      <c r="B3261" s="39" t="s">
        <v>42</v>
      </c>
      <c r="D3261" s="42">
        <f>_xll.qlCalendarAdvance(Calendar,$D3260,B3261,"f",FALSE)</f>
        <v>62338</v>
      </c>
      <c r="E3261" s="177">
        <f>_xll.qlInterestRateIndexValueDate(IndexON,D3261)</f>
        <v>62338</v>
      </c>
      <c r="F3261" s="193">
        <f>IFERROR(_xll.qlIndexFixing(IndexON,D3261,TRUE,_xll.ohTrigger(RecalcTrigger,TriggerON)),NA())</f>
        <v>1.3124952866059303E-2</v>
      </c>
      <c r="H3261" s="42">
        <f>_xll.qlCalendarAdvance(Calendar,$H3260,B3261,"f",FALSE)</f>
        <v>62338</v>
      </c>
      <c r="I3261" s="177">
        <f>_xll.qlInterestRateIndexValueDate(Index1M,$H3261)</f>
        <v>62340</v>
      </c>
      <c r="J3261" s="182">
        <f>IFERROR(_xll.qlIndexFixing(Index1M,$H3261,TRUE,_xll.ohTrigger(RecalcTrigger,Trigger1M)),NA())</f>
        <v>1.3093432682058925E-2</v>
      </c>
      <c r="K3261" s="44">
        <f>IFERROR(_xll.qlIndexFixing(Index3M,H3261,TRUE,_xll.ohTrigger(RecalcTrigger,Trigger3M)),NA())</f>
        <v>1.3306333996832693E-2</v>
      </c>
      <c r="L3261" s="44">
        <f>IFERROR(_xll.qlIndexFixing(Index6M,$H3261,TRUE,_xll.ohTrigger(RecalcTrigger,Trigger6M)),NA())</f>
        <v>1.3341819026280226E-2</v>
      </c>
      <c r="M3261" s="183">
        <f>IFERROR(_xll.qlIndexFixing(Index1Y,$H3261,TRUE,_xll.ohTrigger(RecalcTrigger,Trigger1Y)),NA())</f>
        <v>1.3750842849508668E-2</v>
      </c>
      <c r="N3261" s="182">
        <f>IFERROR(_xll.qlIndexFixing(ONIndex1M,I3261,TRUE,_xll.ohTrigger(RecalcTrigger,Trigger1M)),NA())</f>
        <v>1.3080296121756874E-2</v>
      </c>
      <c r="O3261" s="44">
        <f>IFERROR(_xll.qlIndexFixing(ONIndex3M,I3261,TRUE,_xll.ohTrigger(RecalcTrigger,Trigger3M)),NA())</f>
        <v>1.3254764236272365E-2</v>
      </c>
      <c r="P3261" s="44">
        <f>IFERROR(_xll.qlIndexFixing(ONIndex6M,I3261,TRUE,_xll.ohTrigger(RecalcTrigger,Trigger6M)),NA())</f>
        <v>1.3259825645803858E-2</v>
      </c>
      <c r="Q3261" s="183">
        <f>IFERROR(_xll.qlIndexFixing(ONIndex1Y,I3261,TRUE,_xll.ohTrigger(RecalcTrigger,Trigger1Y)),NA())</f>
        <v>1.3546736039966589E-2</v>
      </c>
    </row>
    <row r="3262" spans="2:17" x14ac:dyDescent="0.2">
      <c r="B3262" s="39" t="s">
        <v>42</v>
      </c>
      <c r="D3262" s="42">
        <f>_xll.qlCalendarAdvance(Calendar,$D3261,B3262,"f",FALSE)</f>
        <v>62345</v>
      </c>
      <c r="E3262" s="177">
        <f>_xll.qlInterestRateIndexValueDate(IndexON,D3262)</f>
        <v>62345</v>
      </c>
      <c r="F3262" s="193">
        <f>IFERROR(_xll.qlIndexFixing(IndexON,D3262,TRUE,_xll.ohTrigger(RecalcTrigger,TriggerON)),NA())</f>
        <v>1.3128090806047155E-2</v>
      </c>
      <c r="H3262" s="42">
        <f>_xll.qlCalendarAdvance(Calendar,$H3261,B3262,"f",FALSE)</f>
        <v>62345</v>
      </c>
      <c r="I3262" s="177">
        <f>_xll.qlInterestRateIndexValueDate(Index1M,$H3262)</f>
        <v>62347</v>
      </c>
      <c r="J3262" s="182">
        <f>IFERROR(_xll.qlIndexFixing(Index1M,$H3262,TRUE,_xll.ohTrigger(RecalcTrigger,Trigger1M)),NA())</f>
        <v>1.3096935244244212E-2</v>
      </c>
      <c r="K3262" s="44">
        <f>IFERROR(_xll.qlIndexFixing(Index3M,H3262,TRUE,_xll.ohTrigger(RecalcTrigger,Trigger3M)),NA())</f>
        <v>1.3311352117575368E-2</v>
      </c>
      <c r="L3262" s="44">
        <f>IFERROR(_xll.qlIndexFixing(Index6M,$H3262,TRUE,_xll.ohTrigger(RecalcTrigger,Trigger6M)),NA())</f>
        <v>1.3344865207588749E-2</v>
      </c>
      <c r="M3262" s="183">
        <f>IFERROR(_xll.qlIndexFixing(Index1Y,$H3262,TRUE,_xll.ohTrigger(RecalcTrigger,Trigger1Y)),NA())</f>
        <v>1.3755074390353951E-2</v>
      </c>
      <c r="N3262" s="182">
        <f>IFERROR(_xll.qlIndexFixing(ONIndex1M,I3262,TRUE,_xll.ohTrigger(RecalcTrigger,Trigger1M)),NA())</f>
        <v>1.3083811273286727E-2</v>
      </c>
      <c r="O3262" s="44">
        <f>IFERROR(_xll.qlIndexFixing(ONIndex3M,I3262,TRUE,_xll.ohTrigger(RecalcTrigger,Trigger3M)),NA())</f>
        <v>1.3259851764431119E-2</v>
      </c>
      <c r="P3262" s="44">
        <f>IFERROR(_xll.qlIndexFixing(ONIndex6M,I3262,TRUE,_xll.ohTrigger(RecalcTrigger,Trigger6M)),NA())</f>
        <v>1.3262964551499223E-2</v>
      </c>
      <c r="Q3262" s="183">
        <f>IFERROR(_xll.qlIndexFixing(ONIndex1Y,I3262,TRUE,_xll.ohTrigger(RecalcTrigger,Trigger1Y)),NA())</f>
        <v>1.3551276449774718E-2</v>
      </c>
    </row>
    <row r="3263" spans="2:17" x14ac:dyDescent="0.2">
      <c r="B3263" s="39" t="s">
        <v>42</v>
      </c>
      <c r="D3263" s="42">
        <f>_xll.qlCalendarAdvance(Calendar,$D3262,B3263,"f",FALSE)</f>
        <v>62352</v>
      </c>
      <c r="E3263" s="177">
        <f>_xll.qlInterestRateIndexValueDate(IndexON,D3263)</f>
        <v>62352</v>
      </c>
      <c r="F3263" s="193">
        <f>IFERROR(_xll.qlIndexFixing(IndexON,D3263,TRUE,_xll.ohTrigger(RecalcTrigger,TriggerON)),NA())</f>
        <v>1.313121981318055E-2</v>
      </c>
      <c r="H3263" s="42">
        <f>_xll.qlCalendarAdvance(Calendar,$H3262,B3263,"f",FALSE)</f>
        <v>62352</v>
      </c>
      <c r="I3263" s="177">
        <f>_xll.qlInterestRateIndexValueDate(Index1M,$H3263)</f>
        <v>62354</v>
      </c>
      <c r="J3263" s="182">
        <f>IFERROR(_xll.qlIndexFixing(Index1M,$H3263,TRUE,_xll.ohTrigger(RecalcTrigger,Trigger1M)),NA())</f>
        <v>1.3100427716043472E-2</v>
      </c>
      <c r="K3263" s="44">
        <f>IFERROR(_xll.qlIndexFixing(Index3M,H3263,TRUE,_xll.ohTrigger(RecalcTrigger,Trigger3M)),NA())</f>
        <v>1.3316355440374074E-2</v>
      </c>
      <c r="L3263" s="44">
        <f>IFERROR(_xll.qlIndexFixing(Index6M,$H3263,TRUE,_xll.ohTrigger(RecalcTrigger,Trigger6M)),NA())</f>
        <v>1.3347901697518082E-2</v>
      </c>
      <c r="M3263" s="183">
        <f>IFERROR(_xll.qlIndexFixing(Index1Y,$H3263,TRUE,_xll.ohTrigger(RecalcTrigger,Trigger1Y)),NA())</f>
        <v>1.3759291075204226E-2</v>
      </c>
      <c r="N3263" s="182">
        <f>IFERROR(_xll.qlIndexFixing(ONIndex1M,I3263,TRUE,_xll.ohTrigger(RecalcTrigger,Trigger1M)),NA())</f>
        <v>1.3087316377093927E-2</v>
      </c>
      <c r="O3263" s="44">
        <f>IFERROR(_xll.qlIndexFixing(ONIndex3M,I3263,TRUE,_xll.ohTrigger(RecalcTrigger,Trigger3M)),NA())</f>
        <v>1.3264924705778114E-2</v>
      </c>
      <c r="P3263" s="44">
        <f>IFERROR(_xll.qlIndexFixing(ONIndex6M,I3263,TRUE,_xll.ohTrigger(RecalcTrigger,Trigger6M)),NA())</f>
        <v>1.326609467038331E-2</v>
      </c>
      <c r="Q3263" s="183">
        <f>IFERROR(_xll.qlIndexFixing(ONIndex1Y,I3263,TRUE,_xll.ohTrigger(RecalcTrigger,Trigger1Y)),NA())</f>
        <v>1.3555802889158031E-2</v>
      </c>
    </row>
    <row r="3264" spans="2:17" x14ac:dyDescent="0.2">
      <c r="B3264" s="39" t="s">
        <v>42</v>
      </c>
      <c r="D3264" s="42">
        <f>_xll.qlCalendarAdvance(Calendar,$D3263,B3264,"f",FALSE)</f>
        <v>62359</v>
      </c>
      <c r="E3264" s="177">
        <f>_xll.qlInterestRateIndexValueDate(IndexON,D3264)</f>
        <v>62359</v>
      </c>
      <c r="F3264" s="193">
        <f>IFERROR(_xll.qlIndexFixing(IndexON,D3264,TRUE,_xll.ohTrigger(RecalcTrigger,TriggerON)),NA())</f>
        <v>1.3134339869713685E-2</v>
      </c>
      <c r="H3264" s="42">
        <f>_xll.qlCalendarAdvance(Calendar,$H3263,B3264,"f",FALSE)</f>
        <v>62359</v>
      </c>
      <c r="I3264" s="177">
        <f>_xll.qlInterestRateIndexValueDate(Index1M,$H3264)</f>
        <v>62361</v>
      </c>
      <c r="J3264" s="182">
        <f>IFERROR(_xll.qlIndexFixing(Index1M,$H3264,TRUE,_xll.ohTrigger(RecalcTrigger,Trigger1M)),NA())</f>
        <v>1.3103910077632563E-2</v>
      </c>
      <c r="K3264" s="44">
        <f>IFERROR(_xll.qlIndexFixing(Index3M,H3264,TRUE,_xll.ohTrigger(RecalcTrigger,Trigger3M)),NA())</f>
        <v>1.332374211745524E-2</v>
      </c>
      <c r="L3264" s="44">
        <f>IFERROR(_xll.qlIndexFixing(Index6M,$H3264,TRUE,_xll.ohTrigger(RecalcTrigger,Trigger6M)),NA())</f>
        <v>1.3350928421809833E-2</v>
      </c>
      <c r="M3264" s="183">
        <f>IFERROR(_xll.qlIndexFixing(Index1Y,$H3264,TRUE,_xll.ohTrigger(RecalcTrigger,Trigger1Y)),NA())</f>
        <v>1.3763492875979159E-2</v>
      </c>
      <c r="N3264" s="182">
        <f>IFERROR(_xll.qlIndexFixing(ONIndex1M,I3264,TRUE,_xll.ohTrigger(RecalcTrigger,Trigger1M)),NA())</f>
        <v>1.3090811413514203E-2</v>
      </c>
      <c r="O3264" s="44">
        <f>IFERROR(_xll.qlIndexFixing(ONIndex3M,I3264,TRUE,_xll.ohTrigger(RecalcTrigger,Trigger3M)),NA())</f>
        <v>1.3269983031456434E-2</v>
      </c>
      <c r="P3264" s="44">
        <f>IFERROR(_xll.qlIndexFixing(ONIndex6M,I3264,TRUE,_xll.ohTrigger(RecalcTrigger,Trigger6M)),NA())</f>
        <v>1.3269215984230698E-2</v>
      </c>
      <c r="Q3264" s="183">
        <f>IFERROR(_xll.qlIndexFixing(ONIndex1Y,I3264,TRUE,_xll.ohTrigger(RecalcTrigger,Trigger1Y)),NA())</f>
        <v>1.3560315330938266E-2</v>
      </c>
    </row>
    <row r="3265" spans="2:17" x14ac:dyDescent="0.2">
      <c r="B3265" s="39" t="s">
        <v>42</v>
      </c>
      <c r="D3265" s="42">
        <f>_xll.qlCalendarAdvance(Calendar,$D3264,B3265,"f",FALSE)</f>
        <v>62366</v>
      </c>
      <c r="E3265" s="177">
        <f>_xll.qlInterestRateIndexValueDate(IndexON,D3265)</f>
        <v>62366</v>
      </c>
      <c r="F3265" s="193">
        <f>IFERROR(_xll.qlIndexFixing(IndexON,D3265,TRUE,_xll.ohTrigger(RecalcTrigger,TriggerON)),NA())</f>
        <v>1.3137450958140562E-2</v>
      </c>
      <c r="H3265" s="42">
        <f>_xll.qlCalendarAdvance(Calendar,$H3264,B3265,"f",FALSE)</f>
        <v>62366</v>
      </c>
      <c r="I3265" s="177">
        <f>_xll.qlInterestRateIndexValueDate(Index1M,$H3265)</f>
        <v>62368</v>
      </c>
      <c r="J3265" s="182">
        <f>IFERROR(_xll.qlIndexFixing(Index1M,$H3265,TRUE,_xll.ohTrigger(RecalcTrigger,Trigger1M)),NA())</f>
        <v>1.3107382309199833E-2</v>
      </c>
      <c r="K3265" s="44">
        <f>IFERROR(_xll.qlIndexFixing(Index3M,H3265,TRUE,_xll.ohTrigger(RecalcTrigger,Trigger3M)),NA())</f>
        <v>1.3326916343297935E-2</v>
      </c>
      <c r="L3265" s="44">
        <f>IFERROR(_xll.qlIndexFixing(Index6M,$H3265,TRUE,_xll.ohTrigger(RecalcTrigger,Trigger6M)),NA())</f>
        <v>1.3354404480608201E-2</v>
      </c>
      <c r="M3265" s="183">
        <f>IFERROR(_xll.qlIndexFixing(Index1Y,$H3265,TRUE,_xll.ohTrigger(RecalcTrigger,Trigger1Y)),NA())</f>
        <v>1.3767679764597104E-2</v>
      </c>
      <c r="N3265" s="182">
        <f>IFERROR(_xll.qlIndexFixing(ONIndex1M,I3265,TRUE,_xll.ohTrigger(RecalcTrigger,Trigger1M)),NA())</f>
        <v>1.3094296363043156E-2</v>
      </c>
      <c r="O3265" s="44">
        <f>IFERROR(_xll.qlIndexFixing(ONIndex3M,I3265,TRUE,_xll.ohTrigger(RecalcTrigger,Trigger3M)),NA())</f>
        <v>1.3275026712928906E-2</v>
      </c>
      <c r="P3265" s="44">
        <f>IFERROR(_xll.qlIndexFixing(ONIndex6M,I3265,TRUE,_xll.ohTrigger(RecalcTrigger,Trigger6M)),NA())</f>
        <v>1.3272328475135708E-2</v>
      </c>
      <c r="Q3265" s="183">
        <f>IFERROR(_xll.qlIndexFixing(ONIndex1Y,I3265,TRUE,_xll.ohTrigger(RecalcTrigger,Trigger1Y)),NA())</f>
        <v>1.3564813747537485E-2</v>
      </c>
    </row>
    <row r="3266" spans="2:17" x14ac:dyDescent="0.2">
      <c r="B3266" s="39" t="s">
        <v>42</v>
      </c>
      <c r="D3266" s="42">
        <f>_xll.qlCalendarAdvance(Calendar,$D3265,B3266,"f",FALSE)</f>
        <v>62373</v>
      </c>
      <c r="E3266" s="177">
        <f>_xll.qlInterestRateIndexValueDate(IndexON,D3266)</f>
        <v>62373</v>
      </c>
      <c r="F3266" s="193">
        <f>IFERROR(_xll.qlIndexFixing(IndexON,D3266,TRUE,_xll.ohTrigger(RecalcTrigger,TriggerON)),NA())</f>
        <v>1.3140553060795312E-2</v>
      </c>
      <c r="H3266" s="42">
        <f>_xll.qlCalendarAdvance(Calendar,$H3265,B3266,"f",FALSE)</f>
        <v>62373</v>
      </c>
      <c r="I3266" s="177">
        <f>_xll.qlInterestRateIndexValueDate(Index1M,$H3266)</f>
        <v>62375</v>
      </c>
      <c r="J3266" s="182">
        <f>IFERROR(_xll.qlIndexFixing(Index1M,$H3266,TRUE,_xll.ohTrigger(RecalcTrigger,Trigger1M)),NA())</f>
        <v>1.3110844390923637E-2</v>
      </c>
      <c r="K3266" s="44">
        <f>IFERROR(_xll.qlIndexFixing(Index3M,H3266,TRUE,_xll.ohTrigger(RecalcTrigger,Trigger3M)),NA())</f>
        <v>1.3331874213489718E-2</v>
      </c>
      <c r="L3266" s="44">
        <f>IFERROR(_xll.qlIndexFixing(Index6M,$H3266,TRUE,_xll.ohTrigger(RecalcTrigger,Trigger6M)),NA())</f>
        <v>1.3357410819813913E-2</v>
      </c>
      <c r="M3266" s="183">
        <f>IFERROR(_xll.qlIndexFixing(Index1Y,$H3266,TRUE,_xll.ohTrigger(RecalcTrigger,Trigger1Y)),NA())</f>
        <v>1.3771851712978166E-2</v>
      </c>
      <c r="N3266" s="182">
        <f>IFERROR(_xll.qlIndexFixing(ONIndex1M,I3266,TRUE,_xll.ohTrigger(RecalcTrigger,Trigger1M)),NA())</f>
        <v>1.3097771205536901E-2</v>
      </c>
      <c r="O3266" s="44">
        <f>IFERROR(_xll.qlIndexFixing(ONIndex3M,I3266,TRUE,_xll.ohTrigger(RecalcTrigger,Trigger3M)),NA())</f>
        <v>1.3280055721418549E-2</v>
      </c>
      <c r="P3266" s="44">
        <f>IFERROR(_xll.qlIndexFixing(ONIndex6M,I3266,TRUE,_xll.ohTrigger(RecalcTrigger,Trigger6M)),NA())</f>
        <v>1.3275432124792985E-2</v>
      </c>
      <c r="Q3266" s="183">
        <f>IFERROR(_xll.qlIndexFixing(ONIndex1Y,I3266,TRUE,_xll.ohTrigger(RecalcTrigger,Trigger1Y)),NA())</f>
        <v>1.3569298111297812E-2</v>
      </c>
    </row>
    <row r="3267" spans="2:17" x14ac:dyDescent="0.2">
      <c r="B3267" s="39" t="s">
        <v>42</v>
      </c>
      <c r="D3267" s="42">
        <f>_xll.qlCalendarAdvance(Calendar,$D3266,B3267,"f",FALSE)</f>
        <v>62380</v>
      </c>
      <c r="E3267" s="177">
        <f>_xll.qlInterestRateIndexValueDate(IndexON,D3267)</f>
        <v>62380</v>
      </c>
      <c r="F3267" s="193">
        <f>IFERROR(_xll.qlIndexFixing(IndexON,D3267,TRUE,_xll.ohTrigger(RecalcTrigger,TriggerON)),NA())</f>
        <v>1.3143646160092004E-2</v>
      </c>
      <c r="H3267" s="42">
        <f>_xll.qlCalendarAdvance(Calendar,$H3266,B3267,"f",FALSE)</f>
        <v>62380</v>
      </c>
      <c r="I3267" s="177">
        <f>_xll.qlInterestRateIndexValueDate(Index1M,$H3267)</f>
        <v>62382</v>
      </c>
      <c r="J3267" s="182">
        <f>IFERROR(_xll.qlIndexFixing(Index1M,$H3267,TRUE,_xll.ohTrigger(RecalcTrigger,Trigger1M)),NA())</f>
        <v>1.3114296302992323E-2</v>
      </c>
      <c r="K3267" s="44">
        <f>IFERROR(_xll.qlIndexFixing(Index3M,H3267,TRUE,_xll.ohTrigger(RecalcTrigger,Trigger3M)),NA())</f>
        <v>1.3336817167686973E-2</v>
      </c>
      <c r="L3267" s="44">
        <f>IFERROR(_xll.qlIndexFixing(Index6M,$H3267,TRUE,_xll.ohTrigger(RecalcTrigger,Trigger6M)),NA())</f>
        <v>1.3360407165179146E-2</v>
      </c>
      <c r="M3267" s="183">
        <f>IFERROR(_xll.qlIndexFixing(Index1Y,$H3267,TRUE,_xll.ohTrigger(RecalcTrigger,Trigger1Y)),NA())</f>
        <v>1.3776008693040697E-2</v>
      </c>
      <c r="N3267" s="182">
        <f>IFERROR(_xll.qlIndexFixing(ONIndex1M,I3267,TRUE,_xll.ohTrigger(RecalcTrigger,Trigger1M)),NA())</f>
        <v>1.3101235921251231E-2</v>
      </c>
      <c r="O3267" s="44">
        <f>IFERROR(_xll.qlIndexFixing(ONIndex3M,I3267,TRUE,_xll.ohTrigger(RecalcTrigger,Trigger3M)),NA())</f>
        <v>1.3285070028068446E-2</v>
      </c>
      <c r="P3267" s="44">
        <f>IFERROR(_xll.qlIndexFixing(ONIndex6M,I3267,TRUE,_xll.ohTrigger(RecalcTrigger,Trigger6M)),NA())</f>
        <v>1.3278526915296851E-2</v>
      </c>
      <c r="Q3267" s="183">
        <f>IFERROR(_xll.qlIndexFixing(ONIndex1Y,I3267,TRUE,_xll.ohTrigger(RecalcTrigger,Trigger1Y)),NA())</f>
        <v>1.3573768394881114E-2</v>
      </c>
    </row>
    <row r="3268" spans="2:17" x14ac:dyDescent="0.2">
      <c r="B3268" s="39" t="s">
        <v>42</v>
      </c>
      <c r="D3268" s="42">
        <f>_xll.qlCalendarAdvance(Calendar,$D3267,B3268,"f",FALSE)</f>
        <v>62387</v>
      </c>
      <c r="E3268" s="177">
        <f>_xll.qlInterestRateIndexValueDate(IndexON,D3268)</f>
        <v>62387</v>
      </c>
      <c r="F3268" s="193">
        <f>IFERROR(_xll.qlIndexFixing(IndexON,D3268,TRUE,_xll.ohTrigger(RecalcTrigger,TriggerON)),NA())</f>
        <v>1.3146730238204896E-2</v>
      </c>
      <c r="H3268" s="42">
        <f>_xll.qlCalendarAdvance(Calendar,$H3267,B3268,"f",FALSE)</f>
        <v>62387</v>
      </c>
      <c r="I3268" s="177">
        <f>_xll.qlInterestRateIndexValueDate(Index1M,$H3268)</f>
        <v>62389</v>
      </c>
      <c r="J3268" s="182">
        <f>IFERROR(_xll.qlIndexFixing(Index1M,$H3268,TRUE,_xll.ohTrigger(RecalcTrigger,Trigger1M)),NA())</f>
        <v>1.3117738025581749E-2</v>
      </c>
      <c r="K3268" s="44">
        <f>IFERROR(_xll.qlIndexFixing(Index3M,H3268,TRUE,_xll.ohTrigger(RecalcTrigger,Trigger3M)),NA())</f>
        <v>1.3341745177012801E-2</v>
      </c>
      <c r="L3268" s="44">
        <f>IFERROR(_xll.qlIndexFixing(Index6M,$H3268,TRUE,_xll.ohTrigger(RecalcTrigger,Trigger6M)),NA())</f>
        <v>1.3363393442433636E-2</v>
      </c>
      <c r="M3268" s="183">
        <f>IFERROR(_xll.qlIndexFixing(Index1Y,$H3268,TRUE,_xll.ohTrigger(RecalcTrigger,Trigger1Y)),NA())</f>
        <v>1.378015067670546E-2</v>
      </c>
      <c r="N3268" s="182">
        <f>IFERROR(_xll.qlIndexFixing(ONIndex1M,I3268,TRUE,_xll.ohTrigger(RecalcTrigger,Trigger1M)),NA())</f>
        <v>1.3104690490521875E-2</v>
      </c>
      <c r="O3268" s="44">
        <f>IFERROR(_xll.qlIndexFixing(ONIndex3M,I3268,TRUE,_xll.ohTrigger(RecalcTrigger,Trigger3M)),NA())</f>
        <v>1.3290069604341426E-2</v>
      </c>
      <c r="P3268" s="44">
        <f>IFERROR(_xll.qlIndexFixing(ONIndex6M,I3268,TRUE,_xll.ohTrigger(RecalcTrigger,Trigger6M)),NA())</f>
        <v>1.3281612828581757E-2</v>
      </c>
      <c r="Q3268" s="183">
        <f>IFERROR(_xll.qlIndexFixing(ONIndex1Y,I3268,TRUE,_xll.ohTrigger(RecalcTrigger,Trigger1Y)),NA())</f>
        <v>1.3578224570629516E-2</v>
      </c>
    </row>
    <row r="3269" spans="2:17" x14ac:dyDescent="0.2">
      <c r="B3269" s="39" t="s">
        <v>42</v>
      </c>
      <c r="D3269" s="42">
        <f>_xll.qlCalendarAdvance(Calendar,$D3268,B3269,"f",FALSE)</f>
        <v>62394</v>
      </c>
      <c r="E3269" s="177">
        <f>_xll.qlInterestRateIndexValueDate(IndexON,D3269)</f>
        <v>62394</v>
      </c>
      <c r="F3269" s="193">
        <f>IFERROR(_xll.qlIndexFixing(IndexON,D3269,TRUE,_xll.ohTrigger(RecalcTrigger,TriggerON)),NA())</f>
        <v>1.3149805277947735E-2</v>
      </c>
      <c r="H3269" s="42">
        <f>_xll.qlCalendarAdvance(Calendar,$H3268,B3269,"f",FALSE)</f>
        <v>62394</v>
      </c>
      <c r="I3269" s="177">
        <f>_xll.qlInterestRateIndexValueDate(Index1M,$H3269)</f>
        <v>62396</v>
      </c>
      <c r="J3269" s="182">
        <f>IFERROR(_xll.qlIndexFixing(Index1M,$H3269,TRUE,_xll.ohTrigger(RecalcTrigger,Trigger1M)),NA())</f>
        <v>1.311971969671592E-2</v>
      </c>
      <c r="K3269" s="44">
        <f>IFERROR(_xll.qlIndexFixing(Index3M,H3269,TRUE,_xll.ohTrigger(RecalcTrigger,Trigger3M)),NA())</f>
        <v>1.3346658212588562E-2</v>
      </c>
      <c r="L3269" s="44">
        <f>IFERROR(_xll.qlIndexFixing(Index6M,$H3269,TRUE,_xll.ohTrigger(RecalcTrigger,Trigger6M)),NA())</f>
        <v>1.3366369577230704E-2</v>
      </c>
      <c r="M3269" s="183">
        <f>IFERROR(_xll.qlIndexFixing(Index1Y,$H3269,TRUE,_xll.ohTrigger(RecalcTrigger,Trigger1Y)),NA())</f>
        <v>1.3784277635891906E-2</v>
      </c>
      <c r="N3269" s="182">
        <f>IFERROR(_xll.qlIndexFixing(ONIndex1M,I3269,TRUE,_xll.ohTrigger(RecalcTrigger,Trigger1M)),NA())</f>
        <v>1.3108134893444756E-2</v>
      </c>
      <c r="O3269" s="44">
        <f>IFERROR(_xll.qlIndexFixing(ONIndex3M,I3269,TRUE,_xll.ohTrigger(RecalcTrigger,Trigger3M)),NA())</f>
        <v>1.3295054421300634E-2</v>
      </c>
      <c r="P3269" s="44">
        <f>IFERROR(_xll.qlIndexFixing(ONIndex6M,I3269,TRUE,_xll.ohTrigger(RecalcTrigger,Trigger6M)),NA())</f>
        <v>1.3284689846502218E-2</v>
      </c>
      <c r="Q3269" s="183">
        <f>IFERROR(_xll.qlIndexFixing(ONIndex1Y,I3269,TRUE,_xll.ohTrigger(RecalcTrigger,Trigger1Y)),NA())</f>
        <v>1.3582666611204885E-2</v>
      </c>
    </row>
    <row r="3270" spans="2:17" x14ac:dyDescent="0.2">
      <c r="B3270" s="39" t="s">
        <v>42</v>
      </c>
      <c r="D3270" s="42">
        <f>_xll.qlCalendarAdvance(Calendar,$D3269,B3270,"f",FALSE)</f>
        <v>62401</v>
      </c>
      <c r="E3270" s="177">
        <f>_xll.qlInterestRateIndexValueDate(IndexON,D3270)</f>
        <v>62401</v>
      </c>
      <c r="F3270" s="193">
        <f>IFERROR(_xll.qlIndexFixing(IndexON,D3270,TRUE,_xll.ohTrigger(RecalcTrigger,TriggerON)),NA())</f>
        <v>1.3152871261334909E-2</v>
      </c>
      <c r="H3270" s="42">
        <f>_xll.qlCalendarAdvance(Calendar,$H3269,B3270,"f",FALSE)</f>
        <v>62401</v>
      </c>
      <c r="I3270" s="177">
        <f>_xll.qlInterestRateIndexValueDate(Index1M,$H3270)</f>
        <v>62403</v>
      </c>
      <c r="J3270" s="182">
        <f>IFERROR(_xll.qlIndexFixing(Index1M,$H3270,TRUE,_xll.ohTrigger(RecalcTrigger,Trigger1M)),NA())</f>
        <v>1.3124590823066218E-2</v>
      </c>
      <c r="K3270" s="44">
        <f>IFERROR(_xll.qlIndexFixing(Index3M,H3270,TRUE,_xll.ohTrigger(RecalcTrigger,Trigger3M)),NA())</f>
        <v>1.3351556245537358E-2</v>
      </c>
      <c r="L3270" s="44">
        <f>IFERROR(_xll.qlIndexFixing(Index6M,$H3270,TRUE,_xll.ohTrigger(RecalcTrigger,Trigger6M)),NA())</f>
        <v>1.336887952103394E-2</v>
      </c>
      <c r="M3270" s="183">
        <f>IFERROR(_xll.qlIndexFixing(Index1Y,$H3270,TRUE,_xll.ohTrigger(RecalcTrigger,Trigger1Y)),NA())</f>
        <v>1.3788389542519918E-2</v>
      </c>
      <c r="N3270" s="182">
        <f>IFERROR(_xll.qlIndexFixing(ONIndex1M,I3270,TRUE,_xll.ohTrigger(RecalcTrigger,Trigger1M)),NA())</f>
        <v>1.3111569110355603E-2</v>
      </c>
      <c r="O3270" s="44">
        <f>IFERROR(_xll.qlIndexFixing(ONIndex3M,I3270,TRUE,_xll.ohTrigger(RecalcTrigger,Trigger3M)),NA())</f>
        <v>1.3300024450408898E-2</v>
      </c>
      <c r="P3270" s="44">
        <f>IFERROR(_xll.qlIndexFixing(ONIndex6M,I3270,TRUE,_xll.ohTrigger(RecalcTrigger,Trigger6M)),NA())</f>
        <v>1.3287757951072621E-2</v>
      </c>
      <c r="Q3270" s="183">
        <f>IFERROR(_xll.qlIndexFixing(ONIndex1Y,I3270,TRUE,_xll.ohTrigger(RecalcTrigger,Trigger1Y)),NA())</f>
        <v>1.3587094488869411E-2</v>
      </c>
    </row>
    <row r="3271" spans="2:17" x14ac:dyDescent="0.2">
      <c r="B3271" s="39" t="s">
        <v>42</v>
      </c>
      <c r="D3271" s="42">
        <f>_xll.qlCalendarAdvance(Calendar,$D3270,B3271,"f",FALSE)</f>
        <v>62408</v>
      </c>
      <c r="E3271" s="177">
        <f>_xll.qlInterestRateIndexValueDate(IndexON,D3271)</f>
        <v>62408</v>
      </c>
      <c r="F3271" s="193">
        <f>IFERROR(_xll.qlIndexFixing(IndexON,D3271,TRUE,_xll.ohTrigger(RecalcTrigger,TriggerON)),NA())</f>
        <v>1.3155928170780484E-2</v>
      </c>
      <c r="H3271" s="42">
        <f>_xll.qlCalendarAdvance(Calendar,$H3270,B3271,"f",FALSE)</f>
        <v>62408</v>
      </c>
      <c r="I3271" s="177">
        <f>_xll.qlInterestRateIndexValueDate(Index1M,$H3271)</f>
        <v>62410</v>
      </c>
      <c r="J3271" s="182">
        <f>IFERROR(_xll.qlIndexFixing(Index1M,$H3271,TRUE,_xll.ohTrigger(RecalcTrigger,Trigger1M)),NA())</f>
        <v>1.3128001858322969E-2</v>
      </c>
      <c r="K3271" s="44">
        <f>IFERROR(_xll.qlIndexFixing(Index3M,H3271,TRUE,_xll.ohTrigger(RecalcTrigger,Trigger3M)),NA())</f>
        <v>1.3356439246982287E-2</v>
      </c>
      <c r="L3271" s="44">
        <f>IFERROR(_xll.qlIndexFixing(Index6M,$H3271,TRUE,_xll.ohTrigger(RecalcTrigger,Trigger6M)),NA())</f>
        <v>1.3371835800173659E-2</v>
      </c>
      <c r="M3271" s="183">
        <f>IFERROR(_xll.qlIndexFixing(Index1Y,$H3271,TRUE,_xll.ohTrigger(RecalcTrigger,Trigger1Y)),NA())</f>
        <v>1.3792486368510479E-2</v>
      </c>
      <c r="N3271" s="182">
        <f>IFERROR(_xll.qlIndexFixing(ONIndex1M,I3271,TRUE,_xll.ohTrigger(RecalcTrigger,Trigger1M)),NA())</f>
        <v>1.3114993121350338E-2</v>
      </c>
      <c r="O3271" s="44">
        <f>IFERROR(_xll.qlIndexFixing(ONIndex3M,I3271,TRUE,_xll.ohTrigger(RecalcTrigger,Trigger3M)),NA())</f>
        <v>1.3304979662729366E-2</v>
      </c>
      <c r="P3271" s="44">
        <f>IFERROR(_xll.qlIndexFixing(ONIndex6M,I3271,TRUE,_xll.ohTrigger(RecalcTrigger,Trigger6M)),NA())</f>
        <v>1.329081712414748E-2</v>
      </c>
      <c r="Q3271" s="183">
        <f>IFERROR(_xll.qlIndexFixing(ONIndex1Y,I3271,TRUE,_xll.ohTrigger(RecalcTrigger,Trigger1Y)),NA())</f>
        <v>1.3591508176364897E-2</v>
      </c>
    </row>
    <row r="3272" spans="2:17" x14ac:dyDescent="0.2">
      <c r="B3272" s="39" t="s">
        <v>42</v>
      </c>
      <c r="D3272" s="42">
        <f>_xll.qlCalendarAdvance(Calendar,$D3271,B3272,"f",FALSE)</f>
        <v>62415</v>
      </c>
      <c r="E3272" s="177">
        <f>_xll.qlInterestRateIndexValueDate(IndexON,D3272)</f>
        <v>62415</v>
      </c>
      <c r="F3272" s="193">
        <f>IFERROR(_xll.qlIndexFixing(IndexON,D3272,TRUE,_xll.ohTrigger(RecalcTrigger,TriggerON)),NA())</f>
        <v>1.3158975989018273E-2</v>
      </c>
      <c r="H3272" s="42">
        <f>_xll.qlCalendarAdvance(Calendar,$H3271,B3272,"f",FALSE)</f>
        <v>62415</v>
      </c>
      <c r="I3272" s="177">
        <f>_xll.qlInterestRateIndexValueDate(Index1M,$H3272)</f>
        <v>62417</v>
      </c>
      <c r="J3272" s="182">
        <f>IFERROR(_xll.qlIndexFixing(Index1M,$H3272,TRUE,_xll.ohTrigger(RecalcTrigger,Trigger1M)),NA())</f>
        <v>1.3131402624836364E-2</v>
      </c>
      <c r="K3272" s="44">
        <f>IFERROR(_xll.qlIndexFixing(Index3M,H3272,TRUE,_xll.ohTrigger(RecalcTrigger,Trigger3M)),NA())</f>
        <v>1.3361307188042969E-2</v>
      </c>
      <c r="L3272" s="44">
        <f>IFERROR(_xll.qlIndexFixing(Index6M,$H3272,TRUE,_xll.ohTrigger(RecalcTrigger,Trigger6M)),NA())</f>
        <v>1.337478171683786E-2</v>
      </c>
      <c r="M3272" s="183">
        <f>IFERROR(_xll.qlIndexFixing(Index1Y,$H3272,TRUE,_xll.ohTrigger(RecalcTrigger,Trigger1Y)),NA())</f>
        <v>1.3796568085783476E-2</v>
      </c>
      <c r="N3272" s="182">
        <f>IFERROR(_xll.qlIndexFixing(ONIndex1M,I3272,TRUE,_xll.ohTrigger(RecalcTrigger,Trigger1M)),NA())</f>
        <v>1.3118406906844626E-2</v>
      </c>
      <c r="O3272" s="44">
        <f>IFERROR(_xll.qlIndexFixing(ONIndex3M,I3272,TRUE,_xll.ohTrigger(RecalcTrigger,Trigger3M)),NA())</f>
        <v>1.3309920029884736E-2</v>
      </c>
      <c r="P3272" s="44">
        <f>IFERROR(_xll.qlIndexFixing(ONIndex6M,I3272,TRUE,_xll.ohTrigger(RecalcTrigger,Trigger6M)),NA())</f>
        <v>1.329386734782112E-2</v>
      </c>
      <c r="Q3272" s="183">
        <f>IFERROR(_xll.qlIndexFixing(ONIndex1Y,I3272,TRUE,_xll.ohTrigger(RecalcTrigger,Trigger1Y)),NA())</f>
        <v>1.3595907645953531E-2</v>
      </c>
    </row>
    <row r="3273" spans="2:17" x14ac:dyDescent="0.2">
      <c r="B3273" s="39" t="s">
        <v>42</v>
      </c>
      <c r="D3273" s="42">
        <f>_xll.qlCalendarAdvance(Calendar,$D3272,B3273,"f",FALSE)</f>
        <v>62422</v>
      </c>
      <c r="E3273" s="177">
        <f>_xll.qlInterestRateIndexValueDate(IndexON,D3273)</f>
        <v>62422</v>
      </c>
      <c r="F3273" s="193">
        <f>IFERROR(_xll.qlIndexFixing(IndexON,D3273,TRUE,_xll.ohTrigger(RecalcTrigger,TriggerON)),NA())</f>
        <v>1.3162014698062663E-2</v>
      </c>
      <c r="H3273" s="42">
        <f>_xll.qlCalendarAdvance(Calendar,$H3272,B3273,"f",FALSE)</f>
        <v>62422</v>
      </c>
      <c r="I3273" s="177">
        <f>_xll.qlInterestRateIndexValueDate(Index1M,$H3273)</f>
        <v>62424</v>
      </c>
      <c r="J3273" s="182">
        <f>IFERROR(_xll.qlIndexFixing(Index1M,$H3273,TRUE,_xll.ohTrigger(RecalcTrigger,Trigger1M)),NA())</f>
        <v>1.3134793102782261E-2</v>
      </c>
      <c r="K3273" s="44">
        <f>IFERROR(_xll.qlIndexFixing(Index3M,H3273,TRUE,_xll.ohTrigger(RecalcTrigger,Trigger3M)),NA())</f>
        <v>1.3366160039845984E-2</v>
      </c>
      <c r="L3273" s="44">
        <f>IFERROR(_xll.qlIndexFixing(Index6M,$H3273,TRUE,_xll.ohTrigger(RecalcTrigger,Trigger6M)),NA())</f>
        <v>1.3377717196075669E-2</v>
      </c>
      <c r="M3273" s="183">
        <f>IFERROR(_xll.qlIndexFixing(Index1Y,$H3273,TRUE,_xll.ohTrigger(RecalcTrigger,Trigger1Y)),NA())</f>
        <v>1.3800634666260327E-2</v>
      </c>
      <c r="N3273" s="182">
        <f>IFERROR(_xll.qlIndexFixing(ONIndex1M,I3273,TRUE,_xll.ohTrigger(RecalcTrigger,Trigger1M)),NA())</f>
        <v>1.3121810446854454E-2</v>
      </c>
      <c r="O3273" s="44">
        <f>IFERROR(_xll.qlIndexFixing(ONIndex3M,I3273,TRUE,_xll.ohTrigger(RecalcTrigger,Trigger3M)),NA())</f>
        <v>1.3314845522858221E-2</v>
      </c>
      <c r="P3273" s="44">
        <f>IFERROR(_xll.qlIndexFixing(ONIndex6M,I3273,TRUE,_xll.ohTrigger(RecalcTrigger,Trigger6M)),NA())</f>
        <v>1.3296908603868118E-2</v>
      </c>
      <c r="Q3273" s="183">
        <f>IFERROR(_xll.qlIndexFixing(ONIndex1Y,I3273,TRUE,_xll.ohTrigger(RecalcTrigger,Trigger1Y)),NA())</f>
        <v>1.3600292870377118E-2</v>
      </c>
    </row>
    <row r="3274" spans="2:17" x14ac:dyDescent="0.2">
      <c r="B3274" s="39" t="s">
        <v>42</v>
      </c>
      <c r="D3274" s="42">
        <f>_xll.qlCalendarAdvance(Calendar,$D3273,B3274,"f",FALSE)</f>
        <v>62429</v>
      </c>
      <c r="E3274" s="177">
        <f>_xll.qlInterestRateIndexValueDate(IndexON,D3274)</f>
        <v>62429</v>
      </c>
      <c r="F3274" s="193">
        <f>IFERROR(_xll.qlIndexFixing(IndexON,D3274,TRUE,_xll.ohTrigger(RecalcTrigger,TriggerON)),NA())</f>
        <v>1.3165044280407656E-2</v>
      </c>
      <c r="H3274" s="42">
        <f>_xll.qlCalendarAdvance(Calendar,$H3273,B3274,"f",FALSE)</f>
        <v>62429</v>
      </c>
      <c r="I3274" s="177">
        <f>_xll.qlInterestRateIndexValueDate(Index1M,$H3274)</f>
        <v>62431</v>
      </c>
      <c r="J3274" s="182">
        <f>IFERROR(_xll.qlIndexFixing(Index1M,$H3274,TRUE,_xll.ohTrigger(RecalcTrigger,Trigger1M)),NA())</f>
        <v>1.3138173272354003E-2</v>
      </c>
      <c r="K3274" s="44">
        <f>IFERROR(_xll.qlIndexFixing(Index3M,H3274,TRUE,_xll.ohTrigger(RecalcTrigger,Trigger3M)),NA())</f>
        <v>1.3369816291048942E-2</v>
      </c>
      <c r="L3274" s="44">
        <f>IFERROR(_xll.qlIndexFixing(Index6M,$H3274,TRUE,_xll.ohTrigger(RecalcTrigger,Trigger6M)),NA())</f>
        <v>1.3381095506830382E-2</v>
      </c>
      <c r="M3274" s="183">
        <f>IFERROR(_xll.qlIndexFixing(Index1Y,$H3274,TRUE,_xll.ohTrigger(RecalcTrigger,Trigger1Y)),NA())</f>
        <v>1.3804686081861577E-2</v>
      </c>
      <c r="N3274" s="182">
        <f>IFERROR(_xll.qlIndexFixing(ONIndex1M,I3274,TRUE,_xll.ohTrigger(RecalcTrigger,Trigger1M)),NA())</f>
        <v>1.3125203721555678E-2</v>
      </c>
      <c r="O3274" s="44">
        <f>IFERROR(_xll.qlIndexFixing(ONIndex3M,I3274,TRUE,_xll.ohTrigger(RecalcTrigger,Trigger3M)),NA())</f>
        <v>1.3319756112872838E-2</v>
      </c>
      <c r="P3274" s="44">
        <f>IFERROR(_xll.qlIndexFixing(ONIndex6M,I3274,TRUE,_xll.ohTrigger(RecalcTrigger,Trigger6M)),NA())</f>
        <v>1.3299940874222926E-2</v>
      </c>
      <c r="Q3274" s="183">
        <f>IFERROR(_xll.qlIndexFixing(ONIndex1Y,I3274,TRUE,_xll.ohTrigger(RecalcTrigger,Trigger1Y)),NA())</f>
        <v>1.3604663821737972E-2</v>
      </c>
    </row>
    <row r="3275" spans="2:17" x14ac:dyDescent="0.2">
      <c r="B3275" s="39" t="s">
        <v>42</v>
      </c>
      <c r="D3275" s="42">
        <f>_xll.qlCalendarAdvance(Calendar,$D3274,B3275,"f",FALSE)</f>
        <v>62436</v>
      </c>
      <c r="E3275" s="177">
        <f>_xll.qlInterestRateIndexValueDate(IndexON,D3275)</f>
        <v>62436</v>
      </c>
      <c r="F3275" s="193">
        <f>IFERROR(_xll.qlIndexFixing(IndexON,D3275,TRUE,_xll.ohTrigger(RecalcTrigger,TriggerON)),NA())</f>
        <v>1.3168064718387384E-2</v>
      </c>
      <c r="H3275" s="42">
        <f>_xll.qlCalendarAdvance(Calendar,$H3274,B3275,"f",FALSE)</f>
        <v>62436</v>
      </c>
      <c r="I3275" s="177">
        <f>_xll.qlInterestRateIndexValueDate(Index1M,$H3275)</f>
        <v>62438</v>
      </c>
      <c r="J3275" s="182">
        <f>IFERROR(_xll.qlIndexFixing(Index1M,$H3275,TRUE,_xll.ohTrigger(RecalcTrigger,Trigger1M)),NA())</f>
        <v>1.3141543113724952E-2</v>
      </c>
      <c r="K3275" s="44">
        <f>IFERROR(_xll.qlIndexFixing(Index3M,H3275,TRUE,_xll.ohTrigger(RecalcTrigger,Trigger3M)),NA())</f>
        <v>1.3374640694430617E-2</v>
      </c>
      <c r="L3275" s="44">
        <f>IFERROR(_xll.qlIndexFixing(Index6M,$H3275,TRUE,_xll.ohTrigger(RecalcTrigger,Trigger6M)),NA())</f>
        <v>1.338400922129613E-2</v>
      </c>
      <c r="M3275" s="183">
        <f>IFERROR(_xll.qlIndexFixing(Index1Y,$H3275,TRUE,_xll.ohTrigger(RecalcTrigger,Trigger1Y)),NA())</f>
        <v>1.3808722304508863E-2</v>
      </c>
      <c r="N3275" s="182">
        <f>IFERROR(_xll.qlIndexFixing(ONIndex1M,I3275,TRUE,_xll.ohTrigger(RecalcTrigger,Trigger1M)),NA())</f>
        <v>1.3128586711363965E-2</v>
      </c>
      <c r="O3275" s="44">
        <f>IFERROR(_xll.qlIndexFixing(ONIndex3M,I3275,TRUE,_xll.ohTrigger(RecalcTrigger,Trigger3M)),NA())</f>
        <v>1.3324651771391416E-2</v>
      </c>
      <c r="P3275" s="44">
        <f>IFERROR(_xll.qlIndexFixing(ONIndex6M,I3275,TRUE,_xll.ohTrigger(RecalcTrigger,Trigger6M)),NA())</f>
        <v>1.3302964140979867E-2</v>
      </c>
      <c r="Q3275" s="183">
        <f>IFERROR(_xll.qlIndexFixing(ONIndex1Y,I3275,TRUE,_xll.ohTrigger(RecalcTrigger,Trigger1Y)),NA())</f>
        <v>1.3609020472937772E-2</v>
      </c>
    </row>
    <row r="3276" spans="2:17" x14ac:dyDescent="0.2">
      <c r="B3276" s="39" t="s">
        <v>42</v>
      </c>
      <c r="D3276" s="42">
        <f>_xll.qlCalendarAdvance(Calendar,$D3275,B3276,"f",FALSE)</f>
        <v>62443</v>
      </c>
      <c r="E3276" s="177">
        <f>_xll.qlInterestRateIndexValueDate(IndexON,D3276)</f>
        <v>62443</v>
      </c>
      <c r="F3276" s="193">
        <f>IFERROR(_xll.qlIndexFixing(IndexON,D3276,TRUE,_xll.ohTrigger(RecalcTrigger,TriggerON)),NA())</f>
        <v>1.3171075994495851E-2</v>
      </c>
      <c r="H3276" s="42">
        <f>_xll.qlCalendarAdvance(Calendar,$H3275,B3276,"f",FALSE)</f>
        <v>62443</v>
      </c>
      <c r="I3276" s="177">
        <f>_xll.qlInterestRateIndexValueDate(Index1M,$H3276)</f>
        <v>62445</v>
      </c>
      <c r="J3276" s="182">
        <f>IFERROR(_xll.qlIndexFixing(Index1M,$H3276,TRUE,_xll.ohTrigger(RecalcTrigger,Trigger1M)),NA())</f>
        <v>1.3144902607080955E-2</v>
      </c>
      <c r="K3276" s="44">
        <f>IFERROR(_xll.qlIndexFixing(Index3M,H3276,TRUE,_xll.ohTrigger(RecalcTrigger,Trigger3M)),NA())</f>
        <v>1.3379449927041875E-2</v>
      </c>
      <c r="L3276" s="44">
        <f>IFERROR(_xll.qlIndexFixing(Index6M,$H3276,TRUE,_xll.ohTrigger(RecalcTrigger,Trigger6M)),NA())</f>
        <v>1.338691227072511E-2</v>
      </c>
      <c r="M3276" s="183">
        <f>IFERROR(_xll.qlIndexFixing(Index1Y,$H3276,TRUE,_xll.ohTrigger(RecalcTrigger,Trigger1Y)),NA())</f>
        <v>1.3812743306123167E-2</v>
      </c>
      <c r="N3276" s="182">
        <f>IFERROR(_xll.qlIndexFixing(ONIndex1M,I3276,TRUE,_xll.ohTrigger(RecalcTrigger,Trigger1M)),NA())</f>
        <v>1.3131959396375237E-2</v>
      </c>
      <c r="O3276" s="44">
        <f>IFERROR(_xll.qlIndexFixing(ONIndex3M,I3276,TRUE,_xll.ohTrigger(RecalcTrigger,Trigger3M)),NA())</f>
        <v>1.3329532469716909E-2</v>
      </c>
      <c r="P3276" s="44">
        <f>IFERROR(_xll.qlIndexFixing(ONIndex6M,I3276,TRUE,_xll.ohTrigger(RecalcTrigger,Trigger6M)),NA())</f>
        <v>1.3305978381197292E-2</v>
      </c>
      <c r="Q3276" s="183">
        <f>IFERROR(_xll.qlIndexFixing(ONIndex1Y,I3276,TRUE,_xll.ohTrigger(RecalcTrigger,Trigger1Y)),NA())</f>
        <v>1.361336279631864E-2</v>
      </c>
    </row>
    <row r="3277" spans="2:17" x14ac:dyDescent="0.2">
      <c r="B3277" s="39" t="s">
        <v>42</v>
      </c>
      <c r="D3277" s="42">
        <f>_xll.qlCalendarAdvance(Calendar,$D3276,B3277,"f",FALSE)</f>
        <v>62450</v>
      </c>
      <c r="E3277" s="177">
        <f>_xll.qlInterestRateIndexValueDate(IndexON,D3277)</f>
        <v>62450</v>
      </c>
      <c r="F3277" s="193">
        <f>IFERROR(_xll.qlIndexFixing(IndexON,D3277,TRUE,_xll.ohTrigger(RecalcTrigger,TriggerON)),NA())</f>
        <v>1.3174078091147123E-2</v>
      </c>
      <c r="H3277" s="42">
        <f>_xll.qlCalendarAdvance(Calendar,$H3276,B3277,"f",FALSE)</f>
        <v>62450</v>
      </c>
      <c r="I3277" s="177">
        <f>_xll.qlInterestRateIndexValueDate(Index1M,$H3277)</f>
        <v>62456</v>
      </c>
      <c r="J3277" s="182">
        <f>IFERROR(_xll.qlIndexFixing(Index1M,$H3277,TRUE,_xll.ohTrigger(RecalcTrigger,Trigger1M)),NA())</f>
        <v>1.3149682887419056E-2</v>
      </c>
      <c r="K3277" s="44">
        <f>IFERROR(_xll.qlIndexFixing(Index3M,H3277,TRUE,_xll.ohTrigger(RecalcTrigger,Trigger3M)),NA())</f>
        <v>1.3387564093806772E-2</v>
      </c>
      <c r="L3277" s="44">
        <f>IFERROR(_xll.qlIndexFixing(Index6M,$H3277,TRUE,_xll.ohTrigger(RecalcTrigger,Trigger6M)),NA())</f>
        <v>1.3391452486632958E-2</v>
      </c>
      <c r="M3277" s="183">
        <f>IFERROR(_xll.qlIndexFixing(Index1Y,$H3277,TRUE,_xll.ohTrigger(RecalcTrigger,Trigger1Y)),NA())</f>
        <v>1.3819031202712547E-2</v>
      </c>
      <c r="N3277" s="182">
        <f>IFERROR(_xll.qlIndexFixing(ONIndex1M,I3277,TRUE,_xll.ohTrigger(RecalcTrigger,Trigger1M)),NA())</f>
        <v>1.3136759745453475E-2</v>
      </c>
      <c r="O3277" s="44">
        <f>IFERROR(_xll.qlIndexFixing(ONIndex3M,I3277,TRUE,_xll.ohTrigger(RecalcTrigger,Trigger3M)),NA())</f>
        <v>1.3336379273281018E-2</v>
      </c>
      <c r="P3277" s="44">
        <f>IFERROR(_xll.qlIndexFixing(ONIndex6M,I3277,TRUE,_xll.ohTrigger(RecalcTrigger,Trigger6M)),NA())</f>
        <v>1.3310299262889735E-2</v>
      </c>
      <c r="Q3277" s="183">
        <f>IFERROR(_xll.qlIndexFixing(ONIndex1Y,I3277,TRUE,_xll.ohTrigger(RecalcTrigger,Trigger1Y)),NA())</f>
        <v>1.3619490562133407E-2</v>
      </c>
    </row>
    <row r="3278" spans="2:17" x14ac:dyDescent="0.2">
      <c r="B3278" s="39" t="s">
        <v>42</v>
      </c>
      <c r="D3278" s="42">
        <f>_xll.qlCalendarAdvance(Calendar,$D3277,B3278,"f",FALSE)</f>
        <v>62457</v>
      </c>
      <c r="E3278" s="177">
        <f>_xll.qlInterestRateIndexValueDate(IndexON,D3278)</f>
        <v>62457</v>
      </c>
      <c r="F3278" s="193">
        <f>IFERROR(_xll.qlIndexFixing(IndexON,D3278,TRUE,_xll.ohTrigger(RecalcTrigger,TriggerON)),NA())</f>
        <v>1.317707099051546E-2</v>
      </c>
      <c r="H3278" s="42">
        <f>_xll.qlCalendarAdvance(Calendar,$H3277,B3278,"f",FALSE)</f>
        <v>62457</v>
      </c>
      <c r="I3278" s="177">
        <f>_xll.qlInterestRateIndexValueDate(Index1M,$H3278)</f>
        <v>62460</v>
      </c>
      <c r="J3278" s="182">
        <f>IFERROR(_xll.qlIndexFixing(Index1M,$H3278,TRUE,_xll.ohTrigger(RecalcTrigger,Trigger1M)),NA())</f>
        <v>1.3151588970939753E-2</v>
      </c>
      <c r="K3278" s="44">
        <f>IFERROR(_xll.qlIndexFixing(Index3M,H3278,TRUE,_xll.ohTrigger(RecalcTrigger,Trigger3M)),NA())</f>
        <v>1.3389704205979847E-2</v>
      </c>
      <c r="L3278" s="44">
        <f>IFERROR(_xll.qlIndexFixing(Index6M,$H3278,TRUE,_xll.ohTrigger(RecalcTrigger,Trigger6M)),NA())</f>
        <v>1.3392646288591693E-2</v>
      </c>
      <c r="M3278" s="183">
        <f>IFERROR(_xll.qlIndexFixing(Index1Y,$H3278,TRUE,_xll.ohTrigger(RecalcTrigger,Trigger1Y)),NA())</f>
        <v>1.3822386005436732E-2</v>
      </c>
      <c r="N3278" s="182">
        <f>IFERROR(_xll.qlIndexFixing(ONIndex1M,I3278,TRUE,_xll.ohTrigger(RecalcTrigger,Trigger1M)),NA())</f>
        <v>1.3139151786578651E-2</v>
      </c>
      <c r="O3278" s="44">
        <f>IFERROR(_xll.qlIndexFixing(ONIndex3M,I3278,TRUE,_xll.ohTrigger(RecalcTrigger,Trigger3M)),NA())</f>
        <v>1.333994059895538E-2</v>
      </c>
      <c r="P3278" s="44">
        <f>IFERROR(_xll.qlIndexFixing(ONIndex6M,I3278,TRUE,_xll.ohTrigger(RecalcTrigger,Trigger6M)),NA())</f>
        <v>1.3312403543039864E-2</v>
      </c>
      <c r="Q3278" s="183">
        <f>IFERROR(_xll.qlIndexFixing(ONIndex1Y,I3278,TRUE,_xll.ohTrigger(RecalcTrigger,Trigger1Y)),NA())</f>
        <v>1.3622619400122105E-2</v>
      </c>
    </row>
    <row r="3279" spans="2:17" x14ac:dyDescent="0.2">
      <c r="B3279" s="39" t="s">
        <v>42</v>
      </c>
      <c r="D3279" s="42">
        <f>_xll.qlCalendarAdvance(Calendar,$D3278,B3279,"f",FALSE)</f>
        <v>62464</v>
      </c>
      <c r="E3279" s="177">
        <f>_xll.qlInterestRateIndexValueDate(IndexON,D3279)</f>
        <v>62464</v>
      </c>
      <c r="F3279" s="193">
        <f>IFERROR(_xll.qlIndexFixing(IndexON,D3279,TRUE,_xll.ohTrigger(RecalcTrigger,TriggerON)),NA())</f>
        <v>1.3180054675174802E-2</v>
      </c>
      <c r="H3279" s="42">
        <f>_xll.qlCalendarAdvance(Calendar,$H3278,B3279,"f",FALSE)</f>
        <v>62464</v>
      </c>
      <c r="I3279" s="177">
        <f>_xll.qlInterestRateIndexValueDate(Index1M,$H3279)</f>
        <v>62466</v>
      </c>
      <c r="J3279" s="182">
        <f>IFERROR(_xll.qlIndexFixing(Index1M,$H3279,TRUE,_xll.ohTrigger(RecalcTrigger,Trigger1M)),NA())</f>
        <v>1.3154918800880322E-2</v>
      </c>
      <c r="K3279" s="44">
        <f>IFERROR(_xll.qlIndexFixing(Index3M,H3279,TRUE,_xll.ohTrigger(RecalcTrigger,Trigger3M)),NA())</f>
        <v>1.3393786311514333E-2</v>
      </c>
      <c r="L3279" s="44">
        <f>IFERROR(_xll.qlIndexFixing(Index6M,$H3279,TRUE,_xll.ohTrigger(RecalcTrigger,Trigger6M)),NA())</f>
        <v>1.3395106810247288E-2</v>
      </c>
      <c r="M3279" s="183">
        <f>IFERROR(_xll.qlIndexFixing(Index1Y,$H3279,TRUE,_xll.ohTrigger(RecalcTrigger,Trigger1Y)),NA())</f>
        <v>1.3824714703990047E-2</v>
      </c>
      <c r="N3279" s="182">
        <f>IFERROR(_xll.qlIndexFixing(ONIndex1M,I3279,TRUE,_xll.ohTrigger(RecalcTrigger,Trigger1M)),NA())</f>
        <v>1.3142015424705278E-2</v>
      </c>
      <c r="O3279" s="44">
        <f>IFERROR(_xll.qlIndexFixing(ONIndex3M,I3279,TRUE,_xll.ohTrigger(RecalcTrigger,Trigger3M)),NA())</f>
        <v>1.3344084515765076E-2</v>
      </c>
      <c r="P3279" s="44">
        <f>IFERROR(_xll.qlIndexFixing(ONIndex6M,I3279,TRUE,_xll.ohTrigger(RecalcTrigger,Trigger6M)),NA())</f>
        <v>1.3314960120389685E-2</v>
      </c>
      <c r="Q3279" s="183">
        <f>IFERROR(_xll.qlIndexFixing(ONIndex1Y,I3279,TRUE,_xll.ohTrigger(RecalcTrigger,Trigger1Y)),NA())</f>
        <v>1.3626303524088001E-2</v>
      </c>
    </row>
    <row r="3280" spans="2:17" x14ac:dyDescent="0.2">
      <c r="B3280" s="39" t="s">
        <v>42</v>
      </c>
      <c r="D3280" s="42">
        <f>_xll.qlCalendarAdvance(Calendar,$D3279,B3280,"f",FALSE)</f>
        <v>62471</v>
      </c>
      <c r="E3280" s="177">
        <f>_xll.qlInterestRateIndexValueDate(IndexON,D3280)</f>
        <v>62471</v>
      </c>
      <c r="F3280" s="193">
        <f>IFERROR(_xll.qlIndexFixing(IndexON,D3280,TRUE,_xll.ohTrigger(RecalcTrigger,TriggerON)),NA())</f>
        <v>1.3183029127459278E-2</v>
      </c>
      <c r="H3280" s="42">
        <f>_xll.qlCalendarAdvance(Calendar,$H3279,B3280,"f",FALSE)</f>
        <v>62471</v>
      </c>
      <c r="I3280" s="177">
        <f>_xll.qlInterestRateIndexValueDate(Index1M,$H3280)</f>
        <v>62473</v>
      </c>
      <c r="J3280" s="182">
        <f>IFERROR(_xll.qlIndexFixing(Index1M,$H3280,TRUE,_xll.ohTrigger(RecalcTrigger,Trigger1M)),NA())</f>
        <v>1.3158236704002568E-2</v>
      </c>
      <c r="K3280" s="44">
        <f>IFERROR(_xll.qlIndexFixing(Index3M,H3280,TRUE,_xll.ohTrigger(RecalcTrigger,Trigger3M)),NA())</f>
        <v>1.339853457230511E-2</v>
      </c>
      <c r="L3280" s="44">
        <f>IFERROR(_xll.qlIndexFixing(Index6M,$H3280,TRUE,_xll.ohTrigger(RecalcTrigger,Trigger6M)),NA())</f>
        <v>1.3397967361394402E-2</v>
      </c>
      <c r="M3280" s="183">
        <f>IFERROR(_xll.qlIndexFixing(Index1Y,$H3280,TRUE,_xll.ohTrigger(RecalcTrigger,Trigger1Y)),NA())</f>
        <v>1.3828674540694063E-2</v>
      </c>
      <c r="N3280" s="182">
        <f>IFERROR(_xll.qlIndexFixing(ONIndex1M,I3280,TRUE,_xll.ohTrigger(RecalcTrigger,Trigger1M)),NA())</f>
        <v>1.3145346692686743E-2</v>
      </c>
      <c r="O3280" s="44">
        <f>IFERROR(_xll.qlIndexFixing(ONIndex3M,I3280,TRUE,_xll.ohTrigger(RecalcTrigger,Trigger3M)),NA())</f>
        <v>1.334890508562836E-2</v>
      </c>
      <c r="P3280" s="44">
        <f>IFERROR(_xll.qlIndexFixing(ONIndex6M,I3280,TRUE,_xll.ohTrigger(RecalcTrigger,Trigger6M)),NA())</f>
        <v>1.3317933028389461E-2</v>
      </c>
      <c r="Q3280" s="183">
        <f>IFERROR(_xll.qlIndexFixing(ONIndex1Y,I3280,TRUE,_xll.ohTrigger(RecalcTrigger,Trigger1Y)),NA())</f>
        <v>1.3630588260813425E-2</v>
      </c>
    </row>
    <row r="3281" spans="2:17" x14ac:dyDescent="0.2">
      <c r="B3281" s="39" t="s">
        <v>42</v>
      </c>
      <c r="D3281" s="42">
        <f>_xll.qlCalendarAdvance(Calendar,$D3280,B3281,"f",FALSE)</f>
        <v>62478</v>
      </c>
      <c r="E3281" s="177">
        <f>_xll.qlInterestRateIndexValueDate(IndexON,D3281)</f>
        <v>62478</v>
      </c>
      <c r="F3281" s="193">
        <f>IFERROR(_xll.qlIndexFixing(IndexON,D3281,TRUE,_xll.ohTrigger(RecalcTrigger,TriggerON)),NA())</f>
        <v>1.3185994329782957E-2</v>
      </c>
      <c r="H3281" s="42">
        <f>_xll.qlCalendarAdvance(Calendar,$H3280,B3281,"f",FALSE)</f>
        <v>62478</v>
      </c>
      <c r="I3281" s="177">
        <f>_xll.qlInterestRateIndexValueDate(Index1M,$H3281)</f>
        <v>62480</v>
      </c>
      <c r="J3281" s="182">
        <f>IFERROR(_xll.qlIndexFixing(Index1M,$H3281,TRUE,_xll.ohTrigger(RecalcTrigger,Trigger1M)),NA())</f>
        <v>1.3161544160021632E-2</v>
      </c>
      <c r="K3281" s="44">
        <f>IFERROR(_xll.qlIndexFixing(Index3M,H3281,TRUE,_xll.ohTrigger(RecalcTrigger,Trigger3M)),NA())</f>
        <v>1.3403267517952955E-2</v>
      </c>
      <c r="L3281" s="44">
        <f>IFERROR(_xll.qlIndexFixing(Index6M,$H3281,TRUE,_xll.ohTrigger(RecalcTrigger,Trigger6M)),NA())</f>
        <v>1.3400817062184E-2</v>
      </c>
      <c r="M3281" s="183">
        <f>IFERROR(_xll.qlIndexFixing(Index1Y,$H3281,TRUE,_xll.ohTrigger(RecalcTrigger,Trigger1Y)),NA())</f>
        <v>1.3832619015977012E-2</v>
      </c>
      <c r="N3281" s="182">
        <f>IFERROR(_xll.qlIndexFixing(ONIndex1M,I3281,TRUE,_xll.ohTrigger(RecalcTrigger,Trigger1M)),NA())</f>
        <v>1.3148667556910354E-2</v>
      </c>
      <c r="O3281" s="44">
        <f>IFERROR(_xll.qlIndexFixing(ONIndex3M,I3281,TRUE,_xll.ohTrigger(RecalcTrigger,Trigger3M)),NA())</f>
        <v>1.33537105517334E-2</v>
      </c>
      <c r="P3281" s="44">
        <f>IFERROR(_xll.qlIndexFixing(ONIndex6M,I3281,TRUE,_xll.ohTrigger(RecalcTrigger,Trigger6M)),NA())</f>
        <v>1.3320895400177335E-2</v>
      </c>
      <c r="Q3281" s="183">
        <f>IFERROR(_xll.qlIndexFixing(ONIndex1Y,I3281,TRUE,_xll.ohTrigger(RecalcTrigger,Trigger1Y)),NA())</f>
        <v>1.3634858532229899E-2</v>
      </c>
    </row>
    <row r="3282" spans="2:17" x14ac:dyDescent="0.2">
      <c r="B3282" s="39" t="s">
        <v>42</v>
      </c>
      <c r="D3282" s="42">
        <f>_xll.qlCalendarAdvance(Calendar,$D3281,B3282,"f",FALSE)</f>
        <v>62485</v>
      </c>
      <c r="E3282" s="177">
        <f>_xll.qlInterestRateIndexValueDate(IndexON,D3282)</f>
        <v>62485</v>
      </c>
      <c r="F3282" s="193">
        <f>IFERROR(_xll.qlIndexFixing(IndexON,D3282,TRUE,_xll.ohTrigger(RecalcTrigger,TriggerON)),NA())</f>
        <v>1.3188950264320098E-2</v>
      </c>
      <c r="H3282" s="42">
        <f>_xll.qlCalendarAdvance(Calendar,$H3281,B3282,"f",FALSE)</f>
        <v>62485</v>
      </c>
      <c r="I3282" s="177">
        <f>_xll.qlInterestRateIndexValueDate(Index1M,$H3282)</f>
        <v>62487</v>
      </c>
      <c r="J3282" s="182">
        <f>IFERROR(_xll.qlIndexFixing(Index1M,$H3282,TRUE,_xll.ohTrigger(RecalcTrigger,Trigger1M)),NA())</f>
        <v>1.3163415412354803E-2</v>
      </c>
      <c r="K3282" s="44">
        <f>IFERROR(_xll.qlIndexFixing(Index3M,H3282,TRUE,_xll.ohTrigger(RecalcTrigger,Trigger3M)),NA())</f>
        <v>1.3407985119586741E-2</v>
      </c>
      <c r="L3282" s="44">
        <f>IFERROR(_xll.qlIndexFixing(Index6M,$H3282,TRUE,_xll.ohTrigger(RecalcTrigger,Trigger6M)),NA())</f>
        <v>1.3403655892397996E-2</v>
      </c>
      <c r="M3282" s="183">
        <f>IFERROR(_xll.qlIndexFixing(Index1Y,$H3282,TRUE,_xll.ohTrigger(RecalcTrigger,Trigger1Y)),NA())</f>
        <v>1.3836548101761629E-2</v>
      </c>
      <c r="N3282" s="182">
        <f>IFERROR(_xll.qlIndexFixing(ONIndex1M,I3282,TRUE,_xll.ohTrigger(RecalcTrigger,Trigger1M)),NA())</f>
        <v>1.3151977997711839E-2</v>
      </c>
      <c r="O3282" s="44">
        <f>IFERROR(_xll.qlIndexFixing(ONIndex3M,I3282,TRUE,_xll.ohTrigger(RecalcTrigger,Trigger3M)),NA())</f>
        <v>1.3358500885143343E-2</v>
      </c>
      <c r="P3282" s="44">
        <f>IFERROR(_xll.qlIndexFixing(ONIndex6M,I3282,TRUE,_xll.ohTrigger(RecalcTrigger,Trigger6M)),NA())</f>
        <v>1.3323847216009099E-2</v>
      </c>
      <c r="Q3282" s="183">
        <f>IFERROR(_xll.qlIndexFixing(ONIndex1Y,I3282,TRUE,_xll.ohTrigger(RecalcTrigger,Trigger1Y)),NA())</f>
        <v>1.3639114310759481E-2</v>
      </c>
    </row>
    <row r="3283" spans="2:17" x14ac:dyDescent="0.2">
      <c r="B3283" s="39" t="s">
        <v>42</v>
      </c>
      <c r="D3283" s="42">
        <f>_xll.qlCalendarAdvance(Calendar,$D3282,B3283,"f",FALSE)</f>
        <v>62492</v>
      </c>
      <c r="E3283" s="177">
        <f>_xll.qlInterestRateIndexValueDate(IndexON,D3283)</f>
        <v>62492</v>
      </c>
      <c r="F3283" s="193">
        <f>IFERROR(_xll.qlIndexFixing(IndexON,D3283,TRUE,_xll.ohTrigger(RecalcTrigger,TriggerON)),NA())</f>
        <v>1.3191896913724577E-2</v>
      </c>
      <c r="H3283" s="42">
        <f>_xll.qlCalendarAdvance(Calendar,$H3282,B3283,"f",FALSE)</f>
        <v>62492</v>
      </c>
      <c r="I3283" s="177">
        <f>_xll.qlInterestRateIndexValueDate(Index1M,$H3283)</f>
        <v>62494</v>
      </c>
      <c r="J3283" s="182">
        <f>IFERROR(_xll.qlIndexFixing(Index1M,$H3283,TRUE,_xll.ohTrigger(RecalcTrigger,Trigger1M)),NA())</f>
        <v>1.3166229093643749E-2</v>
      </c>
      <c r="K3283" s="44">
        <f>IFERROR(_xll.qlIndexFixing(Index3M,H3283,TRUE,_xll.ohTrigger(RecalcTrigger,Trigger3M)),NA())</f>
        <v>1.3412104763046964E-2</v>
      </c>
      <c r="L3283" s="44">
        <f>IFERROR(_xll.qlIndexFixing(Index6M,$H3283,TRUE,_xll.ohTrigger(RecalcTrigger,Trigger6M)),NA())</f>
        <v>1.3406483831819195E-2</v>
      </c>
      <c r="M3283" s="183">
        <f>IFERROR(_xll.qlIndexFixing(Index1Y,$H3283,TRUE,_xll.ohTrigger(RecalcTrigger,Trigger1Y)),NA())</f>
        <v>1.3840461769971085E-2</v>
      </c>
      <c r="N3283" s="182">
        <f>IFERROR(_xll.qlIndexFixing(ONIndex1M,I3283,TRUE,_xll.ohTrigger(RecalcTrigger,Trigger1M)),NA())</f>
        <v>1.315527799518712E-2</v>
      </c>
      <c r="O3283" s="44">
        <f>IFERROR(_xll.qlIndexFixing(ONIndex3M,I3283,TRUE,_xll.ohTrigger(RecalcTrigger,Trigger3M)),NA())</f>
        <v>1.3363276057161144E-2</v>
      </c>
      <c r="P3283" s="44">
        <f>IFERROR(_xll.qlIndexFixing(ONIndex6M,I3283,TRUE,_xll.ohTrigger(RecalcTrigger,Trigger6M)),NA())</f>
        <v>1.3326788455820804E-2</v>
      </c>
      <c r="Q3283" s="183">
        <f>IFERROR(_xll.qlIndexFixing(ONIndex1Y,I3283,TRUE,_xll.ohTrigger(RecalcTrigger,Trigger1Y)),NA())</f>
        <v>1.364335556890417E-2</v>
      </c>
    </row>
    <row r="3284" spans="2:17" x14ac:dyDescent="0.2">
      <c r="B3284" s="39" t="s">
        <v>42</v>
      </c>
      <c r="D3284" s="42">
        <f>_xll.qlCalendarAdvance(Calendar,$D3283,B3284,"f",FALSE)</f>
        <v>62499</v>
      </c>
      <c r="E3284" s="177">
        <f>_xll.qlInterestRateIndexValueDate(IndexON,D3284)</f>
        <v>62499</v>
      </c>
      <c r="F3284" s="193">
        <f>IFERROR(_xll.qlIndexFixing(IndexON,D3284,TRUE,_xll.ohTrigger(RecalcTrigger,TriggerON)),NA())</f>
        <v>1.3194834260330524E-2</v>
      </c>
      <c r="H3284" s="42">
        <f>_xll.qlCalendarAdvance(Calendar,$H3283,B3284,"f",FALSE)</f>
        <v>62499</v>
      </c>
      <c r="I3284" s="177">
        <f>_xll.qlInterestRateIndexValueDate(Index1M,$H3284)</f>
        <v>62501</v>
      </c>
      <c r="J3284" s="182">
        <f>IFERROR(_xll.qlIndexFixing(Index1M,$H3284,TRUE,_xll.ohTrigger(RecalcTrigger,Trigger1M)),NA())</f>
        <v>1.3169507617921523E-2</v>
      </c>
      <c r="K3284" s="44">
        <f>IFERROR(_xll.qlIndexFixing(Index3M,H3284,TRUE,_xll.ohTrigger(RecalcTrigger,Trigger3M)),NA())</f>
        <v>1.3416792521112733E-2</v>
      </c>
      <c r="L3284" s="44">
        <f>IFERROR(_xll.qlIndexFixing(Index6M,$H3284,TRUE,_xll.ohTrigger(RecalcTrigger,Trigger6M)),NA())</f>
        <v>1.3409300860230396E-2</v>
      </c>
      <c r="M3284" s="183">
        <f>IFERROR(_xll.qlIndexFixing(Index1Y,$H3284,TRUE,_xll.ohTrigger(RecalcTrigger,Trigger1Y)),NA())</f>
        <v>1.3844359992529425E-2</v>
      </c>
      <c r="N3284" s="182">
        <f>IFERROR(_xll.qlIndexFixing(ONIndex1M,I3284,TRUE,_xll.ohTrigger(RecalcTrigger,Trigger1M)),NA())</f>
        <v>1.3158567529591991E-2</v>
      </c>
      <c r="O3284" s="44">
        <f>IFERROR(_xll.qlIndexFixing(ONIndex3M,I3284,TRUE,_xll.ohTrigger(RecalcTrigger,Trigger3M)),NA())</f>
        <v>1.3368036039249631E-2</v>
      </c>
      <c r="P3284" s="44">
        <f>IFERROR(_xll.qlIndexFixing(ONIndex6M,I3284,TRUE,_xll.ohTrigger(RecalcTrigger,Trigger6M)),NA())</f>
        <v>1.3329719099388626E-2</v>
      </c>
      <c r="Q3284" s="183">
        <f>IFERROR(_xll.qlIndexFixing(ONIndex1Y,I3284,TRUE,_xll.ohTrigger(RecalcTrigger,Trigger1Y)),NA())</f>
        <v>1.3647582279006087E-2</v>
      </c>
    </row>
    <row r="3285" spans="2:17" x14ac:dyDescent="0.2">
      <c r="B3285" s="39" t="s">
        <v>42</v>
      </c>
      <c r="D3285" s="42">
        <f>_xll.qlCalendarAdvance(Calendar,$D3284,B3285,"f",FALSE)</f>
        <v>62506</v>
      </c>
      <c r="E3285" s="177">
        <f>_xll.qlInterestRateIndexValueDate(IndexON,D3285)</f>
        <v>62506</v>
      </c>
      <c r="F3285" s="193">
        <f>IFERROR(_xll.qlIndexFixing(IndexON,D3285,TRUE,_xll.ohTrigger(RecalcTrigger,TriggerON)),NA())</f>
        <v>1.319776228647207E-2</v>
      </c>
      <c r="H3285" s="42">
        <f>_xll.qlCalendarAdvance(Calendar,$H3284,B3285,"f",FALSE)</f>
        <v>62506</v>
      </c>
      <c r="I3285" s="177">
        <f>_xll.qlInterestRateIndexValueDate(Index1M,$H3285)</f>
        <v>62508</v>
      </c>
      <c r="J3285" s="182">
        <f>IFERROR(_xll.qlIndexFixing(Index1M,$H3285,TRUE,_xll.ohTrigger(RecalcTrigger,Trigger1M)),NA())</f>
        <v>1.3172775622908146E-2</v>
      </c>
      <c r="K3285" s="44">
        <f>IFERROR(_xll.qlIndexFixing(Index3M,H3285,TRUE,_xll.ohTrigger(RecalcTrigger,Trigger3M)),NA())</f>
        <v>1.3421464851118774E-2</v>
      </c>
      <c r="L3285" s="44">
        <f>IFERROR(_xll.qlIndexFixing(Index6M,$H3285,TRUE,_xll.ohTrigger(RecalcTrigger,Trigger6M)),NA())</f>
        <v>1.3412106957412639E-2</v>
      </c>
      <c r="M3285" s="183">
        <f>IFERROR(_xll.qlIndexFixing(Index1Y,$H3285,TRUE,_xll.ohTrigger(RecalcTrigger,Trigger1Y)),NA())</f>
        <v>1.3848242741360043E-2</v>
      </c>
      <c r="N3285" s="182">
        <f>IFERROR(_xll.qlIndexFixing(ONIndex1M,I3285,TRUE,_xll.ohTrigger(RecalcTrigger,Trigger1M)),NA())</f>
        <v>1.316184658110231E-2</v>
      </c>
      <c r="O3285" s="44">
        <f>IFERROR(_xll.qlIndexFixing(ONIndex3M,I3285,TRUE,_xll.ohTrigger(RecalcTrigger,Trigger3M)),NA())</f>
        <v>1.3372780802312079E-2</v>
      </c>
      <c r="P3285" s="44">
        <f>IFERROR(_xll.qlIndexFixing(ONIndex6M,I3285,TRUE,_xll.ohTrigger(RecalcTrigger,Trigger6M)),NA())</f>
        <v>1.3332639126888424E-2</v>
      </c>
      <c r="Q3285" s="183">
        <f>IFERROR(_xll.qlIndexFixing(ONIndex1Y,I3285,TRUE,_xll.ohTrigger(RecalcTrigger,Trigger1Y)),NA())</f>
        <v>1.3651794413647167E-2</v>
      </c>
    </row>
    <row r="3286" spans="2:17" x14ac:dyDescent="0.2">
      <c r="B3286" s="39" t="s">
        <v>42</v>
      </c>
      <c r="D3286" s="42">
        <f>_xll.qlCalendarAdvance(Calendar,$D3285,B3286,"f",FALSE)</f>
        <v>62513</v>
      </c>
      <c r="E3286" s="177">
        <f>_xll.qlInterestRateIndexValueDate(IndexON,D3286)</f>
        <v>62513</v>
      </c>
      <c r="F3286" s="193">
        <f>IFERROR(_xll.qlIndexFixing(IndexON,D3286,TRUE,_xll.ohTrigger(RecalcTrigger,TriggerON)),NA())</f>
        <v>1.3200680974403411E-2</v>
      </c>
      <c r="H3286" s="42">
        <f>_xll.qlCalendarAdvance(Calendar,$H3285,B3286,"f",FALSE)</f>
        <v>62513</v>
      </c>
      <c r="I3286" s="177">
        <f>_xll.qlInterestRateIndexValueDate(Index1M,$H3286)</f>
        <v>62515</v>
      </c>
      <c r="J3286" s="182">
        <f>IFERROR(_xll.qlIndexFixing(Index1M,$H3286,TRUE,_xll.ohTrigger(RecalcTrigger,Trigger1M)),NA())</f>
        <v>1.3176033088796604E-2</v>
      </c>
      <c r="K3286" s="44">
        <f>IFERROR(_xll.qlIndexFixing(Index3M,H3286,TRUE,_xll.ohTrigger(RecalcTrigger,Trigger3M)),NA())</f>
        <v>1.3426121724192002E-2</v>
      </c>
      <c r="L3286" s="44">
        <f>IFERROR(_xll.qlIndexFixing(Index6M,$H3286,TRUE,_xll.ohTrigger(RecalcTrigger,Trigger6M)),NA())</f>
        <v>1.3414902103148722E-2</v>
      </c>
      <c r="M3286" s="183">
        <f>IFERROR(_xll.qlIndexFixing(Index1Y,$H3286,TRUE,_xll.ohTrigger(RecalcTrigger,Trigger1Y)),NA())</f>
        <v>1.385210998838764E-2</v>
      </c>
      <c r="N3286" s="182">
        <f>IFERROR(_xll.qlIndexFixing(ONIndex1M,I3286,TRUE,_xll.ohTrigger(RecalcTrigger,Trigger1M)),NA())</f>
        <v>1.316511512997387E-2</v>
      </c>
      <c r="O3286" s="44">
        <f>IFERROR(_xll.qlIndexFixing(ONIndex3M,I3286,TRUE,_xll.ohTrigger(RecalcTrigger,Trigger3M)),NA())</f>
        <v>1.3377510317971186E-2</v>
      </c>
      <c r="P3286" s="44">
        <f>IFERROR(_xll.qlIndexFixing(ONIndex6M,I3286,TRUE,_xll.ohTrigger(RecalcTrigger,Trigger6M)),NA())</f>
        <v>1.3335548518256246E-2</v>
      </c>
      <c r="Q3286" s="183">
        <f>IFERROR(_xll.qlIndexFixing(ONIndex1Y,I3286,TRUE,_xll.ohTrigger(RecalcTrigger,Trigger1Y)),NA())</f>
        <v>1.365599194540934E-2</v>
      </c>
    </row>
    <row r="3287" spans="2:17" x14ac:dyDescent="0.2">
      <c r="B3287" s="39" t="s">
        <v>42</v>
      </c>
      <c r="D3287" s="42">
        <f>_xll.qlCalendarAdvance(Calendar,$D3286,B3287,"f",FALSE)</f>
        <v>62520</v>
      </c>
      <c r="E3287" s="177">
        <f>_xll.qlInterestRateIndexValueDate(IndexON,D3287)</f>
        <v>62520</v>
      </c>
      <c r="F3287" s="193">
        <f>IFERROR(_xll.qlIndexFixing(IndexON,D3287,TRUE,_xll.ohTrigger(RecalcTrigger,TriggerON)),NA())</f>
        <v>1.3203590306778423E-2</v>
      </c>
      <c r="H3287" s="42">
        <f>_xll.qlCalendarAdvance(Calendar,$H3286,B3287,"f",FALSE)</f>
        <v>62520</v>
      </c>
      <c r="I3287" s="177">
        <f>_xll.qlInterestRateIndexValueDate(Index1M,$H3287)</f>
        <v>62522</v>
      </c>
      <c r="J3287" s="182">
        <f>IFERROR(_xll.qlIndexFixing(Index1M,$H3287,TRUE,_xll.ohTrigger(RecalcTrigger,Trigger1M)),NA())</f>
        <v>1.3181168397224385E-2</v>
      </c>
      <c r="K3287" s="44">
        <f>IFERROR(_xll.qlIndexFixing(Index3M,H3287,TRUE,_xll.ohTrigger(RecalcTrigger,Trigger3M)),NA())</f>
        <v>1.3432499421396687E-2</v>
      </c>
      <c r="L3287" s="44">
        <f>IFERROR(_xll.qlIndexFixing(Index6M,$H3287,TRUE,_xll.ohTrigger(RecalcTrigger,Trigger6M)),NA())</f>
        <v>1.3419908488146321E-2</v>
      </c>
      <c r="M3287" s="183">
        <f>IFERROR(_xll.qlIndexFixing(Index1Y,$H3287,TRUE,_xll.ohTrigger(RecalcTrigger,Trigger1Y)),NA())</f>
        <v>1.38575522699991E-2</v>
      </c>
      <c r="N3287" s="182">
        <f>IFERROR(_xll.qlIndexFixing(ONIndex1M,I3287,TRUE,_xll.ohTrigger(RecalcTrigger,Trigger1M)),NA())</f>
        <v>1.3168373156462465E-2</v>
      </c>
      <c r="O3287" s="44">
        <f>IFERROR(_xll.qlIndexFixing(ONIndex3M,I3287,TRUE,_xll.ohTrigger(RecalcTrigger,Trigger3M)),NA())</f>
        <v>1.3382224557370037E-2</v>
      </c>
      <c r="P3287" s="44">
        <f>IFERROR(_xll.qlIndexFixing(ONIndex6M,I3287,TRUE,_xll.ohTrigger(RecalcTrigger,Trigger6M)),NA())</f>
        <v>1.3338447253268271E-2</v>
      </c>
      <c r="Q3287" s="183">
        <f>IFERROR(_xll.qlIndexFixing(ONIndex1Y,I3287,TRUE,_xll.ohTrigger(RecalcTrigger,Trigger1Y)),NA())</f>
        <v>1.3660174846714668E-2</v>
      </c>
    </row>
    <row r="3288" spans="2:17" x14ac:dyDescent="0.2">
      <c r="B3288" s="39" t="s">
        <v>42</v>
      </c>
      <c r="D3288" s="42">
        <f>_xll.qlCalendarAdvance(Calendar,$D3287,B3288,"f",FALSE)</f>
        <v>62527</v>
      </c>
      <c r="E3288" s="177">
        <f>_xll.qlInterestRateIndexValueDate(IndexON,D3288)</f>
        <v>62527</v>
      </c>
      <c r="F3288" s="193">
        <f>IFERROR(_xll.qlIndexFixing(IndexON,D3288,TRUE,_xll.ohTrigger(RecalcTrigger,TriggerON)),NA())</f>
        <v>1.3206490265771365E-2</v>
      </c>
      <c r="H3288" s="42">
        <f>_xll.qlCalendarAdvance(Calendar,$H3287,B3288,"f",FALSE)</f>
        <v>62527</v>
      </c>
      <c r="I3288" s="177">
        <f>_xll.qlInterestRateIndexValueDate(Index1M,$H3288)</f>
        <v>62529</v>
      </c>
      <c r="J3288" s="182">
        <f>IFERROR(_xll.qlIndexFixing(Index1M,$H3288,TRUE,_xll.ohTrigger(RecalcTrigger,Trigger1M)),NA())</f>
        <v>1.3184402168645026E-2</v>
      </c>
      <c r="K3288" s="44">
        <f>IFERROR(_xll.qlIndexFixing(Index3M,H3288,TRUE,_xll.ohTrigger(RecalcTrigger,Trigger3M)),NA())</f>
        <v>1.3437122469010111E-2</v>
      </c>
      <c r="L3288" s="44">
        <f>IFERROR(_xll.qlIndexFixing(Index6M,$H3288,TRUE,_xll.ohTrigger(RecalcTrigger,Trigger6M)),NA())</f>
        <v>1.34226782227351E-2</v>
      </c>
      <c r="M3288" s="183">
        <f>IFERROR(_xll.qlIndexFixing(Index1Y,$H3288,TRUE,_xll.ohTrigger(RecalcTrigger,Trigger1Y)),NA())</f>
        <v>1.3861385479006482E-2</v>
      </c>
      <c r="N3288" s="182">
        <f>IFERROR(_xll.qlIndexFixing(ONIndex1M,I3288,TRUE,_xll.ohTrigger(RecalcTrigger,Trigger1M)),NA())</f>
        <v>1.3171620640743953E-2</v>
      </c>
      <c r="O3288" s="44">
        <f>IFERROR(_xll.qlIndexFixing(ONIndex3M,I3288,TRUE,_xll.ohTrigger(RecalcTrigger,Trigger3M)),NA())</f>
        <v>1.338692349173165E-2</v>
      </c>
      <c r="P3288" s="44">
        <f>IFERROR(_xll.qlIndexFixing(ONIndex6M,I3288,TRUE,_xll.ohTrigger(RecalcTrigger,Trigger6M)),NA())</f>
        <v>1.3341335312100355E-2</v>
      </c>
      <c r="Q3288" s="183">
        <f>IFERROR(_xll.qlIndexFixing(ONIndex1Y,I3288,TRUE,_xll.ohTrigger(RecalcTrigger,Trigger1Y)),NA())</f>
        <v>1.3664343090145081E-2</v>
      </c>
    </row>
    <row r="3289" spans="2:17" x14ac:dyDescent="0.2">
      <c r="B3289" s="39" t="s">
        <v>42</v>
      </c>
      <c r="D3289" s="42">
        <f>_xll.qlCalendarAdvance(Calendar,$D3288,B3289,"f",FALSE)</f>
        <v>62534</v>
      </c>
      <c r="E3289" s="177">
        <f>_xll.qlInterestRateIndexValueDate(IndexON,D3289)</f>
        <v>62534</v>
      </c>
      <c r="F3289" s="193">
        <f>IFERROR(_xll.qlIndexFixing(IndexON,D3289,TRUE,_xll.ohTrigger(RecalcTrigger,TriggerON)),NA())</f>
        <v>1.3209380833876239E-2</v>
      </c>
      <c r="H3289" s="42">
        <f>_xll.qlCalendarAdvance(Calendar,$H3288,B3289,"f",FALSE)</f>
        <v>62534</v>
      </c>
      <c r="I3289" s="177">
        <f>_xll.qlInterestRateIndexValueDate(Index1M,$H3289)</f>
        <v>62536</v>
      </c>
      <c r="J3289" s="182">
        <f>IFERROR(_xll.qlIndexFixing(Index1M,$H3289,TRUE,_xll.ohTrigger(RecalcTrigger,Trigger1M)),NA())</f>
        <v>1.3188096030266909E-2</v>
      </c>
      <c r="K3289" s="44">
        <f>IFERROR(_xll.qlIndexFixing(Index3M,H3289,TRUE,_xll.ohTrigger(RecalcTrigger,Trigger3M)),NA())</f>
        <v>1.3441729965328501E-2</v>
      </c>
      <c r="L3289" s="44">
        <f>IFERROR(_xll.qlIndexFixing(Index6M,$H3289,TRUE,_xll.ohTrigger(RecalcTrigger,Trigger6M)),NA())</f>
        <v>1.3425436936062555E-2</v>
      </c>
      <c r="M3289" s="183">
        <f>IFERROR(_xll.qlIndexFixing(Index1Y,$H3289,TRUE,_xll.ohTrigger(RecalcTrigger,Trigger1Y)),NA())</f>
        <v>1.3865203094300371E-2</v>
      </c>
      <c r="N3289" s="182">
        <f>IFERROR(_xll.qlIndexFixing(ONIndex1M,I3289,TRUE,_xll.ohTrigger(RecalcTrigger,Trigger1M)),NA())</f>
        <v>1.3174857562994191E-2</v>
      </c>
      <c r="O3289" s="44">
        <f>IFERROR(_xll.qlIndexFixing(ONIndex3M,I3289,TRUE,_xll.ohTrigger(RecalcTrigger,Trigger3M)),NA())</f>
        <v>1.3391607092438917E-2</v>
      </c>
      <c r="P3289" s="44">
        <f>IFERROR(_xll.qlIndexFixing(ONIndex6M,I3289,TRUE,_xll.ohTrigger(RecalcTrigger,Trigger6M)),NA())</f>
        <v>1.3344212674608613E-2</v>
      </c>
      <c r="Q3289" s="183">
        <f>IFERROR(_xll.qlIndexFixing(ONIndex1Y,I3289,TRUE,_xll.ohTrigger(RecalcTrigger,Trigger1Y)),NA())</f>
        <v>1.3668496647882833E-2</v>
      </c>
    </row>
    <row r="3290" spans="2:17" x14ac:dyDescent="0.2">
      <c r="B3290" s="39" t="s">
        <v>42</v>
      </c>
      <c r="D3290" s="42">
        <f>_xll.qlCalendarAdvance(Calendar,$D3289,B3290,"f",FALSE)</f>
        <v>62541</v>
      </c>
      <c r="E3290" s="177">
        <f>_xll.qlInterestRateIndexValueDate(IndexON,D3290)</f>
        <v>62541</v>
      </c>
      <c r="F3290" s="193">
        <f>IFERROR(_xll.qlIndexFixing(IndexON,D3290,TRUE,_xll.ohTrigger(RecalcTrigger,TriggerON)),NA())</f>
        <v>1.3212261993427177E-2</v>
      </c>
      <c r="H3290" s="42">
        <f>_xll.qlCalendarAdvance(Calendar,$H3289,B3290,"f",FALSE)</f>
        <v>62541</v>
      </c>
      <c r="I3290" s="177">
        <f>_xll.qlInterestRateIndexValueDate(Index1M,$H3290)</f>
        <v>62543</v>
      </c>
      <c r="J3290" s="182">
        <f>IFERROR(_xll.qlIndexFixing(Index1M,$H3290,TRUE,_xll.ohTrigger(RecalcTrigger,Trigger1M)),NA())</f>
        <v>1.3190837874745565E-2</v>
      </c>
      <c r="K3290" s="44">
        <f>IFERROR(_xll.qlIndexFixing(Index3M,H3290,TRUE,_xll.ohTrigger(RecalcTrigger,Trigger3M)),NA())</f>
        <v>1.3446321881472349E-2</v>
      </c>
      <c r="L3290" s="44">
        <f>IFERROR(_xll.qlIndexFixing(Index6M,$H3290,TRUE,_xll.ohTrigger(RecalcTrigger,Trigger6M)),NA())</f>
        <v>1.3428184607906584E-2</v>
      </c>
      <c r="M3290" s="183">
        <f>IFERROR(_xll.qlIndexFixing(Index1Y,$H3290,TRUE,_xll.ohTrigger(RecalcTrigger,Trigger1Y)),NA())</f>
        <v>1.386900508780192E-2</v>
      </c>
      <c r="N3290" s="182">
        <f>IFERROR(_xll.qlIndexFixing(ONIndex1M,I3290,TRUE,_xll.ohTrigger(RecalcTrigger,Trigger1M)),NA())</f>
        <v>1.3178083903389037E-2</v>
      </c>
      <c r="O3290" s="44">
        <f>IFERROR(_xll.qlIndexFixing(ONIndex3M,I3290,TRUE,_xll.ohTrigger(RecalcTrigger,Trigger3M)),NA())</f>
        <v>1.3396275330634921E-2</v>
      </c>
      <c r="P3290" s="44">
        <f>IFERROR(_xll.qlIndexFixing(ONIndex6M,I3290,TRUE,_xll.ohTrigger(RecalcTrigger,Trigger6M)),NA())</f>
        <v>1.334707932080903E-2</v>
      </c>
      <c r="Q3290" s="183">
        <f>IFERROR(_xll.qlIndexFixing(ONIndex1Y,I3290,TRUE,_xll.ohTrigger(RecalcTrigger,Trigger1Y)),NA())</f>
        <v>1.3672635492749663E-2</v>
      </c>
    </row>
    <row r="3291" spans="2:17" x14ac:dyDescent="0.2">
      <c r="B3291" s="39" t="s">
        <v>42</v>
      </c>
      <c r="D3291" s="42">
        <f>_xll.qlCalendarAdvance(Calendar,$D3290,B3291,"f",FALSE)</f>
        <v>62548</v>
      </c>
      <c r="E3291" s="177">
        <f>_xll.qlInterestRateIndexValueDate(IndexON,D3291)</f>
        <v>62548</v>
      </c>
      <c r="F3291" s="193">
        <f>IFERROR(_xll.qlIndexFixing(IndexON,D3291,TRUE,_xll.ohTrigger(RecalcTrigger,TriggerON)),NA())</f>
        <v>1.321513372675831E-2</v>
      </c>
      <c r="H3291" s="42">
        <f>_xll.qlCalendarAdvance(Calendar,$H3290,B3291,"f",FALSE)</f>
        <v>62548</v>
      </c>
      <c r="I3291" s="177">
        <f>_xll.qlInterestRateIndexValueDate(Index1M,$H3291)</f>
        <v>62550</v>
      </c>
      <c r="J3291" s="182">
        <f>IFERROR(_xll.qlIndexFixing(Index1M,$H3291,TRUE,_xll.ohTrigger(RecalcTrigger,Trigger1M)),NA())</f>
        <v>1.3194039769792165E-2</v>
      </c>
      <c r="K3291" s="44">
        <f>IFERROR(_xll.qlIndexFixing(Index3M,H3291,TRUE,_xll.ohTrigger(RecalcTrigger,Trigger3M)),NA())</f>
        <v>1.3450323277317495E-2</v>
      </c>
      <c r="L3291" s="44">
        <f>IFERROR(_xll.qlIndexFixing(Index6M,$H3291,TRUE,_xll.ohTrigger(RecalcTrigger,Trigger6M)),NA())</f>
        <v>1.3429596366144731E-2</v>
      </c>
      <c r="M3291" s="183">
        <f>IFERROR(_xll.qlIndexFixing(Index1Y,$H3291,TRUE,_xll.ohTrigger(RecalcTrigger,Trigger1Y)),NA())</f>
        <v>1.3872791431431638E-2</v>
      </c>
      <c r="N3291" s="182">
        <f>IFERROR(_xll.qlIndexFixing(ONIndex1M,I3291,TRUE,_xll.ohTrigger(RecalcTrigger,Trigger1M)),NA())</f>
        <v>1.3181299642264221E-2</v>
      </c>
      <c r="O3291" s="44">
        <f>IFERROR(_xll.qlIndexFixing(ONIndex3M,I3291,TRUE,_xll.ohTrigger(RecalcTrigger,Trigger3M)),NA())</f>
        <v>1.3400928177862426E-2</v>
      </c>
      <c r="P3291" s="44">
        <f>IFERROR(_xll.qlIndexFixing(ONIndex6M,I3291,TRUE,_xll.ohTrigger(RecalcTrigger,Trigger6M)),NA())</f>
        <v>1.3349935230557719E-2</v>
      </c>
      <c r="Q3291" s="183">
        <f>IFERROR(_xll.qlIndexFixing(ONIndex1Y,I3291,TRUE,_xll.ohTrigger(RecalcTrigger,Trigger1Y)),NA())</f>
        <v>1.3676759597007759E-2</v>
      </c>
    </row>
    <row r="3292" spans="2:17" x14ac:dyDescent="0.2">
      <c r="B3292" s="39" t="s">
        <v>42</v>
      </c>
      <c r="D3292" s="42">
        <f>_xll.qlCalendarAdvance(Calendar,$D3291,B3292,"f",FALSE)</f>
        <v>62555</v>
      </c>
      <c r="E3292" s="177">
        <f>_xll.qlInterestRateIndexValueDate(IndexON,D3292)</f>
        <v>62555</v>
      </c>
      <c r="F3292" s="193">
        <f>IFERROR(_xll.qlIndexFixing(IndexON,D3292,TRUE,_xll.ohTrigger(RecalcTrigger,TriggerON)),NA())</f>
        <v>1.3217996016443578E-2</v>
      </c>
      <c r="H3292" s="42">
        <f>_xll.qlCalendarAdvance(Calendar,$H3291,B3292,"f",FALSE)</f>
        <v>62555</v>
      </c>
      <c r="I3292" s="177">
        <f>_xll.qlInterestRateIndexValueDate(Index1M,$H3292)</f>
        <v>62557</v>
      </c>
      <c r="J3292" s="182">
        <f>IFERROR(_xll.qlIndexFixing(Index1M,$H3292,TRUE,_xll.ohTrigger(RecalcTrigger,Trigger1M)),NA())</f>
        <v>1.3197230999747456E-2</v>
      </c>
      <c r="K3292" s="44">
        <f>IFERROR(_xll.qlIndexFixing(Index3M,H3292,TRUE,_xll.ohTrigger(RecalcTrigger,Trigger3M)),NA())</f>
        <v>1.3454884898751487E-2</v>
      </c>
      <c r="L3292" s="44">
        <f>IFERROR(_xll.qlIndexFixing(Index6M,$H3292,TRUE,_xll.ohTrigger(RecalcTrigger,Trigger6M)),NA())</f>
        <v>1.3432323985495225E-2</v>
      </c>
      <c r="M3292" s="183">
        <f>IFERROR(_xll.qlIndexFixing(Index1Y,$H3292,TRUE,_xll.ohTrigger(RecalcTrigger,Trigger1Y)),NA())</f>
        <v>1.3877087177207051E-2</v>
      </c>
      <c r="N3292" s="182">
        <f>IFERROR(_xll.qlIndexFixing(ONIndex1M,I3292,TRUE,_xll.ohTrigger(RecalcTrigger,Trigger1M)),NA())</f>
        <v>1.3184504759795601E-2</v>
      </c>
      <c r="O3292" s="44">
        <f>IFERROR(_xll.qlIndexFixing(ONIndex3M,I3292,TRUE,_xll.ohTrigger(RecalcTrigger,Trigger3M)),NA())</f>
        <v>1.3405565605024705E-2</v>
      </c>
      <c r="P3292" s="44">
        <f>IFERROR(_xll.qlIndexFixing(ONIndex6M,I3292,TRUE,_xll.ohTrigger(RecalcTrigger,Trigger6M)),NA())</f>
        <v>1.3352780383870666E-2</v>
      </c>
      <c r="Q3292" s="183">
        <f>IFERROR(_xll.qlIndexFixing(ONIndex1Y,I3292,TRUE,_xll.ohTrigger(RecalcTrigger,Trigger1Y)),NA())</f>
        <v>1.3680868933398926E-2</v>
      </c>
    </row>
    <row r="3293" spans="2:17" x14ac:dyDescent="0.2">
      <c r="B3293" s="39" t="s">
        <v>42</v>
      </c>
      <c r="D3293" s="42">
        <f>_xll.qlCalendarAdvance(Calendar,$D3292,B3293,"f",FALSE)</f>
        <v>62562</v>
      </c>
      <c r="E3293" s="177">
        <f>_xll.qlInterestRateIndexValueDate(IndexON,D3293)</f>
        <v>62562</v>
      </c>
      <c r="F3293" s="193">
        <f>IFERROR(_xll.qlIndexFixing(IndexON,D3293,TRUE,_xll.ohTrigger(RecalcTrigger,TriggerON)),NA())</f>
        <v>1.3220848844577304E-2</v>
      </c>
      <c r="H3293" s="42">
        <f>_xll.qlCalendarAdvance(Calendar,$H3292,B3293,"f",FALSE)</f>
        <v>62562</v>
      </c>
      <c r="I3293" s="177">
        <f>_xll.qlInterestRateIndexValueDate(Index1M,$H3293)</f>
        <v>62564</v>
      </c>
      <c r="J3293" s="182">
        <f>IFERROR(_xll.qlIndexFixing(Index1M,$H3293,TRUE,_xll.ohTrigger(RecalcTrigger,Trigger1M)),NA())</f>
        <v>1.320041154479229E-2</v>
      </c>
      <c r="K3293" s="44">
        <f>IFERROR(_xll.qlIndexFixing(Index3M,H3293,TRUE,_xll.ohTrigger(RecalcTrigger,Trigger3M)),NA())</f>
        <v>1.345943085597006E-2</v>
      </c>
      <c r="L3293" s="44">
        <f>IFERROR(_xll.qlIndexFixing(Index6M,$H3293,TRUE,_xll.ohTrigger(RecalcTrigger,Trigger6M)),NA())</f>
        <v>1.3435040508205171E-2</v>
      </c>
      <c r="M3293" s="183">
        <f>IFERROR(_xll.qlIndexFixing(Index1Y,$H3293,TRUE,_xll.ohTrigger(RecalcTrigger,Trigger1Y)),NA())</f>
        <v>1.3880317056762154E-2</v>
      </c>
      <c r="N3293" s="182">
        <f>IFERROR(_xll.qlIndexFixing(ONIndex1M,I3293,TRUE,_xll.ohTrigger(RecalcTrigger,Trigger1M)),NA())</f>
        <v>1.318860998643423E-2</v>
      </c>
      <c r="O3293" s="44">
        <f>IFERROR(_xll.qlIndexFixing(ONIndex3M,I3293,TRUE,_xll.ohTrigger(RecalcTrigger,Trigger3M)),NA())</f>
        <v>1.341150530751456E-2</v>
      </c>
      <c r="P3293" s="44">
        <f>IFERROR(_xll.qlIndexFixing(ONIndex6M,I3293,TRUE,_xll.ohTrigger(RecalcTrigger,Trigger6M)),NA())</f>
        <v>1.3356422600638851E-2</v>
      </c>
      <c r="Q3293" s="183">
        <f>IFERROR(_xll.qlIndexFixing(ONIndex1Y,I3293,TRUE,_xll.ohTrigger(RecalcTrigger,Trigger1Y)),NA())</f>
        <v>1.3686130621524129E-2</v>
      </c>
    </row>
    <row r="3294" spans="2:17" x14ac:dyDescent="0.2">
      <c r="B3294" s="39" t="s">
        <v>42</v>
      </c>
      <c r="D3294" s="42">
        <f>_xll.qlCalendarAdvance(Calendar,$D3293,B3294,"f",FALSE)</f>
        <v>62569</v>
      </c>
      <c r="E3294" s="177">
        <f>_xll.qlInterestRateIndexValueDate(IndexON,D3294)</f>
        <v>62569</v>
      </c>
      <c r="F3294" s="193">
        <f>IFERROR(_xll.qlIndexFixing(IndexON,D3294,TRUE,_xll.ohTrigger(RecalcTrigger,TriggerON)),NA())</f>
        <v>1.3223692193893299E-2</v>
      </c>
      <c r="H3294" s="42">
        <f>_xll.qlCalendarAdvance(Calendar,$H3293,B3294,"f",FALSE)</f>
        <v>62569</v>
      </c>
      <c r="I3294" s="177">
        <f>_xll.qlInterestRateIndexValueDate(Index1M,$H3294)</f>
        <v>62571</v>
      </c>
      <c r="J3294" s="182">
        <f>IFERROR(_xll.qlIndexFixing(Index1M,$H3294,TRUE,_xll.ohTrigger(RecalcTrigger,Trigger1M)),NA())</f>
        <v>1.3203581385110019E-2</v>
      </c>
      <c r="K3294" s="44">
        <f>IFERROR(_xll.qlIndexFixing(Index3M,H3294,TRUE,_xll.ohTrigger(RecalcTrigger,Trigger3M)),NA())</f>
        <v>1.3463961120098728E-2</v>
      </c>
      <c r="L3294" s="44">
        <f>IFERROR(_xll.qlIndexFixing(Index6M,$H3294,TRUE,_xll.ohTrigger(RecalcTrigger,Trigger6M)),NA())</f>
        <v>1.3437745914057303E-2</v>
      </c>
      <c r="M3294" s="183">
        <f>IFERROR(_xll.qlIndexFixing(Index1Y,$H3294,TRUE,_xll.ohTrigger(RecalcTrigger,Trigger1Y)),NA())</f>
        <v>1.3884056282306568E-2</v>
      </c>
      <c r="N3294" s="182">
        <f>IFERROR(_xll.qlIndexFixing(ONIndex1M,I3294,TRUE,_xll.ohTrigger(RecalcTrigger,Trigger1M)),NA())</f>
        <v>1.3190883051610314E-2</v>
      </c>
      <c r="O3294" s="44">
        <f>IFERROR(_xll.qlIndexFixing(ONIndex3M,I3294,TRUE,_xll.ohTrigger(RecalcTrigger,Trigger3M)),NA())</f>
        <v>1.3414794085084836E-2</v>
      </c>
      <c r="P3294" s="44">
        <f>IFERROR(_xll.qlIndexFixing(ONIndex6M,I3294,TRUE,_xll.ohTrigger(RecalcTrigger,Trigger6M)),NA())</f>
        <v>1.3358438341253276E-2</v>
      </c>
      <c r="Q3294" s="183">
        <f>IFERROR(_xll.qlIndexFixing(ONIndex1Y,I3294,TRUE,_xll.ohTrigger(RecalcTrigger,Trigger1Y)),NA())</f>
        <v>1.3689043191948969E-2</v>
      </c>
    </row>
    <row r="3295" spans="2:17" x14ac:dyDescent="0.2">
      <c r="B3295" s="39" t="s">
        <v>42</v>
      </c>
      <c r="D3295" s="42">
        <f>_xll.qlCalendarAdvance(Calendar,$D3294,B3295,"f",FALSE)</f>
        <v>62576</v>
      </c>
      <c r="E3295" s="177">
        <f>_xll.qlInterestRateIndexValueDate(IndexON,D3295)</f>
        <v>62576</v>
      </c>
      <c r="F3295" s="193">
        <f>IFERROR(_xll.qlIndexFixing(IndexON,D3295,TRUE,_xll.ohTrigger(RecalcTrigger,TriggerON)),NA())</f>
        <v>1.3226526046485887E-2</v>
      </c>
      <c r="H3295" s="42">
        <f>_xll.qlCalendarAdvance(Calendar,$H3294,B3295,"f",FALSE)</f>
        <v>62576</v>
      </c>
      <c r="I3295" s="177">
        <f>_xll.qlInterestRateIndexValueDate(Index1M,$H3295)</f>
        <v>62578</v>
      </c>
      <c r="J3295" s="182">
        <f>IFERROR(_xll.qlIndexFixing(Index1M,$H3295,TRUE,_xll.ohTrigger(RecalcTrigger,Trigger1M)),NA())</f>
        <v>1.3205339766139249E-2</v>
      </c>
      <c r="K3295" s="44">
        <f>IFERROR(_xll.qlIndexFixing(Index3M,H3295,TRUE,_xll.ohTrigger(RecalcTrigger,Trigger3M)),NA())</f>
        <v>1.346904674890278E-2</v>
      </c>
      <c r="L3295" s="44">
        <f>IFERROR(_xll.qlIndexFixing(Index6M,$H3295,TRUE,_xll.ohTrigger(RecalcTrigger,Trigger6M)),NA())</f>
        <v>1.3440440182829978E-2</v>
      </c>
      <c r="M3295" s="183">
        <f>IFERROR(_xll.qlIndexFixing(Index1Y,$H3295,TRUE,_xll.ohTrigger(RecalcTrigger,Trigger1Y)),NA())</f>
        <v>1.3886212998117781E-2</v>
      </c>
      <c r="N3295" s="182">
        <f>IFERROR(_xll.qlIndexFixing(ONIndex1M,I3295,TRUE,_xll.ohTrigger(RecalcTrigger,Trigger1M)),NA())</f>
        <v>1.3194508618257217E-2</v>
      </c>
      <c r="O3295" s="44">
        <f>IFERROR(_xll.qlIndexFixing(ONIndex3M,I3295,TRUE,_xll.ohTrigger(RecalcTrigger,Trigger3M)),NA())</f>
        <v>1.3420039669291839E-2</v>
      </c>
      <c r="P3295" s="44">
        <f>IFERROR(_xll.qlIndexFixing(ONIndex6M,I3295,TRUE,_xll.ohTrigger(RecalcTrigger,Trigger6M)),NA())</f>
        <v>1.3361652044476813E-2</v>
      </c>
      <c r="Q3295" s="183">
        <f>IFERROR(_xll.qlIndexFixing(ONIndex1Y,I3295,TRUE,_xll.ohTrigger(RecalcTrigger,Trigger1Y)),NA())</f>
        <v>1.3693687540534683E-2</v>
      </c>
    </row>
    <row r="3296" spans="2:17" x14ac:dyDescent="0.2">
      <c r="B3296" s="39" t="s">
        <v>42</v>
      </c>
      <c r="D3296" s="42">
        <f>_xll.qlCalendarAdvance(Calendar,$D3295,B3296,"f",FALSE)</f>
        <v>62583</v>
      </c>
      <c r="E3296" s="177">
        <f>_xll.qlInterestRateIndexValueDate(IndexON,D3296)</f>
        <v>62583</v>
      </c>
      <c r="F3296" s="193">
        <f>IFERROR(_xll.qlIndexFixing(IndexON,D3296,TRUE,_xll.ohTrigger(RecalcTrigger,TriggerON)),NA())</f>
        <v>1.3229350384769134E-2</v>
      </c>
      <c r="H3296" s="42">
        <f>_xll.qlCalendarAdvance(Calendar,$H3295,B3296,"f",FALSE)</f>
        <v>62583</v>
      </c>
      <c r="I3296" s="177">
        <f>_xll.qlInterestRateIndexValueDate(Index1M,$H3296)</f>
        <v>62585</v>
      </c>
      <c r="J3296" s="182">
        <f>IFERROR(_xll.qlIndexFixing(Index1M,$H3296,TRUE,_xll.ohTrigger(RecalcTrigger,Trigger1M)),NA())</f>
        <v>1.320988887229757E-2</v>
      </c>
      <c r="K3296" s="44">
        <f>IFERROR(_xll.qlIndexFixing(Index3M,H3296,TRUE,_xll.ohTrigger(RecalcTrigger,Trigger3M)),NA())</f>
        <v>1.3473544577593147E-2</v>
      </c>
      <c r="L3296" s="44">
        <f>IFERROR(_xll.qlIndexFixing(Index6M,$H3296,TRUE,_xll.ohTrigger(RecalcTrigger,Trigger6M)),NA())</f>
        <v>1.344443763537756E-2</v>
      </c>
      <c r="M3296" s="183">
        <f>IFERROR(_xll.qlIndexFixing(Index1Y,$H3296,TRUE,_xll.ohTrigger(RecalcTrigger,Trigger1Y)),NA())</f>
        <v>1.3891487418764921E-2</v>
      </c>
      <c r="N3296" s="182">
        <f>IFERROR(_xll.qlIndexFixing(ONIndex1M,I3296,TRUE,_xll.ohTrigger(RecalcTrigger,Trigger1M)),NA())</f>
        <v>1.3197218620559781E-2</v>
      </c>
      <c r="O3296" s="44">
        <f>IFERROR(_xll.qlIndexFixing(ONIndex3M,I3296,TRUE,_xll.ohTrigger(RecalcTrigger,Trigger3M)),NA())</f>
        <v>1.3423960540759339E-2</v>
      </c>
      <c r="P3296" s="44">
        <f>IFERROR(_xll.qlIndexFixing(ONIndex6M,I3296,TRUE,_xll.ohTrigger(RecalcTrigger,Trigger6M)),NA())</f>
        <v>1.3364053032525192E-2</v>
      </c>
      <c r="Q3296" s="183">
        <f>IFERROR(_xll.qlIndexFixing(ONIndex1Y,I3296,TRUE,_xll.ohTrigger(RecalcTrigger,Trigger1Y)),NA())</f>
        <v>1.369715804817595E-2</v>
      </c>
    </row>
    <row r="3297" spans="2:17" x14ac:dyDescent="0.2">
      <c r="B3297" s="39" t="s">
        <v>42</v>
      </c>
      <c r="D3297" s="42">
        <f>_xll.qlCalendarAdvance(Calendar,$D3296,B3297,"f",FALSE)</f>
        <v>62590</v>
      </c>
      <c r="E3297" s="177">
        <f>_xll.qlInterestRateIndexValueDate(IndexON,D3297)</f>
        <v>62590</v>
      </c>
      <c r="F3297" s="193">
        <f>IFERROR(_xll.qlIndexFixing(IndexON,D3297,TRUE,_xll.ohTrigger(RecalcTrigger,TriggerON)),NA())</f>
        <v>1.3232165191237044E-2</v>
      </c>
      <c r="H3297" s="42">
        <f>_xll.qlCalendarAdvance(Calendar,$H3296,B3297,"f",FALSE)</f>
        <v>62590</v>
      </c>
      <c r="I3297" s="177">
        <f>_xll.qlInterestRateIndexValueDate(Index1M,$H3297)</f>
        <v>62592</v>
      </c>
      <c r="J3297" s="182">
        <f>IFERROR(_xll.qlIndexFixing(Index1M,$H3297,TRUE,_xll.ohTrigger(RecalcTrigger,Trigger1M)),NA())</f>
        <v>1.32130264795291E-2</v>
      </c>
      <c r="K3297" s="44">
        <f>IFERROR(_xll.qlIndexFixing(Index3M,H3297,TRUE,_xll.ohTrigger(RecalcTrigger,Trigger3M)),NA())</f>
        <v>1.3478026623975011E-2</v>
      </c>
      <c r="L3297" s="44">
        <f>IFERROR(_xll.qlIndexFixing(Index6M,$H3297,TRUE,_xll.ohTrigger(RecalcTrigger,Trigger6M)),NA())</f>
        <v>1.3447107450617415E-2</v>
      </c>
      <c r="M3297" s="183">
        <f>IFERROR(_xll.qlIndexFixing(Index1Y,$H3297,TRUE,_xll.ohTrigger(RecalcTrigger,Trigger1Y)),NA())</f>
        <v>1.3895179273524433E-2</v>
      </c>
      <c r="N3297" s="182">
        <f>IFERROR(_xll.qlIndexFixing(ONIndex1M,I3297,TRUE,_xll.ohTrigger(RecalcTrigger,Trigger1M)),NA())</f>
        <v>1.3200370334409683E-2</v>
      </c>
      <c r="O3297" s="44">
        <f>IFERROR(_xll.qlIndexFixing(ONIndex3M,I3297,TRUE,_xll.ohTrigger(RecalcTrigger,Trigger3M)),NA())</f>
        <v>1.3428520437699376E-2</v>
      </c>
      <c r="P3297" s="44">
        <f>IFERROR(_xll.qlIndexFixing(ONIndex6M,I3297,TRUE,_xll.ohTrigger(RecalcTrigger,Trigger6M)),NA())</f>
        <v>1.3366844103339659E-2</v>
      </c>
      <c r="Q3297" s="183">
        <f>IFERROR(_xll.qlIndexFixing(ONIndex1Y,I3297,TRUE,_xll.ohTrigger(RecalcTrigger,Trigger1Y)),NA())</f>
        <v>1.3701193131723244E-2</v>
      </c>
    </row>
    <row r="3298" spans="2:17" x14ac:dyDescent="0.2">
      <c r="B3298" s="39" t="s">
        <v>42</v>
      </c>
      <c r="D3298" s="42">
        <f>_xll.qlCalendarAdvance(Calendar,$D3297,B3298,"f",FALSE)</f>
        <v>62597</v>
      </c>
      <c r="E3298" s="177">
        <f>_xll.qlInterestRateIndexValueDate(IndexON,D3298)</f>
        <v>62597</v>
      </c>
      <c r="F3298" s="193">
        <f>IFERROR(_xll.qlIndexFixing(IndexON,D3298,TRUE,_xll.ohTrigger(RecalcTrigger,TriggerON)),NA())</f>
        <v>1.3234970448303685E-2</v>
      </c>
      <c r="H3298" s="42">
        <f>_xll.qlCalendarAdvance(Calendar,$H3297,B3298,"f",FALSE)</f>
        <v>62597</v>
      </c>
      <c r="I3298" s="177">
        <f>_xll.qlInterestRateIndexValueDate(Index1M,$H3298)</f>
        <v>62599</v>
      </c>
      <c r="J3298" s="182">
        <f>IFERROR(_xll.qlIndexFixing(Index1M,$H3298,TRUE,_xll.ohTrigger(RecalcTrigger,Trigger1M)),NA())</f>
        <v>1.3216153302766931E-2</v>
      </c>
      <c r="K3298" s="44">
        <f>IFERROR(_xll.qlIndexFixing(Index3M,H3298,TRUE,_xll.ohTrigger(RecalcTrigger,Trigger3M)),NA())</f>
        <v>1.3482492859168863E-2</v>
      </c>
      <c r="L3298" s="44">
        <f>IFERROR(_xll.qlIndexFixing(Index6M,$H3298,TRUE,_xll.ohTrigger(RecalcTrigger,Trigger6M)),NA())</f>
        <v>1.3449766062598732E-2</v>
      </c>
      <c r="M3298" s="183">
        <f>IFERROR(_xll.qlIndexFixing(Index1Y,$H3298,TRUE,_xll.ohTrigger(RecalcTrigger,Trigger1Y)),NA())</f>
        <v>1.3898855281868676E-2</v>
      </c>
      <c r="N3298" s="182">
        <f>IFERROR(_xll.qlIndexFixing(ONIndex1M,I3298,TRUE,_xll.ohTrigger(RecalcTrigger,Trigger1M)),NA())</f>
        <v>1.3203511308290672E-2</v>
      </c>
      <c r="O3298" s="44">
        <f>IFERROR(_xll.qlIndexFixing(ONIndex3M,I3298,TRUE,_xll.ohTrigger(RecalcTrigger,Trigger3M)),NA())</f>
        <v>1.3433064742471856E-2</v>
      </c>
      <c r="P3298" s="44">
        <f>IFERROR(_xll.qlIndexFixing(ONIndex6M,I3298,TRUE,_xll.ohTrigger(RecalcTrigger,Trigger6M)),NA())</f>
        <v>1.3369624297334681E-2</v>
      </c>
      <c r="Q3298" s="183">
        <f>IFERROR(_xll.qlIndexFixing(ONIndex1Y,I3298,TRUE,_xll.ohTrigger(RecalcTrigger,Trigger1Y)),NA())</f>
        <v>1.3705213282175777E-2</v>
      </c>
    </row>
    <row r="3299" spans="2:17" x14ac:dyDescent="0.2">
      <c r="B3299" s="39" t="s">
        <v>42</v>
      </c>
      <c r="D3299" s="42">
        <f>_xll.qlCalendarAdvance(Calendar,$D3298,B3299,"f",FALSE)</f>
        <v>62604</v>
      </c>
      <c r="E3299" s="177">
        <f>_xll.qlInterestRateIndexValueDate(IndexON,D3299)</f>
        <v>62604</v>
      </c>
      <c r="F3299" s="193">
        <f>IFERROR(_xll.qlIndexFixing(IndexON,D3299,TRUE,_xll.ohTrigger(RecalcTrigger,TriggerON)),NA())</f>
        <v>1.323776613822325E-2</v>
      </c>
      <c r="H3299" s="42">
        <f>_xll.qlCalendarAdvance(Calendar,$H3298,B3299,"f",FALSE)</f>
        <v>62604</v>
      </c>
      <c r="I3299" s="177">
        <f>_xll.qlInterestRateIndexValueDate(Index1M,$H3299)</f>
        <v>62606</v>
      </c>
      <c r="J3299" s="182">
        <f>IFERROR(_xll.qlIndexFixing(Index1M,$H3299,TRUE,_xll.ohTrigger(RecalcTrigger,Trigger1M)),NA())</f>
        <v>1.3219269322194416E-2</v>
      </c>
      <c r="K3299" s="44">
        <f>IFERROR(_xll.qlIndexFixing(Index3M,H3299,TRUE,_xll.ohTrigger(RecalcTrigger,Trigger3M)),NA())</f>
        <v>1.3486943254299541E-2</v>
      </c>
      <c r="L3299" s="44">
        <f>IFERROR(_xll.qlIndexFixing(Index6M,$H3299,TRUE,_xll.ohTrigger(RecalcTrigger,Trigger6M)),NA())</f>
        <v>1.3452413451098551E-2</v>
      </c>
      <c r="M3299" s="183">
        <f>IFERROR(_xll.qlIndexFixing(Index1Y,$H3299,TRUE,_xll.ohTrigger(RecalcTrigger,Trigger1Y)),NA())</f>
        <v>1.3902515415721416E-2</v>
      </c>
      <c r="N3299" s="182">
        <f>IFERROR(_xll.qlIndexFixing(ONIndex1M,I3299,TRUE,_xll.ohTrigger(RecalcTrigger,Trigger1M)),NA())</f>
        <v>1.3206641522298668E-2</v>
      </c>
      <c r="O3299" s="44">
        <f>IFERROR(_xll.qlIndexFixing(ONIndex3M,I3299,TRUE,_xll.ohTrigger(RecalcTrigger,Trigger3M)),NA())</f>
        <v>1.3437593426219863E-2</v>
      </c>
      <c r="P3299" s="44">
        <f>IFERROR(_xll.qlIndexFixing(ONIndex6M,I3299,TRUE,_xll.ohTrigger(RecalcTrigger,Trigger6M)),NA())</f>
        <v>1.3372393594766052E-2</v>
      </c>
      <c r="Q3299" s="183">
        <f>IFERROR(_xll.qlIndexFixing(ONIndex1Y,I3299,TRUE,_xll.ohTrigger(RecalcTrigger,Trigger1Y)),NA())</f>
        <v>1.3709218472035545E-2</v>
      </c>
    </row>
    <row r="3300" spans="2:17" x14ac:dyDescent="0.2">
      <c r="B3300" s="39" t="s">
        <v>42</v>
      </c>
      <c r="D3300" s="42">
        <f>_xll.qlCalendarAdvance(Calendar,$D3299,B3300,"f",FALSE)</f>
        <v>62611</v>
      </c>
      <c r="E3300" s="177">
        <f>_xll.qlInterestRateIndexValueDate(IndexON,D3300)</f>
        <v>62611</v>
      </c>
      <c r="F3300" s="193">
        <f>IFERROR(_xll.qlIndexFixing(IndexON,D3300,TRUE,_xll.ohTrigger(RecalcTrigger,TriggerON)),NA())</f>
        <v>1.3240552243489745E-2</v>
      </c>
      <c r="H3300" s="42">
        <f>_xll.qlCalendarAdvance(Calendar,$H3299,B3300,"f",FALSE)</f>
        <v>62611</v>
      </c>
      <c r="I3300" s="177">
        <f>_xll.qlInterestRateIndexValueDate(Index1M,$H3300)</f>
        <v>62613</v>
      </c>
      <c r="J3300" s="182">
        <f>IFERROR(_xll.qlIndexFixing(Index1M,$H3300,TRUE,_xll.ohTrigger(RecalcTrigger,Trigger1M)),NA())</f>
        <v>1.3222374517987412E-2</v>
      </c>
      <c r="K3300" s="44">
        <f>IFERROR(_xll.qlIndexFixing(Index3M,H3300,TRUE,_xll.ohTrigger(RecalcTrigger,Trigger3M)),NA())</f>
        <v>1.3491377780490145E-2</v>
      </c>
      <c r="L3300" s="44">
        <f>IFERROR(_xll.qlIndexFixing(Index6M,$H3300,TRUE,_xll.ohTrigger(RecalcTrigger,Trigger6M)),NA())</f>
        <v>1.3453743762865169E-2</v>
      </c>
      <c r="M3300" s="183">
        <f>IFERROR(_xll.qlIndexFixing(Index1Y,$H3300,TRUE,_xll.ohTrigger(RecalcTrigger,Trigger1Y)),NA())</f>
        <v>1.3906159647005981E-2</v>
      </c>
      <c r="N3300" s="182">
        <f>IFERROR(_xll.qlIndexFixing(ONIndex1M,I3300,TRUE,_xll.ohTrigger(RecalcTrigger,Trigger1M)),NA())</f>
        <v>1.3209760956609529E-2</v>
      </c>
      <c r="O3300" s="44">
        <f>IFERROR(_xll.qlIndexFixing(ONIndex3M,I3300,TRUE,_xll.ohTrigger(RecalcTrigger,Trigger3M)),NA())</f>
        <v>1.3442106460406222E-2</v>
      </c>
      <c r="P3300" s="44">
        <f>IFERROR(_xll.qlIndexFixing(ONIndex6M,I3300,TRUE,_xll.ohTrigger(RecalcTrigger,Trigger6M)),NA())</f>
        <v>1.3375151975409949E-2</v>
      </c>
      <c r="Q3300" s="183">
        <f>IFERROR(_xll.qlIndexFixing(ONIndex1Y,I3300,TRUE,_xll.ohTrigger(RecalcTrigger,Trigger1Y)),NA())</f>
        <v>1.3713208673804544E-2</v>
      </c>
    </row>
    <row r="3301" spans="2:17" x14ac:dyDescent="0.2">
      <c r="B3301" s="39" t="s">
        <v>42</v>
      </c>
      <c r="D3301" s="42">
        <f>_xll.qlCalendarAdvance(Calendar,$D3300,B3301,"f",FALSE)</f>
        <v>62618</v>
      </c>
      <c r="E3301" s="177">
        <f>_xll.qlInterestRateIndexValueDate(IndexON,D3301)</f>
        <v>62618</v>
      </c>
      <c r="F3301" s="193">
        <f>IFERROR(_xll.qlIndexFixing(IndexON,D3301,TRUE,_xll.ohTrigger(RecalcTrigger,TriggerON)),NA())</f>
        <v>1.32433287464373E-2</v>
      </c>
      <c r="H3301" s="42">
        <f>_xll.qlCalendarAdvance(Calendar,$H3300,B3301,"f",FALSE)</f>
        <v>62618</v>
      </c>
      <c r="I3301" s="177">
        <f>_xll.qlInterestRateIndexValueDate(Index1M,$H3301)</f>
        <v>62620</v>
      </c>
      <c r="J3301" s="182">
        <f>IFERROR(_xll.qlIndexFixing(Index1M,$H3301,TRUE,_xll.ohTrigger(RecalcTrigger,Trigger1M)),NA())</f>
        <v>1.3225468870336765E-2</v>
      </c>
      <c r="K3301" s="44">
        <f>IFERROR(_xll.qlIndexFixing(Index3M,H3301,TRUE,_xll.ohTrigger(RecalcTrigger,Trigger3M)),NA())</f>
        <v>1.3495796408866379E-2</v>
      </c>
      <c r="L3301" s="44">
        <f>IFERROR(_xll.qlIndexFixing(Index6M,$H3301,TRUE,_xll.ohTrigger(RecalcTrigger,Trigger6M)),NA())</f>
        <v>1.3456370784574843E-2</v>
      </c>
      <c r="M3301" s="183">
        <f>IFERROR(_xll.qlIndexFixing(Index1Y,$H3301,TRUE,_xll.ohTrigger(RecalcTrigger,Trigger1Y)),NA())</f>
        <v>1.3909787947647438E-2</v>
      </c>
      <c r="N3301" s="182">
        <f>IFERROR(_xll.qlIndexFixing(ONIndex1M,I3301,TRUE,_xll.ohTrigger(RecalcTrigger,Trigger1M)),NA())</f>
        <v>1.3212869591479048E-2</v>
      </c>
      <c r="O3301" s="44">
        <f>IFERROR(_xll.qlIndexFixing(ONIndex3M,I3301,TRUE,_xll.ohTrigger(RecalcTrigger,Trigger3M)),NA())</f>
        <v>1.3446603816094083E-2</v>
      </c>
      <c r="P3301" s="44">
        <f>IFERROR(_xll.qlIndexFixing(ONIndex6M,I3301,TRUE,_xll.ohTrigger(RecalcTrigger,Trigger6M)),NA())</f>
        <v>1.337789941944223E-2</v>
      </c>
      <c r="Q3301" s="183">
        <f>IFERROR(_xll.qlIndexFixing(ONIndex1Y,I3301,TRUE,_xll.ohTrigger(RecalcTrigger,Trigger1Y)),NA())</f>
        <v>1.3717183859984772E-2</v>
      </c>
    </row>
    <row r="3302" spans="2:17" x14ac:dyDescent="0.2">
      <c r="B3302" s="39" t="s">
        <v>42</v>
      </c>
      <c r="D3302" s="42">
        <f>_xll.qlCalendarAdvance(Calendar,$D3301,B3302,"f",FALSE)</f>
        <v>62625</v>
      </c>
      <c r="E3302" s="177">
        <f>_xll.qlInterestRateIndexValueDate(IndexON,D3302)</f>
        <v>62625</v>
      </c>
      <c r="F3302" s="193">
        <f>IFERROR(_xll.qlIndexFixing(IndexON,D3302,TRUE,_xll.ohTrigger(RecalcTrigger,TriggerON)),NA())</f>
        <v>1.3246095629400045E-2</v>
      </c>
      <c r="H3302" s="42">
        <f>_xll.qlCalendarAdvance(Calendar,$H3301,B3302,"f",FALSE)</f>
        <v>62625</v>
      </c>
      <c r="I3302" s="177">
        <f>_xll.qlInterestRateIndexValueDate(Index1M,$H3302)</f>
        <v>62627</v>
      </c>
      <c r="J3302" s="182">
        <f>IFERROR(_xll.qlIndexFixing(Index1M,$H3302,TRUE,_xll.ohTrigger(RecalcTrigger,Trigger1M)),NA())</f>
        <v>1.3228552359420831E-2</v>
      </c>
      <c r="K3302" s="44">
        <f>IFERROR(_xll.qlIndexFixing(Index3M,H3302,TRUE,_xll.ohTrigger(RecalcTrigger,Trigger3M)),NA())</f>
        <v>1.3500199110548736E-2</v>
      </c>
      <c r="L3302" s="44">
        <f>IFERROR(_xll.qlIndexFixing(Index6M,$H3302,TRUE,_xll.ohTrigger(RecalcTrigger,Trigger6M)),NA())</f>
        <v>1.3458986527676308E-2</v>
      </c>
      <c r="M3302" s="183">
        <f>IFERROR(_xll.qlIndexFixing(Index1Y,$H3302,TRUE,_xll.ohTrigger(RecalcTrigger,Trigger1Y)),NA())</f>
        <v>1.3913400289570199E-2</v>
      </c>
      <c r="N3302" s="182">
        <f>IFERROR(_xll.qlIndexFixing(ONIndex1M,I3302,TRUE,_xll.ohTrigger(RecalcTrigger,Trigger1M)),NA())</f>
        <v>1.3215967407163021E-2</v>
      </c>
      <c r="O3302" s="44">
        <f>IFERROR(_xll.qlIndexFixing(ONIndex3M,I3302,TRUE,_xll.ohTrigger(RecalcTrigger,Trigger3M)),NA())</f>
        <v>1.3451085464666335E-2</v>
      </c>
      <c r="P3302" s="44">
        <f>IFERROR(_xll.qlIndexFixing(ONIndex6M,I3302,TRUE,_xll.ohTrigger(RecalcTrigger,Trigger6M)),NA())</f>
        <v>1.3380635906639071E-2</v>
      </c>
      <c r="Q3302" s="183">
        <f>IFERROR(_xll.qlIndexFixing(ONIndex1Y,I3302,TRUE,_xll.ohTrigger(RecalcTrigger,Trigger1Y)),NA())</f>
        <v>1.3721144002998287E-2</v>
      </c>
    </row>
    <row r="3303" spans="2:17" x14ac:dyDescent="0.2">
      <c r="B3303" s="39" t="s">
        <v>42</v>
      </c>
      <c r="D3303" s="42">
        <f>_xll.qlCalendarAdvance(Calendar,$D3302,B3303,"f",FALSE)</f>
        <v>62632</v>
      </c>
      <c r="E3303" s="177">
        <f>_xll.qlInterestRateIndexValueDate(IndexON,D3303)</f>
        <v>62632</v>
      </c>
      <c r="F3303" s="193">
        <f>IFERROR(_xll.qlIndexFixing(IndexON,D3303,TRUE,_xll.ohTrigger(RecalcTrigger,TriggerON)),NA())</f>
        <v>1.3248852874871986E-2</v>
      </c>
      <c r="H3303" s="42">
        <f>_xll.qlCalendarAdvance(Calendar,$H3302,B3303,"f",FALSE)</f>
        <v>62632</v>
      </c>
      <c r="I3303" s="177">
        <f>_xll.qlInterestRateIndexValueDate(Index1M,$H3303)</f>
        <v>62634</v>
      </c>
      <c r="J3303" s="182">
        <f>IFERROR(_xll.qlIndexFixing(Index1M,$H3303,TRUE,_xll.ohTrigger(RecalcTrigger,Trigger1M)),NA())</f>
        <v>1.3231624965422961E-2</v>
      </c>
      <c r="K3303" s="44">
        <f>IFERROR(_xll.qlIndexFixing(Index3M,H3303,TRUE,_xll.ohTrigger(RecalcTrigger,Trigger3M)),NA())</f>
        <v>1.350458585666379E-2</v>
      </c>
      <c r="L3303" s="44">
        <f>IFERROR(_xll.qlIndexFixing(Index6M,$H3303,TRUE,_xll.ohTrigger(RecalcTrigger,Trigger6M)),NA())</f>
        <v>1.3462890365857098E-2</v>
      </c>
      <c r="M3303" s="183">
        <f>IFERROR(_xll.qlIndexFixing(Index1Y,$H3303,TRUE,_xll.ohTrigger(RecalcTrigger,Trigger1Y)),NA())</f>
        <v>1.3916996644699767E-2</v>
      </c>
      <c r="N3303" s="182">
        <f>IFERROR(_xll.qlIndexFixing(ONIndex1M,I3303,TRUE,_xll.ohTrigger(RecalcTrigger,Trigger1M)),NA())</f>
        <v>1.3219054383757367E-2</v>
      </c>
      <c r="O3303" s="44">
        <f>IFERROR(_xll.qlIndexFixing(ONIndex3M,I3303,TRUE,_xll.ohTrigger(RecalcTrigger,Trigger3M)),NA())</f>
        <v>1.3455551377425934E-2</v>
      </c>
      <c r="P3303" s="44">
        <f>IFERROR(_xll.qlIndexFixing(ONIndex6M,I3303,TRUE,_xll.ohTrigger(RecalcTrigger,Trigger6M)),NA())</f>
        <v>1.3383361416856587E-2</v>
      </c>
      <c r="Q3303" s="183">
        <f>IFERROR(_xll.qlIndexFixing(ONIndex1Y,I3303,TRUE,_xll.ohTrigger(RecalcTrigger,Trigger1Y)),NA())</f>
        <v>1.3725089075427022E-2</v>
      </c>
    </row>
    <row r="3304" spans="2:17" x14ac:dyDescent="0.2">
      <c r="B3304" s="39" t="s">
        <v>42</v>
      </c>
      <c r="D3304" s="42">
        <f>_xll.qlCalendarAdvance(Calendar,$D3303,B3304,"f",FALSE)</f>
        <v>62639</v>
      </c>
      <c r="E3304" s="177">
        <f>_xll.qlInterestRateIndexValueDate(IndexON,D3304)</f>
        <v>62639</v>
      </c>
      <c r="F3304" s="193">
        <f>IFERROR(_xll.qlIndexFixing(IndexON,D3304,TRUE,_xll.ohTrigger(RecalcTrigger,TriggerON)),NA())</f>
        <v>1.3251600465107316E-2</v>
      </c>
      <c r="H3304" s="42">
        <f>_xll.qlCalendarAdvance(Calendar,$H3303,B3304,"f",FALSE)</f>
        <v>62639</v>
      </c>
      <c r="I3304" s="177">
        <f>_xll.qlInterestRateIndexValueDate(Index1M,$H3304)</f>
        <v>62641</v>
      </c>
      <c r="J3304" s="182">
        <f>IFERROR(_xll.qlIndexFixing(Index1M,$H3304,TRUE,_xll.ohTrigger(RecalcTrigger,Trigger1M)),NA())</f>
        <v>1.3234686668524009E-2</v>
      </c>
      <c r="K3304" s="44">
        <f>IFERROR(_xll.qlIndexFixing(Index3M,H3304,TRUE,_xll.ohTrigger(RecalcTrigger,Trigger3M)),NA())</f>
        <v>1.3508956618334643E-2</v>
      </c>
      <c r="L3304" s="44">
        <f>IFERROR(_xll.qlIndexFixing(Index6M,$H3304,TRUE,_xll.ohTrigger(RecalcTrigger,Trigger6M)),NA())</f>
        <v>1.3465481333629042E-2</v>
      </c>
      <c r="M3304" s="183">
        <f>IFERROR(_xll.qlIndexFixing(Index1Y,$H3304,TRUE,_xll.ohTrigger(RecalcTrigger,Trigger1Y)),NA())</f>
        <v>1.3920576984960771E-2</v>
      </c>
      <c r="N3304" s="182">
        <f>IFERROR(_xll.qlIndexFixing(ONIndex1M,I3304,TRUE,_xll.ohTrigger(RecalcTrigger,Trigger1M)),NA())</f>
        <v>1.322213050175769E-2</v>
      </c>
      <c r="O3304" s="44">
        <f>IFERROR(_xll.qlIndexFixing(ONIndex3M,I3304,TRUE,_xll.ohTrigger(RecalcTrigger,Trigger3M)),NA())</f>
        <v>1.3460001525515963E-2</v>
      </c>
      <c r="P3304" s="44">
        <f>IFERROR(_xll.qlIndexFixing(ONIndex6M,I3304,TRUE,_xll.ohTrigger(RecalcTrigger,Trigger6M)),NA())</f>
        <v>1.3386075930430508E-2</v>
      </c>
      <c r="Q3304" s="183">
        <f>IFERROR(_xll.qlIndexFixing(ONIndex1Y,I3304,TRUE,_xll.ohTrigger(RecalcTrigger,Trigger1Y)),NA())</f>
        <v>1.3729019049693036E-2</v>
      </c>
    </row>
    <row r="3305" spans="2:17" x14ac:dyDescent="0.2">
      <c r="B3305" s="39" t="s">
        <v>42</v>
      </c>
      <c r="D3305" s="42">
        <f>_xll.qlCalendarAdvance(Calendar,$D3304,B3305,"f",FALSE)</f>
        <v>62646</v>
      </c>
      <c r="E3305" s="177">
        <f>_xll.qlInterestRateIndexValueDate(IndexON,D3305)</f>
        <v>62646</v>
      </c>
      <c r="F3305" s="193">
        <f>IFERROR(_xll.qlIndexFixing(IndexON,D3305,TRUE,_xll.ohTrigger(RecalcTrigger,TriggerON)),NA())</f>
        <v>1.3254338382759911E-2</v>
      </c>
      <c r="H3305" s="42">
        <f>_xll.qlCalendarAdvance(Calendar,$H3304,B3305,"f",FALSE)</f>
        <v>62646</v>
      </c>
      <c r="I3305" s="177">
        <f>_xll.qlInterestRateIndexValueDate(Index1M,$H3305)</f>
        <v>62648</v>
      </c>
      <c r="J3305" s="182">
        <f>IFERROR(_xll.qlIndexFixing(Index1M,$H3305,TRUE,_xll.ohTrigger(RecalcTrigger,Trigger1M)),NA())</f>
        <v>1.3237737448912323E-2</v>
      </c>
      <c r="K3305" s="44">
        <f>IFERROR(_xll.qlIndexFixing(Index3M,H3305,TRUE,_xll.ohTrigger(RecalcTrigger,Trigger3M)),NA())</f>
        <v>1.3513311366683522E-2</v>
      </c>
      <c r="L3305" s="44">
        <f>IFERROR(_xll.qlIndexFixing(Index6M,$H3305,TRUE,_xll.ohTrigger(RecalcTrigger,Trigger6M)),NA())</f>
        <v>1.3468060956592023E-2</v>
      </c>
      <c r="M3305" s="183">
        <f>IFERROR(_xll.qlIndexFixing(Index1Y,$H3305,TRUE,_xll.ohTrigger(RecalcTrigger,Trigger1Y)),NA())</f>
        <v>1.3924141282279803E-2</v>
      </c>
      <c r="N3305" s="182">
        <f>IFERROR(_xll.qlIndexFixing(ONIndex1M,I3305,TRUE,_xll.ohTrigger(RecalcTrigger,Trigger1M)),NA())</f>
        <v>1.3225195741020102E-2</v>
      </c>
      <c r="O3305" s="44">
        <f>IFERROR(_xll.qlIndexFixing(ONIndex3M,I3305,TRUE,_xll.ohTrigger(RecalcTrigger,Trigger3M)),NA())</f>
        <v>1.346443588039925E-2</v>
      </c>
      <c r="P3305" s="44">
        <f>IFERROR(_xll.qlIndexFixing(ONIndex6M,I3305,TRUE,_xll.ohTrigger(RecalcTrigger,Trigger6M)),NA())</f>
        <v>1.3388779426897202E-2</v>
      </c>
      <c r="Q3305" s="183">
        <f>IFERROR(_xll.qlIndexFixing(ONIndex1Y,I3305,TRUE,_xll.ohTrigger(RecalcTrigger,Trigger1Y)),NA())</f>
        <v>1.3732933898218391E-2</v>
      </c>
    </row>
    <row r="3306" spans="2:17" x14ac:dyDescent="0.2">
      <c r="B3306" s="39" t="s">
        <v>42</v>
      </c>
      <c r="D3306" s="42">
        <f>_xll.qlCalendarAdvance(Calendar,$D3305,B3306,"f",FALSE)</f>
        <v>62653</v>
      </c>
      <c r="E3306" s="177">
        <f>_xll.qlInterestRateIndexValueDate(IndexON,D3306)</f>
        <v>62653</v>
      </c>
      <c r="F3306" s="193">
        <f>IFERROR(_xll.qlIndexFixing(IndexON,D3306,TRUE,_xll.ohTrigger(RecalcTrigger,TriggerON)),NA())</f>
        <v>1.3257066609764223E-2</v>
      </c>
      <c r="H3306" s="42">
        <f>_xll.qlCalendarAdvance(Calendar,$H3305,B3306,"f",FALSE)</f>
        <v>62653</v>
      </c>
      <c r="I3306" s="177">
        <f>_xll.qlInterestRateIndexValueDate(Index1M,$H3306)</f>
        <v>62655</v>
      </c>
      <c r="J3306" s="182">
        <f>IFERROR(_xll.qlIndexFixing(Index1M,$H3306,TRUE,_xll.ohTrigger(RecalcTrigger,Trigger1M)),NA())</f>
        <v>1.3240777286766259E-2</v>
      </c>
      <c r="K3306" s="44">
        <f>IFERROR(_xll.qlIndexFixing(Index3M,H3306,TRUE,_xll.ohTrigger(RecalcTrigger,Trigger3M)),NA())</f>
        <v>1.3517650072837872E-2</v>
      </c>
      <c r="L3306" s="44">
        <f>IFERROR(_xll.qlIndexFixing(Index6M,$H3306,TRUE,_xll.ohTrigger(RecalcTrigger,Trigger6M)),NA())</f>
        <v>1.3470629214524797E-2</v>
      </c>
      <c r="M3306" s="183">
        <f>IFERROR(_xll.qlIndexFixing(Index1Y,$H3306,TRUE,_xll.ohTrigger(RecalcTrigger,Trigger1Y)),NA())</f>
        <v>1.3927689508582577E-2</v>
      </c>
      <c r="N3306" s="182">
        <f>IFERROR(_xll.qlIndexFixing(ONIndex1M,I3306,TRUE,_xll.ohTrigger(RecalcTrigger,Trigger1M)),NA())</f>
        <v>1.3228250081960269E-2</v>
      </c>
      <c r="O3306" s="44">
        <f>IFERROR(_xll.qlIndexFixing(ONIndex3M,I3306,TRUE,_xll.ohTrigger(RecalcTrigger,Trigger3M)),NA())</f>
        <v>1.3468854413138942E-2</v>
      </c>
      <c r="P3306" s="44">
        <f>IFERROR(_xll.qlIndexFixing(ONIndex6M,I3306,TRUE,_xll.ohTrigger(RecalcTrigger,Trigger6M)),NA())</f>
        <v>1.3391471886592399E-2</v>
      </c>
      <c r="Q3306" s="183">
        <f>IFERROR(_xll.qlIndexFixing(ONIndex1Y,I3306,TRUE,_xll.ohTrigger(RecalcTrigger,Trigger1Y)),NA())</f>
        <v>1.3736833593664954E-2</v>
      </c>
    </row>
    <row r="3307" spans="2:17" x14ac:dyDescent="0.2">
      <c r="B3307" s="39" t="s">
        <v>42</v>
      </c>
      <c r="D3307" s="42">
        <f>_xll.qlCalendarAdvance(Calendar,$D3306,B3307,"f",FALSE)</f>
        <v>62660</v>
      </c>
      <c r="E3307" s="177">
        <f>_xll.qlInterestRateIndexValueDate(IndexON,D3307)</f>
        <v>62660</v>
      </c>
      <c r="F3307" s="193">
        <f>IFERROR(_xll.qlIndexFixing(IndexON,D3307,TRUE,_xll.ohTrigger(RecalcTrigger,TriggerON)),NA())</f>
        <v>1.3259785128854062E-2</v>
      </c>
      <c r="H3307" s="42">
        <f>_xll.qlCalendarAdvance(Calendar,$H3306,B3307,"f",FALSE)</f>
        <v>62660</v>
      </c>
      <c r="I3307" s="177">
        <f>_xll.qlInterestRateIndexValueDate(Index1M,$H3307)</f>
        <v>62662</v>
      </c>
      <c r="J3307" s="182">
        <f>IFERROR(_xll.qlIndexFixing(Index1M,$H3307,TRUE,_xll.ohTrigger(RecalcTrigger,Trigger1M)),NA())</f>
        <v>1.3243806162269167E-2</v>
      </c>
      <c r="K3307" s="44">
        <f>IFERROR(_xll.qlIndexFixing(Index3M,H3307,TRUE,_xll.ohTrigger(RecalcTrigger,Trigger3M)),NA())</f>
        <v>1.3521972707918184E-2</v>
      </c>
      <c r="L3307" s="44">
        <f>IFERROR(_xll.qlIndexFixing(Index6M,$H3307,TRUE,_xll.ohTrigger(RecalcTrigger,Trigger6M)),NA())</f>
        <v>1.3473186087206549E-2</v>
      </c>
      <c r="M3307" s="183">
        <f>IFERROR(_xll.qlIndexFixing(Index1Y,$H3307,TRUE,_xll.ohTrigger(RecalcTrigger,Trigger1Y)),NA())</f>
        <v>1.3931221635796116E-2</v>
      </c>
      <c r="N3307" s="182">
        <f>IFERROR(_xll.qlIndexFixing(ONIndex1M,I3307,TRUE,_xll.ohTrigger(RecalcTrigger,Trigger1M)),NA())</f>
        <v>1.3231293504674113E-2</v>
      </c>
      <c r="O3307" s="44">
        <f>IFERROR(_xll.qlIndexFixing(ONIndex3M,I3307,TRUE,_xll.ohTrigger(RecalcTrigger,Trigger3M)),NA())</f>
        <v>1.3473257095197866E-2</v>
      </c>
      <c r="P3307" s="44">
        <f>IFERROR(_xll.qlIndexFixing(ONIndex6M,I3307,TRUE,_xll.ohTrigger(RecalcTrigger,Trigger6M)),NA())</f>
        <v>1.339415328921234E-2</v>
      </c>
      <c r="Q3307" s="183">
        <f>IFERROR(_xll.qlIndexFixing(ONIndex1Y,I3307,TRUE,_xll.ohTrigger(RecalcTrigger,Trigger1Y)),NA())</f>
        <v>1.374071810837485E-2</v>
      </c>
    </row>
    <row r="3308" spans="2:17" x14ac:dyDescent="0.2">
      <c r="B3308" s="39" t="s">
        <v>42</v>
      </c>
      <c r="D3308" s="42">
        <f>_xll.qlCalendarAdvance(Calendar,$D3307,B3308,"f",FALSE)</f>
        <v>62667</v>
      </c>
      <c r="E3308" s="177">
        <f>_xll.qlInterestRateIndexValueDate(IndexON,D3308)</f>
        <v>62667</v>
      </c>
      <c r="F3308" s="193">
        <f>IFERROR(_xll.qlIndexFixing(IndexON,D3308,TRUE,_xll.ohTrigger(RecalcTrigger,TriggerON)),NA())</f>
        <v>1.3262493922443497E-2</v>
      </c>
      <c r="H3308" s="42">
        <f>_xll.qlCalendarAdvance(Calendar,$H3307,B3308,"f",FALSE)</f>
        <v>62667</v>
      </c>
      <c r="I3308" s="177">
        <f>_xll.qlInterestRateIndexValueDate(Index1M,$H3308)</f>
        <v>62669</v>
      </c>
      <c r="J3308" s="182">
        <f>IFERROR(_xll.qlIndexFixing(Index1M,$H3308,TRUE,_xll.ohTrigger(RecalcTrigger,Trigger1M)),NA())</f>
        <v>1.32468240556044E-2</v>
      </c>
      <c r="K3308" s="44">
        <f>IFERROR(_xll.qlIndexFixing(Index3M,H3308,TRUE,_xll.ohTrigger(RecalcTrigger,Trigger3M)),NA())</f>
        <v>1.3526279243051904E-2</v>
      </c>
      <c r="L3308" s="44">
        <f>IFERROR(_xll.qlIndexFixing(Index6M,$H3308,TRUE,_xll.ohTrigger(RecalcTrigger,Trigger6M)),NA())</f>
        <v>1.3474443003276489E-2</v>
      </c>
      <c r="M3308" s="183">
        <f>IFERROR(_xll.qlIndexFixing(Index1Y,$H3308,TRUE,_xll.ohTrigger(RecalcTrigger,Trigger1Y)),NA())</f>
        <v>1.3933210645129803E-2</v>
      </c>
      <c r="N3308" s="182">
        <f>IFERROR(_xll.qlIndexFixing(ONIndex1M,I3308,TRUE,_xll.ohTrigger(RecalcTrigger,Trigger1M)),NA())</f>
        <v>1.32343259895773E-2</v>
      </c>
      <c r="O3308" s="44">
        <f>IFERROR(_xll.qlIndexFixing(ONIndex3M,I3308,TRUE,_xll.ohTrigger(RecalcTrigger,Trigger3M)),NA())</f>
        <v>1.3477643897799041E-2</v>
      </c>
      <c r="P3308" s="44">
        <f>IFERROR(_xll.qlIndexFixing(ONIndex6M,I3308,TRUE,_xll.ohTrigger(RecalcTrigger,Trigger6M)),NA())</f>
        <v>1.3396823614852948E-2</v>
      </c>
      <c r="Q3308" s="183">
        <f>IFERROR(_xll.qlIndexFixing(ONIndex1Y,I3308,TRUE,_xll.ohTrigger(RecalcTrigger,Trigger1Y)),NA())</f>
        <v>1.374458741493001E-2</v>
      </c>
    </row>
    <row r="3309" spans="2:17" x14ac:dyDescent="0.2">
      <c r="B3309" s="39" t="s">
        <v>42</v>
      </c>
      <c r="D3309" s="42">
        <f>_xll.qlCalendarAdvance(Calendar,$D3308,B3309,"f",FALSE)</f>
        <v>62674</v>
      </c>
      <c r="E3309" s="177">
        <f>_xll.qlInterestRateIndexValueDate(IndexON,D3309)</f>
        <v>62674</v>
      </c>
      <c r="F3309" s="193">
        <f>IFERROR(_xll.qlIndexFixing(IndexON,D3309,TRUE,_xll.ohTrigger(RecalcTrigger,TriggerON)),NA())</f>
        <v>1.3265192972626849E-2</v>
      </c>
      <c r="H3309" s="42">
        <f>_xll.qlCalendarAdvance(Calendar,$H3308,B3309,"f",FALSE)</f>
        <v>62674</v>
      </c>
      <c r="I3309" s="177">
        <f>_xll.qlInterestRateIndexValueDate(Index1M,$H3309)</f>
        <v>62676</v>
      </c>
      <c r="J3309" s="182">
        <f>IFERROR(_xll.qlIndexFixing(Index1M,$H3309,TRUE,_xll.ohTrigger(RecalcTrigger,Trigger1M)),NA())</f>
        <v>1.324983094695531E-2</v>
      </c>
      <c r="K3309" s="44">
        <f>IFERROR(_xll.qlIndexFixing(Index3M,H3309,TRUE,_xll.ohTrigger(RecalcTrigger,Trigger3M)),NA())</f>
        <v>1.3530569649360393E-2</v>
      </c>
      <c r="L3309" s="44">
        <f>IFERROR(_xll.qlIndexFixing(Index6M,$H3309,TRUE,_xll.ohTrigger(RecalcTrigger,Trigger6M)),NA())</f>
        <v>1.3478265595932444E-2</v>
      </c>
      <c r="M3309" s="183">
        <f>IFERROR(_xll.qlIndexFixing(Index1Y,$H3309,TRUE,_xll.ohTrigger(RecalcTrigger,Trigger1Y)),NA())</f>
        <v>1.3938237480662485E-2</v>
      </c>
      <c r="N3309" s="182">
        <f>IFERROR(_xll.qlIndexFixing(ONIndex1M,I3309,TRUE,_xll.ohTrigger(RecalcTrigger,Trigger1M)),NA())</f>
        <v>1.323734751660588E-2</v>
      </c>
      <c r="O3309" s="44">
        <f>IFERROR(_xll.qlIndexFixing(ONIndex3M,I3309,TRUE,_xll.ohTrigger(RecalcTrigger,Trigger3M)),NA())</f>
        <v>1.3482014792245423E-2</v>
      </c>
      <c r="P3309" s="44">
        <f>IFERROR(_xll.qlIndexFixing(ONIndex6M,I3309,TRUE,_xll.ohTrigger(RecalcTrigger,Trigger6M)),NA())</f>
        <v>1.3399482843450272E-2</v>
      </c>
      <c r="Q3309" s="183">
        <f>IFERROR(_xll.qlIndexFixing(ONIndex1Y,I3309,TRUE,_xll.ohTrigger(RecalcTrigger,Trigger1Y)),NA())</f>
        <v>1.374844148583243E-2</v>
      </c>
    </row>
    <row r="3310" spans="2:17" x14ac:dyDescent="0.2">
      <c r="B3310" s="39" t="s">
        <v>42</v>
      </c>
      <c r="D3310" s="42">
        <f>_xll.qlCalendarAdvance(Calendar,$D3309,B3310,"f",FALSE)</f>
        <v>62681</v>
      </c>
      <c r="E3310" s="177">
        <f>_xll.qlInterestRateIndexValueDate(IndexON,D3310)</f>
        <v>62681</v>
      </c>
      <c r="F3310" s="193">
        <f>IFERROR(_xll.qlIndexFixing(IndexON,D3310,TRUE,_xll.ohTrigger(RecalcTrigger,TriggerON)),NA())</f>
        <v>1.3267882261978059E-2</v>
      </c>
      <c r="H3310" s="42">
        <f>_xll.qlCalendarAdvance(Calendar,$H3309,B3310,"f",FALSE)</f>
        <v>62681</v>
      </c>
      <c r="I3310" s="177">
        <f>_xll.qlInterestRateIndexValueDate(Index1M,$H3310)</f>
        <v>62683</v>
      </c>
      <c r="J3310" s="182">
        <f>IFERROR(_xll.qlIndexFixing(Index1M,$H3310,TRUE,_xll.ohTrigger(RecalcTrigger,Trigger1M)),NA())</f>
        <v>1.3252826816505248E-2</v>
      </c>
      <c r="K3310" s="44">
        <f>IFERROR(_xll.qlIndexFixing(Index3M,H3310,TRUE,_xll.ohTrigger(RecalcTrigger,Trigger3M)),NA())</f>
        <v>1.3534843897970222E-2</v>
      </c>
      <c r="L3310" s="44">
        <f>IFERROR(_xll.qlIndexFixing(Index6M,$H3310,TRUE,_xll.ohTrigger(RecalcTrigger,Trigger6M)),NA())</f>
        <v>1.3480788191535387E-2</v>
      </c>
      <c r="M3310" s="183">
        <f>IFERROR(_xll.qlIndexFixing(Index1Y,$H3310,TRUE,_xll.ohTrigger(RecalcTrigger,Trigger1Y)),NA())</f>
        <v>1.3941721142171097E-2</v>
      </c>
      <c r="N3310" s="182">
        <f>IFERROR(_xll.qlIndexFixing(ONIndex1M,I3310,TRUE,_xll.ohTrigger(RecalcTrigger,Trigger1M)),NA())</f>
        <v>1.3240358066255453E-2</v>
      </c>
      <c r="O3310" s="44">
        <f>IFERROR(_xll.qlIndexFixing(ONIndex3M,I3310,TRUE,_xll.ohTrigger(RecalcTrigger,Trigger3M)),NA())</f>
        <v>1.3486369749520222E-2</v>
      </c>
      <c r="P3310" s="44">
        <f>IFERROR(_xll.qlIndexFixing(ONIndex6M,I3310,TRUE,_xll.ohTrigger(RecalcTrigger,Trigger6M)),NA())</f>
        <v>1.3402130954860425E-2</v>
      </c>
      <c r="Q3310" s="183">
        <f>IFERROR(_xll.qlIndexFixing(ONIndex1Y,I3310,TRUE,_xll.ohTrigger(RecalcTrigger,Trigger1Y)),NA())</f>
        <v>1.3752280293424235E-2</v>
      </c>
    </row>
    <row r="3311" spans="2:17" x14ac:dyDescent="0.2">
      <c r="B3311" s="39" t="s">
        <v>42</v>
      </c>
      <c r="D3311" s="42">
        <f>_xll.qlCalendarAdvance(Calendar,$D3310,B3311,"f",FALSE)</f>
        <v>62688</v>
      </c>
      <c r="E3311" s="177">
        <f>_xll.qlInterestRateIndexValueDate(IndexON,D3311)</f>
        <v>62688</v>
      </c>
      <c r="F3311" s="193">
        <f>IFERROR(_xll.qlIndexFixing(IndexON,D3311,TRUE,_xll.ohTrigger(RecalcTrigger,TriggerON)),NA())</f>
        <v>1.3270561772831257E-2</v>
      </c>
      <c r="H3311" s="42">
        <f>_xll.qlCalendarAdvance(Calendar,$H3310,B3311,"f",FALSE)</f>
        <v>62688</v>
      </c>
      <c r="I3311" s="177">
        <f>_xll.qlInterestRateIndexValueDate(Index1M,$H3311)</f>
        <v>62690</v>
      </c>
      <c r="J3311" s="182">
        <f>IFERROR(_xll.qlIndexFixing(Index1M,$H3311,TRUE,_xll.ohTrigger(RecalcTrigger,Trigger1M)),NA())</f>
        <v>1.3255811644435067E-2</v>
      </c>
      <c r="K3311" s="44">
        <f>IFERROR(_xll.qlIndexFixing(Index3M,H3311,TRUE,_xll.ohTrigger(RecalcTrigger,Trigger3M)),NA())</f>
        <v>1.3539101960005365E-2</v>
      </c>
      <c r="L3311" s="44">
        <f>IFERROR(_xll.qlIndexFixing(Index6M,$H3311,TRUE,_xll.ohTrigger(RecalcTrigger,Trigger6M)),NA())</f>
        <v>1.3483299321004911E-2</v>
      </c>
      <c r="M3311" s="183">
        <f>IFERROR(_xll.qlIndexFixing(Index1Y,$H3311,TRUE,_xll.ohTrigger(RecalcTrigger,Trigger1Y)),NA())</f>
        <v>1.3945188592299859E-2</v>
      </c>
      <c r="N3311" s="182">
        <f>IFERROR(_xll.qlIndexFixing(ONIndex1M,I3311,TRUE,_xll.ohTrigger(RecalcTrigger,Trigger1M)),NA())</f>
        <v>1.3243357618542007E-2</v>
      </c>
      <c r="O3311" s="44">
        <f>IFERROR(_xll.qlIndexFixing(ONIndex3M,I3311,TRUE,_xll.ohTrigger(RecalcTrigger,Trigger3M)),NA())</f>
        <v>1.3490708741326074E-2</v>
      </c>
      <c r="P3311" s="44">
        <f>IFERROR(_xll.qlIndexFixing(ONIndex6M,I3311,TRUE,_xll.ohTrigger(RecalcTrigger,Trigger6M)),NA())</f>
        <v>1.3404767929179329E-2</v>
      </c>
      <c r="Q3311" s="183">
        <f>IFERROR(_xll.qlIndexFixing(ONIndex1Y,I3311,TRUE,_xll.ohTrigger(RecalcTrigger,Trigger1Y)),NA())</f>
        <v>1.3756103810287357E-2</v>
      </c>
    </row>
    <row r="3312" spans="2:17" x14ac:dyDescent="0.2">
      <c r="B3312" s="39" t="s">
        <v>42</v>
      </c>
      <c r="D3312" s="42">
        <f>_xll.qlCalendarAdvance(Calendar,$D3311,B3312,"f",FALSE)</f>
        <v>62695</v>
      </c>
      <c r="E3312" s="177">
        <f>_xll.qlInterestRateIndexValueDate(IndexON,D3312)</f>
        <v>62695</v>
      </c>
      <c r="F3312" s="193">
        <f>IFERROR(_xll.qlIndexFixing(IndexON,D3312,TRUE,_xll.ohTrigger(RecalcTrigger,TriggerON)),NA())</f>
        <v>1.3273231487680448E-2</v>
      </c>
      <c r="H3312" s="42">
        <f>_xll.qlCalendarAdvance(Calendar,$H3311,B3312,"f",FALSE)</f>
        <v>62695</v>
      </c>
      <c r="I3312" s="177">
        <f>_xll.qlInterestRateIndexValueDate(Index1M,$H3312)</f>
        <v>62697</v>
      </c>
      <c r="J3312" s="182">
        <f>IFERROR(_xll.qlIndexFixing(Index1M,$H3312,TRUE,_xll.ohTrigger(RecalcTrigger,Trigger1M)),NA())</f>
        <v>1.3258785410930618E-2</v>
      </c>
      <c r="K3312" s="44">
        <f>IFERROR(_xll.qlIndexFixing(Index3M,H3312,TRUE,_xll.ohTrigger(RecalcTrigger,Trigger3M)),NA())</f>
        <v>1.3543343806588915E-2</v>
      </c>
      <c r="L3312" s="44">
        <f>IFERROR(_xll.qlIndexFixing(Index6M,$H3312,TRUE,_xll.ohTrigger(RecalcTrigger,Trigger6M)),NA())</f>
        <v>1.3485798964118912E-2</v>
      </c>
      <c r="M3312" s="183">
        <f>IFERROR(_xll.qlIndexFixing(Index1Y,$H3312,TRUE,_xll.ohTrigger(RecalcTrigger,Trigger1Y)),NA())</f>
        <v>1.3948639802978405E-2</v>
      </c>
      <c r="N3312" s="182">
        <f>IFERROR(_xll.qlIndexFixing(ONIndex1M,I3312,TRUE,_xll.ohTrigger(RecalcTrigger,Trigger1M)),NA())</f>
        <v>1.3246346153881206E-2</v>
      </c>
      <c r="O3312" s="44">
        <f>IFERROR(_xll.qlIndexFixing(ONIndex3M,I3312,TRUE,_xll.ohTrigger(RecalcTrigger,Trigger3M)),NA())</f>
        <v>1.3495031738726126E-2</v>
      </c>
      <c r="P3312" s="44">
        <f>IFERROR(_xll.qlIndexFixing(ONIndex6M,I3312,TRUE,_xll.ohTrigger(RecalcTrigger,Trigger6M)),NA())</f>
        <v>1.3407393746502905E-2</v>
      </c>
      <c r="Q3312" s="183">
        <f>IFERROR(_xll.qlIndexFixing(ONIndex1Y,I3312,TRUE,_xll.ohTrigger(RecalcTrigger,Trigger1Y)),NA())</f>
        <v>1.3759912009003727E-2</v>
      </c>
    </row>
    <row r="3313" spans="2:17" x14ac:dyDescent="0.2">
      <c r="B3313" s="39" t="s">
        <v>42</v>
      </c>
      <c r="D3313" s="42">
        <f>_xll.qlCalendarAdvance(Calendar,$D3312,B3313,"f",FALSE)</f>
        <v>62702</v>
      </c>
      <c r="E3313" s="177">
        <f>_xll.qlInterestRateIndexValueDate(IndexON,D3313)</f>
        <v>62702</v>
      </c>
      <c r="F3313" s="193">
        <f>IFERROR(_xll.qlIndexFixing(IndexON,D3313,TRUE,_xll.ohTrigger(RecalcTrigger,TriggerON)),NA())</f>
        <v>1.3275891388859762E-2</v>
      </c>
      <c r="H3313" s="42">
        <f>_xll.qlCalendarAdvance(Calendar,$H3312,B3313,"f",FALSE)</f>
        <v>62702</v>
      </c>
      <c r="I3313" s="177">
        <f>_xll.qlInterestRateIndexValueDate(Index1M,$H3313)</f>
        <v>62704</v>
      </c>
      <c r="J3313" s="182">
        <f>IFERROR(_xll.qlIndexFixing(Index1M,$H3313,TRUE,_xll.ohTrigger(RecalcTrigger,Trigger1M)),NA())</f>
        <v>1.3261748096172754E-2</v>
      </c>
      <c r="K3313" s="44">
        <f>IFERROR(_xll.qlIndexFixing(Index3M,H3313,TRUE,_xll.ohTrigger(RecalcTrigger,Trigger3M)),NA())</f>
        <v>1.3547016048228442E-2</v>
      </c>
      <c r="L3313" s="44">
        <f>IFERROR(_xll.qlIndexFixing(Index6M,$H3313,TRUE,_xll.ohTrigger(RecalcTrigger,Trigger6M)),NA())</f>
        <v>1.3486583554685004E-2</v>
      </c>
      <c r="M3313" s="183">
        <f>IFERROR(_xll.qlIndexFixing(Index1Y,$H3313,TRUE,_xll.ohTrigger(RecalcTrigger,Trigger1Y)),NA())</f>
        <v>1.3952074746134836E-2</v>
      </c>
      <c r="N3313" s="182">
        <f>IFERROR(_xll.qlIndexFixing(ONIndex1M,I3313,TRUE,_xll.ohTrigger(RecalcTrigger,Trigger1M)),NA())</f>
        <v>1.32493236522091E-2</v>
      </c>
      <c r="O3313" s="44">
        <f>IFERROR(_xll.qlIndexFixing(ONIndex3M,I3313,TRUE,_xll.ohTrigger(RecalcTrigger,Trigger3M)),NA())</f>
        <v>1.3499338713023334E-2</v>
      </c>
      <c r="P3313" s="44">
        <f>IFERROR(_xll.qlIndexFixing(ONIndex6M,I3313,TRUE,_xll.ohTrigger(RecalcTrigger,Trigger6M)),NA())</f>
        <v>1.3410008386447458E-2</v>
      </c>
      <c r="Q3313" s="183">
        <f>IFERROR(_xll.qlIndexFixing(ONIndex1Y,I3313,TRUE,_xll.ohTrigger(RecalcTrigger,Trigger1Y)),NA())</f>
        <v>1.3763704861995407E-2</v>
      </c>
    </row>
    <row r="3314" spans="2:17" x14ac:dyDescent="0.2">
      <c r="B3314" s="39" t="s">
        <v>42</v>
      </c>
      <c r="D3314" s="42">
        <f>_xll.qlCalendarAdvance(Calendar,$D3313,B3314,"f",FALSE)</f>
        <v>62709</v>
      </c>
      <c r="E3314" s="177">
        <f>_xll.qlInterestRateIndexValueDate(IndexON,D3314)</f>
        <v>62709</v>
      </c>
      <c r="F3314" s="193">
        <f>IFERROR(_xll.qlIndexFixing(IndexON,D3314,TRUE,_xll.ohTrigger(RecalcTrigger,TriggerON)),NA())</f>
        <v>1.3278541458623394E-2</v>
      </c>
      <c r="H3314" s="42">
        <f>_xll.qlCalendarAdvance(Calendar,$H3313,B3314,"f",FALSE)</f>
        <v>62709</v>
      </c>
      <c r="I3314" s="177">
        <f>_xll.qlInterestRateIndexValueDate(Index1M,$H3314)</f>
        <v>62711</v>
      </c>
      <c r="J3314" s="182">
        <f>IFERROR(_xll.qlIndexFixing(Index1M,$H3314,TRUE,_xll.ohTrigger(RecalcTrigger,Trigger1M)),NA())</f>
        <v>1.3264699680344827E-2</v>
      </c>
      <c r="K3314" s="44">
        <f>IFERROR(_xll.qlIndexFixing(Index3M,H3314,TRUE,_xll.ohTrigger(RecalcTrigger,Trigger3M)),NA())</f>
        <v>1.3551226386906583E-2</v>
      </c>
      <c r="L3314" s="44">
        <f>IFERROR(_xll.qlIndexFixing(Index6M,$H3314,TRUE,_xll.ohTrigger(RecalcTrigger,Trigger6M)),NA())</f>
        <v>1.348906311477061E-2</v>
      </c>
      <c r="M3314" s="183">
        <f>IFERROR(_xll.qlIndexFixing(Index1Y,$H3314,TRUE,_xll.ohTrigger(RecalcTrigger,Trigger1Y)),NA())</f>
        <v>1.3955493393699218E-2</v>
      </c>
      <c r="N3314" s="182">
        <f>IFERROR(_xll.qlIndexFixing(ONIndex1M,I3314,TRUE,_xll.ohTrigger(RecalcTrigger,Trigger1M)),NA())</f>
        <v>1.3252290093941355E-2</v>
      </c>
      <c r="O3314" s="44">
        <f>IFERROR(_xll.qlIndexFixing(ONIndex3M,I3314,TRUE,_xll.ohTrigger(RecalcTrigger,Trigger3M)),NA())</f>
        <v>1.3503629635440717E-2</v>
      </c>
      <c r="P3314" s="44">
        <f>IFERROR(_xll.qlIndexFixing(ONIndex6M,I3314,TRUE,_xll.ohTrigger(RecalcTrigger,Trigger6M)),NA())</f>
        <v>1.3412611829188847E-2</v>
      </c>
      <c r="Q3314" s="183">
        <f>IFERROR(_xll.qlIndexFixing(ONIndex1Y,I3314,TRUE,_xll.ohTrigger(RecalcTrigger,Trigger1Y)),NA())</f>
        <v>1.376748234160452E-2</v>
      </c>
    </row>
    <row r="3315" spans="2:17" x14ac:dyDescent="0.2">
      <c r="B3315" s="39" t="s">
        <v>42</v>
      </c>
      <c r="D3315" s="42">
        <f>_xll.qlCalendarAdvance(Calendar,$D3314,B3315,"f",FALSE)</f>
        <v>62716</v>
      </c>
      <c r="E3315" s="177">
        <f>_xll.qlInterestRateIndexValueDate(IndexON,D3315)</f>
        <v>62716</v>
      </c>
      <c r="F3315" s="193">
        <f>IFERROR(_xll.qlIndexFixing(IndexON,D3315,TRUE,_xll.ohTrigger(RecalcTrigger,TriggerON)),NA())</f>
        <v>1.3281181679465348E-2</v>
      </c>
      <c r="H3315" s="42">
        <f>_xll.qlCalendarAdvance(Calendar,$H3314,B3315,"f",FALSE)</f>
        <v>62716</v>
      </c>
      <c r="I3315" s="177">
        <f>_xll.qlInterestRateIndexValueDate(Index1M,$H3315)</f>
        <v>62718</v>
      </c>
      <c r="J3315" s="182">
        <f>IFERROR(_xll.qlIndexFixing(Index1M,$H3315,TRUE,_xll.ohTrigger(RecalcTrigger,Trigger1M)),NA())</f>
        <v>1.3267640143630188E-2</v>
      </c>
      <c r="K3315" s="44">
        <f>IFERROR(_xll.qlIndexFixing(Index3M,H3315,TRUE,_xll.ohTrigger(RecalcTrigger,Trigger3M)),NA())</f>
        <v>1.3555420426134142E-2</v>
      </c>
      <c r="L3315" s="44">
        <f>IFERROR(_xll.qlIndexFixing(Index6M,$H3315,TRUE,_xll.ohTrigger(RecalcTrigger,Trigger6M)),NA())</f>
        <v>1.3491531135273741E-2</v>
      </c>
      <c r="M3315" s="183">
        <f>IFERROR(_xll.qlIndexFixing(Index1Y,$H3315,TRUE,_xll.ohTrigger(RecalcTrigger,Trigger1Y)),NA())</f>
        <v>1.3958895717600745E-2</v>
      </c>
      <c r="N3315" s="182">
        <f>IFERROR(_xll.qlIndexFixing(ONIndex1M,I3315,TRUE,_xll.ohTrigger(RecalcTrigger,Trigger1M)),NA())</f>
        <v>1.3255245459173892E-2</v>
      </c>
      <c r="O3315" s="44">
        <f>IFERROR(_xll.qlIndexFixing(ONIndex3M,I3315,TRUE,_xll.ohTrigger(RecalcTrigger,Trigger3M)),NA())</f>
        <v>1.3507904477361166E-2</v>
      </c>
      <c r="P3315" s="44">
        <f>IFERROR(_xll.qlIndexFixing(ONIndex6M,I3315,TRUE,_xll.ohTrigger(RecalcTrigger,Trigger6M)),NA())</f>
        <v>1.3415204054663121E-2</v>
      </c>
      <c r="Q3315" s="183">
        <f>IFERROR(_xll.qlIndexFixing(ONIndex1Y,I3315,TRUE,_xll.ohTrigger(RecalcTrigger,Trigger1Y)),NA())</f>
        <v>1.377124442057287E-2</v>
      </c>
    </row>
    <row r="3316" spans="2:17" x14ac:dyDescent="0.2">
      <c r="B3316" s="39" t="s">
        <v>42</v>
      </c>
      <c r="D3316" s="42">
        <f>_xll.qlCalendarAdvance(Calendar,$D3315,B3316,"f",FALSE)</f>
        <v>62723</v>
      </c>
      <c r="E3316" s="177">
        <f>_xll.qlInterestRateIndexValueDate(IndexON,D3316)</f>
        <v>62723</v>
      </c>
      <c r="F3316" s="193">
        <f>IFERROR(_xll.qlIndexFixing(IndexON,D3316,TRUE,_xll.ohTrigger(RecalcTrigger,TriggerON)),NA())</f>
        <v>1.3283812033799691E-2</v>
      </c>
      <c r="H3316" s="42">
        <f>_xll.qlCalendarAdvance(Calendar,$H3315,B3316,"f",FALSE)</f>
        <v>62723</v>
      </c>
      <c r="I3316" s="177">
        <f>_xll.qlInterestRateIndexValueDate(Index1M,$H3316)</f>
        <v>62725</v>
      </c>
      <c r="J3316" s="182">
        <f>IFERROR(_xll.qlIndexFixing(Index1M,$H3316,TRUE,_xll.ohTrigger(RecalcTrigger,Trigger1M)),NA())</f>
        <v>1.327056946621219E-2</v>
      </c>
      <c r="K3316" s="44">
        <f>IFERROR(_xll.qlIndexFixing(Index3M,H3316,TRUE,_xll.ohTrigger(RecalcTrigger,Trigger3M)),NA())</f>
        <v>1.3559598137037516E-2</v>
      </c>
      <c r="L3316" s="44">
        <f>IFERROR(_xll.qlIndexFixing(Index6M,$H3316,TRUE,_xll.ohTrigger(RecalcTrigger,Trigger6M)),NA())</f>
        <v>1.3493987595979357E-2</v>
      </c>
      <c r="M3316" s="183">
        <f>IFERROR(_xll.qlIndexFixing(Index1Y,$H3316,TRUE,_xll.ohTrigger(RecalcTrigger,Trigger1Y)),NA())</f>
        <v>1.396228168977013E-2</v>
      </c>
      <c r="N3316" s="182">
        <f>IFERROR(_xll.qlIndexFixing(ONIndex1M,I3316,TRUE,_xll.ohTrigger(RecalcTrigger,Trigger1M)),NA())</f>
        <v>1.3258189728242442E-2</v>
      </c>
      <c r="O3316" s="44">
        <f>IFERROR(_xll.qlIndexFixing(ONIndex3M,I3316,TRUE,_xll.ohTrigger(RecalcTrigger,Trigger3M)),NA())</f>
        <v>1.3512163209927763E-2</v>
      </c>
      <c r="P3316" s="44">
        <f>IFERROR(_xll.qlIndexFixing(ONIndex6M,I3316,TRUE,_xll.ohTrigger(RecalcTrigger,Trigger6M)),NA())</f>
        <v>1.3417785042806329E-2</v>
      </c>
      <c r="Q3316" s="183">
        <f>IFERROR(_xll.qlIndexFixing(ONIndex1Y,I3316,TRUE,_xll.ohTrigger(RecalcTrigger,Trigger1Y)),NA())</f>
        <v>1.3774991071242582E-2</v>
      </c>
    </row>
    <row r="3317" spans="2:17" x14ac:dyDescent="0.2">
      <c r="B3317" s="39" t="s">
        <v>42</v>
      </c>
      <c r="D3317" s="42">
        <f>_xll.qlCalendarAdvance(Calendar,$D3316,B3317,"f",FALSE)</f>
        <v>62730</v>
      </c>
      <c r="E3317" s="177">
        <f>_xll.qlInterestRateIndexValueDate(IndexON,D3317)</f>
        <v>62730</v>
      </c>
      <c r="F3317" s="193">
        <f>IFERROR(_xll.qlIndexFixing(IndexON,D3317,TRUE,_xll.ohTrigger(RecalcTrigger,TriggerON)),NA())</f>
        <v>1.3286432503960555E-2</v>
      </c>
      <c r="H3317" s="42">
        <f>_xll.qlCalendarAdvance(Calendar,$H3316,B3317,"f",FALSE)</f>
        <v>62730</v>
      </c>
      <c r="I3317" s="177">
        <f>_xll.qlInterestRateIndexValueDate(Index1M,$H3317)</f>
        <v>62732</v>
      </c>
      <c r="J3317" s="182">
        <f>IFERROR(_xll.qlIndexFixing(Index1M,$H3317,TRUE,_xll.ohTrigger(RecalcTrigger,Trigger1M)),NA())</f>
        <v>1.3273487628271685E-2</v>
      </c>
      <c r="K3317" s="44">
        <f>IFERROR(_xll.qlIndexFixing(Index3M,H3317,TRUE,_xll.ohTrigger(RecalcTrigger,Trigger3M)),NA())</f>
        <v>1.3565956214357581E-2</v>
      </c>
      <c r="L3317" s="44">
        <f>IFERROR(_xll.qlIndexFixing(Index6M,$H3317,TRUE,_xll.ohTrigger(RecalcTrigger,Trigger6M)),NA())</f>
        <v>1.3496855492880162E-2</v>
      </c>
      <c r="M3317" s="183">
        <f>IFERROR(_xll.qlIndexFixing(Index1Y,$H3317,TRUE,_xll.ohTrigger(RecalcTrigger,Trigger1Y)),NA())</f>
        <v>1.3965651282137651E-2</v>
      </c>
      <c r="N3317" s="182">
        <f>IFERROR(_xll.qlIndexFixing(ONIndex1M,I3317,TRUE,_xll.ohTrigger(RecalcTrigger,Trigger1M)),NA())</f>
        <v>1.3261122881242926E-2</v>
      </c>
      <c r="O3317" s="44">
        <f>IFERROR(_xll.qlIndexFixing(ONIndex3M,I3317,TRUE,_xll.ohTrigger(RecalcTrigger,Trigger3M)),NA())</f>
        <v>1.3516405804523401E-2</v>
      </c>
      <c r="P3317" s="44">
        <f>IFERROR(_xll.qlIndexFixing(ONIndex6M,I3317,TRUE,_xll.ohTrigger(RecalcTrigger,Trigger6M)),NA())</f>
        <v>1.3420354773554521E-2</v>
      </c>
      <c r="Q3317" s="183">
        <f>IFERROR(_xll.qlIndexFixing(ONIndex1Y,I3317,TRUE,_xll.ohTrigger(RecalcTrigger,Trigger1Y)),NA())</f>
        <v>1.3778722266115651E-2</v>
      </c>
    </row>
    <row r="3318" spans="2:17" x14ac:dyDescent="0.2">
      <c r="B3318" s="39" t="s">
        <v>42</v>
      </c>
      <c r="D3318" s="42">
        <f>_xll.qlCalendarAdvance(Calendar,$D3317,B3318,"f",FALSE)</f>
        <v>62737</v>
      </c>
      <c r="E3318" s="177">
        <f>_xll.qlInterestRateIndexValueDate(IndexON,D3318)</f>
        <v>62737</v>
      </c>
      <c r="F3318" s="193">
        <f>IFERROR(_xll.qlIndexFixing(IndexON,D3318,TRUE,_xll.ohTrigger(RecalcTrigger,TriggerON)),NA())</f>
        <v>1.328904307228207E-2</v>
      </c>
      <c r="H3318" s="42">
        <f>_xll.qlCalendarAdvance(Calendar,$H3317,B3318,"f",FALSE)</f>
        <v>62737</v>
      </c>
      <c r="I3318" s="177">
        <f>_xll.qlInterestRateIndexValueDate(Index1M,$H3318)</f>
        <v>62739</v>
      </c>
      <c r="J3318" s="182">
        <f>IFERROR(_xll.qlIndexFixing(Index1M,$H3318,TRUE,_xll.ohTrigger(RecalcTrigger,Trigger1M)),NA())</f>
        <v>1.3276394609994524E-2</v>
      </c>
      <c r="K3318" s="44">
        <f>IFERROR(_xll.qlIndexFixing(Index3M,H3318,TRUE,_xll.ohTrigger(RecalcTrigger,Trigger3M)),NA())</f>
        <v>1.3568452744605513E-2</v>
      </c>
      <c r="L3318" s="44">
        <f>IFERROR(_xll.qlIndexFixing(Index6M,$H3318,TRUE,_xll.ohTrigger(RecalcTrigger,Trigger6M)),NA())</f>
        <v>1.3500976504421877E-2</v>
      </c>
      <c r="M3318" s="183">
        <f>IFERROR(_xll.qlIndexFixing(Index1Y,$H3318,TRUE,_xll.ohTrigger(RecalcTrigger,Trigger1Y)),NA())</f>
        <v>1.3969004466634459E-2</v>
      </c>
      <c r="N3318" s="182">
        <f>IFERROR(_xll.qlIndexFixing(ONIndex1M,I3318,TRUE,_xll.ohTrigger(RecalcTrigger,Trigger1M)),NA())</f>
        <v>1.3264044898431138E-2</v>
      </c>
      <c r="O3318" s="44">
        <f>IFERROR(_xll.qlIndexFixing(ONIndex3M,I3318,TRUE,_xll.ohTrigger(RecalcTrigger,Trigger3M)),NA())</f>
        <v>1.3520632232451035E-2</v>
      </c>
      <c r="P3318" s="44">
        <f>IFERROR(_xll.qlIndexFixing(ONIndex6M,I3318,TRUE,_xll.ohTrigger(RecalcTrigger,Trigger6M)),NA())</f>
        <v>1.3422913227003619E-2</v>
      </c>
      <c r="Q3318" s="183">
        <f>IFERROR(_xll.qlIndexFixing(ONIndex1Y,I3318,TRUE,_xll.ohTrigger(RecalcTrigger,Trigger1Y)),NA())</f>
        <v>1.3782437977614137E-2</v>
      </c>
    </row>
    <row r="3319" spans="2:17" x14ac:dyDescent="0.2">
      <c r="B3319" s="39" t="s">
        <v>42</v>
      </c>
      <c r="D3319" s="42">
        <f>_xll.qlCalendarAdvance(Calendar,$D3318,B3319,"f",FALSE)</f>
        <v>62744</v>
      </c>
      <c r="E3319" s="177">
        <f>_xll.qlInterestRateIndexValueDate(IndexON,D3319)</f>
        <v>62744</v>
      </c>
      <c r="F3319" s="193">
        <f>IFERROR(_xll.qlIndexFixing(IndexON,D3319,TRUE,_xll.ohTrigger(RecalcTrigger,TriggerON)),NA())</f>
        <v>1.3291643721178303E-2</v>
      </c>
      <c r="H3319" s="42">
        <f>_xll.qlCalendarAdvance(Calendar,$H3318,B3319,"f",FALSE)</f>
        <v>62744</v>
      </c>
      <c r="I3319" s="177">
        <f>_xll.qlInterestRateIndexValueDate(Index1M,$H3319)</f>
        <v>62746</v>
      </c>
      <c r="J3319" s="182">
        <f>IFERROR(_xll.qlIndexFixing(Index1M,$H3319,TRUE,_xll.ohTrigger(RecalcTrigger,Trigger1M)),NA())</f>
        <v>1.3279290391559062E-2</v>
      </c>
      <c r="K3319" s="44">
        <f>IFERROR(_xll.qlIndexFixing(Index3M,H3319,TRUE,_xll.ohTrigger(RecalcTrigger,Trigger3M)),NA())</f>
        <v>1.3572580274525103E-2</v>
      </c>
      <c r="L3319" s="44">
        <f>IFERROR(_xll.qlIndexFixing(Index6M,$H3319,TRUE,_xll.ohTrigger(RecalcTrigger,Trigger6M)),NA())</f>
        <v>1.3501708942028751E-2</v>
      </c>
      <c r="M3319" s="183">
        <f>IFERROR(_xll.qlIndexFixing(Index1Y,$H3319,TRUE,_xll.ohTrigger(RecalcTrigger,Trigger1Y)),NA())</f>
        <v>1.3972341215192353E-2</v>
      </c>
      <c r="N3319" s="182">
        <f>IFERROR(_xll.qlIndexFixing(ONIndex1M,I3319,TRUE,_xll.ohTrigger(RecalcTrigger,Trigger1M)),NA())</f>
        <v>1.3266955760062871E-2</v>
      </c>
      <c r="O3319" s="44">
        <f>IFERROR(_xll.qlIndexFixing(ONIndex3M,I3319,TRUE,_xll.ohTrigger(RecalcTrigger,Trigger3M)),NA())</f>
        <v>1.3524842464853748E-2</v>
      </c>
      <c r="P3319" s="44">
        <f>IFERROR(_xll.qlIndexFixing(ONIndex6M,I3319,TRUE,_xll.ohTrigger(RecalcTrigger,Trigger6M)),NA())</f>
        <v>1.3425460383089671E-2</v>
      </c>
      <c r="Q3319" s="183">
        <f>IFERROR(_xll.qlIndexFixing(ONIndex1Y,I3319,TRUE,_xll.ohTrigger(RecalcTrigger,Trigger1Y)),NA())</f>
        <v>1.3786138178399909E-2</v>
      </c>
    </row>
    <row r="3320" spans="2:17" x14ac:dyDescent="0.2">
      <c r="B3320" s="39" t="s">
        <v>42</v>
      </c>
      <c r="D3320" s="42">
        <f>_xll.qlCalendarAdvance(Calendar,$D3319,B3320,"f",FALSE)</f>
        <v>62751</v>
      </c>
      <c r="E3320" s="177">
        <f>_xll.qlInterestRateIndexValueDate(IndexON,D3320)</f>
        <v>62751</v>
      </c>
      <c r="F3320" s="193">
        <f>IFERROR(_xll.qlIndexFixing(IndexON,D3320,TRUE,_xll.ohTrigger(RecalcTrigger,TriggerON)),NA())</f>
        <v>1.3294234433143259E-2</v>
      </c>
      <c r="H3320" s="42">
        <f>_xll.qlCalendarAdvance(Calendar,$H3319,B3320,"f",FALSE)</f>
        <v>62751</v>
      </c>
      <c r="I3320" s="177">
        <f>_xll.qlInterestRateIndexValueDate(Index1M,$H3320)</f>
        <v>62753</v>
      </c>
      <c r="J3320" s="182">
        <f>IFERROR(_xll.qlIndexFixing(Index1M,$H3320,TRUE,_xll.ohTrigger(RecalcTrigger,Trigger1M)),NA())</f>
        <v>1.3282174953153647E-2</v>
      </c>
      <c r="K3320" s="44">
        <f>IFERROR(_xll.qlIndexFixing(Index3M,H3320,TRUE,_xll.ohTrigger(RecalcTrigger,Trigger3M)),NA())</f>
        <v>1.3576691357993534E-2</v>
      </c>
      <c r="L3320" s="44">
        <f>IFERROR(_xll.qlIndexFixing(Index6M,$H3320,TRUE,_xll.ohTrigger(RecalcTrigger,Trigger6M)),NA())</f>
        <v>1.3504118212924762E-2</v>
      </c>
      <c r="M3320" s="183">
        <f>IFERROR(_xll.qlIndexFixing(Index1Y,$H3320,TRUE,_xll.ohTrigger(RecalcTrigger,Trigger1Y)),NA())</f>
        <v>1.3975661499743131E-2</v>
      </c>
      <c r="N3320" s="182">
        <f>IFERROR(_xll.qlIndexFixing(ONIndex1M,I3320,TRUE,_xll.ohTrigger(RecalcTrigger,Trigger1M)),NA())</f>
        <v>1.3269855446393919E-2</v>
      </c>
      <c r="O3320" s="44">
        <f>IFERROR(_xll.qlIndexFixing(ONIndex3M,I3320,TRUE,_xll.ohTrigger(RecalcTrigger,Trigger3M)),NA())</f>
        <v>1.3529036473114431E-2</v>
      </c>
      <c r="P3320" s="44">
        <f>IFERROR(_xll.qlIndexFixing(ONIndex6M,I3320,TRUE,_xll.ohTrigger(RecalcTrigger,Trigger6M)),NA())</f>
        <v>1.3427996221588856E-2</v>
      </c>
      <c r="Q3320" s="183">
        <f>IFERROR(_xll.qlIndexFixing(ONIndex1Y,I3320,TRUE,_xll.ohTrigger(RecalcTrigger,Trigger1Y)),NA())</f>
        <v>1.3789822840815091E-2</v>
      </c>
    </row>
    <row r="3321" spans="2:17" x14ac:dyDescent="0.2">
      <c r="B3321" s="39" t="s">
        <v>42</v>
      </c>
      <c r="D3321" s="42">
        <f>_xll.qlCalendarAdvance(Calendar,$D3320,B3321,"f",FALSE)</f>
        <v>62758</v>
      </c>
      <c r="E3321" s="177">
        <f>_xll.qlInterestRateIndexValueDate(IndexON,D3321)</f>
        <v>62758</v>
      </c>
      <c r="F3321" s="193">
        <f>IFERROR(_xll.qlIndexFixing(IndexON,D3321,TRUE,_xll.ohTrigger(RecalcTrigger,TriggerON)),NA())</f>
        <v>1.3296815190431133E-2</v>
      </c>
      <c r="H3321" s="42">
        <f>_xll.qlCalendarAdvance(Calendar,$H3320,B3321,"f",FALSE)</f>
        <v>62758</v>
      </c>
      <c r="I3321" s="177">
        <f>_xll.qlInterestRateIndexValueDate(Index1M,$H3321)</f>
        <v>62760</v>
      </c>
      <c r="J3321" s="182">
        <f>IFERROR(_xll.qlIndexFixing(Index1M,$H3321,TRUE,_xll.ohTrigger(RecalcTrigger,Trigger1M)),NA())</f>
        <v>1.3285048274961631E-2</v>
      </c>
      <c r="K3321" s="44">
        <f>IFERROR(_xll.qlIndexFixing(Index3M,H3321,TRUE,_xll.ohTrigger(RecalcTrigger,Trigger3M)),NA())</f>
        <v>1.3580785966133909E-2</v>
      </c>
      <c r="L3321" s="44">
        <f>IFERROR(_xll.qlIndexFixing(Index6M,$H3321,TRUE,_xll.ohTrigger(RecalcTrigger,Trigger6M)),NA())</f>
        <v>1.3506515821079618E-2</v>
      </c>
      <c r="M3321" s="183">
        <f>IFERROR(_xll.qlIndexFixing(Index1Y,$H3321,TRUE,_xll.ohTrigger(RecalcTrigger,Trigger1Y)),NA())</f>
        <v>1.3978965292218813E-2</v>
      </c>
      <c r="N3321" s="182">
        <f>IFERROR(_xll.qlIndexFixing(ONIndex1M,I3321,TRUE,_xll.ohTrigger(RecalcTrigger,Trigger1M)),NA())</f>
        <v>1.3272743937520204E-2</v>
      </c>
      <c r="O3321" s="44">
        <f>IFERROR(_xll.qlIndexFixing(ONIndex3M,I3321,TRUE,_xll.ohTrigger(RecalcTrigger,Trigger3M)),NA())</f>
        <v>1.3533214228456103E-2</v>
      </c>
      <c r="P3321" s="44">
        <f>IFERROR(_xll.qlIndexFixing(ONIndex6M,I3321,TRUE,_xll.ohTrigger(RecalcTrigger,Trigger6M)),NA())</f>
        <v>1.3430520722597095E-2</v>
      </c>
      <c r="Q3321" s="183">
        <f>IFERROR(_xll.qlIndexFixing(ONIndex1Y,I3321,TRUE,_xll.ohTrigger(RecalcTrigger,Trigger1Y)),NA())</f>
        <v>1.3793491937361679E-2</v>
      </c>
    </row>
    <row r="3322" spans="2:17" x14ac:dyDescent="0.2">
      <c r="B3322" s="39" t="s">
        <v>42</v>
      </c>
      <c r="D3322" s="42">
        <f>_xll.qlCalendarAdvance(Calendar,$D3321,B3322,"f",FALSE)</f>
        <v>62765</v>
      </c>
      <c r="E3322" s="177">
        <f>_xll.qlInterestRateIndexValueDate(IndexON,D3322)</f>
        <v>62765</v>
      </c>
      <c r="F3322" s="193">
        <f>IFERROR(_xll.qlIndexFixing(IndexON,D3322,TRUE,_xll.ohTrigger(RecalcTrigger,TriggerON)),NA())</f>
        <v>1.3299385975535927E-2</v>
      </c>
      <c r="H3322" s="42">
        <f>_xll.qlCalendarAdvance(Calendar,$H3321,B3322,"f",FALSE)</f>
        <v>62765</v>
      </c>
      <c r="I3322" s="177">
        <f>_xll.qlInterestRateIndexValueDate(Index1M,$H3322)</f>
        <v>62767</v>
      </c>
      <c r="J3322" s="182">
        <f>IFERROR(_xll.qlIndexFixing(Index1M,$H3322,TRUE,_xll.ohTrigger(RecalcTrigger,Trigger1M)),NA())</f>
        <v>1.3287910337163866E-2</v>
      </c>
      <c r="K3322" s="44">
        <f>IFERROR(_xll.qlIndexFixing(Index3M,H3322,TRUE,_xll.ohTrigger(RecalcTrigger,Trigger3M)),NA())</f>
        <v>1.3584864070073669E-2</v>
      </c>
      <c r="L3322" s="44">
        <f>IFERROR(_xll.qlIndexFixing(Index6M,$H3322,TRUE,_xll.ohTrigger(RecalcTrigger,Trigger6M)),NA())</f>
        <v>1.3508482472363794E-2</v>
      </c>
      <c r="M3322" s="183">
        <f>IFERROR(_xll.qlIndexFixing(Index1Y,$H3322,TRUE,_xll.ohTrigger(RecalcTrigger,Trigger1Y)),NA())</f>
        <v>1.3982252564552719E-2</v>
      </c>
      <c r="N3322" s="182">
        <f>IFERROR(_xll.qlIndexFixing(ONIndex1M,I3322,TRUE,_xll.ohTrigger(RecalcTrigger,Trigger1M)),NA())</f>
        <v>1.3275621213777455E-2</v>
      </c>
      <c r="O3322" s="44">
        <f>IFERROR(_xll.qlIndexFixing(ONIndex3M,I3322,TRUE,_xll.ohTrigger(RecalcTrigger,Trigger3M)),NA())</f>
        <v>1.3537375702101784E-2</v>
      </c>
      <c r="P3322" s="44">
        <f>IFERROR(_xll.qlIndexFixing(ONIndex6M,I3322,TRUE,_xll.ohTrigger(RecalcTrigger,Trigger6M)),NA())</f>
        <v>1.3433033865970501E-2</v>
      </c>
      <c r="Q3322" s="183">
        <f>IFERROR(_xll.qlIndexFixing(ONIndex1Y,I3322,TRUE,_xll.ohTrigger(RecalcTrigger,Trigger1Y)),NA())</f>
        <v>1.3797145440701541E-2</v>
      </c>
    </row>
    <row r="3323" spans="2:17" x14ac:dyDescent="0.2">
      <c r="B3323" s="39" t="s">
        <v>42</v>
      </c>
      <c r="D3323" s="42">
        <f>_xll.qlCalendarAdvance(Calendar,$D3322,B3323,"f",FALSE)</f>
        <v>62772</v>
      </c>
      <c r="E3323" s="177">
        <f>_xll.qlInterestRateIndexValueDate(IndexON,D3323)</f>
        <v>62772</v>
      </c>
      <c r="F3323" s="193">
        <f>IFERROR(_xll.qlIndexFixing(IndexON,D3323,TRUE,_xll.ohTrigger(RecalcTrigger,TriggerON)),NA())</f>
        <v>1.3301946770711837E-2</v>
      </c>
      <c r="H3323" s="42">
        <f>_xll.qlCalendarAdvance(Calendar,$H3322,B3323,"f",FALSE)</f>
        <v>62772</v>
      </c>
      <c r="I3323" s="177">
        <f>_xll.qlInterestRateIndexValueDate(Index1M,$H3323)</f>
        <v>62774</v>
      </c>
      <c r="J3323" s="182">
        <f>IFERROR(_xll.qlIndexFixing(Index1M,$H3323,TRUE,_xll.ohTrigger(RecalcTrigger,Trigger1M)),NA())</f>
        <v>1.329076111993871E-2</v>
      </c>
      <c r="K3323" s="44">
        <f>IFERROR(_xll.qlIndexFixing(Index3M,H3323,TRUE,_xll.ohTrigger(RecalcTrigger,Trigger3M)),NA())</f>
        <v>1.3588925640936781E-2</v>
      </c>
      <c r="L3323" s="44">
        <f>IFERROR(_xll.qlIndexFixing(Index6M,$H3323,TRUE,_xll.ohTrigger(RecalcTrigger,Trigger6M)),NA())</f>
        <v>1.3510857448440257E-2</v>
      </c>
      <c r="M3323" s="183">
        <f>IFERROR(_xll.qlIndexFixing(Index1Y,$H3323,TRUE,_xll.ohTrigger(RecalcTrigger,Trigger1Y)),NA())</f>
        <v>1.3985523288677951E-2</v>
      </c>
      <c r="N3323" s="182">
        <f>IFERROR(_xll.qlIndexFixing(ONIndex1M,I3323,TRUE,_xll.ohTrigger(RecalcTrigger,Trigger1M)),NA())</f>
        <v>1.3278487255181659E-2</v>
      </c>
      <c r="O3323" s="44">
        <f>IFERROR(_xll.qlIndexFixing(ONIndex3M,I3323,TRUE,_xll.ohTrigger(RecalcTrigger,Trigger3M)),NA())</f>
        <v>1.35415208655143E-2</v>
      </c>
      <c r="P3323" s="44">
        <f>IFERROR(_xll.qlIndexFixing(ONIndex6M,I3323,TRUE,_xll.ohTrigger(RecalcTrigger,Trigger6M)),NA())</f>
        <v>1.3435535631884932E-2</v>
      </c>
      <c r="Q3323" s="183">
        <f>IFERROR(_xll.qlIndexFixing(ONIndex1Y,I3323,TRUE,_xll.ohTrigger(RecalcTrigger,Trigger1Y)),NA())</f>
        <v>1.3800783323096866E-2</v>
      </c>
    </row>
    <row r="3324" spans="2:17" x14ac:dyDescent="0.2">
      <c r="B3324" s="39" t="s">
        <v>42</v>
      </c>
      <c r="D3324" s="42">
        <f>_xll.qlCalendarAdvance(Calendar,$D3323,B3324,"f",FALSE)</f>
        <v>62779</v>
      </c>
      <c r="E3324" s="177">
        <f>_xll.qlInterestRateIndexValueDate(IndexON,D3324)</f>
        <v>62779</v>
      </c>
      <c r="F3324" s="193">
        <f>IFERROR(_xll.qlIndexFixing(IndexON,D3324,TRUE,_xll.ohTrigger(RecalcTrigger,TriggerON)),NA())</f>
        <v>1.3304497558452866E-2</v>
      </c>
      <c r="H3324" s="42">
        <f>_xll.qlCalendarAdvance(Calendar,$H3323,B3324,"f",FALSE)</f>
        <v>62779</v>
      </c>
      <c r="I3324" s="177">
        <f>_xll.qlInterestRateIndexValueDate(Index1M,$H3324)</f>
        <v>62781</v>
      </c>
      <c r="J3324" s="182">
        <f>IFERROR(_xll.qlIndexFixing(Index1M,$H3324,TRUE,_xll.ohTrigger(RecalcTrigger,Trigger1M)),NA())</f>
        <v>1.3293600603477007E-2</v>
      </c>
      <c r="K3324" s="44">
        <f>IFERROR(_xll.qlIndexFixing(Index3M,H3324,TRUE,_xll.ohTrigger(RecalcTrigger,Trigger3M)),NA())</f>
        <v>1.3592970649848083E-2</v>
      </c>
      <c r="L3324" s="44">
        <f>IFERROR(_xll.qlIndexFixing(Index6M,$H3324,TRUE,_xll.ohTrigger(RecalcTrigger,Trigger6M)),NA())</f>
        <v>1.3513220702992747E-2</v>
      </c>
      <c r="M3324" s="183">
        <f>IFERROR(_xll.qlIndexFixing(Index1Y,$H3324,TRUE,_xll.ohTrigger(RecalcTrigger,Trigger1Y)),NA())</f>
        <v>1.3988777436528268E-2</v>
      </c>
      <c r="N3324" s="182">
        <f>IFERROR(_xll.qlIndexFixing(ONIndex1M,I3324,TRUE,_xll.ohTrigger(RecalcTrigger,Trigger1M)),NA())</f>
        <v>1.3281342042148481E-2</v>
      </c>
      <c r="O3324" s="44">
        <f>IFERROR(_xll.qlIndexFixing(ONIndex3M,I3324,TRUE,_xll.ohTrigger(RecalcTrigger,Trigger3M)),NA())</f>
        <v>1.35456496897568E-2</v>
      </c>
      <c r="P3324" s="44">
        <f>IFERROR(_xll.qlIndexFixing(ONIndex6M,I3324,TRUE,_xll.ohTrigger(RecalcTrigger,Trigger6M)),NA())</f>
        <v>1.3438026000196501E-2</v>
      </c>
      <c r="Q3324" s="183">
        <f>IFERROR(_xll.qlIndexFixing(ONIndex1Y,I3324,TRUE,_xll.ohTrigger(RecalcTrigger,Trigger1Y)),NA())</f>
        <v>1.380440555720952E-2</v>
      </c>
    </row>
    <row r="3325" spans="2:17" x14ac:dyDescent="0.2">
      <c r="B3325" s="39" t="s">
        <v>42</v>
      </c>
      <c r="D3325" s="42">
        <f>_xll.qlCalendarAdvance(Calendar,$D3324,B3325,"f",FALSE)</f>
        <v>62786</v>
      </c>
      <c r="E3325" s="177">
        <f>_xll.qlInterestRateIndexValueDate(IndexON,D3325)</f>
        <v>62786</v>
      </c>
      <c r="F3325" s="193">
        <f>IFERROR(_xll.qlIndexFixing(IndexON,D3325,TRUE,_xll.ohTrigger(RecalcTrigger,TriggerON)),NA())</f>
        <v>1.3307038321093145E-2</v>
      </c>
      <c r="H3325" s="42">
        <f>_xll.qlCalendarAdvance(Calendar,$H3324,B3325,"f",FALSE)</f>
        <v>62786</v>
      </c>
      <c r="I3325" s="177">
        <f>_xll.qlInterestRateIndexValueDate(Index1M,$H3325)</f>
        <v>62788</v>
      </c>
      <c r="J3325" s="182">
        <f>IFERROR(_xll.qlIndexFixing(Index1M,$H3325,TRUE,_xll.ohTrigger(RecalcTrigger,Trigger1M)),NA())</f>
        <v>1.3296428767957114E-2</v>
      </c>
      <c r="K3325" s="44">
        <f>IFERROR(_xll.qlIndexFixing(Index3M,H3325,TRUE,_xll.ohTrigger(RecalcTrigger,Trigger3M)),NA())</f>
        <v>1.3596999067935019E-2</v>
      </c>
      <c r="L3325" s="44">
        <f>IFERROR(_xll.qlIndexFixing(Index6M,$H3325,TRUE,_xll.ohTrigger(RecalcTrigger,Trigger6M)),NA())</f>
        <v>1.3515572215807545E-2</v>
      </c>
      <c r="M3325" s="183">
        <f>IFERROR(_xll.qlIndexFixing(Index1Y,$H3325,TRUE,_xll.ohTrigger(RecalcTrigger,Trigger1Y)),NA())</f>
        <v>1.399201498003807E-2</v>
      </c>
      <c r="N3325" s="182">
        <f>IFERROR(_xll.qlIndexFixing(ONIndex1M,I3325,TRUE,_xll.ohTrigger(RecalcTrigger,Trigger1M)),NA())</f>
        <v>1.3284185554773842E-2</v>
      </c>
      <c r="O3325" s="44">
        <f>IFERROR(_xll.qlIndexFixing(ONIndex3M,I3325,TRUE,_xll.ohTrigger(RecalcTrigger,Trigger3M)),NA())</f>
        <v>1.3549762146212174E-2</v>
      </c>
      <c r="P3325" s="44">
        <f>IFERROR(_xll.qlIndexFixing(ONIndex6M,I3325,TRUE,_xll.ohTrigger(RecalcTrigger,Trigger6M)),NA())</f>
        <v>1.3440504950841259E-2</v>
      </c>
      <c r="Q3325" s="183">
        <f>IFERROR(_xll.qlIndexFixing(ONIndex1Y,I3325,TRUE,_xll.ohTrigger(RecalcTrigger,Trigger1Y)),NA())</f>
        <v>1.3808012115381629E-2</v>
      </c>
    </row>
    <row r="3326" spans="2:17" x14ac:dyDescent="0.2">
      <c r="B3326" s="39" t="s">
        <v>42</v>
      </c>
      <c r="D3326" s="42">
        <f>_xll.qlCalendarAdvance(Calendar,$D3325,B3326,"f",FALSE)</f>
        <v>62793</v>
      </c>
      <c r="E3326" s="177">
        <f>_xll.qlInterestRateIndexValueDate(IndexON,D3326)</f>
        <v>62793</v>
      </c>
      <c r="F3326" s="193">
        <f>IFERROR(_xll.qlIndexFixing(IndexON,D3326,TRUE,_xll.ohTrigger(RecalcTrigger,TriggerON)),NA())</f>
        <v>1.3309569040966807E-2</v>
      </c>
      <c r="H3326" s="42">
        <f>_xll.qlCalendarAdvance(Calendar,$H3325,B3326,"f",FALSE)</f>
        <v>62793</v>
      </c>
      <c r="I3326" s="177">
        <f>_xll.qlInterestRateIndexValueDate(Index1M,$H3326)</f>
        <v>62795</v>
      </c>
      <c r="J3326" s="182">
        <f>IFERROR(_xll.qlIndexFixing(Index1M,$H3326,TRUE,_xll.ohTrigger(RecalcTrigger,Trigger1M)),NA())</f>
        <v>1.3299245593564879E-2</v>
      </c>
      <c r="K3326" s="44">
        <f>IFERROR(_xll.qlIndexFixing(Index3M,H3326,TRUE,_xll.ohTrigger(RecalcTrigger,Trigger3M)),NA())</f>
        <v>1.3600470836108061E-2</v>
      </c>
      <c r="L3326" s="44">
        <f>IFERROR(_xll.qlIndexFixing(Index6M,$H3326,TRUE,_xll.ohTrigger(RecalcTrigger,Trigger6M)),NA())</f>
        <v>1.3518328213162673E-2</v>
      </c>
      <c r="M3326" s="183">
        <f>IFERROR(_xll.qlIndexFixing(Index1Y,$H3326,TRUE,_xll.ohTrigger(RecalcTrigger,Trigger1Y)),NA())</f>
        <v>1.3995235891141553E-2</v>
      </c>
      <c r="N3326" s="182">
        <f>IFERROR(_xll.qlIndexFixing(ONIndex1M,I3326,TRUE,_xll.ohTrigger(RecalcTrigger,Trigger1M)),NA())</f>
        <v>1.3287017773393472E-2</v>
      </c>
      <c r="O3326" s="44">
        <f>IFERROR(_xll.qlIndexFixing(ONIndex3M,I3326,TRUE,_xll.ohTrigger(RecalcTrigger,Trigger3M)),NA())</f>
        <v>1.3553858206183378E-2</v>
      </c>
      <c r="P3326" s="44">
        <f>IFERROR(_xll.qlIndexFixing(ONIndex6M,I3326,TRUE,_xll.ohTrigger(RecalcTrigger,Trigger6M)),NA())</f>
        <v>1.3442972463755254E-2</v>
      </c>
      <c r="Q3326" s="183">
        <f>IFERROR(_xll.qlIndexFixing(ONIndex1Y,I3326,TRUE,_xll.ohTrigger(RecalcTrigger,Trigger1Y)),NA())</f>
        <v>1.3811602970115189E-2</v>
      </c>
    </row>
    <row r="3327" spans="2:17" x14ac:dyDescent="0.2">
      <c r="B3327" s="39" t="s">
        <v>42</v>
      </c>
      <c r="D3327" s="42">
        <f>_xll.qlCalendarAdvance(Calendar,$D3326,B3327,"f",FALSE)</f>
        <v>62800</v>
      </c>
      <c r="E3327" s="177">
        <f>_xll.qlInterestRateIndexValueDate(IndexON,D3327)</f>
        <v>62800</v>
      </c>
      <c r="F3327" s="193">
        <f>IFERROR(_xll.qlIndexFixing(IndexON,D3327,TRUE,_xll.ohTrigger(RecalcTrigger,TriggerON)),NA())</f>
        <v>1.3312089700647789E-2</v>
      </c>
      <c r="H3327" s="42">
        <f>_xll.qlCalendarAdvance(Calendar,$H3326,B3327,"f",FALSE)</f>
        <v>62800</v>
      </c>
      <c r="I3327" s="177">
        <f>_xll.qlInterestRateIndexValueDate(Index1M,$H3327)</f>
        <v>62802</v>
      </c>
      <c r="J3327" s="182">
        <f>IFERROR(_xll.qlIndexFixing(Index1M,$H3327,TRUE,_xll.ohTrigger(RecalcTrigger,Trigger1M)),NA())</f>
        <v>1.3302051060481157E-2</v>
      </c>
      <c r="K3327" s="44">
        <f>IFERROR(_xll.qlIndexFixing(Index3M,H3327,TRUE,_xll.ohTrigger(RecalcTrigger,Trigger3M)),NA())</f>
        <v>1.3604467029811921E-2</v>
      </c>
      <c r="L3327" s="44">
        <f>IFERROR(_xll.qlIndexFixing(Index6M,$H3327,TRUE,_xll.ohTrigger(RecalcTrigger,Trigger6M)),NA())</f>
        <v>1.3520655420327573E-2</v>
      </c>
      <c r="M3327" s="183">
        <f>IFERROR(_xll.qlIndexFixing(Index1Y,$H3327,TRUE,_xll.ohTrigger(RecalcTrigger,Trigger1Y)),NA())</f>
        <v>1.3998440141774423E-2</v>
      </c>
      <c r="N3327" s="182">
        <f>IFERROR(_xll.qlIndexFixing(ONIndex1M,I3327,TRUE,_xll.ohTrigger(RecalcTrigger,Trigger1M)),NA())</f>
        <v>1.3289838678103294E-2</v>
      </c>
      <c r="O3327" s="44">
        <f>IFERROR(_xll.qlIndexFixing(ONIndex3M,I3327,TRUE,_xll.ohTrigger(RecalcTrigger,Trigger3M)),NA())</f>
        <v>1.3557937840813494E-2</v>
      </c>
      <c r="P3327" s="44">
        <f>IFERROR(_xll.qlIndexFixing(ONIndex6M,I3327,TRUE,_xll.ohTrigger(RecalcTrigger,Trigger6M)),NA())</f>
        <v>1.3445428518954472E-2</v>
      </c>
      <c r="Q3327" s="183">
        <f>IFERROR(_xll.qlIndexFixing(ONIndex1Y,I3327,TRUE,_xll.ohTrigger(RecalcTrigger,Trigger1Y)),NA())</f>
        <v>1.3815178094152003E-2</v>
      </c>
    </row>
    <row r="3328" spans="2:17" x14ac:dyDescent="0.2">
      <c r="B3328" s="39" t="s">
        <v>42</v>
      </c>
      <c r="D3328" s="42">
        <f>_xll.qlCalendarAdvance(Calendar,$D3327,B3328,"f",FALSE)</f>
        <v>62807</v>
      </c>
      <c r="E3328" s="177">
        <f>_xll.qlInterestRateIndexValueDate(IndexON,D3328)</f>
        <v>62807</v>
      </c>
      <c r="F3328" s="193">
        <f>IFERROR(_xll.qlIndexFixing(IndexON,D3328,TRUE,_xll.ohTrigger(RecalcTrigger,TriggerON)),NA())</f>
        <v>1.3314600282310352E-2</v>
      </c>
      <c r="H3328" s="42">
        <f>_xll.qlCalendarAdvance(Calendar,$H3327,B3328,"f",FALSE)</f>
        <v>62807</v>
      </c>
      <c r="I3328" s="177">
        <f>_xll.qlInterestRateIndexValueDate(Index1M,$H3328)</f>
        <v>62809</v>
      </c>
      <c r="J3328" s="182">
        <f>IFERROR(_xll.qlIndexFixing(Index1M,$H3328,TRUE,_xll.ohTrigger(RecalcTrigger,Trigger1M)),NA())</f>
        <v>1.3304845148894295E-2</v>
      </c>
      <c r="K3328" s="44">
        <f>IFERROR(_xll.qlIndexFixing(Index3M,H3328,TRUE,_xll.ohTrigger(RecalcTrigger,Trigger3M)),NA())</f>
        <v>1.3608446548716218E-2</v>
      </c>
      <c r="L3328" s="44">
        <f>IFERROR(_xll.qlIndexFixing(Index6M,$H3328,TRUE,_xll.ohTrigger(RecalcTrigger,Trigger6M)),NA())</f>
        <v>1.352297082323916E-2</v>
      </c>
      <c r="M3328" s="183">
        <f>IFERROR(_xll.qlIndexFixing(Index1Y,$H3328,TRUE,_xll.ohTrigger(RecalcTrigger,Trigger1Y)),NA())</f>
        <v>1.4001627703871956E-2</v>
      </c>
      <c r="N3328" s="182">
        <f>IFERROR(_xll.qlIndexFixing(ONIndex1M,I3328,TRUE,_xll.ohTrigger(RecalcTrigger,Trigger1M)),NA())</f>
        <v>1.3292648248999228E-2</v>
      </c>
      <c r="O3328" s="44">
        <f>IFERROR(_xll.qlIndexFixing(ONIndex3M,I3328,TRUE,_xll.ohTrigger(RecalcTrigger,Trigger3M)),NA())</f>
        <v>1.3562001021405479E-2</v>
      </c>
      <c r="P3328" s="44">
        <f>IFERROR(_xll.qlIndexFixing(ONIndex6M,I3328,TRUE,_xll.ohTrigger(RecalcTrigger,Trigger6M)),NA())</f>
        <v>1.3447873096374963E-2</v>
      </c>
      <c r="Q3328" s="183">
        <f>IFERROR(_xll.qlIndexFixing(ONIndex1Y,I3328,TRUE,_xll.ohTrigger(RecalcTrigger,Trigger1Y)),NA())</f>
        <v>1.3818737459594388E-2</v>
      </c>
    </row>
    <row r="3329" spans="2:17" x14ac:dyDescent="0.2">
      <c r="B3329" s="39" t="s">
        <v>42</v>
      </c>
      <c r="D3329" s="42">
        <f>_xll.qlCalendarAdvance(Calendar,$D3328,B3329,"f",FALSE)</f>
        <v>62814</v>
      </c>
      <c r="E3329" s="177">
        <f>_xll.qlInterestRateIndexValueDate(IndexON,D3329)</f>
        <v>62814</v>
      </c>
      <c r="F3329" s="193">
        <f>IFERROR(_xll.qlIndexFixing(IndexON,D3329,TRUE,_xll.ohTrigger(RecalcTrigger,TriggerON)),NA())</f>
        <v>1.3317100768368562E-2</v>
      </c>
      <c r="H3329" s="42">
        <f>_xll.qlCalendarAdvance(Calendar,$H3328,B3329,"f",FALSE)</f>
        <v>62814</v>
      </c>
      <c r="I3329" s="177">
        <f>_xll.qlInterestRateIndexValueDate(Index1M,$H3329)</f>
        <v>62816</v>
      </c>
      <c r="J3329" s="182">
        <f>IFERROR(_xll.qlIndexFixing(Index1M,$H3329,TRUE,_xll.ohTrigger(RecalcTrigger,Trigger1M)),NA())</f>
        <v>1.3307627838980152E-2</v>
      </c>
      <c r="K3329" s="44">
        <f>IFERROR(_xll.qlIndexFixing(Index3M,H3329,TRUE,_xll.ohTrigger(RecalcTrigger,Trigger3M)),NA())</f>
        <v>1.3612409363946467E-2</v>
      </c>
      <c r="L3329" s="44">
        <f>IFERROR(_xll.qlIndexFixing(Index6M,$H3329,TRUE,_xll.ohTrigger(RecalcTrigger,Trigger6M)),NA())</f>
        <v>1.3525274401680601E-2</v>
      </c>
      <c r="M3329" s="183">
        <f>IFERROR(_xll.qlIndexFixing(Index1Y,$H3329,TRUE,_xll.ohTrigger(RecalcTrigger,Trigger1Y)),NA())</f>
        <v>1.4005285026435216E-2</v>
      </c>
      <c r="N3329" s="182">
        <f>IFERROR(_xll.qlIndexFixing(ONIndex1M,I3329,TRUE,_xll.ohTrigger(RecalcTrigger,Trigger1M)),NA())</f>
        <v>1.329584528411587E-2</v>
      </c>
      <c r="O3329" s="44">
        <f>IFERROR(_xll.qlIndexFixing(ONIndex3M,I3329,TRUE,_xll.ohTrigger(RecalcTrigger,Trigger3M)),NA())</f>
        <v>1.3566624471987865E-2</v>
      </c>
      <c r="P3329" s="44">
        <f>IFERROR(_xll.qlIndexFixing(ONIndex6M,I3329,TRUE,_xll.ohTrigger(RecalcTrigger,Trigger6M)),NA())</f>
        <v>1.3450652819066988E-2</v>
      </c>
      <c r="Q3329" s="183">
        <f>IFERROR(_xll.qlIndexFixing(ONIndex1Y,I3329,TRUE,_xll.ohTrigger(RecalcTrigger,Trigger1Y)),NA())</f>
        <v>1.3822785974637597E-2</v>
      </c>
    </row>
    <row r="3330" spans="2:17" x14ac:dyDescent="0.2">
      <c r="B3330" s="39" t="s">
        <v>42</v>
      </c>
      <c r="D3330" s="42">
        <f>_xll.qlCalendarAdvance(Calendar,$D3329,B3330,"f",FALSE)</f>
        <v>62821</v>
      </c>
      <c r="E3330" s="177">
        <f>_xll.qlInterestRateIndexValueDate(IndexON,D3330)</f>
        <v>62821</v>
      </c>
      <c r="F3330" s="193">
        <f>IFERROR(_xll.qlIndexFixing(IndexON,D3330,TRUE,_xll.ohTrigger(RecalcTrigger,TriggerON)),NA())</f>
        <v>1.3319591141236486E-2</v>
      </c>
      <c r="H3330" s="42">
        <f>_xll.qlCalendarAdvance(Calendar,$H3329,B3330,"f",FALSE)</f>
        <v>62821</v>
      </c>
      <c r="I3330" s="177">
        <f>_xll.qlInterestRateIndexValueDate(Index1M,$H3330)</f>
        <v>62823</v>
      </c>
      <c r="J3330" s="182">
        <f>IFERROR(_xll.qlIndexFixing(Index1M,$H3330,TRUE,_xll.ohTrigger(RecalcTrigger,Trigger1M)),NA())</f>
        <v>1.330907019753955E-2</v>
      </c>
      <c r="K3330" s="44">
        <f>IFERROR(_xll.qlIndexFixing(Index3M,H3330,TRUE,_xll.ohTrigger(RecalcTrigger,Trigger3M)),NA())</f>
        <v>1.3616355446629938E-2</v>
      </c>
      <c r="L3330" s="44">
        <f>IFERROR(_xll.qlIndexFixing(Index6M,$H3330,TRUE,_xll.ohTrigger(RecalcTrigger,Trigger6M)),NA())</f>
        <v>1.3527152946278832E-2</v>
      </c>
      <c r="M3330" s="183">
        <f>IFERROR(_xll.qlIndexFixing(Index1Y,$H3330,TRUE,_xll.ohTrigger(RecalcTrigger,Trigger1Y)),NA())</f>
        <v>1.4006495939231299E-2</v>
      </c>
      <c r="N3330" s="182">
        <f>IFERROR(_xll.qlIndexFixing(ONIndex1M,I3330,TRUE,_xll.ohTrigger(RecalcTrigger,Trigger1M)),NA())</f>
        <v>1.3298630502092124E-2</v>
      </c>
      <c r="O3330" s="44">
        <f>IFERROR(_xll.qlIndexFixing(ONIndex3M,I3330,TRUE,_xll.ohTrigger(RecalcTrigger,Trigger3M)),NA())</f>
        <v>1.3570652297421049E-2</v>
      </c>
      <c r="P3330" s="44">
        <f>IFERROR(_xll.qlIndexFixing(ONIndex6M,I3330,TRUE,_xll.ohTrigger(RecalcTrigger,Trigger6M)),NA())</f>
        <v>1.3453072733815574E-2</v>
      </c>
      <c r="Q3330" s="183">
        <f>IFERROR(_xll.qlIndexFixing(ONIndex1Y,I3330,TRUE,_xll.ohTrigger(RecalcTrigger,Trigger1Y)),NA())</f>
        <v>1.3826311479405717E-2</v>
      </c>
    </row>
    <row r="3331" spans="2:17" x14ac:dyDescent="0.2">
      <c r="B3331" s="39" t="s">
        <v>42</v>
      </c>
      <c r="D3331" s="42">
        <f>_xll.qlCalendarAdvance(Calendar,$D3330,B3331,"f",FALSE)</f>
        <v>62828</v>
      </c>
      <c r="E3331" s="177">
        <f>_xll.qlInterestRateIndexValueDate(IndexON,D3331)</f>
        <v>62828</v>
      </c>
      <c r="F3331" s="193">
        <f>IFERROR(_xll.qlIndexFixing(IndexON,D3331,TRUE,_xll.ohTrigger(RecalcTrigger,TriggerON)),NA())</f>
        <v>1.3322071383408129E-2</v>
      </c>
      <c r="H3331" s="42">
        <f>_xll.qlCalendarAdvance(Calendar,$H3330,B3331,"f",FALSE)</f>
        <v>62828</v>
      </c>
      <c r="I3331" s="177">
        <f>_xll.qlInterestRateIndexValueDate(Index1M,$H3331)</f>
        <v>62830</v>
      </c>
      <c r="J3331" s="182">
        <f>IFERROR(_xll.qlIndexFixing(Index1M,$H3331,TRUE,_xll.ohTrigger(RecalcTrigger,Trigger1M)),NA())</f>
        <v>1.3313158944908421E-2</v>
      </c>
      <c r="K3331" s="44">
        <f>IFERROR(_xll.qlIndexFixing(Index3M,H3331,TRUE,_xll.ohTrigger(RecalcTrigger,Trigger3M)),NA())</f>
        <v>1.3620284767898297E-2</v>
      </c>
      <c r="L3331" s="44">
        <f>IFERROR(_xll.qlIndexFixing(Index6M,$H3331,TRUE,_xll.ohTrigger(RecalcTrigger,Trigger6M)),NA())</f>
        <v>1.3529433584149915E-2</v>
      </c>
      <c r="M3331" s="183">
        <f>IFERROR(_xll.qlIndexFixing(Index1Y,$H3331,TRUE,_xll.ohTrigger(RecalcTrigger,Trigger1Y)),NA())</f>
        <v>1.4011089978317678E-2</v>
      </c>
      <c r="N3331" s="182">
        <f>IFERROR(_xll.qlIndexFixing(ONIndex1M,I3331,TRUE,_xll.ohTrigger(RecalcTrigger,Trigger1M)),NA())</f>
        <v>1.3301008762400812E-2</v>
      </c>
      <c r="O3331" s="44">
        <f>IFERROR(_xll.qlIndexFixing(ONIndex3M,I3331,TRUE,_xll.ohTrigger(RecalcTrigger,Trigger3M)),NA())</f>
        <v>1.3574091552461809E-2</v>
      </c>
      <c r="P3331" s="44">
        <f>IFERROR(_xll.qlIndexFixing(ONIndex6M,I3331,TRUE,_xll.ohTrigger(RecalcTrigger,Trigger6M)),NA())</f>
        <v>1.3455137761724245E-2</v>
      </c>
      <c r="Q3331" s="183">
        <f>IFERROR(_xll.qlIndexFixing(ONIndex1Y,I3331,TRUE,_xll.ohTrigger(RecalcTrigger,Trigger1Y)),NA())</f>
        <v>1.3829320730573968E-2</v>
      </c>
    </row>
    <row r="3332" spans="2:17" x14ac:dyDescent="0.2">
      <c r="B3332" s="39" t="s">
        <v>42</v>
      </c>
      <c r="D3332" s="42">
        <f>_xll.qlCalendarAdvance(Calendar,$D3331,B3332,"f",FALSE)</f>
        <v>62835</v>
      </c>
      <c r="E3332" s="177">
        <f>_xll.qlInterestRateIndexValueDate(IndexON,D3332)</f>
        <v>62835</v>
      </c>
      <c r="F3332" s="193">
        <f>IFERROR(_xll.qlIndexFixing(IndexON,D3332,TRUE,_xll.ohTrigger(RecalcTrigger,TriggerON)),NA())</f>
        <v>1.3324541477137686E-2</v>
      </c>
      <c r="H3332" s="42">
        <f>_xll.qlCalendarAdvance(Calendar,$H3331,B3332,"f",FALSE)</f>
        <v>62835</v>
      </c>
      <c r="I3332" s="177">
        <f>_xll.qlInterestRateIndexValueDate(Index1M,$H3332)</f>
        <v>62837</v>
      </c>
      <c r="J3332" s="182">
        <f>IFERROR(_xll.qlIndexFixing(Index1M,$H3332,TRUE,_xll.ohTrigger(RecalcTrigger,Trigger1M)),NA())</f>
        <v>1.3315907321120035E-2</v>
      </c>
      <c r="K3332" s="44">
        <f>IFERROR(_xll.qlIndexFixing(Index3M,H3332,TRUE,_xll.ohTrigger(RecalcTrigger,Trigger3M)),NA())</f>
        <v>1.3624197298874423E-2</v>
      </c>
      <c r="L3332" s="44">
        <f>IFERROR(_xll.qlIndexFixing(Index6M,$H3332,TRUE,_xll.ohTrigger(RecalcTrigger,Trigger6M)),NA())</f>
        <v>1.3531702338779353E-2</v>
      </c>
      <c r="M3332" s="183">
        <f>IFERROR(_xll.qlIndexFixing(Index1Y,$H3332,TRUE,_xll.ohTrigger(RecalcTrigger,Trigger1Y)),NA())</f>
        <v>1.4014210505640959E-2</v>
      </c>
      <c r="N3332" s="182">
        <f>IFERROR(_xll.qlIndexFixing(ONIndex1M,I3332,TRUE,_xll.ohTrigger(RecalcTrigger,Trigger1M)),NA())</f>
        <v>1.3303772800918878E-2</v>
      </c>
      <c r="O3332" s="44">
        <f>IFERROR(_xll.qlIndexFixing(ONIndex3M,I3332,TRUE,_xll.ohTrigger(RecalcTrigger,Trigger3M)),NA())</f>
        <v>1.3578088629850882E-2</v>
      </c>
      <c r="P3332" s="44">
        <f>IFERROR(_xll.qlIndexFixing(ONIndex6M,I3332,TRUE,_xll.ohTrigger(RecalcTrigger,Trigger6M)),NA())</f>
        <v>1.3457536227710065E-2</v>
      </c>
      <c r="Q3332" s="183">
        <f>IFERROR(_xll.qlIndexFixing(ONIndex1Y,I3332,TRUE,_xll.ohTrigger(RecalcTrigger,Trigger1Y)),NA())</f>
        <v>1.3832816787298086E-2</v>
      </c>
    </row>
    <row r="3333" spans="2:17" x14ac:dyDescent="0.2">
      <c r="B3333" s="39" t="s">
        <v>42</v>
      </c>
      <c r="D3333" s="42">
        <f>_xll.qlCalendarAdvance(Calendar,$D3332,B3333,"f",FALSE)</f>
        <v>62842</v>
      </c>
      <c r="E3333" s="177">
        <f>_xll.qlInterestRateIndexValueDate(IndexON,D3333)</f>
        <v>62842</v>
      </c>
      <c r="F3333" s="193">
        <f>IFERROR(_xll.qlIndexFixing(IndexON,D3333,TRUE,_xll.ohTrigger(RecalcTrigger,TriggerON)),NA())</f>
        <v>1.3327001404839223E-2</v>
      </c>
      <c r="H3333" s="42">
        <f>_xll.qlCalendarAdvance(Calendar,$H3332,B3333,"f",FALSE)</f>
        <v>62842</v>
      </c>
      <c r="I3333" s="177">
        <f>_xll.qlInterestRateIndexValueDate(Index1M,$H3333)</f>
        <v>62844</v>
      </c>
      <c r="J3333" s="182">
        <f>IFERROR(_xll.qlIndexFixing(Index1M,$H3333,TRUE,_xll.ohTrigger(RecalcTrigger,Trigger1M)),NA())</f>
        <v>1.331864421974277E-2</v>
      </c>
      <c r="K3333" s="44">
        <f>IFERROR(_xll.qlIndexFixing(Index3M,H3333,TRUE,_xll.ohTrigger(RecalcTrigger,Trigger3M)),NA())</f>
        <v>1.3628093010689979E-2</v>
      </c>
      <c r="L3333" s="44">
        <f>IFERROR(_xll.qlIndexFixing(Index6M,$H3333,TRUE,_xll.ohTrigger(RecalcTrigger,Trigger6M)),NA())</f>
        <v>1.3533959189953428E-2</v>
      </c>
      <c r="M3333" s="183">
        <f>IFERROR(_xll.qlIndexFixing(Index1Y,$H3333,TRUE,_xll.ohTrigger(RecalcTrigger,Trigger1Y)),NA())</f>
        <v>1.4017314204114404E-2</v>
      </c>
      <c r="N3333" s="182">
        <f>IFERROR(_xll.qlIndexFixing(ONIndex1M,I3333,TRUE,_xll.ohTrigger(RecalcTrigger,Trigger1M)),NA())</f>
        <v>1.3306525406981962E-2</v>
      </c>
      <c r="O3333" s="44">
        <f>IFERROR(_xll.qlIndexFixing(ONIndex3M,I3333,TRUE,_xll.ohTrigger(RecalcTrigger,Trigger3M)),NA())</f>
        <v>1.3582069109716599E-2</v>
      </c>
      <c r="P3333" s="44">
        <f>IFERROR(_xll.qlIndexFixing(ONIndex6M,I3333,TRUE,_xll.ohTrigger(RecalcTrigger,Trigger6M)),NA())</f>
        <v>1.3459923115837213E-2</v>
      </c>
      <c r="Q3333" s="183">
        <f>IFERROR(_xll.qlIndexFixing(ONIndex1Y,I3333,TRUE,_xll.ohTrigger(RecalcTrigger,Trigger1Y)),NA())</f>
        <v>1.3836296948177562E-2</v>
      </c>
    </row>
    <row r="3334" spans="2:17" x14ac:dyDescent="0.2">
      <c r="B3334" s="39" t="s">
        <v>42</v>
      </c>
      <c r="D3334" s="42">
        <f>_xll.qlCalendarAdvance(Calendar,$D3333,B3334,"f",FALSE)</f>
        <v>62849</v>
      </c>
      <c r="E3334" s="177">
        <f>_xll.qlInterestRateIndexValueDate(IndexON,D3334)</f>
        <v>62849</v>
      </c>
      <c r="F3334" s="193">
        <f>IFERROR(_xll.qlIndexFixing(IndexON,D3334,TRUE,_xll.ohTrigger(RecalcTrigger,TriggerON)),NA())</f>
        <v>1.3329451148926807E-2</v>
      </c>
      <c r="H3334" s="42">
        <f>_xll.qlCalendarAdvance(Calendar,$H3333,B3334,"f",FALSE)</f>
        <v>62849</v>
      </c>
      <c r="I3334" s="177">
        <f>_xll.qlInterestRateIndexValueDate(Index1M,$H3334)</f>
        <v>62851</v>
      </c>
      <c r="J3334" s="182">
        <f>IFERROR(_xll.qlIndexFixing(Index1M,$H3334,TRUE,_xll.ohTrigger(RecalcTrigger,Trigger1M)),NA())</f>
        <v>1.3321369620952483E-2</v>
      </c>
      <c r="K3334" s="44">
        <f>IFERROR(_xll.qlIndexFixing(Index3M,H3334,TRUE,_xll.ohTrigger(RecalcTrigger,Trigger3M)),NA())</f>
        <v>1.3631971874471358E-2</v>
      </c>
      <c r="L3334" s="44">
        <f>IFERROR(_xll.qlIndexFixing(Index6M,$H3334,TRUE,_xll.ohTrigger(RecalcTrigger,Trigger6M)),NA())</f>
        <v>1.353620411745754E-2</v>
      </c>
      <c r="M3334" s="183">
        <f>IFERROR(_xll.qlIndexFixing(Index1Y,$H3334,TRUE,_xll.ohTrigger(RecalcTrigger,Trigger1Y)),NA())</f>
        <v>1.4020401045676981E-2</v>
      </c>
      <c r="N3334" s="182">
        <f>IFERROR(_xll.qlIndexFixing(ONIndex1M,I3334,TRUE,_xll.ohTrigger(RecalcTrigger,Trigger1M)),NA())</f>
        <v>1.3309266560606048E-2</v>
      </c>
      <c r="O3334" s="44">
        <f>IFERROR(_xll.qlIndexFixing(ONIndex3M,I3334,TRUE,_xll.ohTrigger(RecalcTrigger,Trigger3M)),NA())</f>
        <v>1.358603296328198E-2</v>
      </c>
      <c r="P3334" s="44">
        <f>IFERROR(_xll.qlIndexFixing(ONIndex6M,I3334,TRUE,_xll.ohTrigger(RecalcTrigger,Trigger6M)),NA())</f>
        <v>1.3462298405881867E-2</v>
      </c>
      <c r="Q3334" s="183">
        <f>IFERROR(_xll.qlIndexFixing(ONIndex1Y,I3334,TRUE,_xll.ohTrigger(RecalcTrigger,Trigger1Y)),NA())</f>
        <v>1.3839761185554522E-2</v>
      </c>
    </row>
    <row r="3335" spans="2:17" x14ac:dyDescent="0.2">
      <c r="B3335" s="39" t="s">
        <v>42</v>
      </c>
      <c r="D3335" s="42">
        <f>_xll.qlCalendarAdvance(Calendar,$D3334,B3335,"f",FALSE)</f>
        <v>62856</v>
      </c>
      <c r="E3335" s="177">
        <f>_xll.qlInterestRateIndexValueDate(IndexON,D3335)</f>
        <v>62856</v>
      </c>
      <c r="F3335" s="193">
        <f>IFERROR(_xll.qlIndexFixing(IndexON,D3335,TRUE,_xll.ohTrigger(RecalcTrigger,TriggerON)),NA())</f>
        <v>1.3331890691734571E-2</v>
      </c>
      <c r="H3335" s="42">
        <f>_xll.qlCalendarAdvance(Calendar,$H3334,B3335,"f",FALSE)</f>
        <v>62856</v>
      </c>
      <c r="I3335" s="177">
        <f>_xll.qlInterestRateIndexValueDate(Index1M,$H3335)</f>
        <v>62858</v>
      </c>
      <c r="J3335" s="182">
        <f>IFERROR(_xll.qlIndexFixing(Index1M,$H3335,TRUE,_xll.ohTrigger(RecalcTrigger,Trigger1M)),NA())</f>
        <v>1.3322765393766277E-2</v>
      </c>
      <c r="K3335" s="44">
        <f>IFERROR(_xll.qlIndexFixing(Index3M,H3335,TRUE,_xll.ohTrigger(RecalcTrigger,Trigger3M)),NA())</f>
        <v>1.3635303233068718E-2</v>
      </c>
      <c r="L3335" s="44">
        <f>IFERROR(_xll.qlIndexFixing(Index6M,$H3335,TRUE,_xll.ohTrigger(RecalcTrigger,Trigger6M)),NA())</f>
        <v>1.3538437101077527E-2</v>
      </c>
      <c r="M3335" s="183">
        <f>IFERROR(_xll.qlIndexFixing(Index1Y,$H3335,TRUE,_xll.ohTrigger(RecalcTrigger,Trigger1Y)),NA())</f>
        <v>1.4023471002267444E-2</v>
      </c>
      <c r="N3335" s="182">
        <f>IFERROR(_xll.qlIndexFixing(ONIndex1M,I3335,TRUE,_xll.ohTrigger(RecalcTrigger,Trigger1M)),NA())</f>
        <v>1.3311996242046931E-2</v>
      </c>
      <c r="O3335" s="44">
        <f>IFERROR(_xll.qlIndexFixing(ONIndex3M,I3335,TRUE,_xll.ohTrigger(RecalcTrigger,Trigger3M)),NA())</f>
        <v>1.3589980161770043E-2</v>
      </c>
      <c r="P3335" s="44">
        <f>IFERROR(_xll.qlIndexFixing(ONIndex6M,I3335,TRUE,_xll.ohTrigger(RecalcTrigger,Trigger6M)),NA())</f>
        <v>1.3464662077860012E-2</v>
      </c>
      <c r="Q3335" s="183">
        <f>IFERROR(_xll.qlIndexFixing(ONIndex1Y,I3335,TRUE,_xll.ohTrigger(RecalcTrigger,Trigger1Y)),NA())</f>
        <v>1.3843209471930962E-2</v>
      </c>
    </row>
    <row r="3336" spans="2:17" x14ac:dyDescent="0.2">
      <c r="B3336" s="39" t="s">
        <v>42</v>
      </c>
      <c r="D3336" s="42">
        <f>_xll.qlCalendarAdvance(Calendar,$D3335,B3336,"f",FALSE)</f>
        <v>62863</v>
      </c>
      <c r="E3336" s="177">
        <f>_xll.qlInterestRateIndexValueDate(IndexON,D3336)</f>
        <v>62863</v>
      </c>
      <c r="F3336" s="193">
        <f>IFERROR(_xll.qlIndexFixing(IndexON,D3336,TRUE,_xll.ohTrigger(RecalcTrigger,TriggerON)),NA())</f>
        <v>1.3334320015596646E-2</v>
      </c>
      <c r="H3336" s="42">
        <f>_xll.qlCalendarAdvance(Calendar,$H3335,B3336,"f",FALSE)</f>
        <v>62863</v>
      </c>
      <c r="I3336" s="177">
        <f>_xll.qlInterestRateIndexValueDate(Index1M,$H3336)</f>
        <v>62865</v>
      </c>
      <c r="J3336" s="182">
        <f>IFERROR(_xll.qlIndexFixing(Index1M,$H3336,TRUE,_xll.ohTrigger(RecalcTrigger,Trigger1M)),NA())</f>
        <v>1.3325469917535351E-2</v>
      </c>
      <c r="K3336" s="44">
        <f>IFERROR(_xll.qlIndexFixing(Index3M,H3336,TRUE,_xll.ohTrigger(RecalcTrigger,Trigger3M)),NA())</f>
        <v>1.3639149381666549E-2</v>
      </c>
      <c r="L3336" s="44">
        <f>IFERROR(_xll.qlIndexFixing(Index6M,$H3336,TRUE,_xll.ohTrigger(RecalcTrigger,Trigger6M)),NA())</f>
        <v>1.354065812060011E-2</v>
      </c>
      <c r="M3336" s="183">
        <f>IFERROR(_xll.qlIndexFixing(Index1Y,$H3336,TRUE,_xll.ohTrigger(RecalcTrigger,Trigger1Y)),NA())</f>
        <v>1.4026524045825627E-2</v>
      </c>
      <c r="N3336" s="182">
        <f>IFERROR(_xll.qlIndexFixing(ONIndex1M,I3336,TRUE,_xll.ohTrigger(RecalcTrigger,Trigger1M)),NA())</f>
        <v>1.3314714431480468E-2</v>
      </c>
      <c r="O3336" s="44">
        <f>IFERROR(_xll.qlIndexFixing(ONIndex3M,I3336,TRUE,_xll.ohTrigger(RecalcTrigger,Trigger3M)),NA())</f>
        <v>1.3593910676563681E-2</v>
      </c>
      <c r="P3336" s="44">
        <f>IFERROR(_xll.qlIndexFixing(ONIndex6M,I3336,TRUE,_xll.ohTrigger(RecalcTrigger,Trigger6M)),NA())</f>
        <v>1.346701411186757E-2</v>
      </c>
      <c r="Q3336" s="183">
        <f>IFERROR(_xll.qlIndexFixing(ONIndex1Y,I3336,TRUE,_xll.ohTrigger(RecalcTrigger,Trigger1Y)),NA())</f>
        <v>1.3846641779728941E-2</v>
      </c>
    </row>
    <row r="3337" spans="2:17" x14ac:dyDescent="0.2">
      <c r="B3337" s="39" t="s">
        <v>42</v>
      </c>
      <c r="D3337" s="42">
        <f>_xll.qlCalendarAdvance(Calendar,$D3336,B3337,"f",FALSE)</f>
        <v>62870</v>
      </c>
      <c r="E3337" s="177">
        <f>_xll.qlInterestRateIndexValueDate(IndexON,D3337)</f>
        <v>62870</v>
      </c>
      <c r="F3337" s="193">
        <f>IFERROR(_xll.qlIndexFixing(IndexON,D3337,TRUE,_xll.ohTrigger(RecalcTrigger,TriggerON)),NA())</f>
        <v>1.3336739103166906E-2</v>
      </c>
      <c r="H3337" s="42">
        <f>_xll.qlCalendarAdvance(Calendar,$H3336,B3337,"f",FALSE)</f>
        <v>62870</v>
      </c>
      <c r="I3337" s="177">
        <f>_xll.qlInterestRateIndexValueDate(Index1M,$H3337)</f>
        <v>62872</v>
      </c>
      <c r="J3337" s="182">
        <f>IFERROR(_xll.qlIndexFixing(Index1M,$H3337,TRUE,_xll.ohTrigger(RecalcTrigger,Trigger1M)),NA())</f>
        <v>1.3328162889915614E-2</v>
      </c>
      <c r="K3337" s="44">
        <f>IFERROR(_xll.qlIndexFixing(Index3M,H3337,TRUE,_xll.ohTrigger(RecalcTrigger,Trigger3M)),NA())</f>
        <v>1.3642978598278788E-2</v>
      </c>
      <c r="L3337" s="44">
        <f>IFERROR(_xll.qlIndexFixing(Index6M,$H3337,TRUE,_xll.ohTrigger(RecalcTrigger,Trigger6M)),NA())</f>
        <v>1.3542867155811128E-2</v>
      </c>
      <c r="M3337" s="183">
        <f>IFERROR(_xll.qlIndexFixing(Index1Y,$H3337,TRUE,_xll.ohTrigger(RecalcTrigger,Trigger1Y)),NA())</f>
        <v>1.4029560148291801E-2</v>
      </c>
      <c r="N3337" s="182">
        <f>IFERROR(_xll.qlIndexFixing(ONIndex1M,I3337,TRUE,_xll.ohTrigger(RecalcTrigger,Trigger1M)),NA())</f>
        <v>1.3317421109162453E-2</v>
      </c>
      <c r="O3337" s="44">
        <f>IFERROR(_xll.qlIndexFixing(ONIndex3M,I3337,TRUE,_xll.ohTrigger(RecalcTrigger,Trigger3M)),NA())</f>
        <v>1.3597824478805975E-2</v>
      </c>
      <c r="P3337" s="44">
        <f>IFERROR(_xll.qlIndexFixing(ONIndex6M,I3337,TRUE,_xll.ohTrigger(RecalcTrigger,Trigger6M)),NA())</f>
        <v>1.3469354487680718E-2</v>
      </c>
      <c r="Q3337" s="183">
        <f>IFERROR(_xll.qlIndexFixing(ONIndex1Y,I3337,TRUE,_xll.ohTrigger(RecalcTrigger,Trigger1Y)),NA())</f>
        <v>1.38500580817702E-2</v>
      </c>
    </row>
    <row r="3338" spans="2:17" x14ac:dyDescent="0.2">
      <c r="B3338" s="39" t="s">
        <v>42</v>
      </c>
      <c r="D3338" s="42">
        <f>_xll.qlCalendarAdvance(Calendar,$D3337,B3338,"f",FALSE)</f>
        <v>62877</v>
      </c>
      <c r="E3338" s="177">
        <f>_xll.qlInterestRateIndexValueDate(IndexON,D3338)</f>
        <v>62877</v>
      </c>
      <c r="F3338" s="193">
        <f>IFERROR(_xll.qlIndexFixing(IndexON,D3338,TRUE,_xll.ohTrigger(RecalcTrigger,TriggerON)),NA())</f>
        <v>1.3339147936619611E-2</v>
      </c>
      <c r="H3338" s="42">
        <f>_xll.qlCalendarAdvance(Calendar,$H3337,B3338,"f",FALSE)</f>
        <v>62877</v>
      </c>
      <c r="I3338" s="177">
        <f>_xll.qlInterestRateIndexValueDate(Index1M,$H3338)</f>
        <v>62879</v>
      </c>
      <c r="J3338" s="182">
        <f>IFERROR(_xll.qlIndexFixing(Index1M,$H3338,TRUE,_xll.ohTrigger(RecalcTrigger,Trigger1M)),NA())</f>
        <v>1.3330844291091194E-2</v>
      </c>
      <c r="K3338" s="44">
        <f>IFERROR(_xll.qlIndexFixing(Index3M,H3338,TRUE,_xll.ohTrigger(RecalcTrigger,Trigger3M)),NA())</f>
        <v>1.3646790854031643E-2</v>
      </c>
      <c r="L3338" s="44">
        <f>IFERROR(_xll.qlIndexFixing(Index6M,$H3338,TRUE,_xll.ohTrigger(RecalcTrigger,Trigger6M)),NA())</f>
        <v>1.354506418649642E-2</v>
      </c>
      <c r="M3338" s="183">
        <f>IFERROR(_xll.qlIndexFixing(Index1Y,$H3338,TRUE,_xll.ohTrigger(RecalcTrigger,Trigger1Y)),NA())</f>
        <v>1.4032579281606459E-2</v>
      </c>
      <c r="N3338" s="182">
        <f>IFERROR(_xll.qlIndexFixing(ONIndex1M,I3338,TRUE,_xll.ohTrigger(RecalcTrigger,Trigger1M)),NA())</f>
        <v>1.3320116255428616E-2</v>
      </c>
      <c r="O3338" s="44">
        <f>IFERROR(_xll.qlIndexFixing(ONIndex3M,I3338,TRUE,_xll.ohTrigger(RecalcTrigger,Trigger3M)),NA())</f>
        <v>1.3601721539799883E-2</v>
      </c>
      <c r="P3338" s="44">
        <f>IFERROR(_xll.qlIndexFixing(ONIndex6M,I3338,TRUE,_xll.ohTrigger(RecalcTrigger,Trigger6M)),NA())</f>
        <v>1.3471683185395378E-2</v>
      </c>
      <c r="Q3338" s="183">
        <f>IFERROR(_xll.qlIndexFixing(ONIndex1Y,I3338,TRUE,_xll.ohTrigger(RecalcTrigger,Trigger1Y)),NA())</f>
        <v>1.3853458350157055E-2</v>
      </c>
    </row>
    <row r="3339" spans="2:17" x14ac:dyDescent="0.2">
      <c r="B3339" s="39" t="s">
        <v>42</v>
      </c>
      <c r="D3339" s="42">
        <f>_xll.qlCalendarAdvance(Calendar,$D3338,B3339,"f",FALSE)</f>
        <v>62884</v>
      </c>
      <c r="E3339" s="177">
        <f>_xll.qlInterestRateIndexValueDate(IndexON,D3339)</f>
        <v>62884</v>
      </c>
      <c r="F3339" s="193">
        <f>IFERROR(_xll.qlIndexFixing(IndexON,D3339,TRUE,_xll.ohTrigger(RecalcTrigger,TriggerON)),NA())</f>
        <v>1.3341546498208956E-2</v>
      </c>
      <c r="H3339" s="42">
        <f>_xll.qlCalendarAdvance(Calendar,$H3338,B3339,"f",FALSE)</f>
        <v>62884</v>
      </c>
      <c r="I3339" s="177">
        <f>_xll.qlInterestRateIndexValueDate(Index1M,$H3339)</f>
        <v>62886</v>
      </c>
      <c r="J3339" s="182">
        <f>IFERROR(_xll.qlIndexFixing(Index1M,$H3339,TRUE,_xll.ohTrigger(RecalcTrigger,Trigger1M)),NA())</f>
        <v>1.3334823472307966E-2</v>
      </c>
      <c r="K3339" s="44">
        <f>IFERROR(_xll.qlIndexFixing(Index3M,H3339,TRUE,_xll.ohTrigger(RecalcTrigger,Trigger3M)),NA())</f>
        <v>1.365163871502274E-2</v>
      </c>
      <c r="L3339" s="44">
        <f>IFERROR(_xll.qlIndexFixing(Index6M,$H3339,TRUE,_xll.ohTrigger(RecalcTrigger,Trigger6M)),NA())</f>
        <v>1.3548873603500936E-2</v>
      </c>
      <c r="M3339" s="183">
        <f>IFERROR(_xll.qlIndexFixing(Index1Y,$H3339,TRUE,_xll.ohTrigger(RecalcTrigger,Trigger1Y)),NA())</f>
        <v>1.4034154553380541E-2</v>
      </c>
      <c r="N3339" s="182">
        <f>IFERROR(_xll.qlIndexFixing(ONIndex1M,I3339,TRUE,_xll.ohTrigger(RecalcTrigger,Trigger1M)),NA())</f>
        <v>1.3322799850374878E-2</v>
      </c>
      <c r="O3339" s="44">
        <f>IFERROR(_xll.qlIndexFixing(ONIndex3M,I3339,TRUE,_xll.ohTrigger(RecalcTrigger,Trigger3M)),NA())</f>
        <v>1.3605601830768421E-2</v>
      </c>
      <c r="P3339" s="44">
        <f>IFERROR(_xll.qlIndexFixing(ONIndex6M,I3339,TRUE,_xll.ohTrigger(RecalcTrigger,Trigger6M)),NA())</f>
        <v>1.3474000185027535E-2</v>
      </c>
      <c r="Q3339" s="183">
        <f>IFERROR(_xll.qlIndexFixing(ONIndex1Y,I3339,TRUE,_xll.ohTrigger(RecalcTrigger,Trigger1Y)),NA())</f>
        <v>1.3856842557471438E-2</v>
      </c>
    </row>
    <row r="3340" spans="2:17" x14ac:dyDescent="0.2">
      <c r="B3340" s="39" t="s">
        <v>42</v>
      </c>
      <c r="D3340" s="42">
        <f>_xll.qlCalendarAdvance(Calendar,$D3339,B3340,"f",FALSE)</f>
        <v>62891</v>
      </c>
      <c r="E3340" s="177">
        <f>_xll.qlInterestRateIndexValueDate(IndexON,D3340)</f>
        <v>62891</v>
      </c>
      <c r="F3340" s="193">
        <f>IFERROR(_xll.qlIndexFixing(IndexON,D3340,TRUE,_xll.ohTrigger(RecalcTrigger,TriggerON)),NA())</f>
        <v>1.3343934770508881E-2</v>
      </c>
      <c r="H3340" s="42">
        <f>_xll.qlCalendarAdvance(Calendar,$H3339,B3340,"f",FALSE)</f>
        <v>62891</v>
      </c>
      <c r="I3340" s="177">
        <f>_xll.qlInterestRateIndexValueDate(Index1M,$H3340)</f>
        <v>62893</v>
      </c>
      <c r="J3340" s="182">
        <f>IFERROR(_xll.qlIndexFixing(Index1M,$H3340,TRUE,_xll.ohTrigger(RecalcTrigger,Trigger1M)),NA())</f>
        <v>1.3337915078576078E-2</v>
      </c>
      <c r="K3340" s="44">
        <f>IFERROR(_xll.qlIndexFixing(Index3M,H3340,TRUE,_xll.ohTrigger(RecalcTrigger,Trigger3M)),NA())</f>
        <v>1.3655414805861014E-2</v>
      </c>
      <c r="L3340" s="44">
        <f>IFERROR(_xll.qlIndexFixing(Index6M,$H3340,TRUE,_xll.ohTrigger(RecalcTrigger,Trigger6M)),NA())</f>
        <v>1.3551043419614817E-2</v>
      </c>
      <c r="M3340" s="183">
        <f>IFERROR(_xll.qlIndexFixing(Index1Y,$H3340,TRUE,_xll.ohTrigger(RecalcTrigger,Trigger1Y)),NA())</f>
        <v>1.40371430200251E-2</v>
      </c>
      <c r="N3340" s="182">
        <f>IFERROR(_xll.qlIndexFixing(ONIndex1M,I3340,TRUE,_xll.ohTrigger(RecalcTrigger,Trigger1M)),NA())</f>
        <v>1.3325471874177097E-2</v>
      </c>
      <c r="O3340" s="44">
        <f>IFERROR(_xll.qlIndexFixing(ONIndex3M,I3340,TRUE,_xll.ohTrigger(RecalcTrigger,Trigger3M)),NA())</f>
        <v>1.3609465323094483E-2</v>
      </c>
      <c r="P3340" s="44">
        <f>IFERROR(_xll.qlIndexFixing(ONIndex6M,I3340,TRUE,_xll.ohTrigger(RecalcTrigger,Trigger6M)),NA())</f>
        <v>1.3476305466273431E-2</v>
      </c>
      <c r="Q3340" s="183">
        <f>IFERROR(_xll.qlIndexFixing(ONIndex1Y,I3340,TRUE,_xll.ohTrigger(RecalcTrigger,Trigger1Y)),NA())</f>
        <v>1.3860210676295281E-2</v>
      </c>
    </row>
    <row r="3341" spans="2:17" x14ac:dyDescent="0.2">
      <c r="B3341" s="39" t="s">
        <v>42</v>
      </c>
      <c r="D3341" s="42">
        <f>_xll.qlCalendarAdvance(Calendar,$D3340,B3341,"f",FALSE)</f>
        <v>62898</v>
      </c>
      <c r="E3341" s="177">
        <f>_xll.qlInterestRateIndexValueDate(IndexON,D3341)</f>
        <v>62898</v>
      </c>
      <c r="F3341" s="193">
        <f>IFERROR(_xll.qlIndexFixing(IndexON,D3341,TRUE,_xll.ohTrigger(RecalcTrigger,TriggerON)),NA())</f>
        <v>1.3346312735933452E-2</v>
      </c>
      <c r="H3341" s="42">
        <f>_xll.qlCalendarAdvance(Calendar,$H3340,B3341,"f",FALSE)</f>
        <v>62898</v>
      </c>
      <c r="I3341" s="177">
        <f>_xll.qlInterestRateIndexValueDate(Index1M,$H3341)</f>
        <v>62900</v>
      </c>
      <c r="J3341" s="182">
        <f>IFERROR(_xll.qlIndexFixing(Index1M,$H3341,TRUE,_xll.ohTrigger(RecalcTrigger,Trigger1M)),NA())</f>
        <v>1.3340123837407292E-2</v>
      </c>
      <c r="K3341" s="44">
        <f>IFERROR(_xll.qlIndexFixing(Index3M,H3341,TRUE,_xll.ohTrigger(RecalcTrigger,Trigger3M)),NA())</f>
        <v>1.3659173843895773E-2</v>
      </c>
      <c r="L3341" s="44">
        <f>IFERROR(_xll.qlIndexFixing(Index6M,$H3341,TRUE,_xll.ohTrigger(RecalcTrigger,Trigger6M)),NA())</f>
        <v>1.3553201163028869E-2</v>
      </c>
      <c r="M3341" s="183">
        <f>IFERROR(_xll.qlIndexFixing(Index1Y,$H3341,TRUE,_xll.ohTrigger(RecalcTrigger,Trigger1Y)),NA())</f>
        <v>1.4040114441262382E-2</v>
      </c>
      <c r="N3341" s="182">
        <f>IFERROR(_xll.qlIndexFixing(ONIndex1M,I3341,TRUE,_xll.ohTrigger(RecalcTrigger,Trigger1M)),NA())</f>
        <v>1.3328132307171003E-2</v>
      </c>
      <c r="O3341" s="44">
        <f>IFERROR(_xll.qlIndexFixing(ONIndex3M,I3341,TRUE,_xll.ohTrigger(RecalcTrigger,Trigger3M)),NA())</f>
        <v>1.3613311988001087E-2</v>
      </c>
      <c r="P3341" s="44">
        <f>IFERROR(_xll.qlIndexFixing(ONIndex6M,I3341,TRUE,_xll.ohTrigger(RecalcTrigger,Trigger6M)),NA())</f>
        <v>1.3478599009388859E-2</v>
      </c>
      <c r="Q3341" s="183">
        <f>IFERROR(_xll.qlIndexFixing(ONIndex1Y,I3341,TRUE,_xll.ohTrigger(RecalcTrigger,Trigger1Y)),NA())</f>
        <v>1.3863562679050645E-2</v>
      </c>
    </row>
    <row r="3342" spans="2:17" x14ac:dyDescent="0.2">
      <c r="B3342" s="39" t="s">
        <v>42</v>
      </c>
      <c r="D3342" s="42">
        <f>_xll.qlCalendarAdvance(Calendar,$D3341,B3342,"f",FALSE)</f>
        <v>62905</v>
      </c>
      <c r="E3342" s="177">
        <f>_xll.qlInterestRateIndexValueDate(IndexON,D3342)</f>
        <v>62905</v>
      </c>
      <c r="F3342" s="193">
        <f>IFERROR(_xll.qlIndexFixing(IndexON,D3342,TRUE,_xll.ohTrigger(RecalcTrigger,TriggerON)),NA())</f>
        <v>1.3348680376816802E-2</v>
      </c>
      <c r="H3342" s="42">
        <f>_xll.qlCalendarAdvance(Calendar,$H3341,B3342,"f",FALSE)</f>
        <v>62905</v>
      </c>
      <c r="I3342" s="177">
        <f>_xll.qlInterestRateIndexValueDate(Index1M,$H3342)</f>
        <v>62907</v>
      </c>
      <c r="J3342" s="182">
        <f>IFERROR(_xll.qlIndexFixing(Index1M,$H3342,TRUE,_xll.ohTrigger(RecalcTrigger,Trigger1M)),NA())</f>
        <v>1.3342756545950962E-2</v>
      </c>
      <c r="K3342" s="44">
        <f>IFERROR(_xll.qlIndexFixing(Index3M,H3342,TRUE,_xll.ohTrigger(RecalcTrigger,Trigger3M)),NA())</f>
        <v>1.3662915800252721E-2</v>
      </c>
      <c r="L3342" s="44">
        <f>IFERROR(_xll.qlIndexFixing(Index6M,$H3342,TRUE,_xll.ohTrigger(RecalcTrigger,Trigger6M)),NA())</f>
        <v>1.3555346813526145E-2</v>
      </c>
      <c r="M3342" s="183">
        <f>IFERROR(_xll.qlIndexFixing(Index1Y,$H3342,TRUE,_xll.ohTrigger(RecalcTrigger,Trigger1Y)),NA())</f>
        <v>1.4044957627134225E-2</v>
      </c>
      <c r="N3342" s="182">
        <f>IFERROR(_xll.qlIndexFixing(ONIndex1M,I3342,TRUE,_xll.ohTrigger(RecalcTrigger,Trigger1M)),NA())</f>
        <v>1.3330781129532454E-2</v>
      </c>
      <c r="O3342" s="44">
        <f>IFERROR(_xll.qlIndexFixing(ONIndex3M,I3342,TRUE,_xll.ohTrigger(RecalcTrigger,Trigger3M)),NA())</f>
        <v>1.3617141796791188E-2</v>
      </c>
      <c r="P3342" s="44">
        <f>IFERROR(_xll.qlIndexFixing(ONIndex6M,I3342,TRUE,_xll.ohTrigger(RecalcTrigger,Trigger6M)),NA())</f>
        <v>1.3480880794149996E-2</v>
      </c>
      <c r="Q3342" s="183">
        <f>IFERROR(_xll.qlIndexFixing(ONIndex1Y,I3342,TRUE,_xll.ohTrigger(RecalcTrigger,Trigger1Y)),NA())</f>
        <v>1.3866898538319461E-2</v>
      </c>
    </row>
    <row r="3343" spans="2:17" x14ac:dyDescent="0.2">
      <c r="B3343" s="39" t="s">
        <v>42</v>
      </c>
      <c r="D3343" s="42">
        <f>_xll.qlCalendarAdvance(Calendar,$D3342,B3343,"f",FALSE)</f>
        <v>62912</v>
      </c>
      <c r="E3343" s="177">
        <f>_xll.qlInterestRateIndexValueDate(IndexON,D3343)</f>
        <v>62912</v>
      </c>
      <c r="F3343" s="193">
        <f>IFERROR(_xll.qlIndexFixing(IndexON,D3343,TRUE,_xll.ohTrigger(RecalcTrigger,TriggerON)),NA())</f>
        <v>1.335103767549306E-2</v>
      </c>
      <c r="H3343" s="42">
        <f>_xll.qlCalendarAdvance(Calendar,$H3342,B3343,"f",FALSE)</f>
        <v>62912</v>
      </c>
      <c r="I3343" s="177">
        <f>_xll.qlInterestRateIndexValueDate(Index1M,$H3343)</f>
        <v>62914</v>
      </c>
      <c r="J3343" s="182">
        <f>IFERROR(_xll.qlIndexFixing(Index1M,$H3343,TRUE,_xll.ohTrigger(RecalcTrigger,Trigger1M)),NA())</f>
        <v>1.3344077035420456E-2</v>
      </c>
      <c r="K3343" s="44">
        <f>IFERROR(_xll.qlIndexFixing(Index3M,H3343,TRUE,_xll.ohTrigger(RecalcTrigger,Trigger3M)),NA())</f>
        <v>1.3666118723158892E-2</v>
      </c>
      <c r="L3343" s="44">
        <f>IFERROR(_xll.qlIndexFixing(Index6M,$H3343,TRUE,_xll.ohTrigger(RecalcTrigger,Trigger6M)),NA())</f>
        <v>1.3556271610021684E-2</v>
      </c>
      <c r="M3343" s="183">
        <f>IFERROR(_xll.qlIndexFixing(Index1Y,$H3343,TRUE,_xll.ohTrigger(RecalcTrigger,Trigger1Y)),NA())</f>
        <v>1.4046006035305258E-2</v>
      </c>
      <c r="N3343" s="182">
        <f>IFERROR(_xll.qlIndexFixing(ONIndex1M,I3343,TRUE,_xll.ohTrigger(RecalcTrigger,Trigger1M)),NA())</f>
        <v>1.3333418321357371E-2</v>
      </c>
      <c r="O3343" s="44">
        <f>IFERROR(_xll.qlIndexFixing(ONIndex3M,I3343,TRUE,_xll.ohTrigger(RecalcTrigger,Trigger3M)),NA())</f>
        <v>1.362095472060787E-2</v>
      </c>
      <c r="P3343" s="44">
        <f>IFERROR(_xll.qlIndexFixing(ONIndex6M,I3343,TRUE,_xll.ohTrigger(RecalcTrigger,Trigger6M)),NA())</f>
        <v>1.3483150800652766E-2</v>
      </c>
      <c r="Q3343" s="183">
        <f>IFERROR(_xll.qlIndexFixing(ONIndex1Y,I3343,TRUE,_xll.ohTrigger(RecalcTrigger,Trigger1Y)),NA())</f>
        <v>1.3870218226523789E-2</v>
      </c>
    </row>
    <row r="3344" spans="2:17" x14ac:dyDescent="0.2">
      <c r="B3344" s="39" t="s">
        <v>42</v>
      </c>
      <c r="D3344" s="42">
        <f>_xll.qlCalendarAdvance(Calendar,$D3343,B3344,"f",FALSE)</f>
        <v>62919</v>
      </c>
      <c r="E3344" s="177">
        <f>_xll.qlInterestRateIndexValueDate(IndexON,D3344)</f>
        <v>62919</v>
      </c>
      <c r="F3344" s="193">
        <f>IFERROR(_xll.qlIndexFixing(IndexON,D3344,TRUE,_xll.ohTrigger(RecalcTrigger,TriggerON)),NA())</f>
        <v>1.335338461429636E-2</v>
      </c>
      <c r="H3344" s="42">
        <f>_xll.qlCalendarAdvance(Calendar,$H3343,B3344,"f",FALSE)</f>
        <v>62919</v>
      </c>
      <c r="I3344" s="177">
        <f>_xll.qlInterestRateIndexValueDate(Index1M,$H3344)</f>
        <v>62921</v>
      </c>
      <c r="J3344" s="182">
        <f>IFERROR(_xll.qlIndexFixing(Index1M,$H3344,TRUE,_xll.ohTrigger(RecalcTrigger,Trigger1M)),NA())</f>
        <v>1.3347986915948074E-2</v>
      </c>
      <c r="K3344" s="44">
        <f>IFERROR(_xll.qlIndexFixing(Index3M,H3344,TRUE,_xll.ohTrigger(RecalcTrigger,Trigger3M)),NA())</f>
        <v>1.3669827518666961E-2</v>
      </c>
      <c r="L3344" s="44">
        <f>IFERROR(_xll.qlIndexFixing(Index6M,$H3344,TRUE,_xll.ohTrigger(RecalcTrigger,Trigger6M)),NA())</f>
        <v>1.3558395395614101E-2</v>
      </c>
      <c r="M3344" s="183">
        <f>IFERROR(_xll.qlIndexFixing(Index1Y,$H3344,TRUE,_xll.ohTrigger(RecalcTrigger,Trigger1Y)),NA())</f>
        <v>1.4048926152006688E-2</v>
      </c>
      <c r="N3344" s="182">
        <f>IFERROR(_xll.qlIndexFixing(ONIndex1M,I3344,TRUE,_xll.ohTrigger(RecalcTrigger,Trigger1M)),NA())</f>
        <v>1.3336791875193654E-2</v>
      </c>
      <c r="O3344" s="44">
        <f>IFERROR(_xll.qlIndexFixing(ONIndex3M,I3344,TRUE,_xll.ohTrigger(RecalcTrigger,Trigger3M)),NA())</f>
        <v>1.3625832194792409E-2</v>
      </c>
      <c r="P3344" s="44">
        <f>IFERROR(_xll.qlIndexFixing(ONIndex6M,I3344,TRUE,_xll.ohTrigger(RecalcTrigger,Trigger6M)),NA())</f>
        <v>1.3486052041180585E-2</v>
      </c>
      <c r="Q3344" s="183">
        <f>IFERROR(_xll.qlIndexFixing(ONIndex1Y,I3344,TRUE,_xll.ohTrigger(RecalcTrigger,Trigger1Y)),NA())</f>
        <v>1.3874462591143555E-2</v>
      </c>
    </row>
    <row r="3345" spans="2:17" x14ac:dyDescent="0.2">
      <c r="B3345" s="39" t="s">
        <v>42</v>
      </c>
      <c r="D3345" s="42">
        <f>_xll.qlCalendarAdvance(Calendar,$D3344,B3345,"f",FALSE)</f>
        <v>62926</v>
      </c>
      <c r="E3345" s="177">
        <f>_xll.qlInterestRateIndexValueDate(IndexON,D3345)</f>
        <v>62926</v>
      </c>
      <c r="F3345" s="193">
        <f>IFERROR(_xll.qlIndexFixing(IndexON,D3345,TRUE,_xll.ohTrigger(RecalcTrigger,TriggerON)),NA())</f>
        <v>1.3355721175800639E-2</v>
      </c>
      <c r="H3345" s="42">
        <f>_xll.qlCalendarAdvance(Calendar,$H3344,B3345,"f",FALSE)</f>
        <v>62926</v>
      </c>
      <c r="I3345" s="177">
        <f>_xll.qlInterestRateIndexValueDate(Index1M,$H3345)</f>
        <v>62928</v>
      </c>
      <c r="J3345" s="182">
        <f>IFERROR(_xll.qlIndexFixing(Index1M,$H3345,TRUE,_xll.ohTrigger(RecalcTrigger,Trigger1M)),NA())</f>
        <v>1.3350584537768218E-2</v>
      </c>
      <c r="K3345" s="44">
        <f>IFERROR(_xll.qlIndexFixing(Index3M,H3345,TRUE,_xll.ohTrigger(RecalcTrigger,Trigger3M)),NA())</f>
        <v>1.3673519148556652E-2</v>
      </c>
      <c r="L3345" s="44">
        <f>IFERROR(_xll.qlIndexFixing(Index6M,$H3345,TRUE,_xll.ohTrigger(RecalcTrigger,Trigger6M)),NA())</f>
        <v>1.3560507033303287E-2</v>
      </c>
      <c r="M3345" s="183">
        <f>IFERROR(_xll.qlIndexFixing(Index1Y,$H3345,TRUE,_xll.ohTrigger(RecalcTrigger,Trigger1Y)),NA())</f>
        <v>1.4051829111093391E-2</v>
      </c>
      <c r="N3345" s="182">
        <f>IFERROR(_xll.qlIndexFixing(ONIndex1M,I3345,TRUE,_xll.ohTrigger(RecalcTrigger,Trigger1M)),NA())</f>
        <v>1.3338657734660586E-2</v>
      </c>
      <c r="O3345" s="44">
        <f>IFERROR(_xll.qlIndexFixing(ONIndex3M,I3345,TRUE,_xll.ohTrigger(RecalcTrigger,Trigger3M)),NA())</f>
        <v>1.3628529799092348E-2</v>
      </c>
      <c r="P3345" s="44">
        <f>IFERROR(_xll.qlIndexFixing(ONIndex6M,I3345,TRUE,_xll.ohTrigger(RecalcTrigger,Trigger6M)),NA())</f>
        <v>1.3487655398387588E-2</v>
      </c>
      <c r="Q3345" s="183">
        <f>IFERROR(_xll.qlIndexFixing(ONIndex1Y,I3345,TRUE,_xll.ohTrigger(RecalcTrigger,Trigger1Y)),NA())</f>
        <v>1.3876808979587096E-2</v>
      </c>
    </row>
    <row r="3346" spans="2:17" x14ac:dyDescent="0.2">
      <c r="B3346" s="39" t="s">
        <v>42</v>
      </c>
      <c r="D3346" s="42">
        <f>_xll.qlCalendarAdvance(Calendar,$D3345,B3346,"f",FALSE)</f>
        <v>62933</v>
      </c>
      <c r="E3346" s="177">
        <f>_xll.qlInterestRateIndexValueDate(IndexON,D3346)</f>
        <v>62933</v>
      </c>
      <c r="F3346" s="193">
        <f>IFERROR(_xll.qlIndexFixing(IndexON,D3346,TRUE,_xll.ohTrigger(RecalcTrigger,TriggerON)),NA())</f>
        <v>1.3358047342260093E-2</v>
      </c>
      <c r="H3346" s="42">
        <f>_xll.qlCalendarAdvance(Calendar,$H3345,B3346,"f",FALSE)</f>
        <v>62933</v>
      </c>
      <c r="I3346" s="177">
        <f>_xll.qlInterestRateIndexValueDate(Index1M,$H3346)</f>
        <v>62935</v>
      </c>
      <c r="J3346" s="182">
        <f>IFERROR(_xll.qlIndexFixing(Index1M,$H3346,TRUE,_xll.ohTrigger(RecalcTrigger,Trigger1M)),NA())</f>
        <v>1.3353170424380556E-2</v>
      </c>
      <c r="K3346" s="44">
        <f>IFERROR(_xll.qlIndexFixing(Index3M,H3346,TRUE,_xll.ohTrigger(RecalcTrigger,Trigger3M)),NA())</f>
        <v>1.3677193583957872E-2</v>
      </c>
      <c r="L3346" s="44">
        <f>IFERROR(_xll.qlIndexFixing(Index6M,$H3346,TRUE,_xll.ohTrigger(RecalcTrigger,Trigger6M)),NA())</f>
        <v>1.3562606502875031E-2</v>
      </c>
      <c r="M3346" s="183">
        <f>IFERROR(_xll.qlIndexFixing(Index1Y,$H3346,TRUE,_xll.ohTrigger(RecalcTrigger,Trigger1Y)),NA())</f>
        <v>1.4054714884514383E-2</v>
      </c>
      <c r="N3346" s="182">
        <f>IFERROR(_xll.qlIndexFixing(ONIndex1M,I3346,TRUE,_xll.ohTrigger(RecalcTrigger,Trigger1M)),NA())</f>
        <v>1.3341259916410664E-2</v>
      </c>
      <c r="O3346" s="44">
        <f>IFERROR(_xll.qlIndexFixing(ONIndex3M,I3346,TRUE,_xll.ohTrigger(RecalcTrigger,Trigger3M)),NA())</f>
        <v>1.3632291896046311E-2</v>
      </c>
      <c r="P3346" s="44">
        <f>IFERROR(_xll.qlIndexFixing(ONIndex6M,I3346,TRUE,_xll.ohTrigger(RecalcTrigger,Trigger6M)),NA())</f>
        <v>1.3489889949571676E-2</v>
      </c>
      <c r="Q3346" s="183">
        <f>IFERROR(_xll.qlIndexFixing(ONIndex1Y,I3346,TRUE,_xll.ohTrigger(RecalcTrigger,Trigger1Y)),NA())</f>
        <v>1.3880079989450067E-2</v>
      </c>
    </row>
    <row r="3347" spans="2:17" x14ac:dyDescent="0.2">
      <c r="B3347" s="39" t="s">
        <v>42</v>
      </c>
      <c r="D3347" s="42">
        <f>_xll.qlCalendarAdvance(Calendar,$D3346,B3347,"f",FALSE)</f>
        <v>62940</v>
      </c>
      <c r="E3347" s="177">
        <f>_xll.qlInterestRateIndexValueDate(IndexON,D3347)</f>
        <v>62940</v>
      </c>
      <c r="F3347" s="193">
        <f>IFERROR(_xll.qlIndexFixing(IndexON,D3347,TRUE,_xll.ohTrigger(RecalcTrigger,TriggerON)),NA())</f>
        <v>1.3360363096008854E-2</v>
      </c>
      <c r="H3347" s="42">
        <f>_xll.qlCalendarAdvance(Calendar,$H3346,B3347,"f",FALSE)</f>
        <v>62940</v>
      </c>
      <c r="I3347" s="177">
        <f>_xll.qlInterestRateIndexValueDate(Index1M,$H3347)</f>
        <v>62942</v>
      </c>
      <c r="J3347" s="182">
        <f>IFERROR(_xll.qlIndexFixing(Index1M,$H3347,TRUE,_xll.ohTrigger(RecalcTrigger,Trigger1M)),NA())</f>
        <v>1.3355744555968441E-2</v>
      </c>
      <c r="K3347" s="44">
        <f>IFERROR(_xll.qlIndexFixing(Index3M,H3347,TRUE,_xll.ohTrigger(RecalcTrigger,Trigger3M)),NA())</f>
        <v>1.3680850795999653E-2</v>
      </c>
      <c r="L3347" s="44">
        <f>IFERROR(_xll.qlIndexFixing(Index6M,$H3347,TRUE,_xll.ohTrigger(RecalcTrigger,Trigger6M)),NA())</f>
        <v>1.3564693784114684E-2</v>
      </c>
      <c r="M3347" s="183">
        <f>IFERROR(_xll.qlIndexFixing(Index1Y,$H3347,TRUE,_xll.ohTrigger(RecalcTrigger,Trigger1Y)),NA())</f>
        <v>1.4057583444219771E-2</v>
      </c>
      <c r="N3347" s="182">
        <f>IFERROR(_xll.qlIndexFixing(ONIndex1M,I3347,TRUE,_xll.ohTrigger(RecalcTrigger,Trigger1M)),NA())</f>
        <v>1.3343850388647382E-2</v>
      </c>
      <c r="O3347" s="44">
        <f>IFERROR(_xll.qlIndexFixing(ONIndex3M,I3347,TRUE,_xll.ohTrigger(RecalcTrigger,Trigger3M)),NA())</f>
        <v>1.3636036993318612E-2</v>
      </c>
      <c r="P3347" s="44">
        <f>IFERROR(_xll.qlIndexFixing(ONIndex6M,I3347,TRUE,_xll.ohTrigger(RecalcTrigger,Trigger6M)),NA())</f>
        <v>1.3492112642401466E-2</v>
      </c>
      <c r="Q3347" s="183">
        <f>IFERROR(_xll.qlIndexFixing(ONIndex1Y,I3347,TRUE,_xll.ohTrigger(RecalcTrigger,Trigger1Y)),NA())</f>
        <v>1.3883334718336471E-2</v>
      </c>
    </row>
    <row r="3348" spans="2:17" x14ac:dyDescent="0.2">
      <c r="B3348" s="39" t="s">
        <v>42</v>
      </c>
      <c r="D3348" s="42">
        <f>_xll.qlCalendarAdvance(Calendar,$D3347,B3348,"f",FALSE)</f>
        <v>62947</v>
      </c>
      <c r="E3348" s="177">
        <f>_xll.qlInterestRateIndexValueDate(IndexON,D3348)</f>
        <v>62947</v>
      </c>
      <c r="F3348" s="193">
        <f>IFERROR(_xll.qlIndexFixing(IndexON,D3348,TRUE,_xll.ohTrigger(RecalcTrigger,TriggerON)),NA())</f>
        <v>1.3362668419460988E-2</v>
      </c>
      <c r="H3348" s="42">
        <f>_xll.qlCalendarAdvance(Calendar,$H3347,B3348,"f",FALSE)</f>
        <v>62947</v>
      </c>
      <c r="I3348" s="177">
        <f>_xll.qlInterestRateIndexValueDate(Index1M,$H3348)</f>
        <v>62949</v>
      </c>
      <c r="J3348" s="182">
        <f>IFERROR(_xll.qlIndexFixing(Index1M,$H3348,TRUE,_xll.ohTrigger(RecalcTrigger,Trigger1M)),NA())</f>
        <v>1.3358306912712725E-2</v>
      </c>
      <c r="K3348" s="44">
        <f>IFERROR(_xll.qlIndexFixing(Index3M,H3348,TRUE,_xll.ohTrigger(RecalcTrigger,Trigger3M)),NA())</f>
        <v>1.3685007206351067E-2</v>
      </c>
      <c r="L3348" s="44">
        <f>IFERROR(_xll.qlIndexFixing(Index6M,$H3348,TRUE,_xll.ohTrigger(RecalcTrigger,Trigger6M)),NA())</f>
        <v>1.3567965633120982E-2</v>
      </c>
      <c r="M3348" s="183">
        <f>IFERROR(_xll.qlIndexFixing(Index1Y,$H3348,TRUE,_xll.ohTrigger(RecalcTrigger,Trigger1Y)),NA())</f>
        <v>1.4060434762159882E-2</v>
      </c>
      <c r="N3348" s="182">
        <f>IFERROR(_xll.qlIndexFixing(ONIndex1M,I3348,TRUE,_xll.ohTrigger(RecalcTrigger,Trigger1M)),NA())</f>
        <v>1.33464291315466E-2</v>
      </c>
      <c r="O3348" s="44">
        <f>IFERROR(_xll.qlIndexFixing(ONIndex3M,I3348,TRUE,_xll.ohTrigger(RecalcTrigger,Trigger3M)),NA())</f>
        <v>1.363976506213227E-2</v>
      </c>
      <c r="P3348" s="44">
        <f>IFERROR(_xll.qlIndexFixing(ONIndex6M,I3348,TRUE,_xll.ohTrigger(RecalcTrigger,Trigger6M)),NA())</f>
        <v>1.3494323456653134E-2</v>
      </c>
      <c r="Q3348" s="183">
        <f>IFERROR(_xll.qlIndexFixing(ONIndex1Y,I3348,TRUE,_xll.ohTrigger(RecalcTrigger,Trigger1Y)),NA())</f>
        <v>1.3886573138508496E-2</v>
      </c>
    </row>
    <row r="3349" spans="2:17" x14ac:dyDescent="0.2">
      <c r="B3349" s="39" t="s">
        <v>42</v>
      </c>
      <c r="D3349" s="42">
        <f>_xll.qlCalendarAdvance(Calendar,$D3348,B3349,"f",FALSE)</f>
        <v>62954</v>
      </c>
      <c r="E3349" s="177">
        <f>_xll.qlInterestRateIndexValueDate(IndexON,D3349)</f>
        <v>62954</v>
      </c>
      <c r="F3349" s="193">
        <f>IFERROR(_xll.qlIndexFixing(IndexON,D3349,TRUE,_xll.ohTrigger(RecalcTrigger,TriggerON)),NA())</f>
        <v>1.3364963295270371E-2</v>
      </c>
      <c r="H3349" s="42">
        <f>_xll.qlCalendarAdvance(Calendar,$H3348,B3349,"f",FALSE)</f>
        <v>62954</v>
      </c>
      <c r="I3349" s="177">
        <f>_xll.qlInterestRateIndexValueDate(Index1M,$H3349)</f>
        <v>62956</v>
      </c>
      <c r="J3349" s="182">
        <f>IFERROR(_xll.qlIndexFixing(Index1M,$H3349,TRUE,_xll.ohTrigger(RecalcTrigger,Trigger1M)),NA())</f>
        <v>1.3360857474801757E-2</v>
      </c>
      <c r="K3349" s="44">
        <f>IFERROR(_xll.qlIndexFixing(Index3M,H3349,TRUE,_xll.ohTrigger(RecalcTrigger,Trigger3M)),NA())</f>
        <v>1.3688628782550867E-2</v>
      </c>
      <c r="L3349" s="44">
        <f>IFERROR(_xll.qlIndexFixing(Index6M,$H3349,TRUE,_xll.ohTrigger(RecalcTrigger,Trigger6M)),NA())</f>
        <v>1.3570026067136216E-2</v>
      </c>
      <c r="M3349" s="183">
        <f>IFERROR(_xll.qlIndexFixing(Index1Y,$H3349,TRUE,_xll.ohTrigger(RecalcTrigger,Trigger1Y)),NA())</f>
        <v>1.4063268810286579E-2</v>
      </c>
      <c r="N3349" s="182">
        <f>IFERROR(_xll.qlIndexFixing(ONIndex1M,I3349,TRUE,_xll.ohTrigger(RecalcTrigger,Trigger1M)),NA())</f>
        <v>1.3348996125284174E-2</v>
      </c>
      <c r="O3349" s="44">
        <f>IFERROR(_xll.qlIndexFixing(ONIndex3M,I3349,TRUE,_xll.ohTrigger(RecalcTrigger,Trigger3M)),NA())</f>
        <v>1.3643476073630367E-2</v>
      </c>
      <c r="P3349" s="44">
        <f>IFERROR(_xll.qlIndexFixing(ONIndex6M,I3349,TRUE,_xll.ohTrigger(RecalcTrigger,Trigger6M)),NA())</f>
        <v>1.3496522372342667E-2</v>
      </c>
      <c r="Q3349" s="183">
        <f>IFERROR(_xll.qlIndexFixing(ONIndex1Y,I3349,TRUE,_xll.ohTrigger(RecalcTrigger,Trigger1Y)),NA())</f>
        <v>1.388979522262801E-2</v>
      </c>
    </row>
    <row r="3350" spans="2:17" x14ac:dyDescent="0.2">
      <c r="B3350" s="39" t="s">
        <v>42</v>
      </c>
      <c r="D3350" s="42">
        <f>_xll.qlCalendarAdvance(Calendar,$D3349,B3350,"f",FALSE)</f>
        <v>62961</v>
      </c>
      <c r="E3350" s="177">
        <f>_xll.qlInterestRateIndexValueDate(IndexON,D3350)</f>
        <v>62961</v>
      </c>
      <c r="F3350" s="193">
        <f>IFERROR(_xll.qlIndexFixing(IndexON,D3350,TRUE,_xll.ohTrigger(RecalcTrigger,TriggerON)),NA())</f>
        <v>1.3367247705451391E-2</v>
      </c>
      <c r="H3350" s="42">
        <f>_xll.qlCalendarAdvance(Calendar,$H3349,B3350,"f",FALSE)</f>
        <v>62961</v>
      </c>
      <c r="I3350" s="177">
        <f>_xll.qlInterestRateIndexValueDate(Index1M,$H3350)</f>
        <v>62963</v>
      </c>
      <c r="J3350" s="182">
        <f>IFERROR(_xll.qlIndexFixing(Index1M,$H3350,TRUE,_xll.ohTrigger(RecalcTrigger,Trigger1M)),NA())</f>
        <v>1.3363396222413892E-2</v>
      </c>
      <c r="K3350" s="44">
        <f>IFERROR(_xll.qlIndexFixing(Index3M,H3350,TRUE,_xll.ohTrigger(RecalcTrigger,Trigger3M)),NA())</f>
        <v>1.369223304609675E-2</v>
      </c>
      <c r="L3350" s="44">
        <f>IFERROR(_xll.qlIndexFixing(Index6M,$H3350,TRUE,_xll.ohTrigger(RecalcTrigger,Trigger6M)),NA())</f>
        <v>1.3572074246504688E-2</v>
      </c>
      <c r="M3350" s="183">
        <f>IFERROR(_xll.qlIndexFixing(Index1Y,$H3350,TRUE,_xll.ohTrigger(RecalcTrigger,Trigger1Y)),NA())</f>
        <v>1.4066085560550846E-2</v>
      </c>
      <c r="N3350" s="182">
        <f>IFERROR(_xll.qlIndexFixing(ONIndex1M,I3350,TRUE,_xll.ohTrigger(RecalcTrigger,Trigger1M)),NA())</f>
        <v>1.3351551349956026E-2</v>
      </c>
      <c r="O3350" s="44">
        <f>IFERROR(_xll.qlIndexFixing(ONIndex3M,I3350,TRUE,_xll.ohTrigger(RecalcTrigger,Trigger3M)),NA())</f>
        <v>1.3647169999195796E-2</v>
      </c>
      <c r="P3350" s="44">
        <f>IFERROR(_xll.qlIndexFixing(ONIndex6M,I3350,TRUE,_xll.ohTrigger(RecalcTrigger,Trigger6M)),NA())</f>
        <v>1.3498709369406114E-2</v>
      </c>
      <c r="Q3350" s="183">
        <f>IFERROR(_xll.qlIndexFixing(ONIndex1Y,I3350,TRUE,_xll.ohTrigger(RecalcTrigger,Trigger1Y)),NA())</f>
        <v>1.3893000942957201E-2</v>
      </c>
    </row>
    <row r="3351" spans="2:17" x14ac:dyDescent="0.2">
      <c r="B3351" s="39" t="s">
        <v>42</v>
      </c>
      <c r="D3351" s="42">
        <f>_xll.qlCalendarAdvance(Calendar,$D3350,B3351,"f",FALSE)</f>
        <v>62968</v>
      </c>
      <c r="E3351" s="177">
        <f>_xll.qlInterestRateIndexValueDate(IndexON,D3351)</f>
        <v>62968</v>
      </c>
      <c r="F3351" s="193">
        <f>IFERROR(_xll.qlIndexFixing(IndexON,D3351,TRUE,_xll.ohTrigger(RecalcTrigger,TriggerON)),NA())</f>
        <v>1.3369521632498049E-2</v>
      </c>
      <c r="H3351" s="42">
        <f>_xll.qlCalendarAdvance(Calendar,$H3350,B3351,"f",FALSE)</f>
        <v>62968</v>
      </c>
      <c r="I3351" s="177">
        <f>_xll.qlInterestRateIndexValueDate(Index1M,$H3351)</f>
        <v>62970</v>
      </c>
      <c r="J3351" s="182">
        <f>IFERROR(_xll.qlIndexFixing(Index1M,$H3351,TRUE,_xll.ohTrigger(RecalcTrigger,Trigger1M)),NA())</f>
        <v>1.3365923135737479E-2</v>
      </c>
      <c r="K3351" s="44">
        <f>IFERROR(_xll.qlIndexFixing(Index3M,H3351,TRUE,_xll.ohTrigger(RecalcTrigger,Trigger3M)),NA())</f>
        <v>1.369581996811876E-2</v>
      </c>
      <c r="L3351" s="44">
        <f>IFERROR(_xll.qlIndexFixing(Index6M,$H3351,TRUE,_xll.ohTrigger(RecalcTrigger,Trigger6M)),NA())</f>
        <v>1.3574110151009027E-2</v>
      </c>
      <c r="M3351" s="183">
        <f>IFERROR(_xll.qlIndexFixing(Index1Y,$H3351,TRUE,_xll.ohTrigger(RecalcTrigger,Trigger1Y)),NA())</f>
        <v>1.4068884984905201E-2</v>
      </c>
      <c r="N3351" s="182">
        <f>IFERROR(_xll.qlIndexFixing(ONIndex1M,I3351,TRUE,_xll.ohTrigger(RecalcTrigger,Trigger1M)),NA())</f>
        <v>1.3354094785977821E-2</v>
      </c>
      <c r="O3351" s="44">
        <f>IFERROR(_xll.qlIndexFixing(ONIndex3M,I3351,TRUE,_xll.ohTrigger(RecalcTrigger,Trigger3M)),NA())</f>
        <v>1.3650846810211448E-2</v>
      </c>
      <c r="P3351" s="44">
        <f>IFERROR(_xll.qlIndexFixing(ONIndex6M,I3351,TRUE,_xll.ohTrigger(RecalcTrigger,Trigger6M)),NA())</f>
        <v>1.3500884427939397E-2</v>
      </c>
      <c r="Q3351" s="183">
        <f>IFERROR(_xll.qlIndexFixing(ONIndex1Y,I3351,TRUE,_xll.ohTrigger(RecalcTrigger,Trigger1Y)),NA())</f>
        <v>1.389619027231781E-2</v>
      </c>
    </row>
    <row r="3352" spans="2:17" x14ac:dyDescent="0.2">
      <c r="B3352" s="39" t="s">
        <v>42</v>
      </c>
      <c r="D3352" s="42">
        <f>_xll.qlCalendarAdvance(Calendar,$D3351,B3352,"f",FALSE)</f>
        <v>62975</v>
      </c>
      <c r="E3352" s="177">
        <f>_xll.qlInterestRateIndexValueDate(IndexON,D3352)</f>
        <v>62975</v>
      </c>
      <c r="F3352" s="193">
        <f>IFERROR(_xll.qlIndexFixing(IndexON,D3352,TRUE,_xll.ohTrigger(RecalcTrigger,TriggerON)),NA())</f>
        <v>1.3371785058824415E-2</v>
      </c>
      <c r="H3352" s="42">
        <f>_xll.qlCalendarAdvance(Calendar,$H3351,B3352,"f",FALSE)</f>
        <v>62975</v>
      </c>
      <c r="I3352" s="177">
        <f>_xll.qlInterestRateIndexValueDate(Index1M,$H3352)</f>
        <v>62977</v>
      </c>
      <c r="J3352" s="182">
        <f>IFERROR(_xll.qlIndexFixing(Index1M,$H3352,TRUE,_xll.ohTrigger(RecalcTrigger,Trigger1M)),NA())</f>
        <v>1.3368438194953369E-2</v>
      </c>
      <c r="K3352" s="44">
        <f>IFERROR(_xll.qlIndexFixing(Index3M,H3352,TRUE,_xll.ohTrigger(RecalcTrigger,Trigger3M)),NA())</f>
        <v>1.3699389519742609E-2</v>
      </c>
      <c r="L3352" s="44">
        <f>IFERROR(_xll.qlIndexFixing(Index6M,$H3352,TRUE,_xll.ohTrigger(RecalcTrigger,Trigger6M)),NA())</f>
        <v>1.3574946657892209E-2</v>
      </c>
      <c r="M3352" s="183">
        <f>IFERROR(_xll.qlIndexFixing(Index1Y,$H3352,TRUE,_xll.ohTrigger(RecalcTrigger,Trigger1Y)),NA())</f>
        <v>1.4071667055302599E-2</v>
      </c>
      <c r="N3352" s="182">
        <f>IFERROR(_xll.qlIndexFixing(ONIndex1M,I3352,TRUE,_xll.ohTrigger(RecalcTrigger,Trigger1M)),NA())</f>
        <v>1.3356626413445483E-2</v>
      </c>
      <c r="O3352" s="44">
        <f>IFERROR(_xll.qlIndexFixing(ONIndex3M,I3352,TRUE,_xll.ohTrigger(RecalcTrigger,Trigger3M)),NA())</f>
        <v>1.3654506477660533E-2</v>
      </c>
      <c r="P3352" s="44">
        <f>IFERROR(_xll.qlIndexFixing(ONIndex6M,I3352,TRUE,_xll.ohTrigger(RecalcTrigger,Trigger6M)),NA())</f>
        <v>1.3503047527798628E-2</v>
      </c>
      <c r="Q3352" s="183">
        <f>IFERROR(_xll.qlIndexFixing(ONIndex1Y,I3352,TRUE,_xll.ohTrigger(RecalcTrigger,Trigger1Y)),NA())</f>
        <v>1.3899363182892088E-2</v>
      </c>
    </row>
    <row r="3353" spans="2:17" x14ac:dyDescent="0.2">
      <c r="B3353" s="39" t="s">
        <v>42</v>
      </c>
      <c r="D3353" s="42">
        <f>_xll.qlCalendarAdvance(Calendar,$D3352,B3353,"f",FALSE)</f>
        <v>62982</v>
      </c>
      <c r="E3353" s="177">
        <f>_xll.qlInterestRateIndexValueDate(IndexON,D3353)</f>
        <v>62982</v>
      </c>
      <c r="F3353" s="193">
        <f>IFERROR(_xll.qlIndexFixing(IndexON,D3353,TRUE,_xll.ohTrigger(RecalcTrigger,TriggerON)),NA())</f>
        <v>1.337403796692449E-2</v>
      </c>
      <c r="H3353" s="42">
        <f>_xll.qlCalendarAdvance(Calendar,$H3352,B3353,"f",FALSE)</f>
        <v>62982</v>
      </c>
      <c r="I3353" s="177">
        <f>_xll.qlInterestRateIndexValueDate(Index1M,$H3353)</f>
        <v>62984</v>
      </c>
      <c r="J3353" s="182">
        <f>IFERROR(_xll.qlIndexFixing(Index1M,$H3353,TRUE,_xll.ohTrigger(RecalcTrigger,Trigger1M)),NA())</f>
        <v>1.3370941380244916E-2</v>
      </c>
      <c r="K3353" s="44">
        <f>IFERROR(_xll.qlIndexFixing(Index3M,H3353,TRUE,_xll.ohTrigger(RecalcTrigger,Trigger3M)),NA())</f>
        <v>1.3702941672098344E-2</v>
      </c>
      <c r="L3353" s="44">
        <f>IFERROR(_xll.qlIndexFixing(Index6M,$H3353,TRUE,_xll.ohTrigger(RecalcTrigger,Trigger6M)),NA())</f>
        <v>1.3576960384673598E-2</v>
      </c>
      <c r="M3353" s="183">
        <f>IFERROR(_xll.qlIndexFixing(Index1Y,$H3353,TRUE,_xll.ohTrigger(RecalcTrigger,Trigger1Y)),NA())</f>
        <v>1.4074431743696434E-2</v>
      </c>
      <c r="N3353" s="182">
        <f>IFERROR(_xll.qlIndexFixing(ONIndex1M,I3353,TRUE,_xll.ohTrigger(RecalcTrigger,Trigger1M)),NA())</f>
        <v>1.3359146212534867E-2</v>
      </c>
      <c r="O3353" s="44">
        <f>IFERROR(_xll.qlIndexFixing(ONIndex3M,I3353,TRUE,_xll.ohTrigger(RecalcTrigger,Trigger3M)),NA())</f>
        <v>1.3658148973245687E-2</v>
      </c>
      <c r="P3353" s="44">
        <f>IFERROR(_xll.qlIndexFixing(ONIndex6M,I3353,TRUE,_xll.ohTrigger(RecalcTrigger,Trigger6M)),NA())</f>
        <v>1.3505198648839922E-2</v>
      </c>
      <c r="Q3353" s="183">
        <f>IFERROR(_xll.qlIndexFixing(ONIndex1Y,I3353,TRUE,_xll.ohTrigger(RecalcTrigger,Trigger1Y)),NA())</f>
        <v>1.3902519647341904E-2</v>
      </c>
    </row>
    <row r="3354" spans="2:17" x14ac:dyDescent="0.2">
      <c r="B3354" s="39" t="s">
        <v>42</v>
      </c>
      <c r="D3354" s="42">
        <f>_xll.qlCalendarAdvance(Calendar,$D3353,B3354,"f",FALSE)</f>
        <v>62989</v>
      </c>
      <c r="E3354" s="177">
        <f>_xll.qlInterestRateIndexValueDate(IndexON,D3354)</f>
        <v>62989</v>
      </c>
      <c r="F3354" s="193">
        <f>IFERROR(_xll.qlIndexFixing(IndexON,D3354,TRUE,_xll.ohTrigger(RecalcTrigger,TriggerON)),NA())</f>
        <v>1.3376280338972535E-2</v>
      </c>
      <c r="H3354" s="42">
        <f>_xll.qlCalendarAdvance(Calendar,$H3353,B3354,"f",FALSE)</f>
        <v>62989</v>
      </c>
      <c r="I3354" s="177">
        <f>_xll.qlInterestRateIndexValueDate(Index1M,$H3354)</f>
        <v>62991</v>
      </c>
      <c r="J3354" s="182">
        <f>IFERROR(_xll.qlIndexFixing(Index1M,$H3354,TRUE,_xll.ohTrigger(RecalcTrigger,Trigger1M)),NA())</f>
        <v>1.3373432671797969E-2</v>
      </c>
      <c r="K3354" s="44">
        <f>IFERROR(_xll.qlIndexFixing(Index3M,H3354,TRUE,_xll.ohTrigger(RecalcTrigger,Trigger3M)),NA())</f>
        <v>1.3706476396315148E-2</v>
      </c>
      <c r="L3354" s="44">
        <f>IFERROR(_xll.qlIndexFixing(Index6M,$H3354,TRUE,_xll.ohTrigger(RecalcTrigger,Trigger6M)),NA())</f>
        <v>1.3578961781633016E-2</v>
      </c>
      <c r="M3354" s="183">
        <f>IFERROR(_xll.qlIndexFixing(Index1Y,$H3354,TRUE,_xll.ohTrigger(RecalcTrigger,Trigger1Y)),NA())</f>
        <v>1.407717902204054E-2</v>
      </c>
      <c r="N3354" s="182">
        <f>IFERROR(_xll.qlIndexFixing(ONIndex1M,I3354,TRUE,_xll.ohTrigger(RecalcTrigger,Trigger1M)),NA())</f>
        <v>1.3361654163741576E-2</v>
      </c>
      <c r="O3354" s="44">
        <f>IFERROR(_xll.qlIndexFixing(ONIndex3M,I3354,TRUE,_xll.ohTrigger(RecalcTrigger,Trigger3M)),NA())</f>
        <v>1.366177426779025E-2</v>
      </c>
      <c r="P3354" s="44">
        <f>IFERROR(_xll.qlIndexFixing(ONIndex6M,I3354,TRUE,_xll.ohTrigger(RecalcTrigger,Trigger6M)),NA())</f>
        <v>1.35073377711592E-2</v>
      </c>
      <c r="Q3354" s="183">
        <f>IFERROR(_xll.qlIndexFixing(ONIndex1Y,I3354,TRUE,_xll.ohTrigger(RecalcTrigger,Trigger1Y)),NA())</f>
        <v>1.3905659638089318E-2</v>
      </c>
    </row>
    <row r="3355" spans="2:17" x14ac:dyDescent="0.2">
      <c r="B3355" s="39" t="s">
        <v>42</v>
      </c>
      <c r="D3355" s="42">
        <f>_xll.qlCalendarAdvance(Calendar,$D3354,B3355,"f",FALSE)</f>
        <v>62996</v>
      </c>
      <c r="E3355" s="177">
        <f>_xll.qlInterestRateIndexValueDate(IndexON,D3355)</f>
        <v>62996</v>
      </c>
      <c r="F3355" s="193">
        <f>IFERROR(_xll.qlIndexFixing(IndexON,D3355,TRUE,_xll.ohTrigger(RecalcTrigger,TriggerON)),NA())</f>
        <v>1.3378512157462552E-2</v>
      </c>
      <c r="H3355" s="42">
        <f>_xll.qlCalendarAdvance(Calendar,$H3354,B3355,"f",FALSE)</f>
        <v>62996</v>
      </c>
      <c r="I3355" s="177">
        <f>_xll.qlInterestRateIndexValueDate(Index1M,$H3355)</f>
        <v>62998</v>
      </c>
      <c r="J3355" s="182">
        <f>IFERROR(_xll.qlIndexFixing(Index1M,$H3355,TRUE,_xll.ohTrigger(RecalcTrigger,Trigger1M)),NA())</f>
        <v>1.3375912049793381E-2</v>
      </c>
      <c r="K3355" s="44">
        <f>IFERROR(_xll.qlIndexFixing(Index3M,H3355,TRUE,_xll.ohTrigger(RecalcTrigger,Trigger3M)),NA())</f>
        <v>1.3709993663520463E-2</v>
      </c>
      <c r="L3355" s="44">
        <f>IFERROR(_xll.qlIndexFixing(Index6M,$H3355,TRUE,_xll.ohTrigger(RecalcTrigger,Trigger6M)),NA())</f>
        <v>1.358095082856018E-2</v>
      </c>
      <c r="M3355" s="183">
        <f>IFERROR(_xll.qlIndexFixing(Index1Y,$H3355,TRUE,_xll.ohTrigger(RecalcTrigger,Trigger1Y)),NA())</f>
        <v>1.4079908862289622E-2</v>
      </c>
      <c r="N3355" s="182">
        <f>IFERROR(_xll.qlIndexFixing(ONIndex1M,I3355,TRUE,_xll.ohTrigger(RecalcTrigger,Trigger1M)),NA())</f>
        <v>1.3364150246921724E-2</v>
      </c>
      <c r="O3355" s="44">
        <f>IFERROR(_xll.qlIndexFixing(ONIndex3M,I3355,TRUE,_xll.ohTrigger(RecalcTrigger,Trigger3M)),NA())</f>
        <v>1.366538233291692E-2</v>
      </c>
      <c r="P3355" s="44">
        <f>IFERROR(_xll.qlIndexFixing(ONIndex6M,I3355,TRUE,_xll.ohTrigger(RecalcTrigger,Trigger6M)),NA())</f>
        <v>1.3509464874772448E-2</v>
      </c>
      <c r="Q3355" s="183">
        <f>IFERROR(_xll.qlIndexFixing(ONIndex1Y,I3355,TRUE,_xll.ohTrigger(RecalcTrigger,Trigger1Y)),NA())</f>
        <v>1.3908783127716262E-2</v>
      </c>
    </row>
    <row r="3356" spans="2:17" x14ac:dyDescent="0.2">
      <c r="B3356" s="39" t="s">
        <v>42</v>
      </c>
      <c r="D3356" s="42">
        <f>_xll.qlCalendarAdvance(Calendar,$D3355,B3356,"f",FALSE)</f>
        <v>63003</v>
      </c>
      <c r="E3356" s="177">
        <f>_xll.qlInterestRateIndexValueDate(IndexON,D3356)</f>
        <v>63003</v>
      </c>
      <c r="F3356" s="193">
        <f>IFERROR(_xll.qlIndexFixing(IndexON,D3356,TRUE,_xll.ohTrigger(RecalcTrigger,TriggerON)),NA())</f>
        <v>1.3380733404808609E-2</v>
      </c>
      <c r="H3356" s="42">
        <f>_xll.qlCalendarAdvance(Calendar,$H3355,B3356,"f",FALSE)</f>
        <v>63003</v>
      </c>
      <c r="I3356" s="177">
        <f>_xll.qlInterestRateIndexValueDate(Index1M,$H3356)</f>
        <v>63005</v>
      </c>
      <c r="J3356" s="182">
        <f>IFERROR(_xll.qlIndexFixing(Index1M,$H3356,TRUE,_xll.ohTrigger(RecalcTrigger,Trigger1M)),NA())</f>
        <v>1.3377108248746375E-2</v>
      </c>
      <c r="K3356" s="44">
        <f>IFERROR(_xll.qlIndexFixing(Index3M,H3356,TRUE,_xll.ohTrigger(RecalcTrigger,Trigger3M)),NA())</f>
        <v>1.3713493444845208E-2</v>
      </c>
      <c r="L3356" s="44">
        <f>IFERROR(_xll.qlIndexFixing(Index6M,$H3356,TRUE,_xll.ohTrigger(RecalcTrigger,Trigger6M)),NA())</f>
        <v>1.3582927505242625E-2</v>
      </c>
      <c r="M3356" s="183">
        <f>IFERROR(_xll.qlIndexFixing(Index1Y,$H3356,TRUE,_xll.ohTrigger(RecalcTrigger,Trigger1Y)),NA())</f>
        <v>1.4082621236399485E-2</v>
      </c>
      <c r="N3356" s="182">
        <f>IFERROR(_xll.qlIndexFixing(ONIndex1M,I3356,TRUE,_xll.ohTrigger(RecalcTrigger,Trigger1M)),NA())</f>
        <v>1.3366634442490977E-2</v>
      </c>
      <c r="O3356" s="44">
        <f>IFERROR(_xll.qlIndexFixing(ONIndex3M,I3356,TRUE,_xll.ohTrigger(RecalcTrigger,Trigger3M)),NA())</f>
        <v>1.3668973139608909E-2</v>
      </c>
      <c r="P3356" s="44">
        <f>IFERROR(_xll.qlIndexFixing(ONIndex6M,I3356,TRUE,_xll.ohTrigger(RecalcTrigger,Trigger6M)),NA())</f>
        <v>1.3511579939535778E-2</v>
      </c>
      <c r="Q3356" s="183">
        <f>IFERROR(_xll.qlIndexFixing(ONIndex1Y,I3356,TRUE,_xll.ohTrigger(RecalcTrigger,Trigger1Y)),NA())</f>
        <v>1.3911890088644796E-2</v>
      </c>
    </row>
    <row r="3357" spans="2:17" x14ac:dyDescent="0.2">
      <c r="B3357" s="39" t="s">
        <v>42</v>
      </c>
      <c r="D3357" s="42">
        <f>_xll.qlCalendarAdvance(Calendar,$D3356,B3357,"f",FALSE)</f>
        <v>63010</v>
      </c>
      <c r="E3357" s="177">
        <f>_xll.qlInterestRateIndexValueDate(IndexON,D3357)</f>
        <v>63010</v>
      </c>
      <c r="F3357" s="193">
        <f>IFERROR(_xll.qlIndexFixing(IndexON,D3357,TRUE,_xll.ohTrigger(RecalcTrigger,TriggerON)),NA())</f>
        <v>1.3382944063344837E-2</v>
      </c>
      <c r="H3357" s="42">
        <f>_xll.qlCalendarAdvance(Calendar,$H3356,B3357,"f",FALSE)</f>
        <v>63010</v>
      </c>
      <c r="I3357" s="177">
        <f>_xll.qlInterestRateIndexValueDate(Index1M,$H3357)</f>
        <v>63012</v>
      </c>
      <c r="J3357" s="182">
        <f>IFERROR(_xll.qlIndexFixing(Index1M,$H3357,TRUE,_xll.ohTrigger(RecalcTrigger,Trigger1M)),NA())</f>
        <v>1.3380834985849688E-2</v>
      </c>
      <c r="K3357" s="44">
        <f>IFERROR(_xll.qlIndexFixing(Index3M,H3357,TRUE,_xll.ohTrigger(RecalcTrigger,Trigger3M)),NA())</f>
        <v>1.3716975711416826E-2</v>
      </c>
      <c r="L3357" s="44">
        <f>IFERROR(_xll.qlIndexFixing(Index6M,$H3357,TRUE,_xll.ohTrigger(RecalcTrigger,Trigger6M)),NA())</f>
        <v>1.3586066673846641E-2</v>
      </c>
      <c r="M3357" s="183">
        <f>IFERROR(_xll.qlIndexFixing(Index1Y,$H3357,TRUE,_xll.ohTrigger(RecalcTrigger,Trigger1Y)),NA())</f>
        <v>1.4085316116325273E-2</v>
      </c>
      <c r="N3357" s="182">
        <f>IFERROR(_xll.qlIndexFixing(ONIndex1M,I3357,TRUE,_xll.ohTrigger(RecalcTrigger,Trigger1M)),NA())</f>
        <v>1.3369106730545255E-2</v>
      </c>
      <c r="O3357" s="44">
        <f>IFERROR(_xll.qlIndexFixing(ONIndex3M,I3357,TRUE,_xll.ohTrigger(RecalcTrigger,Trigger3M)),NA())</f>
        <v>1.3672546659329043E-2</v>
      </c>
      <c r="P3357" s="44">
        <f>IFERROR(_xll.qlIndexFixing(ONIndex6M,I3357,TRUE,_xll.ohTrigger(RecalcTrigger,Trigger6M)),NA())</f>
        <v>1.3513682945465177E-2</v>
      </c>
      <c r="Q3357" s="183">
        <f>IFERROR(_xll.qlIndexFixing(ONIndex1Y,I3357,TRUE,_xll.ohTrigger(RecalcTrigger,Trigger1Y)),NA())</f>
        <v>1.3914980493217044E-2</v>
      </c>
    </row>
    <row r="3358" spans="2:17" x14ac:dyDescent="0.2">
      <c r="B3358" s="39" t="s">
        <v>42</v>
      </c>
      <c r="D3358" s="42">
        <f>_xll.qlCalendarAdvance(Calendar,$D3357,B3358,"f",FALSE)</f>
        <v>63017</v>
      </c>
      <c r="E3358" s="177">
        <f>_xll.qlInterestRateIndexValueDate(IndexON,D3358)</f>
        <v>63017</v>
      </c>
      <c r="F3358" s="193">
        <f>IFERROR(_xll.qlIndexFixing(IndexON,D3358,TRUE,_xll.ohTrigger(RecalcTrigger,TriggerON)),NA())</f>
        <v>1.3385144115485303E-2</v>
      </c>
      <c r="H3358" s="42">
        <f>_xll.qlCalendarAdvance(Calendar,$H3357,B3358,"f",FALSE)</f>
        <v>63017</v>
      </c>
      <c r="I3358" s="177">
        <f>_xll.qlInterestRateIndexValueDate(Index1M,$H3358)</f>
        <v>63019</v>
      </c>
      <c r="J3358" s="182">
        <f>IFERROR(_xll.qlIndexFixing(Index1M,$H3358,TRUE,_xll.ohTrigger(RecalcTrigger,Trigger1M)),NA())</f>
        <v>1.3383278504277285E-2</v>
      </c>
      <c r="K3358" s="44">
        <f>IFERROR(_xll.qlIndexFixing(Index3M,H3358,TRUE,_xll.ohTrigger(RecalcTrigger,Trigger3M)),NA())</f>
        <v>1.3720440434365369E-2</v>
      </c>
      <c r="L3358" s="44">
        <f>IFERROR(_xll.qlIndexFixing(Index6M,$H3358,TRUE,_xll.ohTrigger(RecalcTrigger,Trigger6M)),NA())</f>
        <v>1.3588016088281678E-2</v>
      </c>
      <c r="M3358" s="183">
        <f>IFERROR(_xll.qlIndexFixing(Index1Y,$H3358,TRUE,_xll.ohTrigger(RecalcTrigger,Trigger1Y)),NA())</f>
        <v>1.4087993474024105E-2</v>
      </c>
      <c r="N3358" s="182">
        <f>IFERROR(_xll.qlIndexFixing(ONIndex1M,I3358,TRUE,_xll.ohTrigger(RecalcTrigger,Trigger1M)),NA())</f>
        <v>1.3371567091420289E-2</v>
      </c>
      <c r="O3358" s="44">
        <f>IFERROR(_xll.qlIndexFixing(ONIndex3M,I3358,TRUE,_xll.ohTrigger(RecalcTrigger,Trigger3M)),NA())</f>
        <v>1.3676102863460216E-2</v>
      </c>
      <c r="P3358" s="44">
        <f>IFERROR(_xll.qlIndexFixing(ONIndex6M,I3358,TRUE,_xll.ohTrigger(RecalcTrigger,Trigger6M)),NA())</f>
        <v>1.3515773872496695E-2</v>
      </c>
      <c r="Q3358" s="183">
        <f>IFERROR(_xll.qlIndexFixing(ONIndex1Y,I3358,TRUE,_xll.ohTrigger(RecalcTrigger,Trigger1Y)),NA())</f>
        <v>1.391805431417481E-2</v>
      </c>
    </row>
    <row r="3359" spans="2:17" x14ac:dyDescent="0.2">
      <c r="B3359" s="39" t="s">
        <v>42</v>
      </c>
      <c r="D3359" s="42">
        <f>_xll.qlCalendarAdvance(Calendar,$D3358,B3359,"f",FALSE)</f>
        <v>63024</v>
      </c>
      <c r="E3359" s="177">
        <f>_xll.qlInterestRateIndexValueDate(IndexON,D3359)</f>
        <v>63024</v>
      </c>
      <c r="F3359" s="193">
        <f>IFERROR(_xll.qlIndexFixing(IndexON,D3359,TRUE,_xll.ohTrigger(RecalcTrigger,TriggerON)),NA())</f>
        <v>1.3387333543564139E-2</v>
      </c>
      <c r="H3359" s="42">
        <f>_xll.qlCalendarAdvance(Calendar,$H3358,B3359,"f",FALSE)</f>
        <v>63024</v>
      </c>
      <c r="I3359" s="177">
        <f>_xll.qlInterestRateIndexValueDate(Index1M,$H3359)</f>
        <v>63026</v>
      </c>
      <c r="J3359" s="182">
        <f>IFERROR(_xll.qlIndexFixing(Index1M,$H3359,TRUE,_xll.ohTrigger(RecalcTrigger,Trigger1M)),NA())</f>
        <v>1.3385710029883147E-2</v>
      </c>
      <c r="K3359" s="44">
        <f>IFERROR(_xll.qlIndexFixing(Index3M,H3359,TRUE,_xll.ohTrigger(RecalcTrigger,Trigger3M)),NA())</f>
        <v>1.3723887584818279E-2</v>
      </c>
      <c r="L3359" s="44">
        <f>IFERROR(_xll.qlIndexFixing(Index6M,$H3359,TRUE,_xll.ohTrigger(RecalcTrigger,Trigger6M)),NA())</f>
        <v>1.358995306613248E-2</v>
      </c>
      <c r="M3359" s="183">
        <f>IFERROR(_xll.qlIndexFixing(Index1Y,$H3359,TRUE,_xll.ohTrigger(RecalcTrigger,Trigger1Y)),NA())</f>
        <v>1.4090653281452876E-2</v>
      </c>
      <c r="N3359" s="182">
        <f>IFERROR(_xll.qlIndexFixing(ONIndex1M,I3359,TRUE,_xll.ohTrigger(RecalcTrigger,Trigger1M)),NA())</f>
        <v>1.3374015505291936E-2</v>
      </c>
      <c r="O3359" s="44">
        <f>IFERROR(_xll.qlIndexFixing(ONIndex3M,I3359,TRUE,_xll.ohTrigger(RecalcTrigger,Trigger3M)),NA())</f>
        <v>1.3679641723065572E-2</v>
      </c>
      <c r="P3359" s="44">
        <f>IFERROR(_xll.qlIndexFixing(ONIndex6M,I3359,TRUE,_xll.ohTrigger(RecalcTrigger,Trigger6M)),NA())</f>
        <v>1.3517852700646316E-2</v>
      </c>
      <c r="Q3359" s="183">
        <f>IFERROR(_xll.qlIndexFixing(ONIndex1Y,I3359,TRUE,_xll.ohTrigger(RecalcTrigger,Trigger1Y)),NA())</f>
        <v>1.3921111523860219E-2</v>
      </c>
    </row>
    <row r="3360" spans="2:17" x14ac:dyDescent="0.2">
      <c r="B3360" s="39" t="s">
        <v>42</v>
      </c>
      <c r="D3360" s="42">
        <f>_xll.qlCalendarAdvance(Calendar,$D3359,B3360,"f",FALSE)</f>
        <v>63031</v>
      </c>
      <c r="E3360" s="177">
        <f>_xll.qlInterestRateIndexValueDate(IndexON,D3360)</f>
        <v>63031</v>
      </c>
      <c r="F3360" s="193">
        <f>IFERROR(_xll.qlIndexFixing(IndexON,D3360,TRUE,_xll.ohTrigger(RecalcTrigger,TriggerON)),NA())</f>
        <v>1.3389512329995412E-2</v>
      </c>
      <c r="H3360" s="42">
        <f>_xll.qlCalendarAdvance(Calendar,$H3359,B3360,"f",FALSE)</f>
        <v>63031</v>
      </c>
      <c r="I3360" s="177">
        <f>_xll.qlInterestRateIndexValueDate(Index1M,$H3360)</f>
        <v>63033</v>
      </c>
      <c r="J3360" s="182">
        <f>IFERROR(_xll.qlIndexFixing(Index1M,$H3360,TRUE,_xll.ohTrigger(RecalcTrigger,Trigger1M)),NA())</f>
        <v>1.3388129542850624E-2</v>
      </c>
      <c r="K3360" s="44">
        <f>IFERROR(_xll.qlIndexFixing(Index3M,H3360,TRUE,_xll.ohTrigger(RecalcTrigger,Trigger3M)),NA())</f>
        <v>1.3727317133908214E-2</v>
      </c>
      <c r="L3360" s="44">
        <f>IFERROR(_xll.qlIndexFixing(Index6M,$H3360,TRUE,_xll.ohTrigger(RecalcTrigger,Trigger6M)),NA())</f>
        <v>1.3591877587185969E-2</v>
      </c>
      <c r="M3360" s="183">
        <f>IFERROR(_xll.qlIndexFixing(Index1Y,$H3360,TRUE,_xll.ohTrigger(RecalcTrigger,Trigger1Y)),NA())</f>
        <v>1.4093295510568926E-2</v>
      </c>
      <c r="N3360" s="182">
        <f>IFERROR(_xll.qlIndexFixing(ONIndex1M,I3360,TRUE,_xll.ohTrigger(RecalcTrigger,Trigger1M)),NA())</f>
        <v>1.3376451952256119E-2</v>
      </c>
      <c r="O3360" s="44">
        <f>IFERROR(_xll.qlIndexFixing(ONIndex3M,I3360,TRUE,_xll.ohTrigger(RecalcTrigger,Trigger3M)),NA())</f>
        <v>1.3683163209448068E-2</v>
      </c>
      <c r="P3360" s="44">
        <f>IFERROR(_xll.qlIndexFixing(ONIndex6M,I3360,TRUE,_xll.ohTrigger(RecalcTrigger,Trigger6M)),NA())</f>
        <v>1.3519919409770154E-2</v>
      </c>
      <c r="Q3360" s="183">
        <f>IFERROR(_xll.qlIndexFixing(ONIndex1Y,I3360,TRUE,_xll.ohTrigger(RecalcTrigger,Trigger1Y)),NA())</f>
        <v>1.3924152094855202E-2</v>
      </c>
    </row>
    <row r="3361" spans="2:17" x14ac:dyDescent="0.2">
      <c r="B3361" s="39" t="s">
        <v>42</v>
      </c>
      <c r="D3361" s="42">
        <f>_xll.qlCalendarAdvance(Calendar,$D3360,B3361,"f",FALSE)</f>
        <v>63038</v>
      </c>
      <c r="E3361" s="177">
        <f>_xll.qlInterestRateIndexValueDate(IndexON,D3361)</f>
        <v>63038</v>
      </c>
      <c r="F3361" s="193">
        <f>IFERROR(_xll.qlIndexFixing(IndexON,D3361,TRUE,_xll.ohTrigger(RecalcTrigger,TriggerON)),NA())</f>
        <v>1.3391680457193189E-2</v>
      </c>
      <c r="H3361" s="42">
        <f>_xll.qlCalendarAdvance(Calendar,$H3360,B3361,"f",FALSE)</f>
        <v>63038</v>
      </c>
      <c r="I3361" s="177">
        <f>_xll.qlInterestRateIndexValueDate(Index1M,$H3361)</f>
        <v>63040</v>
      </c>
      <c r="J3361" s="182">
        <f>IFERROR(_xll.qlIndexFixing(Index1M,$H3361,TRUE,_xll.ohTrigger(RecalcTrigger,Trigger1M)),NA())</f>
        <v>1.3390537023363069E-2</v>
      </c>
      <c r="K3361" s="44">
        <f>IFERROR(_xll.qlIndexFixing(Index3M,H3361,TRUE,_xll.ohTrigger(RecalcTrigger,Trigger3M)),NA())</f>
        <v>1.3730729052761747E-2</v>
      </c>
      <c r="L3361" s="44">
        <f>IFERROR(_xll.qlIndexFixing(Index6M,$H3361,TRUE,_xll.ohTrigger(RecalcTrigger,Trigger6M)),NA())</f>
        <v>1.3593789631227775E-2</v>
      </c>
      <c r="M3361" s="183">
        <f>IFERROR(_xll.qlIndexFixing(Index1Y,$H3361,TRUE,_xll.ohTrigger(RecalcTrigger,Trigger1Y)),NA())</f>
        <v>1.409592013333112E-2</v>
      </c>
      <c r="N3361" s="182">
        <f>IFERROR(_xll.qlIndexFixing(ONIndex1M,I3361,TRUE,_xll.ohTrigger(RecalcTrigger,Trigger1M)),NA())</f>
        <v>1.3378876412728502E-2</v>
      </c>
      <c r="O3361" s="44">
        <f>IFERROR(_xll.qlIndexFixing(ONIndex3M,I3361,TRUE,_xll.ohTrigger(RecalcTrigger,Trigger3M)),NA())</f>
        <v>1.3686667293830723E-2</v>
      </c>
      <c r="P3361" s="44">
        <f>IFERROR(_xll.qlIndexFixing(ONIndex6M,I3361,TRUE,_xll.ohTrigger(RecalcTrigger,Trigger6M)),NA())</f>
        <v>1.3521973979884194E-2</v>
      </c>
      <c r="Q3361" s="183">
        <f>IFERROR(_xll.qlIndexFixing(ONIndex1Y,I3361,TRUE,_xll.ohTrigger(RecalcTrigger,Trigger1Y)),NA())</f>
        <v>1.3927175999501884E-2</v>
      </c>
    </row>
    <row r="3362" spans="2:17" x14ac:dyDescent="0.2">
      <c r="B3362" s="39" t="s">
        <v>42</v>
      </c>
      <c r="D3362" s="42">
        <f>_xll.qlCalendarAdvance(Calendar,$D3361,B3362,"f",FALSE)</f>
        <v>63045</v>
      </c>
      <c r="E3362" s="177">
        <f>_xll.qlInterestRateIndexValueDate(IndexON,D3362)</f>
        <v>63045</v>
      </c>
      <c r="F3362" s="193">
        <f>IFERROR(_xll.qlIndexFixing(IndexON,D3362,TRUE,_xll.ohTrigger(RecalcTrigger,TriggerON)),NA())</f>
        <v>1.3393837907491601E-2</v>
      </c>
      <c r="H3362" s="42">
        <f>_xll.qlCalendarAdvance(Calendar,$H3361,B3362,"f",FALSE)</f>
        <v>63045</v>
      </c>
      <c r="I3362" s="177">
        <f>_xll.qlInterestRateIndexValueDate(Index1M,$H3362)</f>
        <v>63047</v>
      </c>
      <c r="J3362" s="182">
        <f>IFERROR(_xll.qlIndexFixing(Index1M,$H3362,TRUE,_xll.ohTrigger(RecalcTrigger,Trigger1M)),NA())</f>
        <v>1.3392932451606332E-2</v>
      </c>
      <c r="K3362" s="44">
        <f>IFERROR(_xll.qlIndexFixing(Index3M,H3362,TRUE,_xll.ohTrigger(RecalcTrigger,Trigger3M)),NA())</f>
        <v>1.3734123312511537E-2</v>
      </c>
      <c r="L3362" s="44">
        <f>IFERROR(_xll.qlIndexFixing(Index6M,$H3362,TRUE,_xll.ohTrigger(RecalcTrigger,Trigger6M)),NA())</f>
        <v>1.3595689178043531E-2</v>
      </c>
      <c r="M3362" s="183">
        <f>IFERROR(_xll.qlIndexFixing(Index1Y,$H3362,TRUE,_xll.ohTrigger(RecalcTrigger,Trigger1Y)),NA())</f>
        <v>1.409852712169833E-2</v>
      </c>
      <c r="N3362" s="182">
        <f>IFERROR(_xll.qlIndexFixing(ONIndex1M,I3362,TRUE,_xll.ohTrigger(RecalcTrigger,Trigger1M)),NA())</f>
        <v>1.3381288866725072E-2</v>
      </c>
      <c r="O3362" s="44">
        <f>IFERROR(_xll.qlIndexFixing(ONIndex3M,I3362,TRUE,_xll.ohTrigger(RecalcTrigger,Trigger3M)),NA())</f>
        <v>1.3690153947756301E-2</v>
      </c>
      <c r="P3362" s="44">
        <f>IFERROR(_xll.qlIndexFixing(ONIndex6M,I3362,TRUE,_xll.ohTrigger(RecalcTrigger,Trigger6M)),NA())</f>
        <v>1.3524016391004423E-2</v>
      </c>
      <c r="Q3362" s="183">
        <f>IFERROR(_xll.qlIndexFixing(ONIndex1Y,I3362,TRUE,_xll.ohTrigger(RecalcTrigger,Trigger1Y)),NA())</f>
        <v>1.3930183210462133E-2</v>
      </c>
    </row>
    <row r="3363" spans="2:17" x14ac:dyDescent="0.2">
      <c r="B3363" s="39" t="s">
        <v>42</v>
      </c>
      <c r="D3363" s="42">
        <f>_xll.qlCalendarAdvance(Calendar,$D3362,B3363,"f",FALSE)</f>
        <v>63052</v>
      </c>
      <c r="E3363" s="177">
        <f>_xll.qlInterestRateIndexValueDate(IndexON,D3363)</f>
        <v>63052</v>
      </c>
      <c r="F3363" s="193">
        <f>IFERROR(_xll.qlIndexFixing(IndexON,D3363,TRUE,_xll.ohTrigger(RecalcTrigger,TriggerON)),NA())</f>
        <v>1.3395984663384652E-2</v>
      </c>
      <c r="H3363" s="42">
        <f>_xll.qlCalendarAdvance(Calendar,$H3362,B3363,"f",FALSE)</f>
        <v>63052</v>
      </c>
      <c r="I3363" s="177">
        <f>_xll.qlInterestRateIndexValueDate(Index1M,$H3363)</f>
        <v>63054</v>
      </c>
      <c r="J3363" s="182">
        <f>IFERROR(_xll.qlIndexFixing(Index1M,$H3363,TRUE,_xll.ohTrigger(RecalcTrigger,Trigger1M)),NA())</f>
        <v>1.3395315807763764E-2</v>
      </c>
      <c r="K3363" s="44">
        <f>IFERROR(_xll.qlIndexFixing(Index3M,H3363,TRUE,_xll.ohTrigger(RecalcTrigger,Trigger3M)),NA())</f>
        <v>1.3737499884285893E-2</v>
      </c>
      <c r="L3363" s="44">
        <f>IFERROR(_xll.qlIndexFixing(Index6M,$H3363,TRUE,_xll.ohTrigger(RecalcTrigger,Trigger6M)),NA())</f>
        <v>1.3597576207419299E-2</v>
      </c>
      <c r="M3363" s="183">
        <f>IFERROR(_xll.qlIndexFixing(Index1Y,$H3363,TRUE,_xll.ohTrigger(RecalcTrigger,Trigger1Y)),NA())</f>
        <v>1.4101116447630079E-2</v>
      </c>
      <c r="N3363" s="182">
        <f>IFERROR(_xll.qlIndexFixing(ONIndex1M,I3363,TRUE,_xll.ohTrigger(RecalcTrigger,Trigger1M)),NA())</f>
        <v>1.338368929474143E-2</v>
      </c>
      <c r="O3363" s="44">
        <f>IFERROR(_xll.qlIndexFixing(ONIndex3M,I3363,TRUE,_xll.ohTrigger(RecalcTrigger,Trigger3M)),NA())</f>
        <v>1.3693623142208011E-2</v>
      </c>
      <c r="P3363" s="44">
        <f>IFERROR(_xll.qlIndexFixing(ONIndex6M,I3363,TRUE,_xll.ohTrigger(RecalcTrigger,Trigger6M)),NA())</f>
        <v>1.352604662306689E-2</v>
      </c>
      <c r="Q3363" s="183">
        <f>IFERROR(_xll.qlIndexFixing(ONIndex1Y,I3363,TRUE,_xll.ohTrigger(RecalcTrigger,Trigger1Y)),NA())</f>
        <v>1.3933173700158008E-2</v>
      </c>
    </row>
    <row r="3364" spans="2:17" x14ac:dyDescent="0.2">
      <c r="B3364" s="39" t="s">
        <v>42</v>
      </c>
      <c r="D3364" s="42">
        <f>_xll.qlCalendarAdvance(Calendar,$D3363,B3364,"f",FALSE)</f>
        <v>63059</v>
      </c>
      <c r="E3364" s="177">
        <f>_xll.qlInterestRateIndexValueDate(IndexON,D3364)</f>
        <v>63059</v>
      </c>
      <c r="F3364" s="193">
        <f>IFERROR(_xll.qlIndexFixing(IndexON,D3364,TRUE,_xll.ohTrigger(RecalcTrigger,TriggerON)),NA())</f>
        <v>1.3398120707126537E-2</v>
      </c>
      <c r="H3364" s="42">
        <f>_xll.qlCalendarAdvance(Calendar,$H3363,B3364,"f",FALSE)</f>
        <v>63059</v>
      </c>
      <c r="I3364" s="177">
        <f>_xll.qlInterestRateIndexValueDate(Index1M,$H3364)</f>
        <v>63061</v>
      </c>
      <c r="J3364" s="182">
        <f>IFERROR(_xll.qlIndexFixing(Index1M,$H3364,TRUE,_xll.ohTrigger(RecalcTrigger,Trigger1M)),NA())</f>
        <v>1.3397687072016218E-2</v>
      </c>
      <c r="K3364" s="44">
        <f>IFERROR(_xll.qlIndexFixing(Index3M,H3364,TRUE,_xll.ohTrigger(RecalcTrigger,Trigger3M)),NA())</f>
        <v>1.3740858739214868E-2</v>
      </c>
      <c r="L3364" s="44">
        <f>IFERROR(_xll.qlIndexFixing(Index6M,$H3364,TRUE,_xll.ohTrigger(RecalcTrigger,Trigger6M)),NA())</f>
        <v>1.3599450699142002E-2</v>
      </c>
      <c r="M3364" s="183">
        <f>IFERROR(_xll.qlIndexFixing(Index1Y,$H3364,TRUE,_xll.ohTrigger(RecalcTrigger,Trigger1Y)),NA())</f>
        <v>1.410368808308699E-2</v>
      </c>
      <c r="N3364" s="182">
        <f>IFERROR(_xll.qlIndexFixing(ONIndex1M,I3364,TRUE,_xll.ohTrigger(RecalcTrigger,Trigger1M)),NA())</f>
        <v>1.338607767663369E-2</v>
      </c>
      <c r="O3364" s="44">
        <f>IFERROR(_xll.qlIndexFixing(ONIndex3M,I3364,TRUE,_xll.ohTrigger(RecalcTrigger,Trigger3M)),NA())</f>
        <v>1.3697074848568747E-2</v>
      </c>
      <c r="P3364" s="44">
        <f>IFERROR(_xll.qlIndexFixing(ONIndex6M,I3364,TRUE,_xll.ohTrigger(RecalcTrigger,Trigger6M)),NA())</f>
        <v>1.3528064655847771E-2</v>
      </c>
      <c r="Q3364" s="183">
        <f>IFERROR(_xll.qlIndexFixing(ONIndex1Y,I3364,TRUE,_xll.ohTrigger(RecalcTrigger,Trigger1Y)),NA())</f>
        <v>1.393614744101157E-2</v>
      </c>
    </row>
    <row r="3365" spans="2:17" x14ac:dyDescent="0.2">
      <c r="B3365" s="39" t="s">
        <v>42</v>
      </c>
      <c r="D3365" s="42">
        <f>_xll.qlCalendarAdvance(Calendar,$D3364,B3365,"f",FALSE)</f>
        <v>63066</v>
      </c>
      <c r="E3365" s="177">
        <f>_xll.qlInterestRateIndexValueDate(IndexON,D3365)</f>
        <v>63066</v>
      </c>
      <c r="F3365" s="193">
        <f>IFERROR(_xll.qlIndexFixing(IndexON,D3365,TRUE,_xll.ohTrigger(RecalcTrigger,TriggerON)),NA())</f>
        <v>1.3400246021131323E-2</v>
      </c>
      <c r="H3365" s="42">
        <f>_xll.qlCalendarAdvance(Calendar,$H3364,B3365,"f",FALSE)</f>
        <v>63066</v>
      </c>
      <c r="I3365" s="177">
        <f>_xll.qlInterestRateIndexValueDate(Index1M,$H3365)</f>
        <v>63068</v>
      </c>
      <c r="J3365" s="182">
        <f>IFERROR(_xll.qlIndexFixing(Index1M,$H3365,TRUE,_xll.ohTrigger(RecalcTrigger,Trigger1M)),NA())</f>
        <v>1.3400046224549544E-2</v>
      </c>
      <c r="K3365" s="44">
        <f>IFERROR(_xll.qlIndexFixing(Index3M,H3365,TRUE,_xll.ohTrigger(RecalcTrigger,Trigger3M)),NA())</f>
        <v>1.3743702506574187E-2</v>
      </c>
      <c r="L3365" s="44">
        <f>IFERROR(_xll.qlIndexFixing(Index6M,$H3365,TRUE,_xll.ohTrigger(RecalcTrigger,Trigger6M)),NA())</f>
        <v>1.3599387225566702E-2</v>
      </c>
      <c r="M3365" s="183">
        <f>IFERROR(_xll.qlIndexFixing(Index1Y,$H3365,TRUE,_xll.ohTrigger(RecalcTrigger,Trigger1Y)),NA())</f>
        <v>1.4106242000029684E-2</v>
      </c>
      <c r="N3365" s="182">
        <f>IFERROR(_xll.qlIndexFixing(ONIndex1M,I3365,TRUE,_xll.ohTrigger(RecalcTrigger,Trigger1M)),NA())</f>
        <v>1.3388453992817517E-2</v>
      </c>
      <c r="O3365" s="44">
        <f>IFERROR(_xll.qlIndexFixing(ONIndex3M,I3365,TRUE,_xll.ohTrigger(RecalcTrigger,Trigger3M)),NA())</f>
        <v>1.3700509038141462E-2</v>
      </c>
      <c r="P3365" s="44">
        <f>IFERROR(_xll.qlIndexFixing(ONIndex6M,I3365,TRUE,_xll.ohTrigger(RecalcTrigger,Trigger6M)),NA())</f>
        <v>1.3530070469602862E-2</v>
      </c>
      <c r="Q3365" s="183">
        <f>IFERROR(_xll.qlIndexFixing(ONIndex1Y,I3365,TRUE,_xll.ohTrigger(RecalcTrigger,Trigger1Y)),NA())</f>
        <v>1.3939104405524816E-2</v>
      </c>
    </row>
    <row r="3366" spans="2:17" x14ac:dyDescent="0.2">
      <c r="B3366" s="39" t="s">
        <v>42</v>
      </c>
      <c r="D3366" s="42">
        <f>_xll.qlCalendarAdvance(Calendar,$D3365,B3366,"f",FALSE)</f>
        <v>63073</v>
      </c>
      <c r="E3366" s="177">
        <f>_xll.qlInterestRateIndexValueDate(IndexON,D3366)</f>
        <v>63073</v>
      </c>
      <c r="F3366" s="193">
        <f>IFERROR(_xll.qlIndexFixing(IndexON,D3366,TRUE,_xll.ohTrigger(RecalcTrigger,TriggerON)),NA())</f>
        <v>1.3402360587733142E-2</v>
      </c>
      <c r="H3366" s="42">
        <f>_xll.qlCalendarAdvance(Calendar,$H3365,B3366,"f",FALSE)</f>
        <v>63073</v>
      </c>
      <c r="I3366" s="177">
        <f>_xll.qlInterestRateIndexValueDate(Index1M,$H3366)</f>
        <v>63075</v>
      </c>
      <c r="J3366" s="182">
        <f>IFERROR(_xll.qlIndexFixing(Index1M,$H3366,TRUE,_xll.ohTrigger(RecalcTrigger,Trigger1M)),NA())</f>
        <v>1.3402393245547095E-2</v>
      </c>
      <c r="K3366" s="44">
        <f>IFERROR(_xll.qlIndexFixing(Index3M,H3366,TRUE,_xll.ohTrigger(RecalcTrigger,Trigger3M)),NA())</f>
        <v>1.3747026989544419E-2</v>
      </c>
      <c r="L3366" s="44">
        <f>IFERROR(_xll.qlIndexFixing(Index6M,$H3366,TRUE,_xll.ohTrigger(RecalcTrigger,Trigger6M)),NA())</f>
        <v>1.3601240758375929E-2</v>
      </c>
      <c r="M3366" s="183">
        <f>IFERROR(_xll.qlIndexFixing(Index1Y,$H3366,TRUE,_xll.ohTrigger(RecalcTrigger,Trigger1Y)),NA())</f>
        <v>1.4108778170419658E-2</v>
      </c>
      <c r="N3366" s="182">
        <f>IFERROR(_xll.qlIndexFixing(ONIndex1M,I3366,TRUE,_xll.ohTrigger(RecalcTrigger,Trigger1M)),NA())</f>
        <v>1.339081822346877E-2</v>
      </c>
      <c r="O3366" s="44">
        <f>IFERROR(_xll.qlIndexFixing(ONIndex3M,I3366,TRUE,_xll.ohTrigger(RecalcTrigger,Trigger3M)),NA())</f>
        <v>1.3703925682229112E-2</v>
      </c>
      <c r="P3366" s="44">
        <f>IFERROR(_xll.qlIndexFixing(ONIndex6M,I3366,TRUE,_xll.ohTrigger(RecalcTrigger,Trigger6M)),NA())</f>
        <v>1.3532064044188274E-2</v>
      </c>
      <c r="Q3366" s="183">
        <f>IFERROR(_xll.qlIndexFixing(ONIndex1Y,I3366,TRUE,_xll.ohTrigger(RecalcTrigger,Trigger1Y)),NA())</f>
        <v>1.3942044566359613E-2</v>
      </c>
    </row>
    <row r="3367" spans="2:17" x14ac:dyDescent="0.2">
      <c r="B3367" s="39" t="s">
        <v>42</v>
      </c>
      <c r="D3367" s="42">
        <f>_xll.qlCalendarAdvance(Calendar,$D3366,B3367,"f",FALSE)</f>
        <v>63080</v>
      </c>
      <c r="E3367" s="177">
        <f>_xll.qlInterestRateIndexValueDate(IndexON,D3367)</f>
        <v>63080</v>
      </c>
      <c r="F3367" s="193">
        <f>IFERROR(_xll.qlIndexFixing(IndexON,D3367,TRUE,_xll.ohTrigger(RecalcTrigger,TriggerON)),NA())</f>
        <v>1.3404464389505932E-2</v>
      </c>
      <c r="H3367" s="42">
        <f>_xll.qlCalendarAdvance(Calendar,$H3366,B3367,"f",FALSE)</f>
        <v>63080</v>
      </c>
      <c r="I3367" s="177">
        <f>_xll.qlInterestRateIndexValueDate(Index1M,$H3367)</f>
        <v>63082</v>
      </c>
      <c r="J3367" s="182">
        <f>IFERROR(_xll.qlIndexFixing(Index1M,$H3367,TRUE,_xll.ohTrigger(RecalcTrigger,Trigger1M)),NA())</f>
        <v>1.3404728115192222E-2</v>
      </c>
      <c r="K3367" s="44">
        <f>IFERROR(_xll.qlIndexFixing(Index3M,H3367,TRUE,_xll.ohTrigger(RecalcTrigger,Trigger3M)),NA())</f>
        <v>1.3750333671771793E-2</v>
      </c>
      <c r="L3367" s="44">
        <f>IFERROR(_xll.qlIndexFixing(Index6M,$H3367,TRUE,_xll.ohTrigger(RecalcTrigger,Trigger6M)),NA())</f>
        <v>1.3603081702433456E-2</v>
      </c>
      <c r="M3367" s="183">
        <f>IFERROR(_xll.qlIndexFixing(Index1Y,$H3367,TRUE,_xll.ohTrigger(RecalcTrigger,Trigger1Y)),NA())</f>
        <v>1.4111296566219723E-2</v>
      </c>
      <c r="N3367" s="182">
        <f>IFERROR(_xll.qlIndexFixing(ONIndex1M,I3367,TRUE,_xll.ohTrigger(RecalcTrigger,Trigger1M)),NA())</f>
        <v>1.3393170348843242E-2</v>
      </c>
      <c r="O3367" s="44">
        <f>IFERROR(_xll.qlIndexFixing(ONIndex3M,I3367,TRUE,_xll.ohTrigger(RecalcTrigger,Trigger3M)),NA())</f>
        <v>1.3707324752054717E-2</v>
      </c>
      <c r="P3367" s="44">
        <f>IFERROR(_xll.qlIndexFixing(ONIndex6M,I3367,TRUE,_xll.ohTrigger(RecalcTrigger,Trigger6M)),NA())</f>
        <v>1.3534045359540059E-2</v>
      </c>
      <c r="Q3367" s="183">
        <f>IFERROR(_xll.qlIndexFixing(ONIndex1Y,I3367,TRUE,_xll.ohTrigger(RecalcTrigger,Trigger1Y)),NA())</f>
        <v>1.3944967895778149E-2</v>
      </c>
    </row>
    <row r="3368" spans="2:17" x14ac:dyDescent="0.2">
      <c r="B3368" s="39" t="s">
        <v>42</v>
      </c>
      <c r="D3368" s="42">
        <f>_xll.qlCalendarAdvance(Calendar,$D3367,B3368,"f",FALSE)</f>
        <v>63087</v>
      </c>
      <c r="E3368" s="177">
        <f>_xll.qlInterestRateIndexValueDate(IndexON,D3368)</f>
        <v>63087</v>
      </c>
      <c r="F3368" s="193">
        <f>IFERROR(_xll.qlIndexFixing(IndexON,D3368,TRUE,_xll.ohTrigger(RecalcTrigger,TriggerON)),NA())</f>
        <v>1.3406557408623954E-2</v>
      </c>
      <c r="H3368" s="42">
        <f>_xll.qlCalendarAdvance(Calendar,$H3367,B3368,"f",FALSE)</f>
        <v>63087</v>
      </c>
      <c r="I3368" s="177">
        <f>_xll.qlInterestRateIndexValueDate(Index1M,$H3368)</f>
        <v>63089</v>
      </c>
      <c r="J3368" s="182">
        <f>IFERROR(_xll.qlIndexFixing(Index1M,$H3368,TRUE,_xll.ohTrigger(RecalcTrigger,Trigger1M)),NA())</f>
        <v>1.3407050813675769E-2</v>
      </c>
      <c r="K3368" s="44">
        <f>IFERROR(_xll.qlIndexFixing(Index3M,H3368,TRUE,_xll.ohTrigger(RecalcTrigger,Trigger3M)),NA())</f>
        <v>1.3753622524388852E-2</v>
      </c>
      <c r="L3368" s="44">
        <f>IFERROR(_xll.qlIndexFixing(Index6M,$H3368,TRUE,_xll.ohTrigger(RecalcTrigger,Trigger6M)),NA())</f>
        <v>1.3604910037531804E-2</v>
      </c>
      <c r="M3368" s="183">
        <f>IFERROR(_xll.qlIndexFixing(Index1Y,$H3368,TRUE,_xll.ohTrigger(RecalcTrigger,Trigger1Y)),NA())</f>
        <v>1.411379715939225E-2</v>
      </c>
      <c r="N3368" s="182">
        <f>IFERROR(_xll.qlIndexFixing(ONIndex1M,I3368,TRUE,_xll.ohTrigger(RecalcTrigger,Trigger1M)),NA())</f>
        <v>1.339551034911679E-2</v>
      </c>
      <c r="O3368" s="44">
        <f>IFERROR(_xll.qlIndexFixing(ONIndex3M,I3368,TRUE,_xll.ohTrigger(RecalcTrigger,Trigger3M)),NA())</f>
        <v>1.3710706218841295E-2</v>
      </c>
      <c r="P3368" s="44">
        <f>IFERROR(_xll.qlIndexFixing(ONIndex6M,I3368,TRUE,_xll.ohTrigger(RecalcTrigger,Trigger6M)),NA())</f>
        <v>1.3536014395514329E-2</v>
      </c>
      <c r="Q3368" s="183">
        <f>IFERROR(_xll.qlIndexFixing(ONIndex1Y,I3368,TRUE,_xll.ohTrigger(RecalcTrigger,Trigger1Y)),NA())</f>
        <v>1.3947874366442292E-2</v>
      </c>
    </row>
    <row r="3369" spans="2:17" x14ac:dyDescent="0.2">
      <c r="B3369" s="39" t="s">
        <v>42</v>
      </c>
      <c r="D3369" s="42">
        <f>_xll.qlCalendarAdvance(Calendar,$D3368,B3369,"f",FALSE)</f>
        <v>63094</v>
      </c>
      <c r="E3369" s="177">
        <f>_xll.qlInterestRateIndexValueDate(IndexON,D3369)</f>
        <v>63094</v>
      </c>
      <c r="F3369" s="193">
        <f>IFERROR(_xll.qlIndexFixing(IndexON,D3369,TRUE,_xll.ohTrigger(RecalcTrigger,TriggerON)),NA())</f>
        <v>1.3408639627581209E-2</v>
      </c>
      <c r="H3369" s="42">
        <f>_xll.qlCalendarAdvance(Calendar,$H3368,B3369,"f",FALSE)</f>
        <v>63094</v>
      </c>
      <c r="I3369" s="177">
        <f>_xll.qlInterestRateIndexValueDate(Index1M,$H3369)</f>
        <v>63096</v>
      </c>
      <c r="J3369" s="182">
        <f>IFERROR(_xll.qlIndexFixing(Index1M,$H3369,TRUE,_xll.ohTrigger(RecalcTrigger,Trigger1M)),NA())</f>
        <v>1.34093613211686E-2</v>
      </c>
      <c r="K3369" s="44">
        <f>IFERROR(_xll.qlIndexFixing(Index3M,H3369,TRUE,_xll.ohTrigger(RecalcTrigger,Trigger3M)),NA())</f>
        <v>1.3756893518525501E-2</v>
      </c>
      <c r="L3369" s="44">
        <f>IFERROR(_xll.qlIndexFixing(Index6M,$H3369,TRUE,_xll.ohTrigger(RecalcTrigger,Trigger6M)),NA())</f>
        <v>1.3606725743462163E-2</v>
      </c>
      <c r="M3369" s="183">
        <f>IFERROR(_xll.qlIndexFixing(Index1Y,$H3369,TRUE,_xll.ohTrigger(RecalcTrigger,Trigger1Y)),NA())</f>
        <v>1.4116279921900928E-2</v>
      </c>
      <c r="N3369" s="182">
        <f>IFERROR(_xll.qlIndexFixing(ONIndex1M,I3369,TRUE,_xll.ohTrigger(RecalcTrigger,Trigger1M)),NA())</f>
        <v>1.3397838204545209E-2</v>
      </c>
      <c r="O3369" s="44">
        <f>IFERROR(_xll.qlIndexFixing(ONIndex3M,I3369,TRUE,_xll.ohTrigger(RecalcTrigger,Trigger3M)),NA())</f>
        <v>1.3714070053971739E-2</v>
      </c>
      <c r="P3369" s="44">
        <f>IFERROR(_xll.qlIndexFixing(ONIndex6M,I3369,TRUE,_xll.ohTrigger(RecalcTrigger,Trigger6M)),NA())</f>
        <v>1.3537971132286941E-2</v>
      </c>
      <c r="Q3369" s="183">
        <f>IFERROR(_xll.qlIndexFixing(ONIndex1Y,I3369,TRUE,_xll.ohTrigger(RecalcTrigger,Trigger1Y)),NA())</f>
        <v>1.3950763950694167E-2</v>
      </c>
    </row>
    <row r="3370" spans="2:17" x14ac:dyDescent="0.2">
      <c r="B3370" s="39" t="s">
        <v>42</v>
      </c>
      <c r="D3370" s="42">
        <f>_xll.qlCalendarAdvance(Calendar,$D3369,B3370,"f",FALSE)</f>
        <v>63101</v>
      </c>
      <c r="E3370" s="177">
        <f>_xll.qlInterestRateIndexValueDate(IndexON,D3370)</f>
        <v>63101</v>
      </c>
      <c r="F3370" s="193">
        <f>IFERROR(_xll.qlIndexFixing(IndexON,D3370,TRUE,_xll.ohTrigger(RecalcTrigger,TriggerON)),NA())</f>
        <v>1.3410711028791766E-2</v>
      </c>
      <c r="H3370" s="42">
        <f>_xll.qlCalendarAdvance(Calendar,$H3369,B3370,"f",FALSE)</f>
        <v>63101</v>
      </c>
      <c r="I3370" s="177">
        <f>_xll.qlInterestRateIndexValueDate(Index1M,$H3370)</f>
        <v>63103</v>
      </c>
      <c r="J3370" s="182">
        <f>IFERROR(_xll.qlIndexFixing(Index1M,$H3370,TRUE,_xll.ohTrigger(RecalcTrigger,Trigger1M)),NA())</f>
        <v>1.3411659617864058E-2</v>
      </c>
      <c r="K3370" s="44">
        <f>IFERROR(_xll.qlIndexFixing(Index3M,H3370,TRUE,_xll.ohTrigger(RecalcTrigger,Trigger3M)),NA())</f>
        <v>1.3760638198341956E-2</v>
      </c>
      <c r="L3370" s="44">
        <f>IFERROR(_xll.qlIndexFixing(Index6M,$H3370,TRUE,_xll.ohTrigger(RecalcTrigger,Trigger6M)),NA())</f>
        <v>1.3608909827976887E-2</v>
      </c>
      <c r="M3370" s="183">
        <f>IFERROR(_xll.qlIndexFixing(Index1Y,$H3370,TRUE,_xll.ohTrigger(RecalcTrigger,Trigger1Y)),NA())</f>
        <v>1.4118744825710319E-2</v>
      </c>
      <c r="N3370" s="182">
        <f>IFERROR(_xll.qlIndexFixing(ONIndex1M,I3370,TRUE,_xll.ohTrigger(RecalcTrigger,Trigger1M)),NA())</f>
        <v>1.340015389522442E-2</v>
      </c>
      <c r="O3370" s="44">
        <f>IFERROR(_xll.qlIndexFixing(ONIndex3M,I3370,TRUE,_xll.ohTrigger(RecalcTrigger,Trigger3M)),NA())</f>
        <v>1.3717416228669066E-2</v>
      </c>
      <c r="P3370" s="44">
        <f>IFERROR(_xll.qlIndexFixing(ONIndex6M,I3370,TRUE,_xll.ohTrigger(RecalcTrigger,Trigger6M)),NA())</f>
        <v>1.353991554971401E-2</v>
      </c>
      <c r="Q3370" s="183">
        <f>IFERROR(_xll.qlIndexFixing(ONIndex1Y,I3370,TRUE,_xll.ohTrigger(RecalcTrigger,Trigger1Y)),NA())</f>
        <v>1.3953636621115706E-2</v>
      </c>
    </row>
    <row r="3371" spans="2:17" x14ac:dyDescent="0.2">
      <c r="B3371" s="39" t="s">
        <v>42</v>
      </c>
      <c r="D3371" s="42">
        <f>_xll.qlCalendarAdvance(Calendar,$D3370,B3371,"f",FALSE)</f>
        <v>63108</v>
      </c>
      <c r="E3371" s="177">
        <f>_xll.qlInterestRateIndexValueDate(IndexON,D3371)</f>
        <v>63108</v>
      </c>
      <c r="F3371" s="193">
        <f>IFERROR(_xll.qlIndexFixing(IndexON,D3371,TRUE,_xll.ohTrigger(RecalcTrigger,TriggerON)),NA())</f>
        <v>1.341277159450982E-2</v>
      </c>
      <c r="H3371" s="42">
        <f>_xll.qlCalendarAdvance(Calendar,$H3370,B3371,"f",FALSE)</f>
        <v>63108</v>
      </c>
      <c r="I3371" s="177">
        <f>_xll.qlInterestRateIndexValueDate(Index1M,$H3371)</f>
        <v>63110</v>
      </c>
      <c r="J3371" s="182">
        <f>IFERROR(_xll.qlIndexFixing(Index1M,$H3371,TRUE,_xll.ohTrigger(RecalcTrigger,Trigger1M)),NA())</f>
        <v>1.3413945683942996E-2</v>
      </c>
      <c r="K3371" s="44">
        <f>IFERROR(_xll.qlIndexFixing(Index3M,H3371,TRUE,_xll.ohTrigger(RecalcTrigger,Trigger3M)),NA())</f>
        <v>1.3763872227008561E-2</v>
      </c>
      <c r="L3371" s="44">
        <f>IFERROR(_xll.qlIndexFixing(Index6M,$H3371,TRUE,_xll.ohTrigger(RecalcTrigger,Trigger6M)),NA())</f>
        <v>1.3610699370394875E-2</v>
      </c>
      <c r="M3371" s="183">
        <f>IFERROR(_xll.qlIndexFixing(Index1Y,$H3371,TRUE,_xll.ohTrigger(RecalcTrigger,Trigger1Y)),NA())</f>
        <v>1.4121191842784769E-2</v>
      </c>
      <c r="N3371" s="182">
        <f>IFERROR(_xll.qlIndexFixing(ONIndex1M,I3371,TRUE,_xll.ohTrigger(RecalcTrigger,Trigger1M)),NA())</f>
        <v>1.3402457401490153E-2</v>
      </c>
      <c r="O3371" s="44">
        <f>IFERROR(_xll.qlIndexFixing(ONIndex3M,I3371,TRUE,_xll.ohTrigger(RecalcTrigger,Trigger3M)),NA())</f>
        <v>1.3720744714156297E-2</v>
      </c>
      <c r="P3371" s="44">
        <f>IFERROR(_xll.qlIndexFixing(ONIndex6M,I3371,TRUE,_xll.ohTrigger(RecalcTrigger,Trigger6M)),NA())</f>
        <v>1.3541847627651649E-2</v>
      </c>
      <c r="Q3371" s="183">
        <f>IFERROR(_xll.qlIndexFixing(ONIndex1Y,I3371,TRUE,_xll.ohTrigger(RecalcTrigger,Trigger1Y)),NA())</f>
        <v>1.3956492350208904E-2</v>
      </c>
    </row>
    <row r="3372" spans="2:17" x14ac:dyDescent="0.2">
      <c r="B3372" s="39" t="s">
        <v>42</v>
      </c>
      <c r="D3372" s="42">
        <f>_xll.qlCalendarAdvance(Calendar,$D3371,B3372,"f",FALSE)</f>
        <v>63115</v>
      </c>
      <c r="E3372" s="177">
        <f>_xll.qlInterestRateIndexValueDate(IndexON,D3372)</f>
        <v>63115</v>
      </c>
      <c r="F3372" s="193">
        <f>IFERROR(_xll.qlIndexFixing(IndexON,D3372,TRUE,_xll.ohTrigger(RecalcTrigger,TriggerON)),NA())</f>
        <v>1.3414821307069502E-2</v>
      </c>
      <c r="H3372" s="42">
        <f>_xll.qlCalendarAdvance(Calendar,$H3371,B3372,"f",FALSE)</f>
        <v>63115</v>
      </c>
      <c r="I3372" s="177">
        <f>_xll.qlInterestRateIndexValueDate(Index1M,$H3372)</f>
        <v>63117</v>
      </c>
      <c r="J3372" s="182">
        <f>IFERROR(_xll.qlIndexFixing(Index1M,$H3372,TRUE,_xll.ohTrigger(RecalcTrigger,Trigger1M)),NA())</f>
        <v>1.3416219499591264E-2</v>
      </c>
      <c r="K3372" s="44">
        <f>IFERROR(_xll.qlIndexFixing(Index3M,H3372,TRUE,_xll.ohTrigger(RecalcTrigger,Trigger3M)),NA())</f>
        <v>1.3767088307875397E-2</v>
      </c>
      <c r="L3372" s="44">
        <f>IFERROR(_xll.qlIndexFixing(Index6M,$H3372,TRUE,_xll.ohTrigger(RecalcTrigger,Trigger6M)),NA())</f>
        <v>1.3612476221108472E-2</v>
      </c>
      <c r="M3372" s="183">
        <f>IFERROR(_xll.qlIndexFixing(Index1Y,$H3372,TRUE,_xll.ohTrigger(RecalcTrigger,Trigger1Y)),NA())</f>
        <v>1.4123620945090809E-2</v>
      </c>
      <c r="N3372" s="182">
        <f>IFERROR(_xll.qlIndexFixing(ONIndex1M,I3372,TRUE,_xll.ohTrigger(RecalcTrigger,Trigger1M)),NA())</f>
        <v>1.3404748703438329E-2</v>
      </c>
      <c r="O3372" s="44">
        <f>IFERROR(_xll.qlIndexFixing(ONIndex3M,I3372,TRUE,_xll.ohTrigger(RecalcTrigger,Trigger3M)),NA())</f>
        <v>1.3724055481736386E-2</v>
      </c>
      <c r="P3372" s="44">
        <f>IFERROR(_xll.qlIndexFixing(ONIndex6M,I3372,TRUE,_xll.ohTrigger(RecalcTrigger,Trigger6M)),NA())</f>
        <v>1.3543767346355651E-2</v>
      </c>
      <c r="Q3372" s="183">
        <f>IFERROR(_xll.qlIndexFixing(ONIndex1Y,I3372,TRUE,_xll.ohTrigger(RecalcTrigger,Trigger1Y)),NA())</f>
        <v>1.3959331110235951E-2</v>
      </c>
    </row>
    <row r="3373" spans="2:17" x14ac:dyDescent="0.2">
      <c r="B3373" s="39" t="s">
        <v>42</v>
      </c>
      <c r="D3373" s="42">
        <f>_xll.qlCalendarAdvance(Calendar,$D3372,B3373,"f",FALSE)</f>
        <v>63122</v>
      </c>
      <c r="E3373" s="177">
        <f>_xll.qlInterestRateIndexValueDate(IndexON,D3373)</f>
        <v>63122</v>
      </c>
      <c r="F3373" s="193">
        <f>IFERROR(_xll.qlIndexFixing(IndexON,D3373,TRUE,_xll.ohTrigger(RecalcTrigger,TriggerON)),NA())</f>
        <v>1.3416860149204624E-2</v>
      </c>
      <c r="H3373" s="42">
        <f>_xll.qlCalendarAdvance(Calendar,$H3372,B3373,"f",FALSE)</f>
        <v>63122</v>
      </c>
      <c r="I3373" s="177">
        <f>_xll.qlInterestRateIndexValueDate(Index1M,$H3373)</f>
        <v>63124</v>
      </c>
      <c r="J3373" s="182">
        <f>IFERROR(_xll.qlIndexFixing(Index1M,$H3373,TRUE,_xll.ohTrigger(RecalcTrigger,Trigger1M)),NA())</f>
        <v>1.3418481044989716E-2</v>
      </c>
      <c r="K3373" s="44">
        <f>IFERROR(_xll.qlIndexFixing(Index3M,H3373,TRUE,_xll.ohTrigger(RecalcTrigger,Trigger3M)),NA())</f>
        <v>1.3770286412073385E-2</v>
      </c>
      <c r="L3373" s="44">
        <f>IFERROR(_xll.qlIndexFixing(Index6M,$H3373,TRUE,_xll.ohTrigger(RecalcTrigger,Trigger6M)),NA())</f>
        <v>1.3614240359909227E-2</v>
      </c>
      <c r="M3373" s="183">
        <f>IFERROR(_xll.qlIndexFixing(Index1Y,$H3373,TRUE,_xll.ohTrigger(RecalcTrigger,Trigger1Y)),NA())</f>
        <v>1.4126032104594099E-2</v>
      </c>
      <c r="N3373" s="182">
        <f>IFERROR(_xll.qlIndexFixing(ONIndex1M,I3373,TRUE,_xll.ohTrigger(RecalcTrigger,Trigger1M)),NA())</f>
        <v>1.3407027781564551E-2</v>
      </c>
      <c r="O3373" s="44">
        <f>IFERROR(_xll.qlIndexFixing(ONIndex3M,I3373,TRUE,_xll.ohTrigger(RecalcTrigger,Trigger3M)),NA())</f>
        <v>1.3727348502712289E-2</v>
      </c>
      <c r="P3373" s="44">
        <f>IFERROR(_xll.qlIndexFixing(ONIndex6M,I3373,TRUE,_xll.ohTrigger(RecalcTrigger,Trigger6M)),NA())</f>
        <v>1.3545674685522258E-2</v>
      </c>
      <c r="Q3373" s="183">
        <f>IFERROR(_xll.qlIndexFixing(ONIndex1Y,I3373,TRUE,_xll.ohTrigger(RecalcTrigger,Trigger1Y)),NA())</f>
        <v>1.3962152874178457E-2</v>
      </c>
    </row>
    <row r="3374" spans="2:17" x14ac:dyDescent="0.2">
      <c r="B3374" s="39" t="s">
        <v>42</v>
      </c>
      <c r="D3374" s="42">
        <f>_xll.qlCalendarAdvance(Calendar,$D3373,B3374,"f",FALSE)</f>
        <v>63129</v>
      </c>
      <c r="E3374" s="177">
        <f>_xll.qlInterestRateIndexValueDate(IndexON,D3374)</f>
        <v>63129</v>
      </c>
      <c r="F3374" s="193">
        <f>IFERROR(_xll.qlIndexFixing(IndexON,D3374,TRUE,_xll.ohTrigger(RecalcTrigger,TriggerON)),NA())</f>
        <v>1.3418888103009508E-2</v>
      </c>
      <c r="H3374" s="42">
        <f>_xll.qlCalendarAdvance(Calendar,$H3373,B3374,"f",FALSE)</f>
        <v>63129</v>
      </c>
      <c r="I3374" s="177">
        <f>_xll.qlInterestRateIndexValueDate(Index1M,$H3374)</f>
        <v>63131</v>
      </c>
      <c r="J3374" s="182">
        <f>IFERROR(_xll.qlIndexFixing(Index1M,$H3374,TRUE,_xll.ohTrigger(RecalcTrigger,Trigger1M)),NA())</f>
        <v>1.34207303003267E-2</v>
      </c>
      <c r="K3374" s="44">
        <f>IFERROR(_xll.qlIndexFixing(Index3M,H3374,TRUE,_xll.ohTrigger(RecalcTrigger,Trigger3M)),NA())</f>
        <v>1.377346651073518E-2</v>
      </c>
      <c r="L3374" s="44">
        <f>IFERROR(_xll.qlIndexFixing(Index6M,$H3374,TRUE,_xll.ohTrigger(RecalcTrigger,Trigger6M)),NA())</f>
        <v>1.3615614128322998E-2</v>
      </c>
      <c r="M3374" s="183">
        <f>IFERROR(_xll.qlIndexFixing(Index1Y,$H3374,TRUE,_xll.ohTrigger(RecalcTrigger,Trigger1Y)),NA())</f>
        <v>1.412842529326183E-2</v>
      </c>
      <c r="N3374" s="182">
        <f>IFERROR(_xll.qlIndexFixing(ONIndex1M,I3374,TRUE,_xll.ohTrigger(RecalcTrigger,Trigger1M)),NA())</f>
        <v>1.3409294615804868E-2</v>
      </c>
      <c r="O3374" s="44">
        <f>IFERROR(_xll.qlIndexFixing(ONIndex3M,I3374,TRUE,_xll.ohTrigger(RecalcTrigger,Trigger3M)),NA())</f>
        <v>1.3730623748386961E-2</v>
      </c>
      <c r="P3374" s="44">
        <f>IFERROR(_xll.qlIndexFixing(ONIndex6M,I3374,TRUE,_xll.ohTrigger(RecalcTrigger,Trigger6M)),NA())</f>
        <v>1.3547569625247391E-2</v>
      </c>
      <c r="Q3374" s="183">
        <f>IFERROR(_xll.qlIndexFixing(ONIndex1Y,I3374,TRUE,_xll.ohTrigger(RecalcTrigger,Trigger1Y)),NA())</f>
        <v>1.3964957614058804E-2</v>
      </c>
    </row>
    <row r="3375" spans="2:17" x14ac:dyDescent="0.2">
      <c r="B3375" s="39" t="s">
        <v>42</v>
      </c>
      <c r="D3375" s="42">
        <f>_xll.qlCalendarAdvance(Calendar,$D3374,B3375,"f",FALSE)</f>
        <v>63136</v>
      </c>
      <c r="E3375" s="177">
        <f>_xll.qlInterestRateIndexValueDate(IndexON,D3375)</f>
        <v>63136</v>
      </c>
      <c r="F3375" s="193">
        <f>IFERROR(_xll.qlIndexFixing(IndexON,D3375,TRUE,_xll.ohTrigger(RecalcTrigger,TriggerON)),NA())</f>
        <v>1.3420905150978157E-2</v>
      </c>
      <c r="H3375" s="42">
        <f>_xll.qlCalendarAdvance(Calendar,$H3374,B3375,"f",FALSE)</f>
        <v>63136</v>
      </c>
      <c r="I3375" s="177">
        <f>_xll.qlInterestRateIndexValueDate(Index1M,$H3375)</f>
        <v>63138</v>
      </c>
      <c r="J3375" s="182">
        <f>IFERROR(_xll.qlIndexFixing(Index1M,$H3375,TRUE,_xll.ohTrigger(RecalcTrigger,Trigger1M)),NA())</f>
        <v>1.3422967245783068E-2</v>
      </c>
      <c r="K3375" s="44">
        <f>IFERROR(_xll.qlIndexFixing(Index3M,H3375,TRUE,_xll.ohTrigger(RecalcTrigger,Trigger3M)),NA())</f>
        <v>1.377662857499257E-2</v>
      </c>
      <c r="L3375" s="44">
        <f>IFERROR(_xll.qlIndexFixing(Index6M,$H3375,TRUE,_xll.ohTrigger(RecalcTrigger,Trigger6M)),NA())</f>
        <v>1.3617353634884774E-2</v>
      </c>
      <c r="M3375" s="183">
        <f>IFERROR(_xll.qlIndexFixing(Index1Y,$H3375,TRUE,_xll.ohTrigger(RecalcTrigger,Trigger1Y)),NA())</f>
        <v>1.4130800483062068E-2</v>
      </c>
      <c r="N3375" s="182">
        <f>IFERROR(_xll.qlIndexFixing(ONIndex1M,I3375,TRUE,_xll.ohTrigger(RecalcTrigger,Trigger1M)),NA())</f>
        <v>1.3411549186335137E-2</v>
      </c>
      <c r="O3375" s="44">
        <f>IFERROR(_xll.qlIndexFixing(ONIndex3M,I3375,TRUE,_xll.ohTrigger(RecalcTrigger,Trigger3M)),NA())</f>
        <v>1.3733881189983421E-2</v>
      </c>
      <c r="P3375" s="44">
        <f>IFERROR(_xll.qlIndexFixing(ONIndex6M,I3375,TRUE,_xll.ohTrigger(RecalcTrigger,Trigger6M)),NA())</f>
        <v>1.3549452145307228E-2</v>
      </c>
      <c r="Q3375" s="183">
        <f>IFERROR(_xll.qlIndexFixing(ONIndex1Y,I3375,TRUE,_xll.ohTrigger(RecalcTrigger,Trigger1Y)),NA())</f>
        <v>1.3967745302618795E-2</v>
      </c>
    </row>
    <row r="3376" spans="2:17" x14ac:dyDescent="0.2">
      <c r="B3376" s="39" t="s">
        <v>42</v>
      </c>
      <c r="D3376" s="42">
        <f>_xll.qlCalendarAdvance(Calendar,$D3375,B3376,"f",FALSE)</f>
        <v>63143</v>
      </c>
      <c r="E3376" s="177">
        <f>_xll.qlInterestRateIndexValueDate(IndexON,D3376)</f>
        <v>63143</v>
      </c>
      <c r="F3376" s="193">
        <f>IFERROR(_xll.qlIndexFixing(IndexON,D3376,TRUE,_xll.ohTrigger(RecalcTrigger,TriggerON)),NA())</f>
        <v>1.3422911275364768E-2</v>
      </c>
      <c r="H3376" s="42">
        <f>_xll.qlCalendarAdvance(Calendar,$H3375,B3376,"f",FALSE)</f>
        <v>63143</v>
      </c>
      <c r="I3376" s="177">
        <f>_xll.qlInterestRateIndexValueDate(Index1M,$H3376)</f>
        <v>63145</v>
      </c>
      <c r="J3376" s="182">
        <f>IFERROR(_xll.qlIndexFixing(Index1M,$H3376,TRUE,_xll.ohTrigger(RecalcTrigger,Trigger1M)),NA())</f>
        <v>1.3425191861542174E-2</v>
      </c>
      <c r="K3376" s="44">
        <f>IFERROR(_xll.qlIndexFixing(Index3M,H3376,TRUE,_xll.ohTrigger(RecalcTrigger,Trigger3M)),NA())</f>
        <v>1.3779772575976474E-2</v>
      </c>
      <c r="L3376" s="44">
        <f>IFERROR(_xll.qlIndexFixing(Index6M,$H3376,TRUE,_xll.ohTrigger(RecalcTrigger,Trigger6M)),NA())</f>
        <v>1.3619080370826188E-2</v>
      </c>
      <c r="M3376" s="183">
        <f>IFERROR(_xll.qlIndexFixing(Index1Y,$H3376,TRUE,_xll.ohTrigger(RecalcTrigger,Trigger1Y)),NA())</f>
        <v>1.4133157645962223E-2</v>
      </c>
      <c r="N3376" s="182">
        <f>IFERROR(_xll.qlIndexFixing(ONIndex1M,I3376,TRUE,_xll.ohTrigger(RecalcTrigger,Trigger1M)),NA())</f>
        <v>1.3413791473491088E-2</v>
      </c>
      <c r="O3376" s="44">
        <f>IFERROR(_xll.qlIndexFixing(ONIndex3M,I3376,TRUE,_xll.ohTrigger(RecalcTrigger,Trigger3M)),NA())</f>
        <v>1.3737120798724689E-2</v>
      </c>
      <c r="P3376" s="44">
        <f>IFERROR(_xll.qlIndexFixing(ONIndex6M,I3376,TRUE,_xll.ohTrigger(RecalcTrigger,Trigger6M)),NA())</f>
        <v>1.3551322225877627E-2</v>
      </c>
      <c r="Q3376" s="183">
        <f>IFERROR(_xll.qlIndexFixing(ONIndex1Y,I3376,TRUE,_xll.ohTrigger(RecalcTrigger,Trigger1Y)),NA())</f>
        <v>1.3970515912120618E-2</v>
      </c>
    </row>
    <row r="3377" spans="2:17" x14ac:dyDescent="0.2">
      <c r="B3377" s="39" t="s">
        <v>42</v>
      </c>
      <c r="D3377" s="42">
        <f>_xll.qlCalendarAdvance(Calendar,$D3376,B3377,"f",FALSE)</f>
        <v>63150</v>
      </c>
      <c r="E3377" s="177">
        <f>_xll.qlInterestRateIndexValueDate(IndexON,D3377)</f>
        <v>63150</v>
      </c>
      <c r="F3377" s="193">
        <f>IFERROR(_xll.qlIndexFixing(IndexON,D3377,TRUE,_xll.ohTrigger(RecalcTrigger,TriggerON)),NA())</f>
        <v>1.342490645874328E-2</v>
      </c>
      <c r="H3377" s="42">
        <f>_xll.qlCalendarAdvance(Calendar,$H3376,B3377,"f",FALSE)</f>
        <v>63150</v>
      </c>
      <c r="I3377" s="177">
        <f>_xll.qlInterestRateIndexValueDate(Index1M,$H3377)</f>
        <v>63152</v>
      </c>
      <c r="J3377" s="182">
        <f>IFERROR(_xll.qlIndexFixing(Index1M,$H3377,TRUE,_xll.ohTrigger(RecalcTrigger,Trigger1M)),NA())</f>
        <v>1.3427811309311852E-2</v>
      </c>
      <c r="K3377" s="44">
        <f>IFERROR(_xll.qlIndexFixing(Index3M,H3377,TRUE,_xll.ohTrigger(RecalcTrigger,Trigger3M)),NA())</f>
        <v>1.3782898484817813E-2</v>
      </c>
      <c r="L3377" s="44">
        <f>IFERROR(_xll.qlIndexFixing(Index6M,$H3377,TRUE,_xll.ohTrigger(RecalcTrigger,Trigger6M)),NA())</f>
        <v>1.3620794315940642E-2</v>
      </c>
      <c r="M3377" s="183">
        <f>IFERROR(_xll.qlIndexFixing(Index1Y,$H3377,TRUE,_xll.ohTrigger(RecalcTrigger,Trigger1Y)),NA())</f>
        <v>1.4135496753932775E-2</v>
      </c>
      <c r="N3377" s="182">
        <f>IFERROR(_xll.qlIndexFixing(ONIndex1M,I3377,TRUE,_xll.ohTrigger(RecalcTrigger,Trigger1M)),NA())</f>
        <v>1.3416021457608451E-2</v>
      </c>
      <c r="O3377" s="44">
        <f>IFERROR(_xll.qlIndexFixing(ONIndex3M,I3377,TRUE,_xll.ohTrigger(RecalcTrigger,Trigger3M)),NA())</f>
        <v>1.3740342546073592E-2</v>
      </c>
      <c r="P3377" s="44">
        <f>IFERROR(_xll.qlIndexFixing(ONIndex6M,I3377,TRUE,_xll.ohTrigger(RecalcTrigger,Trigger6M)),NA())</f>
        <v>1.3553179846894636E-2</v>
      </c>
      <c r="Q3377" s="183">
        <f>IFERROR(_xll.qlIndexFixing(ONIndex1Y,I3377,TRUE,_xll.ohTrigger(RecalcTrigger,Trigger1Y)),NA())</f>
        <v>1.3973269415386014E-2</v>
      </c>
    </row>
    <row r="3378" spans="2:17" x14ac:dyDescent="0.2">
      <c r="B3378" s="39" t="s">
        <v>42</v>
      </c>
      <c r="D3378" s="42">
        <f>_xll.qlCalendarAdvance(Calendar,$D3377,B3378,"f",FALSE)</f>
        <v>63157</v>
      </c>
      <c r="E3378" s="177">
        <f>_xll.qlInterestRateIndexValueDate(IndexON,D3378)</f>
        <v>63157</v>
      </c>
      <c r="F3378" s="193">
        <f>IFERROR(_xll.qlIndexFixing(IndexON,D3378,TRUE,_xll.ohTrigger(RecalcTrigger,TriggerON)),NA())</f>
        <v>1.3426890683287951E-2</v>
      </c>
      <c r="H3378" s="42">
        <f>_xll.qlCalendarAdvance(Calendar,$H3377,B3378,"f",FALSE)</f>
        <v>63157</v>
      </c>
      <c r="I3378" s="177">
        <f>_xll.qlInterestRateIndexValueDate(Index1M,$H3378)</f>
        <v>63159</v>
      </c>
      <c r="J3378" s="182">
        <f>IFERROR(_xll.qlIndexFixing(Index1M,$H3378,TRUE,_xll.ohTrigger(RecalcTrigger,Trigger1M)),NA())</f>
        <v>1.3429604024709496E-2</v>
      </c>
      <c r="K3378" s="44">
        <f>IFERROR(_xll.qlIndexFixing(Index3M,H3378,TRUE,_xll.ohTrigger(RecalcTrigger,Trigger3M)),NA())</f>
        <v>1.3785041768871409E-2</v>
      </c>
      <c r="L3378" s="44">
        <f>IFERROR(_xll.qlIndexFixing(Index6M,$H3378,TRUE,_xll.ohTrigger(RecalcTrigger,Trigger6M)),NA())</f>
        <v>1.3622869667944834E-2</v>
      </c>
      <c r="M3378" s="183">
        <f>IFERROR(_xll.qlIndexFixing(Index1Y,$H3378,TRUE,_xll.ohTrigger(RecalcTrigger,Trigger1Y)),NA())</f>
        <v>1.4137817778942661E-2</v>
      </c>
      <c r="N3378" s="182">
        <f>IFERROR(_xll.qlIndexFixing(ONIndex1M,I3378,TRUE,_xll.ohTrigger(RecalcTrigger,Trigger1M)),NA())</f>
        <v>1.3418239118623276E-2</v>
      </c>
      <c r="O3378" s="44">
        <f>IFERROR(_xll.qlIndexFixing(ONIndex3M,I3378,TRUE,_xll.ohTrigger(RecalcTrigger,Trigger3M)),NA())</f>
        <v>1.3743546403253148E-2</v>
      </c>
      <c r="P3378" s="44">
        <f>IFERROR(_xll.qlIndexFixing(ONIndex6M,I3378,TRUE,_xll.ohTrigger(RecalcTrigger,Trigger6M)),NA())</f>
        <v>1.3555024988294306E-2</v>
      </c>
      <c r="Q3378" s="183">
        <f>IFERROR(_xll.qlIndexFixing(ONIndex1Y,I3378,TRUE,_xll.ohTrigger(RecalcTrigger,Trigger1Y)),NA())</f>
        <v>1.3976005784597234E-2</v>
      </c>
    </row>
    <row r="3379" spans="2:17" x14ac:dyDescent="0.2">
      <c r="B3379" s="39" t="s">
        <v>42</v>
      </c>
      <c r="D3379" s="42">
        <f>_xll.qlCalendarAdvance(Calendar,$D3378,B3379,"f",FALSE)</f>
        <v>63164</v>
      </c>
      <c r="E3379" s="177">
        <f>_xll.qlInterestRateIndexValueDate(IndexON,D3379)</f>
        <v>63164</v>
      </c>
      <c r="F3379" s="193">
        <f>IFERROR(_xll.qlIndexFixing(IndexON,D3379,TRUE,_xll.ohTrigger(RecalcTrigger,TriggerON)),NA())</f>
        <v>1.3428863931572721E-2</v>
      </c>
      <c r="H3379" s="42">
        <f>_xll.qlCalendarAdvance(Calendar,$H3378,B3379,"f",FALSE)</f>
        <v>63164</v>
      </c>
      <c r="I3379" s="177">
        <f>_xll.qlInterestRateIndexValueDate(Index1M,$H3379)</f>
        <v>63166</v>
      </c>
      <c r="J3379" s="182">
        <f>IFERROR(_xll.qlIndexFixing(Index1M,$H3379,TRUE,_xll.ohTrigger(RecalcTrigger,Trigger1M)),NA())</f>
        <v>1.3431791532489412E-2</v>
      </c>
      <c r="K3379" s="44">
        <f>IFERROR(_xll.qlIndexFixing(Index3M,H3379,TRUE,_xll.ohTrigger(RecalcTrigger,Trigger3M)),NA())</f>
        <v>1.3788133773937616E-2</v>
      </c>
      <c r="L3379" s="44">
        <f>IFERROR(_xll.qlIndexFixing(Index6M,$H3379,TRUE,_xll.ohTrigger(RecalcTrigger,Trigger6M)),NA())</f>
        <v>1.3624557110904264E-2</v>
      </c>
      <c r="M3379" s="183">
        <f>IFERROR(_xll.qlIndexFixing(Index1Y,$H3379,TRUE,_xll.ohTrigger(RecalcTrigger,Trigger1Y)),NA())</f>
        <v>1.4140120692963018E-2</v>
      </c>
      <c r="N3379" s="182">
        <f>IFERROR(_xll.qlIndexFixing(ONIndex1M,I3379,TRUE,_xll.ohTrigger(RecalcTrigger,Trigger1M)),NA())</f>
        <v>1.3420444436951229E-2</v>
      </c>
      <c r="O3379" s="44">
        <f>IFERROR(_xll.qlIndexFixing(ONIndex3M,I3379,TRUE,_xll.ohTrigger(RecalcTrigger,Trigger3M)),NA())</f>
        <v>1.3746732341326506E-2</v>
      </c>
      <c r="P3379" s="44">
        <f>IFERROR(_xll.qlIndexFixing(ONIndex6M,I3379,TRUE,_xll.ohTrigger(RecalcTrigger,Trigger6M)),NA())</f>
        <v>1.3556857629772878E-2</v>
      </c>
      <c r="Q3379" s="183">
        <f>IFERROR(_xll.qlIndexFixing(ONIndex1Y,I3379,TRUE,_xll.ohTrigger(RecalcTrigger,Trigger1Y)),NA())</f>
        <v>1.3978724992336211E-2</v>
      </c>
    </row>
    <row r="3380" spans="2:17" x14ac:dyDescent="0.2">
      <c r="B3380" s="39" t="s">
        <v>42</v>
      </c>
      <c r="D3380" s="42">
        <f>_xll.qlCalendarAdvance(Calendar,$D3379,B3380,"f",FALSE)</f>
        <v>63171</v>
      </c>
      <c r="E3380" s="177">
        <f>_xll.qlInterestRateIndexValueDate(IndexON,D3380)</f>
        <v>63171</v>
      </c>
      <c r="F3380" s="193">
        <f>IFERROR(_xll.qlIndexFixing(IndexON,D3380,TRUE,_xll.ohTrigger(RecalcTrigger,TriggerON)),NA())</f>
        <v>1.3430826185851785E-2</v>
      </c>
      <c r="H3380" s="42">
        <f>_xll.qlCalendarAdvance(Calendar,$H3379,B3380,"f",FALSE)</f>
        <v>63171</v>
      </c>
      <c r="I3380" s="177">
        <f>_xll.qlInterestRateIndexValueDate(Index1M,$H3380)</f>
        <v>63173</v>
      </c>
      <c r="J3380" s="182">
        <f>IFERROR(_xll.qlIndexFixing(Index1M,$H3380,TRUE,_xll.ohTrigger(RecalcTrigger,Trigger1M)),NA())</f>
        <v>1.343396663130797E-2</v>
      </c>
      <c r="K3380" s="44">
        <f>IFERROR(_xll.qlIndexFixing(Index3M,H3380,TRUE,_xll.ohTrigger(RecalcTrigger,Trigger3M)),NA())</f>
        <v>1.3791207605718725E-2</v>
      </c>
      <c r="L3380" s="44">
        <f>IFERROR(_xll.qlIndexFixing(Index6M,$H3380,TRUE,_xll.ohTrigger(RecalcTrigger,Trigger6M)),NA())</f>
        <v>1.3626231700496972E-2</v>
      </c>
      <c r="M3380" s="183">
        <f>IFERROR(_xll.qlIndexFixing(Index1Y,$H3380,TRUE,_xll.ohTrigger(RecalcTrigger,Trigger1Y)),NA())</f>
        <v>1.4142405467964539E-2</v>
      </c>
      <c r="N3380" s="182">
        <f>IFERROR(_xll.qlIndexFixing(ONIndex1M,I3380,TRUE,_xll.ohTrigger(RecalcTrigger,Trigger1M)),NA())</f>
        <v>1.3422637392928038E-2</v>
      </c>
      <c r="O3380" s="44">
        <f>IFERROR(_xll.qlIndexFixing(ONIndex3M,I3380,TRUE,_xll.ohTrigger(RecalcTrigger,Trigger3M)),NA())</f>
        <v>1.3749900331756493E-2</v>
      </c>
      <c r="P3380" s="44">
        <f>IFERROR(_xll.qlIndexFixing(ONIndex6M,I3380,TRUE,_xll.ohTrigger(RecalcTrigger,Trigger6M)),NA())</f>
        <v>1.3558677751746018E-2</v>
      </c>
      <c r="Q3380" s="183">
        <f>IFERROR(_xll.qlIndexFixing(ONIndex1Y,I3380,TRUE,_xll.ohTrigger(RecalcTrigger,Trigger1Y)),NA())</f>
        <v>1.3981427011264813E-2</v>
      </c>
    </row>
    <row r="3381" spans="2:17" x14ac:dyDescent="0.2">
      <c r="B3381" s="39" t="s">
        <v>42</v>
      </c>
      <c r="D3381" s="42">
        <f>_xll.qlCalendarAdvance(Calendar,$D3380,B3381,"f",FALSE)</f>
        <v>63178</v>
      </c>
      <c r="E3381" s="177">
        <f>_xll.qlInterestRateIndexValueDate(IndexON,D3381)</f>
        <v>63178</v>
      </c>
      <c r="F3381" s="193">
        <f>IFERROR(_xll.qlIndexFixing(IndexON,D3381,TRUE,_xll.ohTrigger(RecalcTrigger,TriggerON)),NA())</f>
        <v>1.3432777428459275E-2</v>
      </c>
      <c r="H3381" s="42">
        <f>_xll.qlCalendarAdvance(Calendar,$H3380,B3381,"f",FALSE)</f>
        <v>63178</v>
      </c>
      <c r="I3381" s="177">
        <f>_xll.qlInterestRateIndexValueDate(Index1M,$H3381)</f>
        <v>63180</v>
      </c>
      <c r="J3381" s="182">
        <f>IFERROR(_xll.qlIndexFixing(Index1M,$H3381,TRUE,_xll.ohTrigger(RecalcTrigger,Trigger1M)),NA())</f>
        <v>1.3436129301348521E-2</v>
      </c>
      <c r="K3381" s="44">
        <f>IFERROR(_xll.qlIndexFixing(Index3M,H3381,TRUE,_xll.ohTrigger(RecalcTrigger,Trigger3M)),NA())</f>
        <v>1.37942632353516E-2</v>
      </c>
      <c r="L3381" s="44">
        <f>IFERROR(_xll.qlIndexFixing(Index6M,$H3381,TRUE,_xll.ohTrigger(RecalcTrigger,Trigger6M)),NA())</f>
        <v>1.3627893416516263E-2</v>
      </c>
      <c r="M3381" s="183">
        <f>IFERROR(_xll.qlIndexFixing(Index1Y,$H3381,TRUE,_xll.ohTrigger(RecalcTrigger,Trigger1Y)),NA())</f>
        <v>1.4144672075919455E-2</v>
      </c>
      <c r="N3381" s="182">
        <f>IFERROR(_xll.qlIndexFixing(ONIndex1M,I3381,TRUE,_xll.ohTrigger(RecalcTrigger,Trigger1M)),NA())</f>
        <v>1.3425128464836789E-2</v>
      </c>
      <c r="O3381" s="44">
        <f>IFERROR(_xll.qlIndexFixing(ONIndex3M,I3381,TRUE,_xll.ohTrigger(RecalcTrigger,Trigger3M)),NA())</f>
        <v>1.375349887857702E-2</v>
      </c>
      <c r="P3381" s="44">
        <f>IFERROR(_xll.qlIndexFixing(ONIndex6M,I3381,TRUE,_xll.ohTrigger(RecalcTrigger,Trigger6M)),NA())</f>
        <v>1.3560742535210224E-2</v>
      </c>
      <c r="Q3381" s="183">
        <f>IFERROR(_xll.qlIndexFixing(ONIndex1Y,I3381,TRUE,_xll.ohTrigger(RecalcTrigger,Trigger1Y)),NA())</f>
        <v>1.3984493949648069E-2</v>
      </c>
    </row>
    <row r="3382" spans="2:17" x14ac:dyDescent="0.2">
      <c r="B3382" s="39" t="s">
        <v>42</v>
      </c>
      <c r="D3382" s="42">
        <f>_xll.qlCalendarAdvance(Calendar,$D3381,B3382,"f",FALSE)</f>
        <v>63185</v>
      </c>
      <c r="E3382" s="177">
        <f>_xll.qlInterestRateIndexValueDate(IndexON,D3382)</f>
        <v>63185</v>
      </c>
      <c r="F3382" s="193">
        <f>IFERROR(_xll.qlIndexFixing(IndexON,D3382,TRUE,_xll.ohTrigger(RecalcTrigger,TriggerON)),NA())</f>
        <v>1.3434717642129002E-2</v>
      </c>
      <c r="H3382" s="42">
        <f>_xll.qlCalendarAdvance(Calendar,$H3381,B3382,"f",FALSE)</f>
        <v>63185</v>
      </c>
      <c r="I3382" s="177">
        <f>_xll.qlInterestRateIndexValueDate(Index1M,$H3382)</f>
        <v>63187</v>
      </c>
      <c r="J3382" s="182">
        <f>IFERROR(_xll.qlIndexFixing(Index1M,$H3382,TRUE,_xll.ohTrigger(RecalcTrigger,Trigger1M)),NA())</f>
        <v>1.3438279522804408E-2</v>
      </c>
      <c r="K3382" s="44">
        <f>IFERROR(_xll.qlIndexFixing(Index3M,H3382,TRUE,_xll.ohTrigger(RecalcTrigger,Trigger3M)),NA())</f>
        <v>1.3797300633973997E-2</v>
      </c>
      <c r="L3382" s="44">
        <f>IFERROR(_xll.qlIndexFixing(Index6M,$H3382,TRUE,_xll.ohTrigger(RecalcTrigger,Trigger6M)),NA())</f>
        <v>1.3629542238755444E-2</v>
      </c>
      <c r="M3382" s="183">
        <f>IFERROR(_xll.qlIndexFixing(Index1Y,$H3382,TRUE,_xll.ohTrigger(RecalcTrigger,Trigger1Y)),NA())</f>
        <v>1.4146920488801087E-2</v>
      </c>
      <c r="N3382" s="182">
        <f>IFERROR(_xll.qlIndexFixing(ONIndex1M,I3382,TRUE,_xll.ohTrigger(RecalcTrigger,Trigger1M)),NA())</f>
        <v>1.3426986137812236E-2</v>
      </c>
      <c r="O3382" s="44">
        <f>IFERROR(_xll.qlIndexFixing(ONIndex3M,I3382,TRUE,_xll.ohTrigger(RecalcTrigger,Trigger3M)),NA())</f>
        <v>1.3756182354578428E-2</v>
      </c>
      <c r="P3382" s="44">
        <f>IFERROR(_xll.qlIndexFixing(ONIndex6M,I3382,TRUE,_xll.ohTrigger(RecalcTrigger,Trigger6M)),NA())</f>
        <v>1.3562280356520517E-2</v>
      </c>
      <c r="Q3382" s="183">
        <f>IFERROR(_xll.qlIndexFixing(ONIndex1Y,I3382,TRUE,_xll.ohTrigger(RecalcTrigger,Trigger1Y)),NA())</f>
        <v>1.3986779371979452E-2</v>
      </c>
    </row>
    <row r="3383" spans="2:17" x14ac:dyDescent="0.2">
      <c r="B3383" s="39" t="s">
        <v>42</v>
      </c>
      <c r="D3383" s="42">
        <f>_xll.qlCalendarAdvance(Calendar,$D3382,B3383,"f",FALSE)</f>
        <v>63192</v>
      </c>
      <c r="E3383" s="177">
        <f>_xll.qlInterestRateIndexValueDate(IndexON,D3383)</f>
        <v>63192</v>
      </c>
      <c r="F3383" s="193">
        <f>IFERROR(_xll.qlIndexFixing(IndexON,D3383,TRUE,_xll.ohTrigger(RecalcTrigger,TriggerON)),NA())</f>
        <v>1.3436646808795416E-2</v>
      </c>
      <c r="H3383" s="42">
        <f>_xll.qlCalendarAdvance(Calendar,$H3382,B3383,"f",FALSE)</f>
        <v>63192</v>
      </c>
      <c r="I3383" s="177">
        <f>_xll.qlInterestRateIndexValueDate(Index1M,$H3383)</f>
        <v>63194</v>
      </c>
      <c r="J3383" s="182">
        <f>IFERROR(_xll.qlIndexFixing(Index1M,$H3383,TRUE,_xll.ohTrigger(RecalcTrigger,Trigger1M)),NA())</f>
        <v>1.3440417275851491E-2</v>
      </c>
      <c r="K3383" s="44">
        <f>IFERROR(_xll.qlIndexFixing(Index3M,H3383,TRUE,_xll.ohTrigger(RecalcTrigger,Trigger3M)),NA())</f>
        <v>1.3800319772721892E-2</v>
      </c>
      <c r="L3383" s="44">
        <f>IFERROR(_xll.qlIndexFixing(Index6M,$H3383,TRUE,_xll.ohTrigger(RecalcTrigger,Trigger6M)),NA())</f>
        <v>1.3630808247706216E-2</v>
      </c>
      <c r="M3383" s="183">
        <f>IFERROR(_xll.qlIndexFixing(Index1Y,$H3383,TRUE,_xll.ohTrigger(RecalcTrigger,Trigger1Y)),NA())</f>
        <v>1.4149150678582099E-2</v>
      </c>
      <c r="N3383" s="182">
        <f>IFERROR(_xll.qlIndexFixing(ONIndex1M,I3383,TRUE,_xll.ohTrigger(RecalcTrigger,Trigger1M)),NA())</f>
        <v>1.3429141887311147E-2</v>
      </c>
      <c r="O3383" s="44">
        <f>IFERROR(_xll.qlIndexFixing(ONIndex3M,I3383,TRUE,_xll.ohTrigger(RecalcTrigger,Trigger3M)),NA())</f>
        <v>1.3759296329656223E-2</v>
      </c>
      <c r="P3383" s="44">
        <f>IFERROR(_xll.qlIndexFixing(ONIndex6M,I3383,TRUE,_xll.ohTrigger(RecalcTrigger,Trigger6M)),NA())</f>
        <v>1.3564062798954168E-2</v>
      </c>
      <c r="Q3383" s="183">
        <f>IFERROR(_xll.qlIndexFixing(ONIndex1Y,I3383,TRUE,_xll.ohTrigger(RecalcTrigger,Trigger1Y)),NA())</f>
        <v>1.3989429658849417E-2</v>
      </c>
    </row>
    <row r="3384" spans="2:17" x14ac:dyDescent="0.2">
      <c r="B3384" s="39" t="s">
        <v>42</v>
      </c>
      <c r="D3384" s="42">
        <f>_xll.qlCalendarAdvance(Calendar,$D3383,B3384,"f",FALSE)</f>
        <v>63199</v>
      </c>
      <c r="E3384" s="177">
        <f>_xll.qlInterestRateIndexValueDate(IndexON,D3384)</f>
        <v>63199</v>
      </c>
      <c r="F3384" s="193">
        <f>IFERROR(_xll.qlIndexFixing(IndexON,D3384,TRUE,_xll.ohTrigger(RecalcTrigger,TriggerON)),NA())</f>
        <v>1.3438564911032458E-2</v>
      </c>
      <c r="H3384" s="42">
        <f>_xll.qlCalendarAdvance(Calendar,$H3383,B3384,"f",FALSE)</f>
        <v>63199</v>
      </c>
      <c r="I3384" s="177">
        <f>_xll.qlInterestRateIndexValueDate(Index1M,$H3384)</f>
        <v>63201</v>
      </c>
      <c r="J3384" s="182">
        <f>IFERROR(_xll.qlIndexFixing(Index1M,$H3384,TRUE,_xll.ohTrigger(RecalcTrigger,Trigger1M)),NA())</f>
        <v>1.3442542540673119E-2</v>
      </c>
      <c r="K3384" s="44">
        <f>IFERROR(_xll.qlIndexFixing(Index3M,H3384,TRUE,_xll.ohTrigger(RecalcTrigger,Trigger3M)),NA())</f>
        <v>1.3803320622727711E-2</v>
      </c>
      <c r="L3384" s="44">
        <f>IFERROR(_xll.qlIndexFixing(Index6M,$H3384,TRUE,_xll.ohTrigger(RecalcTrigger,Trigger6M)),NA())</f>
        <v>1.3632432091257331E-2</v>
      </c>
      <c r="M3384" s="183">
        <f>IFERROR(_xll.qlIndexFixing(Index1Y,$H3384,TRUE,_xll.ohTrigger(RecalcTrigger,Trigger1Y)),NA())</f>
        <v>1.4151362617237352E-2</v>
      </c>
      <c r="N3384" s="182">
        <f>IFERROR(_xll.qlIndexFixing(ONIndex1M,I3384,TRUE,_xll.ohTrigger(RecalcTrigger,Trigger1M)),NA())</f>
        <v>1.3431285195162346E-2</v>
      </c>
      <c r="O3384" s="44">
        <f>IFERROR(_xll.qlIndexFixing(ONIndex3M,I3384,TRUE,_xll.ohTrigger(RecalcTrigger,Trigger3M)),NA())</f>
        <v>1.376239224206266E-2</v>
      </c>
      <c r="P3384" s="44">
        <f>IFERROR(_xll.qlIndexFixing(ONIndex6M,I3384,TRUE,_xll.ohTrigger(RecalcTrigger,Trigger6M)),NA())</f>
        <v>1.3565832641706521E-2</v>
      </c>
      <c r="Q3384" s="183">
        <f>IFERROR(_xll.qlIndexFixing(ONIndex1Y,I3384,TRUE,_xll.ohTrigger(RecalcTrigger,Trigger1Y)),NA())</f>
        <v>1.399206264675712E-2</v>
      </c>
    </row>
    <row r="3385" spans="2:17" x14ac:dyDescent="0.2">
      <c r="B3385" s="39" t="s">
        <v>42</v>
      </c>
      <c r="D3385" s="42">
        <f>_xll.qlCalendarAdvance(Calendar,$D3384,B3385,"f",FALSE)</f>
        <v>63206</v>
      </c>
      <c r="E3385" s="177">
        <f>_xll.qlInterestRateIndexValueDate(IndexON,D3385)</f>
        <v>63206</v>
      </c>
      <c r="F3385" s="193">
        <f>IFERROR(_xll.qlIndexFixing(IndexON,D3385,TRUE,_xll.ohTrigger(RecalcTrigger,TriggerON)),NA())</f>
        <v>1.344047193133413E-2</v>
      </c>
      <c r="H3385" s="42">
        <f>_xll.qlCalendarAdvance(Calendar,$H3384,B3385,"f",FALSE)</f>
        <v>63206</v>
      </c>
      <c r="I3385" s="177">
        <f>_xll.qlInterestRateIndexValueDate(Index1M,$H3385)</f>
        <v>63208</v>
      </c>
      <c r="J3385" s="182">
        <f>IFERROR(_xll.qlIndexFixing(Index1M,$H3385,TRUE,_xll.ohTrigger(RecalcTrigger,Trigger1M)),NA())</f>
        <v>1.3444655297457642E-2</v>
      </c>
      <c r="K3385" s="44">
        <f>IFERROR(_xll.qlIndexFixing(Index3M,H3385,TRUE,_xll.ohTrigger(RecalcTrigger,Trigger3M)),NA())</f>
        <v>1.380630315513276E-2</v>
      </c>
      <c r="L3385" s="44">
        <f>IFERROR(_xll.qlIndexFixing(Index6M,$H3385,TRUE,_xll.ohTrigger(RecalcTrigger,Trigger6M)),NA())</f>
        <v>1.3634042982333996E-2</v>
      </c>
      <c r="M3385" s="183">
        <f>IFERROR(_xll.qlIndexFixing(Index1Y,$H3385,TRUE,_xll.ohTrigger(RecalcTrigger,Trigger1Y)),NA())</f>
        <v>1.415355627674148E-2</v>
      </c>
      <c r="N3385" s="182">
        <f>IFERROR(_xll.qlIndexFixing(ONIndex1M,I3385,TRUE,_xll.ohTrigger(RecalcTrigger,Trigger1M)),NA())</f>
        <v>1.343341604154169E-2</v>
      </c>
      <c r="O3385" s="44">
        <f>IFERROR(_xll.qlIndexFixing(ONIndex3M,I3385,TRUE,_xll.ohTrigger(RecalcTrigger,Trigger3M)),NA())</f>
        <v>1.3765470063260565E-2</v>
      </c>
      <c r="P3385" s="44">
        <f>IFERROR(_xll.qlIndexFixing(ONIndex6M,I3385,TRUE,_xll.ohTrigger(RecalcTrigger,Trigger6M)),NA())</f>
        <v>1.3567589864473817E-2</v>
      </c>
      <c r="Q3385" s="183">
        <f>IFERROR(_xll.qlIndexFixing(ONIndex1Y,I3385,TRUE,_xll.ohTrigger(RecalcTrigger,Trigger1Y)),NA())</f>
        <v>1.3994678308044683E-2</v>
      </c>
    </row>
    <row r="3386" spans="2:17" x14ac:dyDescent="0.2">
      <c r="B3386" s="39" t="s">
        <v>42</v>
      </c>
      <c r="D3386" s="42">
        <f>_xll.qlCalendarAdvance(Calendar,$D3385,B3386,"f",FALSE)</f>
        <v>63213</v>
      </c>
      <c r="E3386" s="177">
        <f>_xll.qlInterestRateIndexValueDate(IndexON,D3386)</f>
        <v>63213</v>
      </c>
      <c r="F3386" s="193">
        <f>IFERROR(_xll.qlIndexFixing(IndexON,D3386,TRUE,_xll.ohTrigger(RecalcTrigger,TriggerON)),NA())</f>
        <v>1.3442367851954629E-2</v>
      </c>
      <c r="H3386" s="42">
        <f>_xll.qlCalendarAdvance(Calendar,$H3385,B3386,"f",FALSE)</f>
        <v>63213</v>
      </c>
      <c r="I3386" s="177">
        <f>_xll.qlInterestRateIndexValueDate(Index1M,$H3386)</f>
        <v>63215</v>
      </c>
      <c r="J3386" s="182">
        <f>IFERROR(_xll.qlIndexFixing(Index1M,$H3386,TRUE,_xll.ohTrigger(RecalcTrigger,Trigger1M)),NA())</f>
        <v>1.3446755526390908E-2</v>
      </c>
      <c r="K3386" s="44">
        <f>IFERROR(_xll.qlIndexFixing(Index3M,H3386,TRUE,_xll.ohTrigger(RecalcTrigger,Trigger3M)),NA())</f>
        <v>1.3809267341070353E-2</v>
      </c>
      <c r="L3386" s="44">
        <f>IFERROR(_xll.qlIndexFixing(Index6M,$H3386,TRUE,_xll.ohTrigger(RecalcTrigger,Trigger6M)),NA())</f>
        <v>1.3635640900731374E-2</v>
      </c>
      <c r="M3386" s="183">
        <f>IFERROR(_xll.qlIndexFixing(Index1Y,$H3386,TRUE,_xll.ohTrigger(RecalcTrigger,Trigger1Y)),NA())</f>
        <v>1.4155731629070873E-2</v>
      </c>
      <c r="N3386" s="182">
        <f>IFERROR(_xll.qlIndexFixing(ONIndex1M,I3386,TRUE,_xll.ohTrigger(RecalcTrigger,Trigger1M)),NA())</f>
        <v>1.3435534406625038E-2</v>
      </c>
      <c r="O3386" s="44">
        <f>IFERROR(_xll.qlIndexFixing(ONIndex3M,I3386,TRUE,_xll.ohTrigger(RecalcTrigger,Trigger3M)),NA())</f>
        <v>1.3768529764233151E-2</v>
      </c>
      <c r="P3386" s="44">
        <f>IFERROR(_xll.qlIndexFixing(ONIndex6M,I3386,TRUE,_xll.ohTrigger(RecalcTrigger,Trigger6M)),NA())</f>
        <v>1.3569334447431913E-2</v>
      </c>
      <c r="Q3386" s="183">
        <f>IFERROR(_xll.qlIndexFixing(ONIndex1Y,I3386,TRUE,_xll.ohTrigger(RecalcTrigger,Trigger1Y)),NA())</f>
        <v>1.3997276615453913E-2</v>
      </c>
    </row>
    <row r="3387" spans="2:17" x14ac:dyDescent="0.2">
      <c r="B3387" s="39" t="s">
        <v>42</v>
      </c>
      <c r="D3387" s="42">
        <f>_xll.qlCalendarAdvance(Calendar,$D3386,B3387,"f",FALSE)</f>
        <v>63220</v>
      </c>
      <c r="E3387" s="177">
        <f>_xll.qlInterestRateIndexValueDate(IndexON,D3387)</f>
        <v>63220</v>
      </c>
      <c r="F3387" s="193">
        <f>IFERROR(_xll.qlIndexFixing(IndexON,D3387,TRUE,_xll.ohTrigger(RecalcTrigger,TriggerON)),NA())</f>
        <v>1.344425265530802E-2</v>
      </c>
      <c r="H3387" s="42">
        <f>_xll.qlCalendarAdvance(Calendar,$H3386,B3387,"f",FALSE)</f>
        <v>63220</v>
      </c>
      <c r="I3387" s="177">
        <f>_xll.qlInterestRateIndexValueDate(Index1M,$H3387)</f>
        <v>63222</v>
      </c>
      <c r="J3387" s="182">
        <f>IFERROR(_xll.qlIndexFixing(Index1M,$H3387,TRUE,_xll.ohTrigger(RecalcTrigger,Trigger1M)),NA())</f>
        <v>1.344724627019543E-2</v>
      </c>
      <c r="K3387" s="44">
        <f>IFERROR(_xll.qlIndexFixing(Index3M,H3387,TRUE,_xll.ohTrigger(RecalcTrigger,Trigger3M)),NA())</f>
        <v>1.3811741495356803E-2</v>
      </c>
      <c r="L3387" s="44">
        <f>IFERROR(_xll.qlIndexFixing(Index6M,$H3387,TRUE,_xll.ohTrigger(RecalcTrigger,Trigger6M)),NA())</f>
        <v>1.363722582624287E-2</v>
      </c>
      <c r="M3387" s="183">
        <f>IFERROR(_xll.qlIndexFixing(Index1Y,$H3387,TRUE,_xll.ohTrigger(RecalcTrigger,Trigger1Y)),NA())</f>
        <v>1.4157888646201265E-2</v>
      </c>
      <c r="N3387" s="182">
        <f>IFERROR(_xll.qlIndexFixing(ONIndex1M,I3387,TRUE,_xll.ohTrigger(RecalcTrigger,Trigger1M)),NA())</f>
        <v>1.3437640270748119E-2</v>
      </c>
      <c r="O3387" s="44">
        <f>IFERROR(_xll.qlIndexFixing(ONIndex3M,I3387,TRUE,_xll.ohTrigger(RecalcTrigger,Trigger3M)),NA())</f>
        <v>1.3771571316603115E-2</v>
      </c>
      <c r="P3387" s="44">
        <f>IFERROR(_xll.qlIndexFixing(ONIndex6M,I3387,TRUE,_xll.ohTrigger(RecalcTrigger,Trigger6M)),NA())</f>
        <v>1.3571066370277052E-2</v>
      </c>
      <c r="Q3387" s="183">
        <f>IFERROR(_xll.qlIndexFixing(ONIndex1Y,I3387,TRUE,_xll.ohTrigger(RecalcTrigger,Trigger1Y)),NA())</f>
        <v>1.3999857541246996E-2</v>
      </c>
    </row>
    <row r="3388" spans="2:17" x14ac:dyDescent="0.2">
      <c r="B3388" s="39" t="s">
        <v>42</v>
      </c>
      <c r="D3388" s="42">
        <f>_xll.qlCalendarAdvance(Calendar,$D3387,B3388,"f",FALSE)</f>
        <v>63227</v>
      </c>
      <c r="E3388" s="177">
        <f>_xll.qlInterestRateIndexValueDate(IndexON,D3388)</f>
        <v>63227</v>
      </c>
      <c r="F3388" s="193">
        <f>IFERROR(_xll.qlIndexFixing(IndexON,D3388,TRUE,_xll.ohTrigger(RecalcTrigger,TriggerON)),NA())</f>
        <v>1.3446126323808372E-2</v>
      </c>
      <c r="H3388" s="42">
        <f>_xll.qlCalendarAdvance(Calendar,$H3387,B3388,"f",FALSE)</f>
        <v>63227</v>
      </c>
      <c r="I3388" s="177">
        <f>_xll.qlInterestRateIndexValueDate(Index1M,$H3388)</f>
        <v>63229</v>
      </c>
      <c r="J3388" s="182">
        <f>IFERROR(_xll.qlIndexFixing(Index1M,$H3388,TRUE,_xll.ohTrigger(RecalcTrigger,Trigger1M)),NA())</f>
        <v>1.3449324670321719E-2</v>
      </c>
      <c r="K3388" s="44">
        <f>IFERROR(_xll.qlIndexFixing(Index3M,H3388,TRUE,_xll.ohTrigger(RecalcTrigger,Trigger3M)),NA())</f>
        <v>1.3814670109521462E-2</v>
      </c>
      <c r="L3388" s="44">
        <f>IFERROR(_xll.qlIndexFixing(Index6M,$H3388,TRUE,_xll.ohTrigger(RecalcTrigger,Trigger6M)),NA())</f>
        <v>1.3638797738664535E-2</v>
      </c>
      <c r="M3388" s="183">
        <f>IFERROR(_xll.qlIndexFixing(Index1Y,$H3388,TRUE,_xll.ohTrigger(RecalcTrigger,Trigger1Y)),NA())</f>
        <v>1.4160027300110355E-2</v>
      </c>
      <c r="N3388" s="182">
        <f>IFERROR(_xll.qlIndexFixing(ONIndex1M,I3388,TRUE,_xll.ohTrigger(RecalcTrigger,Trigger1M)),NA())</f>
        <v>1.3439733614166727E-2</v>
      </c>
      <c r="O3388" s="44">
        <f>IFERROR(_xll.qlIndexFixing(ONIndex3M,I3388,TRUE,_xll.ohTrigger(RecalcTrigger,Trigger3M)),NA())</f>
        <v>1.3774594691433606E-2</v>
      </c>
      <c r="P3388" s="44">
        <f>IFERROR(_xll.qlIndexFixing(ONIndex6M,I3388,TRUE,_xll.ohTrigger(RecalcTrigger,Trigger6M)),NA())</f>
        <v>1.3572785613105154E-2</v>
      </c>
      <c r="Q3388" s="183">
        <f>IFERROR(_xll.qlIndexFixing(ONIndex1Y,I3388,TRUE,_xll.ohTrigger(RecalcTrigger,Trigger1Y)),NA())</f>
        <v>1.4002421058085801E-2</v>
      </c>
    </row>
    <row r="3389" spans="2:17" x14ac:dyDescent="0.2">
      <c r="B3389" s="39" t="s">
        <v>42</v>
      </c>
      <c r="D3389" s="42">
        <f>_xll.qlCalendarAdvance(Calendar,$D3388,B3389,"f",FALSE)</f>
        <v>63234</v>
      </c>
      <c r="E3389" s="177">
        <f>_xll.qlInterestRateIndexValueDate(IndexON,D3389)</f>
        <v>63234</v>
      </c>
      <c r="F3389" s="193">
        <f>IFERROR(_xll.qlIndexFixing(IndexON,D3389,TRUE,_xll.ohTrigger(RecalcTrigger,TriggerON)),NA())</f>
        <v>1.3447988839709879E-2</v>
      </c>
      <c r="H3389" s="42">
        <f>_xll.qlCalendarAdvance(Calendar,$H3388,B3389,"f",FALSE)</f>
        <v>63234</v>
      </c>
      <c r="I3389" s="177">
        <f>_xll.qlInterestRateIndexValueDate(Index1M,$H3389)</f>
        <v>63236</v>
      </c>
      <c r="J3389" s="182">
        <f>IFERROR(_xll.qlIndexFixing(Index1M,$H3389,TRUE,_xll.ohTrigger(RecalcTrigger,Trigger1M)),NA())</f>
        <v>1.3451390490639386E-2</v>
      </c>
      <c r="K3389" s="44">
        <f>IFERROR(_xll.qlIndexFixing(Index3M,H3389,TRUE,_xll.ohTrigger(RecalcTrigger,Trigger3M)),NA())</f>
        <v>1.3817580293374463E-2</v>
      </c>
      <c r="L3389" s="44">
        <f>IFERROR(_xll.qlIndexFixing(Index6M,$H3389,TRUE,_xll.ohTrigger(RecalcTrigger,Trigger6M)),NA())</f>
        <v>1.36403566177933E-2</v>
      </c>
      <c r="M3389" s="183">
        <f>IFERROR(_xll.qlIndexFixing(Index1Y,$H3389,TRUE,_xll.ohTrigger(RecalcTrigger,Trigger1Y)),NA())</f>
        <v>1.4162147562775848E-2</v>
      </c>
      <c r="N3389" s="182">
        <f>IFERROR(_xll.qlIndexFixing(ONIndex1M,I3389,TRUE,_xll.ohTrigger(RecalcTrigger,Trigger1M)),NA())</f>
        <v>1.3441814416896847E-2</v>
      </c>
      <c r="O3389" s="44">
        <f>IFERROR(_xll.qlIndexFixing(ONIndex3M,I3389,TRUE,_xll.ohTrigger(RecalcTrigger,Trigger3M)),NA())</f>
        <v>1.3777599860107514E-2</v>
      </c>
      <c r="P3389" s="44">
        <f>IFERROR(_xll.qlIndexFixing(ONIndex6M,I3389,TRUE,_xll.ohTrigger(RecalcTrigger,Trigger6M)),NA())</f>
        <v>1.3574492155932205E-2</v>
      </c>
      <c r="Q3389" s="183">
        <f>IFERROR(_xll.qlIndexFixing(ONIndex1Y,I3389,TRUE,_xll.ohTrigger(RecalcTrigger,Trigger1Y)),NA())</f>
        <v>1.4004967138312452E-2</v>
      </c>
    </row>
    <row r="3390" spans="2:17" x14ac:dyDescent="0.2">
      <c r="B3390" s="39" t="s">
        <v>42</v>
      </c>
      <c r="D3390" s="42">
        <f>_xll.qlCalendarAdvance(Calendar,$D3389,B3390,"f",FALSE)</f>
        <v>63241</v>
      </c>
      <c r="E3390" s="177">
        <f>_xll.qlInterestRateIndexValueDate(IndexON,D3390)</f>
        <v>63241</v>
      </c>
      <c r="F3390" s="193">
        <f>IFERROR(_xll.qlIndexFixing(IndexON,D3390,TRUE,_xll.ohTrigger(RecalcTrigger,TriggerON)),NA())</f>
        <v>1.3449840185666417E-2</v>
      </c>
      <c r="H3390" s="42">
        <f>_xll.qlCalendarAdvance(Calendar,$H3389,B3390,"f",FALSE)</f>
        <v>63241</v>
      </c>
      <c r="I3390" s="177">
        <f>_xll.qlInterestRateIndexValueDate(Index1M,$H3390)</f>
        <v>63243</v>
      </c>
      <c r="J3390" s="182">
        <f>IFERROR(_xll.qlIndexFixing(Index1M,$H3390,TRUE,_xll.ohTrigger(RecalcTrigger,Trigger1M)),NA())</f>
        <v>1.3453443711341415E-2</v>
      </c>
      <c r="K3390" s="44">
        <f>IFERROR(_xll.qlIndexFixing(Index3M,H3390,TRUE,_xll.ohTrigger(RecalcTrigger,Trigger3M)),NA())</f>
        <v>1.3820472018056194E-2</v>
      </c>
      <c r="L3390" s="44">
        <f>IFERROR(_xll.qlIndexFixing(Index6M,$H3390,TRUE,_xll.ohTrigger(RecalcTrigger,Trigger6M)),NA())</f>
        <v>1.3641902443422569E-2</v>
      </c>
      <c r="M3390" s="183">
        <f>IFERROR(_xll.qlIndexFixing(Index1Y,$H3390,TRUE,_xll.ohTrigger(RecalcTrigger,Trigger1Y)),NA())</f>
        <v>1.4164249406177202E-2</v>
      </c>
      <c r="N3390" s="182">
        <f>IFERROR(_xll.qlIndexFixing(ONIndex1M,I3390,TRUE,_xll.ohTrigger(RecalcTrigger,Trigger1M)),NA())</f>
        <v>1.3443882659114337E-2</v>
      </c>
      <c r="O3390" s="44">
        <f>IFERROR(_xll.qlIndexFixing(ONIndex3M,I3390,TRUE,_xll.ohTrigger(RecalcTrigger,Trigger3M)),NA())</f>
        <v>1.3780586793767924E-2</v>
      </c>
      <c r="P3390" s="44">
        <f>IFERROR(_xll.qlIndexFixing(ONIndex6M,I3390,TRUE,_xll.ohTrigger(RecalcTrigger,Trigger6M)),NA())</f>
        <v>1.3576185978614319E-2</v>
      </c>
      <c r="Q3390" s="183">
        <f>IFERROR(_xll.qlIndexFixing(ONIndex1Y,I3390,TRUE,_xll.ohTrigger(RecalcTrigger,Trigger1Y)),NA())</f>
        <v>1.4007495754428945E-2</v>
      </c>
    </row>
    <row r="3391" spans="2:17" x14ac:dyDescent="0.2">
      <c r="B3391" s="39" t="s">
        <v>42</v>
      </c>
      <c r="D3391" s="42">
        <f>_xll.qlCalendarAdvance(Calendar,$D3390,B3391,"f",FALSE)</f>
        <v>63248</v>
      </c>
      <c r="E3391" s="177">
        <f>_xll.qlInterestRateIndexValueDate(IndexON,D3391)</f>
        <v>63248</v>
      </c>
      <c r="F3391" s="193">
        <f>IFERROR(_xll.qlIndexFixing(IndexON,D3391,TRUE,_xll.ohTrigger(RecalcTrigger,TriggerON)),NA())</f>
        <v>1.3451680343692374E-2</v>
      </c>
      <c r="H3391" s="42">
        <f>_xll.qlCalendarAdvance(Calendar,$H3390,B3391,"f",FALSE)</f>
        <v>63248</v>
      </c>
      <c r="I3391" s="177">
        <f>_xll.qlInterestRateIndexValueDate(Index1M,$H3391)</f>
        <v>63250</v>
      </c>
      <c r="J3391" s="182">
        <f>IFERROR(_xll.qlIndexFixing(Index1M,$H3391,TRUE,_xll.ohTrigger(RecalcTrigger,Trigger1M)),NA())</f>
        <v>1.3457068059703203E-2</v>
      </c>
      <c r="K3391" s="44">
        <f>IFERROR(_xll.qlIndexFixing(Index3M,H3391,TRUE,_xll.ohTrigger(RecalcTrigger,Trigger3M)),NA())</f>
        <v>1.3824745368079009E-2</v>
      </c>
      <c r="L3391" s="44">
        <f>IFERROR(_xll.qlIndexFixing(Index6M,$H3391,TRUE,_xll.ohTrigger(RecalcTrigger,Trigger6M)),NA())</f>
        <v>1.3645248886585297E-2</v>
      </c>
      <c r="M3391" s="183">
        <f>IFERROR(_xll.qlIndexFixing(Index1Y,$H3391,TRUE,_xll.ohTrigger(RecalcTrigger,Trigger1Y)),NA())</f>
        <v>1.4166332802293648E-2</v>
      </c>
      <c r="N3391" s="182">
        <f>IFERROR(_xll.qlIndexFixing(ONIndex1M,I3391,TRUE,_xll.ohTrigger(RecalcTrigger,Trigger1M)),NA())</f>
        <v>1.3445938321394735E-2</v>
      </c>
      <c r="O3391" s="44">
        <f>IFERROR(_xll.qlIndexFixing(ONIndex3M,I3391,TRUE,_xll.ohTrigger(RecalcTrigger,Trigger3M)),NA())</f>
        <v>1.3783555463797725E-2</v>
      </c>
      <c r="P3391" s="44">
        <f>IFERROR(_xll.qlIndexFixing(ONIndex6M,I3391,TRUE,_xll.ohTrigger(RecalcTrigger,Trigger6M)),NA())</f>
        <v>1.3577867061327353E-2</v>
      </c>
      <c r="Q3391" s="183">
        <f>IFERROR(_xll.qlIndexFixing(ONIndex1Y,I3391,TRUE,_xll.ohTrigger(RecalcTrigger,Trigger1Y)),NA())</f>
        <v>1.4010006879097148E-2</v>
      </c>
    </row>
    <row r="3392" spans="2:17" x14ac:dyDescent="0.2">
      <c r="B3392" s="39" t="s">
        <v>42</v>
      </c>
      <c r="D3392" s="42">
        <f>_xll.qlCalendarAdvance(Calendar,$D3391,B3392,"f",FALSE)</f>
        <v>63255</v>
      </c>
      <c r="E3392" s="177">
        <f>_xll.qlInterestRateIndexValueDate(IndexON,D3392)</f>
        <v>63255</v>
      </c>
      <c r="F3392" s="193">
        <f>IFERROR(_xll.qlIndexFixing(IndexON,D3392,TRUE,_xll.ohTrigger(RecalcTrigger,TriggerON)),NA())</f>
        <v>1.345350929652156E-2</v>
      </c>
      <c r="H3392" s="42">
        <f>_xll.qlCalendarAdvance(Calendar,$H3391,B3392,"f",FALSE)</f>
        <v>63255</v>
      </c>
      <c r="I3392" s="177">
        <f>_xll.qlInterestRateIndexValueDate(Index1M,$H3392)</f>
        <v>63257</v>
      </c>
      <c r="J3392" s="182">
        <f>IFERROR(_xll.qlIndexFixing(Index1M,$H3392,TRUE,_xll.ohTrigger(RecalcTrigger,Trigger1M)),NA())</f>
        <v>1.3459092705384312E-2</v>
      </c>
      <c r="K3392" s="44">
        <f>IFERROR(_xll.qlIndexFixing(Index3M,H3392,TRUE,_xll.ohTrigger(RecalcTrigger,Trigger3M)),NA())</f>
        <v>1.3827596430752782E-2</v>
      </c>
      <c r="L3392" s="44">
        <f>IFERROR(_xll.qlIndexFixing(Index6M,$H3392,TRUE,_xll.ohTrigger(RecalcTrigger,Trigger6M)),NA())</f>
        <v>1.3646764117962656E-2</v>
      </c>
      <c r="M3392" s="183">
        <f>IFERROR(_xll.qlIndexFixing(Index1Y,$H3392,TRUE,_xll.ohTrigger(RecalcTrigger,Trigger1Y)),NA())</f>
        <v>1.4168397723105523E-2</v>
      </c>
      <c r="N3392" s="182">
        <f>IFERROR(_xll.qlIndexFixing(ONIndex1M,I3392,TRUE,_xll.ohTrigger(RecalcTrigger,Trigger1M)),NA())</f>
        <v>1.3447981383514218E-2</v>
      </c>
      <c r="O3392" s="44">
        <f>IFERROR(_xll.qlIndexFixing(ONIndex3M,I3392,TRUE,_xll.ohTrigger(RecalcTrigger,Trigger3M)),NA())</f>
        <v>1.3786505841419938E-2</v>
      </c>
      <c r="P3392" s="44">
        <f>IFERROR(_xll.qlIndexFixing(ONIndex6M,I3392,TRUE,_xll.ohTrigger(RecalcTrigger,Trigger6M)),NA())</f>
        <v>1.3579535383687613E-2</v>
      </c>
      <c r="Q3392" s="183">
        <f>IFERROR(_xll.qlIndexFixing(ONIndex1Y,I3392,TRUE,_xll.ohTrigger(RecalcTrigger,Trigger1Y)),NA())</f>
        <v>1.4012500484579249E-2</v>
      </c>
    </row>
    <row r="3393" spans="2:17" x14ac:dyDescent="0.2">
      <c r="B3393" s="39" t="s">
        <v>42</v>
      </c>
      <c r="D3393" s="42">
        <f>_xll.qlCalendarAdvance(Calendar,$D3392,B3393,"f",FALSE)</f>
        <v>63262</v>
      </c>
      <c r="E3393" s="177">
        <f>_xll.qlInterestRateIndexValueDate(IndexON,D3393)</f>
        <v>63262</v>
      </c>
      <c r="F3393" s="193">
        <f>IFERROR(_xll.qlIndexFixing(IndexON,D3393,TRUE,_xll.ohTrigger(RecalcTrigger,TriggerON)),NA())</f>
        <v>1.3455327026328234E-2</v>
      </c>
      <c r="H3393" s="42">
        <f>_xll.qlCalendarAdvance(Calendar,$H3392,B3393,"f",FALSE)</f>
        <v>63262</v>
      </c>
      <c r="I3393" s="177">
        <f>_xll.qlInterestRateIndexValueDate(Index1M,$H3393)</f>
        <v>63264</v>
      </c>
      <c r="J3393" s="182">
        <f>IFERROR(_xll.qlIndexFixing(Index1M,$H3393,TRUE,_xll.ohTrigger(RecalcTrigger,Trigger1M)),NA())</f>
        <v>1.3461104684505121E-2</v>
      </c>
      <c r="K3393" s="44">
        <f>IFERROR(_xll.qlIndexFixing(Index3M,H3393,TRUE,_xll.ohTrigger(RecalcTrigger,Trigger3M)),NA())</f>
        <v>1.3830428939417792E-2</v>
      </c>
      <c r="L3393" s="44">
        <f>IFERROR(_xll.qlIndexFixing(Index6M,$H3393,TRUE,_xll.ohTrigger(RecalcTrigger,Trigger6M)),NA())</f>
        <v>1.3648266225567408E-2</v>
      </c>
      <c r="M3393" s="183">
        <f>IFERROR(_xll.qlIndexFixing(Index1Y,$H3393,TRUE,_xll.ohTrigger(RecalcTrigger,Trigger1Y)),NA())</f>
        <v>1.417044414059403E-2</v>
      </c>
      <c r="N3393" s="182">
        <f>IFERROR(_xll.qlIndexFixing(ONIndex1M,I3393,TRUE,_xll.ohTrigger(RecalcTrigger,Trigger1M)),NA())</f>
        <v>1.3450011825968389E-2</v>
      </c>
      <c r="O3393" s="44">
        <f>IFERROR(_xll.qlIndexFixing(ONIndex3M,I3393,TRUE,_xll.ohTrigger(RecalcTrigger,Trigger3M)),NA())</f>
        <v>1.3789437897937518E-2</v>
      </c>
      <c r="P3393" s="44">
        <f>IFERROR(_xll.qlIndexFixing(ONIndex6M,I3393,TRUE,_xll.ohTrigger(RecalcTrigger,Trigger6M)),NA())</f>
        <v>1.3581190925870956E-2</v>
      </c>
      <c r="Q3393" s="183">
        <f>IFERROR(_xll.qlIndexFixing(ONIndex1Y,I3393,TRUE,_xll.ohTrigger(RecalcTrigger,Trigger1Y)),NA())</f>
        <v>1.401497654345718E-2</v>
      </c>
    </row>
    <row r="3394" spans="2:17" x14ac:dyDescent="0.2">
      <c r="B3394" s="39" t="s">
        <v>42</v>
      </c>
      <c r="D3394" s="42">
        <f>_xll.qlCalendarAdvance(Calendar,$D3393,B3394,"f",FALSE)</f>
        <v>63269</v>
      </c>
      <c r="E3394" s="177">
        <f>_xll.qlInterestRateIndexValueDate(IndexON,D3394)</f>
        <v>63269</v>
      </c>
      <c r="F3394" s="193">
        <f>IFERROR(_xll.qlIndexFixing(IndexON,D3394,TRUE,_xll.ohTrigger(RecalcTrigger,TriggerON)),NA())</f>
        <v>1.3457133515526465E-2</v>
      </c>
      <c r="H3394" s="42">
        <f>_xll.qlCalendarAdvance(Calendar,$H3393,B3394,"f",FALSE)</f>
        <v>63269</v>
      </c>
      <c r="I3394" s="177">
        <f>_xll.qlInterestRateIndexValueDate(Index1M,$H3394)</f>
        <v>63271</v>
      </c>
      <c r="J3394" s="182">
        <f>IFERROR(_xll.qlIndexFixing(Index1M,$H3394,TRUE,_xll.ohTrigger(RecalcTrigger,Trigger1M)),NA())</f>
        <v>1.3463103977246482E-2</v>
      </c>
      <c r="K3394" s="44">
        <f>IFERROR(_xll.qlIndexFixing(Index3M,H3394,TRUE,_xll.ohTrigger(RecalcTrigger,Trigger3M)),NA())</f>
        <v>1.3833242865211906E-2</v>
      </c>
      <c r="L3394" s="44">
        <f>IFERROR(_xll.qlIndexFixing(Index6M,$H3394,TRUE,_xll.ohTrigger(RecalcTrigger,Trigger6M)),NA())</f>
        <v>1.3649755189190343E-2</v>
      </c>
      <c r="M3394" s="183">
        <f>IFERROR(_xll.qlIndexFixing(Index1Y,$H3394,TRUE,_xll.ohTrigger(RecalcTrigger,Trigger1Y)),NA())</f>
        <v>1.4172472026741472E-2</v>
      </c>
      <c r="N3394" s="182">
        <f>IFERROR(_xll.qlIndexFixing(ONIndex1M,I3394,TRUE,_xll.ohTrigger(RecalcTrigger,Trigger1M)),NA())</f>
        <v>1.3452603819708031E-2</v>
      </c>
      <c r="O3394" s="44">
        <f>IFERROR(_xll.qlIndexFixing(ONIndex3M,I3394,TRUE,_xll.ohTrigger(RecalcTrigger,Trigger3M)),NA())</f>
        <v>1.3793180717911468E-2</v>
      </c>
      <c r="P3394" s="44">
        <f>IFERROR(_xll.qlIndexFixing(ONIndex6M,I3394,TRUE,_xll.ohTrigger(RecalcTrigger,Trigger6M)),NA())</f>
        <v>1.3583300668891241E-2</v>
      </c>
      <c r="Q3394" s="183">
        <f>IFERROR(_xll.qlIndexFixing(ONIndex1Y,I3394,TRUE,_xll.ohTrigger(RecalcTrigger,Trigger1Y)),NA())</f>
        <v>1.4018134220776801E-2</v>
      </c>
    </row>
    <row r="3395" spans="2:17" x14ac:dyDescent="0.2">
      <c r="B3395" s="39" t="s">
        <v>42</v>
      </c>
      <c r="D3395" s="42">
        <f>_xll.qlCalendarAdvance(Calendar,$D3394,B3395,"f",FALSE)</f>
        <v>63276</v>
      </c>
      <c r="E3395" s="177">
        <f>_xll.qlInterestRateIndexValueDate(IndexON,D3395)</f>
        <v>63276</v>
      </c>
      <c r="F3395" s="193">
        <f>IFERROR(_xll.qlIndexFixing(IndexON,D3395,TRUE,_xll.ohTrigger(RecalcTrigger,TriggerON)),NA())</f>
        <v>1.3458928746610255E-2</v>
      </c>
      <c r="H3395" s="42">
        <f>_xll.qlCalendarAdvance(Calendar,$H3394,B3395,"f",FALSE)</f>
        <v>63276</v>
      </c>
      <c r="I3395" s="177">
        <f>_xll.qlInterestRateIndexValueDate(Index1M,$H3395)</f>
        <v>63278</v>
      </c>
      <c r="J3395" s="182">
        <f>IFERROR(_xll.qlIndexFixing(Index1M,$H3395,TRUE,_xll.ohTrigger(RecalcTrigger,Trigger1M)),NA())</f>
        <v>1.3463912841121153E-2</v>
      </c>
      <c r="K3395" s="44">
        <f>IFERROR(_xll.qlIndexFixing(Index3M,H3395,TRUE,_xll.ohTrigger(RecalcTrigger,Trigger3M)),NA())</f>
        <v>1.3836038179267785E-2</v>
      </c>
      <c r="L3395" s="44">
        <f>IFERROR(_xll.qlIndexFixing(Index6M,$H3395,TRUE,_xll.ohTrigger(RecalcTrigger,Trigger6M)),NA())</f>
        <v>1.3650153661863985E-2</v>
      </c>
      <c r="M3395" s="183">
        <f>IFERROR(_xll.qlIndexFixing(Index1Y,$H3395,TRUE,_xll.ohTrigger(RecalcTrigger,Trigger1Y)),NA())</f>
        <v>1.4174481353530373E-2</v>
      </c>
      <c r="N3395" s="182">
        <f>IFERROR(_xll.qlIndexFixing(ONIndex1M,I3395,TRUE,_xll.ohTrigger(RecalcTrigger,Trigger1M)),NA())</f>
        <v>1.345403477242435E-2</v>
      </c>
      <c r="O3395" s="44">
        <f>IFERROR(_xll.qlIndexFixing(ONIndex3M,I3395,TRUE,_xll.ohTrigger(RecalcTrigger,Trigger3M)),NA())</f>
        <v>1.3795246932790661E-2</v>
      </c>
      <c r="P3395" s="44">
        <f>IFERROR(_xll.qlIndexFixing(ONIndex6M,I3395,TRUE,_xll.ohTrigger(RecalcTrigger,Trigger6M)),NA())</f>
        <v>1.3584463589690898E-2</v>
      </c>
      <c r="Q3395" s="183">
        <f>IFERROR(_xll.qlIndexFixing(ONIndex1Y,I3395,TRUE,_xll.ohTrigger(RecalcTrigger,Trigger1Y)),NA())</f>
        <v>1.4019875911488455E-2</v>
      </c>
    </row>
    <row r="3396" spans="2:17" x14ac:dyDescent="0.2">
      <c r="B3396" s="39" t="s">
        <v>42</v>
      </c>
      <c r="D3396" s="42">
        <f>_xll.qlCalendarAdvance(Calendar,$D3395,B3396,"f",FALSE)</f>
        <v>63283</v>
      </c>
      <c r="E3396" s="177">
        <f>_xll.qlInterestRateIndexValueDate(IndexON,D3396)</f>
        <v>63283</v>
      </c>
      <c r="F3396" s="193">
        <f>IFERROR(_xll.qlIndexFixing(IndexON,D3396,TRUE,_xll.ohTrigger(RecalcTrigger,TriggerON)),NA())</f>
        <v>1.3460712701833799E-2</v>
      </c>
      <c r="H3396" s="42">
        <f>_xll.qlCalendarAdvance(Calendar,$H3395,B3396,"f",FALSE)</f>
        <v>63283</v>
      </c>
      <c r="I3396" s="177">
        <f>_xll.qlInterestRateIndexValueDate(Index1M,$H3396)</f>
        <v>63285</v>
      </c>
      <c r="J3396" s="182">
        <f>IFERROR(_xll.qlIndexFixing(Index1M,$H3396,TRUE,_xll.ohTrigger(RecalcTrigger,Trigger1M)),NA())</f>
        <v>1.3467064424336761E-2</v>
      </c>
      <c r="K3396" s="44">
        <f>IFERROR(_xll.qlIndexFixing(Index3M,H3396,TRUE,_xll.ohTrigger(RecalcTrigger,Trigger3M)),NA())</f>
        <v>1.3838354376775164E-2</v>
      </c>
      <c r="L3396" s="44">
        <f>IFERROR(_xll.qlIndexFixing(Index6M,$H3396,TRUE,_xll.ohTrigger(RecalcTrigger,Trigger6M)),NA())</f>
        <v>1.3651618956710757E-2</v>
      </c>
      <c r="M3396" s="183">
        <f>IFERROR(_xll.qlIndexFixing(Index1Y,$H3396,TRUE,_xll.ohTrigger(RecalcTrigger,Trigger1Y)),NA())</f>
        <v>1.4176472092944564E-2</v>
      </c>
      <c r="N3396" s="182">
        <f>IFERROR(_xll.qlIndexFixing(ONIndex1M,I3396,TRUE,_xll.ohTrigger(RecalcTrigger,Trigger1M)),NA())</f>
        <v>1.3456027237017665E-2</v>
      </c>
      <c r="O3396" s="44">
        <f>IFERROR(_xll.qlIndexFixing(ONIndex3M,I3396,TRUE,_xll.ohTrigger(RecalcTrigger,Trigger3M)),NA())</f>
        <v>1.37981238536522E-2</v>
      </c>
      <c r="P3396" s="44">
        <f>IFERROR(_xll.qlIndexFixing(ONIndex6M,I3396,TRUE,_xll.ohTrigger(RecalcTrigger,Trigger6M)),NA())</f>
        <v>1.3586080671039724E-2</v>
      </c>
      <c r="Q3396" s="183">
        <f>IFERROR(_xll.qlIndexFixing(ONIndex1Y,I3396,TRUE,_xll.ohTrigger(RecalcTrigger,Trigger1Y)),NA())</f>
        <v>1.4022299165565855E-2</v>
      </c>
    </row>
    <row r="3397" spans="2:17" x14ac:dyDescent="0.2">
      <c r="B3397" s="39" t="s">
        <v>42</v>
      </c>
      <c r="D3397" s="42">
        <f>_xll.qlCalendarAdvance(Calendar,$D3396,B3397,"f",FALSE)</f>
        <v>63290</v>
      </c>
      <c r="E3397" s="177">
        <f>_xll.qlInterestRateIndexValueDate(IndexON,D3397)</f>
        <v>63290</v>
      </c>
      <c r="F3397" s="193">
        <f>IFERROR(_xll.qlIndexFixing(IndexON,D3397,TRUE,_xll.ohTrigger(RecalcTrigger,TriggerON)),NA())</f>
        <v>1.3462485363611165E-2</v>
      </c>
      <c r="H3397" s="42">
        <f>_xll.qlCalendarAdvance(Calendar,$H3396,B3397,"f",FALSE)</f>
        <v>63290</v>
      </c>
      <c r="I3397" s="177">
        <f>_xll.qlInterestRateIndexValueDate(Index1M,$H3397)</f>
        <v>63292</v>
      </c>
      <c r="J3397" s="182">
        <f>IFERROR(_xll.qlIndexFixing(Index1M,$H3397,TRUE,_xll.ohTrigger(RecalcTrigger,Trigger1M)),NA())</f>
        <v>1.3469025539057378E-2</v>
      </c>
      <c r="K3397" s="44">
        <f>IFERROR(_xll.qlIndexFixing(Index3M,H3397,TRUE,_xll.ohTrigger(RecalcTrigger,Trigger3M)),NA())</f>
        <v>1.3841113613849591E-2</v>
      </c>
      <c r="L3397" s="44">
        <f>IFERROR(_xll.qlIndexFixing(Index6M,$H3397,TRUE,_xll.ohTrigger(RecalcTrigger,Trigger6M)),NA())</f>
        <v>1.3653071052762027E-2</v>
      </c>
      <c r="M3397" s="183">
        <f>IFERROR(_xll.qlIndexFixing(Index1Y,$H3397,TRUE,_xll.ohTrigger(RecalcTrigger,Trigger1Y)),NA())</f>
        <v>1.418006933193673E-2</v>
      </c>
      <c r="N3397" s="182">
        <f>IFERROR(_xll.qlIndexFixing(ONIndex1M,I3397,TRUE,_xll.ohTrigger(RecalcTrigger,Trigger1M)),NA())</f>
        <v>1.3458007002649097E-2</v>
      </c>
      <c r="O3397" s="44">
        <f>IFERROR(_xll.qlIndexFixing(ONIndex3M,I3397,TRUE,_xll.ohTrigger(RecalcTrigger,Trigger3M)),NA())</f>
        <v>1.3800982338381118E-2</v>
      </c>
      <c r="P3397" s="44">
        <f>IFERROR(_xll.qlIndexFixing(ONIndex6M,I3397,TRUE,_xll.ohTrigger(RecalcTrigger,Trigger6M)),NA())</f>
        <v>1.3587684892035767E-2</v>
      </c>
      <c r="Q3397" s="183">
        <f>IFERROR(_xll.qlIndexFixing(ONIndex1Y,I3397,TRUE,_xll.ohTrigger(RecalcTrigger,Trigger1Y)),NA())</f>
        <v>1.4024704762967133E-2</v>
      </c>
    </row>
    <row r="3398" spans="2:17" x14ac:dyDescent="0.2">
      <c r="B3398" s="39" t="s">
        <v>42</v>
      </c>
      <c r="D3398" s="42">
        <f>_xll.qlCalendarAdvance(Calendar,$D3397,B3398,"f",FALSE)</f>
        <v>63297</v>
      </c>
      <c r="E3398" s="177">
        <f>_xll.qlInterestRateIndexValueDate(IndexON,D3398)</f>
        <v>63297</v>
      </c>
      <c r="F3398" s="193">
        <f>IFERROR(_xll.qlIndexFixing(IndexON,D3398,TRUE,_xll.ohTrigger(RecalcTrigger,TriggerON)),NA())</f>
        <v>1.3464246714436356E-2</v>
      </c>
      <c r="H3398" s="42">
        <f>_xll.qlCalendarAdvance(Calendar,$H3397,B3398,"f",FALSE)</f>
        <v>63297</v>
      </c>
      <c r="I3398" s="177">
        <f>_xll.qlInterestRateIndexValueDate(Index1M,$H3398)</f>
        <v>63299</v>
      </c>
      <c r="J3398" s="182">
        <f>IFERROR(_xll.qlIndexFixing(Index1M,$H3398,TRUE,_xll.ohTrigger(RecalcTrigger,Trigger1M)),NA())</f>
        <v>1.3470973888131954E-2</v>
      </c>
      <c r="K3398" s="44">
        <f>IFERROR(_xll.qlIndexFixing(Index3M,H3398,TRUE,_xll.ohTrigger(RecalcTrigger,Trigger3M)),NA())</f>
        <v>1.3843854155350577E-2</v>
      </c>
      <c r="L3398" s="44">
        <f>IFERROR(_xll.qlIndexFixing(Index6M,$H3398,TRUE,_xll.ohTrigger(RecalcTrigger,Trigger6M)),NA())</f>
        <v>1.3654509929812323E-2</v>
      </c>
      <c r="M3398" s="183">
        <f>IFERROR(_xll.qlIndexFixing(Index1Y,$H3398,TRUE,_xll.ohTrigger(RecalcTrigger,Trigger1Y)),NA())</f>
        <v>1.4180397697586573E-2</v>
      </c>
      <c r="N3398" s="182">
        <f>IFERROR(_xll.qlIndexFixing(ONIndex1M,I3398,TRUE,_xll.ohTrigger(RecalcTrigger,Trigger1M)),NA())</f>
        <v>1.3459974049654377E-2</v>
      </c>
      <c r="O3398" s="44">
        <f>IFERROR(_xll.qlIndexFixing(ONIndex3M,I3398,TRUE,_xll.ohTrigger(RecalcTrigger,Trigger3M)),NA())</f>
        <v>1.3803822358600115E-2</v>
      </c>
      <c r="P3398" s="44">
        <f>IFERROR(_xll.qlIndexFixing(ONIndex6M,I3398,TRUE,_xll.ohTrigger(RecalcTrigger,Trigger6M)),NA())</f>
        <v>1.3589276232695013E-2</v>
      </c>
      <c r="Q3398" s="183">
        <f>IFERROR(_xll.qlIndexFixing(ONIndex1Y,I3398,TRUE,_xll.ohTrigger(RecalcTrigger,Trigger1Y)),NA())</f>
        <v>1.4027092676274222E-2</v>
      </c>
    </row>
    <row r="3399" spans="2:17" x14ac:dyDescent="0.2">
      <c r="B3399" s="39" t="s">
        <v>42</v>
      </c>
      <c r="D3399" s="42">
        <f>_xll.qlCalendarAdvance(Calendar,$D3398,B3399,"f",FALSE)</f>
        <v>63304</v>
      </c>
      <c r="E3399" s="177">
        <f>_xll.qlInterestRateIndexValueDate(IndexON,D3399)</f>
        <v>63304</v>
      </c>
      <c r="F3399" s="193">
        <f>IFERROR(_xll.qlIndexFixing(IndexON,D3399,TRUE,_xll.ohTrigger(RecalcTrigger,TriggerON)),NA())</f>
        <v>1.3465996736563568E-2</v>
      </c>
      <c r="H3399" s="42">
        <f>_xll.qlCalendarAdvance(Calendar,$H3398,B3399,"f",FALSE)</f>
        <v>63304</v>
      </c>
      <c r="I3399" s="177">
        <f>_xll.qlInterestRateIndexValueDate(Index1M,$H3399)</f>
        <v>63306</v>
      </c>
      <c r="J3399" s="182">
        <f>IFERROR(_xll.qlIndexFixing(Index1M,$H3399,TRUE,_xll.ohTrigger(RecalcTrigger,Trigger1M)),NA())</f>
        <v>1.3472909451753834E-2</v>
      </c>
      <c r="K3399" s="44">
        <f>IFERROR(_xll.qlIndexFixing(Index3M,H3399,TRUE,_xll.ohTrigger(RecalcTrigger,Trigger3M)),NA())</f>
        <v>1.3846575972415058E-2</v>
      </c>
      <c r="L3399" s="44">
        <f>IFERROR(_xll.qlIndexFixing(Index6M,$H3399,TRUE,_xll.ohTrigger(RecalcTrigger,Trigger6M)),NA())</f>
        <v>1.3655935567658348E-2</v>
      </c>
      <c r="M3399" s="183">
        <f>IFERROR(_xll.qlIndexFixing(Index1Y,$H3399,TRUE,_xll.ohTrigger(RecalcTrigger,Trigger1Y)),NA())</f>
        <v>1.4182332506785786E-2</v>
      </c>
      <c r="N3399" s="182">
        <f>IFERROR(_xll.qlIndexFixing(ONIndex1M,I3399,TRUE,_xll.ohTrigger(RecalcTrigger,Trigger1M)),NA())</f>
        <v>1.3462206503955798E-2</v>
      </c>
      <c r="O3399" s="44">
        <f>IFERROR(_xll.qlIndexFixing(ONIndex3M,I3399,TRUE,_xll.ohTrigger(RecalcTrigger,Trigger3M)),NA())</f>
        <v>1.3807045449034661E-2</v>
      </c>
      <c r="P3399" s="44">
        <f>IFERROR(_xll.qlIndexFixing(ONIndex6M,I3399,TRUE,_xll.ohTrigger(RecalcTrigger,Trigger6M)),NA())</f>
        <v>1.3591079110142346E-2</v>
      </c>
      <c r="Q3399" s="183">
        <f>IFERROR(_xll.qlIndexFixing(ONIndex1Y,I3399,TRUE,_xll.ohTrigger(RecalcTrigger,Trigger1Y)),NA())</f>
        <v>1.4029800030614936E-2</v>
      </c>
    </row>
    <row r="3400" spans="2:17" x14ac:dyDescent="0.2">
      <c r="B3400" s="39" t="s">
        <v>42</v>
      </c>
      <c r="D3400" s="42">
        <f>_xll.qlCalendarAdvance(Calendar,$D3399,B3400,"f",FALSE)</f>
        <v>63311</v>
      </c>
      <c r="E3400" s="177">
        <f>_xll.qlInterestRateIndexValueDate(IndexON,D3400)</f>
        <v>63311</v>
      </c>
      <c r="F3400" s="193">
        <f>IFERROR(_xll.qlIndexFixing(IndexON,D3400,TRUE,_xll.ohTrigger(RecalcTrigger,TriggerON)),NA())</f>
        <v>1.3467735412406867E-2</v>
      </c>
      <c r="H3400" s="42">
        <f>_xll.qlCalendarAdvance(Calendar,$H3399,B3400,"f",FALSE)</f>
        <v>63311</v>
      </c>
      <c r="I3400" s="177">
        <f>_xll.qlInterestRateIndexValueDate(Index1M,$H3400)</f>
        <v>63313</v>
      </c>
      <c r="J3400" s="182">
        <f>IFERROR(_xll.qlIndexFixing(Index1M,$H3400,TRUE,_xll.ohTrigger(RecalcTrigger,Trigger1M)),NA())</f>
        <v>1.3474832210106369E-2</v>
      </c>
      <c r="K3400" s="44">
        <f>IFERROR(_xll.qlIndexFixing(Index3M,H3400,TRUE,_xll.ohTrigger(RecalcTrigger,Trigger3M)),NA())</f>
        <v>1.3849734563230418E-2</v>
      </c>
      <c r="L3400" s="44">
        <f>IFERROR(_xll.qlIndexFixing(Index6M,$H3400,TRUE,_xll.ohTrigger(RecalcTrigger,Trigger6M)),NA())</f>
        <v>1.3658411815685972E-2</v>
      </c>
      <c r="M3400" s="183">
        <f>IFERROR(_xll.qlIndexFixing(Index1Y,$H3400,TRUE,_xll.ohTrigger(RecalcTrigger,Trigger1Y)),NA())</f>
        <v>1.4184248616552857E-2</v>
      </c>
      <c r="N3400" s="182">
        <f>IFERROR(_xll.qlIndexFixing(ONIndex1M,I3400,TRUE,_xll.ohTrigger(RecalcTrigger,Trigger1M)),NA())</f>
        <v>1.3463869908250103E-2</v>
      </c>
      <c r="O3400" s="44">
        <f>IFERROR(_xll.qlIndexFixing(ONIndex3M,I3400,TRUE,_xll.ohTrigger(RecalcTrigger,Trigger3M)),NA())</f>
        <v>1.3809446889680999E-2</v>
      </c>
      <c r="P3400" s="44">
        <f>IFERROR(_xll.qlIndexFixing(ONIndex6M,I3400,TRUE,_xll.ohTrigger(RecalcTrigger,Trigger6M)),NA())</f>
        <v>1.3592420192747312E-2</v>
      </c>
      <c r="Q3400" s="183">
        <f>IFERROR(_xll.qlIndexFixing(ONIndex1Y,I3400,TRUE,_xll.ohTrigger(RecalcTrigger,Trigger1Y)),NA())</f>
        <v>1.403181534037401E-2</v>
      </c>
    </row>
    <row r="3401" spans="2:17" x14ac:dyDescent="0.2">
      <c r="B3401" s="39" t="s">
        <v>42</v>
      </c>
      <c r="D3401" s="42">
        <f>_xll.qlCalendarAdvance(Calendar,$D3400,B3401,"f",FALSE)</f>
        <v>63318</v>
      </c>
      <c r="E3401" s="177">
        <f>_xll.qlInterestRateIndexValueDate(IndexON,D3401)</f>
        <v>63318</v>
      </c>
      <c r="F3401" s="193">
        <f>IFERROR(_xll.qlIndexFixing(IndexON,D3401,TRUE,_xll.ohTrigger(RecalcTrigger,TriggerON)),NA())</f>
        <v>1.3469462724300385E-2</v>
      </c>
      <c r="H3401" s="42">
        <f>_xll.qlCalendarAdvance(Calendar,$H3400,B3401,"f",FALSE)</f>
        <v>63318</v>
      </c>
      <c r="I3401" s="177">
        <f>_xll.qlInterestRateIndexValueDate(Index1M,$H3401)</f>
        <v>63320</v>
      </c>
      <c r="J3401" s="182">
        <f>IFERROR(_xll.qlIndexFixing(Index1M,$H3401,TRUE,_xll.ohTrigger(RecalcTrigger,Trigger1M)),NA())</f>
        <v>1.3476742143375409E-2</v>
      </c>
      <c r="K3401" s="44">
        <f>IFERROR(_xll.qlIndexFixing(Index3M,H3401,TRUE,_xll.ohTrigger(RecalcTrigger,Trigger3M)),NA())</f>
        <v>1.3852417600710433E-2</v>
      </c>
      <c r="L3401" s="44">
        <f>IFERROR(_xll.qlIndexFixing(Index6M,$H3401,TRUE,_xll.ohTrigger(RecalcTrigger,Trigger6M)),NA())</f>
        <v>1.3659808205627283E-2</v>
      </c>
      <c r="M3401" s="183">
        <f>IFERROR(_xll.qlIndexFixing(Index1Y,$H3401,TRUE,_xll.ohTrigger(RecalcTrigger,Trigger1Y)),NA())</f>
        <v>1.4186145998875348E-2</v>
      </c>
      <c r="N3401" s="182">
        <f>IFERROR(_xll.qlIndexFixing(ONIndex1M,I3401,TRUE,_xll.ohTrigger(RecalcTrigger,Trigger1M)),NA())</f>
        <v>1.3465798680512009E-2</v>
      </c>
      <c r="O3401" s="44">
        <f>IFERROR(_xll.qlIndexFixing(ONIndex3M,I3401,TRUE,_xll.ohTrigger(RecalcTrigger,Trigger3M)),NA())</f>
        <v>1.3812231343228731E-2</v>
      </c>
      <c r="P3401" s="44">
        <f>IFERROR(_xll.qlIndexFixing(ONIndex6M,I3401,TRUE,_xll.ohTrigger(RecalcTrigger,Trigger6M)),NA())</f>
        <v>1.3593972771932528E-2</v>
      </c>
      <c r="Q3401" s="183">
        <f>IFERROR(_xll.qlIndexFixing(ONIndex1Y,I3401,TRUE,_xll.ohTrigger(RecalcTrigger,Trigger1Y)),NA())</f>
        <v>1.4034150036170701E-2</v>
      </c>
    </row>
    <row r="3402" spans="2:17" x14ac:dyDescent="0.2">
      <c r="B3402" s="39" t="s">
        <v>42</v>
      </c>
      <c r="D3402" s="42">
        <f>_xll.qlCalendarAdvance(Calendar,$D3401,B3402,"f",FALSE)</f>
        <v>63325</v>
      </c>
      <c r="E3402" s="177">
        <f>_xll.qlInterestRateIndexValueDate(IndexON,D3402)</f>
        <v>63325</v>
      </c>
      <c r="F3402" s="193">
        <f>IFERROR(_xll.qlIndexFixing(IndexON,D3402,TRUE,_xll.ohTrigger(RecalcTrigger,TriggerON)),NA())</f>
        <v>1.3471178654818061E-2</v>
      </c>
      <c r="H3402" s="42">
        <f>_xll.qlCalendarAdvance(Calendar,$H3401,B3402,"f",FALSE)</f>
        <v>63325</v>
      </c>
      <c r="I3402" s="177">
        <f>_xll.qlInterestRateIndexValueDate(Index1M,$H3402)</f>
        <v>63327</v>
      </c>
      <c r="J3402" s="182">
        <f>IFERROR(_xll.qlIndexFixing(Index1M,$H3402,TRUE,_xll.ohTrigger(RecalcTrigger,Trigger1M)),NA())</f>
        <v>1.3478639231739309E-2</v>
      </c>
      <c r="K3402" s="44">
        <f>IFERROR(_xll.qlIndexFixing(Index3M,H3402,TRUE,_xll.ohTrigger(RecalcTrigger,Trigger3M)),NA())</f>
        <v>1.3855081824402529E-2</v>
      </c>
      <c r="L3402" s="44">
        <f>IFERROR(_xll.qlIndexFixing(Index6M,$H3402,TRUE,_xll.ohTrigger(RecalcTrigger,Trigger6M)),NA())</f>
        <v>1.3661191289928994E-2</v>
      </c>
      <c r="M3402" s="183">
        <f>IFERROR(_xll.qlIndexFixing(Index1Y,$H3402,TRUE,_xll.ohTrigger(RecalcTrigger,Trigger1Y)),NA())</f>
        <v>1.418802462574191E-2</v>
      </c>
      <c r="N3402" s="182">
        <f>IFERROR(_xll.qlIndexFixing(ONIndex1M,I3402,TRUE,_xll.ohTrigger(RecalcTrigger,Trigger1M)),NA())</f>
        <v>1.3467714654931129E-2</v>
      </c>
      <c r="O3402" s="44">
        <f>IFERROR(_xll.qlIndexFixing(ONIndex3M,I3402,TRUE,_xll.ohTrigger(RecalcTrigger,Trigger3M)),NA())</f>
        <v>1.381499721715862E-2</v>
      </c>
      <c r="P3402" s="44">
        <f>IFERROR(_xll.qlIndexFixing(ONIndex6M,I3402,TRUE,_xll.ohTrigger(RecalcTrigger,Trigger6M)),NA())</f>
        <v>1.3595512390685016E-2</v>
      </c>
      <c r="Q3402" s="183">
        <f>IFERROR(_xll.qlIndexFixing(ONIndex1Y,I3402,TRUE,_xll.ohTrigger(RecalcTrigger,Trigger1Y)),NA())</f>
        <v>1.4036466937801251E-2</v>
      </c>
    </row>
    <row r="3403" spans="2:17" x14ac:dyDescent="0.2">
      <c r="B3403" s="39" t="s">
        <v>42</v>
      </c>
      <c r="D3403" s="42">
        <f>_xll.qlCalendarAdvance(Calendar,$D3402,B3403,"f",FALSE)</f>
        <v>63332</v>
      </c>
      <c r="E3403" s="177">
        <f>_xll.qlInterestRateIndexValueDate(IndexON,D3403)</f>
        <v>63332</v>
      </c>
      <c r="F3403" s="193">
        <f>IFERROR(_xll.qlIndexFixing(IndexON,D3403,TRUE,_xll.ohTrigger(RecalcTrigger,TriggerON)),NA())</f>
        <v>1.3472883186134155E-2</v>
      </c>
      <c r="H3403" s="42">
        <f>_xll.qlCalendarAdvance(Calendar,$H3402,B3403,"f",FALSE)</f>
        <v>63332</v>
      </c>
      <c r="I3403" s="177">
        <f>_xll.qlInterestRateIndexValueDate(Index1M,$H3403)</f>
        <v>63334</v>
      </c>
      <c r="J3403" s="182">
        <f>IFERROR(_xll.qlIndexFixing(Index1M,$H3403,TRUE,_xll.ohTrigger(RecalcTrigger,Trigger1M)),NA())</f>
        <v>1.3480523455391413E-2</v>
      </c>
      <c r="K3403" s="44">
        <f>IFERROR(_xll.qlIndexFixing(Index3M,H3403,TRUE,_xll.ohTrigger(RecalcTrigger,Trigger3M)),NA())</f>
        <v>1.3857727205444577E-2</v>
      </c>
      <c r="L3403" s="44">
        <f>IFERROR(_xll.qlIndexFixing(Index6M,$H3403,TRUE,_xll.ohTrigger(RecalcTrigger,Trigger6M)),NA())</f>
        <v>1.3662561048385332E-2</v>
      </c>
      <c r="M3403" s="183">
        <f>IFERROR(_xll.qlIndexFixing(Index1Y,$H3403,TRUE,_xll.ohTrigger(RecalcTrigger,Trigger1Y)),NA())</f>
        <v>1.4189884469141855E-2</v>
      </c>
      <c r="N3403" s="182">
        <f>IFERROR(_xll.qlIndexFixing(ONIndex1M,I3403,TRUE,_xll.ohTrigger(RecalcTrigger,Trigger1M)),NA())</f>
        <v>1.3469617811763257E-2</v>
      </c>
      <c r="O3403" s="44">
        <f>IFERROR(_xll.qlIndexFixing(ONIndex3M,I3403,TRUE,_xll.ohTrigger(RecalcTrigger,Trigger3M)),NA())</f>
        <v>1.3817744482693683E-2</v>
      </c>
      <c r="P3403" s="44">
        <f>IFERROR(_xll.qlIndexFixing(ONIndex6M,I3403,TRUE,_xll.ohTrigger(RecalcTrigger,Trigger6M)),NA())</f>
        <v>1.3597039028860891E-2</v>
      </c>
      <c r="Q3403" s="183">
        <f>IFERROR(_xll.qlIndexFixing(ONIndex1Y,I3403,TRUE,_xll.ohTrigger(RecalcTrigger,Trigger1Y)),NA())</f>
        <v>1.4038766017607784E-2</v>
      </c>
    </row>
    <row r="3404" spans="2:17" x14ac:dyDescent="0.2">
      <c r="B3404" s="39" t="s">
        <v>42</v>
      </c>
      <c r="D3404" s="42">
        <f>_xll.qlCalendarAdvance(Calendar,$D3403,B3404,"f",FALSE)</f>
        <v>63339</v>
      </c>
      <c r="E3404" s="177">
        <f>_xll.qlInterestRateIndexValueDate(IndexON,D3404)</f>
        <v>63339</v>
      </c>
      <c r="F3404" s="193">
        <f>IFERROR(_xll.qlIndexFixing(IndexON,D3404,TRUE,_xll.ohTrigger(RecalcTrigger,TriggerON)),NA())</f>
        <v>1.3474576300662733E-2</v>
      </c>
      <c r="H3404" s="42">
        <f>_xll.qlCalendarAdvance(Calendar,$H3403,B3404,"f",FALSE)</f>
        <v>63339</v>
      </c>
      <c r="I3404" s="177">
        <f>_xll.qlInterestRateIndexValueDate(Index1M,$H3404)</f>
        <v>63341</v>
      </c>
      <c r="J3404" s="182">
        <f>IFERROR(_xll.qlIndexFixing(Index1M,$H3404,TRUE,_xll.ohTrigger(RecalcTrigger,Trigger1M)),NA())</f>
        <v>1.3482394794510077E-2</v>
      </c>
      <c r="K3404" s="44">
        <f>IFERROR(_xll.qlIndexFixing(Index3M,H3404,TRUE,_xll.ohTrigger(RecalcTrigger,Trigger3M)),NA())</f>
        <v>1.3860353714972707E-2</v>
      </c>
      <c r="L3404" s="44">
        <f>IFERROR(_xll.qlIndexFixing(Index6M,$H3404,TRUE,_xll.ohTrigger(RecalcTrigger,Trigger6M)),NA())</f>
        <v>1.3662864461674707E-2</v>
      </c>
      <c r="M3404" s="183">
        <f>IFERROR(_xll.qlIndexFixing(Index1Y,$H3404,TRUE,_xll.ohTrigger(RecalcTrigger,Trigger1Y)),NA())</f>
        <v>1.4191725501065369E-2</v>
      </c>
      <c r="N3404" s="182">
        <f>IFERROR(_xll.qlIndexFixing(ONIndex1M,I3404,TRUE,_xll.ohTrigger(RecalcTrigger,Trigger1M)),NA())</f>
        <v>1.3471508131024379E-2</v>
      </c>
      <c r="O3404" s="44">
        <f>IFERROR(_xll.qlIndexFixing(ONIndex3M,I3404,TRUE,_xll.ohTrigger(RecalcTrigger,Trigger3M)),NA())</f>
        <v>1.3820473111056941E-2</v>
      </c>
      <c r="P3404" s="44">
        <f>IFERROR(_xll.qlIndexFixing(ONIndex6M,I3404,TRUE,_xll.ohTrigger(RecalcTrigger,Trigger6M)),NA())</f>
        <v>1.3598552666316266E-2</v>
      </c>
      <c r="Q3404" s="183">
        <f>IFERROR(_xll.qlIndexFixing(ONIndex1Y,I3404,TRUE,_xll.ohTrigger(RecalcTrigger,Trigger1Y)),NA())</f>
        <v>1.404104724825217E-2</v>
      </c>
    </row>
    <row r="3405" spans="2:17" x14ac:dyDescent="0.2">
      <c r="B3405" s="39" t="s">
        <v>42</v>
      </c>
      <c r="D3405" s="42">
        <f>_xll.qlCalendarAdvance(Calendar,$D3404,B3405,"f",FALSE)</f>
        <v>63346</v>
      </c>
      <c r="E3405" s="177">
        <f>_xll.qlInterestRateIndexValueDate(IndexON,D3405)</f>
        <v>63346</v>
      </c>
      <c r="F3405" s="193">
        <f>IFERROR(_xll.qlIndexFixing(IndexON,D3405,TRUE,_xll.ohTrigger(RecalcTrigger,TriggerON)),NA())</f>
        <v>1.3476257980977735E-2</v>
      </c>
      <c r="H3405" s="42">
        <f>_xll.qlCalendarAdvance(Calendar,$H3404,B3405,"f",FALSE)</f>
        <v>63346</v>
      </c>
      <c r="I3405" s="177">
        <f>_xll.qlInterestRateIndexValueDate(Index1M,$H3405)</f>
        <v>63348</v>
      </c>
      <c r="J3405" s="182">
        <f>IFERROR(_xll.qlIndexFixing(Index1M,$H3405,TRUE,_xll.ohTrigger(RecalcTrigger,Trigger1M)),NA())</f>
        <v>1.3484253229286147E-2</v>
      </c>
      <c r="K3405" s="44">
        <f>IFERROR(_xll.qlIndexFixing(Index3M,H3405,TRUE,_xll.ohTrigger(RecalcTrigger,Trigger3M)),NA())</f>
        <v>1.3862961324125659E-2</v>
      </c>
      <c r="L3405" s="44">
        <f>IFERROR(_xll.qlIndexFixing(Index6M,$H3405,TRUE,_xll.ohTrigger(RecalcTrigger,Trigger6M)),NA())</f>
        <v>1.3664210240009817E-2</v>
      </c>
      <c r="M3405" s="183">
        <f>IFERROR(_xll.qlIndexFixing(Index1Y,$H3405,TRUE,_xll.ohTrigger(RecalcTrigger,Trigger1Y)),NA())</f>
        <v>1.4193547693503733E-2</v>
      </c>
      <c r="N3405" s="182">
        <f>IFERROR(_xll.qlIndexFixing(ONIndex1M,I3405,TRUE,_xll.ohTrigger(RecalcTrigger,Trigger1M)),NA())</f>
        <v>1.3473385593290033E-2</v>
      </c>
      <c r="O3405" s="44">
        <f>IFERROR(_xll.qlIndexFixing(ONIndex3M,I3405,TRUE,_xll.ohTrigger(RecalcTrigger,Trigger3M)),NA())</f>
        <v>1.382318307371122E-2</v>
      </c>
      <c r="P3405" s="44">
        <f>IFERROR(_xll.qlIndexFixing(ONIndex6M,I3405,TRUE,_xll.ohTrigger(RecalcTrigger,Trigger6M)),NA())</f>
        <v>1.3600053283226998E-2</v>
      </c>
      <c r="Q3405" s="183">
        <f>IFERROR(_xll.qlIndexFixing(ONIndex1Y,I3405,TRUE,_xll.ohTrigger(RecalcTrigger,Trigger1Y)),NA())</f>
        <v>1.4043310602156467E-2</v>
      </c>
    </row>
    <row r="3406" spans="2:17" x14ac:dyDescent="0.2">
      <c r="B3406" s="39" t="s">
        <v>42</v>
      </c>
      <c r="D3406" s="42">
        <f>_xll.qlCalendarAdvance(Calendar,$D3405,B3406,"f",FALSE)</f>
        <v>63353</v>
      </c>
      <c r="E3406" s="177">
        <f>_xll.qlInterestRateIndexValueDate(IndexON,D3406)</f>
        <v>63353</v>
      </c>
      <c r="F3406" s="193">
        <f>IFERROR(_xll.qlIndexFixing(IndexON,D3406,TRUE,_xll.ohTrigger(RecalcTrigger,TriggerON)),NA())</f>
        <v>1.3477928209333356E-2</v>
      </c>
      <c r="H3406" s="42">
        <f>_xll.qlCalendarAdvance(Calendar,$H3405,B3406,"f",FALSE)</f>
        <v>63353</v>
      </c>
      <c r="I3406" s="177">
        <f>_xll.qlInterestRateIndexValueDate(Index1M,$H3406)</f>
        <v>63355</v>
      </c>
      <c r="J3406" s="182">
        <f>IFERROR(_xll.qlIndexFixing(Index1M,$H3406,TRUE,_xll.ohTrigger(RecalcTrigger,Trigger1M)),NA())</f>
        <v>1.3486098739897978E-2</v>
      </c>
      <c r="K3406" s="44">
        <f>IFERROR(_xll.qlIndexFixing(Index3M,H3406,TRUE,_xll.ohTrigger(RecalcTrigger,Trigger3M)),NA())</f>
        <v>1.3865550004037828E-2</v>
      </c>
      <c r="L3406" s="44">
        <f>IFERROR(_xll.qlIndexFixing(Index6M,$H3406,TRUE,_xll.ohTrigger(RecalcTrigger,Trigger6M)),NA())</f>
        <v>1.3665542637715427E-2</v>
      </c>
      <c r="M3406" s="183">
        <f>IFERROR(_xll.qlIndexFixing(Index1Y,$H3406,TRUE,_xll.ohTrigger(RecalcTrigger,Trigger1Y)),NA())</f>
        <v>1.4195351018448883E-2</v>
      </c>
      <c r="N3406" s="182">
        <f>IFERROR(_xll.qlIndexFixing(ONIndex1M,I3406,TRUE,_xll.ohTrigger(RecalcTrigger,Trigger1M)),NA())</f>
        <v>1.3475250178576204E-2</v>
      </c>
      <c r="O3406" s="44">
        <f>IFERROR(_xll.qlIndexFixing(ONIndex3M,I3406,TRUE,_xll.ohTrigger(RecalcTrigger,Trigger3M)),NA())</f>
        <v>1.382587434187954E-2</v>
      </c>
      <c r="P3406" s="44">
        <f>IFERROR(_xll.qlIndexFixing(ONIndex6M,I3406,TRUE,_xll.ohTrigger(RecalcTrigger,Trigger6M)),NA())</f>
        <v>1.3601540859449202E-2</v>
      </c>
      <c r="Q3406" s="183">
        <f>IFERROR(_xll.qlIndexFixing(ONIndex1Y,I3406,TRUE,_xll.ohTrigger(RecalcTrigger,Trigger1Y)),NA())</f>
        <v>1.4045556051902608E-2</v>
      </c>
    </row>
    <row r="3407" spans="2:17" x14ac:dyDescent="0.2">
      <c r="B3407" s="39" t="s">
        <v>42</v>
      </c>
      <c r="D3407" s="42">
        <f>_xll.qlCalendarAdvance(Calendar,$D3406,B3407,"f",FALSE)</f>
        <v>63360</v>
      </c>
      <c r="E3407" s="177">
        <f>_xll.qlInterestRateIndexValueDate(IndexON,D3407)</f>
        <v>63360</v>
      </c>
      <c r="F3407" s="193">
        <f>IFERROR(_xll.qlIndexFixing(IndexON,D3407,TRUE,_xll.ohTrigger(RecalcTrigger,TriggerON)),NA())</f>
        <v>1.3479586967983792E-2</v>
      </c>
      <c r="H3407" s="42">
        <f>_xll.qlCalendarAdvance(Calendar,$H3406,B3407,"f",FALSE)</f>
        <v>63360</v>
      </c>
      <c r="I3407" s="177">
        <f>_xll.qlInterestRateIndexValueDate(Index1M,$H3407)</f>
        <v>63362</v>
      </c>
      <c r="J3407" s="182">
        <f>IFERROR(_xll.qlIndexFixing(Index1M,$H3407,TRUE,_xll.ohTrigger(RecalcTrigger,Trigger1M)),NA())</f>
        <v>1.3487931306536416E-2</v>
      </c>
      <c r="K3407" s="44">
        <f>IFERROR(_xll.qlIndexFixing(Index3M,H3407,TRUE,_xll.ohTrigger(RecalcTrigger,Trigger3M)),NA())</f>
        <v>1.3868119725847953E-2</v>
      </c>
      <c r="L3407" s="44">
        <f>IFERROR(_xll.qlIndexFixing(Index6M,$H3407,TRUE,_xll.ohTrigger(RecalcTrigger,Trigger6M)),NA())</f>
        <v>1.3666861634588244E-2</v>
      </c>
      <c r="M3407" s="183">
        <f>IFERROR(_xll.qlIndexFixing(Index1Y,$H3407,TRUE,_xll.ohTrigger(RecalcTrigger,Trigger1Y)),NA())</f>
        <v>1.4197135447893638E-2</v>
      </c>
      <c r="N3407" s="182">
        <f>IFERROR(_xll.qlIndexFixing(ONIndex1M,I3407,TRUE,_xll.ohTrigger(RecalcTrigger,Trigger1M)),NA())</f>
        <v>1.3477101867058749E-2</v>
      </c>
      <c r="O3407" s="44">
        <f>IFERROR(_xll.qlIndexFixing(ONIndex3M,I3407,TRUE,_xll.ohTrigger(RecalcTrigger,Trigger3M)),NA())</f>
        <v>1.382854688678492E-2</v>
      </c>
      <c r="P3407" s="44">
        <f>IFERROR(_xll.qlIndexFixing(ONIndex6M,I3407,TRUE,_xll.ohTrigger(RecalcTrigger,Trigger6M)),NA())</f>
        <v>1.3603015374998861E-2</v>
      </c>
      <c r="Q3407" s="183">
        <f>IFERROR(_xll.qlIndexFixing(ONIndex1Y,I3407,TRUE,_xll.ohTrigger(RecalcTrigger,Trigger1Y)),NA())</f>
        <v>1.4047783569912653E-2</v>
      </c>
    </row>
    <row r="3408" spans="2:17" x14ac:dyDescent="0.2">
      <c r="B3408" s="39" t="s">
        <v>42</v>
      </c>
      <c r="D3408" s="42">
        <f>_xll.qlCalendarAdvance(Calendar,$D3407,B3408,"f",FALSE)</f>
        <v>63367</v>
      </c>
      <c r="E3408" s="177">
        <f>_xll.qlInterestRateIndexValueDate(IndexON,D3408)</f>
        <v>63367</v>
      </c>
      <c r="F3408" s="193">
        <f>IFERROR(_xll.qlIndexFixing(IndexON,D3408,TRUE,_xll.ohTrigger(RecalcTrigger,TriggerON)),NA())</f>
        <v>1.3481234239502982E-2</v>
      </c>
      <c r="H3408" s="42">
        <f>_xll.qlCalendarAdvance(Calendar,$H3407,B3408,"f",FALSE)</f>
        <v>63367</v>
      </c>
      <c r="I3408" s="177">
        <f>_xll.qlInterestRateIndexValueDate(Index1M,$H3408)</f>
        <v>63369</v>
      </c>
      <c r="J3408" s="182">
        <f>IFERROR(_xll.qlIndexFixing(Index1M,$H3408,TRUE,_xll.ohTrigger(RecalcTrigger,Trigger1M)),NA())</f>
        <v>1.3489750909382314E-2</v>
      </c>
      <c r="K3408" s="44">
        <f>IFERROR(_xll.qlIndexFixing(Index3M,H3408,TRUE,_xll.ohTrigger(RecalcTrigger,Trigger3M)),NA())</f>
        <v>1.387067046069477E-2</v>
      </c>
      <c r="L3408" s="44">
        <f>IFERROR(_xll.qlIndexFixing(Index6M,$H3408,TRUE,_xll.ohTrigger(RecalcTrigger,Trigger6M)),NA())</f>
        <v>1.3668167210425847E-2</v>
      </c>
      <c r="M3408" s="183">
        <f>IFERROR(_xll.qlIndexFixing(Index1Y,$H3408,TRUE,_xll.ohTrigger(RecalcTrigger,Trigger1Y)),NA())</f>
        <v>1.4198900953831686E-2</v>
      </c>
      <c r="N3408" s="182">
        <f>IFERROR(_xll.qlIndexFixing(ONIndex1M,I3408,TRUE,_xll.ohTrigger(RecalcTrigger,Trigger1M)),NA())</f>
        <v>1.3478940638993464E-2</v>
      </c>
      <c r="O3408" s="44">
        <f>IFERROR(_xll.qlIndexFixing(ONIndex3M,I3408,TRUE,_xll.ohTrigger(RecalcTrigger,Trigger3M)),NA())</f>
        <v>1.3831200679570443E-2</v>
      </c>
      <c r="P3408" s="44">
        <f>IFERROR(_xll.qlIndexFixing(ONIndex6M,I3408,TRUE,_xll.ohTrigger(RecalcTrigger,Trigger6M)),NA())</f>
        <v>1.3604476809652155E-2</v>
      </c>
      <c r="Q3408" s="183">
        <f>IFERROR(_xll.qlIndexFixing(ONIndex1Y,I3408,TRUE,_xll.ohTrigger(RecalcTrigger,Trigger1Y)),NA())</f>
        <v>1.4049993128608662E-2</v>
      </c>
    </row>
    <row r="3409" spans="2:17" x14ac:dyDescent="0.2">
      <c r="B3409" s="39" t="s">
        <v>42</v>
      </c>
      <c r="D3409" s="42">
        <f>_xll.qlCalendarAdvance(Calendar,$D3408,B3409,"f",FALSE)</f>
        <v>63374</v>
      </c>
      <c r="E3409" s="177">
        <f>_xll.qlInterestRateIndexValueDate(IndexON,D3409)</f>
        <v>63374</v>
      </c>
      <c r="F3409" s="193">
        <f>IFERROR(_xll.qlIndexFixing(IndexON,D3409,TRUE,_xll.ohTrigger(RecalcTrigger,TriggerON)),NA())</f>
        <v>1.348287000614512E-2</v>
      </c>
      <c r="H3409" s="42">
        <f>_xll.qlCalendarAdvance(Calendar,$H3408,B3409,"f",FALSE)</f>
        <v>63374</v>
      </c>
      <c r="I3409" s="177">
        <f>_xll.qlInterestRateIndexValueDate(Index1M,$H3409)</f>
        <v>63376</v>
      </c>
      <c r="J3409" s="182">
        <f>IFERROR(_xll.qlIndexFixing(Index1M,$H3409,TRUE,_xll.ohTrigger(RecalcTrigger,Trigger1M)),NA())</f>
        <v>1.3491557528619025E-2</v>
      </c>
      <c r="K3409" s="44">
        <f>IFERROR(_xll.qlIndexFixing(Index3M,H3409,TRUE,_xll.ohTrigger(RecalcTrigger,Trigger3M)),NA())</f>
        <v>1.3873202179713547E-2</v>
      </c>
      <c r="L3409" s="44">
        <f>IFERROR(_xll.qlIndexFixing(Index6M,$H3409,TRUE,_xll.ohTrigger(RecalcTrigger,Trigger6M)),NA())</f>
        <v>1.3670498624836509E-2</v>
      </c>
      <c r="M3409" s="183">
        <f>IFERROR(_xll.qlIndexFixing(Index1Y,$H3409,TRUE,_xll.ohTrigger(RecalcTrigger,Trigger1Y)),NA())</f>
        <v>1.4200647508257813E-2</v>
      </c>
      <c r="N3409" s="182">
        <f>IFERROR(_xll.qlIndexFixing(ONIndex1M,I3409,TRUE,_xll.ohTrigger(RecalcTrigger,Trigger1M)),NA())</f>
        <v>1.3480766474716077E-2</v>
      </c>
      <c r="O3409" s="44">
        <f>IFERROR(_xll.qlIndexFixing(ONIndex3M,I3409,TRUE,_xll.ohTrigger(RecalcTrigger,Trigger3M)),NA())</f>
        <v>1.3833835691698937E-2</v>
      </c>
      <c r="P3409" s="44">
        <f>IFERROR(_xll.qlIndexFixing(ONIndex6M,I3409,TRUE,_xll.ohTrigger(RecalcTrigger,Trigger6M)),NA())</f>
        <v>1.3605925143505004E-2</v>
      </c>
      <c r="Q3409" s="183">
        <f>IFERROR(_xll.qlIndexFixing(ONIndex1Y,I3409,TRUE,_xll.ohTrigger(RecalcTrigger,Trigger1Y)),NA())</f>
        <v>1.4052184700572568E-2</v>
      </c>
    </row>
    <row r="3410" spans="2:17" x14ac:dyDescent="0.2">
      <c r="B3410" s="39" t="s">
        <v>42</v>
      </c>
      <c r="D3410" s="42">
        <f>_xll.qlCalendarAdvance(Calendar,$D3409,B3410,"f",FALSE)</f>
        <v>63381</v>
      </c>
      <c r="E3410" s="177">
        <f>_xll.qlInterestRateIndexValueDate(IndexON,D3410)</f>
        <v>63381</v>
      </c>
      <c r="F3410" s="193">
        <f>IFERROR(_xll.qlIndexFixing(IndexON,D3410,TRUE,_xll.ohTrigger(RecalcTrigger,TriggerON)),NA())</f>
        <v>1.3484494250484147E-2</v>
      </c>
      <c r="H3410" s="42">
        <f>_xll.qlCalendarAdvance(Calendar,$H3409,B3410,"f",FALSE)</f>
        <v>63381</v>
      </c>
      <c r="I3410" s="177">
        <f>_xll.qlInterestRateIndexValueDate(Index1M,$H3410)</f>
        <v>63383</v>
      </c>
      <c r="J3410" s="182">
        <f>IFERROR(_xll.qlIndexFixing(Index1M,$H3410,TRUE,_xll.ohTrigger(RecalcTrigger,Trigger1M)),NA())</f>
        <v>1.3493351144437393E-2</v>
      </c>
      <c r="K3410" s="44">
        <f>IFERROR(_xll.qlIndexFixing(Index3M,H3410,TRUE,_xll.ohTrigger(RecalcTrigger,Trigger3M)),NA())</f>
        <v>1.387571485404215E-2</v>
      </c>
      <c r="L3410" s="44">
        <f>IFERROR(_xll.qlIndexFixing(Index6M,$H3410,TRUE,_xll.ohTrigger(RecalcTrigger,Trigger6M)),NA())</f>
        <v>1.3671774536614889E-2</v>
      </c>
      <c r="M3410" s="183">
        <f>IFERROR(_xll.qlIndexFixing(Index1Y,$H3410,TRUE,_xll.ohTrigger(RecalcTrigger,Trigger1Y)),NA())</f>
        <v>1.4202375083167022E-2</v>
      </c>
      <c r="N3410" s="182">
        <f>IFERROR(_xll.qlIndexFixing(ONIndex1M,I3410,TRUE,_xll.ohTrigger(RecalcTrigger,Trigger1M)),NA())</f>
        <v>1.348257935432251E-2</v>
      </c>
      <c r="O3410" s="44">
        <f>IFERROR(_xll.qlIndexFixing(ONIndex3M,I3410,TRUE,_xll.ohTrigger(RecalcTrigger,Trigger3M)),NA())</f>
        <v>1.3836451894553292E-2</v>
      </c>
      <c r="P3410" s="44">
        <f>IFERROR(_xll.qlIndexFixing(ONIndex6M,I3410,TRUE,_xll.ohTrigger(RecalcTrigger,Trigger6M)),NA())</f>
        <v>1.3607360356573395E-2</v>
      </c>
      <c r="Q3410" s="183">
        <f>IFERROR(_xll.qlIndexFixing(ONIndex1Y,I3410,TRUE,_xll.ohTrigger(RecalcTrigger,Trigger1Y)),NA())</f>
        <v>1.4054358258226429E-2</v>
      </c>
    </row>
    <row r="3411" spans="2:17" x14ac:dyDescent="0.2">
      <c r="B3411" s="39" t="s">
        <v>42</v>
      </c>
      <c r="D3411" s="42">
        <f>_xll.qlCalendarAdvance(Calendar,$D3410,B3411,"f",FALSE)</f>
        <v>63388</v>
      </c>
      <c r="E3411" s="177">
        <f>_xll.qlInterestRateIndexValueDate(IndexON,D3411)</f>
        <v>63388</v>
      </c>
      <c r="F3411" s="193">
        <f>IFERROR(_xll.qlIndexFixing(IndexON,D3411,TRUE,_xll.ohTrigger(RecalcTrigger,TriggerON)),NA())</f>
        <v>1.3486106954614385E-2</v>
      </c>
      <c r="H3411" s="42">
        <f>_xll.qlCalendarAdvance(Calendar,$H3410,B3411,"f",FALSE)</f>
        <v>63388</v>
      </c>
      <c r="I3411" s="177">
        <f>_xll.qlInterestRateIndexValueDate(Index1M,$H3411)</f>
        <v>63390</v>
      </c>
      <c r="J3411" s="182">
        <f>IFERROR(_xll.qlIndexFixing(Index1M,$H3411,TRUE,_xll.ohTrigger(RecalcTrigger,Trigger1M)),NA())</f>
        <v>1.3495131737025767E-2</v>
      </c>
      <c r="K3411" s="44">
        <f>IFERROR(_xll.qlIndexFixing(Index3M,H3411,TRUE,_xll.ohTrigger(RecalcTrigger,Trigger3M)),NA())</f>
        <v>1.3878208454821926E-2</v>
      </c>
      <c r="L3411" s="44">
        <f>IFERROR(_xll.qlIndexFixing(Index6M,$H3411,TRUE,_xll.ohTrigger(RecalcTrigger,Trigger6M)),NA())</f>
        <v>1.3673036960905155E-2</v>
      </c>
      <c r="M3411" s="183">
        <f>IFERROR(_xll.qlIndexFixing(Index1Y,$H3411,TRUE,_xll.ohTrigger(RecalcTrigger,Trigger1Y)),NA())</f>
        <v>1.420408365055607E-2</v>
      </c>
      <c r="N3411" s="182">
        <f>IFERROR(_xll.qlIndexFixing(ONIndex1M,I3411,TRUE,_xll.ohTrigger(RecalcTrigger,Trigger1M)),NA())</f>
        <v>1.3484379257908685E-2</v>
      </c>
      <c r="O3411" s="44">
        <f>IFERROR(_xll.qlIndexFixing(ONIndex3M,I3411,TRUE,_xll.ohTrigger(RecalcTrigger,Trigger3M)),NA())</f>
        <v>1.3839049259036784E-2</v>
      </c>
      <c r="P3411" s="44">
        <f>IFERROR(_xll.qlIndexFixing(ONIndex6M,I3411,TRUE,_xll.ohTrigger(RecalcTrigger,Trigger6M)),NA())</f>
        <v>1.3608782428793376E-2</v>
      </c>
      <c r="Q3411" s="183">
        <f>IFERROR(_xll.qlIndexFixing(ONIndex1Y,I3411,TRUE,_xll.ohTrigger(RecalcTrigger,Trigger1Y)),NA())</f>
        <v>1.405651377415218E-2</v>
      </c>
    </row>
    <row r="3412" spans="2:17" x14ac:dyDescent="0.2">
      <c r="B3412" s="39" t="s">
        <v>42</v>
      </c>
      <c r="D3412" s="42">
        <f>_xll.qlCalendarAdvance(Calendar,$D3411,B3412,"f",FALSE)</f>
        <v>63395</v>
      </c>
      <c r="E3412" s="177">
        <f>_xll.qlInterestRateIndexValueDate(IndexON,D3412)</f>
        <v>63395</v>
      </c>
      <c r="F3412" s="193">
        <f>IFERROR(_xll.qlIndexFixing(IndexON,D3412,TRUE,_xll.ohTrigger(RecalcTrigger,TriggerON)),NA())</f>
        <v>1.348770810118971E-2</v>
      </c>
      <c r="H3412" s="42">
        <f>_xll.qlCalendarAdvance(Calendar,$H3411,B3412,"f",FALSE)</f>
        <v>63395</v>
      </c>
      <c r="I3412" s="177">
        <f>_xll.qlInterestRateIndexValueDate(Index1M,$H3412)</f>
        <v>63397</v>
      </c>
      <c r="J3412" s="182">
        <f>IFERROR(_xll.qlIndexFixing(Index1M,$H3412,TRUE,_xll.ohTrigger(RecalcTrigger,Trigger1M)),NA())</f>
        <v>1.3496899286557507E-2</v>
      </c>
      <c r="K3412" s="44">
        <f>IFERROR(_xll.qlIndexFixing(Index3M,H3412,TRUE,_xll.ohTrigger(RecalcTrigger,Trigger3M)),NA())</f>
        <v>1.3880682953187269E-2</v>
      </c>
      <c r="L3412" s="44">
        <f>IFERROR(_xll.qlIndexFixing(Index6M,$H3412,TRUE,_xll.ohTrigger(RecalcTrigger,Trigger6M)),NA())</f>
        <v>1.3674285877503252E-2</v>
      </c>
      <c r="M3412" s="183">
        <f>IFERROR(_xll.qlIndexFixing(Index1Y,$H3412,TRUE,_xll.ohTrigger(RecalcTrigger,Trigger1Y)),NA())</f>
        <v>1.4205773182421715E-2</v>
      </c>
      <c r="N3412" s="182">
        <f>IFERROR(_xll.qlIndexFixing(ONIndex1M,I3412,TRUE,_xll.ohTrigger(RecalcTrigger,Trigger1M)),NA())</f>
        <v>1.3486166165970204E-2</v>
      </c>
      <c r="O3412" s="44">
        <f>IFERROR(_xll.qlIndexFixing(ONIndex3M,I3412,TRUE,_xll.ohTrigger(RecalcTrigger,Trigger3M)),NA())</f>
        <v>1.3841627756692176E-2</v>
      </c>
      <c r="P3412" s="44">
        <f>IFERROR(_xll.qlIndexFixing(ONIndex6M,I3412,TRUE,_xll.ohTrigger(RecalcTrigger,Trigger6M)),NA())</f>
        <v>1.3610191339941125E-2</v>
      </c>
      <c r="Q3412" s="183">
        <f>IFERROR(_xll.qlIndexFixing(ONIndex1Y,I3412,TRUE,_xll.ohTrigger(RecalcTrigger,Trigger1Y)),NA())</f>
        <v>1.4058651220771878E-2</v>
      </c>
    </row>
    <row r="3413" spans="2:17" x14ac:dyDescent="0.2">
      <c r="B3413" s="39" t="s">
        <v>42</v>
      </c>
      <c r="D3413" s="42">
        <f>_xll.qlCalendarAdvance(Calendar,$D3412,B3413,"f",FALSE)</f>
        <v>63402</v>
      </c>
      <c r="E3413" s="177">
        <f>_xll.qlInterestRateIndexValueDate(IndexON,D3413)</f>
        <v>63402</v>
      </c>
      <c r="F3413" s="193">
        <f>IFERROR(_xll.qlIndexFixing(IndexON,D3413,TRUE,_xll.ohTrigger(RecalcTrigger,TriggerON)),NA())</f>
        <v>1.3489297672544254E-2</v>
      </c>
      <c r="H3413" s="42">
        <f>_xll.qlCalendarAdvance(Calendar,$H3412,B3413,"f",FALSE)</f>
        <v>63402</v>
      </c>
      <c r="I3413" s="177">
        <f>_xll.qlInterestRateIndexValueDate(Index1M,$H3413)</f>
        <v>63404</v>
      </c>
      <c r="J3413" s="182">
        <f>IFERROR(_xll.qlIndexFixing(Index1M,$H3413,TRUE,_xll.ohTrigger(RecalcTrigger,Trigger1M)),NA())</f>
        <v>1.3498653773220959E-2</v>
      </c>
      <c r="K3413" s="44">
        <f>IFERROR(_xll.qlIndexFixing(Index3M,H3413,TRUE,_xll.ohTrigger(RecalcTrigger,Trigger3M)),NA())</f>
        <v>1.3883138320279523E-2</v>
      </c>
      <c r="L3413" s="44">
        <f>IFERROR(_xll.qlIndexFixing(Index6M,$H3413,TRUE,_xll.ohTrigger(RecalcTrigger,Trigger6M)),NA())</f>
        <v>1.3675521266204268E-2</v>
      </c>
      <c r="M3413" s="183">
        <f>IFERROR(_xll.qlIndexFixing(Index1Y,$H3413,TRUE,_xll.ohTrigger(RecalcTrigger,Trigger1Y)),NA())</f>
        <v>1.4207443650762902E-2</v>
      </c>
      <c r="N3413" s="182">
        <f>IFERROR(_xll.qlIndexFixing(ONIndex1M,I3413,TRUE,_xll.ohTrigger(RecalcTrigger,Trigger1M)),NA())</f>
        <v>1.3487940058523051E-2</v>
      </c>
      <c r="O3413" s="44">
        <f>IFERROR(_xll.qlIndexFixing(ONIndex3M,I3413,TRUE,_xll.ohTrigger(RecalcTrigger,Trigger3M)),NA())</f>
        <v>1.3844187358742488E-2</v>
      </c>
      <c r="P3413" s="44">
        <f>IFERROR(_xll.qlIndexFixing(ONIndex6M,I3413,TRUE,_xll.ohTrigger(RecalcTrigger,Trigger6M)),NA())</f>
        <v>1.3611587070272435E-2</v>
      </c>
      <c r="Q3413" s="183">
        <f>IFERROR(_xll.qlIndexFixing(ONIndex1Y,I3413,TRUE,_xll.ohTrigger(RecalcTrigger,Trigger1Y)),NA())</f>
        <v>1.4060770570587522E-2</v>
      </c>
    </row>
    <row r="3414" spans="2:17" x14ac:dyDescent="0.2">
      <c r="B3414" s="39" t="s">
        <v>42</v>
      </c>
      <c r="D3414" s="42">
        <f>_xll.qlCalendarAdvance(Calendar,$D3413,B3414,"f",FALSE)</f>
        <v>63409</v>
      </c>
      <c r="E3414" s="177">
        <f>_xll.qlInterestRateIndexValueDate(IndexON,D3414)</f>
        <v>63409</v>
      </c>
      <c r="F3414" s="193">
        <f>IFERROR(_xll.qlIndexFixing(IndexON,D3414,TRUE,_xll.ohTrigger(RecalcTrigger,TriggerON)),NA())</f>
        <v>1.349087565093221E-2</v>
      </c>
      <c r="H3414" s="42">
        <f>_xll.qlCalendarAdvance(Calendar,$H3413,B3414,"f",FALSE)</f>
        <v>63409</v>
      </c>
      <c r="I3414" s="177">
        <f>_xll.qlInterestRateIndexValueDate(Index1M,$H3414)</f>
        <v>63411</v>
      </c>
      <c r="J3414" s="182">
        <f>IFERROR(_xll.qlIndexFixing(Index1M,$H3414,TRUE,_xll.ohTrigger(RecalcTrigger,Trigger1M)),NA())</f>
        <v>1.3500395177209468E-2</v>
      </c>
      <c r="K3414" s="44">
        <f>IFERROR(_xll.qlIndexFixing(Index3M,H3414,TRUE,_xll.ohTrigger(RecalcTrigger,Trigger3M)),NA())</f>
        <v>1.3885574527236561E-2</v>
      </c>
      <c r="L3414" s="44">
        <f>IFERROR(_xll.qlIndexFixing(Index6M,$H3414,TRUE,_xll.ohTrigger(RecalcTrigger,Trigger6M)),NA())</f>
        <v>1.3676743106805436E-2</v>
      </c>
      <c r="M3414" s="183">
        <f>IFERROR(_xll.qlIndexFixing(Index1Y,$H3414,TRUE,_xll.ohTrigger(RecalcTrigger,Trigger1Y)),NA())</f>
        <v>1.4209095027577921E-2</v>
      </c>
      <c r="N3414" s="182">
        <f>IFERROR(_xll.qlIndexFixing(ONIndex1M,I3414,TRUE,_xll.ohTrigger(RecalcTrigger,Trigger1M)),NA())</f>
        <v>1.3489700915823022E-2</v>
      </c>
      <c r="O3414" s="44">
        <f>IFERROR(_xll.qlIndexFixing(ONIndex3M,I3414,TRUE,_xll.ohTrigger(RecalcTrigger,Trigger3M)),NA())</f>
        <v>1.3846728036490674E-2</v>
      </c>
      <c r="P3414" s="44">
        <f>IFERROR(_xll.qlIndexFixing(ONIndex6M,I3414,TRUE,_xll.ohTrigger(RecalcTrigger,Trigger6M)),NA())</f>
        <v>1.3612969599643421E-2</v>
      </c>
      <c r="Q3414" s="183">
        <f>IFERROR(_xll.qlIndexFixing(ONIndex1Y,I3414,TRUE,_xll.ohTrigger(RecalcTrigger,Trigger1Y)),NA())</f>
        <v>1.406287179602117E-2</v>
      </c>
    </row>
    <row r="3415" spans="2:17" x14ac:dyDescent="0.2">
      <c r="B3415" s="39" t="s">
        <v>42</v>
      </c>
      <c r="D3415" s="42">
        <f>_xll.qlCalendarAdvance(Calendar,$D3414,B3415,"f",FALSE)</f>
        <v>63416</v>
      </c>
      <c r="E3415" s="177">
        <f>_xll.qlInterestRateIndexValueDate(IndexON,D3415)</f>
        <v>63416</v>
      </c>
      <c r="F3415" s="193">
        <f>IFERROR(_xll.qlIndexFixing(IndexON,D3415,TRUE,_xll.ohTrigger(RecalcTrigger,TriggerON)),NA())</f>
        <v>1.349244201892752E-2</v>
      </c>
      <c r="H3415" s="42">
        <f>_xll.qlCalendarAdvance(Calendar,$H3414,B3415,"f",FALSE)</f>
        <v>63416</v>
      </c>
      <c r="I3415" s="177">
        <f>_xll.qlInterestRateIndexValueDate(Index1M,$H3415)</f>
        <v>63418</v>
      </c>
      <c r="J3415" s="182">
        <f>IFERROR(_xll.qlIndexFixing(Index1M,$H3415,TRUE,_xll.ohTrigger(RecalcTrigger,Trigger1M)),NA())</f>
        <v>1.3502123478698891E-2</v>
      </c>
      <c r="K3415" s="44">
        <f>IFERROR(_xll.qlIndexFixing(Index3M,H3415,TRUE,_xll.ohTrigger(RecalcTrigger,Trigger3M)),NA())</f>
        <v>1.388799154519799E-2</v>
      </c>
      <c r="L3415" s="44">
        <f>IFERROR(_xll.qlIndexFixing(Index6M,$H3415,TRUE,_xll.ohTrigger(RecalcTrigger,Trigger6M)),NA())</f>
        <v>1.3677951379101846E-2</v>
      </c>
      <c r="M3415" s="183">
        <f>IFERROR(_xll.qlIndexFixing(Index1Y,$H3415,TRUE,_xll.ohTrigger(RecalcTrigger,Trigger1Y)),NA())</f>
        <v>1.4210727284867032E-2</v>
      </c>
      <c r="N3415" s="182">
        <f>IFERROR(_xll.qlIndexFixing(ONIndex1M,I3415,TRUE,_xll.ohTrigger(RecalcTrigger,Trigger1M)),NA())</f>
        <v>1.3491448717966037E-2</v>
      </c>
      <c r="O3415" s="44">
        <f>IFERROR(_xll.qlIndexFixing(ONIndex3M,I3415,TRUE,_xll.ohTrigger(RecalcTrigger,Trigger3M)),NA())</f>
        <v>1.3849249761079818E-2</v>
      </c>
      <c r="P3415" s="44">
        <f>IFERROR(_xll.qlIndexFixing(ONIndex6M,I3415,TRUE,_xll.ohTrigger(RecalcTrigger,Trigger6M)),NA())</f>
        <v>1.3614338907910195E-2</v>
      </c>
      <c r="Q3415" s="183">
        <f>IFERROR(_xll.qlIndexFixing(ONIndex1Y,I3415,TRUE,_xll.ohTrigger(RecalcTrigger,Trigger1Y)),NA())</f>
        <v>1.4064954869734692E-2</v>
      </c>
    </row>
    <row r="3416" spans="2:17" x14ac:dyDescent="0.2">
      <c r="B3416" s="39" t="s">
        <v>42</v>
      </c>
      <c r="D3416" s="42">
        <f>_xll.qlCalendarAdvance(Calendar,$D3415,B3416,"f",FALSE)</f>
        <v>63423</v>
      </c>
      <c r="E3416" s="177">
        <f>_xll.qlInterestRateIndexValueDate(IndexON,D3416)</f>
        <v>63423</v>
      </c>
      <c r="F3416" s="193">
        <f>IFERROR(_xll.qlIndexFixing(IndexON,D3416,TRUE,_xll.ohTrigger(RecalcTrigger,TriggerON)),NA())</f>
        <v>1.3493996758544569E-2</v>
      </c>
      <c r="H3416" s="42">
        <f>_xll.qlCalendarAdvance(Calendar,$H3415,B3416,"f",FALSE)</f>
        <v>63423</v>
      </c>
      <c r="I3416" s="177">
        <f>_xll.qlInterestRateIndexValueDate(Index1M,$H3416)</f>
        <v>63425</v>
      </c>
      <c r="J3416" s="182">
        <f>IFERROR(_xll.qlIndexFixing(Index1M,$H3416,TRUE,_xll.ohTrigger(RecalcTrigger,Trigger1M)),NA())</f>
        <v>1.3503838657880074E-2</v>
      </c>
      <c r="K3416" s="44">
        <f>IFERROR(_xll.qlIndexFixing(Index3M,H3416,TRUE,_xll.ohTrigger(RecalcTrigger,Trigger3M)),NA())</f>
        <v>1.3890389345299939E-2</v>
      </c>
      <c r="L3416" s="44">
        <f>IFERROR(_xll.qlIndexFixing(Index6M,$H3416,TRUE,_xll.ohTrigger(RecalcTrigger,Trigger6M)),NA())</f>
        <v>1.3679146062891591E-2</v>
      </c>
      <c r="M3416" s="183">
        <f>IFERROR(_xll.qlIndexFixing(Index1Y,$H3416,TRUE,_xll.ohTrigger(RecalcTrigger,Trigger1Y)),NA())</f>
        <v>1.4212340394630934E-2</v>
      </c>
      <c r="N3416" s="182">
        <f>IFERROR(_xll.qlIndexFixing(ONIndex1M,I3416,TRUE,_xll.ohTrigger(RecalcTrigger,Trigger1M)),NA())</f>
        <v>1.3493183445447698E-2</v>
      </c>
      <c r="O3416" s="44">
        <f>IFERROR(_xll.qlIndexFixing(ONIndex3M,I3416,TRUE,_xll.ohTrigger(RecalcTrigger,Trigger3M)),NA())</f>
        <v>1.3851752504052683E-2</v>
      </c>
      <c r="P3416" s="44">
        <f>IFERROR(_xll.qlIndexFixing(ONIndex6M,I3416,TRUE,_xll.ohTrigger(RecalcTrigger,Trigger6M)),NA())</f>
        <v>1.3615694975248616E-2</v>
      </c>
      <c r="Q3416" s="183">
        <f>IFERROR(_xll.qlIndexFixing(ONIndex1Y,I3416,TRUE,_xll.ohTrigger(RecalcTrigger,Trigger1Y)),NA())</f>
        <v>1.4067019763990274E-2</v>
      </c>
    </row>
    <row r="3417" spans="2:17" x14ac:dyDescent="0.2">
      <c r="B3417" s="39" t="s">
        <v>42</v>
      </c>
      <c r="D3417" s="42">
        <f>_xll.qlCalendarAdvance(Calendar,$D3416,B3417,"f",FALSE)</f>
        <v>63430</v>
      </c>
      <c r="E3417" s="177">
        <f>_xll.qlInterestRateIndexValueDate(IndexON,D3417)</f>
        <v>63430</v>
      </c>
      <c r="F3417" s="193">
        <f>IFERROR(_xll.qlIndexFixing(IndexON,D3417,TRUE,_xll.ohTrigger(RecalcTrigger,TriggerON)),NA())</f>
        <v>1.3495539852677041E-2</v>
      </c>
      <c r="H3417" s="42">
        <f>_xll.qlCalendarAdvance(Calendar,$H3416,B3417,"f",FALSE)</f>
        <v>63430</v>
      </c>
      <c r="I3417" s="177">
        <f>_xll.qlInterestRateIndexValueDate(Index1M,$H3417)</f>
        <v>63432</v>
      </c>
      <c r="J3417" s="182">
        <f>IFERROR(_xll.qlIndexFixing(Index1M,$H3417,TRUE,_xll.ohTrigger(RecalcTrigger,Trigger1M)),NA())</f>
        <v>1.3504419502230622E-2</v>
      </c>
      <c r="K3417" s="44">
        <f>IFERROR(_xll.qlIndexFixing(Index3M,H3417,TRUE,_xll.ohTrigger(RecalcTrigger,Trigger3M)),NA())</f>
        <v>1.3892333898805419E-2</v>
      </c>
      <c r="L3417" s="44">
        <f>IFERROR(_xll.qlIndexFixing(Index6M,$H3417,TRUE,_xll.ohTrigger(RecalcTrigger,Trigger6M)),NA())</f>
        <v>1.3678631691551235E-2</v>
      </c>
      <c r="M3417" s="183">
        <f>IFERROR(_xll.qlIndexFixing(Index1Y,$H3417,TRUE,_xll.ohTrigger(RecalcTrigger,Trigger1Y)),NA())</f>
        <v>1.4213934328871858E-2</v>
      </c>
      <c r="N3417" s="182">
        <f>IFERROR(_xll.qlIndexFixing(ONIndex1M,I3417,TRUE,_xll.ohTrigger(RecalcTrigger,Trigger1M)),NA())</f>
        <v>1.3494905078283992E-2</v>
      </c>
      <c r="O3417" s="44">
        <f>IFERROR(_xll.qlIndexFixing(ONIndex3M,I3417,TRUE,_xll.ohTrigger(RecalcTrigger,Trigger3M)),NA())</f>
        <v>1.3854236236392481E-2</v>
      </c>
      <c r="P3417" s="44">
        <f>IFERROR(_xll.qlIndexFixing(ONIndex6M,I3417,TRUE,_xll.ohTrigger(RecalcTrigger,Trigger6M)),NA())</f>
        <v>1.3617037781354924E-2</v>
      </c>
      <c r="Q3417" s="183">
        <f>IFERROR(_xll.qlIndexFixing(ONIndex1Y,I3417,TRUE,_xll.ohTrigger(RecalcTrigger,Trigger1Y)),NA())</f>
        <v>1.4069066451449785E-2</v>
      </c>
    </row>
    <row r="3418" spans="2:17" x14ac:dyDescent="0.2">
      <c r="B3418" s="39" t="s">
        <v>42</v>
      </c>
      <c r="D3418" s="42">
        <f>_xll.qlCalendarAdvance(Calendar,$D3417,B3418,"f",FALSE)</f>
        <v>63437</v>
      </c>
      <c r="E3418" s="177">
        <f>_xll.qlInterestRateIndexValueDate(IndexON,D3418)</f>
        <v>63437</v>
      </c>
      <c r="F3418" s="193">
        <f>IFERROR(_xll.qlIndexFixing(IndexON,D3418,TRUE,_xll.ohTrigger(RecalcTrigger,TriggerON)),NA())</f>
        <v>1.3497071283339324E-2</v>
      </c>
      <c r="H3418" s="42">
        <f>_xll.qlCalendarAdvance(Calendar,$H3417,B3418,"f",FALSE)</f>
        <v>63437</v>
      </c>
      <c r="I3418" s="177">
        <f>_xll.qlInterestRateIndexValueDate(Index1M,$H3418)</f>
        <v>63439</v>
      </c>
      <c r="J3418" s="182">
        <f>IFERROR(_xll.qlIndexFixing(Index1M,$H3418,TRUE,_xll.ohTrigger(RecalcTrigger,Trigger1M)),NA())</f>
        <v>1.3507229570053625E-2</v>
      </c>
      <c r="K3418" s="44">
        <f>IFERROR(_xll.qlIndexFixing(Index3M,H3418,TRUE,_xll.ohTrigger(RecalcTrigger,Trigger3M)),NA())</f>
        <v>1.3894694467940746E-2</v>
      </c>
      <c r="L3418" s="44">
        <f>IFERROR(_xll.qlIndexFixing(Index6M,$H3418,TRUE,_xll.ohTrigger(RecalcTrigger,Trigger6M)),NA())</f>
        <v>1.3679803817053748E-2</v>
      </c>
      <c r="M3418" s="183">
        <f>IFERROR(_xll.qlIndexFixing(Index1Y,$H3418,TRUE,_xll.ohTrigger(RecalcTrigger,Trigger1Y)),NA())</f>
        <v>1.4215509059592037E-2</v>
      </c>
      <c r="N3418" s="182">
        <f>IFERROR(_xll.qlIndexFixing(ONIndex1M,I3418,TRUE,_xll.ohTrigger(RecalcTrigger,Trigger1M)),NA())</f>
        <v>1.3496613596730711E-2</v>
      </c>
      <c r="O3418" s="44">
        <f>IFERROR(_xll.qlIndexFixing(ONIndex3M,I3418,TRUE,_xll.ohTrigger(RecalcTrigger,Trigger3M)),NA())</f>
        <v>1.3856700929562038E-2</v>
      </c>
      <c r="P3418" s="44">
        <f>IFERROR(_xll.qlIndexFixing(ONIndex6M,I3418,TRUE,_xll.ohTrigger(RecalcTrigger,Trigger6M)),NA())</f>
        <v>1.3618367306325041E-2</v>
      </c>
      <c r="Q3418" s="183">
        <f>IFERROR(_xll.qlIndexFixing(ONIndex1Y,I3418,TRUE,_xll.ohTrigger(RecalcTrigger,Trigger1Y)),NA())</f>
        <v>1.4071094904615222E-2</v>
      </c>
    </row>
    <row r="3419" spans="2:17" x14ac:dyDescent="0.2">
      <c r="B3419" s="39" t="s">
        <v>42</v>
      </c>
      <c r="D3419" s="42">
        <f>_xll.qlCalendarAdvance(Calendar,$D3418,B3419,"f",FALSE)</f>
        <v>63444</v>
      </c>
      <c r="E3419" s="177">
        <f>_xll.qlInterestRateIndexValueDate(IndexON,D3419)</f>
        <v>63444</v>
      </c>
      <c r="F3419" s="193">
        <f>IFERROR(_xll.qlIndexFixing(IndexON,D3419,TRUE,_xll.ohTrigger(RecalcTrigger,TriggerON)),NA())</f>
        <v>1.3498591032945484E-2</v>
      </c>
      <c r="H3419" s="42">
        <f>_xll.qlCalendarAdvance(Calendar,$H3418,B3419,"f",FALSE)</f>
        <v>63444</v>
      </c>
      <c r="I3419" s="177">
        <f>_xll.qlInterestRateIndexValueDate(Index1M,$H3419)</f>
        <v>63446</v>
      </c>
      <c r="J3419" s="182">
        <f>IFERROR(_xll.qlIndexFixing(Index1M,$H3419,TRUE,_xll.ohTrigger(RecalcTrigger,Trigger1M)),NA())</f>
        <v>1.3508905263415194E-2</v>
      </c>
      <c r="K3419" s="44">
        <f>IFERROR(_xll.qlIndexFixing(Index3M,H3419,TRUE,_xll.ohTrigger(RecalcTrigger,Trigger3M)),NA())</f>
        <v>1.3897035735426564E-2</v>
      </c>
      <c r="L3419" s="44">
        <f>IFERROR(_xll.qlIndexFixing(Index6M,$H3419,TRUE,_xll.ohTrigger(RecalcTrigger,Trigger6M)),NA())</f>
        <v>1.368096230321909E-2</v>
      </c>
      <c r="M3419" s="183">
        <f>IFERROR(_xll.qlIndexFixing(Index1Y,$H3419,TRUE,_xll.ohTrigger(RecalcTrigger,Trigger1Y)),NA())</f>
        <v>1.4217064558795013E-2</v>
      </c>
      <c r="N3419" s="182">
        <f>IFERROR(_xll.qlIndexFixing(ONIndex1M,I3419,TRUE,_xll.ohTrigger(RecalcTrigger,Trigger1M)),NA())</f>
        <v>1.3498308980883778E-2</v>
      </c>
      <c r="O3419" s="44">
        <f>IFERROR(_xll.qlIndexFixing(ONIndex3M,I3419,TRUE,_xll.ohTrigger(RecalcTrigger,Trigger3M)),NA())</f>
        <v>1.3859146554704438E-2</v>
      </c>
      <c r="P3419" s="44">
        <f>IFERROR(_xll.qlIndexFixing(ONIndex6M,I3419,TRUE,_xll.ohTrigger(RecalcTrigger,Trigger6M)),NA())</f>
        <v>1.3619683530095017E-2</v>
      </c>
      <c r="Q3419" s="183">
        <f>IFERROR(_xll.qlIndexFixing(ONIndex1Y,I3419,TRUE,_xll.ohTrigger(RecalcTrigger,Trigger1Y)),NA())</f>
        <v>1.4073105095748772E-2</v>
      </c>
    </row>
    <row r="3420" spans="2:17" x14ac:dyDescent="0.2">
      <c r="B3420" s="39" t="s">
        <v>42</v>
      </c>
      <c r="D3420" s="42">
        <f>_xll.qlCalendarAdvance(Calendar,$D3419,B3420,"f",FALSE)</f>
        <v>63451</v>
      </c>
      <c r="E3420" s="177">
        <f>_xll.qlInterestRateIndexValueDate(IndexON,D3420)</f>
        <v>63451</v>
      </c>
      <c r="F3420" s="193">
        <f>IFERROR(_xll.qlIndexFixing(IndexON,D3420,TRUE,_xll.ohTrigger(RecalcTrigger,TriggerON)),NA())</f>
        <v>1.3500099084149397E-2</v>
      </c>
      <c r="H3420" s="42">
        <f>_xll.qlCalendarAdvance(Calendar,$H3419,B3420,"f",FALSE)</f>
        <v>63451</v>
      </c>
      <c r="I3420" s="177">
        <f>_xll.qlInterestRateIndexValueDate(Index1M,$H3420)</f>
        <v>63453</v>
      </c>
      <c r="J3420" s="182">
        <f>IFERROR(_xll.qlIndexFixing(Index1M,$H3420,TRUE,_xll.ohTrigger(RecalcTrigger,Trigger1M)),NA())</f>
        <v>1.3510567755206926E-2</v>
      </c>
      <c r="K3420" s="44">
        <f>IFERROR(_xll.qlIndexFixing(Index3M,H3420,TRUE,_xll.ohTrigger(RecalcTrigger,Trigger3M)),NA())</f>
        <v>1.3899357672405077E-2</v>
      </c>
      <c r="L3420" s="44">
        <f>IFERROR(_xll.qlIndexFixing(Index6M,$H3420,TRUE,_xll.ohTrigger(RecalcTrigger,Trigger6M)),NA())</f>
        <v>1.3682107129849932E-2</v>
      </c>
      <c r="M3420" s="183">
        <f>IFERROR(_xll.qlIndexFixing(Index1Y,$H3420,TRUE,_xll.ohTrigger(RecalcTrigger,Trigger1Y)),NA())</f>
        <v>1.4218600798485651E-2</v>
      </c>
      <c r="N3420" s="182">
        <f>IFERROR(_xll.qlIndexFixing(ONIndex1M,I3420,TRUE,_xll.ohTrigger(RecalcTrigger,Trigger1M)),NA())</f>
        <v>1.3499991211238793E-2</v>
      </c>
      <c r="O3420" s="44">
        <f>IFERROR(_xll.qlIndexFixing(ONIndex3M,I3420,TRUE,_xll.ohTrigger(RecalcTrigger,Trigger3M)),NA())</f>
        <v>1.3861573083202572E-2</v>
      </c>
      <c r="P3420" s="44">
        <f>IFERROR(_xll.qlIndexFixing(ONIndex6M,I3420,TRUE,_xll.ohTrigger(RecalcTrigger,Trigger6M)),NA())</f>
        <v>1.3620986432680837E-2</v>
      </c>
      <c r="Q3420" s="183">
        <f>IFERROR(_xll.qlIndexFixing(ONIndex1Y,I3420,TRUE,_xll.ohTrigger(RecalcTrigger,Trigger1Y)),NA())</f>
        <v>1.407509699759224E-2</v>
      </c>
    </row>
    <row r="3421" spans="2:17" x14ac:dyDescent="0.2">
      <c r="B3421" s="39" t="s">
        <v>42</v>
      </c>
      <c r="D3421" s="42">
        <f>_xll.qlCalendarAdvance(Calendar,$D3420,B3421,"f",FALSE)</f>
        <v>63458</v>
      </c>
      <c r="E3421" s="177">
        <f>_xll.qlInterestRateIndexValueDate(IndexON,D3421)</f>
        <v>63458</v>
      </c>
      <c r="F3421" s="193">
        <f>IFERROR(_xll.qlIndexFixing(IndexON,D3421,TRUE,_xll.ohTrigger(RecalcTrigger,TriggerON)),NA())</f>
        <v>1.3501595419125323E-2</v>
      </c>
      <c r="H3421" s="42">
        <f>_xll.qlCalendarAdvance(Calendar,$H3420,B3421,"f",FALSE)</f>
        <v>63458</v>
      </c>
      <c r="I3421" s="177">
        <f>_xll.qlInterestRateIndexValueDate(Index1M,$H3421)</f>
        <v>63460</v>
      </c>
      <c r="J3421" s="182">
        <f>IFERROR(_xll.qlIndexFixing(Index1M,$H3421,TRUE,_xll.ohTrigger(RecalcTrigger,Trigger1M)),NA())</f>
        <v>1.3512217025617168E-2</v>
      </c>
      <c r="K3421" s="44">
        <f>IFERROR(_xll.qlIndexFixing(Index3M,H3421,TRUE,_xll.ohTrigger(RecalcTrigger,Trigger3M)),NA())</f>
        <v>1.390166025001849E-2</v>
      </c>
      <c r="L3421" s="44">
        <f>IFERROR(_xll.qlIndexFixing(Index6M,$H3421,TRUE,_xll.ohTrigger(RecalcTrigger,Trigger6M)),NA())</f>
        <v>1.3683238276747627E-2</v>
      </c>
      <c r="M3421" s="183">
        <f>IFERROR(_xll.qlIndexFixing(Index1Y,$H3421,TRUE,_xll.ohTrigger(RecalcTrigger,Trigger1Y)),NA())</f>
        <v>1.4220117750669682E-2</v>
      </c>
      <c r="N3421" s="182">
        <f>IFERROR(_xll.qlIndexFixing(ONIndex1M,I3421,TRUE,_xll.ohTrigger(RecalcTrigger,Trigger1M)),NA())</f>
        <v>1.3501660267731808E-2</v>
      </c>
      <c r="O3421" s="44">
        <f>IFERROR(_xll.qlIndexFixing(ONIndex3M,I3421,TRUE,_xll.ohTrigger(RecalcTrigger,Trigger3M)),NA())</f>
        <v>1.3863980486279459E-2</v>
      </c>
      <c r="P3421" s="44">
        <f>IFERROR(_xll.qlIndexFixing(ONIndex6M,I3421,TRUE,_xll.ohTrigger(RecalcTrigger,Trigger6M)),NA())</f>
        <v>1.3622275994098487E-2</v>
      </c>
      <c r="Q3421" s="183">
        <f>IFERROR(_xll.qlIndexFixing(ONIndex1Y,I3421,TRUE,_xll.ohTrigger(RecalcTrigger,Trigger1Y)),NA())</f>
        <v>1.4077070582647622E-2</v>
      </c>
    </row>
    <row r="3422" spans="2:17" x14ac:dyDescent="0.2">
      <c r="B3422" s="39" t="s">
        <v>42</v>
      </c>
      <c r="D3422" s="42">
        <f>_xll.qlCalendarAdvance(Calendar,$D3421,B3422,"f",FALSE)</f>
        <v>63465</v>
      </c>
      <c r="E3422" s="177">
        <f>_xll.qlInterestRateIndexValueDate(IndexON,D3422)</f>
        <v>63465</v>
      </c>
      <c r="F3422" s="193">
        <f>IFERROR(_xll.qlIndexFixing(IndexON,D3422,TRUE,_xll.ohTrigger(RecalcTrigger,TriggerON)),NA())</f>
        <v>1.3503080020127456E-2</v>
      </c>
      <c r="H3422" s="42">
        <f>_xll.qlCalendarAdvance(Calendar,$H3421,B3422,"f",FALSE)</f>
        <v>63465</v>
      </c>
      <c r="I3422" s="177">
        <f>_xll.qlInterestRateIndexValueDate(Index1M,$H3422)</f>
        <v>63467</v>
      </c>
      <c r="J3422" s="182">
        <f>IFERROR(_xll.qlIndexFixing(Index1M,$H3422,TRUE,_xll.ohTrigger(RecalcTrigger,Trigger1M)),NA())</f>
        <v>1.351385305483177E-2</v>
      </c>
      <c r="K3422" s="44">
        <f>IFERROR(_xll.qlIndexFixing(Index3M,H3422,TRUE,_xll.ohTrigger(RecalcTrigger,Trigger3M)),NA())</f>
        <v>1.3904370954735379E-2</v>
      </c>
      <c r="L3422" s="44">
        <f>IFERROR(_xll.qlIndexFixing(Index6M,$H3422,TRUE,_xll.ohTrigger(RecalcTrigger,Trigger6M)),NA())</f>
        <v>1.3684690278145936E-2</v>
      </c>
      <c r="M3422" s="183">
        <f>IFERROR(_xll.qlIndexFixing(Index1Y,$H3422,TRUE,_xll.ohTrigger(RecalcTrigger,Trigger1Y)),NA())</f>
        <v>1.4221615387352842E-2</v>
      </c>
      <c r="N3422" s="182">
        <f>IFERROR(_xll.qlIndexFixing(ONIndex1M,I3422,TRUE,_xll.ohTrigger(RecalcTrigger,Trigger1M)),NA())</f>
        <v>1.3503316130698551E-2</v>
      </c>
      <c r="O3422" s="44">
        <f>IFERROR(_xll.qlIndexFixing(ONIndex3M,I3422,TRUE,_xll.ohTrigger(RecalcTrigger,Trigger3M)),NA())</f>
        <v>1.3866368735238055E-2</v>
      </c>
      <c r="P3422" s="44">
        <f>IFERROR(_xll.qlIndexFixing(ONIndex6M,I3422,TRUE,_xll.ohTrigger(RecalcTrigger,Trigger6M)),NA())</f>
        <v>1.362355219420408E-2</v>
      </c>
      <c r="Q3422" s="183">
        <f>IFERROR(_xll.qlIndexFixing(ONIndex1Y,I3422,TRUE,_xll.ohTrigger(RecalcTrigger,Trigger1Y)),NA())</f>
        <v>1.4079025823097169E-2</v>
      </c>
    </row>
    <row r="3423" spans="2:17" x14ac:dyDescent="0.2">
      <c r="B3423" s="39" t="s">
        <v>42</v>
      </c>
      <c r="D3423" s="42">
        <f>_xll.qlCalendarAdvance(Calendar,$D3422,B3423,"f",FALSE)</f>
        <v>63472</v>
      </c>
      <c r="E3423" s="177">
        <f>_xll.qlInterestRateIndexValueDate(IndexON,D3423)</f>
        <v>63472</v>
      </c>
      <c r="F3423" s="193">
        <f>IFERROR(_xll.qlIndexFixing(IndexON,D3423,TRUE,_xll.ohTrigger(RecalcTrigger,TriggerON)),NA())</f>
        <v>1.3504552869809672E-2</v>
      </c>
      <c r="H3423" s="42">
        <f>_xll.qlCalendarAdvance(Calendar,$H3422,B3423,"f",FALSE)</f>
        <v>63472</v>
      </c>
      <c r="I3423" s="177">
        <f>_xll.qlInterestRateIndexValueDate(Index1M,$H3423)</f>
        <v>63474</v>
      </c>
      <c r="J3423" s="182">
        <f>IFERROR(_xll.qlIndexFixing(Index1M,$H3423,TRUE,_xll.ohTrigger(RecalcTrigger,Trigger1M)),NA())</f>
        <v>1.3515475823029088E-2</v>
      </c>
      <c r="K3423" s="44">
        <f>IFERROR(_xll.qlIndexFixing(Index3M,H3423,TRUE,_xll.ohTrigger(RecalcTrigger,Trigger3M)),NA())</f>
        <v>1.3906633421752589E-2</v>
      </c>
      <c r="L3423" s="44">
        <f>IFERROR(_xll.qlIndexFixing(Index6M,$H3423,TRUE,_xll.ohTrigger(RecalcTrigger,Trigger6M)),NA())</f>
        <v>1.3685793059750871E-2</v>
      </c>
      <c r="M3423" s="183">
        <f>IFERROR(_xll.qlIndexFixing(Index1Y,$H3423,TRUE,_xll.ohTrigger(RecalcTrigger,Trigger1Y)),NA())</f>
        <v>1.4223093680543059E-2</v>
      </c>
      <c r="N3423" s="182">
        <f>IFERROR(_xll.qlIndexFixing(ONIndex1M,I3423,TRUE,_xll.ohTrigger(RecalcTrigger,Trigger1M)),NA())</f>
        <v>1.3504958780394816E-2</v>
      </c>
      <c r="O3423" s="44">
        <f>IFERROR(_xll.qlIndexFixing(ONIndex3M,I3423,TRUE,_xll.ohTrigger(RecalcTrigger,Trigger3M)),NA())</f>
        <v>1.3868737801301378E-2</v>
      </c>
      <c r="P3423" s="44">
        <f>IFERROR(_xll.qlIndexFixing(ONIndex6M,I3423,TRUE,_xll.ohTrigger(RecalcTrigger,Trigger6M)),NA())</f>
        <v>1.362481501285373E-2</v>
      </c>
      <c r="Q3423" s="183">
        <f>IFERROR(_xll.qlIndexFixing(ONIndex1Y,I3423,TRUE,_xll.ohTrigger(RecalcTrigger,Trigger1Y)),NA())</f>
        <v>1.4080962691762622E-2</v>
      </c>
    </row>
    <row r="3424" spans="2:17" x14ac:dyDescent="0.2">
      <c r="B3424" s="39" t="s">
        <v>42</v>
      </c>
      <c r="D3424" s="42">
        <f>_xll.qlCalendarAdvance(Calendar,$D3423,B3424,"f",FALSE)</f>
        <v>63479</v>
      </c>
      <c r="E3424" s="177">
        <f>_xll.qlInterestRateIndexValueDate(IndexON,D3424)</f>
        <v>63479</v>
      </c>
      <c r="F3424" s="193">
        <f>IFERROR(_xll.qlIndexFixing(IndexON,D3424,TRUE,_xll.ohTrigger(RecalcTrigger,TriggerON)),NA())</f>
        <v>1.3506013950506102E-2</v>
      </c>
      <c r="H3424" s="42">
        <f>_xll.qlCalendarAdvance(Calendar,$H3423,B3424,"f",FALSE)</f>
        <v>63479</v>
      </c>
      <c r="I3424" s="177">
        <f>_xll.qlInterestRateIndexValueDate(Index1M,$H3424)</f>
        <v>63481</v>
      </c>
      <c r="J3424" s="182">
        <f>IFERROR(_xll.qlIndexFixing(Index1M,$H3424,TRUE,_xll.ohTrigger(RecalcTrigger,Trigger1M)),NA())</f>
        <v>1.3517085310402466E-2</v>
      </c>
      <c r="K3424" s="44">
        <f>IFERROR(_xll.qlIndexFixing(Index3M,H3424,TRUE,_xll.ohTrigger(RecalcTrigger,Trigger3M)),NA())</f>
        <v>1.3908876440033267E-2</v>
      </c>
      <c r="L3424" s="44">
        <f>IFERROR(_xll.qlIndexFixing(Index6M,$H3424,TRUE,_xll.ohTrigger(RecalcTrigger,Trigger6M)),NA())</f>
        <v>1.368688209907201E-2</v>
      </c>
      <c r="M3424" s="183">
        <f>IFERROR(_xll.qlIndexFixing(Index1Y,$H3424,TRUE,_xll.ohTrigger(RecalcTrigger,Trigger1Y)),NA())</f>
        <v>1.4224552602248693E-2</v>
      </c>
      <c r="N3424" s="182">
        <f>IFERROR(_xll.qlIndexFixing(ONIndex1M,I3424,TRUE,_xll.ohTrigger(RecalcTrigger,Trigger1M)),NA())</f>
        <v>1.3506588196996461E-2</v>
      </c>
      <c r="O3424" s="44">
        <f>IFERROR(_xll.qlIndexFixing(ONIndex3M,I3424,TRUE,_xll.ohTrigger(RecalcTrigger,Trigger3M)),NA())</f>
        <v>1.3871087655852321E-2</v>
      </c>
      <c r="P3424" s="44">
        <f>IFERROR(_xll.qlIndexFixing(ONIndex6M,I3424,TRUE,_xll.ohTrigger(RecalcTrigger,Trigger6M)),NA())</f>
        <v>1.3626064430303231E-2</v>
      </c>
      <c r="Q3424" s="183">
        <f>IFERROR(_xll.qlIndexFixing(ONIndex1Y,I3424,TRUE,_xll.ohTrigger(RecalcTrigger,Trigger1Y)),NA())</f>
        <v>1.4082881160986105E-2</v>
      </c>
    </row>
    <row r="3425" spans="2:17" x14ac:dyDescent="0.2">
      <c r="B3425" s="39" t="s">
        <v>42</v>
      </c>
      <c r="D3425" s="42">
        <f>_xll.qlCalendarAdvance(Calendar,$D3424,B3425,"f",FALSE)</f>
        <v>63486</v>
      </c>
      <c r="E3425" s="177">
        <f>_xll.qlInterestRateIndexValueDate(IndexON,D3425)</f>
        <v>63486</v>
      </c>
      <c r="F3425" s="193">
        <f>IFERROR(_xll.qlIndexFixing(IndexON,D3425,TRUE,_xll.ohTrigger(RecalcTrigger,TriggerON)),NA())</f>
        <v>1.3507463244550877E-2</v>
      </c>
      <c r="H3425" s="42">
        <f>_xll.qlCalendarAdvance(Calendar,$H3424,B3425,"f",FALSE)</f>
        <v>63486</v>
      </c>
      <c r="I3425" s="177">
        <f>_xll.qlInterestRateIndexValueDate(Index1M,$H3425)</f>
        <v>63488</v>
      </c>
      <c r="J3425" s="182">
        <f>IFERROR(_xll.qlIndexFixing(Index1M,$H3425,TRUE,_xll.ohTrigger(RecalcTrigger,Trigger1M)),NA())</f>
        <v>1.3518681497135254E-2</v>
      </c>
      <c r="K3425" s="44">
        <f>IFERROR(_xll.qlIndexFixing(Index3M,H3425,TRUE,_xll.ohTrigger(RecalcTrigger,Trigger3M)),NA())</f>
        <v>1.3911099980717018E-2</v>
      </c>
      <c r="L3425" s="44">
        <f>IFERROR(_xll.qlIndexFixing(Index6M,$H3425,TRUE,_xll.ohTrigger(RecalcTrigger,Trigger6M)),NA())</f>
        <v>1.3687957375909251E-2</v>
      </c>
      <c r="M3425" s="183">
        <f>IFERROR(_xll.qlIndexFixing(Index1Y,$H3425,TRUE,_xll.ohTrigger(RecalcTrigger,Trigger1Y)),NA())</f>
        <v>1.4225992124478988E-2</v>
      </c>
      <c r="N3425" s="182">
        <f>IFERROR(_xll.qlIndexFixing(ONIndex1M,I3425,TRUE,_xll.ohTrigger(RecalcTrigger,Trigger1M)),NA())</f>
        <v>1.3508204360679343E-2</v>
      </c>
      <c r="O3425" s="44">
        <f>IFERROR(_xll.qlIndexFixing(ONIndex3M,I3425,TRUE,_xll.ohTrigger(RecalcTrigger,Trigger3M)),NA())</f>
        <v>1.387341826995403E-2</v>
      </c>
      <c r="P3425" s="44">
        <f>IFERROR(_xll.qlIndexFixing(ONIndex6M,I3425,TRUE,_xll.ohTrigger(RecalcTrigger,Trigger6M)),NA())</f>
        <v>1.3627300426168887E-2</v>
      </c>
      <c r="Q3425" s="183">
        <f>IFERROR(_xll.qlIndexFixing(ONIndex1Y,I3425,TRUE,_xll.ohTrigger(RecalcTrigger,Trigger1Y)),NA())</f>
        <v>1.4084781203269614E-2</v>
      </c>
    </row>
    <row r="3426" spans="2:17" x14ac:dyDescent="0.2">
      <c r="B3426" s="39" t="s">
        <v>42</v>
      </c>
      <c r="D3426" s="42">
        <f>_xll.qlCalendarAdvance(Calendar,$D3425,B3426,"f",FALSE)</f>
        <v>63493</v>
      </c>
      <c r="E3426" s="177">
        <f>_xll.qlInterestRateIndexValueDate(IndexON,D3426)</f>
        <v>63493</v>
      </c>
      <c r="F3426" s="193">
        <f>IFERROR(_xll.qlIndexFixing(IndexON,D3426,TRUE,_xll.ohTrigger(RecalcTrigger,TriggerON)),NA())</f>
        <v>1.3508900734198193E-2</v>
      </c>
      <c r="H3426" s="42">
        <f>_xll.qlCalendarAdvance(Calendar,$H3425,B3426,"f",FALSE)</f>
        <v>63493</v>
      </c>
      <c r="I3426" s="177">
        <f>_xll.qlInterestRateIndexValueDate(Index1M,$H3426)</f>
        <v>63495</v>
      </c>
      <c r="J3426" s="182">
        <f>IFERROR(_xll.qlIndexFixing(Index1M,$H3426,TRUE,_xll.ohTrigger(RecalcTrigger,Trigger1M)),NA())</f>
        <v>1.3520264363410806E-2</v>
      </c>
      <c r="K3426" s="44">
        <f>IFERROR(_xll.qlIndexFixing(Index3M,H3426,TRUE,_xll.ohTrigger(RecalcTrigger,Trigger3M)),NA())</f>
        <v>1.3913304014948662E-2</v>
      </c>
      <c r="L3426" s="44">
        <f>IFERROR(_xll.qlIndexFixing(Index6M,$H3426,TRUE,_xll.ohTrigger(RecalcTrigger,Trigger6M)),NA())</f>
        <v>1.3688688108340927E-2</v>
      </c>
      <c r="M3426" s="183">
        <f>IFERROR(_xll.qlIndexFixing(Index1Y,$H3426,TRUE,_xll.ohTrigger(RecalcTrigger,Trigger1Y)),NA())</f>
        <v>1.4227412219243838E-2</v>
      </c>
      <c r="N3426" s="182">
        <f>IFERROR(_xll.qlIndexFixing(ONIndex1M,I3426,TRUE,_xll.ohTrigger(RecalcTrigger,Trigger1M)),NA())</f>
        <v>1.3509807251699257E-2</v>
      </c>
      <c r="O3426" s="44">
        <f>IFERROR(_xll.qlIndexFixing(ONIndex3M,I3426,TRUE,_xll.ohTrigger(RecalcTrigger,Trigger3M)),NA())</f>
        <v>1.3875729615069332E-2</v>
      </c>
      <c r="P3426" s="44">
        <f>IFERROR(_xll.qlIndexFixing(ONIndex6M,I3426,TRUE,_xll.ohTrigger(RecalcTrigger,Trigger6M)),NA())</f>
        <v>1.3628522980706492E-2</v>
      </c>
      <c r="Q3426" s="183">
        <f>IFERROR(_xll.qlIndexFixing(ONIndex1Y,I3426,TRUE,_xll.ohTrigger(RecalcTrigger,Trigger1Y)),NA())</f>
        <v>1.4086662791115145E-2</v>
      </c>
    </row>
    <row r="3427" spans="2:17" x14ac:dyDescent="0.2">
      <c r="B3427" s="39" t="s">
        <v>42</v>
      </c>
      <c r="D3427" s="42">
        <f>_xll.qlCalendarAdvance(Calendar,$D3426,B3427,"f",FALSE)</f>
        <v>63500</v>
      </c>
      <c r="E3427" s="177">
        <f>_xll.qlInterestRateIndexValueDate(IndexON,D3427)</f>
        <v>63500</v>
      </c>
      <c r="F3427" s="193">
        <f>IFERROR(_xll.qlIndexFixing(IndexON,D3427,TRUE,_xll.ohTrigger(RecalcTrigger,TriggerON)),NA())</f>
        <v>1.3510326401942052E-2</v>
      </c>
      <c r="H3427" s="42">
        <f>_xll.qlCalendarAdvance(Calendar,$H3426,B3427,"f",FALSE)</f>
        <v>63500</v>
      </c>
      <c r="I3427" s="177">
        <f>_xll.qlInterestRateIndexValueDate(Index1M,$H3427)</f>
        <v>63502</v>
      </c>
      <c r="J3427" s="182">
        <f>IFERROR(_xll.qlIndexFixing(Index1M,$H3427,TRUE,_xll.ohTrigger(RecalcTrigger,Trigger1M)),NA())</f>
        <v>1.3521833889414969E-2</v>
      </c>
      <c r="K3427" s="44">
        <f>IFERROR(_xll.qlIndexFixing(Index3M,H3427,TRUE,_xll.ohTrigger(RecalcTrigger,Trigger3M)),NA())</f>
        <v>1.391548851386781E-2</v>
      </c>
      <c r="L3427" s="44">
        <f>IFERROR(_xll.qlIndexFixing(Index6M,$H3427,TRUE,_xll.ohTrigger(RecalcTrigger,Trigger6M)),NA())</f>
        <v>1.3689736752702106E-2</v>
      </c>
      <c r="M3427" s="183">
        <f>IFERROR(_xll.qlIndexFixing(Index1Y,$H3427,TRUE,_xll.ohTrigger(RecalcTrigger,Trigger1Y)),NA())</f>
        <v>1.4228812858554891E-2</v>
      </c>
      <c r="N3427" s="182">
        <f>IFERROR(_xll.qlIndexFixing(ONIndex1M,I3427,TRUE,_xll.ohTrigger(RecalcTrigger,Trigger1M)),NA())</f>
        <v>1.351139685023206E-2</v>
      </c>
      <c r="O3427" s="44">
        <f>IFERROR(_xll.qlIndexFixing(ONIndex3M,I3427,TRUE,_xll.ohTrigger(RecalcTrigger,Trigger3M)),NA())</f>
        <v>1.3878021662501183E-2</v>
      </c>
      <c r="P3427" s="44">
        <f>IFERROR(_xll.qlIndexFixing(ONIndex6M,I3427,TRUE,_xll.ohTrigger(RecalcTrigger,Trigger6M)),NA())</f>
        <v>1.3629732073852097E-2</v>
      </c>
      <c r="Q3427" s="183">
        <f>IFERROR(_xll.qlIndexFixing(ONIndex1Y,I3427,TRUE,_xll.ohTrigger(RecalcTrigger,Trigger1Y)),NA())</f>
        <v>1.4088525897024695E-2</v>
      </c>
    </row>
    <row r="3428" spans="2:17" x14ac:dyDescent="0.2">
      <c r="B3428" s="39" t="s">
        <v>42</v>
      </c>
      <c r="D3428" s="42">
        <f>_xll.qlCalendarAdvance(Calendar,$D3427,B3428,"f",FALSE)</f>
        <v>63507</v>
      </c>
      <c r="E3428" s="177">
        <f>_xll.qlInterestRateIndexValueDate(IndexON,D3428)</f>
        <v>63507</v>
      </c>
      <c r="F3428" s="193">
        <f>IFERROR(_xll.qlIndexFixing(IndexON,D3428,TRUE,_xll.ohTrigger(RecalcTrigger,TriggerON)),NA())</f>
        <v>1.3511740230276459E-2</v>
      </c>
      <c r="H3428" s="42">
        <f>_xll.qlCalendarAdvance(Calendar,$H3427,B3428,"f",FALSE)</f>
        <v>63507</v>
      </c>
      <c r="I3428" s="177">
        <f>_xll.qlInterestRateIndexValueDate(Index1M,$H3428)</f>
        <v>63509</v>
      </c>
      <c r="J3428" s="182">
        <f>IFERROR(_xll.qlIndexFixing(Index1M,$H3428,TRUE,_xll.ohTrigger(RecalcTrigger,Trigger1M)),NA())</f>
        <v>1.3523390055336093E-2</v>
      </c>
      <c r="K3428" s="44">
        <f>IFERROR(_xll.qlIndexFixing(Index3M,H3428,TRUE,_xll.ohTrigger(RecalcTrigger,Trigger3M)),NA())</f>
        <v>1.3917653448615803E-2</v>
      </c>
      <c r="L3428" s="44">
        <f>IFERROR(_xll.qlIndexFixing(Index6M,$H3428,TRUE,_xll.ohTrigger(RecalcTrigger,Trigger6M)),NA())</f>
        <v>1.3690771575951961E-2</v>
      </c>
      <c r="M3428" s="183">
        <f>IFERROR(_xll.qlIndexFixing(Index1Y,$H3428,TRUE,_xll.ohTrigger(RecalcTrigger,Trigger1Y)),NA())</f>
        <v>1.4230194014424455E-2</v>
      </c>
      <c r="N3428" s="182">
        <f>IFERROR(_xll.qlIndexFixing(ONIndex1M,I3428,TRUE,_xll.ohTrigger(RecalcTrigger,Trigger1M)),NA())</f>
        <v>1.3512973136533546E-2</v>
      </c>
      <c r="O3428" s="44">
        <f>IFERROR(_xll.qlIndexFixing(ONIndex3M,I3428,TRUE,_xll.ohTrigger(RecalcTrigger,Trigger3M)),NA())</f>
        <v>1.3880294383472602E-2</v>
      </c>
      <c r="P3428" s="44">
        <f>IFERROR(_xll.qlIndexFixing(ONIndex6M,I3428,TRUE,_xll.ohTrigger(RecalcTrigger,Trigger6M)),NA())</f>
        <v>1.3630927685301941E-2</v>
      </c>
      <c r="Q3428" s="183">
        <f>IFERROR(_xll.qlIndexFixing(ONIndex1Y,I3428,TRUE,_xll.ohTrigger(RecalcTrigger,Trigger1Y)),NA())</f>
        <v>1.4090370493420323E-2</v>
      </c>
    </row>
    <row r="3429" spans="2:17" x14ac:dyDescent="0.2">
      <c r="B3429" s="39" t="s">
        <v>42</v>
      </c>
      <c r="D3429" s="42">
        <f>_xll.qlCalendarAdvance(Calendar,$D3428,B3429,"f",FALSE)</f>
        <v>63514</v>
      </c>
      <c r="E3429" s="177">
        <f>_xll.qlInterestRateIndexValueDate(IndexON,D3429)</f>
        <v>63514</v>
      </c>
      <c r="F3429" s="193">
        <f>IFERROR(_xll.qlIndexFixing(IndexON,D3429,TRUE,_xll.ohTrigger(RecalcTrigger,TriggerON)),NA())</f>
        <v>1.3513142201455608E-2</v>
      </c>
      <c r="H3429" s="42">
        <f>_xll.qlCalendarAdvance(Calendar,$H3428,B3429,"f",FALSE)</f>
        <v>63514</v>
      </c>
      <c r="I3429" s="177">
        <f>_xll.qlInterestRateIndexValueDate(Index1M,$H3429)</f>
        <v>63516</v>
      </c>
      <c r="J3429" s="182">
        <f>IFERROR(_xll.qlIndexFixing(Index1M,$H3429,TRUE,_xll.ohTrigger(RecalcTrigger,Trigger1M)),NA())</f>
        <v>1.3525658588838611E-2</v>
      </c>
      <c r="K3429" s="44">
        <f>IFERROR(_xll.qlIndexFixing(Index3M,H3429,TRUE,_xll.ohTrigger(RecalcTrigger,Trigger3M)),NA())</f>
        <v>1.3919798790334859E-2</v>
      </c>
      <c r="L3429" s="44">
        <f>IFERROR(_xll.qlIndexFixing(Index6M,$H3429,TRUE,_xll.ohTrigger(RecalcTrigger,Trigger6M)),NA())</f>
        <v>1.3691792557896253E-2</v>
      </c>
      <c r="M3429" s="183">
        <f>IFERROR(_xll.qlIndexFixing(Index1Y,$H3429,TRUE,_xll.ohTrigger(RecalcTrigger,Trigger1Y)),NA())</f>
        <v>1.423155565886571E-2</v>
      </c>
      <c r="N3429" s="182">
        <f>IFERROR(_xll.qlIndexFixing(ONIndex1M,I3429,TRUE,_xll.ohTrigger(RecalcTrigger,Trigger1M)),NA())</f>
        <v>1.3514536090699636E-2</v>
      </c>
      <c r="O3429" s="44">
        <f>IFERROR(_xll.qlIndexFixing(ONIndex3M,I3429,TRUE,_xll.ohTrigger(RecalcTrigger,Trigger3M)),NA())</f>
        <v>1.3882547749126672E-2</v>
      </c>
      <c r="P3429" s="44">
        <f>IFERROR(_xll.qlIndexFixing(ONIndex6M,I3429,TRUE,_xll.ohTrigger(RecalcTrigger,Trigger6M)),NA())</f>
        <v>1.363210979531182E-2</v>
      </c>
      <c r="Q3429" s="183">
        <f>IFERROR(_xll.qlIndexFixing(ONIndex1Y,I3429,TRUE,_xll.ohTrigger(RecalcTrigger,Trigger1Y)),NA())</f>
        <v>1.4092196552883962E-2</v>
      </c>
    </row>
    <row r="3430" spans="2:17" x14ac:dyDescent="0.2">
      <c r="B3430" s="39" t="s">
        <v>42</v>
      </c>
      <c r="D3430" s="42">
        <f>_xll.qlCalendarAdvance(Calendar,$D3429,B3430,"f",FALSE)</f>
        <v>63521</v>
      </c>
      <c r="E3430" s="177">
        <f>_xll.qlInterestRateIndexValueDate(IndexON,D3430)</f>
        <v>63521</v>
      </c>
      <c r="F3430" s="193">
        <f>IFERROR(_xll.qlIndexFixing(IndexON,D3430,TRUE,_xll.ohTrigger(RecalcTrigger,TriggerON)),NA())</f>
        <v>1.3514532297813631E-2</v>
      </c>
      <c r="H3430" s="42">
        <f>_xll.qlCalendarAdvance(Calendar,$H3429,B3430,"f",FALSE)</f>
        <v>63521</v>
      </c>
      <c r="I3430" s="177">
        <f>_xll.qlInterestRateIndexValueDate(Index1M,$H3430)</f>
        <v>63523</v>
      </c>
      <c r="J3430" s="182">
        <f>IFERROR(_xll.qlIndexFixing(Index1M,$H3430,TRUE,_xll.ohTrigger(RecalcTrigger,Trigger1M)),NA())</f>
        <v>1.3525375734285118E-2</v>
      </c>
      <c r="K3430" s="44">
        <f>IFERROR(_xll.qlIndexFixing(Index3M,H3430,TRUE,_xll.ohTrigger(RecalcTrigger,Trigger3M)),NA())</f>
        <v>1.3921090405043302E-2</v>
      </c>
      <c r="L3430" s="44">
        <f>IFERROR(_xll.qlIndexFixing(Index6M,$H3430,TRUE,_xll.ohTrigger(RecalcTrigger,Trigger6M)),NA())</f>
        <v>1.3693126615962397E-2</v>
      </c>
      <c r="M3430" s="183">
        <f>IFERROR(_xll.qlIndexFixing(Index1Y,$H3430,TRUE,_xll.ohTrigger(RecalcTrigger,Trigger1Y)),NA())</f>
        <v>1.4232897763892496E-2</v>
      </c>
      <c r="N3430" s="182">
        <f>IFERROR(_xll.qlIndexFixing(ONIndex1M,I3430,TRUE,_xll.ohTrigger(RecalcTrigger,Trigger1M)),NA())</f>
        <v>1.3516085693145996E-2</v>
      </c>
      <c r="O3430" s="44">
        <f>IFERROR(_xll.qlIndexFixing(ONIndex3M,I3430,TRUE,_xll.ohTrigger(RecalcTrigger,Trigger3M)),NA())</f>
        <v>1.3884781730846285E-2</v>
      </c>
      <c r="P3430" s="44">
        <f>IFERROR(_xll.qlIndexFixing(ONIndex6M,I3430,TRUE,_xll.ohTrigger(RecalcTrigger,Trigger6M)),NA())</f>
        <v>1.3633278383737846E-2</v>
      </c>
      <c r="Q3430" s="183">
        <f>IFERROR(_xll.qlIndexFixing(ONIndex1Y,I3430,TRUE,_xll.ohTrigger(RecalcTrigger,Trigger1Y)),NA())</f>
        <v>1.4094004047837672E-2</v>
      </c>
    </row>
    <row r="3431" spans="2:17" x14ac:dyDescent="0.2">
      <c r="B3431" s="39" t="s">
        <v>42</v>
      </c>
      <c r="D3431" s="42">
        <f>_xll.qlCalendarAdvance(Calendar,$D3430,B3431,"f",FALSE)</f>
        <v>63528</v>
      </c>
      <c r="E3431" s="177">
        <f>_xll.qlInterestRateIndexValueDate(IndexON,D3431)</f>
        <v>63528</v>
      </c>
      <c r="F3431" s="193">
        <f>IFERROR(_xll.qlIndexFixing(IndexON,D3431,TRUE,_xll.ohTrigger(RecalcTrigger,TriggerON)),NA())</f>
        <v>1.351591050184453E-2</v>
      </c>
      <c r="H3431" s="42">
        <f>_xll.qlCalendarAdvance(Calendar,$H3430,B3431,"f",FALSE)</f>
        <v>63528</v>
      </c>
      <c r="I3431" s="177">
        <f>_xll.qlInterestRateIndexValueDate(Index1M,$H3431)</f>
        <v>63530</v>
      </c>
      <c r="J3431" s="182">
        <f>IFERROR(_xll.qlIndexFixing(Index1M,$H3431,TRUE,_xll.ohTrigger(RecalcTrigger,Trigger1M)),NA())</f>
        <v>1.352797819444973E-2</v>
      </c>
      <c r="K3431" s="44">
        <f>IFERROR(_xll.qlIndexFixing(Index3M,H3431,TRUE,_xll.ohTrigger(RecalcTrigger,Trigger3M)),NA())</f>
        <v>1.3923199129250996E-2</v>
      </c>
      <c r="L3431" s="44">
        <f>IFERROR(_xll.qlIndexFixing(Index6M,$H3431,TRUE,_xll.ohTrigger(RecalcTrigger,Trigger6M)),NA())</f>
        <v>1.3694118893767376E-2</v>
      </c>
      <c r="M3431" s="183">
        <f>IFERROR(_xll.qlIndexFixing(Index1Y,$H3431,TRUE,_xll.ohTrigger(RecalcTrigger,Trigger1Y)),NA())</f>
        <v>1.423422030152062E-2</v>
      </c>
      <c r="N3431" s="182">
        <f>IFERROR(_xll.qlIndexFixing(ONIndex1M,I3431,TRUE,_xll.ohTrigger(RecalcTrigger,Trigger1M)),NA())</f>
        <v>1.3517621923968548E-2</v>
      </c>
      <c r="O3431" s="44">
        <f>IFERROR(_xll.qlIndexFixing(ONIndex3M,I3431,TRUE,_xll.ohTrigger(RecalcTrigger,Trigger3M)),NA())</f>
        <v>1.3886996299934395E-2</v>
      </c>
      <c r="P3431" s="44">
        <f>IFERROR(_xll.qlIndexFixing(ONIndex6M,I3431,TRUE,_xll.ohTrigger(RecalcTrigger,Trigger6M)),NA())</f>
        <v>1.3634433430596005E-2</v>
      </c>
      <c r="Q3431" s="183">
        <f>IFERROR(_xll.qlIndexFixing(ONIndex1Y,I3431,TRUE,_xll.ohTrigger(RecalcTrigger,Trigger1Y)),NA())</f>
        <v>1.4095792950863384E-2</v>
      </c>
    </row>
    <row r="3432" spans="2:17" x14ac:dyDescent="0.2">
      <c r="B3432" s="39" t="s">
        <v>42</v>
      </c>
      <c r="D3432" s="42">
        <f>_xll.qlCalendarAdvance(Calendar,$D3431,B3432,"f",FALSE)</f>
        <v>63535</v>
      </c>
      <c r="E3432" s="177">
        <f>_xll.qlInterestRateIndexValueDate(IndexON,D3432)</f>
        <v>63535</v>
      </c>
      <c r="F3432" s="193">
        <f>IFERROR(_xll.qlIndexFixing(IndexON,D3432,TRUE,_xll.ohTrigger(RecalcTrigger,TriggerON)),NA())</f>
        <v>1.3517276795962374E-2</v>
      </c>
      <c r="H3432" s="42">
        <f>_xll.qlCalendarAdvance(Calendar,$H3431,B3432,"f",FALSE)</f>
        <v>63535</v>
      </c>
      <c r="I3432" s="177">
        <f>_xll.qlInterestRateIndexValueDate(Index1M,$H3432)</f>
        <v>63537</v>
      </c>
      <c r="J3432" s="182">
        <f>IFERROR(_xll.qlIndexFixing(Index1M,$H3432,TRUE,_xll.ohTrigger(RecalcTrigger,Trigger1M)),NA())</f>
        <v>1.3529480721892195E-2</v>
      </c>
      <c r="K3432" s="44">
        <f>IFERROR(_xll.qlIndexFixing(Index3M,H3432,TRUE,_xll.ohTrigger(RecalcTrigger,Trigger3M)),NA())</f>
        <v>1.3925288179475359E-2</v>
      </c>
      <c r="L3432" s="44">
        <f>IFERROR(_xll.qlIndexFixing(Index6M,$H3432,TRUE,_xll.ohTrigger(RecalcTrigger,Trigger6M)),NA())</f>
        <v>1.3695097267713631E-2</v>
      </c>
      <c r="M3432" s="183">
        <f>IFERROR(_xll.qlIndexFixing(Index1Y,$H3432,TRUE,_xll.ohTrigger(RecalcTrigger,Trigger1Y)),NA())</f>
        <v>1.4235523243765674E-2</v>
      </c>
      <c r="N3432" s="182">
        <f>IFERROR(_xll.qlIndexFixing(ONIndex1M,I3432,TRUE,_xll.ohTrigger(RecalcTrigger,Trigger1M)),NA())</f>
        <v>1.3519144763423085E-2</v>
      </c>
      <c r="O3432" s="44">
        <f>IFERROR(_xll.qlIndexFixing(ONIndex3M,I3432,TRUE,_xll.ohTrigger(RecalcTrigger,Trigger3M)),NA())</f>
        <v>1.3889191427693959E-2</v>
      </c>
      <c r="P3432" s="44">
        <f>IFERROR(_xll.qlIndexFixing(ONIndex6M,I3432,TRUE,_xll.ohTrigger(RecalcTrigger,Trigger6M)),NA())</f>
        <v>1.3635574915662474E-2</v>
      </c>
      <c r="Q3432" s="183">
        <f>IFERROR(_xll.qlIndexFixing(ONIndex1Y,I3432,TRUE,_xll.ohTrigger(RecalcTrigger,Trigger1Y)),NA())</f>
        <v>1.4097563234303223E-2</v>
      </c>
    </row>
    <row r="3433" spans="2:17" x14ac:dyDescent="0.2">
      <c r="B3433" s="39" t="s">
        <v>42</v>
      </c>
      <c r="D3433" s="42">
        <f>_xll.qlCalendarAdvance(Calendar,$D3432,B3433,"f",FALSE)</f>
        <v>63542</v>
      </c>
      <c r="E3433" s="177">
        <f>_xll.qlInterestRateIndexValueDate(IndexON,D3433)</f>
        <v>63542</v>
      </c>
      <c r="F3433" s="193">
        <f>IFERROR(_xll.qlIndexFixing(IndexON,D3433,TRUE,_xll.ohTrigger(RecalcTrigger,TriggerON)),NA())</f>
        <v>1.3518631162501293E-2</v>
      </c>
      <c r="H3433" s="42">
        <f>_xll.qlCalendarAdvance(Calendar,$H3432,B3433,"f",FALSE)</f>
        <v>63542</v>
      </c>
      <c r="I3433" s="177">
        <f>_xll.qlInterestRateIndexValueDate(Index1M,$H3433)</f>
        <v>63544</v>
      </c>
      <c r="J3433" s="182">
        <f>IFERROR(_xll.qlIndexFixing(Index1M,$H3433,TRUE,_xll.ohTrigger(RecalcTrigger,Trigger1M)),NA())</f>
        <v>1.3530969790175873E-2</v>
      </c>
      <c r="K3433" s="44">
        <f>IFERROR(_xll.qlIndexFixing(Index3M,H3433,TRUE,_xll.ohTrigger(RecalcTrigger,Trigger3M)),NA())</f>
        <v>1.3927357526862139E-2</v>
      </c>
      <c r="L3433" s="44">
        <f>IFERROR(_xll.qlIndexFixing(Index6M,$H3433,TRUE,_xll.ohTrigger(RecalcTrigger,Trigger6M)),NA())</f>
        <v>1.369606171760413E-2</v>
      </c>
      <c r="M3433" s="183">
        <f>IFERROR(_xll.qlIndexFixing(Index1Y,$H3433,TRUE,_xll.ohTrigger(RecalcTrigger,Trigger1Y)),NA())</f>
        <v>1.4236806562645221E-2</v>
      </c>
      <c r="N3433" s="182">
        <f>IFERROR(_xll.qlIndexFixing(ONIndex1M,I3433,TRUE,_xll.ohTrigger(RecalcTrigger,Trigger1M)),NA())</f>
        <v>1.3521082990761712E-2</v>
      </c>
      <c r="O3433" s="44">
        <f>IFERROR(_xll.qlIndexFixing(ONIndex3M,I3433,TRUE,_xll.ohTrigger(RecalcTrigger,Trigger3M)),NA())</f>
        <v>1.3891985121610162E-2</v>
      </c>
      <c r="P3433" s="44">
        <f>IFERROR(_xll.qlIndexFixing(ONIndex6M,I3433,TRUE,_xll.ohTrigger(RecalcTrigger,Trigger6M)),NA())</f>
        <v>1.3637022579811031E-2</v>
      </c>
      <c r="Q3433" s="183">
        <f>IFERROR(_xll.qlIndexFixing(ONIndex1Y,I3433,TRUE,_xll.ohTrigger(RecalcTrigger,Trigger1Y)),NA())</f>
        <v>1.4099811909469295E-2</v>
      </c>
    </row>
    <row r="3434" spans="2:17" x14ac:dyDescent="0.2">
      <c r="B3434" s="39" t="s">
        <v>42</v>
      </c>
      <c r="D3434" s="42">
        <f>_xll.qlCalendarAdvance(Calendar,$D3433,B3434,"f",FALSE)</f>
        <v>63550</v>
      </c>
      <c r="E3434" s="177">
        <f>_xll.qlInterestRateIndexValueDate(IndexON,D3434)</f>
        <v>63550</v>
      </c>
      <c r="F3434" s="193">
        <f>IFERROR(_xll.qlIndexFixing(IndexON,D3434,TRUE,_xll.ohTrigger(RecalcTrigger,TriggerON)),NA())</f>
        <v>1.3520164382132549E-2</v>
      </c>
      <c r="H3434" s="42">
        <f>_xll.qlCalendarAdvance(Calendar,$H3433,B3434,"f",FALSE)</f>
        <v>63550</v>
      </c>
      <c r="I3434" s="177">
        <f>_xll.qlInterestRateIndexValueDate(Index1M,$H3434)</f>
        <v>63552</v>
      </c>
      <c r="J3434" s="182">
        <f>IFERROR(_xll.qlIndexFixing(Index1M,$H3434,TRUE,_xll.ohTrigger(RecalcTrigger,Trigger1M)),NA())</f>
        <v>1.3533013331518231E-2</v>
      </c>
      <c r="K3434" s="44">
        <f>IFERROR(_xll.qlIndexFixing(Index3M,H3434,TRUE,_xll.ohTrigger(RecalcTrigger,Trigger3M)),NA())</f>
        <v>1.3930109925339986E-2</v>
      </c>
      <c r="L3434" s="44">
        <f>IFERROR(_xll.qlIndexFixing(Index6M,$H3434,TRUE,_xll.ohTrigger(RecalcTrigger,Trigger6M)),NA())</f>
        <v>1.3697146870279979E-2</v>
      </c>
      <c r="M3434" s="183">
        <f>IFERROR(_xll.qlIndexFixing(Index1Y,$H3434,TRUE,_xll.ohTrigger(RecalcTrigger,Trigger1Y)),NA())</f>
        <v>1.4238963623040404E-2</v>
      </c>
      <c r="N3434" s="182">
        <f>IFERROR(_xll.qlIndexFixing(ONIndex1M,I3434,TRUE,_xll.ohTrigger(RecalcTrigger,Trigger1M)),NA())</f>
        <v>1.3522575147000282E-2</v>
      </c>
      <c r="O3434" s="44">
        <f>IFERROR(_xll.qlIndexFixing(ONIndex3M,I3434,TRUE,_xll.ohTrigger(RecalcTrigger,Trigger3M)),NA())</f>
        <v>1.3894135703962363E-2</v>
      </c>
      <c r="P3434" s="44">
        <f>IFERROR(_xll.qlIndexFixing(ONIndex6M,I3434,TRUE,_xll.ohTrigger(RecalcTrigger,Trigger6M)),NA())</f>
        <v>1.3638132991573571E-2</v>
      </c>
      <c r="Q3434" s="183">
        <f>IFERROR(_xll.qlIndexFixing(ONIndex1Y,I3434,TRUE,_xll.ohTrigger(RecalcTrigger,Trigger1Y)),NA())</f>
        <v>1.4101539530795293E-2</v>
      </c>
    </row>
    <row r="3435" spans="2:17" x14ac:dyDescent="0.2">
      <c r="B3435" s="39" t="s">
        <v>42</v>
      </c>
      <c r="D3435" s="42">
        <f>_xll.qlCalendarAdvance(Calendar,$D3434,B3435,"f",FALSE)</f>
        <v>63557</v>
      </c>
      <c r="E3435" s="177">
        <f>_xll.qlInterestRateIndexValueDate(IndexON,D3435)</f>
        <v>63557</v>
      </c>
      <c r="F3435" s="193">
        <f>IFERROR(_xll.qlIndexFixing(IndexON,D3435,TRUE,_xll.ohTrigger(RecalcTrigger,TriggerON)),NA())</f>
        <v>1.3521493130204121E-2</v>
      </c>
      <c r="H3435" s="42">
        <f>_xll.qlCalendarAdvance(Calendar,$H3434,B3435,"f",FALSE)</f>
        <v>63557</v>
      </c>
      <c r="I3435" s="177">
        <f>_xll.qlInterestRateIndexValueDate(Index1M,$H3435)</f>
        <v>63559</v>
      </c>
      <c r="J3435" s="182">
        <f>IFERROR(_xll.qlIndexFixing(Index1M,$H3435,TRUE,_xll.ohTrigger(RecalcTrigger,Trigger1M)),NA())</f>
        <v>1.3533757815378675E-2</v>
      </c>
      <c r="K3435" s="44">
        <f>IFERROR(_xll.qlIndexFixing(Index3M,H3435,TRUE,_xll.ohTrigger(RecalcTrigger,Trigger3M)),NA())</f>
        <v>1.3931725362223091E-2</v>
      </c>
      <c r="L3435" s="44">
        <f>IFERROR(_xll.qlIndexFixing(Index6M,$H3435,TRUE,_xll.ohTrigger(RecalcTrigger,Trigger6M)),NA())</f>
        <v>1.3697759440213998E-2</v>
      </c>
      <c r="M3435" s="183">
        <f>IFERROR(_xll.qlIndexFixing(Index1Y,$H3435,TRUE,_xll.ohTrigger(RecalcTrigger,Trigger1Y)),NA())</f>
        <v>1.42402020459314E-2</v>
      </c>
      <c r="N3435" s="182">
        <f>IFERROR(_xll.qlIndexFixing(ONIndex1M,I3435,TRUE,_xll.ohTrigger(RecalcTrigger,Trigger1M)),NA())</f>
        <v>1.3523843428560056E-2</v>
      </c>
      <c r="O3435" s="44">
        <f>IFERROR(_xll.qlIndexFixing(ONIndex3M,I3435,TRUE,_xll.ohTrigger(RecalcTrigger,Trigger3M)),NA())</f>
        <v>1.3895963512506881E-2</v>
      </c>
      <c r="P3435" s="44">
        <f>IFERROR(_xll.qlIndexFixing(ONIndex6M,I3435,TRUE,_xll.ohTrigger(RecalcTrigger,Trigger6M)),NA())</f>
        <v>1.3639073927542711E-2</v>
      </c>
      <c r="Q3435" s="183">
        <f>IFERROR(_xll.qlIndexFixing(ONIndex1Y,I3435,TRUE,_xll.ohTrigger(RecalcTrigger,Trigger1Y)),NA())</f>
        <v>1.4103005458494522E-2</v>
      </c>
    </row>
    <row r="3436" spans="2:17" x14ac:dyDescent="0.2">
      <c r="B3436" s="39" t="s">
        <v>42</v>
      </c>
      <c r="D3436" s="42">
        <f>_xll.qlCalendarAdvance(Calendar,$D3435,B3436,"f",FALSE)</f>
        <v>63564</v>
      </c>
      <c r="E3436" s="177">
        <f>_xll.qlInterestRateIndexValueDate(IndexON,D3436)</f>
        <v>63564</v>
      </c>
      <c r="F3436" s="193">
        <f>IFERROR(_xll.qlIndexFixing(IndexON,D3436,TRUE,_xll.ohTrigger(RecalcTrigger,TriggerON)),NA())</f>
        <v>1.3522809895221144E-2</v>
      </c>
      <c r="H3436" s="42">
        <f>_xll.qlCalendarAdvance(Calendar,$H3435,B3436,"f",FALSE)</f>
        <v>63564</v>
      </c>
      <c r="I3436" s="177">
        <f>_xll.qlInterestRateIndexValueDate(Index1M,$H3436)</f>
        <v>63566</v>
      </c>
      <c r="J3436" s="182">
        <f>IFERROR(_xll.qlIndexFixing(Index1M,$H3436,TRUE,_xll.ohTrigger(RecalcTrigger,Trigger1M)),NA())</f>
        <v>1.3535205367609014E-2</v>
      </c>
      <c r="K3436" s="44">
        <f>IFERROR(_xll.qlIndexFixing(Index3M,H3436,TRUE,_xll.ohTrigger(RecalcTrigger,Trigger3M)),NA())</f>
        <v>1.3933732598560233E-2</v>
      </c>
      <c r="L3436" s="44">
        <f>IFERROR(_xll.qlIndexFixing(Index6M,$H3436,TRUE,_xll.ohTrigger(RecalcTrigger,Trigger6M)),NA())</f>
        <v>1.3698680968374739E-2</v>
      </c>
      <c r="M3436" s="183">
        <f>IFERROR(_xll.qlIndexFixing(Index1Y,$H3436,TRUE,_xll.ohTrigger(RecalcTrigger,Trigger1Y)),NA())</f>
        <v>1.4241420751980392E-2</v>
      </c>
      <c r="N3436" s="182">
        <f>IFERROR(_xll.qlIndexFixing(ONIndex1M,I3436,TRUE,_xll.ohTrigger(RecalcTrigger,Trigger1M)),NA())</f>
        <v>1.3525310578641481E-2</v>
      </c>
      <c r="O3436" s="44">
        <f>IFERROR(_xll.qlIndexFixing(ONIndex3M,I3436,TRUE,_xll.ohTrigger(RecalcTrigger,Trigger3M)),NA())</f>
        <v>1.3898077791418828E-2</v>
      </c>
      <c r="P3436" s="44">
        <f>IFERROR(_xll.qlIndexFixing(ONIndex6M,I3436,TRUE,_xll.ohTrigger(RecalcTrigger,Trigger6M)),NA())</f>
        <v>1.3640159015242403E-2</v>
      </c>
      <c r="Q3436" s="183">
        <f>IFERROR(_xll.qlIndexFixing(ONIndex1Y,I3436,TRUE,_xll.ohTrigger(RecalcTrigger,Trigger1Y)),NA())</f>
        <v>1.4104698310912767E-2</v>
      </c>
    </row>
    <row r="3437" spans="2:17" x14ac:dyDescent="0.2">
      <c r="B3437" s="39" t="s">
        <v>42</v>
      </c>
      <c r="D3437" s="42">
        <f>_xll.qlCalendarAdvance(Calendar,$D3436,B3437,"f",FALSE)</f>
        <v>63571</v>
      </c>
      <c r="E3437" s="177">
        <f>_xll.qlInterestRateIndexValueDate(IndexON,D3437)</f>
        <v>63571</v>
      </c>
      <c r="F3437" s="193">
        <f>IFERROR(_xll.qlIndexFixing(IndexON,D3437,TRUE,_xll.ohTrigger(RecalcTrigger,TriggerON)),NA())</f>
        <v>1.352411465991743E-2</v>
      </c>
      <c r="H3437" s="42">
        <f>_xll.qlCalendarAdvance(Calendar,$H3436,B3437,"f",FALSE)</f>
        <v>63571</v>
      </c>
      <c r="I3437" s="177">
        <f>_xll.qlInterestRateIndexValueDate(Index1M,$H3437)</f>
        <v>63573</v>
      </c>
      <c r="J3437" s="182">
        <f>IFERROR(_xll.qlIndexFixing(Index1M,$H3437,TRUE,_xll.ohTrigger(RecalcTrigger,Trigger1M)),NA())</f>
        <v>1.3536639380517433E-2</v>
      </c>
      <c r="K3437" s="44">
        <f>IFERROR(_xll.qlIndexFixing(Index3M,H3437,TRUE,_xll.ohTrigger(RecalcTrigger,Trigger3M)),NA())</f>
        <v>1.3935720012523412E-2</v>
      </c>
      <c r="L3437" s="44">
        <f>IFERROR(_xll.qlIndexFixing(Index6M,$H3437,TRUE,_xll.ohTrigger(RecalcTrigger,Trigger6M)),NA())</f>
        <v>1.3699588490786434E-2</v>
      </c>
      <c r="M3437" s="183">
        <f>IFERROR(_xll.qlIndexFixing(Index1Y,$H3437,TRUE,_xll.ohTrigger(RecalcTrigger,Trigger1Y)),NA())</f>
        <v>1.424261971320628E-2</v>
      </c>
      <c r="N3437" s="182">
        <f>IFERROR(_xll.qlIndexFixing(ONIndex1M,I3437,TRUE,_xll.ohTrigger(RecalcTrigger,Trigger1M)),NA())</f>
        <v>1.3526764235436417E-2</v>
      </c>
      <c r="O3437" s="44">
        <f>IFERROR(_xll.qlIndexFixing(ONIndex3M,I3437,TRUE,_xll.ohTrigger(RecalcTrigger,Trigger3M)),NA())</f>
        <v>1.3900172481120521E-2</v>
      </c>
      <c r="P3437" s="44">
        <f>IFERROR(_xll.qlIndexFixing(ONIndex6M,I3437,TRUE,_xll.ohTrigger(RecalcTrigger,Trigger6M)),NA())</f>
        <v>1.3641230438032892E-2</v>
      </c>
      <c r="Q3437" s="183">
        <f>IFERROR(_xll.qlIndexFixing(ONIndex1Y,I3437,TRUE,_xll.ohTrigger(RecalcTrigger,Trigger1Y)),NA())</f>
        <v>1.4106372402338252E-2</v>
      </c>
    </row>
    <row r="3438" spans="2:17" x14ac:dyDescent="0.2">
      <c r="B3438" s="39" t="s">
        <v>42</v>
      </c>
      <c r="D3438" s="42">
        <f>_xll.qlCalendarAdvance(Calendar,$D3437,B3438,"f",FALSE)</f>
        <v>63578</v>
      </c>
      <c r="E3438" s="177">
        <f>_xll.qlInterestRateIndexValueDate(IndexON,D3438)</f>
        <v>63578</v>
      </c>
      <c r="F3438" s="193">
        <f>IFERROR(_xll.qlIndexFixing(IndexON,D3438,TRUE,_xll.ohTrigger(RecalcTrigger,TriggerON)),NA())</f>
        <v>1.3525407406307366E-2</v>
      </c>
      <c r="H3438" s="42">
        <f>_xll.qlCalendarAdvance(Calendar,$H3437,B3438,"f",FALSE)</f>
        <v>63578</v>
      </c>
      <c r="I3438" s="177">
        <f>_xll.qlInterestRateIndexValueDate(Index1M,$H3438)</f>
        <v>63580</v>
      </c>
      <c r="J3438" s="182">
        <f>IFERROR(_xll.qlIndexFixing(Index1M,$H3438,TRUE,_xll.ohTrigger(RecalcTrigger,Trigger1M)),NA())</f>
        <v>1.3538059834284947E-2</v>
      </c>
      <c r="K3438" s="44">
        <f>IFERROR(_xll.qlIndexFixing(Index3M,H3438,TRUE,_xll.ohTrigger(RecalcTrigger,Trigger3M)),NA())</f>
        <v>1.3937687575259261E-2</v>
      </c>
      <c r="L3438" s="44">
        <f>IFERROR(_xll.qlIndexFixing(Index6M,$H3438,TRUE,_xll.ohTrigger(RecalcTrigger,Trigger6M)),NA())</f>
        <v>1.3700481987255732E-2</v>
      </c>
      <c r="M3438" s="183">
        <f>IFERROR(_xll.qlIndexFixing(Index1Y,$H3438,TRUE,_xll.ohTrigger(RecalcTrigger,Trigger1Y)),NA())</f>
        <v>1.4243798901629698E-2</v>
      </c>
      <c r="N3438" s="182">
        <f>IFERROR(_xll.qlIndexFixing(ONIndex1M,I3438,TRUE,_xll.ohTrigger(RecalcTrigger,Trigger1M)),NA())</f>
        <v>1.3528204379280595E-2</v>
      </c>
      <c r="O3438" s="44">
        <f>IFERROR(_xll.qlIndexFixing(ONIndex3M,I3438,TRUE,_xll.ohTrigger(RecalcTrigger,Trigger3M)),NA())</f>
        <v>1.3902247552994851E-2</v>
      </c>
      <c r="P3438" s="44">
        <f>IFERROR(_xll.qlIndexFixing(ONIndex6M,I3438,TRUE,_xll.ohTrigger(RecalcTrigger,Trigger6M)),NA())</f>
        <v>1.3642288176249906E-2</v>
      </c>
      <c r="Q3438" s="183">
        <f>IFERROR(_xll.qlIndexFixing(ONIndex1Y,I3438,TRUE,_xll.ohTrigger(RecalcTrigger,Trigger1Y)),NA())</f>
        <v>1.4108027705272974E-2</v>
      </c>
    </row>
    <row r="3439" spans="2:17" x14ac:dyDescent="0.2">
      <c r="B3439" s="39" t="s">
        <v>42</v>
      </c>
      <c r="D3439" s="42">
        <f>_xll.qlCalendarAdvance(Calendar,$D3438,B3439,"f",FALSE)</f>
        <v>63585</v>
      </c>
      <c r="E3439" s="177">
        <f>_xll.qlInterestRateIndexValueDate(IndexON,D3439)</f>
        <v>63585</v>
      </c>
      <c r="F3439" s="193">
        <f>IFERROR(_xll.qlIndexFixing(IndexON,D3439,TRUE,_xll.ohTrigger(RecalcTrigger,TriggerON)),NA())</f>
        <v>1.3526688116805019E-2</v>
      </c>
      <c r="H3439" s="42">
        <f>_xll.qlCalendarAdvance(Calendar,$H3438,B3439,"f",FALSE)</f>
        <v>63585</v>
      </c>
      <c r="I3439" s="177">
        <f>_xll.qlInterestRateIndexValueDate(Index1M,$H3439)</f>
        <v>63587</v>
      </c>
      <c r="J3439" s="182">
        <f>IFERROR(_xll.qlIndexFixing(Index1M,$H3439,TRUE,_xll.ohTrigger(RecalcTrigger,Trigger1M)),NA())</f>
        <v>1.3538404963703446E-2</v>
      </c>
      <c r="K3439" s="44">
        <f>IFERROR(_xll.qlIndexFixing(Index3M,H3439,TRUE,_xll.ohTrigger(RecalcTrigger,Trigger3M)),NA())</f>
        <v>1.3939230269713101E-2</v>
      </c>
      <c r="L3439" s="44">
        <f>IFERROR(_xll.qlIndexFixing(Index6M,$H3439,TRUE,_xll.ohTrigger(RecalcTrigger,Trigger6M)),NA())</f>
        <v>1.3701361437587517E-2</v>
      </c>
      <c r="M3439" s="183">
        <f>IFERROR(_xll.qlIndexFixing(Index1Y,$H3439,TRUE,_xll.ohTrigger(RecalcTrigger,Trigger1Y)),NA())</f>
        <v>1.4244958289271284E-2</v>
      </c>
      <c r="N3439" s="182">
        <f>IFERROR(_xll.qlIndexFixing(ONIndex1M,I3439,TRUE,_xll.ohTrigger(RecalcTrigger,Trigger1M)),NA())</f>
        <v>1.3529630990589681E-2</v>
      </c>
      <c r="O3439" s="44">
        <f>IFERROR(_xll.qlIndexFixing(ONIndex3M,I3439,TRUE,_xll.ohTrigger(RecalcTrigger,Trigger3M)),NA())</f>
        <v>1.3904302978344774E-2</v>
      </c>
      <c r="P3439" s="44">
        <f>IFERROR(_xll.qlIndexFixing(ONIndex6M,I3439,TRUE,_xll.ohTrigger(RecalcTrigger,Trigger6M)),NA())</f>
        <v>1.3643332209509751E-2</v>
      </c>
      <c r="Q3439" s="183">
        <f>IFERROR(_xll.qlIndexFixing(ONIndex1Y,I3439,TRUE,_xll.ohTrigger(RecalcTrigger,Trigger1Y)),NA())</f>
        <v>1.4109664192218929E-2</v>
      </c>
    </row>
    <row r="3440" spans="2:17" x14ac:dyDescent="0.2">
      <c r="B3440" s="39" t="s">
        <v>42</v>
      </c>
      <c r="D3440" s="42">
        <f>_xll.qlCalendarAdvance(Calendar,$D3439,B3440,"f",FALSE)</f>
        <v>63592</v>
      </c>
      <c r="E3440" s="177">
        <f>_xll.qlInterestRateIndexValueDate(IndexON,D3440)</f>
        <v>63592</v>
      </c>
      <c r="F3440" s="193">
        <f>IFERROR(_xll.qlIndexFixing(IndexON,D3440,TRUE,_xll.ohTrigger(RecalcTrigger,TriggerON)),NA())</f>
        <v>1.3527956773904393E-2</v>
      </c>
      <c r="H3440" s="42">
        <f>_xll.qlCalendarAdvance(Calendar,$H3439,B3440,"f",FALSE)</f>
        <v>63592</v>
      </c>
      <c r="I3440" s="177">
        <f>_xll.qlInterestRateIndexValueDate(Index1M,$H3440)</f>
        <v>63594</v>
      </c>
      <c r="J3440" s="182">
        <f>IFERROR(_xll.qlIndexFixing(Index1M,$H3440,TRUE,_xll.ohTrigger(RecalcTrigger,Trigger1M)),NA())</f>
        <v>1.3539801000992073E-2</v>
      </c>
      <c r="K3440" s="44">
        <f>IFERROR(_xll.qlIndexFixing(Index3M,H3440,TRUE,_xll.ohTrigger(RecalcTrigger,Trigger3M)),NA())</f>
        <v>1.394115939627317E-2</v>
      </c>
      <c r="L3440" s="44">
        <f>IFERROR(_xll.qlIndexFixing(Index6M,$H3440,TRUE,_xll.ohTrigger(RecalcTrigger,Trigger6M)),NA())</f>
        <v>1.3702226821590207E-2</v>
      </c>
      <c r="M3440" s="183">
        <f>IFERROR(_xll.qlIndexFixing(Index1Y,$H3440,TRUE,_xll.ohTrigger(RecalcTrigger,Trigger1Y)),NA())</f>
        <v>1.4246097848152983E-2</v>
      </c>
      <c r="N3440" s="182">
        <f>IFERROR(_xll.qlIndexFixing(ONIndex1M,I3440,TRUE,_xll.ohTrigger(RecalcTrigger,Trigger1M)),NA())</f>
        <v>1.3531044049299723E-2</v>
      </c>
      <c r="O3440" s="44">
        <f>IFERROR(_xll.qlIndexFixing(ONIndex3M,I3440,TRUE,_xll.ohTrigger(RecalcTrigger,Trigger3M)),NA())</f>
        <v>1.3906338728313372E-2</v>
      </c>
      <c r="P3440" s="44">
        <f>IFERROR(_xll.qlIndexFixing(ONIndex6M,I3440,TRUE,_xll.ohTrigger(RecalcTrigger,Trigger6M)),NA())</f>
        <v>1.3644362518148156E-2</v>
      </c>
      <c r="Q3440" s="183">
        <f>IFERROR(_xll.qlIndexFixing(ONIndex1Y,I3440,TRUE,_xll.ohTrigger(RecalcTrigger,Trigger1Y)),NA())</f>
        <v>1.4111281835678113E-2</v>
      </c>
    </row>
    <row r="3441" spans="2:17" x14ac:dyDescent="0.2">
      <c r="B3441" s="39" t="s">
        <v>42</v>
      </c>
      <c r="D3441" s="42">
        <f>_xll.qlCalendarAdvance(Calendar,$D3440,B3441,"f",FALSE)</f>
        <v>63599</v>
      </c>
      <c r="E3441" s="177">
        <f>_xll.qlInterestRateIndexValueDate(IndexON,D3441)</f>
        <v>63599</v>
      </c>
      <c r="F3441" s="193">
        <f>IFERROR(_xll.qlIndexFixing(IndexON,D3441,TRUE,_xll.ohTrigger(RecalcTrigger,TriggerON)),NA())</f>
        <v>1.352921336009949E-2</v>
      </c>
      <c r="H3441" s="42">
        <f>_xll.qlCalendarAdvance(Calendar,$H3440,B3441,"f",FALSE)</f>
        <v>63599</v>
      </c>
      <c r="I3441" s="177">
        <f>_xll.qlInterestRateIndexValueDate(Index1M,$H3441)</f>
        <v>63601</v>
      </c>
      <c r="J3441" s="182">
        <f>IFERROR(_xll.qlIndexFixing(Index1M,$H3441,TRUE,_xll.ohTrigger(RecalcTrigger,Trigger1M)),NA())</f>
        <v>1.3541183425472676E-2</v>
      </c>
      <c r="K3441" s="44">
        <f>IFERROR(_xll.qlIndexFixing(Index3M,H3441,TRUE,_xll.ohTrigger(RecalcTrigger,Trigger3M)),NA())</f>
        <v>1.3943068587870795E-2</v>
      </c>
      <c r="L3441" s="44">
        <f>IFERROR(_xll.qlIndexFixing(Index6M,$H3441,TRUE,_xll.ohTrigger(RecalcTrigger,Trigger6M)),NA())</f>
        <v>1.3703078119071333E-2</v>
      </c>
      <c r="M3441" s="183">
        <f>IFERROR(_xll.qlIndexFixing(Index1Y,$H3441,TRUE,_xll.ohTrigger(RecalcTrigger,Trigger1Y)),NA())</f>
        <v>1.4247217550298482E-2</v>
      </c>
      <c r="N3441" s="182">
        <f>IFERROR(_xll.qlIndexFixing(ONIndex1M,I3441,TRUE,_xll.ohTrigger(RecalcTrigger,Trigger1M)),NA())</f>
        <v>1.3532443535666516E-2</v>
      </c>
      <c r="O3441" s="44">
        <f>IFERROR(_xll.qlIndexFixing(ONIndex3M,I3441,TRUE,_xll.ohTrigger(RecalcTrigger,Trigger3M)),NA())</f>
        <v>1.390835477444341E-2</v>
      </c>
      <c r="P3441" s="44">
        <f>IFERROR(_xll.qlIndexFixing(ONIndex6M,I3441,TRUE,_xll.ohTrigger(RecalcTrigger,Trigger6M)),NA())</f>
        <v>1.3645379081781428E-2</v>
      </c>
      <c r="Q3441" s="183">
        <f>IFERROR(_xll.qlIndexFixing(ONIndex1Y,I3441,TRUE,_xll.ohTrigger(RecalcTrigger,Trigger1Y)),NA())</f>
        <v>1.4112880607992651E-2</v>
      </c>
    </row>
    <row r="3442" spans="2:17" x14ac:dyDescent="0.2">
      <c r="B3442" s="39" t="s">
        <v>42</v>
      </c>
      <c r="D3442" s="42">
        <f>_xll.qlCalendarAdvance(Calendar,$D3441,B3442,"f",FALSE)</f>
        <v>63606</v>
      </c>
      <c r="E3442" s="177">
        <f>_xll.qlInterestRateIndexValueDate(IndexON,D3442)</f>
        <v>63606</v>
      </c>
      <c r="F3442" s="193">
        <f>IFERROR(_xll.qlIndexFixing(IndexON,D3442,TRUE,_xll.ohTrigger(RecalcTrigger,TriggerON)),NA())</f>
        <v>1.3530457857484635E-2</v>
      </c>
      <c r="H3442" s="42">
        <f>_xll.qlCalendarAdvance(Calendar,$H3441,B3442,"f",FALSE)</f>
        <v>63606</v>
      </c>
      <c r="I3442" s="177">
        <f>_xll.qlInterestRateIndexValueDate(Index1M,$H3442)</f>
        <v>63608</v>
      </c>
      <c r="J3442" s="182">
        <f>IFERROR(_xll.qlIndexFixing(Index1M,$H3442,TRUE,_xll.ohTrigger(RecalcTrigger,Trigger1M)),NA())</f>
        <v>1.3542552217332533E-2</v>
      </c>
      <c r="K3442" s="44">
        <f>IFERROR(_xll.qlIndexFixing(Index3M,H3442,TRUE,_xll.ohTrigger(RecalcTrigger,Trigger3M)),NA())</f>
        <v>1.3944957815655344E-2</v>
      </c>
      <c r="L3442" s="44">
        <f>IFERROR(_xll.qlIndexFixing(Index6M,$H3442,TRUE,_xll.ohTrigger(RecalcTrigger,Trigger6M)),NA())</f>
        <v>1.3703915309837106E-2</v>
      </c>
      <c r="M3442" s="183">
        <f>IFERROR(_xll.qlIndexFixing(Index1Y,$H3442,TRUE,_xll.ohTrigger(RecalcTrigger,Trigger1Y)),NA())</f>
        <v>1.4248317367731684E-2</v>
      </c>
      <c r="N3442" s="182">
        <f>IFERROR(_xll.qlIndexFixing(ONIndex1M,I3442,TRUE,_xll.ohTrigger(RecalcTrigger,Trigger1M)),NA())</f>
        <v>1.3533829429945854E-2</v>
      </c>
      <c r="O3442" s="44">
        <f>IFERROR(_xll.qlIndexFixing(ONIndex3M,I3442,TRUE,_xll.ohTrigger(RecalcTrigger,Trigger3M)),NA())</f>
        <v>1.3910351087638162E-2</v>
      </c>
      <c r="P3442" s="44">
        <f>IFERROR(_xll.qlIndexFixing(ONIndex6M,I3442,TRUE,_xll.ohTrigger(RecalcTrigger,Trigger6M)),NA())</f>
        <v>1.3646381880585423E-2</v>
      </c>
      <c r="Q3442" s="183">
        <f>IFERROR(_xll.qlIndexFixing(ONIndex1Y,I3442,TRUE,_xll.ohTrigger(RecalcTrigger,Trigger1Y)),NA())</f>
        <v>1.4114460481904345E-2</v>
      </c>
    </row>
    <row r="3443" spans="2:17" x14ac:dyDescent="0.2">
      <c r="B3443" s="39" t="s">
        <v>42</v>
      </c>
      <c r="D3443" s="42">
        <f>_xll.qlCalendarAdvance(Calendar,$D3442,B3443,"f",FALSE)</f>
        <v>63613</v>
      </c>
      <c r="E3443" s="177">
        <f>_xll.qlInterestRateIndexValueDate(IndexON,D3443)</f>
        <v>63613</v>
      </c>
      <c r="F3443" s="193">
        <f>IFERROR(_xll.qlIndexFixing(IndexON,D3443,TRUE,_xll.ohTrigger(RecalcTrigger,TriggerON)),NA())</f>
        <v>1.3531690248873574E-2</v>
      </c>
      <c r="H3443" s="42">
        <f>_xll.qlCalendarAdvance(Calendar,$H3442,B3443,"f",FALSE)</f>
        <v>63613</v>
      </c>
      <c r="I3443" s="177">
        <f>_xll.qlInterestRateIndexValueDate(Index1M,$H3443)</f>
        <v>63615</v>
      </c>
      <c r="J3443" s="182">
        <f>IFERROR(_xll.qlIndexFixing(Index1M,$H3443,TRUE,_xll.ohTrigger(RecalcTrigger,Trigger1M)),NA())</f>
        <v>1.3544958022620332E-2</v>
      </c>
      <c r="K3443" s="44">
        <f>IFERROR(_xll.qlIndexFixing(Index3M,H3443,TRUE,_xll.ohTrigger(RecalcTrigger,Trigger3M)),NA())</f>
        <v>1.394882365134319E-2</v>
      </c>
      <c r="L3443" s="44">
        <f>IFERROR(_xll.qlIndexFixing(Index6M,$H3443,TRUE,_xll.ohTrigger(RecalcTrigger,Trigger6M)),NA())</f>
        <v>1.3705994458522738E-2</v>
      </c>
      <c r="M3443" s="183">
        <f>IFERROR(_xll.qlIndexFixing(Index1Y,$H3443,TRUE,_xll.ohTrigger(RecalcTrigger,Trigger1Y)),NA())</f>
        <v>1.4249397272477799E-2</v>
      </c>
      <c r="N3443" s="182">
        <f>IFERROR(_xll.qlIndexFixing(ONIndex1M,I3443,TRUE,_xll.ohTrigger(RecalcTrigger,Trigger1M)),NA())</f>
        <v>1.353520171239353E-2</v>
      </c>
      <c r="O3443" s="44">
        <f>IFERROR(_xll.qlIndexFixing(ONIndex3M,I3443,TRUE,_xll.ohTrigger(RecalcTrigger,Trigger3M)),NA())</f>
        <v>1.3912327639520328E-2</v>
      </c>
      <c r="P3443" s="44">
        <f>IFERROR(_xll.qlIndexFixing(ONIndex6M,I3443,TRUE,_xll.ohTrigger(RecalcTrigger,Trigger6M)),NA())</f>
        <v>1.3647370894416255E-2</v>
      </c>
      <c r="Q3443" s="183">
        <f>IFERROR(_xll.qlIndexFixing(ONIndex1Y,I3443,TRUE,_xll.ohTrigger(RecalcTrigger,Trigger1Y)),NA())</f>
        <v>1.4116021429675385E-2</v>
      </c>
    </row>
    <row r="3444" spans="2:17" x14ac:dyDescent="0.2">
      <c r="B3444" s="39" t="s">
        <v>42</v>
      </c>
      <c r="D3444" s="42">
        <f>_xll.qlCalendarAdvance(Calendar,$D3443,B3444,"f",FALSE)</f>
        <v>63620</v>
      </c>
      <c r="E3444" s="177">
        <f>_xll.qlInterestRateIndexValueDate(IndexON,D3444)</f>
        <v>63620</v>
      </c>
      <c r="F3444" s="193">
        <f>IFERROR(_xll.qlIndexFixing(IndexON,D3444,TRUE,_xll.ohTrigger(RecalcTrigger,TriggerON)),NA())</f>
        <v>1.3532910516120822E-2</v>
      </c>
      <c r="H3444" s="42">
        <f>_xll.qlCalendarAdvance(Calendar,$H3443,B3444,"f",FALSE)</f>
        <v>63620</v>
      </c>
      <c r="I3444" s="177">
        <f>_xll.qlInterestRateIndexValueDate(Index1M,$H3444)</f>
        <v>63622</v>
      </c>
      <c r="J3444" s="182">
        <f>IFERROR(_xll.qlIndexFixing(Index1M,$H3444,TRUE,_xll.ohTrigger(RecalcTrigger,Trigger1M)),NA())</f>
        <v>1.354629670549843E-2</v>
      </c>
      <c r="K3444" s="44">
        <f>IFERROR(_xll.qlIndexFixing(Index3M,H3444,TRUE,_xll.ohTrigger(RecalcTrigger,Trigger3M)),NA())</f>
        <v>1.3950666041255312E-2</v>
      </c>
      <c r="L3444" s="44">
        <f>IFERROR(_xll.qlIndexFixing(Index6M,$H3444,TRUE,_xll.ohTrigger(RecalcTrigger,Trigger6M)),NA())</f>
        <v>1.3706799426574738E-2</v>
      </c>
      <c r="M3444" s="183">
        <f>IFERROR(_xll.qlIndexFixing(Index1Y,$H3444,TRUE,_xll.ohTrigger(RecalcTrigger,Trigger1Y)),NA())</f>
        <v>1.425045723656335E-2</v>
      </c>
      <c r="N3444" s="182">
        <f>IFERROR(_xll.qlIndexFixing(ONIndex1M,I3444,TRUE,_xll.ohTrigger(RecalcTrigger,Trigger1M)),NA())</f>
        <v>1.3536560363185401E-2</v>
      </c>
      <c r="O3444" s="44">
        <f>IFERROR(_xll.qlIndexFixing(ONIndex3M,I3444,TRUE,_xll.ohTrigger(RecalcTrigger,Trigger3M)),NA())</f>
        <v>1.3914284401073118E-2</v>
      </c>
      <c r="P3444" s="44">
        <f>IFERROR(_xll.qlIndexFixing(ONIndex6M,I3444,TRUE,_xll.ohTrigger(RecalcTrigger,Trigger6M)),NA())</f>
        <v>1.364834610328991E-2</v>
      </c>
      <c r="Q3444" s="183">
        <f>IFERROR(_xll.qlIndexFixing(ONIndex1Y,I3444,TRUE,_xll.ohTrigger(RecalcTrigger,Trigger1Y)),NA())</f>
        <v>1.4117563423887702E-2</v>
      </c>
    </row>
    <row r="3445" spans="2:17" x14ac:dyDescent="0.2">
      <c r="B3445" s="39" t="s">
        <v>42</v>
      </c>
      <c r="D3445" s="42">
        <f>_xll.qlCalendarAdvance(Calendar,$D3444,B3445,"f",FALSE)</f>
        <v>63627</v>
      </c>
      <c r="E3445" s="177">
        <f>_xll.qlInterestRateIndexValueDate(IndexON,D3445)</f>
        <v>63627</v>
      </c>
      <c r="F3445" s="193">
        <f>IFERROR(_xll.qlIndexFixing(IndexON,D3445,TRUE,_xll.ohTrigger(RecalcTrigger,TriggerON)),NA())</f>
        <v>1.3534118641960191E-2</v>
      </c>
      <c r="H3445" s="42">
        <f>_xll.qlCalendarAdvance(Calendar,$H3444,B3445,"f",FALSE)</f>
        <v>63627</v>
      </c>
      <c r="I3445" s="177">
        <f>_xll.qlInterestRateIndexValueDate(Index1M,$H3445)</f>
        <v>63629</v>
      </c>
      <c r="J3445" s="182">
        <f>IFERROR(_xll.qlIndexFixing(Index1M,$H3445,TRUE,_xll.ohTrigger(RecalcTrigger,Trigger1M)),NA())</f>
        <v>1.3547969894300294E-2</v>
      </c>
      <c r="K3445" s="44">
        <f>IFERROR(_xll.qlIndexFixing(Index3M,H3445,TRUE,_xll.ohTrigger(RecalcTrigger,Trigger3M)),NA())</f>
        <v>1.3952488366666734E-2</v>
      </c>
      <c r="L3445" s="44">
        <f>IFERROR(_xll.qlIndexFixing(Index6M,$H3445,TRUE,_xll.ohTrigger(RecalcTrigger,Trigger6M)),NA())</f>
        <v>1.3707590219423022E-2</v>
      </c>
      <c r="M3445" s="183">
        <f>IFERROR(_xll.qlIndexFixing(Index1Y,$H3445,TRUE,_xll.ohTrigger(RecalcTrigger,Trigger1Y)),NA())</f>
        <v>1.4251497232016158E-2</v>
      </c>
      <c r="N3445" s="182">
        <f>IFERROR(_xll.qlIndexFixing(ONIndex1M,I3445,TRUE,_xll.ohTrigger(RecalcTrigger,Trigger1M)),NA())</f>
        <v>1.3537905362497327E-2</v>
      </c>
      <c r="O3445" s="44">
        <f>IFERROR(_xll.qlIndexFixing(ONIndex3M,I3445,TRUE,_xll.ohTrigger(RecalcTrigger,Trigger3M)),NA())</f>
        <v>1.3916221343759361E-2</v>
      </c>
      <c r="P3445" s="44">
        <f>IFERROR(_xll.qlIndexFixing(ONIndex6M,I3445,TRUE,_xll.ohTrigger(RecalcTrigger,Trigger6M)),NA())</f>
        <v>1.3649307487142437E-2</v>
      </c>
      <c r="Q3445" s="183">
        <f>IFERROR(_xll.qlIndexFixing(ONIndex1Y,I3445,TRUE,_xll.ohTrigger(RecalcTrigger,Trigger1Y)),NA())</f>
        <v>1.4119086437043293E-2</v>
      </c>
    </row>
    <row r="3446" spans="2:17" x14ac:dyDescent="0.2">
      <c r="B3446" s="39" t="s">
        <v>42</v>
      </c>
      <c r="D3446" s="42">
        <f>_xll.qlCalendarAdvance(Calendar,$D3445,B3446,"f",FALSE)</f>
        <v>63634</v>
      </c>
      <c r="E3446" s="177">
        <f>_xll.qlInterestRateIndexValueDate(IndexON,D3446)</f>
        <v>63634</v>
      </c>
      <c r="F3446" s="193">
        <f>IFERROR(_xll.qlIndexFixing(IndexON,D3446,TRUE,_xll.ohTrigger(RecalcTrigger,TriggerON)),NA())</f>
        <v>1.3535314608725812E-2</v>
      </c>
      <c r="H3446" s="42">
        <f>_xll.qlCalendarAdvance(Calendar,$H3445,B3446,"f",FALSE)</f>
        <v>63634</v>
      </c>
      <c r="I3446" s="177">
        <f>_xll.qlInterestRateIndexValueDate(Index1M,$H3446)</f>
        <v>63636</v>
      </c>
      <c r="J3446" s="182">
        <f>IFERROR(_xll.qlIndexFixing(Index1M,$H3446,TRUE,_xll.ohTrigger(RecalcTrigger,Trigger1M)),NA())</f>
        <v>1.3548932957953473E-2</v>
      </c>
      <c r="K3446" s="44">
        <f>IFERROR(_xll.qlIndexFixing(Index3M,H3446,TRUE,_xll.ohTrigger(RecalcTrigger,Trigger3M)),NA())</f>
        <v>1.395429059871884E-2</v>
      </c>
      <c r="L3446" s="44">
        <f>IFERROR(_xll.qlIndexFixing(Index6M,$H3446,TRUE,_xll.ohTrigger(RecalcTrigger,Trigger6M)),NA())</f>
        <v>1.3708366816872722E-2</v>
      </c>
      <c r="M3446" s="183">
        <f>IFERROR(_xll.qlIndexFixing(Index1Y,$H3446,TRUE,_xll.ohTrigger(RecalcTrigger,Trigger1Y)),NA())</f>
        <v>1.4252517230864049E-2</v>
      </c>
      <c r="N3446" s="182">
        <f>IFERROR(_xll.qlIndexFixing(ONIndex1M,I3446,TRUE,_xll.ohTrigger(RecalcTrigger,Trigger1M)),NA())</f>
        <v>1.3539236690585099E-2</v>
      </c>
      <c r="O3446" s="44">
        <f>IFERROR(_xll.qlIndexFixing(ONIndex3M,I3446,TRUE,_xll.ohTrigger(RecalcTrigger,Trigger3M)),NA())</f>
        <v>1.3918138438882011E-2</v>
      </c>
      <c r="P3446" s="44">
        <f>IFERROR(_xll.qlIndexFixing(ONIndex6M,I3446,TRUE,_xll.ohTrigger(RecalcTrigger,Trigger6M)),NA())</f>
        <v>1.3650255025909885E-2</v>
      </c>
      <c r="Q3446" s="183">
        <f>IFERROR(_xll.qlIndexFixing(ONIndex1Y,I3446,TRUE,_xll.ohTrigger(RecalcTrigger,Trigger1Y)),NA())</f>
        <v>1.4120590441564218E-2</v>
      </c>
    </row>
    <row r="3447" spans="2:17" x14ac:dyDescent="0.2">
      <c r="B3447" s="39" t="s">
        <v>42</v>
      </c>
      <c r="D3447" s="42">
        <f>_xll.qlCalendarAdvance(Calendar,$D3446,B3447,"f",FALSE)</f>
        <v>63641</v>
      </c>
      <c r="E3447" s="177">
        <f>_xll.qlInterestRateIndexValueDate(IndexON,D3447)</f>
        <v>63641</v>
      </c>
      <c r="F3447" s="193">
        <f>IFERROR(_xll.qlIndexFixing(IndexON,D3447,TRUE,_xll.ohTrigger(RecalcTrigger,TriggerON)),NA())</f>
        <v>1.3536498398751817E-2</v>
      </c>
      <c r="H3447" s="42">
        <f>_xll.qlCalendarAdvance(Calendar,$H3446,B3447,"f",FALSE)</f>
        <v>63641</v>
      </c>
      <c r="I3447" s="177">
        <f>_xll.qlInterestRateIndexValueDate(Index1M,$H3447)</f>
        <v>63643</v>
      </c>
      <c r="J3447" s="182">
        <f>IFERROR(_xll.qlIndexFixing(Index1M,$H3447,TRUE,_xll.ohTrigger(RecalcTrigger,Trigger1M)),NA())</f>
        <v>1.3550230487905343E-2</v>
      </c>
      <c r="K3447" s="44">
        <f>IFERROR(_xll.qlIndexFixing(Index3M,H3447,TRUE,_xll.ohTrigger(RecalcTrigger,Trigger3M)),NA())</f>
        <v>1.3954891539366779E-2</v>
      </c>
      <c r="L3447" s="44">
        <f>IFERROR(_xll.qlIndexFixing(Index6M,$H3447,TRUE,_xll.ohTrigger(RecalcTrigger,Trigger6M)),NA())</f>
        <v>1.3708199147864541E-2</v>
      </c>
      <c r="M3447" s="183">
        <f>IFERROR(_xll.qlIndexFixing(Index1Y,$H3447,TRUE,_xll.ohTrigger(RecalcTrigger,Trigger1Y)),NA())</f>
        <v>1.425249960959757E-2</v>
      </c>
      <c r="N3447" s="182">
        <f>IFERROR(_xll.qlIndexFixing(ONIndex1M,I3447,TRUE,_xll.ohTrigger(RecalcTrigger,Trigger1M)),NA())</f>
        <v>1.3540554327784449E-2</v>
      </c>
      <c r="O3447" s="44">
        <f>IFERROR(_xll.qlIndexFixing(ONIndex3M,I3447,TRUE,_xll.ohTrigger(RecalcTrigger,Trigger3M)),NA())</f>
        <v>1.3920035657584151E-2</v>
      </c>
      <c r="P3447" s="44">
        <f>IFERROR(_xll.qlIndexFixing(ONIndex6M,I3447,TRUE,_xll.ohTrigger(RecalcTrigger,Trigger6M)),NA())</f>
        <v>1.3651188699768113E-2</v>
      </c>
      <c r="Q3447" s="183">
        <f>IFERROR(_xll.qlIndexFixing(ONIndex1Y,I3447,TRUE,_xll.ohTrigger(RecalcTrigger,Trigger1Y)),NA())</f>
        <v>1.4122075410192281E-2</v>
      </c>
    </row>
    <row r="3448" spans="2:17" x14ac:dyDescent="0.2">
      <c r="B3448" s="39" t="s">
        <v>42</v>
      </c>
      <c r="D3448" s="42">
        <f>_xll.qlCalendarAdvance(Calendar,$D3447,B3448,"f",FALSE)</f>
        <v>63648</v>
      </c>
      <c r="E3448" s="177">
        <f>_xll.qlInterestRateIndexValueDate(IndexON,D3448)</f>
        <v>63648</v>
      </c>
      <c r="F3448" s="193">
        <f>IFERROR(_xll.qlIndexFixing(IndexON,D3448,TRUE,_xll.ohTrigger(RecalcTrigger,TriggerON)),NA())</f>
        <v>1.3537669994372337E-2</v>
      </c>
      <c r="H3448" s="42">
        <f>_xll.qlCalendarAdvance(Calendar,$H3447,B3448,"f",FALSE)</f>
        <v>63648</v>
      </c>
      <c r="I3448" s="177">
        <f>_xll.qlInterestRateIndexValueDate(Index1M,$H3448)</f>
        <v>63650</v>
      </c>
      <c r="J3448" s="182">
        <f>IFERROR(_xll.qlIndexFixing(Index1M,$H3448,TRUE,_xll.ohTrigger(RecalcTrigger,Trigger1M)),NA())</f>
        <v>1.3551514260593497E-2</v>
      </c>
      <c r="K3448" s="44">
        <f>IFERROR(_xll.qlIndexFixing(Index3M,H3448,TRUE,_xll.ohTrigger(RecalcTrigger,Trigger3M)),NA())</f>
        <v>1.3956657627216809E-2</v>
      </c>
      <c r="L3448" s="44">
        <f>IFERROR(_xll.qlIndexFixing(Index6M,$H3448,TRUE,_xll.ohTrigger(RecalcTrigger,Trigger6M)),NA())</f>
        <v>1.3709877344798165E-2</v>
      </c>
      <c r="M3448" s="183">
        <f>IFERROR(_xll.qlIndexFixing(Index1Y,$H3448,TRUE,_xll.ohTrigger(RecalcTrigger,Trigger1Y)),NA())</f>
        <v>1.425483465911952E-2</v>
      </c>
      <c r="N3448" s="182">
        <f>IFERROR(_xll.qlIndexFixing(ONIndex1M,I3448,TRUE,_xll.ohTrigger(RecalcTrigger,Trigger1M)),NA())</f>
        <v>1.3541858254111361E-2</v>
      </c>
      <c r="O3448" s="44">
        <f>IFERROR(_xll.qlIndexFixing(ONIndex3M,I3448,TRUE,_xll.ohTrigger(RecalcTrigger,Trigger3M)),NA())</f>
        <v>1.3921912971248673E-2</v>
      </c>
      <c r="P3448" s="44">
        <f>IFERROR(_xll.qlIndexFixing(ONIndex6M,I3448,TRUE,_xll.ohTrigger(RecalcTrigger,Trigger6M)),NA())</f>
        <v>1.3652108488333425E-2</v>
      </c>
      <c r="Q3448" s="183">
        <f>IFERROR(_xll.qlIndexFixing(ONIndex1Y,I3448,TRUE,_xll.ohTrigger(RecalcTrigger,Trigger1Y)),NA())</f>
        <v>1.4123541315029797E-2</v>
      </c>
    </row>
    <row r="3449" spans="2:17" x14ac:dyDescent="0.2">
      <c r="B3449" s="39" t="s">
        <v>42</v>
      </c>
      <c r="D3449" s="42">
        <f>_xll.qlCalendarAdvance(Calendar,$D3448,B3449,"f",FALSE)</f>
        <v>63655</v>
      </c>
      <c r="E3449" s="177">
        <f>_xll.qlInterestRateIndexValueDate(IndexON,D3449)</f>
        <v>63655</v>
      </c>
      <c r="F3449" s="193">
        <f>IFERROR(_xll.qlIndexFixing(IndexON,D3449,TRUE,_xll.ohTrigger(RecalcTrigger,TriggerON)),NA())</f>
        <v>1.3538829378081374E-2</v>
      </c>
      <c r="H3449" s="42">
        <f>_xll.qlCalendarAdvance(Calendar,$H3448,B3449,"f",FALSE)</f>
        <v>63655</v>
      </c>
      <c r="I3449" s="177">
        <f>_xll.qlInterestRateIndexValueDate(Index1M,$H3449)</f>
        <v>63661</v>
      </c>
      <c r="J3449" s="182">
        <f>IFERROR(_xll.qlIndexFixing(Index1M,$H3449,TRUE,_xll.ohTrigger(RecalcTrigger,Trigger1M)),NA())</f>
        <v>1.3553159767964118E-2</v>
      </c>
      <c r="K3449" s="44">
        <f>IFERROR(_xll.qlIndexFixing(Index3M,H3449,TRUE,_xll.ohTrigger(RecalcTrigger,Trigger3M)),NA())</f>
        <v>1.3959392142503543E-2</v>
      </c>
      <c r="L3449" s="44">
        <f>IFERROR(_xll.qlIndexFixing(Index6M,$H3449,TRUE,_xll.ohTrigger(RecalcTrigger,Trigger6M)),NA())</f>
        <v>1.3710409372422376E-2</v>
      </c>
      <c r="M3449" s="183">
        <f>IFERROR(_xll.qlIndexFixing(Index1Y,$H3449,TRUE,_xll.ohTrigger(RecalcTrigger,Trigger1Y)),NA())</f>
        <v>1.4255325424766159E-2</v>
      </c>
      <c r="N3449" s="182">
        <f>IFERROR(_xll.qlIndexFixing(ONIndex1M,I3449,TRUE,_xll.ohTrigger(RecalcTrigger,Trigger1M)),NA())</f>
        <v>1.3543514552409874E-2</v>
      </c>
      <c r="O3449" s="44">
        <f>IFERROR(_xll.qlIndexFixing(ONIndex3M,I3449,TRUE,_xll.ohTrigger(RecalcTrigger,Trigger3M)),NA())</f>
        <v>1.3924297365690563E-2</v>
      </c>
      <c r="P3449" s="44">
        <f>IFERROR(_xll.qlIndexFixing(ONIndex6M,I3449,TRUE,_xll.ohTrigger(RecalcTrigger,Trigger6M)),NA())</f>
        <v>1.3653270638709358E-2</v>
      </c>
      <c r="Q3449" s="183">
        <f>IFERROR(_xll.qlIndexFixing(ONIndex1Y,I3449,TRUE,_xll.ohTrigger(RecalcTrigger,Trigger1Y)),NA())</f>
        <v>1.4125397993680622E-2</v>
      </c>
    </row>
    <row r="3450" spans="2:17" x14ac:dyDescent="0.2">
      <c r="B3450" s="39" t="s">
        <v>42</v>
      </c>
      <c r="D3450" s="42">
        <f>_xll.qlCalendarAdvance(Calendar,$D3449,B3450,"f",FALSE)</f>
        <v>63662</v>
      </c>
      <c r="E3450" s="177">
        <f>_xll.qlInterestRateIndexValueDate(IndexON,D3450)</f>
        <v>63662</v>
      </c>
      <c r="F3450" s="193">
        <f>IFERROR(_xll.qlIndexFixing(IndexON,D3450,TRUE,_xll.ohTrigger(RecalcTrigger,TriggerON)),NA())</f>
        <v>1.3539976532213061E-2</v>
      </c>
      <c r="H3450" s="42">
        <f>_xll.qlCalendarAdvance(Calendar,$H3449,B3450,"f",FALSE)</f>
        <v>63662</v>
      </c>
      <c r="I3450" s="177">
        <f>_xll.qlInterestRateIndexValueDate(Index1M,$H3450)</f>
        <v>63664</v>
      </c>
      <c r="J3450" s="182">
        <f>IFERROR(_xll.qlIndexFixing(Index1M,$H3450,TRUE,_xll.ohTrigger(RecalcTrigger,Trigger1M)),NA())</f>
        <v>1.3554040454923349E-2</v>
      </c>
      <c r="K3450" s="44">
        <f>IFERROR(_xll.qlIndexFixing(Index3M,H3450,TRUE,_xll.ohTrigger(RecalcTrigger,Trigger3M)),NA())</f>
        <v>1.3960129259782406E-2</v>
      </c>
      <c r="L3450" s="44">
        <f>IFERROR(_xll.qlIndexFixing(Index6M,$H3450,TRUE,_xll.ohTrigger(RecalcTrigger,Trigger6M)),NA())</f>
        <v>1.3711330848796839E-2</v>
      </c>
      <c r="M3450" s="183">
        <f>IFERROR(_xll.qlIndexFixing(Index1Y,$H3450,TRUE,_xll.ohTrigger(RecalcTrigger,Trigger1Y)),NA())</f>
        <v>1.4256396700819357E-2</v>
      </c>
      <c r="N3450" s="182">
        <f>IFERROR(_xll.qlIndexFixing(ONIndex1M,I3450,TRUE,_xll.ohTrigger(RecalcTrigger,Trigger1M)),NA())</f>
        <v>1.3544424895250984E-2</v>
      </c>
      <c r="O3450" s="44">
        <f>IFERROR(_xll.qlIndexFixing(ONIndex3M,I3450,TRUE,_xll.ohTrigger(RecalcTrigger,Trigger3M)),NA())</f>
        <v>1.392560776835694E-2</v>
      </c>
      <c r="P3450" s="44">
        <f>IFERROR(_xll.qlIndexFixing(ONIndex6M,I3450,TRUE,_xll.ohTrigger(RecalcTrigger,Trigger6M)),NA())</f>
        <v>1.3653906330128862E-2</v>
      </c>
      <c r="Q3450" s="183">
        <f>IFERROR(_xll.qlIndexFixing(ONIndex1Y,I3450,TRUE,_xll.ohTrigger(RecalcTrigger,Trigger1Y)),NA())</f>
        <v>1.4126415823900729E-2</v>
      </c>
    </row>
    <row r="3451" spans="2:17" x14ac:dyDescent="0.2">
      <c r="B3451" s="39" t="s">
        <v>42</v>
      </c>
      <c r="D3451" s="42">
        <f>_xll.qlCalendarAdvance(Calendar,$D3450,B3451,"f",FALSE)</f>
        <v>63669</v>
      </c>
      <c r="E3451" s="177">
        <f>_xll.qlInterestRateIndexValueDate(IndexON,D3451)</f>
        <v>63669</v>
      </c>
      <c r="F3451" s="193">
        <f>IFERROR(_xll.qlIndexFixing(IndexON,D3451,TRUE,_xll.ohTrigger(RecalcTrigger,TriggerON)),NA())</f>
        <v>1.35411114392614E-2</v>
      </c>
      <c r="H3451" s="42">
        <f>_xll.qlCalendarAdvance(Calendar,$H3450,B3451,"f",FALSE)</f>
        <v>63669</v>
      </c>
      <c r="I3451" s="177">
        <f>_xll.qlInterestRateIndexValueDate(Index1M,$H3451)</f>
        <v>63671</v>
      </c>
      <c r="J3451" s="182">
        <f>IFERROR(_xll.qlIndexFixing(Index1M,$H3451,TRUE,_xll.ohTrigger(RecalcTrigger,Trigger1M)),NA())</f>
        <v>1.3555282836937389E-2</v>
      </c>
      <c r="K3451" s="44">
        <f>IFERROR(_xll.qlIndexFixing(Index3M,H3451,TRUE,_xll.ohTrigger(RecalcTrigger,Trigger3M)),NA())</f>
        <v>1.3961834746796438E-2</v>
      </c>
      <c r="L3451" s="44">
        <f>IFERROR(_xll.qlIndexFixing(Index6M,$H3451,TRUE,_xll.ohTrigger(RecalcTrigger,Trigger6M)),NA())</f>
        <v>1.3712036166339588E-2</v>
      </c>
      <c r="M3451" s="183">
        <f>IFERROR(_xll.qlIndexFixing(Index1Y,$H3451,TRUE,_xll.ohTrigger(RecalcTrigger,Trigger1Y)),NA())</f>
        <v>1.4257316297110788E-2</v>
      </c>
      <c r="N3451" s="182">
        <f>IFERROR(_xll.qlIndexFixing(ONIndex1M,I3451,TRUE,_xll.ohTrigger(RecalcTrigger,Trigger1M)),NA())</f>
        <v>1.3545866827424646E-2</v>
      </c>
      <c r="O3451" s="44">
        <f>IFERROR(_xll.qlIndexFixing(ONIndex3M,I3451,TRUE,_xll.ohTrigger(RecalcTrigger,Trigger3M)),NA())</f>
        <v>1.3927683193069029E-2</v>
      </c>
      <c r="P3451" s="44">
        <f>IFERROR(_xll.qlIndexFixing(ONIndex6M,I3451,TRUE,_xll.ohTrigger(RecalcTrigger,Trigger6M)),NA())</f>
        <v>1.3654908633888851E-2</v>
      </c>
      <c r="Q3451" s="183">
        <f>IFERROR(_xll.qlIndexFixing(ONIndex1Y,I3451,TRUE,_xll.ohTrigger(RecalcTrigger,Trigger1Y)),NA())</f>
        <v>1.4128024029629316E-2</v>
      </c>
    </row>
    <row r="3452" spans="2:17" x14ac:dyDescent="0.2">
      <c r="B3452" s="39" t="s">
        <v>42</v>
      </c>
      <c r="D3452" s="42">
        <f>_xll.qlCalendarAdvance(Calendar,$D3451,B3452,"f",FALSE)</f>
        <v>63676</v>
      </c>
      <c r="E3452" s="177">
        <f>_xll.qlInterestRateIndexValueDate(IndexON,D3452)</f>
        <v>63676</v>
      </c>
      <c r="F3452" s="193">
        <f>IFERROR(_xll.qlIndexFixing(IndexON,D3452,TRUE,_xll.ohTrigger(RecalcTrigger,TriggerON)),NA())</f>
        <v>1.3542234081320714E-2</v>
      </c>
      <c r="H3452" s="42">
        <f>_xll.qlCalendarAdvance(Calendar,$H3451,B3452,"f",FALSE)</f>
        <v>63676</v>
      </c>
      <c r="I3452" s="177">
        <f>_xll.qlInterestRateIndexValueDate(Index1M,$H3452)</f>
        <v>63678</v>
      </c>
      <c r="J3452" s="182">
        <f>IFERROR(_xll.qlIndexFixing(Index1M,$H3452,TRUE,_xll.ohTrigger(RecalcTrigger,Trigger1M)),NA())</f>
        <v>1.3556511382437559E-2</v>
      </c>
      <c r="K3452" s="44">
        <f>IFERROR(_xll.qlIndexFixing(Index3M,H3452,TRUE,_xll.ohTrigger(RecalcTrigger,Trigger3M)),NA())</f>
        <v>1.396468041457161E-2</v>
      </c>
      <c r="L3452" s="44">
        <f>IFERROR(_xll.qlIndexFixing(Index6M,$H3452,TRUE,_xll.ohTrigger(RecalcTrigger,Trigger6M)),NA())</f>
        <v>1.3712727167320131E-2</v>
      </c>
      <c r="M3452" s="183">
        <f>IFERROR(_xll.qlIndexFixing(Index1Y,$H3452,TRUE,_xll.ohTrigger(RecalcTrigger,Trigger1Y)),NA())</f>
        <v>1.4258215728992133E-2</v>
      </c>
      <c r="N3452" s="182">
        <f>IFERROR(_xll.qlIndexFixing(ONIndex1M,I3452,TRUE,_xll.ohTrigger(RecalcTrigger,Trigger1M)),NA())</f>
        <v>1.3546936455730574E-2</v>
      </c>
      <c r="O3452" s="44">
        <f>IFERROR(_xll.qlIndexFixing(ONIndex3M,I3452,TRUE,_xll.ohTrigger(RecalcTrigger,Trigger3M)),NA())</f>
        <v>1.3929222600390645E-2</v>
      </c>
      <c r="P3452" s="44">
        <f>IFERROR(_xll.qlIndexFixing(ONIndex6M,I3452,TRUE,_xll.ohTrigger(RecalcTrigger,Trigger6M)),NA())</f>
        <v>1.3655648390784592E-2</v>
      </c>
      <c r="Q3452" s="183">
        <f>IFERROR(_xll.qlIndexFixing(ONIndex1Y,I3452,TRUE,_xll.ohTrigger(RecalcTrigger,Trigger1Y)),NA())</f>
        <v>1.4129213748192981E-2</v>
      </c>
    </row>
    <row r="3453" spans="2:17" x14ac:dyDescent="0.2">
      <c r="B3453" s="39" t="s">
        <v>42</v>
      </c>
      <c r="D3453" s="42">
        <f>_xll.qlCalendarAdvance(Calendar,$D3452,B3453,"f",FALSE)</f>
        <v>63683</v>
      </c>
      <c r="E3453" s="177">
        <f>_xll.qlInterestRateIndexValueDate(IndexON,D3453)</f>
        <v>63683</v>
      </c>
      <c r="F3453" s="193">
        <f>IFERROR(_xll.qlIndexFixing(IndexON,D3453,TRUE,_xll.ohTrigger(RecalcTrigger,TriggerON)),NA())</f>
        <v>1.3543344441124816E-2</v>
      </c>
      <c r="H3453" s="42">
        <f>_xll.qlCalendarAdvance(Calendar,$H3452,B3453,"f",FALSE)</f>
        <v>63683</v>
      </c>
      <c r="I3453" s="177">
        <f>_xll.qlInterestRateIndexValueDate(Index1M,$H3453)</f>
        <v>63685</v>
      </c>
      <c r="J3453" s="182">
        <f>IFERROR(_xll.qlIndexFixing(Index1M,$H3453,TRUE,_xll.ohTrigger(RecalcTrigger,Trigger1M)),NA())</f>
        <v>1.3557726071610031E-2</v>
      </c>
      <c r="K3453" s="44">
        <f>IFERROR(_xll.qlIndexFixing(Index3M,H3453,TRUE,_xll.ohTrigger(RecalcTrigger,Trigger3M)),NA())</f>
        <v>1.3966341185152241E-2</v>
      </c>
      <c r="L3453" s="44">
        <f>IFERROR(_xll.qlIndexFixing(Index6M,$H3453,TRUE,_xll.ohTrigger(RecalcTrigger,Trigger6M)),NA())</f>
        <v>1.3713403831547052E-2</v>
      </c>
      <c r="M3453" s="183">
        <f>IFERROR(_xll.qlIndexFixing(Index1Y,$H3453,TRUE,_xll.ohTrigger(RecalcTrigger,Trigger1Y)),NA())</f>
        <v>1.4259094968499492E-2</v>
      </c>
      <c r="N3453" s="182">
        <f>IFERROR(_xll.qlIndexFixing(ONIndex1M,I3453,TRUE,_xll.ohTrigger(RecalcTrigger,Trigger1M)),NA())</f>
        <v>1.3548171531292397E-2</v>
      </c>
      <c r="O3453" s="44">
        <f>IFERROR(_xll.qlIndexFixing(ONIndex3M,I3453,TRUE,_xll.ohTrigger(RecalcTrigger,Trigger3M)),NA())</f>
        <v>1.3930999957691981E-2</v>
      </c>
      <c r="P3453" s="44">
        <f>IFERROR(_xll.qlIndexFixing(ONIndex6M,I3453,TRUE,_xll.ohTrigger(RecalcTrigger,Trigger6M)),NA())</f>
        <v>1.365649845312511E-2</v>
      </c>
      <c r="Q3453" s="183">
        <f>IFERROR(_xll.qlIndexFixing(ONIndex1Y,I3453,TRUE,_xll.ohTrigger(RecalcTrigger,Trigger1Y)),NA())</f>
        <v>1.4130583922327133E-2</v>
      </c>
    </row>
    <row r="3454" spans="2:17" x14ac:dyDescent="0.2">
      <c r="B3454" s="39" t="s">
        <v>42</v>
      </c>
      <c r="D3454" s="42">
        <f>_xll.qlCalendarAdvance(Calendar,$D3453,B3454,"f",FALSE)</f>
        <v>63690</v>
      </c>
      <c r="E3454" s="177">
        <f>_xll.qlInterestRateIndexValueDate(IndexON,D3454)</f>
        <v>63690</v>
      </c>
      <c r="F3454" s="193">
        <f>IFERROR(_xll.qlIndexFixing(IndexON,D3454,TRUE,_xll.ohTrigger(RecalcTrigger,TriggerON)),NA())</f>
        <v>1.3544442500847964E-2</v>
      </c>
      <c r="H3454" s="42">
        <f>_xll.qlCalendarAdvance(Calendar,$H3453,B3454,"f",FALSE)</f>
        <v>63690</v>
      </c>
      <c r="I3454" s="177">
        <f>_xll.qlInterestRateIndexValueDate(Index1M,$H3454)</f>
        <v>63692</v>
      </c>
      <c r="J3454" s="182">
        <f>IFERROR(_xll.qlIndexFixing(Index1M,$H3454,TRUE,_xll.ohTrigger(RecalcTrigger,Trigger1M)),NA())</f>
        <v>1.3558926884638398E-2</v>
      </c>
      <c r="K3454" s="44">
        <f>IFERROR(_xll.qlIndexFixing(Index3M,H3454,TRUE,_xll.ohTrigger(RecalcTrigger,Trigger3M)),NA())</f>
        <v>1.3967981631530128E-2</v>
      </c>
      <c r="L3454" s="44">
        <f>IFERROR(_xll.qlIndexFixing(Index6M,$H3454,TRUE,_xll.ohTrigger(RecalcTrigger,Trigger6M)),NA())</f>
        <v>1.3714066138825911E-2</v>
      </c>
      <c r="M3454" s="183">
        <f>IFERROR(_xll.qlIndexFixing(Index1Y,$H3454,TRUE,_xll.ohTrigger(RecalcTrigger,Trigger1Y)),NA())</f>
        <v>1.4259953987670274E-2</v>
      </c>
      <c r="N3454" s="182">
        <f>IFERROR(_xll.qlIndexFixing(ONIndex1M,I3454,TRUE,_xll.ohTrigger(RecalcTrigger,Trigger1M)),NA())</f>
        <v>1.3549392777356672E-2</v>
      </c>
      <c r="O3454" s="44">
        <f>IFERROR(_xll.qlIndexFixing(ONIndex3M,I3454,TRUE,_xll.ohTrigger(RecalcTrigger,Trigger3M)),NA())</f>
        <v>1.3932757237613558E-2</v>
      </c>
      <c r="P3454" s="44">
        <f>IFERROR(_xll.qlIndexFixing(ONIndex6M,I3454,TRUE,_xll.ohTrigger(RecalcTrigger,Trigger6M)),NA())</f>
        <v>1.3657334510268626E-2</v>
      </c>
      <c r="Q3454" s="183">
        <f>IFERROR(_xll.qlIndexFixing(ONIndex1Y,I3454,TRUE,_xll.ohTrigger(RecalcTrigger,Trigger1Y)),NA())</f>
        <v>1.4131934867922524E-2</v>
      </c>
    </row>
    <row r="3455" spans="2:17" x14ac:dyDescent="0.2">
      <c r="B3455" s="39" t="s">
        <v>42</v>
      </c>
      <c r="D3455" s="42">
        <f>_xll.qlCalendarAdvance(Calendar,$D3454,B3455,"f",FALSE)</f>
        <v>63697</v>
      </c>
      <c r="E3455" s="177">
        <f>_xll.qlInterestRateIndexValueDate(IndexON,D3455)</f>
        <v>63697</v>
      </c>
      <c r="F3455" s="193">
        <f>IFERROR(_xll.qlIndexFixing(IndexON,D3455,TRUE,_xll.ohTrigger(RecalcTrigger,TriggerON)),NA())</f>
        <v>1.3545528242904226E-2</v>
      </c>
      <c r="H3455" s="42">
        <f>_xll.qlCalendarAdvance(Calendar,$H3454,B3455,"f",FALSE)</f>
        <v>63697</v>
      </c>
      <c r="I3455" s="177">
        <f>_xll.qlInterestRateIndexValueDate(Index1M,$H3455)</f>
        <v>63699</v>
      </c>
      <c r="J3455" s="182">
        <f>IFERROR(_xll.qlIndexFixing(Index1M,$H3455,TRUE,_xll.ohTrigger(RecalcTrigger,Trigger1M)),NA())</f>
        <v>1.3560113801716569E-2</v>
      </c>
      <c r="K3455" s="44">
        <f>IFERROR(_xll.qlIndexFixing(Index3M,H3455,TRUE,_xll.ohTrigger(RecalcTrigger,Trigger3M)),NA())</f>
        <v>1.3969601724852603E-2</v>
      </c>
      <c r="L3455" s="44">
        <f>IFERROR(_xll.qlIndexFixing(Index6M,$H3455,TRUE,_xll.ohTrigger(RecalcTrigger,Trigger6M)),NA())</f>
        <v>1.3714714068964858E-2</v>
      </c>
      <c r="M3455" s="183">
        <f>IFERROR(_xll.qlIndexFixing(Index1Y,$H3455,TRUE,_xll.ohTrigger(RecalcTrigger,Trigger1Y)),NA())</f>
        <v>1.4260792758543195E-2</v>
      </c>
      <c r="N3455" s="182">
        <f>IFERROR(_xll.qlIndexFixing(ONIndex1M,I3455,TRUE,_xll.ohTrigger(RecalcTrigger,Trigger1M)),NA())</f>
        <v>1.3550600174179195E-2</v>
      </c>
      <c r="O3455" s="44">
        <f>IFERROR(_xll.qlIndexFixing(ONIndex3M,I3455,TRUE,_xll.ohTrigger(RecalcTrigger,Trigger3M)),NA())</f>
        <v>1.3934494411378395E-2</v>
      </c>
      <c r="P3455" s="44">
        <f>IFERROR(_xll.qlIndexFixing(ONIndex6M,I3455,TRUE,_xll.ohTrigger(RecalcTrigger,Trigger6M)),NA())</f>
        <v>1.3658156541991318E-2</v>
      </c>
      <c r="Q3455" s="183">
        <f>IFERROR(_xll.qlIndexFixing(ONIndex1Y,I3455,TRUE,_xll.ohTrigger(RecalcTrigger,Trigger1Y)),NA())</f>
        <v>1.4133266557321278E-2</v>
      </c>
    </row>
    <row r="3456" spans="2:17" x14ac:dyDescent="0.2">
      <c r="B3456" s="39" t="s">
        <v>42</v>
      </c>
      <c r="D3456" s="42">
        <f>_xll.qlCalendarAdvance(Calendar,$D3455,B3456,"f",FALSE)</f>
        <v>63704</v>
      </c>
      <c r="E3456" s="177">
        <f>_xll.qlInterestRateIndexValueDate(IndexON,D3456)</f>
        <v>63704</v>
      </c>
      <c r="F3456" s="193">
        <f>IFERROR(_xll.qlIndexFixing(IndexON,D3456,TRUE,_xll.ohTrigger(RecalcTrigger,TriggerON)),NA())</f>
        <v>1.3546601649707668E-2</v>
      </c>
      <c r="H3456" s="42">
        <f>_xll.qlCalendarAdvance(Calendar,$H3455,B3456,"f",FALSE)</f>
        <v>63704</v>
      </c>
      <c r="I3456" s="177">
        <f>_xll.qlInterestRateIndexValueDate(Index1M,$H3456)</f>
        <v>63706</v>
      </c>
      <c r="J3456" s="182">
        <f>IFERROR(_xll.qlIndexFixing(Index1M,$H3456,TRUE,_xll.ohTrigger(RecalcTrigger,Trigger1M)),NA())</f>
        <v>1.3561286803028136E-2</v>
      </c>
      <c r="K3456" s="44">
        <f>IFERROR(_xll.qlIndexFixing(Index3M,H3456,TRUE,_xll.ohTrigger(RecalcTrigger,Trigger3M)),NA())</f>
        <v>1.3971201436265301E-2</v>
      </c>
      <c r="L3456" s="44">
        <f>IFERROR(_xll.qlIndexFixing(Index6M,$H3456,TRUE,_xll.ohTrigger(RecalcTrigger,Trigger6M)),NA())</f>
        <v>1.3715347601772478E-2</v>
      </c>
      <c r="M3456" s="183">
        <f>IFERROR(_xll.qlIndexFixing(Index1Y,$H3456,TRUE,_xll.ohTrigger(RecalcTrigger,Trigger1Y)),NA())</f>
        <v>1.4261611253157624E-2</v>
      </c>
      <c r="N3456" s="182">
        <f>IFERROR(_xll.qlIndexFixing(ONIndex1M,I3456,TRUE,_xll.ohTrigger(RecalcTrigger,Trigger1M)),NA())</f>
        <v>1.3551793701855885E-2</v>
      </c>
      <c r="O3456" s="44">
        <f>IFERROR(_xll.qlIndexFixing(ONIndex3M,I3456,TRUE,_xll.ohTrigger(RecalcTrigger,Trigger3M)),NA())</f>
        <v>1.3936211450129576E-2</v>
      </c>
      <c r="P3456" s="44">
        <f>IFERROR(_xll.qlIndexFixing(ONIndex6M,I3456,TRUE,_xll.ohTrigger(RecalcTrigger,Trigger6M)),NA())</f>
        <v>1.365896452830917E-2</v>
      </c>
      <c r="Q3456" s="183">
        <f>IFERROR(_xll.qlIndexFixing(ONIndex1Y,I3456,TRUE,_xll.ohTrigger(RecalcTrigger,Trigger1Y)),NA())</f>
        <v>1.4134578962945454E-2</v>
      </c>
    </row>
    <row r="3457" spans="2:17" x14ac:dyDescent="0.2">
      <c r="B3457" s="39" t="s">
        <v>42</v>
      </c>
      <c r="D3457" s="42">
        <f>_xll.qlCalendarAdvance(Calendar,$D3456,B3457,"f",FALSE)</f>
        <v>63711</v>
      </c>
      <c r="E3457" s="177">
        <f>_xll.qlInterestRateIndexValueDate(IndexON,D3457)</f>
        <v>63711</v>
      </c>
      <c r="F3457" s="193">
        <f>IFERROR(_xll.qlIndexFixing(IndexON,D3457,TRUE,_xll.ohTrigger(RecalcTrigger,TriggerON)),NA())</f>
        <v>1.3547662703592422E-2</v>
      </c>
      <c r="H3457" s="42">
        <f>_xll.qlCalendarAdvance(Calendar,$H3456,B3457,"f",FALSE)</f>
        <v>63711</v>
      </c>
      <c r="I3457" s="177">
        <f>_xll.qlInterestRateIndexValueDate(Index1M,$H3457)</f>
        <v>63713</v>
      </c>
      <c r="J3457" s="182">
        <f>IFERROR(_xll.qlIndexFixing(Index1M,$H3457,TRUE,_xll.ohTrigger(RecalcTrigger,Trigger1M)),NA())</f>
        <v>1.356244586876185E-2</v>
      </c>
      <c r="K3457" s="44">
        <f>IFERROR(_xll.qlIndexFixing(Index3M,H3457,TRUE,_xll.ohTrigger(RecalcTrigger,Trigger3M)),NA())</f>
        <v>1.3972780736913007E-2</v>
      </c>
      <c r="L3457" s="44">
        <f>IFERROR(_xll.qlIndexFixing(Index6M,$H3457,TRUE,_xll.ohTrigger(RecalcTrigger,Trigger6M)),NA())</f>
        <v>1.3715966717056058E-2</v>
      </c>
      <c r="M3457" s="183">
        <f>IFERROR(_xll.qlIndexFixing(Index1Y,$H3457,TRUE,_xll.ohTrigger(RecalcTrigger,Trigger1Y)),NA())</f>
        <v>1.4262409443554889E-2</v>
      </c>
      <c r="N3457" s="182">
        <f>IFERROR(_xll.qlIndexFixing(ONIndex1M,I3457,TRUE,_xll.ohTrigger(RecalcTrigger,Trigger1M)),NA())</f>
        <v>1.3552973340562602E-2</v>
      </c>
      <c r="O3457" s="44">
        <f>IFERROR(_xll.qlIndexFixing(ONIndex3M,I3457,TRUE,_xll.ohTrigger(RecalcTrigger,Trigger3M)),NA())</f>
        <v>1.3937908325409865E-2</v>
      </c>
      <c r="P3457" s="44">
        <f>IFERROR(_xll.qlIndexFixing(ONIndex6M,I3457,TRUE,_xll.ohTrigger(RecalcTrigger,Trigger6M)),NA())</f>
        <v>1.3659758449078296E-2</v>
      </c>
      <c r="Q3457" s="183">
        <f>IFERROR(_xll.qlIndexFixing(ONIndex1Y,I3457,TRUE,_xll.ohTrigger(RecalcTrigger,Trigger1Y)),NA())</f>
        <v>1.4135872057376986E-2</v>
      </c>
    </row>
    <row r="3458" spans="2:17" x14ac:dyDescent="0.2">
      <c r="B3458" s="39" t="s">
        <v>42</v>
      </c>
      <c r="D3458" s="42">
        <f>_xll.qlCalendarAdvance(Calendar,$D3457,B3458,"f",FALSE)</f>
        <v>63718</v>
      </c>
      <c r="E3458" s="177">
        <f>_xll.qlInterestRateIndexValueDate(IndexON,D3458)</f>
        <v>63718</v>
      </c>
      <c r="F3458" s="193">
        <f>IFERROR(_xll.qlIndexFixing(IndexON,D3458,TRUE,_xll.ohTrigger(RecalcTrigger,TriggerON)),NA())</f>
        <v>1.3548711387132428E-2</v>
      </c>
      <c r="H3458" s="42">
        <f>_xll.qlCalendarAdvance(Calendar,$H3457,B3458,"f",FALSE)</f>
        <v>63718</v>
      </c>
      <c r="I3458" s="177">
        <f>_xll.qlInterestRateIndexValueDate(Index1M,$H3458)</f>
        <v>63720</v>
      </c>
      <c r="J3458" s="182">
        <f>IFERROR(_xll.qlIndexFixing(Index1M,$H3458,TRUE,_xll.ohTrigger(RecalcTrigger,Trigger1M)),NA())</f>
        <v>1.3563590979103882E-2</v>
      </c>
      <c r="K3458" s="44">
        <f>IFERROR(_xll.qlIndexFixing(Index3M,H3458,TRUE,_xll.ohTrigger(RecalcTrigger,Trigger3M)),NA())</f>
        <v>1.3974339597943903E-2</v>
      </c>
      <c r="L3458" s="44">
        <f>IFERROR(_xll.qlIndexFixing(Index6M,$H3458,TRUE,_xll.ohTrigger(RecalcTrigger,Trigger6M)),NA())</f>
        <v>1.371657139462548E-2</v>
      </c>
      <c r="M3458" s="183">
        <f>IFERROR(_xll.qlIndexFixing(Index1Y,$H3458,TRUE,_xll.ohTrigger(RecalcTrigger,Trigger1Y)),NA())</f>
        <v>1.4263187301776102E-2</v>
      </c>
      <c r="N3458" s="182">
        <f>IFERROR(_xll.qlIndexFixing(ONIndex1M,I3458,TRUE,_xll.ohTrigger(RecalcTrigger,Trigger1M)),NA())</f>
        <v>1.3554139070794946E-2</v>
      </c>
      <c r="O3458" s="44">
        <f>IFERROR(_xll.qlIndexFixing(ONIndex3M,I3458,TRUE,_xll.ohTrigger(RecalcTrigger,Trigger3M)),NA())</f>
        <v>1.3939585008282407E-2</v>
      </c>
      <c r="P3458" s="44">
        <f>IFERROR(_xll.qlIndexFixing(ONIndex6M,I3458,TRUE,_xll.ohTrigger(RecalcTrigger,Trigger6M)),NA())</f>
        <v>1.3660538284394619E-2</v>
      </c>
      <c r="Q3458" s="183">
        <f>IFERROR(_xll.qlIndexFixing(ONIndex1Y,I3458,TRUE,_xll.ohTrigger(RecalcTrigger,Trigger1Y)),NA())</f>
        <v>1.4137145813117868E-2</v>
      </c>
    </row>
    <row r="3459" spans="2:17" x14ac:dyDescent="0.2">
      <c r="B3459" s="39" t="s">
        <v>42</v>
      </c>
      <c r="D3459" s="42">
        <f>_xll.qlCalendarAdvance(Calendar,$D3458,B3459,"f",FALSE)</f>
        <v>63725</v>
      </c>
      <c r="E3459" s="177">
        <f>_xll.qlInterestRateIndexValueDate(IndexON,D3459)</f>
        <v>63725</v>
      </c>
      <c r="F3459" s="193">
        <f>IFERROR(_xll.qlIndexFixing(IndexON,D3459,TRUE,_xll.ohTrigger(RecalcTrigger,TriggerON)),NA())</f>
        <v>1.3549747682342073E-2</v>
      </c>
      <c r="H3459" s="42">
        <f>_xll.qlCalendarAdvance(Calendar,$H3458,B3459,"f",FALSE)</f>
        <v>63725</v>
      </c>
      <c r="I3459" s="177">
        <f>_xll.qlInterestRateIndexValueDate(Index1M,$H3459)</f>
        <v>63727</v>
      </c>
      <c r="J3459" s="182">
        <f>IFERROR(_xll.qlIndexFixing(Index1M,$H3459,TRUE,_xll.ohTrigger(RecalcTrigger,Trigger1M)),NA())</f>
        <v>1.3564722114248142E-2</v>
      </c>
      <c r="K3459" s="44">
        <f>IFERROR(_xll.qlIndexFixing(Index3M,H3459,TRUE,_xll.ohTrigger(RecalcTrigger,Trigger3M)),NA())</f>
        <v>1.3975877990503628E-2</v>
      </c>
      <c r="L3459" s="44">
        <f>IFERROR(_xll.qlIndexFixing(Index6M,$H3459,TRUE,_xll.ohTrigger(RecalcTrigger,Trigger6M)),NA())</f>
        <v>1.3717161614288893E-2</v>
      </c>
      <c r="M3459" s="183">
        <f>IFERROR(_xll.qlIndexFixing(Index1Y,$H3459,TRUE,_xll.ohTrigger(RecalcTrigger,Trigger1Y)),NA())</f>
        <v>1.4263944799865425E-2</v>
      </c>
      <c r="N3459" s="182">
        <f>IFERROR(_xll.qlIndexFixing(ONIndex1M,I3459,TRUE,_xll.ohTrigger(RecalcTrigger,Trigger1M)),NA())</f>
        <v>1.3555290872488968E-2</v>
      </c>
      <c r="O3459" s="44">
        <f>IFERROR(_xll.qlIndexFixing(ONIndex3M,I3459,TRUE,_xll.ohTrigger(RecalcTrigger,Trigger3M)),NA())</f>
        <v>1.3941241470289967E-2</v>
      </c>
      <c r="P3459" s="44">
        <f>IFERROR(_xll.qlIndexFixing(ONIndex6M,I3459,TRUE,_xll.ohTrigger(RecalcTrigger,Trigger6M)),NA())</f>
        <v>1.3661304014194187E-2</v>
      </c>
      <c r="Q3459" s="183">
        <f>IFERROR(_xll.qlIndexFixing(ONIndex1Y,I3459,TRUE,_xll.ohTrigger(RecalcTrigger,Trigger1Y)),NA())</f>
        <v>1.4138400202670098E-2</v>
      </c>
    </row>
    <row r="3460" spans="2:17" x14ac:dyDescent="0.2">
      <c r="B3460" s="39" t="s">
        <v>42</v>
      </c>
      <c r="D3460" s="42">
        <f>_xll.qlCalendarAdvance(Calendar,$D3459,B3460,"f",FALSE)</f>
        <v>63732</v>
      </c>
      <c r="E3460" s="177">
        <f>_xll.qlInterestRateIndexValueDate(IndexON,D3460)</f>
        <v>63732</v>
      </c>
      <c r="F3460" s="193">
        <f>IFERROR(_xll.qlIndexFixing(IndexON,D3460,TRUE,_xll.ohTrigger(RecalcTrigger,TriggerON)),NA())</f>
        <v>1.3550771571955167E-2</v>
      </c>
      <c r="H3460" s="42">
        <f>_xll.qlCalendarAdvance(Calendar,$H3459,B3460,"f",FALSE)</f>
        <v>63732</v>
      </c>
      <c r="I3460" s="177">
        <f>_xll.qlInterestRateIndexValueDate(Index1M,$H3460)</f>
        <v>63734</v>
      </c>
      <c r="J3460" s="182">
        <f>IFERROR(_xll.qlIndexFixing(Index1M,$H3460,TRUE,_xll.ohTrigger(RecalcTrigger,Trigger1M)),NA())</f>
        <v>1.3566173269862203E-2</v>
      </c>
      <c r="K3460" s="44">
        <f>IFERROR(_xll.qlIndexFixing(Index3M,H3460,TRUE,_xll.ohTrigger(RecalcTrigger,Trigger3M)),NA())</f>
        <v>1.3976269058789133E-2</v>
      </c>
      <c r="L3460" s="44">
        <f>IFERROR(_xll.qlIndexFixing(Index6M,$H3460,TRUE,_xll.ohTrigger(RecalcTrigger,Trigger6M)),NA())</f>
        <v>1.3717737355854883E-2</v>
      </c>
      <c r="M3460" s="183">
        <f>IFERROR(_xll.qlIndexFixing(Index1Y,$H3460,TRUE,_xll.ohTrigger(RecalcTrigger,Trigger1Y)),NA())</f>
        <v>1.4263720026250076E-2</v>
      </c>
      <c r="N3460" s="182">
        <f>IFERROR(_xll.qlIndexFixing(ONIndex1M,I3460,TRUE,_xll.ohTrigger(RecalcTrigger,Trigger1M)),NA())</f>
        <v>1.355642872590046E-2</v>
      </c>
      <c r="O3460" s="44">
        <f>IFERROR(_xll.qlIndexFixing(ONIndex3M,I3460,TRUE,_xll.ohTrigger(RecalcTrigger,Trigger3M)),NA())</f>
        <v>1.3942877682096011E-2</v>
      </c>
      <c r="P3460" s="44">
        <f>IFERROR(_xll.qlIndexFixing(ONIndex6M,I3460,TRUE,_xll.ohTrigger(RecalcTrigger,Trigger6M)),NA())</f>
        <v>1.3662055618413049E-2</v>
      </c>
      <c r="Q3460" s="183">
        <f>IFERROR(_xll.qlIndexFixing(ONIndex1Y,I3460,TRUE,_xll.ohTrigger(RecalcTrigger,Trigger1Y)),NA())</f>
        <v>1.4139635198455736E-2</v>
      </c>
    </row>
    <row r="3461" spans="2:17" x14ac:dyDescent="0.2">
      <c r="B3461" s="39" t="s">
        <v>42</v>
      </c>
      <c r="D3461" s="42">
        <f>_xll.qlCalendarAdvance(Calendar,$D3460,B3461,"f",FALSE)</f>
        <v>63739</v>
      </c>
      <c r="E3461" s="177">
        <f>_xll.qlInterestRateIndexValueDate(IndexON,D3461)</f>
        <v>63739</v>
      </c>
      <c r="F3461" s="193">
        <f>IFERROR(_xll.qlIndexFixing(IndexON,D3461,TRUE,_xll.ohTrigger(RecalcTrigger,TriggerON)),NA())</f>
        <v>1.355178303814597E-2</v>
      </c>
      <c r="H3461" s="42">
        <f>_xll.qlCalendarAdvance(Calendar,$H3460,B3461,"f",FALSE)</f>
        <v>63739</v>
      </c>
      <c r="I3461" s="177">
        <f>_xll.qlInterestRateIndexValueDate(Index1M,$H3461)</f>
        <v>63741</v>
      </c>
      <c r="J3461" s="182">
        <f>IFERROR(_xll.qlIndexFixing(Index1M,$H3461,TRUE,_xll.ohTrigger(RecalcTrigger,Trigger1M)),NA())</f>
        <v>1.3566942379672558E-2</v>
      </c>
      <c r="K3461" s="44">
        <f>IFERROR(_xll.qlIndexFixing(Index3M,H3461,TRUE,_xll.ohTrigger(RecalcTrigger,Trigger3M)),NA())</f>
        <v>1.3978893254802298E-2</v>
      </c>
      <c r="L3461" s="44">
        <f>IFERROR(_xll.qlIndexFixing(Index6M,$H3461,TRUE,_xll.ohTrigger(RecalcTrigger,Trigger6M)),NA())</f>
        <v>1.3718298599133762E-2</v>
      </c>
      <c r="M3461" s="183">
        <f>IFERROR(_xll.qlIndexFixing(Index1Y,$H3461,TRUE,_xll.ohTrigger(RecalcTrigger,Trigger1Y)),NA())</f>
        <v>1.4265398603825257E-2</v>
      </c>
      <c r="N3461" s="182">
        <f>IFERROR(_xll.qlIndexFixing(ONIndex1M,I3461,TRUE,_xll.ohTrigger(RecalcTrigger,Trigger1M)),NA())</f>
        <v>1.3557552611365153E-2</v>
      </c>
      <c r="O3461" s="44">
        <f>IFERROR(_xll.qlIndexFixing(ONIndex3M,I3461,TRUE,_xll.ohTrigger(RecalcTrigger,Trigger3M)),NA())</f>
        <v>1.3944493615802855E-2</v>
      </c>
      <c r="P3461" s="44">
        <f>IFERROR(_xll.qlIndexFixing(ONIndex6M,I3461,TRUE,_xll.ohTrigger(RecalcTrigger,Trigger6M)),NA())</f>
        <v>1.3662793076987256E-2</v>
      </c>
      <c r="Q3461" s="183">
        <f>IFERROR(_xll.qlIndexFixing(ONIndex1Y,I3461,TRUE,_xll.ohTrigger(RecalcTrigger,Trigger1Y)),NA())</f>
        <v>1.4140850773056712E-2</v>
      </c>
    </row>
    <row r="3462" spans="2:17" x14ac:dyDescent="0.2">
      <c r="B3462" s="39" t="s">
        <v>42</v>
      </c>
      <c r="D3462" s="42">
        <f>_xll.qlCalendarAdvance(Calendar,$D3461,B3462,"f",FALSE)</f>
        <v>63746</v>
      </c>
      <c r="E3462" s="177">
        <f>_xll.qlInterestRateIndexValueDate(IndexON,D3462)</f>
        <v>63746</v>
      </c>
      <c r="F3462" s="193">
        <f>IFERROR(_xll.qlIndexFixing(IndexON,D3462,TRUE,_xll.ohTrigger(RecalcTrigger,TriggerON)),NA())</f>
        <v>1.3552782063408486E-2</v>
      </c>
      <c r="H3462" s="42">
        <f>_xll.qlCalendarAdvance(Calendar,$H3461,B3462,"f",FALSE)</f>
        <v>63746</v>
      </c>
      <c r="I3462" s="177">
        <f>_xll.qlInterestRateIndexValueDate(Index1M,$H3462)</f>
        <v>63748</v>
      </c>
      <c r="J3462" s="182">
        <f>IFERROR(_xll.qlIndexFixing(Index1M,$H3462,TRUE,_xll.ohTrigger(RecalcTrigger,Trigger1M)),NA())</f>
        <v>1.3568031470335373E-2</v>
      </c>
      <c r="K3462" s="44">
        <f>IFERROR(_xll.qlIndexFixing(Index3M,H3462,TRUE,_xll.ohTrigger(RecalcTrigger,Trigger3M)),NA())</f>
        <v>1.3980370068835063E-2</v>
      </c>
      <c r="L3462" s="44">
        <f>IFERROR(_xll.qlIndexFixing(Index6M,$H3462,TRUE,_xll.ohTrigger(RecalcTrigger,Trigger6M)),NA())</f>
        <v>1.3718845323935408E-2</v>
      </c>
      <c r="M3462" s="183">
        <f>IFERROR(_xll.qlIndexFixing(Index1Y,$H3462,TRUE,_xll.ohTrigger(RecalcTrigger,Trigger1Y)),NA())</f>
        <v>1.4266094853788009E-2</v>
      </c>
      <c r="N3462" s="182">
        <f>IFERROR(_xll.qlIndexFixing(ONIndex1M,I3462,TRUE,_xll.ohTrigger(RecalcTrigger,Trigger1M)),NA())</f>
        <v>1.3558662509138841E-2</v>
      </c>
      <c r="O3462" s="44">
        <f>IFERROR(_xll.qlIndexFixing(ONIndex3M,I3462,TRUE,_xll.ohTrigger(RecalcTrigger,Trigger3M)),NA())</f>
        <v>1.3946089242073967E-2</v>
      </c>
      <c r="P3462" s="44">
        <f>IFERROR(_xll.qlIndexFixing(ONIndex6M,I3462,TRUE,_xll.ohTrigger(RecalcTrigger,Trigger6M)),NA())</f>
        <v>1.3663516369932793E-2</v>
      </c>
      <c r="Q3462" s="183">
        <f>IFERROR(_xll.qlIndexFixing(ONIndex1Y,I3462,TRUE,_xll.ohTrigger(RecalcTrigger,Trigger1Y)),NA())</f>
        <v>1.4142046898815153E-2</v>
      </c>
    </row>
    <row r="3463" spans="2:17" x14ac:dyDescent="0.2">
      <c r="B3463" s="39" t="s">
        <v>42</v>
      </c>
      <c r="D3463" s="42">
        <f>_xll.qlCalendarAdvance(Calendar,$D3462,B3463,"f",FALSE)</f>
        <v>63753</v>
      </c>
      <c r="E3463" s="177">
        <f>_xll.qlInterestRateIndexValueDate(IndexON,D3463)</f>
        <v>63753</v>
      </c>
      <c r="F3463" s="193">
        <f>IFERROR(_xll.qlIndexFixing(IndexON,D3463,TRUE,_xll.ohTrigger(RecalcTrigger,TriggerON)),NA())</f>
        <v>1.3553768630156782E-2</v>
      </c>
      <c r="H3463" s="42">
        <f>_xll.qlCalendarAdvance(Calendar,$H3462,B3463,"f",FALSE)</f>
        <v>63753</v>
      </c>
      <c r="I3463" s="177">
        <f>_xll.qlInterestRateIndexValueDate(Index1M,$H3463)</f>
        <v>63755</v>
      </c>
      <c r="J3463" s="182">
        <f>IFERROR(_xll.qlIndexFixing(Index1M,$H3463,TRUE,_xll.ohTrigger(RecalcTrigger,Trigger1M)),NA())</f>
        <v>1.3569106506547681E-2</v>
      </c>
      <c r="K3463" s="44">
        <f>IFERROR(_xll.qlIndexFixing(Index3M,H3463,TRUE,_xll.ohTrigger(RecalcTrigger,Trigger3M)),NA())</f>
        <v>1.3981826298988548E-2</v>
      </c>
      <c r="L3463" s="44">
        <f>IFERROR(_xll.qlIndexFixing(Index6M,$H3463,TRUE,_xll.ohTrigger(RecalcTrigger,Trigger6M)),NA())</f>
        <v>1.3719377510068841E-2</v>
      </c>
      <c r="M3463" s="183">
        <f>IFERROR(_xll.qlIndexFixing(Index1Y,$H3463,TRUE,_xll.ohTrigger(RecalcTrigger,Trigger1Y)),NA())</f>
        <v>1.42667706318027E-2</v>
      </c>
      <c r="N3463" s="182">
        <f>IFERROR(_xll.qlIndexFixing(ONIndex1M,I3463,TRUE,_xll.ohTrigger(RecalcTrigger,Trigger1M)),NA())</f>
        <v>1.3559758399157573E-2</v>
      </c>
      <c r="O3463" s="44">
        <f>IFERROR(_xll.qlIndexFixing(ONIndex3M,I3463,TRUE,_xll.ohTrigger(RecalcTrigger,Trigger3M)),NA())</f>
        <v>1.3947664532372173E-2</v>
      </c>
      <c r="P3463" s="44">
        <f>IFERROR(_xll.qlIndexFixing(ONIndex6M,I3463,TRUE,_xll.ohTrigger(RecalcTrigger,Trigger6M)),NA())</f>
        <v>1.3664225477025838E-2</v>
      </c>
      <c r="Q3463" s="183">
        <f>IFERROR(_xll.qlIndexFixing(ONIndex1Y,I3463,TRUE,_xll.ohTrigger(RecalcTrigger,Trigger1Y)),NA())</f>
        <v>1.4143223548312989E-2</v>
      </c>
    </row>
    <row r="3464" spans="2:17" x14ac:dyDescent="0.2">
      <c r="B3464" s="39" t="s">
        <v>42</v>
      </c>
      <c r="D3464" s="42">
        <f>_xll.qlCalendarAdvance(Calendar,$D3463,B3464,"f",FALSE)</f>
        <v>63760</v>
      </c>
      <c r="E3464" s="177">
        <f>_xll.qlInterestRateIndexValueDate(IndexON,D3464)</f>
        <v>63760</v>
      </c>
      <c r="F3464" s="193">
        <f>IFERROR(_xll.qlIndexFixing(IndexON,D3464,TRUE,_xll.ohTrigger(RecalcTrigger,TriggerON)),NA())</f>
        <v>1.3554742720645052E-2</v>
      </c>
      <c r="H3464" s="42">
        <f>_xll.qlCalendarAdvance(Calendar,$H3463,B3464,"f",FALSE)</f>
        <v>63760</v>
      </c>
      <c r="I3464" s="177">
        <f>_xll.qlInterestRateIndexValueDate(Index1M,$H3464)</f>
        <v>63762</v>
      </c>
      <c r="J3464" s="182">
        <f>IFERROR(_xll.qlIndexFixing(Index1M,$H3464,TRUE,_xll.ohTrigger(RecalcTrigger,Trigger1M)),NA())</f>
        <v>1.3570167468495655E-2</v>
      </c>
      <c r="K3464" s="44">
        <f>IFERROR(_xll.qlIndexFixing(Index3M,H3464,TRUE,_xll.ohTrigger(RecalcTrigger,Trigger3M)),NA())</f>
        <v>1.3983261916409235E-2</v>
      </c>
      <c r="L3464" s="44">
        <f>IFERROR(_xll.qlIndexFixing(Index6M,$H3464,TRUE,_xll.ohTrigger(RecalcTrigger,Trigger6M)),NA())</f>
        <v>1.3719895137345665E-2</v>
      </c>
      <c r="M3464" s="183">
        <f>IFERROR(_xll.qlIndexFixing(Index1Y,$H3464,TRUE,_xll.ohTrigger(RecalcTrigger,Trigger1Y)),NA())</f>
        <v>1.426742590991872E-2</v>
      </c>
      <c r="N3464" s="182">
        <f>IFERROR(_xll.qlIndexFixing(ONIndex1M,I3464,TRUE,_xll.ohTrigger(RecalcTrigger,Trigger1M)),NA())</f>
        <v>1.3560840261916951E-2</v>
      </c>
      <c r="O3464" s="44">
        <f>IFERROR(_xll.qlIndexFixing(ONIndex3M,I3464,TRUE,_xll.ohTrigger(RecalcTrigger,Trigger3M)),NA())</f>
        <v>1.3949219458080364E-2</v>
      </c>
      <c r="P3464" s="44">
        <f>IFERROR(_xll.qlIndexFixing(ONIndex6M,I3464,TRUE,_xll.ohTrigger(RecalcTrigger,Trigger6M)),NA())</f>
        <v>1.3664920378761991E-2</v>
      </c>
      <c r="Q3464" s="183">
        <f>IFERROR(_xll.qlIndexFixing(ONIndex1Y,I3464,TRUE,_xll.ohTrigger(RecalcTrigger,Trigger1Y)),NA())</f>
        <v>1.4144380694132153E-2</v>
      </c>
    </row>
    <row r="3465" spans="2:17" x14ac:dyDescent="0.2">
      <c r="B3465" s="39" t="s">
        <v>42</v>
      </c>
      <c r="D3465" s="42">
        <f>_xll.qlCalendarAdvance(Calendar,$D3464,B3465,"f",FALSE)</f>
        <v>63767</v>
      </c>
      <c r="E3465" s="177">
        <f>_xll.qlInterestRateIndexValueDate(IndexON,D3465)</f>
        <v>63767</v>
      </c>
      <c r="F3465" s="193">
        <f>IFERROR(_xll.qlIndexFixing(IndexON,D3465,TRUE,_xll.ohTrigger(RecalcTrigger,TriggerON)),NA())</f>
        <v>1.3555704317367301E-2</v>
      </c>
      <c r="H3465" s="42">
        <f>_xll.qlCalendarAdvance(Calendar,$H3464,B3465,"f",FALSE)</f>
        <v>63767</v>
      </c>
      <c r="I3465" s="177">
        <f>_xll.qlInterestRateIndexValueDate(Index1M,$H3465)</f>
        <v>63769</v>
      </c>
      <c r="J3465" s="182">
        <f>IFERROR(_xll.qlIndexFixing(Index1M,$H3465,TRUE,_xll.ohTrigger(RecalcTrigger,Trigger1M)),NA())</f>
        <v>1.3571214336368044E-2</v>
      </c>
      <c r="K3465" s="44">
        <f>IFERROR(_xll.qlIndexFixing(Index3M,H3465,TRUE,_xll.ohTrigger(RecalcTrigger,Trigger3M)),NA())</f>
        <v>1.398467689224616E-2</v>
      </c>
      <c r="L3465" s="44">
        <f>IFERROR(_xll.qlIndexFixing(Index6M,$H3465,TRUE,_xll.ohTrigger(RecalcTrigger,Trigger6M)),NA())</f>
        <v>1.3720398185575765E-2</v>
      </c>
      <c r="M3465" s="183">
        <f>IFERROR(_xll.qlIndexFixing(Index1Y,$H3465,TRUE,_xll.ohTrigger(RecalcTrigger,Trigger1Y)),NA())</f>
        <v>1.4268060660185673E-2</v>
      </c>
      <c r="N3465" s="182">
        <f>IFERROR(_xll.qlIndexFixing(ONIndex1M,I3465,TRUE,_xll.ohTrigger(RecalcTrigger,Trigger1M)),NA())</f>
        <v>1.3561908077512896E-2</v>
      </c>
      <c r="O3465" s="44">
        <f>IFERROR(_xll.qlIndexFixing(ONIndex3M,I3465,TRUE,_xll.ohTrigger(RecalcTrigger,Trigger3M)),NA())</f>
        <v>1.3950753990341624E-2</v>
      </c>
      <c r="P3465" s="44">
        <f>IFERROR(_xll.qlIndexFixing(ONIndex6M,I3465,TRUE,_xll.ohTrigger(RecalcTrigger,Trigger6M)),NA())</f>
        <v>1.3665601054517751E-2</v>
      </c>
      <c r="Q3465" s="183">
        <f>IFERROR(_xll.qlIndexFixing(ONIndex1Y,I3465,TRUE,_xll.ohTrigger(RecalcTrigger,Trigger1Y)),NA())</f>
        <v>1.4145518308614768E-2</v>
      </c>
    </row>
    <row r="3466" spans="2:17" x14ac:dyDescent="0.2">
      <c r="B3466" s="39" t="s">
        <v>42</v>
      </c>
      <c r="D3466" s="42">
        <f>_xll.qlCalendarAdvance(Calendar,$D3465,B3466,"f",FALSE)</f>
        <v>63774</v>
      </c>
      <c r="E3466" s="177">
        <f>_xll.qlInterestRateIndexValueDate(IndexON,D3466)</f>
        <v>63774</v>
      </c>
      <c r="F3466" s="193">
        <f>IFERROR(_xll.qlIndexFixing(IndexON,D3466,TRUE,_xll.ohTrigger(RecalcTrigger,TriggerON)),NA())</f>
        <v>1.3556653402737595E-2</v>
      </c>
      <c r="H3466" s="42">
        <f>_xll.qlCalendarAdvance(Calendar,$H3465,B3466,"f",FALSE)</f>
        <v>63774</v>
      </c>
      <c r="I3466" s="177">
        <f>_xll.qlInterestRateIndexValueDate(Index1M,$H3466)</f>
        <v>63776</v>
      </c>
      <c r="J3466" s="182">
        <f>IFERROR(_xll.qlIndexFixing(Index1M,$H3466,TRUE,_xll.ohTrigger(RecalcTrigger,Trigger1M)),NA())</f>
        <v>1.357224709035618E-2</v>
      </c>
      <c r="K3466" s="44">
        <f>IFERROR(_xll.qlIndexFixing(Index3M,H3466,TRUE,_xll.ohTrigger(RecalcTrigger,Trigger3M)),NA())</f>
        <v>1.398607119764921E-2</v>
      </c>
      <c r="L3466" s="44">
        <f>IFERROR(_xll.qlIndexFixing(Index6M,$H3466,TRUE,_xll.ohTrigger(RecalcTrigger,Trigger6M)),NA())</f>
        <v>1.3720886634569881E-2</v>
      </c>
      <c r="M3466" s="183">
        <f>IFERROR(_xll.qlIndexFixing(Index1Y,$H3466,TRUE,_xll.ohTrigger(RecalcTrigger,Trigger1Y)),NA())</f>
        <v>1.4268674854654908E-2</v>
      </c>
      <c r="N3466" s="182">
        <f>IFERROR(_xll.qlIndexFixing(ONIndex1M,I3466,TRUE,_xll.ohTrigger(RecalcTrigger,Trigger1M)),NA())</f>
        <v>1.3562961826121267E-2</v>
      </c>
      <c r="O3466" s="44">
        <f>IFERROR(_xll.qlIndexFixing(ONIndex3M,I3466,TRUE,_xll.ohTrigger(RecalcTrigger,Trigger3M)),NA())</f>
        <v>1.3952268100458909E-2</v>
      </c>
      <c r="P3466" s="44">
        <f>IFERROR(_xll.qlIndexFixing(ONIndex6M,I3466,TRUE,_xll.ohTrigger(RecalcTrigger,Trigger6M)),NA())</f>
        <v>1.3666267484468975E-2</v>
      </c>
      <c r="Q3466" s="183">
        <f>IFERROR(_xll.qlIndexFixing(ONIndex1Y,I3466,TRUE,_xll.ohTrigger(RecalcTrigger,Trigger1Y)),NA())</f>
        <v>1.4146636364342768E-2</v>
      </c>
    </row>
    <row r="3467" spans="2:17" x14ac:dyDescent="0.2">
      <c r="B3467" s="39" t="s">
        <v>42</v>
      </c>
      <c r="D3467" s="42">
        <f>_xll.qlCalendarAdvance(Calendar,$D3466,B3467,"f",FALSE)</f>
        <v>63781</v>
      </c>
      <c r="E3467" s="177">
        <f>_xll.qlInterestRateIndexValueDate(IndexON,D3467)</f>
        <v>63781</v>
      </c>
      <c r="F3467" s="193">
        <f>IFERROR(_xll.qlIndexFixing(IndexON,D3467,TRUE,_xll.ohTrigger(RecalcTrigger,TriggerON)),NA())</f>
        <v>1.3557589958930194E-2</v>
      </c>
      <c r="H3467" s="42">
        <f>_xll.qlCalendarAdvance(Calendar,$H3466,B3467,"f",FALSE)</f>
        <v>63781</v>
      </c>
      <c r="I3467" s="177">
        <f>_xll.qlInterestRateIndexValueDate(Index1M,$H3467)</f>
        <v>63783</v>
      </c>
      <c r="J3467" s="182">
        <f>IFERROR(_xll.qlIndexFixing(Index1M,$H3467,TRUE,_xll.ohTrigger(RecalcTrigger,Trigger1M)),NA())</f>
        <v>1.357326571064623E-2</v>
      </c>
      <c r="K3467" s="44">
        <f>IFERROR(_xll.qlIndexFixing(Index3M,H3467,TRUE,_xll.ohTrigger(RecalcTrigger,Trigger3M)),NA())</f>
        <v>1.3987444803767421E-2</v>
      </c>
      <c r="L3467" s="44">
        <f>IFERROR(_xll.qlIndexFixing(Index6M,$H3467,TRUE,_xll.ohTrigger(RecalcTrigger,Trigger6M)),NA())</f>
        <v>1.3721360464140488E-2</v>
      </c>
      <c r="M3467" s="183">
        <f>IFERROR(_xll.qlIndexFixing(Index1Y,$H3467,TRUE,_xll.ohTrigger(RecalcTrigger,Trigger1Y)),NA())</f>
        <v>1.4269268465379733E-2</v>
      </c>
      <c r="N3467" s="182">
        <f>IFERROR(_xll.qlIndexFixing(ONIndex1M,I3467,TRUE,_xll.ohTrigger(RecalcTrigger,Trigger1M)),NA())</f>
        <v>1.3564001487997857E-2</v>
      </c>
      <c r="O3467" s="44">
        <f>IFERROR(_xll.qlIndexFixing(ONIndex3M,I3467,TRUE,_xll.ohTrigger(RecalcTrigger,Trigger3M)),NA())</f>
        <v>1.3953761759735173E-2</v>
      </c>
      <c r="P3467" s="44">
        <f>IFERROR(_xll.qlIndexFixing(ONIndex6M,I3467,TRUE,_xll.ohTrigger(RecalcTrigger,Trigger6M)),NA())</f>
        <v>1.3666919648631648E-2</v>
      </c>
      <c r="Q3467" s="183">
        <f>IFERROR(_xll.qlIndexFixing(ONIndex1Y,I3467,TRUE,_xll.ohTrigger(RecalcTrigger,Trigger1Y)),NA())</f>
        <v>1.4147734833738213E-2</v>
      </c>
    </row>
    <row r="3468" spans="2:17" x14ac:dyDescent="0.2">
      <c r="B3468" s="39" t="s">
        <v>42</v>
      </c>
      <c r="D3468" s="42">
        <f>_xll.qlCalendarAdvance(Calendar,$D3467,B3468,"f",FALSE)</f>
        <v>63788</v>
      </c>
      <c r="E3468" s="177">
        <f>_xll.qlInterestRateIndexValueDate(IndexON,D3468)</f>
        <v>63788</v>
      </c>
      <c r="F3468" s="193">
        <f>IFERROR(_xll.qlIndexFixing(IndexON,D3468,TRUE,_xll.ohTrigger(RecalcTrigger,TriggerON)),NA())</f>
        <v>1.3558513968519037E-2</v>
      </c>
      <c r="H3468" s="42">
        <f>_xll.qlCalendarAdvance(Calendar,$H3467,B3468,"f",FALSE)</f>
        <v>63788</v>
      </c>
      <c r="I3468" s="177">
        <f>_xll.qlInterestRateIndexValueDate(Index1M,$H3468)</f>
        <v>63790</v>
      </c>
      <c r="J3468" s="182">
        <f>IFERROR(_xll.qlIndexFixing(Index1M,$H3468,TRUE,_xll.ohTrigger(RecalcTrigger,Trigger1M)),NA())</f>
        <v>1.3574270177424371E-2</v>
      </c>
      <c r="K3468" s="44">
        <f>IFERROR(_xll.qlIndexFixing(Index3M,H3468,TRUE,_xll.ohTrigger(RecalcTrigger,Trigger3M)),NA())</f>
        <v>1.3988797681748977E-2</v>
      </c>
      <c r="L3468" s="44">
        <f>IFERROR(_xll.qlIndexFixing(Index6M,$H3468,TRUE,_xll.ohTrigger(RecalcTrigger,Trigger6M)),NA())</f>
        <v>1.3721819654097465E-2</v>
      </c>
      <c r="M3468" s="183">
        <f>IFERROR(_xll.qlIndexFixing(Index1Y,$H3468,TRUE,_xll.ohTrigger(RecalcTrigger,Trigger1Y)),NA())</f>
        <v>1.4269841464413676E-2</v>
      </c>
      <c r="N3468" s="182">
        <f>IFERROR(_xll.qlIndexFixing(ONIndex1M,I3468,TRUE,_xll.ohTrigger(RecalcTrigger,Trigger1M)),NA())</f>
        <v>1.3565027043398459E-2</v>
      </c>
      <c r="O3468" s="44">
        <f>IFERROR(_xll.qlIndexFixing(ONIndex3M,I3468,TRUE,_xll.ohTrigger(RecalcTrigger,Trigger3M)),NA())</f>
        <v>1.3955234939393435E-2</v>
      </c>
      <c r="P3468" s="44">
        <f>IFERROR(_xll.qlIndexFixing(ONIndex6M,I3468,TRUE,_xll.ohTrigger(RecalcTrigger,Trigger6M)),NA())</f>
        <v>1.366755752694182E-2</v>
      </c>
      <c r="Q3468" s="183">
        <f>IFERROR(_xll.qlIndexFixing(ONIndex1Y,I3468,TRUE,_xll.ohTrigger(RecalcTrigger,Trigger1Y)),NA())</f>
        <v>1.4148813689303097E-2</v>
      </c>
    </row>
    <row r="3469" spans="2:17" x14ac:dyDescent="0.2">
      <c r="B3469" s="39" t="s">
        <v>42</v>
      </c>
      <c r="D3469" s="42">
        <f>_xll.qlCalendarAdvance(Calendar,$D3468,B3469,"f",FALSE)</f>
        <v>63795</v>
      </c>
      <c r="E3469" s="177">
        <f>_xll.qlInterestRateIndexValueDate(IndexON,D3469)</f>
        <v>63795</v>
      </c>
      <c r="F3469" s="193">
        <f>IFERROR(_xll.qlIndexFixing(IndexON,D3469,TRUE,_xll.ohTrigger(RecalcTrigger,TriggerON)),NA())</f>
        <v>1.3559425413918191E-2</v>
      </c>
      <c r="H3469" s="42">
        <f>_xll.qlCalendarAdvance(Calendar,$H3468,B3469,"f",FALSE)</f>
        <v>63795</v>
      </c>
      <c r="I3469" s="177">
        <f>_xll.qlInterestRateIndexValueDate(Index1M,$H3469)</f>
        <v>63797</v>
      </c>
      <c r="J3469" s="182">
        <f>IFERROR(_xll.qlIndexFixing(Index1M,$H3469,TRUE,_xll.ohTrigger(RecalcTrigger,Trigger1M)),NA())</f>
        <v>1.3574284081049166E-2</v>
      </c>
      <c r="K3469" s="44">
        <f>IFERROR(_xll.qlIndexFixing(Index3M,H3469,TRUE,_xll.ohTrigger(RecalcTrigger,Trigger3M)),NA())</f>
        <v>1.3989041443168277E-2</v>
      </c>
      <c r="L3469" s="44">
        <f>IFERROR(_xll.qlIndexFixing(Index6M,$H3469,TRUE,_xll.ohTrigger(RecalcTrigger,Trigger6M)),NA())</f>
        <v>1.3721113346176676E-2</v>
      </c>
      <c r="M3469" s="183">
        <f>IFERROR(_xll.qlIndexFixing(Index1Y,$H3469,TRUE,_xll.ohTrigger(RecalcTrigger,Trigger1Y)),NA())</f>
        <v>1.4269471340493389E-2</v>
      </c>
      <c r="N3469" s="182">
        <f>IFERROR(_xll.qlIndexFixing(ONIndex1M,I3469,TRUE,_xll.ohTrigger(RecalcTrigger,Trigger1M)),NA())</f>
        <v>1.3566038472498931E-2</v>
      </c>
      <c r="O3469" s="44">
        <f>IFERROR(_xll.qlIndexFixing(ONIndex3M,I3469,TRUE,_xll.ohTrigger(RecalcTrigger,Trigger3M)),NA())</f>
        <v>1.3956687610896523E-2</v>
      </c>
      <c r="P3469" s="44">
        <f>IFERROR(_xll.qlIndexFixing(ONIndex6M,I3469,TRUE,_xll.ohTrigger(RecalcTrigger,Trigger6M)),NA())</f>
        <v>1.3668181099255605E-2</v>
      </c>
      <c r="Q3469" s="183">
        <f>IFERROR(_xll.qlIndexFixing(ONIndex1Y,I3469,TRUE,_xll.ohTrigger(RecalcTrigger,Trigger1Y)),NA())</f>
        <v>1.4149872903619354E-2</v>
      </c>
    </row>
    <row r="3470" spans="2:17" x14ac:dyDescent="0.2">
      <c r="B3470" s="39" t="s">
        <v>42</v>
      </c>
      <c r="D3470" s="42">
        <f>_xll.qlCalendarAdvance(Calendar,$D3469,B3470,"f",FALSE)</f>
        <v>63802</v>
      </c>
      <c r="E3470" s="177">
        <f>_xll.qlInterestRateIndexValueDate(IndexON,D3470)</f>
        <v>63802</v>
      </c>
      <c r="F3470" s="193">
        <f>IFERROR(_xll.qlIndexFixing(IndexON,D3470,TRUE,_xll.ohTrigger(RecalcTrigger,TriggerON)),NA())</f>
        <v>1.3560324277301916E-2</v>
      </c>
      <c r="H3470" s="42">
        <f>_xll.qlCalendarAdvance(Calendar,$H3469,B3470,"f",FALSE)</f>
        <v>63802</v>
      </c>
      <c r="I3470" s="177">
        <f>_xll.qlInterestRateIndexValueDate(Index1M,$H3470)</f>
        <v>63804</v>
      </c>
      <c r="J3470" s="182">
        <f>IFERROR(_xll.qlIndexFixing(Index1M,$H3470,TRUE,_xll.ohTrigger(RecalcTrigger,Trigger1M)),NA())</f>
        <v>1.3576236571202502E-2</v>
      </c>
      <c r="K3470" s="44">
        <f>IFERROR(_xll.qlIndexFixing(Index3M,H3470,TRUE,_xll.ohTrigger(RecalcTrigger,Trigger3M)),NA())</f>
        <v>1.3990357095355033E-2</v>
      </c>
      <c r="L3470" s="44">
        <f>IFERROR(_xll.qlIndexFixing(Index6M,$H3470,TRUE,_xll.ohTrigger(RecalcTrigger,Trigger6M)),NA())</f>
        <v>1.3721547351864196E-2</v>
      </c>
      <c r="M3470" s="183">
        <f>IFERROR(_xll.qlIndexFixing(Index1Y,$H3470,TRUE,_xll.ohTrigger(RecalcTrigger,Trigger1Y)),NA())</f>
        <v>1.4270925515629555E-2</v>
      </c>
      <c r="N3470" s="182">
        <f>IFERROR(_xll.qlIndexFixing(ONIndex1M,I3470,TRUE,_xll.ohTrigger(RecalcTrigger,Trigger1M)),NA())</f>
        <v>1.3567035755555068E-2</v>
      </c>
      <c r="O3470" s="44">
        <f>IFERROR(_xll.qlIndexFixing(ONIndex3M,I3470,TRUE,_xll.ohTrigger(RecalcTrigger,Trigger3M)),NA())</f>
        <v>1.3958119745147712E-2</v>
      </c>
      <c r="P3470" s="44">
        <f>IFERROR(_xll.qlIndexFixing(ONIndex6M,I3470,TRUE,_xll.ohTrigger(RecalcTrigger,Trigger6M)),NA())</f>
        <v>1.3668790345668924E-2</v>
      </c>
      <c r="Q3470" s="183">
        <f>IFERROR(_xll.qlIndexFixing(ONIndex1Y,I3470,TRUE,_xll.ohTrigger(RecalcTrigger,Trigger1Y)),NA())</f>
        <v>1.4150912449029107E-2</v>
      </c>
    </row>
    <row r="3471" spans="2:17" x14ac:dyDescent="0.2">
      <c r="B3471" s="39" t="s">
        <v>42</v>
      </c>
      <c r="D3471" s="42">
        <f>_xll.qlCalendarAdvance(Calendar,$D3470,B3471,"f",FALSE)</f>
        <v>63809</v>
      </c>
      <c r="E3471" s="177">
        <f>_xll.qlInterestRateIndexValueDate(IndexON,D3471)</f>
        <v>63809</v>
      </c>
      <c r="F3471" s="193">
        <f>IFERROR(_xll.qlIndexFixing(IndexON,D3471,TRUE,_xll.ohTrigger(RecalcTrigger,TriggerON)),NA())</f>
        <v>1.3561210541244151E-2</v>
      </c>
      <c r="H3471" s="42">
        <f>_xll.qlCalendarAdvance(Calendar,$H3470,B3471,"f",FALSE)</f>
        <v>63809</v>
      </c>
      <c r="I3471" s="177">
        <f>_xll.qlInterestRateIndexValueDate(Index1M,$H3471)</f>
        <v>63811</v>
      </c>
      <c r="J3471" s="182">
        <f>IFERROR(_xll.qlIndexFixing(Index1M,$H3471,TRUE,_xll.ohTrigger(RecalcTrigger,Trigger1M)),NA())</f>
        <v>1.3577198458579994E-2</v>
      </c>
      <c r="K3471" s="44">
        <f>IFERROR(_xll.qlIndexFixing(Index3M,H3471,TRUE,_xll.ohTrigger(RecalcTrigger,Trigger3M)),NA())</f>
        <v>1.3991651941444723E-2</v>
      </c>
      <c r="L3471" s="44">
        <f>IFERROR(_xll.qlIndexFixing(Index6M,$H3471,TRUE,_xll.ohTrigger(RecalcTrigger,Trigger6M)),NA())</f>
        <v>1.3721966665374077E-2</v>
      </c>
      <c r="M3471" s="183">
        <f>IFERROR(_xll.qlIndexFixing(Index1Y,$H3471,TRUE,_xll.ohTrigger(RecalcTrigger,Trigger1Y)),NA())</f>
        <v>1.4271436511925731E-2</v>
      </c>
      <c r="N3471" s="182">
        <f>IFERROR(_xll.qlIndexFixing(ONIndex1M,I3471,TRUE,_xll.ohTrigger(RecalcTrigger,Trigger1M)),NA())</f>
        <v>1.3568018872582854E-2</v>
      </c>
      <c r="O3471" s="44">
        <f>IFERROR(_xll.qlIndexFixing(ONIndex3M,I3471,TRUE,_xll.ohTrigger(RecalcTrigger,Trigger3M)),NA())</f>
        <v>1.3959531313689766E-2</v>
      </c>
      <c r="P3471" s="44">
        <f>IFERROR(_xll.qlIndexFixing(ONIndex6M,I3471,TRUE,_xll.ohTrigger(RecalcTrigger,Trigger6M)),NA())</f>
        <v>1.3669385246117827E-2</v>
      </c>
      <c r="Q3471" s="183">
        <f>IFERROR(_xll.qlIndexFixing(ONIndex1Y,I3471,TRUE,_xll.ohTrigger(RecalcTrigger,Trigger1Y)),NA())</f>
        <v>1.4151932298034353E-2</v>
      </c>
    </row>
    <row r="3472" spans="2:17" x14ac:dyDescent="0.2">
      <c r="B3472" s="39" t="s">
        <v>42</v>
      </c>
      <c r="D3472" s="42">
        <f>_xll.qlCalendarAdvance(Calendar,$D3471,B3472,"f",FALSE)</f>
        <v>63816</v>
      </c>
      <c r="E3472" s="177">
        <f>_xll.qlInterestRateIndexValueDate(IndexON,D3472)</f>
        <v>63816</v>
      </c>
      <c r="F3472" s="193">
        <f>IFERROR(_xll.qlIndexFixing(IndexON,D3472,TRUE,_xll.ohTrigger(RecalcTrigger,TriggerON)),NA())</f>
        <v>1.3562084188158963E-2</v>
      </c>
      <c r="H3472" s="42">
        <f>_xll.qlCalendarAdvance(Calendar,$H3471,B3472,"f",FALSE)</f>
        <v>63816</v>
      </c>
      <c r="I3472" s="177">
        <f>_xll.qlInterestRateIndexValueDate(Index1M,$H3472)</f>
        <v>63818</v>
      </c>
      <c r="J3472" s="182">
        <f>IFERROR(_xll.qlIndexFixing(Index1M,$H3472,TRUE,_xll.ohTrigger(RecalcTrigger,Trigger1M)),NA())</f>
        <v>1.3578146113200575E-2</v>
      </c>
      <c r="K3472" s="44">
        <f>IFERROR(_xll.qlIndexFixing(Index3M,H3472,TRUE,_xll.ohTrigger(RecalcTrigger,Trigger3M)),NA())</f>
        <v>1.399292595259273E-2</v>
      </c>
      <c r="L3472" s="44">
        <f>IFERROR(_xll.qlIndexFixing(Index6M,$H3472,TRUE,_xll.ohTrigger(RecalcTrigger,Trigger6M)),NA())</f>
        <v>1.37223712665218E-2</v>
      </c>
      <c r="M3472" s="183">
        <f>IFERROR(_xll.qlIndexFixing(Index1Y,$H3472,TRUE,_xll.ohTrigger(RecalcTrigger,Trigger1Y)),NA())</f>
        <v>1.4271926784758198E-2</v>
      </c>
      <c r="N3472" s="182">
        <f>IFERROR(_xll.qlIndexFixing(ONIndex1M,I3472,TRUE,_xll.ohTrigger(RecalcTrigger,Trigger1M)),NA())</f>
        <v>1.3568987804077892E-2</v>
      </c>
      <c r="O3472" s="44">
        <f>IFERROR(_xll.qlIndexFixing(ONIndex3M,I3472,TRUE,_xll.ohTrigger(RecalcTrigger,Trigger3M)),NA())</f>
        <v>1.3960922287825639E-2</v>
      </c>
      <c r="P3472" s="44">
        <f>IFERROR(_xll.qlIndexFixing(ONIndex6M,I3472,TRUE,_xll.ohTrigger(RecalcTrigger,Trigger6M)),NA())</f>
        <v>1.3669965780618298E-2</v>
      </c>
      <c r="Q3472" s="183">
        <f>IFERROR(_xll.qlIndexFixing(ONIndex1Y,I3472,TRUE,_xll.ohTrigger(RecalcTrigger,Trigger1Y)),NA())</f>
        <v>1.415293242329696E-2</v>
      </c>
    </row>
    <row r="3473" spans="2:17" x14ac:dyDescent="0.2">
      <c r="B3473" s="39" t="s">
        <v>42</v>
      </c>
      <c r="D3473" s="42">
        <f>_xll.qlCalendarAdvance(Calendar,$D3472,B3473,"f",FALSE)</f>
        <v>63823</v>
      </c>
      <c r="E3473" s="177">
        <f>_xll.qlInterestRateIndexValueDate(IndexON,D3473)</f>
        <v>63823</v>
      </c>
      <c r="F3473" s="193">
        <f>IFERROR(_xll.qlIndexFixing(IndexON,D3473,TRUE,_xll.ohTrigger(RecalcTrigger,TriggerON)),NA())</f>
        <v>1.3562945200220611E-2</v>
      </c>
      <c r="H3473" s="42">
        <f>_xll.qlCalendarAdvance(Calendar,$H3472,B3473,"f",FALSE)</f>
        <v>63823</v>
      </c>
      <c r="I3473" s="177">
        <f>_xll.qlInterestRateIndexValueDate(Index1M,$H3473)</f>
        <v>63825</v>
      </c>
      <c r="J3473" s="182">
        <f>IFERROR(_xll.qlIndexFixing(Index1M,$H3473,TRUE,_xll.ohTrigger(RecalcTrigger,Trigger1M)),NA())</f>
        <v>1.3579722161529292E-2</v>
      </c>
      <c r="K3473" s="44">
        <f>IFERROR(_xll.qlIndexFixing(Index3M,H3473,TRUE,_xll.ohTrigger(RecalcTrigger,Trigger3M)),NA())</f>
        <v>1.3995250139869977E-2</v>
      </c>
      <c r="L3473" s="44">
        <f>IFERROR(_xll.qlIndexFixing(Index6M,$H3473,TRUE,_xll.ohTrigger(RecalcTrigger,Trigger6M)),NA())</f>
        <v>1.3723044816542653E-2</v>
      </c>
      <c r="M3473" s="183">
        <f>IFERROR(_xll.qlIndexFixing(Index1Y,$H3473,TRUE,_xll.ohTrigger(RecalcTrigger,Trigger1Y)),NA())</f>
        <v>1.4272396306187238E-2</v>
      </c>
      <c r="N3473" s="182">
        <f>IFERROR(_xll.qlIndexFixing(ONIndex1M,I3473,TRUE,_xll.ohTrigger(RecalcTrigger,Trigger1M)),NA())</f>
        <v>1.3569942530136103E-2</v>
      </c>
      <c r="O3473" s="44">
        <f>IFERROR(_xll.qlIndexFixing(ONIndex3M,I3473,TRUE,_xll.ohTrigger(RecalcTrigger,Trigger3M)),NA())</f>
        <v>1.3962292638778351E-2</v>
      </c>
      <c r="P3473" s="44">
        <f>IFERROR(_xll.qlIndexFixing(ONIndex6M,I3473,TRUE,_xll.ohTrigger(RecalcTrigger,Trigger6M)),NA())</f>
        <v>1.3670531928946517E-2</v>
      </c>
      <c r="Q3473" s="183">
        <f>IFERROR(_xll.qlIndexFixing(ONIndex1Y,I3473,TRUE,_xll.ohTrigger(RecalcTrigger,Trigger1Y)),NA())</f>
        <v>1.4153912797159052E-2</v>
      </c>
    </row>
    <row r="3474" spans="2:17" x14ac:dyDescent="0.2">
      <c r="B3474" s="39" t="s">
        <v>42</v>
      </c>
      <c r="D3474" s="42">
        <f>_xll.qlCalendarAdvance(Calendar,$D3473,B3474,"f",FALSE)</f>
        <v>63830</v>
      </c>
      <c r="E3474" s="177">
        <f>_xll.qlInterestRateIndexValueDate(IndexON,D3474)</f>
        <v>63830</v>
      </c>
      <c r="F3474" s="193">
        <f>IFERROR(_xll.qlIndexFixing(IndexON,D3474,TRUE,_xll.ohTrigger(RecalcTrigger,TriggerON)),NA())</f>
        <v>1.3563793559923099E-2</v>
      </c>
      <c r="H3474" s="42">
        <f>_xll.qlCalendarAdvance(Calendar,$H3473,B3474,"f",FALSE)</f>
        <v>63830</v>
      </c>
      <c r="I3474" s="177">
        <f>_xll.qlInterestRateIndexValueDate(Index1M,$H3474)</f>
        <v>63832</v>
      </c>
      <c r="J3474" s="182">
        <f>IFERROR(_xll.qlIndexFixing(Index1M,$H3474,TRUE,_xll.ohTrigger(RecalcTrigger,Trigger1M)),NA())</f>
        <v>1.3579998644923437E-2</v>
      </c>
      <c r="K3474" s="44">
        <f>IFERROR(_xll.qlIndexFixing(Index3M,H3474,TRUE,_xll.ohTrigger(RecalcTrigger,Trigger3M)),NA())</f>
        <v>1.3996478043191977E-2</v>
      </c>
      <c r="L3474" s="44">
        <f>IFERROR(_xll.qlIndexFixing(Index6M,$H3474,TRUE,_xll.ohTrigger(RecalcTrigger,Trigger6M)),NA())</f>
        <v>1.3724548493582785E-2</v>
      </c>
      <c r="M3474" s="183">
        <f>IFERROR(_xll.qlIndexFixing(Index1Y,$H3474,TRUE,_xll.ohTrigger(RecalcTrigger,Trigger1Y)),NA())</f>
        <v>1.4272845048274214E-2</v>
      </c>
      <c r="N3474" s="182">
        <f>IFERROR(_xll.qlIndexFixing(ONIndex1M,I3474,TRUE,_xll.ohTrigger(RecalcTrigger,Trigger1M)),NA())</f>
        <v>1.3570883030933345E-2</v>
      </c>
      <c r="O3474" s="44">
        <f>IFERROR(_xll.qlIndexFixing(ONIndex3M,I3474,TRUE,_xll.ohTrigger(RecalcTrigger,Trigger3M)),NA())</f>
        <v>1.3963642337611049E-2</v>
      </c>
      <c r="P3474" s="44">
        <f>IFERROR(_xll.qlIndexFixing(ONIndex6M,I3474,TRUE,_xll.ohTrigger(RecalcTrigger,Trigger6M)),NA())</f>
        <v>1.3671083671198403E-2</v>
      </c>
      <c r="Q3474" s="183">
        <f>IFERROR(_xll.qlIndexFixing(ONIndex1Y,I3474,TRUE,_xll.ohTrigger(RecalcTrigger,Trigger1Y)),NA())</f>
        <v>1.4154873392122624E-2</v>
      </c>
    </row>
    <row r="3475" spans="2:17" x14ac:dyDescent="0.2">
      <c r="B3475" s="39" t="s">
        <v>42</v>
      </c>
      <c r="D3475" s="42">
        <f>_xll.qlCalendarAdvance(Calendar,$D3474,B3475,"f",FALSE)</f>
        <v>63837</v>
      </c>
      <c r="E3475" s="177">
        <f>_xll.qlInterestRateIndexValueDate(IndexON,D3475)</f>
        <v>63837</v>
      </c>
      <c r="F3475" s="193">
        <f>IFERROR(_xll.qlIndexFixing(IndexON,D3475,TRUE,_xll.ohTrigger(RecalcTrigger,TriggerON)),NA())</f>
        <v>1.3564629249760429E-2</v>
      </c>
      <c r="H3475" s="42">
        <f>_xll.qlCalendarAdvance(Calendar,$H3474,B3475,"f",FALSE)</f>
        <v>63837</v>
      </c>
      <c r="I3475" s="177">
        <f>_xll.qlInterestRateIndexValueDate(Index1M,$H3475)</f>
        <v>63839</v>
      </c>
      <c r="J3475" s="182">
        <f>IFERROR(_xll.qlIndexFixing(Index1M,$H3475,TRUE,_xll.ohTrigger(RecalcTrigger,Trigger1M)),NA())</f>
        <v>1.3580903482403218E-2</v>
      </c>
      <c r="K3475" s="44">
        <f>IFERROR(_xll.qlIndexFixing(Index3M,H3475,TRUE,_xll.ohTrigger(RecalcTrigger,Trigger3M)),NA())</f>
        <v>1.399768501643163E-2</v>
      </c>
      <c r="L3475" s="44">
        <f>IFERROR(_xll.qlIndexFixing(Index6M,$H3475,TRUE,_xll.ohTrigger(RecalcTrigger,Trigger6M)),NA())</f>
        <v>1.3723778180260538E-2</v>
      </c>
      <c r="M3475" s="183">
        <f>IFERROR(_xll.qlIndexFixing(Index1Y,$H3475,TRUE,_xll.ohTrigger(RecalcTrigger,Trigger1Y)),NA())</f>
        <v>1.4273272983081151E-2</v>
      </c>
      <c r="N3475" s="182">
        <f>IFERROR(_xll.qlIndexFixing(ONIndex1M,I3475,TRUE,_xll.ohTrigger(RecalcTrigger,Trigger1M)),NA())</f>
        <v>1.3571809286725411E-2</v>
      </c>
      <c r="O3475" s="44">
        <f>IFERROR(_xll.qlIndexFixing(ONIndex3M,I3475,TRUE,_xll.ohTrigger(RecalcTrigger,Trigger3M)),NA())</f>
        <v>1.3964971355946432E-2</v>
      </c>
      <c r="P3475" s="44">
        <f>IFERROR(_xll.qlIndexFixing(ONIndex6M,I3475,TRUE,_xll.ohTrigger(RecalcTrigger,Trigger6M)),NA())</f>
        <v>1.3671620987310007E-2</v>
      </c>
      <c r="Q3475" s="183">
        <f>IFERROR(_xll.qlIndexFixing(ONIndex1Y,I3475,TRUE,_xll.ohTrigger(RecalcTrigger,Trigger1Y)),NA())</f>
        <v>1.4155814180689674E-2</v>
      </c>
    </row>
    <row r="3476" spans="2:17" x14ac:dyDescent="0.2">
      <c r="B3476" s="39" t="s">
        <v>42</v>
      </c>
      <c r="D3476" s="42">
        <f>_xll.qlCalendarAdvance(Calendar,$D3475,B3476,"f",FALSE)</f>
        <v>63844</v>
      </c>
      <c r="E3476" s="177">
        <f>_xll.qlInterestRateIndexValueDate(IndexON,D3476)</f>
        <v>63844</v>
      </c>
      <c r="F3476" s="193">
        <f>IFERROR(_xll.qlIndexFixing(IndexON,D3476,TRUE,_xll.ohTrigger(RecalcTrigger,TriggerON)),NA())</f>
        <v>1.3565452251986798E-2</v>
      </c>
      <c r="H3476" s="42">
        <f>_xll.qlCalendarAdvance(Calendar,$H3475,B3476,"f",FALSE)</f>
        <v>63844</v>
      </c>
      <c r="I3476" s="177">
        <f>_xll.qlInterestRateIndexValueDate(Index1M,$H3476)</f>
        <v>63846</v>
      </c>
      <c r="J3476" s="182">
        <f>IFERROR(_xll.qlIndexFixing(Index1M,$H3476,TRUE,_xll.ohTrigger(RecalcTrigger,Trigger1M)),NA())</f>
        <v>1.3581794007881095E-2</v>
      </c>
      <c r="K3476" s="44">
        <f>IFERROR(_xll.qlIndexFixing(Index3M,H3476,TRUE,_xll.ohTrigger(RecalcTrigger,Trigger3M)),NA())</f>
        <v>1.3998871030741369E-2</v>
      </c>
      <c r="L3476" s="44">
        <f>IFERROR(_xll.qlIndexFixing(Index6M,$H3476,TRUE,_xll.ohTrigger(RecalcTrigger,Trigger6M)),NA())</f>
        <v>1.372412267956347E-2</v>
      </c>
      <c r="M3476" s="183">
        <f>IFERROR(_xll.qlIndexFixing(Index1Y,$H3476,TRUE,_xll.ohTrigger(RecalcTrigger,Trigger1Y)),NA())</f>
        <v>1.4273680082672028E-2</v>
      </c>
      <c r="N3476" s="182">
        <f>IFERROR(_xll.qlIndexFixing(ONIndex1M,I3476,TRUE,_xll.ohTrigger(RecalcTrigger,Trigger1M)),NA())</f>
        <v>1.3572721277768096E-2</v>
      </c>
      <c r="O3476" s="44">
        <f>IFERROR(_xll.qlIndexFixing(ONIndex3M,I3476,TRUE,_xll.ohTrigger(RecalcTrigger,Trigger3M)),NA())</f>
        <v>1.3966279664847647E-2</v>
      </c>
      <c r="P3476" s="44">
        <f>IFERROR(_xll.qlIndexFixing(ONIndex6M,I3476,TRUE,_xll.ohTrigger(RecalcTrigger,Trigger6M)),NA())</f>
        <v>1.3672143857217378E-2</v>
      </c>
      <c r="Q3476" s="183">
        <f>IFERROR(_xll.qlIndexFixing(ONIndex1Y,I3476,TRUE,_xll.ohTrigger(RecalcTrigger,Trigger1Y)),NA())</f>
        <v>1.4156735135442133E-2</v>
      </c>
    </row>
    <row r="3477" spans="2:17" x14ac:dyDescent="0.2">
      <c r="B3477" s="39" t="s">
        <v>42</v>
      </c>
      <c r="D3477" s="42">
        <f>_xll.qlCalendarAdvance(Calendar,$D3476,B3477,"f",FALSE)</f>
        <v>63851</v>
      </c>
      <c r="E3477" s="177">
        <f>_xll.qlInterestRateIndexValueDate(IndexON,D3477)</f>
        <v>63851</v>
      </c>
      <c r="F3477" s="193">
        <f>IFERROR(_xll.qlIndexFixing(IndexON,D3477,TRUE,_xll.ohTrigger(RecalcTrigger,TriggerON)),NA())</f>
        <v>1.3566262549016272E-2</v>
      </c>
      <c r="H3477" s="42">
        <f>_xll.qlCalendarAdvance(Calendar,$H3476,B3477,"f",FALSE)</f>
        <v>63851</v>
      </c>
      <c r="I3477" s="177">
        <f>_xll.qlInterestRateIndexValueDate(Index1M,$H3477)</f>
        <v>63853</v>
      </c>
      <c r="J3477" s="182">
        <f>IFERROR(_xll.qlIndexFixing(Index1M,$H3477,TRUE,_xll.ohTrigger(RecalcTrigger,Trigger1M)),NA())</f>
        <v>1.3582670201540656E-2</v>
      </c>
      <c r="K3477" s="44">
        <f>IFERROR(_xll.qlIndexFixing(Index3M,H3477,TRUE,_xll.ohTrigger(RecalcTrigger,Trigger3M)),NA())</f>
        <v>1.4000036057273638E-2</v>
      </c>
      <c r="L3477" s="44">
        <f>IFERROR(_xll.qlIndexFixing(Index6M,$H3477,TRUE,_xll.ohTrigger(RecalcTrigger,Trigger6M)),NA())</f>
        <v>1.3724452363585968E-2</v>
      </c>
      <c r="M3477" s="183">
        <f>IFERROR(_xll.qlIndexFixing(Index1Y,$H3477,TRUE,_xll.ohTrigger(RecalcTrigger,Trigger1Y)),NA())</f>
        <v>1.4274066319111699E-2</v>
      </c>
      <c r="N3477" s="182">
        <f>IFERROR(_xll.qlIndexFixing(ONIndex1M,I3477,TRUE,_xll.ohTrigger(RecalcTrigger,Trigger1M)),NA())</f>
        <v>1.3573618984237257E-2</v>
      </c>
      <c r="O3477" s="44">
        <f>IFERROR(_xll.qlIndexFixing(ONIndex3M,I3477,TRUE,_xll.ohTrigger(RecalcTrigger,Trigger3M)),NA())</f>
        <v>1.3967567235697587E-2</v>
      </c>
      <c r="P3477" s="44">
        <f>IFERROR(_xll.qlIndexFixing(ONIndex6M,I3477,TRUE,_xll.ohTrigger(RecalcTrigger,Trigger6M)),NA())</f>
        <v>1.3672652261096374E-2</v>
      </c>
      <c r="Q3477" s="183">
        <f>IFERROR(_xll.qlIndexFixing(ONIndex1Y,I3477,TRUE,_xll.ohTrigger(RecalcTrigger,Trigger1Y)),NA())</f>
        <v>1.4157636228802062E-2</v>
      </c>
    </row>
    <row r="3478" spans="2:17" x14ac:dyDescent="0.2">
      <c r="B3478" s="39" t="s">
        <v>42</v>
      </c>
      <c r="D3478" s="42">
        <f>_xll.qlCalendarAdvance(Calendar,$D3477,B3478,"f",FALSE)</f>
        <v>63858</v>
      </c>
      <c r="E3478" s="177">
        <f>_xll.qlInterestRateIndexValueDate(IndexON,D3478)</f>
        <v>63858</v>
      </c>
      <c r="F3478" s="193">
        <f>IFERROR(_xll.qlIndexFixing(IndexON,D3478,TRUE,_xll.ohTrigger(RecalcTrigger,TriggerON)),NA())</f>
        <v>1.356706012326292E-2</v>
      </c>
      <c r="H3478" s="42">
        <f>_xll.qlCalendarAdvance(Calendar,$H3477,B3478,"f",FALSE)</f>
        <v>63858</v>
      </c>
      <c r="I3478" s="177">
        <f>_xll.qlInterestRateIndexValueDate(Index1M,$H3478)</f>
        <v>63860</v>
      </c>
      <c r="J3478" s="182">
        <f>IFERROR(_xll.qlIndexFixing(Index1M,$H3478,TRUE,_xll.ohTrigger(RecalcTrigger,Trigger1M)),NA())</f>
        <v>1.3583532043575814E-2</v>
      </c>
      <c r="K3478" s="44">
        <f>IFERROR(_xll.qlIndexFixing(Index3M,H3478,TRUE,_xll.ohTrigger(RecalcTrigger,Trigger3M)),NA())</f>
        <v>1.4001180067181719E-2</v>
      </c>
      <c r="L3478" s="44">
        <f>IFERROR(_xll.qlIndexFixing(Index6M,$H3478,TRUE,_xll.ohTrigger(RecalcTrigger,Trigger6M)),NA())</f>
        <v>1.3724488783541872E-2</v>
      </c>
      <c r="M3478" s="183">
        <f>IFERROR(_xll.qlIndexFixing(Index1Y,$H3478,TRUE,_xll.ohTrigger(RecalcTrigger,Trigger1Y)),NA())</f>
        <v>1.4274431664466757E-2</v>
      </c>
      <c r="N3478" s="182">
        <f>IFERROR(_xll.qlIndexFixing(ONIndex1M,I3478,TRUE,_xll.ohTrigger(RecalcTrigger,Trigger1M)),NA())</f>
        <v>1.3574502386148879E-2</v>
      </c>
      <c r="O3478" s="44">
        <f>IFERROR(_xll.qlIndexFixing(ONIndex3M,I3478,TRUE,_xll.ohTrigger(RecalcTrigger,Trigger3M)),NA())</f>
        <v>1.3968834039639333E-2</v>
      </c>
      <c r="P3478" s="44">
        <f>IFERROR(_xll.qlIndexFixing(ONIndex6M,I3478,TRUE,_xll.ohTrigger(RecalcTrigger,Trigger6M)),NA())</f>
        <v>1.3673146178483364E-2</v>
      </c>
      <c r="Q3478" s="183">
        <f>IFERROR(_xll.qlIndexFixing(ONIndex1Y,I3478,TRUE,_xll.ohTrigger(RecalcTrigger,Trigger1Y)),NA())</f>
        <v>1.4158517433111584E-2</v>
      </c>
    </row>
    <row r="3479" spans="2:17" x14ac:dyDescent="0.2">
      <c r="B3479" s="39" t="s">
        <v>42</v>
      </c>
      <c r="D3479" s="42">
        <f>_xll.qlCalendarAdvance(Calendar,$D3478,B3479,"f",FALSE)</f>
        <v>63865</v>
      </c>
      <c r="E3479" s="177">
        <f>_xll.qlInterestRateIndexValueDate(IndexON,D3479)</f>
        <v>63865</v>
      </c>
      <c r="F3479" s="193">
        <f>IFERROR(_xll.qlIndexFixing(IndexON,D3479,TRUE,_xll.ohTrigger(RecalcTrigger,TriggerON)),NA())</f>
        <v>1.3567844957060871E-2</v>
      </c>
      <c r="H3479" s="42">
        <f>_xll.qlCalendarAdvance(Calendar,$H3478,B3479,"f",FALSE)</f>
        <v>63865</v>
      </c>
      <c r="I3479" s="177">
        <f>_xll.qlInterestRateIndexValueDate(Index1M,$H3479)</f>
        <v>63867</v>
      </c>
      <c r="J3479" s="182">
        <f>IFERROR(_xll.qlIndexFixing(Index1M,$H3479,TRUE,_xll.ohTrigger(RecalcTrigger,Trigger1M)),NA())</f>
        <v>1.358437951417016E-2</v>
      </c>
      <c r="K3479" s="44">
        <f>IFERROR(_xll.qlIndexFixing(Index3M,H3479,TRUE,_xll.ohTrigger(RecalcTrigger,Trigger3M)),NA())</f>
        <v>1.4002303031615501E-2</v>
      </c>
      <c r="L3479" s="44">
        <f>IFERROR(_xll.qlIndexFixing(Index6M,$H3479,TRUE,_xll.ohTrigger(RecalcTrigger,Trigger6M)),NA())</f>
        <v>1.3724789833029973E-2</v>
      </c>
      <c r="M3479" s="183">
        <f>IFERROR(_xll.qlIndexFixing(Index1Y,$H3479,TRUE,_xll.ohTrigger(RecalcTrigger,Trigger1Y)),NA())</f>
        <v>1.4274776090804235E-2</v>
      </c>
      <c r="N3479" s="182">
        <f>IFERROR(_xll.qlIndexFixing(ONIndex1M,I3479,TRUE,_xll.ohTrigger(RecalcTrigger,Trigger1M)),NA())</f>
        <v>1.3575371464078501E-2</v>
      </c>
      <c r="O3479" s="44">
        <f>IFERROR(_xll.qlIndexFixing(ONIndex3M,I3479,TRUE,_xll.ohTrigger(RecalcTrigger,Trigger3M)),NA())</f>
        <v>1.3970080048135713E-2</v>
      </c>
      <c r="P3479" s="44">
        <f>IFERROR(_xll.qlIndexFixing(ONIndex6M,I3479,TRUE,_xll.ohTrigger(RecalcTrigger,Trigger6M)),NA())</f>
        <v>1.3673625589794014E-2</v>
      </c>
      <c r="Q3479" s="183">
        <f>IFERROR(_xll.qlIndexFixing(ONIndex1Y,I3479,TRUE,_xll.ohTrigger(RecalcTrigger,Trigger1Y)),NA())</f>
        <v>1.4159378721112503E-2</v>
      </c>
    </row>
    <row r="3480" spans="2:17" x14ac:dyDescent="0.2">
      <c r="B3480" s="39" t="s">
        <v>42</v>
      </c>
      <c r="D3480" s="42">
        <f>_xll.qlCalendarAdvance(Calendar,$D3479,B3480,"f",FALSE)</f>
        <v>63872</v>
      </c>
      <c r="E3480" s="177">
        <f>_xll.qlInterestRateIndexValueDate(IndexON,D3480)</f>
        <v>63872</v>
      </c>
      <c r="F3480" s="193">
        <f>IFERROR(_xll.qlIndexFixing(IndexON,D3480,TRUE,_xll.ohTrigger(RecalcTrigger,TriggerON)),NA())</f>
        <v>1.3568617032904129E-2</v>
      </c>
      <c r="H3480" s="42">
        <f>_xll.qlCalendarAdvance(Calendar,$H3479,B3480,"f",FALSE)</f>
        <v>63872</v>
      </c>
      <c r="I3480" s="177">
        <f>_xll.qlInterestRateIndexValueDate(Index1M,$H3480)</f>
        <v>63874</v>
      </c>
      <c r="J3480" s="182">
        <f>IFERROR(_xll.qlIndexFixing(Index1M,$H3480,TRUE,_xll.ohTrigger(RecalcTrigger,Trigger1M)),NA())</f>
        <v>1.3585212593522758E-2</v>
      </c>
      <c r="K3480" s="44">
        <f>IFERROR(_xll.qlIndexFixing(Index3M,H3480,TRUE,_xll.ohTrigger(RecalcTrigger,Trigger3M)),NA())</f>
        <v>1.4003404921732524E-2</v>
      </c>
      <c r="L3480" s="44">
        <f>IFERROR(_xll.qlIndexFixing(Index6M,$H3480,TRUE,_xll.ohTrigger(RecalcTrigger,Trigger6M)),NA())</f>
        <v>1.3725076008695236E-2</v>
      </c>
      <c r="M3480" s="183">
        <f>IFERROR(_xll.qlIndexFixing(Index1Y,$H3480,TRUE,_xll.ohTrigger(RecalcTrigger,Trigger1Y)),NA())</f>
        <v>1.4275099570193123E-2</v>
      </c>
      <c r="N3480" s="182">
        <f>IFERROR(_xll.qlIndexFixing(ONIndex1M,I3480,TRUE,_xll.ohTrigger(RecalcTrigger,Trigger1M)),NA())</f>
        <v>1.3576226198042107E-2</v>
      </c>
      <c r="O3480" s="44">
        <f>IFERROR(_xll.qlIndexFixing(ONIndex3M,I3480,TRUE,_xll.ohTrigger(RecalcTrigger,Trigger3M)),NA())</f>
        <v>1.3971305232329811E-2</v>
      </c>
      <c r="P3480" s="44">
        <f>IFERROR(_xll.qlIndexFixing(ONIndex6M,I3480,TRUE,_xll.ohTrigger(RecalcTrigger,Trigger6M)),NA())</f>
        <v>1.3674090474724565E-2</v>
      </c>
      <c r="Q3480" s="183">
        <f>IFERROR(_xll.qlIndexFixing(ONIndex1Y,I3480,TRUE,_xll.ohTrigger(RecalcTrigger,Trigger1Y)),NA())</f>
        <v>1.4160220065067008E-2</v>
      </c>
    </row>
    <row r="3481" spans="2:17" x14ac:dyDescent="0.2">
      <c r="B3481" s="39" t="s">
        <v>42</v>
      </c>
      <c r="D3481" s="42">
        <f>_xll.qlCalendarAdvance(Calendar,$D3480,B3481,"f",FALSE)</f>
        <v>63879</v>
      </c>
      <c r="E3481" s="177">
        <f>_xll.qlInterestRateIndexValueDate(IndexON,D3481)</f>
        <v>63879</v>
      </c>
      <c r="F3481" s="193">
        <f>IFERROR(_xll.qlIndexFixing(IndexON,D3481,TRUE,_xll.ohTrigger(RecalcTrigger,TriggerON)),NA())</f>
        <v>1.3569376332966954E-2</v>
      </c>
      <c r="H3481" s="42">
        <f>_xll.qlCalendarAdvance(Calendar,$H3480,B3481,"f",FALSE)</f>
        <v>63879</v>
      </c>
      <c r="I3481" s="177">
        <f>_xll.qlInterestRateIndexValueDate(Index1M,$H3481)</f>
        <v>63881</v>
      </c>
      <c r="J3481" s="182">
        <f>IFERROR(_xll.qlIndexFixing(Index1M,$H3481,TRUE,_xll.ohTrigger(RecalcTrigger,Trigger1M)),NA())</f>
        <v>1.3586031261812048E-2</v>
      </c>
      <c r="K3481" s="44">
        <f>IFERROR(_xll.qlIndexFixing(Index3M,H3481,TRUE,_xll.ohTrigger(RecalcTrigger,Trigger3M)),NA())</f>
        <v>1.4004485708681822E-2</v>
      </c>
      <c r="L3481" s="44">
        <f>IFERROR(_xll.qlIndexFixing(Index6M,$H3481,TRUE,_xll.ohTrigger(RecalcTrigger,Trigger6M)),NA())</f>
        <v>1.3725347290357123E-2</v>
      </c>
      <c r="M3481" s="183">
        <f>IFERROR(_xll.qlIndexFixing(Index1Y,$H3481,TRUE,_xll.ohTrigger(RecalcTrigger,Trigger1Y)),NA())</f>
        <v>1.4275402074703285E-2</v>
      </c>
      <c r="N3481" s="182">
        <f>IFERROR(_xll.qlIndexFixing(ONIndex1M,I3481,TRUE,_xll.ohTrigger(RecalcTrigger,Trigger1M)),NA())</f>
        <v>1.3577066568135621E-2</v>
      </c>
      <c r="O3481" s="44">
        <f>IFERROR(_xll.qlIndexFixing(ONIndex3M,I3481,TRUE,_xll.ohTrigger(RecalcTrigger,Trigger3M)),NA())</f>
        <v>1.397250956336471E-2</v>
      </c>
      <c r="P3481" s="44">
        <f>IFERROR(_xll.qlIndexFixing(ONIndex6M,I3481,TRUE,_xll.ohTrigger(RecalcTrigger,Trigger6M)),NA())</f>
        <v>1.3674540813211067E-2</v>
      </c>
      <c r="Q3481" s="183">
        <f>IFERROR(_xll.qlIndexFixing(ONIndex1Y,I3481,TRUE,_xll.ohTrigger(RecalcTrigger,Trigger1Y)),NA())</f>
        <v>1.4161041437557031E-2</v>
      </c>
    </row>
    <row r="3482" spans="2:17" x14ac:dyDescent="0.2">
      <c r="B3482" s="39" t="s">
        <v>42</v>
      </c>
      <c r="D3482" s="42">
        <f>_xll.qlCalendarAdvance(Calendar,$D3481,B3482,"f",FALSE)</f>
        <v>63886</v>
      </c>
      <c r="E3482" s="177">
        <f>_xll.qlInterestRateIndexValueDate(IndexON,D3482)</f>
        <v>63886</v>
      </c>
      <c r="F3482" s="193">
        <f>IFERROR(_xll.qlIndexFixing(IndexON,D3482,TRUE,_xll.ohTrigger(RecalcTrigger,TriggerON)),NA())</f>
        <v>1.3570122839823284E-2</v>
      </c>
      <c r="H3482" s="42">
        <f>_xll.qlCalendarAdvance(Calendar,$H3481,B3482,"f",FALSE)</f>
        <v>63886</v>
      </c>
      <c r="I3482" s="177">
        <f>_xll.qlInterestRateIndexValueDate(Index1M,$H3482)</f>
        <v>63888</v>
      </c>
      <c r="J3482" s="182">
        <f>IFERROR(_xll.qlIndexFixing(Index1M,$H3482,TRUE,_xll.ohTrigger(RecalcTrigger,Trigger1M)),NA())</f>
        <v>1.3586835499234512E-2</v>
      </c>
      <c r="K3482" s="44">
        <f>IFERROR(_xll.qlIndexFixing(Index3M,H3482,TRUE,_xll.ohTrigger(RecalcTrigger,Trigger3M)),NA())</f>
        <v>1.4004169676947065E-2</v>
      </c>
      <c r="L3482" s="44">
        <f>IFERROR(_xll.qlIndexFixing(Index6M,$H3482,TRUE,_xll.ohTrigger(RecalcTrigger,Trigger6M)),NA())</f>
        <v>1.3725877848084322E-2</v>
      </c>
      <c r="M3482" s="183">
        <f>IFERROR(_xll.qlIndexFixing(Index1Y,$H3482,TRUE,_xll.ohTrigger(RecalcTrigger,Trigger1Y)),NA())</f>
        <v>1.4274819209856562E-2</v>
      </c>
      <c r="N3482" s="182">
        <f>IFERROR(_xll.qlIndexFixing(ONIndex1M,I3482,TRUE,_xll.ohTrigger(RecalcTrigger,Trigger1M)),NA())</f>
        <v>1.3577892554854643E-2</v>
      </c>
      <c r="O3482" s="44">
        <f>IFERROR(_xll.qlIndexFixing(ONIndex3M,I3482,TRUE,_xll.ohTrigger(RecalcTrigger,Trigger3M)),NA())</f>
        <v>1.3973693012783173E-2</v>
      </c>
      <c r="P3482" s="44">
        <f>IFERROR(_xll.qlIndexFixing(ONIndex6M,I3482,TRUE,_xll.ohTrigger(RecalcTrigger,Trigger6M)),NA())</f>
        <v>1.3674976585429377E-2</v>
      </c>
      <c r="Q3482" s="183">
        <f>IFERROR(_xll.qlIndexFixing(ONIndex1Y,I3482,TRUE,_xll.ohTrigger(RecalcTrigger,Trigger1Y)),NA())</f>
        <v>1.4161842811164504E-2</v>
      </c>
    </row>
    <row r="3483" spans="2:17" x14ac:dyDescent="0.2">
      <c r="B3483" s="39" t="s">
        <v>42</v>
      </c>
      <c r="D3483" s="42">
        <f>_xll.qlCalendarAdvance(Calendar,$D3482,B3483,"f",FALSE)</f>
        <v>63893</v>
      </c>
      <c r="E3483" s="177">
        <f>_xll.qlInterestRateIndexValueDate(IndexON,D3483)</f>
        <v>63893</v>
      </c>
      <c r="F3483" s="193">
        <f>IFERROR(_xll.qlIndexFixing(IndexON,D3483,TRUE,_xll.ohTrigger(RecalcTrigger,TriggerON)),NA())</f>
        <v>1.3570856535727316E-2</v>
      </c>
      <c r="H3483" s="42">
        <f>_xll.qlCalendarAdvance(Calendar,$H3482,B3483,"f",FALSE)</f>
        <v>63893</v>
      </c>
      <c r="I3483" s="177">
        <f>_xll.qlInterestRateIndexValueDate(Index1M,$H3483)</f>
        <v>63895</v>
      </c>
      <c r="J3483" s="182">
        <f>IFERROR(_xll.qlIndexFixing(Index1M,$H3483,TRUE,_xll.ohTrigger(RecalcTrigger,Trigger1M)),NA())</f>
        <v>1.3587625285968588E-2</v>
      </c>
      <c r="K3483" s="44">
        <f>IFERROR(_xll.qlIndexFixing(Index3M,H3483,TRUE,_xll.ohTrigger(RecalcTrigger,Trigger3M)),NA())</f>
        <v>1.4005214075730521E-2</v>
      </c>
      <c r="L3483" s="44">
        <f>IFERROR(_xll.qlIndexFixing(Index6M,$H3483,TRUE,_xll.ohTrigger(RecalcTrigger,Trigger6M)),NA())</f>
        <v>1.3726118216587445E-2</v>
      </c>
      <c r="M3483" s="183">
        <f>IFERROR(_xll.qlIndexFixing(Index1Y,$H3483,TRUE,_xll.ohTrigger(RecalcTrigger,Trigger1Y)),NA())</f>
        <v>1.4275944047375583E-2</v>
      </c>
      <c r="N3483" s="182">
        <f>IFERROR(_xll.qlIndexFixing(ONIndex1M,I3483,TRUE,_xll.ohTrigger(RecalcTrigger,Trigger1M)),NA())</f>
        <v>1.3578704138295095E-2</v>
      </c>
      <c r="O3483" s="44">
        <f>IFERROR(_xll.qlIndexFixing(ONIndex3M,I3483,TRUE,_xll.ohTrigger(RecalcTrigger,Trigger3M)),NA())</f>
        <v>1.3974855551728282E-2</v>
      </c>
      <c r="P3483" s="44">
        <f>IFERROR(_xll.qlIndexFixing(ONIndex6M,I3483,TRUE,_xll.ohTrigger(RecalcTrigger,Trigger6M)),NA())</f>
        <v>1.3675397771155673E-2</v>
      </c>
      <c r="Q3483" s="183">
        <f>IFERROR(_xll.qlIndexFixing(ONIndex1Y,I3483,TRUE,_xll.ohTrigger(RecalcTrigger,Trigger1Y)),NA())</f>
        <v>1.4162624158391424E-2</v>
      </c>
    </row>
    <row r="3484" spans="2:17" x14ac:dyDescent="0.2">
      <c r="B3484" s="39" t="s">
        <v>42</v>
      </c>
      <c r="D3484" s="42">
        <f>_xll.qlCalendarAdvance(Calendar,$D3483,B3484,"f",FALSE)</f>
        <v>63900</v>
      </c>
      <c r="E3484" s="177">
        <f>_xll.qlInterestRateIndexValueDate(IndexON,D3484)</f>
        <v>63900</v>
      </c>
      <c r="F3484" s="193">
        <f>IFERROR(_xll.qlIndexFixing(IndexON,D3484,TRUE,_xll.ohTrigger(RecalcTrigger,TriggerON)),NA())</f>
        <v>1.3571577403173052E-2</v>
      </c>
      <c r="H3484" s="42">
        <f>_xll.qlCalendarAdvance(Calendar,$H3483,B3484,"f",FALSE)</f>
        <v>63900</v>
      </c>
      <c r="I3484" s="177">
        <f>_xll.qlInterestRateIndexValueDate(Index1M,$H3484)</f>
        <v>63902</v>
      </c>
      <c r="J3484" s="182">
        <f>IFERROR(_xll.qlIndexFixing(Index1M,$H3484,TRUE,_xll.ohTrigger(RecalcTrigger,Trigger1M)),NA())</f>
        <v>1.3588400602213342E-2</v>
      </c>
      <c r="K3484" s="44">
        <f>IFERROR(_xll.qlIndexFixing(Index3M,H3484,TRUE,_xll.ohTrigger(RecalcTrigger,Trigger3M)),NA())</f>
        <v>1.4006237296331214E-2</v>
      </c>
      <c r="L3484" s="44">
        <f>IFERROR(_xll.qlIndexFixing(Index6M,$H3484,TRUE,_xll.ohTrigger(RecalcTrigger,Trigger6M)),NA())</f>
        <v>1.3726343628535892E-2</v>
      </c>
      <c r="M3484" s="183">
        <f>IFERROR(_xll.qlIndexFixing(Index1Y,$H3484,TRUE,_xll.ohTrigger(RecalcTrigger,Trigger1Y)),NA())</f>
        <v>1.4276183459683546E-2</v>
      </c>
      <c r="N3484" s="182">
        <f>IFERROR(_xll.qlIndexFixing(ONIndex1M,I3484,TRUE,_xll.ohTrigger(RecalcTrigger,Trigger1M)),NA())</f>
        <v>1.3579501298632835E-2</v>
      </c>
      <c r="O3484" s="44">
        <f>IFERROR(_xll.qlIndexFixing(ONIndex3M,I3484,TRUE,_xll.ohTrigger(RecalcTrigger,Trigger3M)),NA())</f>
        <v>1.3975997151582931E-2</v>
      </c>
      <c r="P3484" s="44">
        <f>IFERROR(_xll.qlIndexFixing(ONIndex6M,I3484,TRUE,_xll.ohTrigger(RecalcTrigger,Trigger6M)),NA())</f>
        <v>1.3675804350326004E-2</v>
      </c>
      <c r="Q3484" s="183">
        <f>IFERROR(_xll.qlIndexFixing(ONIndex1Y,I3484,TRUE,_xll.ohTrigger(RecalcTrigger,Trigger1Y)),NA())</f>
        <v>1.4163385451499977E-2</v>
      </c>
    </row>
    <row r="3485" spans="2:17" x14ac:dyDescent="0.2">
      <c r="B3485" s="39" t="s">
        <v>42</v>
      </c>
      <c r="D3485" s="42">
        <f>_xll.qlCalendarAdvance(Calendar,$D3484,B3485,"f",FALSE)</f>
        <v>63907</v>
      </c>
      <c r="E3485" s="177">
        <f>_xll.qlInterestRateIndexValueDate(IndexON,D3485)</f>
        <v>63907</v>
      </c>
      <c r="F3485" s="193">
        <f>IFERROR(_xll.qlIndexFixing(IndexON,D3485,TRUE,_xll.ohTrigger(RecalcTrigger,TriggerON)),NA())</f>
        <v>1.3572285424494623E-2</v>
      </c>
      <c r="H3485" s="42">
        <f>_xll.qlCalendarAdvance(Calendar,$H3484,B3485,"f",FALSE)</f>
        <v>63907</v>
      </c>
      <c r="I3485" s="177">
        <f>_xll.qlInterestRateIndexValueDate(Index1M,$H3485)</f>
        <v>63909</v>
      </c>
      <c r="J3485" s="182">
        <f>IFERROR(_xll.qlIndexFixing(Index1M,$H3485,TRUE,_xll.ohTrigger(RecalcTrigger,Trigger1M)),NA())</f>
        <v>1.3589161428149789E-2</v>
      </c>
      <c r="K3485" s="44">
        <f>IFERROR(_xll.qlIndexFixing(Index3M,H3485,TRUE,_xll.ohTrigger(RecalcTrigger,Trigger3M)),NA())</f>
        <v>1.4007239309906439E-2</v>
      </c>
      <c r="L3485" s="44">
        <f>IFERROR(_xll.qlIndexFixing(Index6M,$H3485,TRUE,_xll.ohTrigger(RecalcTrigger,Trigger6M)),NA())</f>
        <v>1.3726554063748444E-2</v>
      </c>
      <c r="M3485" s="183">
        <f>IFERROR(_xll.qlIndexFixing(Index1Y,$H3485,TRUE,_xll.ohTrigger(RecalcTrigger,Trigger1Y)),NA())</f>
        <v>1.4276401785406822E-2</v>
      </c>
      <c r="N3485" s="182">
        <f>IFERROR(_xll.qlIndexFixing(ONIndex1M,I3485,TRUE,_xll.ohTrigger(RecalcTrigger,Trigger1M)),NA())</f>
        <v>1.358050499407959E-2</v>
      </c>
      <c r="O3485" s="44">
        <f>IFERROR(_xll.qlIndexFixing(ONIndex3M,I3485,TRUE,_xll.ohTrigger(RecalcTrigger,Trigger3M)),NA())</f>
        <v>1.3977434108616293E-2</v>
      </c>
      <c r="P3485" s="44">
        <f>IFERROR(_xll.qlIndexFixing(ONIndex6M,I3485,TRUE,_xll.ohTrigger(RecalcTrigger,Trigger6M)),NA())</f>
        <v>1.3676305600247574E-2</v>
      </c>
      <c r="Q3485" s="183">
        <f>IFERROR(_xll.qlIndexFixing(ONIndex1Y,I3485,TRUE,_xll.ohTrigger(RecalcTrigger,Trigger1Y)),NA())</f>
        <v>1.4164334745583318E-2</v>
      </c>
    </row>
    <row r="3486" spans="2:17" x14ac:dyDescent="0.2">
      <c r="B3486" s="39" t="s">
        <v>42</v>
      </c>
      <c r="D3486" s="42">
        <f>_xll.qlCalendarAdvance(Calendar,$D3485,B3486,"f",FALSE)</f>
        <v>63915</v>
      </c>
      <c r="E3486" s="177">
        <f>_xll.qlInterestRateIndexValueDate(IndexON,D3486)</f>
        <v>63915</v>
      </c>
      <c r="F3486" s="193">
        <f>IFERROR(_xll.qlIndexFixing(IndexON,D3486,TRUE,_xll.ohTrigger(RecalcTrigger,TriggerON)),NA())</f>
        <v>1.3573078839188568E-2</v>
      </c>
      <c r="H3486" s="42">
        <f>_xll.qlCalendarAdvance(Calendar,$H3485,B3486,"f",FALSE)</f>
        <v>63915</v>
      </c>
      <c r="I3486" s="177">
        <f>_xll.qlInterestRateIndexValueDate(Index1M,$H3486)</f>
        <v>63919</v>
      </c>
      <c r="J3486" s="182">
        <f>IFERROR(_xll.qlIndexFixing(Index1M,$H3486,TRUE,_xll.ohTrigger(RecalcTrigger,Trigger1M)),NA())</f>
        <v>1.3590223146831792E-2</v>
      </c>
      <c r="K3486" s="44">
        <f>IFERROR(_xll.qlIndexFixing(Index3M,H3486,TRUE,_xll.ohTrigger(RecalcTrigger,Trigger3M)),NA())</f>
        <v>1.4007958388515439E-2</v>
      </c>
      <c r="L3486" s="44">
        <f>IFERROR(_xll.qlIndexFixing(Index6M,$H3486,TRUE,_xll.ohTrigger(RecalcTrigger,Trigger6M)),NA())</f>
        <v>1.372601999705686E-2</v>
      </c>
      <c r="M3486" s="183" t="e">
        <f>IFERROR(_xll.qlIndexFixing(Index1Y,$H3486,TRUE,_xll.ohTrigger(RecalcTrigger,Trigger1Y)),NA())</f>
        <v>#N/A</v>
      </c>
      <c r="N3486" s="182">
        <f>IFERROR(_xll.qlIndexFixing(ONIndex1M,I3486,TRUE,_xll.ohTrigger(RecalcTrigger,Trigger1M)),NA())</f>
        <v>1.3581269113007721E-2</v>
      </c>
      <c r="O3486" s="44">
        <f>IFERROR(_xll.qlIndexFixing(ONIndex3M,I3486,TRUE,_xll.ohTrigger(RecalcTrigger,Trigger3M)),NA())</f>
        <v>1.3978527739562097E-2</v>
      </c>
      <c r="P3486" s="44">
        <f>IFERROR(_xll.qlIndexFixing(ONIndex6M,I3486,TRUE,_xll.ohTrigger(RecalcTrigger,Trigger6M)),NA())</f>
        <v>1.3676678718104185E-2</v>
      </c>
      <c r="Q3486" s="183">
        <f>IFERROR(_xll.qlIndexFixing(ONIndex1Y,I3486,TRUE,_xll.ohTrigger(RecalcTrigger,Trigger1Y)),NA())</f>
        <v>1.4165050097840748E-2</v>
      </c>
    </row>
    <row r="3487" spans="2:17" x14ac:dyDescent="0.2">
      <c r="B3487" s="39" t="s">
        <v>42</v>
      </c>
      <c r="D3487" s="42">
        <f>_xll.qlCalendarAdvance(Calendar,$D3486,B3487,"f",FALSE)</f>
        <v>63922</v>
      </c>
      <c r="E3487" s="177">
        <f>_xll.qlInterestRateIndexValueDate(IndexON,D3487)</f>
        <v>63922</v>
      </c>
      <c r="F3487" s="193">
        <f>IFERROR(_xll.qlIndexFixing(IndexON,D3487,TRUE,_xll.ohTrigger(RecalcTrigger,TriggerON)),NA())</f>
        <v>1.3573759273857178E-2</v>
      </c>
      <c r="H3487" s="42">
        <f>_xll.qlCalendarAdvance(Calendar,$H3486,B3487,"f",FALSE)</f>
        <v>63922</v>
      </c>
      <c r="I3487" s="177">
        <f>_xll.qlInterestRateIndexValueDate(Index1M,$H3487)</f>
        <v>63926</v>
      </c>
      <c r="J3487" s="182">
        <f>IFERROR(_xll.qlIndexFixing(Index1M,$H3487,TRUE,_xll.ohTrigger(RecalcTrigger,Trigger1M)),NA())</f>
        <v>1.3590948699556789E-2</v>
      </c>
      <c r="K3487" s="44">
        <f>IFERROR(_xll.qlIndexFixing(Index3M,H3487,TRUE,_xll.ohTrigger(RecalcTrigger,Trigger3M)),NA())</f>
        <v>1.401025631800407E-2</v>
      </c>
      <c r="L3487" s="44">
        <f>IFERROR(_xll.qlIndexFixing(Index6M,$H3487,TRUE,_xll.ohTrigger(RecalcTrigger,Trigger6M)),NA())</f>
        <v>1.3727002644547326E-2</v>
      </c>
      <c r="M3487" s="183" t="e">
        <f>IFERROR(_xll.qlIndexFixing(Index1Y,$H3487,TRUE,_xll.ohTrigger(RecalcTrigger,Trigger1Y)),NA())</f>
        <v>#N/A</v>
      </c>
      <c r="N3487" s="182">
        <f>IFERROR(_xll.qlIndexFixing(ONIndex1M,I3487,TRUE,_xll.ohTrigger(RecalcTrigger,Trigger1M)),NA())</f>
        <v>1.3581912541598129E-2</v>
      </c>
      <c r="O3487" s="44">
        <f>IFERROR(_xll.qlIndexFixing(ONIndex3M,I3487,TRUE,_xll.ohTrigger(RecalcTrigger,Trigger3M)),NA())</f>
        <v>1.3979448397591909E-2</v>
      </c>
      <c r="P3487" s="44">
        <f>IFERROR(_xll.qlIndexFixing(ONIndex6M,I3487,TRUE,_xll.ohTrigger(RecalcTrigger,Trigger6M)),NA())</f>
        <v>1.3676986856099305E-2</v>
      </c>
      <c r="Q3487" s="183">
        <f>IFERROR(_xll.qlIndexFixing(ONIndex1Y,I3487,TRUE,_xll.ohTrigger(RecalcTrigger,Trigger1Y)),NA())</f>
        <v>1.4165647224588795E-2</v>
      </c>
    </row>
    <row r="3488" spans="2:17" x14ac:dyDescent="0.2">
      <c r="B3488" s="39" t="s">
        <v>42</v>
      </c>
      <c r="D3488" s="42">
        <f>_xll.qlCalendarAdvance(Calendar,$D3487,B3488,"f",FALSE)</f>
        <v>63929</v>
      </c>
      <c r="E3488" s="177">
        <f>_xll.qlInterestRateIndexValueDate(IndexON,D3488)</f>
        <v>63929</v>
      </c>
      <c r="F3488" s="193">
        <f>IFERROR(_xll.qlIndexFixing(IndexON,D3488,TRUE,_xll.ohTrigger(RecalcTrigger,TriggerON)),NA())</f>
        <v>1.3574426807005935E-2</v>
      </c>
      <c r="H3488" s="42">
        <f>_xll.qlCalendarAdvance(Calendar,$H3487,B3488,"f",FALSE)</f>
        <v>63929</v>
      </c>
      <c r="I3488" s="177">
        <f>_xll.qlInterestRateIndexValueDate(Index1M,$H3488)</f>
        <v>63933</v>
      </c>
      <c r="J3488" s="182">
        <f>IFERROR(_xll.qlIndexFixing(Index1M,$H3488,TRUE,_xll.ohTrigger(RecalcTrigger,Trigger1M)),NA())</f>
        <v>1.3591659694051036E-2</v>
      </c>
      <c r="K3488" s="44">
        <f>IFERROR(_xll.qlIndexFixing(Index3M,H3488,TRUE,_xll.ohTrigger(RecalcTrigger,Trigger3M)),NA())</f>
        <v>1.4010847971140633E-2</v>
      </c>
      <c r="L3488" s="44">
        <f>IFERROR(_xll.qlIndexFixing(Index6M,$H3488,TRUE,_xll.ohTrigger(RecalcTrigger,Trigger6M)),NA())</f>
        <v>1.3727161577748431E-2</v>
      </c>
      <c r="M3488" s="183" t="e">
        <f>IFERROR(_xll.qlIndexFixing(Index1Y,$H3488,TRUE,_xll.ohTrigger(RecalcTrigger,Trigger1Y)),NA())</f>
        <v>#N/A</v>
      </c>
      <c r="N3488" s="182">
        <f>IFERROR(_xll.qlIndexFixing(ONIndex1M,I3488,TRUE,_xll.ohTrigger(RecalcTrigger,Trigger1M)),NA())</f>
        <v>1.3582649738301811E-2</v>
      </c>
      <c r="O3488" s="44">
        <f>IFERROR(_xll.qlIndexFixing(ONIndex3M,I3488,TRUE,_xll.ohTrigger(RecalcTrigger,Trigger3M)),NA())</f>
        <v>1.3980502943402584E-2</v>
      </c>
      <c r="P3488" s="44">
        <f>IFERROR(_xll.qlIndexFixing(ONIndex6M,I3488,TRUE,_xll.ohTrigger(RecalcTrigger,Trigger6M)),NA())</f>
        <v>1.3677332709365331E-2</v>
      </c>
      <c r="Q3488" s="183">
        <f>IFERROR(_xll.qlIndexFixing(ONIndex1Y,I3488,TRUE,_xll.ohTrigger(RecalcTrigger,Trigger1Y)),NA())</f>
        <v>1.4166325143989411E-2</v>
      </c>
    </row>
    <row r="3489" spans="2:17" x14ac:dyDescent="0.2">
      <c r="B3489" s="39" t="s">
        <v>42</v>
      </c>
      <c r="D3489" s="42">
        <f>_xll.qlCalendarAdvance(Calendar,$D3488,B3489,"f",FALSE)</f>
        <v>63936</v>
      </c>
      <c r="E3489" s="177">
        <f>_xll.qlInterestRateIndexValueDate(IndexON,D3489)</f>
        <v>63936</v>
      </c>
      <c r="F3489" s="193">
        <f>IFERROR(_xll.qlIndexFixing(IndexON,D3489,TRUE,_xll.ohTrigger(RecalcTrigger,TriggerON)),NA())</f>
        <v>1.3575081421048907E-2</v>
      </c>
      <c r="H3489" s="42">
        <f>_xll.qlCalendarAdvance(Calendar,$H3488,B3489,"f",FALSE)</f>
        <v>63936</v>
      </c>
      <c r="I3489" s="177">
        <f>_xll.qlInterestRateIndexValueDate(Index1M,$H3489)</f>
        <v>63940</v>
      </c>
      <c r="J3489" s="182">
        <f>IFERROR(_xll.qlIndexFixing(Index1M,$H3489,TRUE,_xll.ohTrigger(RecalcTrigger,Trigger1M)),NA())</f>
        <v>1.359235611051102E-2</v>
      </c>
      <c r="K3489" s="44">
        <f>IFERROR(_xll.qlIndexFixing(Index3M,H3489,TRUE,_xll.ohTrigger(RecalcTrigger,Trigger3M)),NA())</f>
        <v>1.4011754226989021E-2</v>
      </c>
      <c r="L3489" s="44">
        <f>IFERROR(_xll.qlIndexFixing(Index6M,$H3489,TRUE,_xll.ohTrigger(RecalcTrigger,Trigger6M)),NA())</f>
        <v>1.3727305444846445E-2</v>
      </c>
      <c r="M3489" s="183" t="e">
        <f>IFERROR(_xll.qlIndexFixing(Index1Y,$H3489,TRUE,_xll.ohTrigger(RecalcTrigger,Trigger1Y)),NA())</f>
        <v>#N/A</v>
      </c>
      <c r="N3489" s="182">
        <f>IFERROR(_xll.qlIndexFixing(ONIndex1M,I3489,TRUE,_xll.ohTrigger(RecalcTrigger,Trigger1M)),NA())</f>
        <v>1.3583372410304051E-2</v>
      </c>
      <c r="O3489" s="44">
        <f>IFERROR(_xll.qlIndexFixing(ONIndex3M,I3489,TRUE,_xll.ohTrigger(RecalcTrigger,Trigger3M)),NA())</f>
        <v>1.3981536402161154E-2</v>
      </c>
      <c r="P3489" s="44">
        <f>IFERROR(_xll.qlIndexFixing(ONIndex6M,I3489,TRUE,_xll.ohTrigger(RecalcTrigger,Trigger6M)),NA())</f>
        <v>1.3677663853277622E-2</v>
      </c>
      <c r="Q3489" s="183">
        <f>IFERROR(_xll.qlIndexFixing(ONIndex1Y,I3489,TRUE,_xll.ohTrigger(RecalcTrigger,Trigger1Y)),NA())</f>
        <v>1.4166982867784839E-2</v>
      </c>
    </row>
    <row r="3490" spans="2:17" x14ac:dyDescent="0.2">
      <c r="B3490" s="39" t="s">
        <v>42</v>
      </c>
      <c r="D3490" s="42">
        <f>_xll.qlCalendarAdvance(Calendar,$D3489,B3490,"f",FALSE)</f>
        <v>63943</v>
      </c>
      <c r="E3490" s="177">
        <f>_xll.qlInterestRateIndexValueDate(IndexON,D3490)</f>
        <v>63943</v>
      </c>
      <c r="F3490" s="193">
        <f>IFERROR(_xll.qlIndexFixing(IndexON,D3490,TRUE,_xll.ohTrigger(RecalcTrigger,TriggerON)),NA())</f>
        <v>1.3575723098400161E-2</v>
      </c>
      <c r="H3490" s="42">
        <f>_xll.qlCalendarAdvance(Calendar,$H3489,B3490,"f",FALSE)</f>
        <v>63943</v>
      </c>
      <c r="I3490" s="177">
        <f>_xll.qlInterestRateIndexValueDate(Index1M,$H3490)</f>
        <v>63947</v>
      </c>
      <c r="J3490" s="182">
        <f>IFERROR(_xll.qlIndexFixing(Index1M,$H3490,TRUE,_xll.ohTrigger(RecalcTrigger,Trigger1M)),NA())</f>
        <v>1.3593037929117755E-2</v>
      </c>
      <c r="K3490" s="44">
        <f>IFERROR(_xll.qlIndexFixing(Index3M,H3490,TRUE,_xll.ohTrigger(RecalcTrigger,Trigger3M)),NA())</f>
        <v>1.4012639116370131E-2</v>
      </c>
      <c r="L3490" s="44">
        <f>IFERROR(_xll.qlIndexFixing(Index6M,$H3490,TRUE,_xll.ohTrigger(RecalcTrigger,Trigger6M)),NA())</f>
        <v>1.3727434225662347E-2</v>
      </c>
      <c r="M3490" s="183" t="e">
        <f>IFERROR(_xll.qlIndexFixing(Index1Y,$H3490,TRUE,_xll.ohTrigger(RecalcTrigger,Trigger1Y)),NA())</f>
        <v>#N/A</v>
      </c>
      <c r="N3490" s="182">
        <f>IFERROR(_xll.qlIndexFixing(ONIndex1M,I3490,TRUE,_xll.ohTrigger(RecalcTrigger,Trigger1M)),NA())</f>
        <v>1.3584080537460963E-2</v>
      </c>
      <c r="O3490" s="44">
        <f>IFERROR(_xll.qlIndexFixing(ONIndex3M,I3490,TRUE,_xll.ohTrigger(RecalcTrigger,Trigger3M)),NA())</f>
        <v>1.3982548745330448E-2</v>
      </c>
      <c r="P3490" s="44">
        <f>IFERROR(_xll.qlIndexFixing(ONIndex6M,I3490,TRUE,_xll.ohTrigger(RecalcTrigger,Trigger6M)),NA())</f>
        <v>1.3677980267452483E-2</v>
      </c>
      <c r="Q3490" s="183">
        <f>IFERROR(_xll.qlIndexFixing(ONIndex1Y,I3490,TRUE,_xll.ohTrigger(RecalcTrigger,Trigger1Y)),NA())</f>
        <v>1.4167620368636946E-2</v>
      </c>
    </row>
    <row r="3491" spans="2:17" x14ac:dyDescent="0.2">
      <c r="B3491" s="39" t="s">
        <v>42</v>
      </c>
      <c r="D3491" s="42">
        <f>_xll.qlCalendarAdvance(Calendar,$D3490,B3491,"f",FALSE)</f>
        <v>63950</v>
      </c>
      <c r="E3491" s="177">
        <f>_xll.qlInterestRateIndexValueDate(IndexON,D3491)</f>
        <v>63950</v>
      </c>
      <c r="F3491" s="193">
        <f>IFERROR(_xll.qlIndexFixing(IndexON,D3491,TRUE,_xll.ohTrigger(RecalcTrigger,TriggerON)),NA())</f>
        <v>1.3576351821313892E-2</v>
      </c>
      <c r="H3491" s="42">
        <f>_xll.qlCalendarAdvance(Calendar,$H3490,B3491,"f",FALSE)</f>
        <v>63950</v>
      </c>
      <c r="I3491" s="177">
        <f>_xll.qlInterestRateIndexValueDate(Index1M,$H3491)</f>
        <v>63954</v>
      </c>
      <c r="J3491" s="182">
        <f>IFERROR(_xll.qlIndexFixing(Index1M,$H3491,TRUE,_xll.ohTrigger(RecalcTrigger,Trigger1M)),NA())</f>
        <v>1.3592795984133892E-2</v>
      </c>
      <c r="K3491" s="44">
        <f>IFERROR(_xll.qlIndexFixing(Index3M,H3491,TRUE,_xll.ohTrigger(RecalcTrigger,Trigger3M)),NA())</f>
        <v>1.401350261044286E-2</v>
      </c>
      <c r="L3491" s="44">
        <f>IFERROR(_xll.qlIndexFixing(Index6M,$H3491,TRUE,_xll.ohTrigger(RecalcTrigger,Trigger6M)),NA())</f>
        <v>1.3727547900017111E-2</v>
      </c>
      <c r="M3491" s="183" t="e">
        <f>IFERROR(_xll.qlIndexFixing(Index1Y,$H3491,TRUE,_xll.ohTrigger(RecalcTrigger,Trigger1Y)),NA())</f>
        <v>#N/A</v>
      </c>
      <c r="N3491" s="182">
        <f>IFERROR(_xll.qlIndexFixing(ONIndex1M,I3491,TRUE,_xll.ohTrigger(RecalcTrigger,Trigger1M)),NA())</f>
        <v>1.3584774100348085E-2</v>
      </c>
      <c r="O3491" s="44">
        <f>IFERROR(_xll.qlIndexFixing(ONIndex3M,I3491,TRUE,_xll.ohTrigger(RecalcTrigger,Trigger3M)),NA())</f>
        <v>1.3983539944133483E-2</v>
      </c>
      <c r="P3491" s="44">
        <f>IFERROR(_xll.qlIndexFixing(ONIndex6M,I3491,TRUE,_xll.ohTrigger(RecalcTrigger,Trigger6M)),NA())</f>
        <v>1.3678281931985836E-2</v>
      </c>
      <c r="Q3491" s="183">
        <f>IFERROR(_xll.qlIndexFixing(ONIndex1Y,I3491,TRUE,_xll.ohTrigger(RecalcTrigger,Trigger1Y)),NA())</f>
        <v>1.4168237618967794E-2</v>
      </c>
    </row>
    <row r="3492" spans="2:17" x14ac:dyDescent="0.2">
      <c r="B3492" s="39" t="s">
        <v>42</v>
      </c>
      <c r="D3492" s="42">
        <f>_xll.qlCalendarAdvance(Calendar,$D3491,B3492,"f",FALSE)</f>
        <v>63957</v>
      </c>
      <c r="E3492" s="177">
        <f>_xll.qlInterestRateIndexValueDate(IndexON,D3492)</f>
        <v>63957</v>
      </c>
      <c r="F3492" s="193">
        <f>IFERROR(_xll.qlIndexFixing(IndexON,D3492,TRUE,_xll.ohTrigger(RecalcTrigger,TriggerON)),NA())</f>
        <v>1.3576967572443976E-2</v>
      </c>
      <c r="H3492" s="42">
        <f>_xll.qlCalendarAdvance(Calendar,$H3491,B3492,"f",FALSE)</f>
        <v>63957</v>
      </c>
      <c r="I3492" s="177">
        <f>_xll.qlInterestRateIndexValueDate(Index1M,$H3492)</f>
        <v>63961</v>
      </c>
      <c r="J3492" s="182">
        <f>IFERROR(_xll.qlIndexFixing(Index1M,$H3492,TRUE,_xll.ohTrigger(RecalcTrigger,Trigger1M)),NA())</f>
        <v>1.35934516146295E-2</v>
      </c>
      <c r="K3492" s="44">
        <f>IFERROR(_xll.qlIndexFixing(Index3M,H3492,TRUE,_xll.ohTrigger(RecalcTrigger,Trigger3M)),NA())</f>
        <v>1.4014344680370492E-2</v>
      </c>
      <c r="L3492" s="44">
        <f>IFERROR(_xll.qlIndexFixing(Index6M,$H3492,TRUE,_xll.ohTrigger(RecalcTrigger,Trigger6M)),NA())</f>
        <v>1.372764644773391E-2</v>
      </c>
      <c r="M3492" s="183" t="e">
        <f>IFERROR(_xll.qlIndexFixing(Index1Y,$H3492,TRUE,_xll.ohTrigger(RecalcTrigger,Trigger1Y)),NA())</f>
        <v>#N/A</v>
      </c>
      <c r="N3492" s="182">
        <f>IFERROR(_xll.qlIndexFixing(ONIndex1M,I3492,TRUE,_xll.ohTrigger(RecalcTrigger,Trigger1M)),NA())</f>
        <v>1.3585453079061338E-2</v>
      </c>
      <c r="O3492" s="44">
        <f>IFERROR(_xll.qlIndexFixing(ONIndex3M,I3492,TRUE,_xll.ohTrigger(RecalcTrigger,Trigger3M)),NA())</f>
        <v>1.3984509970033088E-2</v>
      </c>
      <c r="P3492" s="44">
        <f>IFERROR(_xll.qlIndexFixing(ONIndex6M,I3492,TRUE,_xll.ohTrigger(RecalcTrigger,Trigger6M)),NA())</f>
        <v>1.3678568826973603E-2</v>
      </c>
      <c r="Q3492" s="183">
        <f>IFERROR(_xll.qlIndexFixing(ONIndex1Y,I3492,TRUE,_xll.ohTrigger(RecalcTrigger,Trigger1Y)),NA())</f>
        <v>1.416883459143925E-2</v>
      </c>
    </row>
    <row r="3493" spans="2:17" x14ac:dyDescent="0.2">
      <c r="B3493" s="39" t="s">
        <v>42</v>
      </c>
      <c r="D3493" s="42">
        <f>_xll.qlCalendarAdvance(Calendar,$D3492,B3493,"f",FALSE)</f>
        <v>63964</v>
      </c>
      <c r="E3493" s="177">
        <f>_xll.qlInterestRateIndexValueDate(IndexON,D3493)</f>
        <v>63964</v>
      </c>
      <c r="F3493" s="193">
        <f>IFERROR(_xll.qlIndexFixing(IndexON,D3493,TRUE,_xll.ohTrigger(RecalcTrigger,TriggerON)),NA())</f>
        <v>1.3577570333884736E-2</v>
      </c>
      <c r="H3493" s="42">
        <f>_xll.qlCalendarAdvance(Calendar,$H3492,B3493,"f",FALSE)</f>
        <v>63964</v>
      </c>
      <c r="I3493" s="177">
        <f>_xll.qlInterestRateIndexValueDate(Index1M,$H3493)</f>
        <v>63968</v>
      </c>
      <c r="J3493" s="182">
        <f>IFERROR(_xll.qlIndexFixing(Index1M,$H3493,TRUE,_xll.ohTrigger(RecalcTrigger,Trigger1M)),NA())</f>
        <v>1.3594092593745E-2</v>
      </c>
      <c r="K3493" s="44">
        <f>IFERROR(_xll.qlIndexFixing(Index3M,H3493,TRUE,_xll.ohTrigger(RecalcTrigger,Trigger3M)),NA())</f>
        <v>1.4015165297311047E-2</v>
      </c>
      <c r="L3493" s="44">
        <f>IFERROR(_xll.qlIndexFixing(Index6M,$H3493,TRUE,_xll.ohTrigger(RecalcTrigger,Trigger6M)),NA())</f>
        <v>1.3727729848633723E-2</v>
      </c>
      <c r="M3493" s="183" t="e">
        <f>IFERROR(_xll.qlIndexFixing(Index1Y,$H3493,TRUE,_xll.ohTrigger(RecalcTrigger,Trigger1Y)),NA())</f>
        <v>#N/A</v>
      </c>
      <c r="N3493" s="182">
        <f>IFERROR(_xll.qlIndexFixing(ONIndex1M,I3493,TRUE,_xll.ohTrigger(RecalcTrigger,Trigger1M)),NA())</f>
        <v>1.3586117453776581E-2</v>
      </c>
      <c r="O3493" s="44">
        <f>IFERROR(_xll.qlIndexFixing(ONIndex3M,I3493,TRUE,_xll.ohTrigger(RecalcTrigger,Trigger3M)),NA())</f>
        <v>1.3985458793932537E-2</v>
      </c>
      <c r="P3493" s="44">
        <f>IFERROR(_xll.qlIndexFixing(ONIndex6M,I3493,TRUE,_xll.ohTrigger(RecalcTrigger,Trigger6M)),NA())</f>
        <v>1.3678840932271896E-2</v>
      </c>
      <c r="Q3493" s="183">
        <f>IFERROR(_xll.qlIndexFixing(ONIndex1Y,I3493,TRUE,_xll.ohTrigger(RecalcTrigger,Trigger1Y)),NA())</f>
        <v>1.4169411258313502E-2</v>
      </c>
    </row>
    <row r="3494" spans="2:17" x14ac:dyDescent="0.2">
      <c r="B3494" s="39" t="s">
        <v>42</v>
      </c>
      <c r="D3494" s="42">
        <f>_xll.qlCalendarAdvance(Calendar,$D3493,B3494,"f",FALSE)</f>
        <v>63971</v>
      </c>
      <c r="E3494" s="177">
        <f>_xll.qlInterestRateIndexValueDate(IndexON,D3494)</f>
        <v>63971</v>
      </c>
      <c r="F3494" s="193">
        <f>IFERROR(_xll.qlIndexFixing(IndexON,D3494,TRUE,_xll.ohTrigger(RecalcTrigger,TriggerON)),NA())</f>
        <v>1.3578160088210112E-2</v>
      </c>
      <c r="H3494" s="42">
        <f>_xll.qlCalendarAdvance(Calendar,$H3493,B3494,"f",FALSE)</f>
        <v>63971</v>
      </c>
      <c r="I3494" s="177">
        <f>_xll.qlInterestRateIndexValueDate(Index1M,$H3494)</f>
        <v>63975</v>
      </c>
      <c r="J3494" s="182">
        <f>IFERROR(_xll.qlIndexFixing(Index1M,$H3494,TRUE,_xll.ohTrigger(RecalcTrigger,Trigger1M)),NA())</f>
        <v>1.3594718901673377E-2</v>
      </c>
      <c r="K3494" s="44">
        <f>IFERROR(_xll.qlIndexFixing(Index3M,H3494,TRUE,_xll.ohTrigger(RecalcTrigger,Trigger3M)),NA())</f>
        <v>1.4015964432428687E-2</v>
      </c>
      <c r="L3494" s="44">
        <f>IFERROR(_xll.qlIndexFixing(Index6M,$H3494,TRUE,_xll.ohTrigger(RecalcTrigger,Trigger6M)),NA())</f>
        <v>1.372779808254016E-2</v>
      </c>
      <c r="M3494" s="183" t="e">
        <f>IFERROR(_xll.qlIndexFixing(Index1Y,$H3494,TRUE,_xll.ohTrigger(RecalcTrigger,Trigger1Y)),NA())</f>
        <v>#N/A</v>
      </c>
      <c r="N3494" s="182">
        <f>IFERROR(_xll.qlIndexFixing(ONIndex1M,I3494,TRUE,_xll.ohTrigger(RecalcTrigger,Trigger1M)),NA())</f>
        <v>1.3586767204589734E-2</v>
      </c>
      <c r="O3494" s="44">
        <f>IFERROR(_xll.qlIndexFixing(ONIndex3M,I3494,TRUE,_xll.ohTrigger(RecalcTrigger,Trigger3M)),NA())</f>
        <v>1.3986386387294658E-2</v>
      </c>
      <c r="P3494" s="44">
        <f>IFERROR(_xll.qlIndexFixing(ONIndex6M,I3494,TRUE,_xll.ohTrigger(RecalcTrigger,Trigger6M)),NA())</f>
        <v>1.3679098227896702E-2</v>
      </c>
      <c r="Q3494" s="183">
        <f>IFERROR(_xll.qlIndexFixing(ONIndex1Y,I3494,TRUE,_xll.ohTrigger(RecalcTrigger,Trigger1Y)),NA())</f>
        <v>1.4169967592172483E-2</v>
      </c>
    </row>
    <row r="3495" spans="2:17" x14ac:dyDescent="0.2">
      <c r="B3495" s="39" t="s">
        <v>42</v>
      </c>
      <c r="D3495" s="42">
        <f>_xll.qlCalendarAdvance(Calendar,$D3494,B3495,"f",FALSE)</f>
        <v>63978</v>
      </c>
      <c r="E3495" s="177">
        <f>_xll.qlInterestRateIndexValueDate(IndexON,D3495)</f>
        <v>63978</v>
      </c>
      <c r="F3495" s="193">
        <f>IFERROR(_xll.qlIndexFixing(IndexON,D3495,TRUE,_xll.ohTrigger(RecalcTrigger,TriggerON)),NA())</f>
        <v>1.3578736817674297E-2</v>
      </c>
      <c r="H3495" s="42">
        <f>_xll.qlCalendarAdvance(Calendar,$H3494,B3495,"f",FALSE)</f>
        <v>63978</v>
      </c>
      <c r="I3495" s="177">
        <f>_xll.qlInterestRateIndexValueDate(Index1M,$H3495)</f>
        <v>63982</v>
      </c>
      <c r="J3495" s="182">
        <f>IFERROR(_xll.qlIndexFixing(Index1M,$H3495,TRUE,_xll.ohTrigger(RecalcTrigger,Trigger1M)),NA())</f>
        <v>1.3596227361051798E-2</v>
      </c>
      <c r="K3495" s="44">
        <f>IFERROR(_xll.qlIndexFixing(Index3M,H3495,TRUE,_xll.ohTrigger(RecalcTrigger,Trigger3M)),NA())</f>
        <v>1.4017065982975977E-2</v>
      </c>
      <c r="L3495" s="44">
        <f>IFERROR(_xll.qlIndexFixing(Index6M,$H3495,TRUE,_xll.ohTrigger(RecalcTrigger,Trigger6M)),NA())</f>
        <v>1.3728370288049066E-2</v>
      </c>
      <c r="M3495" s="183" t="e">
        <f>IFERROR(_xll.qlIndexFixing(Index1Y,$H3495,TRUE,_xll.ohTrigger(RecalcTrigger,Trigger1Y)),NA())</f>
        <v>#N/A</v>
      </c>
      <c r="N3495" s="182">
        <f>IFERROR(_xll.qlIndexFixing(ONIndex1M,I3495,TRUE,_xll.ohTrigger(RecalcTrigger,Trigger1M)),NA())</f>
        <v>1.3587402311916463E-2</v>
      </c>
      <c r="O3495" s="44">
        <f>IFERROR(_xll.qlIndexFixing(ONIndex3M,I3495,TRUE,_xll.ohTrigger(RecalcTrigger,Trigger3M)),NA())</f>
        <v>1.3987292721502342E-2</v>
      </c>
      <c r="P3495" s="44">
        <f>IFERROR(_xll.qlIndexFixing(ONIndex6M,I3495,TRUE,_xll.ohTrigger(RecalcTrigger,Trigger6M)),NA())</f>
        <v>1.367934069378407E-2</v>
      </c>
      <c r="Q3495" s="183">
        <f>IFERROR(_xll.qlIndexFixing(ONIndex1Y,I3495,TRUE,_xll.ohTrigger(RecalcTrigger,Trigger1Y)),NA())</f>
        <v>1.4170503565598125E-2</v>
      </c>
    </row>
    <row r="3496" spans="2:17" x14ac:dyDescent="0.2">
      <c r="B3496" s="39" t="s">
        <v>42</v>
      </c>
      <c r="D3496" s="42">
        <f>_xll.qlCalendarAdvance(Calendar,$D3495,B3496,"f",FALSE)</f>
        <v>63985</v>
      </c>
      <c r="E3496" s="177">
        <f>_xll.qlInterestRateIndexValueDate(IndexON,D3496)</f>
        <v>63985</v>
      </c>
      <c r="F3496" s="193">
        <f>IFERROR(_xll.qlIndexFixing(IndexON,D3496,TRUE,_xll.ohTrigger(RecalcTrigger,TriggerON)),NA())</f>
        <v>1.3579300504851233E-2</v>
      </c>
      <c r="H3496" s="42">
        <f>_xll.qlCalendarAdvance(Calendar,$H3495,B3496,"f",FALSE)</f>
        <v>63985</v>
      </c>
      <c r="I3496" s="177">
        <f>_xll.qlInterestRateIndexValueDate(Index1M,$H3496)</f>
        <v>63989</v>
      </c>
      <c r="J3496" s="182">
        <f>IFERROR(_xll.qlIndexFixing(Index1M,$H3496,TRUE,_xll.ohTrigger(RecalcTrigger,Trigger1M)),NA())</f>
        <v>1.3596821176544059E-2</v>
      </c>
      <c r="K3496" s="44">
        <f>IFERROR(_xll.qlIndexFixing(Index3M,H3496,TRUE,_xll.ohTrigger(RecalcTrigger,Trigger3M)),NA())</f>
        <v>1.4017820553133638E-2</v>
      </c>
      <c r="L3496" s="44">
        <f>IFERROR(_xll.qlIndexFixing(Index6M,$H3496,TRUE,_xll.ohTrigger(RecalcTrigger,Trigger6M)),NA())</f>
        <v>1.372840594346247E-2</v>
      </c>
      <c r="M3496" s="183" t="e">
        <f>IFERROR(_xll.qlIndexFixing(Index1Y,$H3496,TRUE,_xll.ohTrigger(RecalcTrigger,Trigger1Y)),NA())</f>
        <v>#N/A</v>
      </c>
      <c r="N3496" s="182">
        <f>IFERROR(_xll.qlIndexFixing(ONIndex1M,I3496,TRUE,_xll.ohTrigger(RecalcTrigger,Trigger1M)),NA())</f>
        <v>1.3588022756012563E-2</v>
      </c>
      <c r="O3496" s="44">
        <f>IFERROR(_xll.qlIndexFixing(ONIndex3M,I3496,TRUE,_xll.ohTrigger(RecalcTrigger,Trigger3M)),NA())</f>
        <v>1.3988177767698673E-2</v>
      </c>
      <c r="P3496" s="44">
        <f>IFERROR(_xll.qlIndexFixing(ONIndex6M,I3496,TRUE,_xll.ohTrigger(RecalcTrigger,Trigger6M)),NA())</f>
        <v>1.3679568309870049E-2</v>
      </c>
      <c r="Q3496" s="183">
        <f>IFERROR(_xll.qlIndexFixing(ONIndex1Y,I3496,TRUE,_xll.ohTrigger(RecalcTrigger,Trigger1Y)),NA())</f>
        <v>1.4171019150932551E-2</v>
      </c>
    </row>
    <row r="3497" spans="2:17" x14ac:dyDescent="0.2">
      <c r="B3497" s="39" t="s">
        <v>42</v>
      </c>
      <c r="D3497" s="42">
        <f>_xll.qlCalendarAdvance(Calendar,$D3496,B3497,"f",FALSE)</f>
        <v>63992</v>
      </c>
      <c r="E3497" s="177">
        <f>_xll.qlInterestRateIndexValueDate(IndexON,D3497)</f>
        <v>63992</v>
      </c>
      <c r="F3497" s="193">
        <f>IFERROR(_xll.qlIndexFixing(IndexON,D3497,TRUE,_xll.ohTrigger(RecalcTrigger,TriggerON)),NA())</f>
        <v>1.3579851131995113E-2</v>
      </c>
      <c r="H3497" s="42">
        <f>_xll.qlCalendarAdvance(Calendar,$H3496,B3497,"f",FALSE)</f>
        <v>63992</v>
      </c>
      <c r="I3497" s="177">
        <f>_xll.qlInterestRateIndexValueDate(Index1M,$H3497)</f>
        <v>63996</v>
      </c>
      <c r="J3497" s="182">
        <f>IFERROR(_xll.qlIndexFixing(Index1M,$H3497,TRUE,_xll.ohTrigger(RecalcTrigger,Trigger1M)),NA())</f>
        <v>1.3597400255512064E-2</v>
      </c>
      <c r="K3497" s="44">
        <f>IFERROR(_xll.qlIndexFixing(Index3M,H3497,TRUE,_xll.ohTrigger(RecalcTrigger,Trigger3M)),NA())</f>
        <v>1.4018553552057805E-2</v>
      </c>
      <c r="L3497" s="44">
        <f>IFERROR(_xll.qlIndexFixing(Index6M,$H3497,TRUE,_xll.ohTrigger(RecalcTrigger,Trigger6M)),NA())</f>
        <v>1.3728426367311169E-2</v>
      </c>
      <c r="M3497" s="183" t="e">
        <f>IFERROR(_xll.qlIndexFixing(Index1Y,$H3497,TRUE,_xll.ohTrigger(RecalcTrigger,Trigger1Y)),NA())</f>
        <v>#N/A</v>
      </c>
      <c r="N3497" s="182">
        <f>IFERROR(_xll.qlIndexFixing(ONIndex1M,I3497,TRUE,_xll.ohTrigger(RecalcTrigger,Trigger1M)),NA())</f>
        <v>1.3588628516894019E-2</v>
      </c>
      <c r="O3497" s="44">
        <f>IFERROR(_xll.qlIndexFixing(ONIndex3M,I3497,TRUE,_xll.ohTrigger(RecalcTrigger,Trigger3M)),NA())</f>
        <v>1.3989041497106669E-2</v>
      </c>
      <c r="P3497" s="44">
        <f>IFERROR(_xll.qlIndexFixing(ONIndex6M,I3497,TRUE,_xll.ohTrigger(RecalcTrigger,Trigger6M)),NA())</f>
        <v>1.3679781056010754E-2</v>
      </c>
      <c r="Q3497" s="183">
        <f>IFERROR(_xll.qlIndexFixing(ONIndex1Y,I3497,TRUE,_xll.ohTrigger(RecalcTrigger,Trigger1Y)),NA())</f>
        <v>1.4171514320597822E-2</v>
      </c>
    </row>
    <row r="3498" spans="2:17" x14ac:dyDescent="0.2">
      <c r="B3498" s="39" t="s">
        <v>42</v>
      </c>
      <c r="D3498" s="42">
        <f>_xll.qlCalendarAdvance(Calendar,$D3497,B3498,"f",FALSE)</f>
        <v>63999</v>
      </c>
      <c r="E3498" s="177">
        <f>_xll.qlInterestRateIndexValueDate(IndexON,D3498)</f>
        <v>63999</v>
      </c>
      <c r="F3498" s="193">
        <f>IFERROR(_xll.qlIndexFixing(IndexON,D3498,TRUE,_xll.ohTrigger(RecalcTrigger,TriggerON)),NA())</f>
        <v>1.358038868144007E-2</v>
      </c>
      <c r="H3498" s="42">
        <f>_xll.qlCalendarAdvance(Calendar,$H3497,B3498,"f",FALSE)</f>
        <v>63999</v>
      </c>
      <c r="I3498" s="177">
        <f>_xll.qlInterestRateIndexValueDate(Index1M,$H3498)</f>
        <v>64003</v>
      </c>
      <c r="J3498" s="182">
        <f>IFERROR(_xll.qlIndexFixing(Index1M,$H3498,TRUE,_xll.ohTrigger(RecalcTrigger,Trigger1M)),NA())</f>
        <v>1.3597964578149714E-2</v>
      </c>
      <c r="K3498" s="44">
        <f>IFERROR(_xll.qlIndexFixing(Index3M,H3498,TRUE,_xll.ohTrigger(RecalcTrigger,Trigger3M)),NA())</f>
        <v>1.4019264950908937E-2</v>
      </c>
      <c r="L3498" s="44">
        <f>IFERROR(_xll.qlIndexFixing(Index6M,$H3498,TRUE,_xll.ohTrigger(RecalcTrigger,Trigger6M)),NA())</f>
        <v>1.372843153941739E-2</v>
      </c>
      <c r="M3498" s="183" t="e">
        <f>IFERROR(_xll.qlIndexFixing(Index1Y,$H3498,TRUE,_xll.ohTrigger(RecalcTrigger,Trigger1Y)),NA())</f>
        <v>#N/A</v>
      </c>
      <c r="N3498" s="182">
        <f>IFERROR(_xll.qlIndexFixing(ONIndex1M,I3498,TRUE,_xll.ohTrigger(RecalcTrigger,Trigger1M)),NA())</f>
        <v>1.3589219574816624E-2</v>
      </c>
      <c r="O3498" s="44">
        <f>IFERROR(_xll.qlIndexFixing(ONIndex3M,I3498,TRUE,_xll.ohTrigger(RecalcTrigger,Trigger3M)),NA())</f>
        <v>1.3989883881189158E-2</v>
      </c>
      <c r="P3498" s="44">
        <f>IFERROR(_xll.qlIndexFixing(ONIndex6M,I3498,TRUE,_xll.ohTrigger(RecalcTrigger,Trigger6M)),NA())</f>
        <v>1.3679978912541912E-2</v>
      </c>
      <c r="Q3498" s="183">
        <f>IFERROR(_xll.qlIndexFixing(ONIndex1Y,I3498,TRUE,_xll.ohTrigger(RecalcTrigger,Trigger1Y)),NA())</f>
        <v>1.4171989047415678E-2</v>
      </c>
    </row>
    <row r="3499" spans="2:17" x14ac:dyDescent="0.2">
      <c r="B3499" s="39" t="s">
        <v>42</v>
      </c>
      <c r="D3499" s="42">
        <f>_xll.qlCalendarAdvance(Calendar,$D3498,B3499,"f",FALSE)</f>
        <v>64006</v>
      </c>
      <c r="E3499" s="177">
        <f>_xll.qlInterestRateIndexValueDate(IndexON,D3499)</f>
        <v>64006</v>
      </c>
      <c r="F3499" s="193">
        <f>IFERROR(_xll.qlIndexFixing(IndexON,D3499,TRUE,_xll.ohTrigger(RecalcTrigger,TriggerON)),NA())</f>
        <v>1.3580913135680106E-2</v>
      </c>
      <c r="H3499" s="42">
        <f>_xll.qlCalendarAdvance(Calendar,$H3498,B3499,"f",FALSE)</f>
        <v>64006</v>
      </c>
      <c r="I3499" s="177">
        <f>_xll.qlInterestRateIndexValueDate(Index1M,$H3499)</f>
        <v>64010</v>
      </c>
      <c r="J3499" s="182">
        <f>IFERROR(_xll.qlIndexFixing(Index1M,$H3499,TRUE,_xll.ohTrigger(RecalcTrigger,Trigger1M)),NA())</f>
        <v>1.3598514124640609E-2</v>
      </c>
      <c r="K3499" s="44">
        <f>IFERROR(_xll.qlIndexFixing(Index3M,H3499,TRUE,_xll.ohTrigger(RecalcTrigger,Trigger3M)),NA())</f>
        <v>1.4019636871331996E-2</v>
      </c>
      <c r="L3499" s="44">
        <f>IFERROR(_xll.qlIndexFixing(Index6M,$H3499,TRUE,_xll.ohTrigger(RecalcTrigger,Trigger6M)),NA())</f>
        <v>1.372816628965952E-2</v>
      </c>
      <c r="M3499" s="183" t="e">
        <f>IFERROR(_xll.qlIndexFixing(Index1Y,$H3499,TRUE,_xll.ohTrigger(RecalcTrigger,Trigger1Y)),NA())</f>
        <v>#N/A</v>
      </c>
      <c r="N3499" s="182">
        <f>IFERROR(_xll.qlIndexFixing(ONIndex1M,I3499,TRUE,_xll.ohTrigger(RecalcTrigger,Trigger1M)),NA())</f>
        <v>1.3589795910116109E-2</v>
      </c>
      <c r="O3499" s="44">
        <f>IFERROR(_xll.qlIndexFixing(ONIndex3M,I3499,TRUE,_xll.ohTrigger(RecalcTrigger,Trigger3M)),NA())</f>
        <v>1.3990704891089223E-2</v>
      </c>
      <c r="P3499" s="44">
        <f>IFERROR(_xll.qlIndexFixing(ONIndex6M,I3499,TRUE,_xll.ohTrigger(RecalcTrigger,Trigger6M)),NA())</f>
        <v>1.3680161859159767E-2</v>
      </c>
      <c r="Q3499" s="183">
        <f>IFERROR(_xll.qlIndexFixing(ONIndex1Y,I3499,TRUE,_xll.ohTrigger(RecalcTrigger,Trigger1Y)),NA())</f>
        <v>1.4172443303568372E-2</v>
      </c>
    </row>
    <row r="3500" spans="2:17" x14ac:dyDescent="0.2">
      <c r="B3500" s="39" t="s">
        <v>42</v>
      </c>
      <c r="D3500" s="42">
        <f>_xll.qlCalendarAdvance(Calendar,$D3499,B3500,"f",FALSE)</f>
        <v>64013</v>
      </c>
      <c r="E3500" s="177">
        <f>_xll.qlInterestRateIndexValueDate(IndexON,D3500)</f>
        <v>64013</v>
      </c>
      <c r="F3500" s="193">
        <f>IFERROR(_xll.qlIndexFixing(IndexON,D3500,TRUE,_xll.ohTrigger(RecalcTrigger,TriggerON)),NA())</f>
        <v>1.3582592706338659E-2</v>
      </c>
      <c r="H3500" s="42">
        <f>_xll.qlCalendarAdvance(Calendar,$H3499,B3500,"f",FALSE)</f>
        <v>64013</v>
      </c>
      <c r="I3500" s="177">
        <f>_xll.qlInterestRateIndexValueDate(Index1M,$H3500)</f>
        <v>64019</v>
      </c>
      <c r="J3500" s="182">
        <f>IFERROR(_xll.qlIndexFixing(Index1M,$H3500,TRUE,_xll.ohTrigger(RecalcTrigger,Trigger1M)),NA())</f>
        <v>1.3598905552615115E-2</v>
      </c>
      <c r="K3500" s="44">
        <f>IFERROR(_xll.qlIndexFixing(Index3M,H3500,TRUE,_xll.ohTrigger(RecalcTrigger,Trigger3M)),NA())</f>
        <v>1.4020493853769536E-2</v>
      </c>
      <c r="L3500" s="44">
        <f>IFERROR(_xll.qlIndexFixing(Index6M,$H3500,TRUE,_xll.ohTrigger(RecalcTrigger,Trigger6M)),NA())</f>
        <v>1.372813224623483E-2</v>
      </c>
      <c r="M3500" s="183" t="e">
        <f>IFERROR(_xll.qlIndexFixing(Index1Y,$H3500,TRUE,_xll.ohTrigger(RecalcTrigger,Trigger1Y)),NA())</f>
        <v>#N/A</v>
      </c>
      <c r="N3500" s="182">
        <f>IFERROR(_xll.qlIndexFixing(ONIndex1M,I3500,TRUE,_xll.ohTrigger(RecalcTrigger,Trigger1M)),NA())</f>
        <v>1.3591106640920003E-2</v>
      </c>
      <c r="O3500" s="44">
        <f>IFERROR(_xll.qlIndexFixing(ONIndex3M,I3500,TRUE,_xll.ohTrigger(RecalcTrigger,Trigger3M)),NA())</f>
        <v>1.3992384298928684E-2</v>
      </c>
      <c r="P3500" s="44">
        <f>IFERROR(_xll.qlIndexFixing(ONIndex6M,I3500,TRUE,_xll.ohTrigger(RecalcTrigger,Trigger6M)),NA())</f>
        <v>1.368091708240371E-2</v>
      </c>
      <c r="Q3500" s="183">
        <f>IFERROR(_xll.qlIndexFixing(ONIndex1Y,I3500,TRUE,_xll.ohTrigger(RecalcTrigger,Trigger1Y)),NA())</f>
        <v>1.4173614531403089E-2</v>
      </c>
    </row>
    <row r="3501" spans="2:17" x14ac:dyDescent="0.2">
      <c r="B3501" s="39" t="s">
        <v>42</v>
      </c>
      <c r="D3501" s="42">
        <f>_xll.qlCalendarAdvance(Calendar,$D3500,B3501,"f",FALSE)</f>
        <v>64020</v>
      </c>
      <c r="E3501" s="177">
        <f>_xll.qlInterestRateIndexValueDate(IndexON,D3501)</f>
        <v>64020</v>
      </c>
      <c r="F3501" s="193">
        <f>IFERROR(_xll.qlIndexFixing(IndexON,D3501,TRUE,_xll.ohTrigger(RecalcTrigger,TriggerON)),NA())</f>
        <v>1.3581922687881942E-2</v>
      </c>
      <c r="H3501" s="42">
        <f>_xll.qlCalendarAdvance(Calendar,$H3500,B3501,"f",FALSE)</f>
        <v>64020</v>
      </c>
      <c r="I3501" s="177">
        <f>_xll.qlInterestRateIndexValueDate(Index1M,$H3501)</f>
        <v>64024</v>
      </c>
      <c r="J3501" s="182">
        <f>IFERROR(_xll.qlIndexFixing(Index1M,$H3501,TRUE,_xll.ohTrigger(RecalcTrigger,Trigger1M)),NA())</f>
        <v>1.3599276165179752E-2</v>
      </c>
      <c r="K3501" s="44">
        <f>IFERROR(_xll.qlIndexFixing(Index3M,H3501,TRUE,_xll.ohTrigger(RecalcTrigger,Trigger3M)),NA())</f>
        <v>1.4020954464816862E-2</v>
      </c>
      <c r="L3501" s="44">
        <f>IFERROR(_xll.qlIndexFixing(Index6M,$H3501,TRUE,_xll.ohTrigger(RecalcTrigger,Trigger6M)),NA())</f>
        <v>1.3728102395956515E-2</v>
      </c>
      <c r="M3501" s="183" t="e">
        <f>IFERROR(_xll.qlIndexFixing(Index1Y,$H3501,TRUE,_xll.ohTrigger(RecalcTrigger,Trigger1Y)),NA())</f>
        <v>#N/A</v>
      </c>
      <c r="N3501" s="182">
        <f>IFERROR(_xll.qlIndexFixing(ONIndex1M,I3501,TRUE,_xll.ohTrigger(RecalcTrigger,Trigger1M)),NA())</f>
        <v>1.3590904333309339E-2</v>
      </c>
      <c r="O3501" s="44">
        <f>IFERROR(_xll.qlIndexFixing(ONIndex3M,I3501,TRUE,_xll.ohTrigger(RecalcTrigger,Trigger3M)),NA())</f>
        <v>1.3992282673473966E-2</v>
      </c>
      <c r="P3501" s="44">
        <f>IFERROR(_xll.qlIndexFixing(ONIndex6M,I3501,TRUE,_xll.ohTrigger(RecalcTrigger,Trigger6M)),NA())</f>
        <v>1.3680482942319827E-2</v>
      </c>
      <c r="Q3501" s="183">
        <f>IFERROR(_xll.qlIndexFixing(ONIndex1Y,I3501,TRUE,_xll.ohTrigger(RecalcTrigger,Trigger1Y)),NA())</f>
        <v>1.4173290294126062E-2</v>
      </c>
    </row>
    <row r="3502" spans="2:17" x14ac:dyDescent="0.2">
      <c r="B3502" s="39" t="s">
        <v>42</v>
      </c>
      <c r="D3502" s="42">
        <f>_xll.qlCalendarAdvance(Calendar,$D3501,B3502,"f",FALSE)</f>
        <v>64027</v>
      </c>
      <c r="E3502" s="177">
        <f>_xll.qlInterestRateIndexValueDate(IndexON,D3502)</f>
        <v>64027</v>
      </c>
      <c r="F3502" s="193">
        <f>IFERROR(_xll.qlIndexFixing(IndexON,D3502,TRUE,_xll.ohTrigger(RecalcTrigger,TriggerON)),NA())</f>
        <v>1.358240775059194E-2</v>
      </c>
      <c r="H3502" s="42">
        <f>_xll.qlCalendarAdvance(Calendar,$H3501,B3502,"f",FALSE)</f>
        <v>64027</v>
      </c>
      <c r="I3502" s="177">
        <f>_xll.qlInterestRateIndexValueDate(Index1M,$H3502)</f>
        <v>64031</v>
      </c>
      <c r="J3502" s="182">
        <f>IFERROR(_xll.qlIndexFixing(Index1M,$H3502,TRUE,_xll.ohTrigger(RecalcTrigger,Trigger1M)),NA())</f>
        <v>1.3599782306636499E-2</v>
      </c>
      <c r="K3502" s="44">
        <f>IFERROR(_xll.qlIndexFixing(Index3M,H3502,TRUE,_xll.ohTrigger(RecalcTrigger,Trigger3M)),NA())</f>
        <v>1.4021580707195256E-2</v>
      </c>
      <c r="L3502" s="44">
        <f>IFERROR(_xll.qlIndexFixing(Index6M,$H3502,TRUE,_xll.ohTrigger(RecalcTrigger,Trigger6M)),NA())</f>
        <v>1.3728047463554719E-2</v>
      </c>
      <c r="M3502" s="183" t="e">
        <f>IFERROR(_xll.qlIndexFixing(Index1Y,$H3502,TRUE,_xll.ohTrigger(RecalcTrigger,Trigger1Y)),NA())</f>
        <v>#N/A</v>
      </c>
      <c r="N3502" s="182">
        <f>IFERROR(_xll.qlIndexFixing(ONIndex1M,I3502,TRUE,_xll.ohTrigger(RecalcTrigger,Trigger1M)),NA())</f>
        <v>1.3591436381874544E-2</v>
      </c>
      <c r="O3502" s="44">
        <f>IFERROR(_xll.qlIndexFixing(ONIndex3M,I3502,TRUE,_xll.ohTrigger(RecalcTrigger,Trigger3M)),NA())</f>
        <v>1.3993039388564554E-2</v>
      </c>
      <c r="P3502" s="44">
        <f>IFERROR(_xll.qlIndexFixing(ONIndex6M,I3502,TRUE,_xll.ohTrigger(RecalcTrigger,Trigger6M)),NA())</f>
        <v>1.3680621038894003E-2</v>
      </c>
      <c r="Q3502" s="183">
        <f>IFERROR(_xll.qlIndexFixing(ONIndex1Y,I3502,TRUE,_xll.ohTrigger(RecalcTrigger,Trigger1Y)),NA())</f>
        <v>1.4173682973535051E-2</v>
      </c>
    </row>
    <row r="3503" spans="2:17" x14ac:dyDescent="0.2">
      <c r="B3503" s="39" t="s">
        <v>42</v>
      </c>
      <c r="D3503" s="42">
        <f>_xll.qlCalendarAdvance(Calendar,$D3502,B3503,"f",FALSE)</f>
        <v>64034</v>
      </c>
      <c r="E3503" s="177">
        <f>_xll.qlInterestRateIndexValueDate(IndexON,D3503)</f>
        <v>64034</v>
      </c>
      <c r="F3503" s="193">
        <f>IFERROR(_xll.qlIndexFixing(IndexON,D3503,TRUE,_xll.ohTrigger(RecalcTrigger,TriggerON)),NA())</f>
        <v>1.3582879647753288E-2</v>
      </c>
      <c r="H3503" s="42">
        <f>_xll.qlCalendarAdvance(Calendar,$H3502,B3503,"f",FALSE)</f>
        <v>64034</v>
      </c>
      <c r="I3503" s="177">
        <f>_xll.qlInterestRateIndexValueDate(Index1M,$H3503)</f>
        <v>64038</v>
      </c>
      <c r="J3503" s="182">
        <f>IFERROR(_xll.qlIndexFixing(Index1M,$H3503,TRUE,_xll.ohTrigger(RecalcTrigger,Trigger1M)),NA())</f>
        <v>1.360027359468674E-2</v>
      </c>
      <c r="K3503" s="44">
        <f>IFERROR(_xll.qlIndexFixing(Index3M,H3503,TRUE,_xll.ohTrigger(RecalcTrigger,Trigger3M)),NA())</f>
        <v>1.4022185208219439E-2</v>
      </c>
      <c r="L3503" s="44">
        <f>IFERROR(_xll.qlIndexFixing(Index6M,$H3503,TRUE,_xll.ohTrigger(RecalcTrigger,Trigger6M)),NA())</f>
        <v>1.3727977180553005E-2</v>
      </c>
      <c r="M3503" s="183" t="e">
        <f>IFERROR(_xll.qlIndexFixing(Index1Y,$H3503,TRUE,_xll.ohTrigger(RecalcTrigger,Trigger1Y)),NA())</f>
        <v>#N/A</v>
      </c>
      <c r="N3503" s="182">
        <f>IFERROR(_xll.qlIndexFixing(ONIndex1M,I3503,TRUE,_xll.ohTrigger(RecalcTrigger,Trigger1M)),NA())</f>
        <v>1.3592026311339822E-2</v>
      </c>
      <c r="O3503" s="44">
        <f>IFERROR(_xll.qlIndexFixing(ONIndex3M,I3503,TRUE,_xll.ohTrigger(RecalcTrigger,Trigger3M)),NA())</f>
        <v>1.3993877890952078E-2</v>
      </c>
      <c r="P3503" s="44">
        <f>IFERROR(_xll.qlIndexFixing(ONIndex6M,I3503,TRUE,_xll.ohTrigger(RecalcTrigger,Trigger6M)),NA())</f>
        <v>1.3680760507410739E-2</v>
      </c>
      <c r="Q3503" s="183">
        <f>IFERROR(_xll.qlIndexFixing(ONIndex1Y,I3503,TRUE,_xll.ohTrigger(RecalcTrigger,Trigger1Y)),NA())</f>
        <v>1.4174106547590881E-2</v>
      </c>
    </row>
    <row r="3504" spans="2:17" x14ac:dyDescent="0.2">
      <c r="B3504" s="39" t="s">
        <v>42</v>
      </c>
      <c r="D3504" s="42">
        <f>_xll.qlCalendarAdvance(Calendar,$D3503,B3504,"f",FALSE)</f>
        <v>64041</v>
      </c>
      <c r="E3504" s="177">
        <f>_xll.qlInterestRateIndexValueDate(IndexON,D3504)</f>
        <v>64041</v>
      </c>
      <c r="F3504" s="193">
        <f>IFERROR(_xll.qlIndexFixing(IndexON,D3504,TRUE,_xll.ohTrigger(RecalcTrigger,TriggerON)),NA())</f>
        <v>1.3583338361460306E-2</v>
      </c>
      <c r="H3504" s="42">
        <f>_xll.qlCalendarAdvance(Calendar,$H3503,B3504,"f",FALSE)</f>
        <v>64041</v>
      </c>
      <c r="I3504" s="177">
        <f>_xll.qlInterestRateIndexValueDate(Index1M,$H3504)</f>
        <v>64045</v>
      </c>
      <c r="J3504" s="182">
        <f>IFERROR(_xll.qlIndexFixing(Index1M,$H3504,TRUE,_xll.ohTrigger(RecalcTrigger,Trigger1M)),NA())</f>
        <v>1.3601039521595391E-2</v>
      </c>
      <c r="K3504" s="44">
        <f>IFERROR(_xll.qlIndexFixing(Index3M,H3504,TRUE,_xll.ohTrigger(RecalcTrigger,Trigger3M)),NA())</f>
        <v>1.4023078127581615E-2</v>
      </c>
      <c r="L3504" s="44">
        <f>IFERROR(_xll.qlIndexFixing(Index6M,$H3504,TRUE,_xll.ohTrigger(RecalcTrigger,Trigger6M)),NA())</f>
        <v>1.3728141155577809E-2</v>
      </c>
      <c r="M3504" s="183" t="e">
        <f>IFERROR(_xll.qlIndexFixing(Index1Y,$H3504,TRUE,_xll.ohTrigger(RecalcTrigger,Trigger1Y)),NA())</f>
        <v>#N/A</v>
      </c>
      <c r="N3504" s="182">
        <f>IFERROR(_xll.qlIndexFixing(ONIndex1M,I3504,TRUE,_xll.ohTrigger(RecalcTrigger,Trigger1M)),NA())</f>
        <v>1.3592456053501678E-2</v>
      </c>
      <c r="O3504" s="44">
        <f>IFERROR(_xll.qlIndexFixing(ONIndex3M,I3504,TRUE,_xll.ohTrigger(RecalcTrigger,Trigger3M)),NA())</f>
        <v>1.3994488322817134E-2</v>
      </c>
      <c r="P3504" s="44">
        <f>IFERROR(_xll.qlIndexFixing(ONIndex6M,I3504,TRUE,_xll.ohTrigger(RecalcTrigger,Trigger6M)),NA())</f>
        <v>1.3680852242030639E-2</v>
      </c>
      <c r="Q3504" s="183">
        <f>IFERROR(_xll.qlIndexFixing(ONIndex1Y,I3504,TRUE,_xll.ohTrigger(RecalcTrigger,Trigger1Y)),NA())</f>
        <v>1.4174406563043362E-2</v>
      </c>
    </row>
    <row r="3505" spans="2:17" x14ac:dyDescent="0.2">
      <c r="B3505" s="39" t="s">
        <v>42</v>
      </c>
      <c r="D3505" s="42">
        <f>_xll.qlCalendarAdvance(Calendar,$D3504,B3505,"f",FALSE)</f>
        <v>64048</v>
      </c>
      <c r="E3505" s="177">
        <f>_xll.qlInterestRateIndexValueDate(IndexON,D3505)</f>
        <v>64048</v>
      </c>
      <c r="F3505" s="193">
        <f>IFERROR(_xll.qlIndexFixing(IndexON,D3505,TRUE,_xll.ohTrigger(RecalcTrigger,TriggerON)),NA())</f>
        <v>1.3583783874207001E-2</v>
      </c>
      <c r="H3505" s="42">
        <f>_xll.qlCalendarAdvance(Calendar,$H3504,B3505,"f",FALSE)</f>
        <v>64048</v>
      </c>
      <c r="I3505" s="177">
        <f>_xll.qlInterestRateIndexValueDate(Index1M,$H3505)</f>
        <v>64052</v>
      </c>
      <c r="J3505" s="182">
        <f>IFERROR(_xll.qlIndexFixing(Index1M,$H3505,TRUE,_xll.ohTrigger(RecalcTrigger,Trigger1M)),NA())</f>
        <v>1.3601499995213335E-2</v>
      </c>
      <c r="K3505" s="44">
        <f>IFERROR(_xll.qlIndexFixing(Index3M,H3505,TRUE,_xll.ohTrigger(RecalcTrigger,Trigger3M)),NA())</f>
        <v>1.402363751847609E-2</v>
      </c>
      <c r="L3505" s="44">
        <f>IFERROR(_xll.qlIndexFixing(Index6M,$H3505,TRUE,_xll.ohTrigger(RecalcTrigger,Trigger6M)),NA())</f>
        <v>1.3728039000548156E-2</v>
      </c>
      <c r="M3505" s="183" t="e">
        <f>IFERROR(_xll.qlIndexFixing(Index1Y,$H3505,TRUE,_xll.ohTrigger(RecalcTrigger,Trigger1Y)),NA())</f>
        <v>#N/A</v>
      </c>
      <c r="N3505" s="182">
        <f>IFERROR(_xll.qlIndexFixing(ONIndex1M,I3505,TRUE,_xll.ohTrigger(RecalcTrigger,Trigger1M)),NA())</f>
        <v>1.3592943636995258E-2</v>
      </c>
      <c r="O3505" s="44">
        <f>IFERROR(_xll.qlIndexFixing(ONIndex3M,I3505,TRUE,_xll.ohTrigger(RecalcTrigger,Trigger3M)),NA())</f>
        <v>1.3995180484585035E-2</v>
      </c>
      <c r="P3505" s="44">
        <f>IFERROR(_xll.qlIndexFixing(ONIndex6M,I3505,TRUE,_xll.ohTrigger(RecalcTrigger,Trigger6M)),NA())</f>
        <v>1.3680945308385262E-2</v>
      </c>
      <c r="Q3505" s="183">
        <f>IFERROR(_xll.qlIndexFixing(ONIndex1Y,I3505,TRUE,_xll.ohTrigger(RecalcTrigger,Trigger1Y)),NA())</f>
        <v>1.4174737418066741E-2</v>
      </c>
    </row>
    <row r="3506" spans="2:17" x14ac:dyDescent="0.2">
      <c r="B3506" s="39" t="s">
        <v>42</v>
      </c>
      <c r="D3506" s="42">
        <f>_xll.qlCalendarAdvance(Calendar,$D3505,B3506,"f",FALSE)</f>
        <v>64055</v>
      </c>
      <c r="E3506" s="177">
        <f>_xll.qlInterestRateIndexValueDate(IndexON,D3506)</f>
        <v>64055</v>
      </c>
      <c r="F3506" s="193">
        <f>IFERROR(_xll.qlIndexFixing(IndexON,D3506,TRUE,_xll.ohTrigger(RecalcTrigger,TriggerON)),NA())</f>
        <v>1.3584216168487373E-2</v>
      </c>
      <c r="H3506" s="42">
        <f>_xll.qlCalendarAdvance(Calendar,$H3505,B3506,"f",FALSE)</f>
        <v>64055</v>
      </c>
      <c r="I3506" s="177">
        <f>_xll.qlInterestRateIndexValueDate(Index1M,$H3506)</f>
        <v>64059</v>
      </c>
      <c r="J3506" s="182">
        <f>IFERROR(_xll.qlIndexFixing(Index1M,$H3506,TRUE,_xll.ohTrigger(RecalcTrigger,Trigger1M)),NA())</f>
        <v>1.360194555402125E-2</v>
      </c>
      <c r="K3506" s="44">
        <f>IFERROR(_xll.qlIndexFixing(Index3M,H3506,TRUE,_xll.ohTrigger(RecalcTrigger,Trigger3M)),NA())</f>
        <v>1.4024175078603807E-2</v>
      </c>
      <c r="L3506" s="44">
        <f>IFERROR(_xll.qlIndexFixing(Index6M,$H3506,TRUE,_xll.ohTrigger(RecalcTrigger,Trigger6M)),NA())</f>
        <v>1.3727921432369051E-2</v>
      </c>
      <c r="M3506" s="183" t="e">
        <f>IFERROR(_xll.qlIndexFixing(Index1Y,$H3506,TRUE,_xll.ohTrigger(RecalcTrigger,Trigger1Y)),NA())</f>
        <v>#N/A</v>
      </c>
      <c r="N3506" s="182">
        <f>IFERROR(_xll.qlIndexFixing(ONIndex1M,I3506,TRUE,_xll.ohTrigger(RecalcTrigger,Trigger1M)),NA())</f>
        <v>1.3593416359496402E-2</v>
      </c>
      <c r="O3506" s="44">
        <f>IFERROR(_xll.qlIndexFixing(ONIndex3M,I3506,TRUE,_xll.ohTrigger(RecalcTrigger,Trigger3M)),NA())</f>
        <v>1.3995851071051391E-2</v>
      </c>
      <c r="P3506" s="44">
        <f>IFERROR(_xll.qlIndexFixing(ONIndex6M,I3506,TRUE,_xll.ohTrigger(RecalcTrigger,Trigger6M)),NA())</f>
        <v>1.3681023324698671E-2</v>
      </c>
      <c r="Q3506" s="183">
        <f>IFERROR(_xll.qlIndexFixing(ONIndex1Y,I3506,TRUE,_xll.ohTrigger(RecalcTrigger,Trigger1Y)),NA())</f>
        <v>1.4175047610018865E-2</v>
      </c>
    </row>
    <row r="3507" spans="2:17" x14ac:dyDescent="0.2">
      <c r="B3507" s="39" t="s">
        <v>42</v>
      </c>
      <c r="D3507" s="42">
        <f>_xll.qlCalendarAdvance(Calendar,$D3506,B3507,"f",FALSE)</f>
        <v>64062</v>
      </c>
      <c r="E3507" s="177">
        <f>_xll.qlInterestRateIndexValueDate(IndexON,D3507)</f>
        <v>64062</v>
      </c>
      <c r="F3507" s="193">
        <f>IFERROR(_xll.qlIndexFixing(IndexON,D3507,TRUE,_xll.ohTrigger(RecalcTrigger,TriggerON)),NA())</f>
        <v>1.3584635226555619E-2</v>
      </c>
      <c r="H3507" s="42">
        <f>_xll.qlCalendarAdvance(Calendar,$H3506,B3507,"f",FALSE)</f>
        <v>64062</v>
      </c>
      <c r="I3507" s="177">
        <f>_xll.qlInterestRateIndexValueDate(Index1M,$H3507)</f>
        <v>64066</v>
      </c>
      <c r="J3507" s="182">
        <f>IFERROR(_xll.qlIndexFixing(Index1M,$H3507,TRUE,_xll.ohTrigger(RecalcTrigger,Trigger1M)),NA())</f>
        <v>1.3602376178200145E-2</v>
      </c>
      <c r="K3507" s="44">
        <f>IFERROR(_xll.qlIndexFixing(Index3M,H3507,TRUE,_xll.ohTrigger(RecalcTrigger,Trigger3M)),NA())</f>
        <v>1.4024690779126962E-2</v>
      </c>
      <c r="L3507" s="44">
        <f>IFERROR(_xll.qlIndexFixing(Index6M,$H3507,TRUE,_xll.ohTrigger(RecalcTrigger,Trigger6M)),NA())</f>
        <v>1.3727788430865761E-2</v>
      </c>
      <c r="M3507" s="183" t="e">
        <f>IFERROR(_xll.qlIndexFixing(Index1Y,$H3507,TRUE,_xll.ohTrigger(RecalcTrigger,Trigger1Y)),NA())</f>
        <v>#N/A</v>
      </c>
      <c r="N3507" s="182">
        <f>IFERROR(_xll.qlIndexFixing(ONIndex1M,I3507,TRUE,_xll.ohTrigger(RecalcTrigger,Trigger1M)),NA())</f>
        <v>1.3593874200781286E-2</v>
      </c>
      <c r="O3507" s="44">
        <f>IFERROR(_xll.qlIndexFixing(ONIndex3M,I3507,TRUE,_xll.ohTrigger(RecalcTrigger,Trigger3M)),NA())</f>
        <v>1.3996500053679028E-2</v>
      </c>
      <c r="P3507" s="44">
        <f>IFERROR(_xll.qlIndexFixing(ONIndex6M,I3507,TRUE,_xll.ohTrigger(RecalcTrigger,Trigger6M)),NA())</f>
        <v>1.3681086270667109E-2</v>
      </c>
      <c r="Q3507" s="183">
        <f>IFERROR(_xll.qlIndexFixing(ONIndex1Y,I3507,TRUE,_xll.ohTrigger(RecalcTrigger,Trigger1Y)),NA())</f>
        <v>1.4175337111241859E-2</v>
      </c>
    </row>
    <row r="3508" spans="2:17" x14ac:dyDescent="0.2">
      <c r="B3508" s="39" t="s">
        <v>42</v>
      </c>
      <c r="D3508" s="42">
        <f>_xll.qlCalendarAdvance(Calendar,$D3507,B3508,"f",FALSE)</f>
        <v>64069</v>
      </c>
      <c r="E3508" s="177">
        <f>_xll.qlInterestRateIndexValueDate(IndexON,D3508)</f>
        <v>64069</v>
      </c>
      <c r="F3508" s="193">
        <f>IFERROR(_xll.qlIndexFixing(IndexON,D3508,TRUE,_xll.ohTrigger(RecalcTrigger,TriggerON)),NA())</f>
        <v>1.3585041030825806E-2</v>
      </c>
      <c r="H3508" s="42">
        <f>_xll.qlCalendarAdvance(Calendar,$H3507,B3508,"f",FALSE)</f>
        <v>64069</v>
      </c>
      <c r="I3508" s="177">
        <f>_xll.qlInterestRateIndexValueDate(Index1M,$H3508)</f>
        <v>64073</v>
      </c>
      <c r="J3508" s="182">
        <f>IFERROR(_xll.qlIndexFixing(Index1M,$H3508,TRUE,_xll.ohTrigger(RecalcTrigger,Trigger1M)),NA())</f>
        <v>1.3602506540488335E-2</v>
      </c>
      <c r="K3508" s="44">
        <f>IFERROR(_xll.qlIndexFixing(Index3M,H3508,TRUE,_xll.ohTrigger(RecalcTrigger,Trigger3M)),NA())</f>
        <v>1.4025184591212965E-2</v>
      </c>
      <c r="L3508" s="44">
        <f>IFERROR(_xll.qlIndexFixing(Index6M,$H3508,TRUE,_xll.ohTrigger(RecalcTrigger,Trigger6M)),NA())</f>
        <v>1.3727394800441656E-2</v>
      </c>
      <c r="M3508" s="183" t="e">
        <f>IFERROR(_xll.qlIndexFixing(Index1Y,$H3508,TRUE,_xll.ohTrigger(RecalcTrigger,Trigger1Y)),NA())</f>
        <v>#N/A</v>
      </c>
      <c r="N3508" s="182">
        <f>IFERROR(_xll.qlIndexFixing(ONIndex1M,I3508,TRUE,_xll.ohTrigger(RecalcTrigger,Trigger1M)),NA())</f>
        <v>1.3594317141425449E-2</v>
      </c>
      <c r="O3508" s="44">
        <f>IFERROR(_xll.qlIndexFixing(ONIndex3M,I3508,TRUE,_xll.ohTrigger(RecalcTrigger,Trigger3M)),NA())</f>
        <v>1.3997127403531096E-2</v>
      </c>
      <c r="P3508" s="44">
        <f>IFERROR(_xll.qlIndexFixing(ONIndex6M,I3508,TRUE,_xll.ohTrigger(RecalcTrigger,Trigger6M)),NA())</f>
        <v>1.3681134126466432E-2</v>
      </c>
      <c r="Q3508" s="183">
        <f>IFERROR(_xll.qlIndexFixing(ONIndex1Y,I3508,TRUE,_xll.ohTrigger(RecalcTrigger,Trigger1Y)),NA())</f>
        <v>1.4175605894317655E-2</v>
      </c>
    </row>
    <row r="3509" spans="2:17" x14ac:dyDescent="0.2">
      <c r="B3509" s="39" t="s">
        <v>42</v>
      </c>
      <c r="D3509" s="42">
        <f>_xll.qlCalendarAdvance(Calendar,$D3508,B3509,"f",FALSE)</f>
        <v>64076</v>
      </c>
      <c r="E3509" s="177">
        <f>_xll.qlInterestRateIndexValueDate(IndexON,D3509)</f>
        <v>64076</v>
      </c>
      <c r="F3509" s="193">
        <f>IFERROR(_xll.qlIndexFixing(IndexON,D3509,TRUE,_xll.ohTrigger(RecalcTrigger,TriggerON)),NA())</f>
        <v>1.3585433563552129E-2</v>
      </c>
      <c r="H3509" s="42">
        <f>_xll.qlCalendarAdvance(Calendar,$H3508,B3509,"f",FALSE)</f>
        <v>64076</v>
      </c>
      <c r="I3509" s="177">
        <f>_xll.qlInterestRateIndexValueDate(Index1M,$H3509)</f>
        <v>64080</v>
      </c>
      <c r="J3509" s="182">
        <f>IFERROR(_xll.qlIndexFixing(Index1M,$H3509,TRUE,_xll.ohTrigger(RecalcTrigger,Trigger1M)),NA())</f>
        <v>1.3602908292090987E-2</v>
      </c>
      <c r="K3509" s="44">
        <f>IFERROR(_xll.qlIndexFixing(Index3M,H3509,TRUE,_xll.ohTrigger(RecalcTrigger,Trigger3M)),NA())</f>
        <v>1.4025656486025757E-2</v>
      </c>
      <c r="L3509" s="44">
        <f>IFERROR(_xll.qlIndexFixing(Index6M,$H3509,TRUE,_xll.ohTrigger(RecalcTrigger,Trigger6M)),NA())</f>
        <v>1.3727231990182392E-2</v>
      </c>
      <c r="M3509" s="183" t="e">
        <f>IFERROR(_xll.qlIndexFixing(Index1Y,$H3509,TRUE,_xll.ohTrigger(RecalcTrigger,Trigger1Y)),NA())</f>
        <v>#N/A</v>
      </c>
      <c r="N3509" s="182">
        <f>IFERROR(_xll.qlIndexFixing(ONIndex1M,I3509,TRUE,_xll.ohTrigger(RecalcTrigger,Trigger1M)),NA())</f>
        <v>1.3594745161444877E-2</v>
      </c>
      <c r="O3509" s="44">
        <f>IFERROR(_xll.qlIndexFixing(ONIndex3M,I3509,TRUE,_xll.ohTrigger(RecalcTrigger,Trigger3M)),NA())</f>
        <v>1.3997733091990483E-2</v>
      </c>
      <c r="P3509" s="44">
        <f>IFERROR(_xll.qlIndexFixing(ONIndex6M,I3509,TRUE,_xll.ohTrigger(RecalcTrigger,Trigger6M)),NA())</f>
        <v>1.3681166872032691E-2</v>
      </c>
      <c r="Q3509" s="183">
        <f>IFERROR(_xll.qlIndexFixing(ONIndex1Y,I3509,TRUE,_xll.ohTrigger(RecalcTrigger,Trigger1Y)),NA())</f>
        <v>1.417585393174825E-2</v>
      </c>
    </row>
    <row r="3510" spans="2:17" x14ac:dyDescent="0.2">
      <c r="B3510" s="39" t="s">
        <v>42</v>
      </c>
      <c r="D3510" s="42">
        <f>_xll.qlCalendarAdvance(Calendar,$D3509,B3510,"f",FALSE)</f>
        <v>64083</v>
      </c>
      <c r="E3510" s="177">
        <f>_xll.qlInterestRateIndexValueDate(IndexON,D3510)</f>
        <v>64083</v>
      </c>
      <c r="F3510" s="193">
        <f>IFERROR(_xll.qlIndexFixing(IndexON,D3510,TRUE,_xll.ohTrigger(RecalcTrigger,TriggerON)),NA())</f>
        <v>1.3585812807388464E-2</v>
      </c>
      <c r="H3510" s="42">
        <f>_xll.qlCalendarAdvance(Calendar,$H3509,B3510,"f",FALSE)</f>
        <v>64083</v>
      </c>
      <c r="I3510" s="177">
        <f>_xll.qlInterestRateIndexValueDate(Index1M,$H3510)</f>
        <v>64087</v>
      </c>
      <c r="J3510" s="182">
        <f>IFERROR(_xll.qlIndexFixing(Index1M,$H3510,TRUE,_xll.ohTrigger(RecalcTrigger,Trigger1M)),NA())</f>
        <v>1.3603295051622055E-2</v>
      </c>
      <c r="K3510" s="44">
        <f>IFERROR(_xll.qlIndexFixing(Index3M,H3510,TRUE,_xll.ohTrigger(RecalcTrigger,Trigger3M)),NA())</f>
        <v>1.4026106434731008E-2</v>
      </c>
      <c r="L3510" s="44">
        <f>IFERROR(_xll.qlIndexFixing(Index6M,$H3510,TRUE,_xll.ohTrigger(RecalcTrigger,Trigger6M)),NA())</f>
        <v>1.3727053688108521E-2</v>
      </c>
      <c r="M3510" s="183" t="e">
        <f>IFERROR(_xll.qlIndexFixing(Index1Y,$H3510,TRUE,_xll.ohTrigger(RecalcTrigger,Trigger1Y)),NA())</f>
        <v>#N/A</v>
      </c>
      <c r="N3510" s="182">
        <f>IFERROR(_xll.qlIndexFixing(ONIndex1M,I3510,TRUE,_xll.ohTrigger(RecalcTrigger,Trigger1M)),NA())</f>
        <v>1.3595158241255234E-2</v>
      </c>
      <c r="O3510" s="44">
        <f>IFERROR(_xll.qlIndexFixing(ONIndex3M,I3510,TRUE,_xll.ohTrigger(RecalcTrigger,Trigger3M)),NA())</f>
        <v>1.3998317090360146E-2</v>
      </c>
      <c r="P3510" s="44">
        <f>IFERROR(_xll.qlIndexFixing(ONIndex6M,I3510,TRUE,_xll.ohTrigger(RecalcTrigger,Trigger6M)),NA())</f>
        <v>1.368118448738187E-2</v>
      </c>
      <c r="Q3510" s="183">
        <f>IFERROR(_xll.qlIndexFixing(ONIndex1Y,I3510,TRUE,_xll.ohTrigger(RecalcTrigger,Trigger1Y)),NA())</f>
        <v>1.4176081196115575E-2</v>
      </c>
    </row>
    <row r="3511" spans="2:17" x14ac:dyDescent="0.2">
      <c r="B3511" s="39" t="s">
        <v>42</v>
      </c>
      <c r="D3511" s="42">
        <f>_xll.qlCalendarAdvance(Calendar,$D3510,B3511,"f",FALSE)</f>
        <v>64090</v>
      </c>
      <c r="E3511" s="177">
        <f>_xll.qlInterestRateIndexValueDate(IndexON,D3511)</f>
        <v>64090</v>
      </c>
      <c r="F3511" s="193">
        <f>IFERROR(_xll.qlIndexFixing(IndexON,D3511,TRUE,_xll.ohTrigger(RecalcTrigger,TriggerON)),NA())</f>
        <v>1.3586178744589006E-2</v>
      </c>
      <c r="H3511" s="42">
        <f>_xll.qlCalendarAdvance(Calendar,$H3510,B3511,"f",FALSE)</f>
        <v>64090</v>
      </c>
      <c r="I3511" s="177">
        <f>_xll.qlInterestRateIndexValueDate(Index1M,$H3511)</f>
        <v>64094</v>
      </c>
      <c r="J3511" s="182">
        <f>IFERROR(_xll.qlIndexFixing(Index1M,$H3511,TRUE,_xll.ohTrigger(RecalcTrigger,Trigger1M)),NA())</f>
        <v>1.3603666799276048E-2</v>
      </c>
      <c r="K3511" s="44">
        <f>IFERROR(_xll.qlIndexFixing(Index3M,H3511,TRUE,_xll.ohTrigger(RecalcTrigger,Trigger3M)),NA())</f>
        <v>1.4026534408493524E-2</v>
      </c>
      <c r="L3511" s="44" t="e">
        <f>IFERROR(_xll.qlIndexFixing(Index6M,$H3511,TRUE,_xll.ohTrigger(RecalcTrigger,Trigger6M)),NA())</f>
        <v>#N/A</v>
      </c>
      <c r="M3511" s="183" t="e">
        <f>IFERROR(_xll.qlIndexFixing(Index1Y,$H3511,TRUE,_xll.ohTrigger(RecalcTrigger,Trigger1Y)),NA())</f>
        <v>#N/A</v>
      </c>
      <c r="N3511" s="182">
        <f>IFERROR(_xll.qlIndexFixing(ONIndex1M,I3511,TRUE,_xll.ohTrigger(RecalcTrigger,Trigger1M)),NA())</f>
        <v>1.3595556360792571E-2</v>
      </c>
      <c r="O3511" s="44">
        <f>IFERROR(_xll.qlIndexFixing(ONIndex3M,I3511,TRUE,_xll.ohTrigger(RecalcTrigger,Trigger3M)),NA())</f>
        <v>1.3998879369863104E-2</v>
      </c>
      <c r="P3511" s="44">
        <f>IFERROR(_xll.qlIndexFixing(ONIndex6M,I3511,TRUE,_xll.ohTrigger(RecalcTrigger,Trigger6M)),NA())</f>
        <v>1.3681186952290147E-2</v>
      </c>
      <c r="Q3511" s="183">
        <f>IFERROR(_xll.qlIndexFixing(ONIndex1Y,I3511,TRUE,_xll.ohTrigger(RecalcTrigger,Trigger1Y)),NA())</f>
        <v>1.4176287659681819E-2</v>
      </c>
    </row>
    <row r="3512" spans="2:17" x14ac:dyDescent="0.2">
      <c r="B3512" s="39" t="s">
        <v>42</v>
      </c>
      <c r="D3512" s="42">
        <f>_xll.qlCalendarAdvance(Calendar,$D3511,B3512,"f",FALSE)</f>
        <v>64097</v>
      </c>
      <c r="E3512" s="177">
        <f>_xll.qlInterestRateIndexValueDate(IndexON,D3512)</f>
        <v>64097</v>
      </c>
      <c r="F3512" s="193">
        <f>IFERROR(_xll.qlIndexFixing(IndexON,D3512,TRUE,_xll.ohTrigger(RecalcTrigger,TriggerON)),NA())</f>
        <v>1.3586531357487885E-2</v>
      </c>
      <c r="H3512" s="42">
        <f>_xll.qlCalendarAdvance(Calendar,$H3511,B3512,"f",FALSE)</f>
        <v>64097</v>
      </c>
      <c r="I3512" s="177">
        <f>_xll.qlInterestRateIndexValueDate(Index1M,$H3512)</f>
        <v>64101</v>
      </c>
      <c r="J3512" s="182">
        <f>IFERROR(_xll.qlIndexFixing(Index1M,$H3512,TRUE,_xll.ohTrigger(RecalcTrigger,Trigger1M)),NA())</f>
        <v>1.3604304586404879E-2</v>
      </c>
      <c r="K3512" s="44">
        <f>IFERROR(_xll.qlIndexFixing(Index3M,H3512,TRUE,_xll.ohTrigger(RecalcTrigger,Trigger3M)),NA())</f>
        <v>1.4026940378485061E-2</v>
      </c>
      <c r="L3512" s="44" t="e">
        <f>IFERROR(_xll.qlIndexFixing(Index6M,$H3512,TRUE,_xll.ohTrigger(RecalcTrigger,Trigger6M)),NA())</f>
        <v>#N/A</v>
      </c>
      <c r="M3512" s="183" t="e">
        <f>IFERROR(_xll.qlIndexFixing(Index1Y,$H3512,TRUE,_xll.ohTrigger(RecalcTrigger,Trigger1Y)),NA())</f>
        <v>#N/A</v>
      </c>
      <c r="N3512" s="182">
        <f>IFERROR(_xll.qlIndexFixing(ONIndex1M,I3512,TRUE,_xll.ohTrigger(RecalcTrigger,Trigger1M)),NA())</f>
        <v>1.3595939500392618E-2</v>
      </c>
      <c r="O3512" s="44">
        <f>IFERROR(_xll.qlIndexFixing(ONIndex3M,I3512,TRUE,_xll.ohTrigger(RecalcTrigger,Trigger3M)),NA())</f>
        <v>1.3999419901802312E-2</v>
      </c>
      <c r="P3512" s="44">
        <f>IFERROR(_xll.qlIndexFixing(ONIndex6M,I3512,TRUE,_xll.ohTrigger(RecalcTrigger,Trigger6M)),NA())</f>
        <v>1.3681174246773509E-2</v>
      </c>
      <c r="Q3512" s="183">
        <f>IFERROR(_xll.qlIndexFixing(ONIndex1Y,I3512,TRUE,_xll.ohTrigger(RecalcTrigger,Trigger1Y)),NA())</f>
        <v>1.4176473295028913E-2</v>
      </c>
    </row>
    <row r="3513" spans="2:17" x14ac:dyDescent="0.2">
      <c r="B3513" s="39" t="s">
        <v>42</v>
      </c>
      <c r="D3513" s="42">
        <f>_xll.qlCalendarAdvance(Calendar,$D3512,B3513,"f",FALSE)</f>
        <v>64104</v>
      </c>
      <c r="E3513" s="177">
        <f>_xll.qlInterestRateIndexValueDate(IndexON,D3513)</f>
        <v>64104</v>
      </c>
      <c r="F3513" s="193">
        <f>IFERROR(_xll.qlIndexFixing(IndexON,D3513,TRUE,_xll.ohTrigger(RecalcTrigger,TriggerON)),NA())</f>
        <v>1.358687062849917E-2</v>
      </c>
      <c r="H3513" s="42">
        <f>_xll.qlCalendarAdvance(Calendar,$H3512,B3513,"f",FALSE)</f>
        <v>64104</v>
      </c>
      <c r="I3513" s="177">
        <f>_xll.qlInterestRateIndexValueDate(Index1M,$H3513)</f>
        <v>64108</v>
      </c>
      <c r="J3513" s="182">
        <f>IFERROR(_xll.qlIndexFixing(Index1M,$H3513,TRUE,_xll.ohTrigger(RecalcTrigger,Trigger1M)),NA())</f>
        <v>1.3604645186837898E-2</v>
      </c>
      <c r="K3513" s="44">
        <f>IFERROR(_xll.qlIndexFixing(Index3M,H3513,TRUE,_xll.ohTrigger(RecalcTrigger,Trigger3M)),NA())</f>
        <v>1.4027324315866079E-2</v>
      </c>
      <c r="L3513" s="44" t="e">
        <f>IFERROR(_xll.qlIndexFixing(Index6M,$H3513,TRUE,_xll.ohTrigger(RecalcTrigger,Trigger6M)),NA())</f>
        <v>#N/A</v>
      </c>
      <c r="M3513" s="183" t="e">
        <f>IFERROR(_xll.qlIndexFixing(Index1Y,$H3513,TRUE,_xll.ohTrigger(RecalcTrigger,Trigger1Y)),NA())</f>
        <v>#N/A</v>
      </c>
      <c r="N3513" s="182">
        <f>IFERROR(_xll.qlIndexFixing(ONIndex1M,I3513,TRUE,_xll.ohTrigger(RecalcTrigger,Trigger1M)),NA())</f>
        <v>1.3596307640471039E-2</v>
      </c>
      <c r="O3513" s="44">
        <f>IFERROR(_xll.qlIndexFixing(ONIndex3M,I3513,TRUE,_xll.ohTrigger(RecalcTrigger,Trigger3M)),NA())</f>
        <v>1.3999938657480726E-2</v>
      </c>
      <c r="P3513" s="44">
        <f>IFERROR(_xll.qlIndexFixing(ONIndex6M,I3513,TRUE,_xll.ohTrigger(RecalcTrigger,Trigger6M)),NA())</f>
        <v>1.3681146350927875E-2</v>
      </c>
      <c r="Q3513" s="183">
        <f>IFERROR(_xll.qlIndexFixing(ONIndex1Y,I3513,TRUE,_xll.ohTrigger(RecalcTrigger,Trigger1Y)),NA())</f>
        <v>1.417663807473879E-2</v>
      </c>
    </row>
    <row r="3514" spans="2:17" x14ac:dyDescent="0.2">
      <c r="B3514" s="39" t="s">
        <v>42</v>
      </c>
      <c r="D3514" s="42">
        <f>_xll.qlCalendarAdvance(Calendar,$D3513,B3514,"f",FALSE)</f>
        <v>64111</v>
      </c>
      <c r="E3514" s="177">
        <f>_xll.qlInterestRateIndexValueDate(IndexON,D3514)</f>
        <v>64111</v>
      </c>
      <c r="F3514" s="193">
        <f>IFERROR(_xll.qlIndexFixing(IndexON,D3514,TRUE,_xll.ohTrigger(RecalcTrigger,TriggerON)),NA())</f>
        <v>1.3587196540116864E-2</v>
      </c>
      <c r="H3514" s="42">
        <f>_xll.qlCalendarAdvance(Calendar,$H3513,B3514,"f",FALSE)</f>
        <v>64111</v>
      </c>
      <c r="I3514" s="177">
        <f>_xll.qlInterestRateIndexValueDate(Index1M,$H3514)</f>
        <v>64115</v>
      </c>
      <c r="J3514" s="182">
        <f>IFERROR(_xll.qlIndexFixing(Index1M,$H3514,TRUE,_xll.ohTrigger(RecalcTrigger,Trigger1M)),NA())</f>
        <v>1.3604970713976046E-2</v>
      </c>
      <c r="K3514" s="44">
        <f>IFERROR(_xll.qlIndexFixing(Index3M,H3514,TRUE,_xll.ohTrigger(RecalcTrigger,Trigger3M)),NA())</f>
        <v>1.4027686191804859E-2</v>
      </c>
      <c r="L3514" s="44" t="e">
        <f>IFERROR(_xll.qlIndexFixing(Index6M,$H3514,TRUE,_xll.ohTrigger(RecalcTrigger,Trigger6M)),NA())</f>
        <v>#N/A</v>
      </c>
      <c r="M3514" s="183" t="e">
        <f>IFERROR(_xll.qlIndexFixing(Index1Y,$H3514,TRUE,_xll.ohTrigger(RecalcTrigger,Trigger1Y)),NA())</f>
        <v>#N/A</v>
      </c>
      <c r="N3514" s="182">
        <f>IFERROR(_xll.qlIndexFixing(ONIndex1M,I3514,TRUE,_xll.ohTrigger(RecalcTrigger,Trigger1M)),NA())</f>
        <v>1.359666076088395E-2</v>
      </c>
      <c r="O3514" s="44">
        <f>IFERROR(_xll.qlIndexFixing(ONIndex3M,I3514,TRUE,_xll.ohTrigger(RecalcTrigger,Trigger3M)),NA())</f>
        <v>1.4000435608041428E-2</v>
      </c>
      <c r="P3514" s="44">
        <f>IFERROR(_xll.qlIndexFixing(ONIndex6M,I3514,TRUE,_xll.ohTrigger(RecalcTrigger,Trigger6M)),NA())</f>
        <v>1.3681103244609361E-2</v>
      </c>
      <c r="Q3514" s="183">
        <f>IFERROR(_xll.qlIndexFixing(ONIndex1Y,I3514,TRUE,_xll.ohTrigger(RecalcTrigger,Trigger1Y)),NA())</f>
        <v>1.417678197123351E-2</v>
      </c>
    </row>
    <row r="3515" spans="2:17" x14ac:dyDescent="0.2">
      <c r="B3515" s="39" t="s">
        <v>42</v>
      </c>
      <c r="D3515" s="42">
        <f>_xll.qlCalendarAdvance(Calendar,$D3514,B3515,"f",FALSE)</f>
        <v>64118</v>
      </c>
      <c r="E3515" s="177">
        <f>_xll.qlInterestRateIndexValueDate(IndexON,D3515)</f>
        <v>64118</v>
      </c>
      <c r="F3515" s="193">
        <f>IFERROR(_xll.qlIndexFixing(IndexON,D3515,TRUE,_xll.ohTrigger(RecalcTrigger,TriggerON)),NA())</f>
        <v>1.3587509074675097E-2</v>
      </c>
      <c r="H3515" s="42">
        <f>_xll.qlCalendarAdvance(Calendar,$H3514,B3515,"f",FALSE)</f>
        <v>64118</v>
      </c>
      <c r="I3515" s="177">
        <f>_xll.qlInterestRateIndexValueDate(Index1M,$H3515)</f>
        <v>64122</v>
      </c>
      <c r="J3515" s="182">
        <f>IFERROR(_xll.qlIndexFixing(Index1M,$H3515,TRUE,_xll.ohTrigger(RecalcTrigger,Trigger1M)),NA())</f>
        <v>1.360528114801839E-2</v>
      </c>
      <c r="K3515" s="44">
        <f>IFERROR(_xll.qlIndexFixing(Index3M,H3515,TRUE,_xll.ohTrigger(RecalcTrigger,Trigger3M)),NA())</f>
        <v>1.4028025977472287E-2</v>
      </c>
      <c r="L3515" s="44" t="e">
        <f>IFERROR(_xll.qlIndexFixing(Index6M,$H3515,TRUE,_xll.ohTrigger(RecalcTrigger,Trigger6M)),NA())</f>
        <v>#N/A</v>
      </c>
      <c r="M3515" s="183" t="e">
        <f>IFERROR(_xll.qlIndexFixing(Index1Y,$H3515,TRUE,_xll.ohTrigger(RecalcTrigger,Trigger1Y)),NA())</f>
        <v>#N/A</v>
      </c>
      <c r="N3515" s="182">
        <f>IFERROR(_xll.qlIndexFixing(ONIndex1M,I3515,TRUE,_xll.ohTrigger(RecalcTrigger,Trigger1M)),NA())</f>
        <v>1.3596998842047014E-2</v>
      </c>
      <c r="O3515" s="44">
        <f>IFERROR(_xll.qlIndexFixing(ONIndex3M,I3515,TRUE,_xll.ohTrigger(RecalcTrigger,Trigger3M)),NA())</f>
        <v>1.4000910724787374E-2</v>
      </c>
      <c r="P3515" s="44">
        <f>IFERROR(_xll.qlIndexFixing(ONIndex6M,I3515,TRUE,_xll.ohTrigger(RecalcTrigger,Trigger6M)),NA())</f>
        <v>1.3681044907674078E-2</v>
      </c>
      <c r="Q3515" s="183">
        <f>IFERROR(_xll.qlIndexFixing(ONIndex1Y,I3515,TRUE,_xll.ohTrigger(RecalcTrigger,Trigger1Y)),NA())</f>
        <v>1.4176904956935132E-2</v>
      </c>
    </row>
    <row r="3516" spans="2:17" x14ac:dyDescent="0.2">
      <c r="B3516" s="39" t="s">
        <v>42</v>
      </c>
      <c r="D3516" s="42">
        <f>_xll.qlCalendarAdvance(Calendar,$D3515,B3516,"f",FALSE)</f>
        <v>64125</v>
      </c>
      <c r="E3516" s="177">
        <f>_xll.qlInterestRateIndexValueDate(IndexON,D3516)</f>
        <v>64125</v>
      </c>
      <c r="F3516" s="193">
        <f>IFERROR(_xll.qlIndexFixing(IndexON,D3516,TRUE,_xll.ohTrigger(RecalcTrigger,TriggerON)),NA())</f>
        <v>1.3587808214268193E-2</v>
      </c>
      <c r="H3516" s="42">
        <f>_xll.qlCalendarAdvance(Calendar,$H3515,B3516,"f",FALSE)</f>
        <v>64125</v>
      </c>
      <c r="I3516" s="177">
        <f>_xll.qlInterestRateIndexValueDate(Index1M,$H3516)</f>
        <v>64129</v>
      </c>
      <c r="J3516" s="182">
        <f>IFERROR(_xll.qlIndexFixing(Index1M,$H3516,TRUE,_xll.ohTrigger(RecalcTrigger,Trigger1M)),NA())</f>
        <v>1.3605576469151099E-2</v>
      </c>
      <c r="K3516" s="44">
        <f>IFERROR(_xll.qlIndexFixing(Index3M,H3516,TRUE,_xll.ohTrigger(RecalcTrigger,Trigger3M)),NA())</f>
        <v>1.40283436440323E-2</v>
      </c>
      <c r="L3516" s="44" t="e">
        <f>IFERROR(_xll.qlIndexFixing(Index6M,$H3516,TRUE,_xll.ohTrigger(RecalcTrigger,Trigger6M)),NA())</f>
        <v>#N/A</v>
      </c>
      <c r="M3516" s="183" t="e">
        <f>IFERROR(_xll.qlIndexFixing(Index1Y,$H3516,TRUE,_xll.ohTrigger(RecalcTrigger,Trigger1Y)),NA())</f>
        <v>#N/A</v>
      </c>
      <c r="N3516" s="182">
        <f>IFERROR(_xll.qlIndexFixing(ONIndex1M,I3516,TRUE,_xll.ohTrigger(RecalcTrigger,Trigger1M)),NA())</f>
        <v>1.3597321864295964E-2</v>
      </c>
      <c r="O3516" s="44">
        <f>IFERROR(_xll.qlIndexFixing(ONIndex3M,I3516,TRUE,_xll.ohTrigger(RecalcTrigger,Trigger3M)),NA())</f>
        <v>1.4001363979261328E-2</v>
      </c>
      <c r="P3516" s="44">
        <f>IFERROR(_xll.qlIndexFixing(ONIndex6M,I3516,TRUE,_xll.ohTrigger(RecalcTrigger,Trigger6M)),NA())</f>
        <v>1.3680971320457758E-2</v>
      </c>
      <c r="Q3516" s="183">
        <f>IFERROR(_xll.qlIndexFixing(ONIndex1Y,I3516,TRUE,_xll.ohTrigger(RecalcTrigger,Trigger1Y)),NA())</f>
        <v>1.4177007004345654E-2</v>
      </c>
    </row>
    <row r="3517" spans="2:17" x14ac:dyDescent="0.2">
      <c r="B3517" s="39" t="s">
        <v>42</v>
      </c>
      <c r="D3517" s="42">
        <f>_xll.qlCalendarAdvance(Calendar,$D3516,B3517,"f",FALSE)</f>
        <v>64132</v>
      </c>
      <c r="E3517" s="177">
        <f>_xll.qlInterestRateIndexValueDate(IndexON,D3517)</f>
        <v>64132</v>
      </c>
      <c r="F3517" s="193">
        <f>IFERROR(_xll.qlIndexFixing(IndexON,D3517,TRUE,_xll.ohTrigger(RecalcTrigger,TriggerON)),NA())</f>
        <v>1.3588093941789836E-2</v>
      </c>
      <c r="H3517" s="42">
        <f>_xll.qlCalendarAdvance(Calendar,$H3516,B3517,"f",FALSE)</f>
        <v>64132</v>
      </c>
      <c r="I3517" s="177">
        <f>_xll.qlInterestRateIndexValueDate(Index1M,$H3517)</f>
        <v>64136</v>
      </c>
      <c r="J3517" s="182">
        <f>IFERROR(_xll.qlIndexFixing(Index1M,$H3517,TRUE,_xll.ohTrigger(RecalcTrigger,Trigger1M)),NA())</f>
        <v>1.3605856657562925E-2</v>
      </c>
      <c r="K3517" s="44">
        <f>IFERROR(_xll.qlIndexFixing(Index3M,H3517,TRUE,_xll.ohTrigger(RecalcTrigger,Trigger3M)),NA())</f>
        <v>1.4028639162656655E-2</v>
      </c>
      <c r="L3517" s="44" t="e">
        <f>IFERROR(_xll.qlIndexFixing(Index6M,$H3517,TRUE,_xll.ohTrigger(RecalcTrigger,Trigger6M)),NA())</f>
        <v>#N/A</v>
      </c>
      <c r="M3517" s="183" t="e">
        <f>IFERROR(_xll.qlIndexFixing(Index1Y,$H3517,TRUE,_xll.ohTrigger(RecalcTrigger,Trigger1Y)),NA())</f>
        <v>#N/A</v>
      </c>
      <c r="N3517" s="182">
        <f>IFERROR(_xll.qlIndexFixing(ONIndex1M,I3517,TRUE,_xll.ohTrigger(RecalcTrigger,Trigger1M)),NA())</f>
        <v>1.3597629807486911E-2</v>
      </c>
      <c r="O3517" s="44">
        <f>IFERROR(_xll.qlIndexFixing(ONIndex3M,I3517,TRUE,_xll.ohTrigger(RecalcTrigger,Trigger3M)),NA())</f>
        <v>1.4001795342526435E-2</v>
      </c>
      <c r="P3517" s="44">
        <f>IFERROR(_xll.qlIndexFixing(ONIndex6M,I3517,TRUE,_xll.ohTrigger(RecalcTrigger,Trigger6M)),NA())</f>
        <v>1.3680882462496768E-2</v>
      </c>
      <c r="Q3517" s="183">
        <f>IFERROR(_xll.qlIndexFixing(ONIndex1Y,I3517,TRUE,_xll.ohTrigger(RecalcTrigger,Trigger1Y)),NA())</f>
        <v>1.4177088086126943E-2</v>
      </c>
    </row>
    <row r="3518" spans="2:17" x14ac:dyDescent="0.2">
      <c r="B3518" s="39" t="s">
        <v>42</v>
      </c>
      <c r="D3518" s="42">
        <f>_xll.qlCalendarAdvance(Calendar,$D3517,B3518,"f",FALSE)</f>
        <v>64139</v>
      </c>
      <c r="E3518" s="177">
        <f>_xll.qlInterestRateIndexValueDate(IndexON,D3518)</f>
        <v>64139</v>
      </c>
      <c r="F3518" s="193">
        <f>IFERROR(_xll.qlIndexFixing(IndexON,D3518,TRUE,_xll.ohTrigger(RecalcTrigger,TriggerON)),NA())</f>
        <v>1.3588366239174476E-2</v>
      </c>
      <c r="H3518" s="42">
        <f>_xll.qlCalendarAdvance(Calendar,$H3517,B3518,"f",FALSE)</f>
        <v>64139</v>
      </c>
      <c r="I3518" s="177">
        <f>_xll.qlInterestRateIndexValueDate(Index1M,$H3518)</f>
        <v>64143</v>
      </c>
      <c r="J3518" s="182">
        <f>IFERROR(_xll.qlIndexFixing(Index1M,$H3518,TRUE,_xll.ohTrigger(RecalcTrigger,Trigger1M)),NA())</f>
        <v>1.3606121693447777E-2</v>
      </c>
      <c r="K3518" s="44">
        <f>IFERROR(_xll.qlIndexFixing(Index3M,H3518,TRUE,_xll.ohTrigger(RecalcTrigger,Trigger3M)),NA())</f>
        <v>1.4028912504511892E-2</v>
      </c>
      <c r="L3518" s="44" t="e">
        <f>IFERROR(_xll.qlIndexFixing(Index6M,$H3518,TRUE,_xll.ohTrigger(RecalcTrigger,Trigger6M)),NA())</f>
        <v>#N/A</v>
      </c>
      <c r="M3518" s="183" t="e">
        <f>IFERROR(_xll.qlIndexFixing(Index1Y,$H3518,TRUE,_xll.ohTrigger(RecalcTrigger,Trigger1Y)),NA())</f>
        <v>#N/A</v>
      </c>
      <c r="N3518" s="182">
        <f>IFERROR(_xll.qlIndexFixing(ONIndex1M,I3518,TRUE,_xll.ohTrigger(RecalcTrigger,Trigger1M)),NA())</f>
        <v>1.3597922652195393E-2</v>
      </c>
      <c r="O3518" s="44">
        <f>IFERROR(_xll.qlIndexFixing(ONIndex3M,I3518,TRUE,_xll.ohTrigger(RecalcTrigger,Trigger3M)),NA())</f>
        <v>1.400220478572578E-2</v>
      </c>
      <c r="P3518" s="44">
        <f>IFERROR(_xll.qlIndexFixing(ONIndex6M,I3518,TRUE,_xll.ohTrigger(RecalcTrigger,Trigger6M)),NA())</f>
        <v>1.3680778313966968E-2</v>
      </c>
      <c r="Q3518" s="183">
        <f>IFERROR(_xll.qlIndexFixing(ONIndex1Y,I3518,TRUE,_xll.ohTrigger(RecalcTrigger,Trigger1Y)),NA())</f>
        <v>1.4177148174541188E-2</v>
      </c>
    </row>
    <row r="3519" spans="2:17" x14ac:dyDescent="0.2">
      <c r="B3519" s="39" t="s">
        <v>42</v>
      </c>
      <c r="D3519" s="42">
        <f>_xll.qlCalendarAdvance(Calendar,$D3518,B3519,"f",FALSE)</f>
        <v>64146</v>
      </c>
      <c r="E3519" s="177">
        <f>_xll.qlInterestRateIndexValueDate(IndexON,D3519)</f>
        <v>64146</v>
      </c>
      <c r="F3519" s="193">
        <f>IFERROR(_xll.qlIndexFixing(IndexON,D3519,TRUE,_xll.ohTrigger(RecalcTrigger,TriggerON)),NA())</f>
        <v>1.3588625089155926E-2</v>
      </c>
      <c r="H3519" s="42">
        <f>_xll.qlCalendarAdvance(Calendar,$H3518,B3519,"f",FALSE)</f>
        <v>64146</v>
      </c>
      <c r="I3519" s="177">
        <f>_xll.qlInterestRateIndexValueDate(Index1M,$H3519)</f>
        <v>64150</v>
      </c>
      <c r="J3519" s="182">
        <f>IFERROR(_xll.qlIndexFixing(Index1M,$H3519,TRUE,_xll.ohTrigger(RecalcTrigger,Trigger1M)),NA())</f>
        <v>1.3606371556991827E-2</v>
      </c>
      <c r="K3519" s="44">
        <f>IFERROR(_xll.qlIndexFixing(Index3M,H3519,TRUE,_xll.ohTrigger(RecalcTrigger,Trigger3M)),NA())</f>
        <v>1.4029163640766293E-2</v>
      </c>
      <c r="L3519" s="44" t="e">
        <f>IFERROR(_xll.qlIndexFixing(Index6M,$H3519,TRUE,_xll.ohTrigger(RecalcTrigger,Trigger6M)),NA())</f>
        <v>#N/A</v>
      </c>
      <c r="M3519" s="183" t="e">
        <f>IFERROR(_xll.qlIndexFixing(Index1Y,$H3519,TRUE,_xll.ohTrigger(RecalcTrigger,Trigger1Y)),NA())</f>
        <v>#N/A</v>
      </c>
      <c r="N3519" s="182">
        <f>IFERROR(_xll.qlIndexFixing(ONIndex1M,I3519,TRUE,_xll.ohTrigger(RecalcTrigger,Trigger1M)),NA())</f>
        <v>1.3598200378437397E-2</v>
      </c>
      <c r="O3519" s="44">
        <f>IFERROR(_xll.qlIndexFixing(ONIndex3M,I3519,TRUE,_xll.ohTrigger(RecalcTrigger,Trigger3M)),NA())</f>
        <v>1.4002592280242254E-2</v>
      </c>
      <c r="P3519" s="44">
        <f>IFERROR(_xll.qlIndexFixing(ONIndex6M,I3519,TRUE,_xll.ohTrigger(RecalcTrigger,Trigger6M)),NA())</f>
        <v>1.3680658854884342E-2</v>
      </c>
      <c r="Q3519" s="183">
        <f>IFERROR(_xll.qlIndexFixing(ONIndex1Y,I3519,TRUE,_xll.ohTrigger(RecalcTrigger,Trigger1Y)),NA())</f>
        <v>1.4177187242250255E-2</v>
      </c>
    </row>
    <row r="3520" spans="2:17" x14ac:dyDescent="0.2">
      <c r="B3520" s="39" t="s">
        <v>42</v>
      </c>
      <c r="D3520" s="42">
        <f>_xll.qlCalendarAdvance(Calendar,$D3519,B3520,"f",FALSE)</f>
        <v>64153</v>
      </c>
      <c r="E3520" s="177">
        <f>_xll.qlInterestRateIndexValueDate(IndexON,D3520)</f>
        <v>64153</v>
      </c>
      <c r="F3520" s="193">
        <f>IFERROR(_xll.qlIndexFixing(IndexON,D3520,TRUE,_xll.ohTrigger(RecalcTrigger,TriggerON)),NA())</f>
        <v>1.3588870473828507E-2</v>
      </c>
      <c r="H3520" s="42">
        <f>_xll.qlCalendarAdvance(Calendar,$H3519,B3520,"f",FALSE)</f>
        <v>64153</v>
      </c>
      <c r="I3520" s="177">
        <f>_xll.qlInterestRateIndexValueDate(Index1M,$H3520)</f>
        <v>64157</v>
      </c>
      <c r="J3520" s="182">
        <f>IFERROR(_xll.qlIndexFixing(Index1M,$H3520,TRUE,_xll.ohTrigger(RecalcTrigger,Trigger1M)),NA())</f>
        <v>1.360660622838898E-2</v>
      </c>
      <c r="K3520" s="44">
        <f>IFERROR(_xll.qlIndexFixing(Index3M,H3520,TRUE,_xll.ohTrigger(RecalcTrigger,Trigger3M)),NA())</f>
        <v>1.4029392542589876E-2</v>
      </c>
      <c r="L3520" s="44" t="e">
        <f>IFERROR(_xll.qlIndexFixing(Index6M,$H3520,TRUE,_xll.ohTrigger(RecalcTrigger,Trigger6M)),NA())</f>
        <v>#N/A</v>
      </c>
      <c r="M3520" s="183" t="e">
        <f>IFERROR(_xll.qlIndexFixing(Index1Y,$H3520,TRUE,_xll.ohTrigger(RecalcTrigger,Trigger1Y)),NA())</f>
        <v>#N/A</v>
      </c>
      <c r="N3520" s="182">
        <f>IFERROR(_xll.qlIndexFixing(ONIndex1M,I3520,TRUE,_xll.ohTrigger(RecalcTrigger,Trigger1M)),NA())</f>
        <v>1.3598462966628588E-2</v>
      </c>
      <c r="O3520" s="44">
        <f>IFERROR(_xll.qlIndexFixing(ONIndex3M,I3520,TRUE,_xll.ohTrigger(RecalcTrigger,Trigger3M)),NA())</f>
        <v>1.4002957797538684E-2</v>
      </c>
      <c r="P3520" s="44">
        <f>IFERROR(_xll.qlIndexFixing(ONIndex6M,I3520,TRUE,_xll.ohTrigger(RecalcTrigger,Trigger6M)),NA())</f>
        <v>1.3680524065105004E-2</v>
      </c>
      <c r="Q3520" s="183">
        <f>IFERROR(_xll.qlIndexFixing(ONIndex1Y,I3520,TRUE,_xll.ohTrigger(RecalcTrigger,Trigger1Y)),NA())</f>
        <v>1.4177205261756143E-2</v>
      </c>
    </row>
    <row r="3521" spans="2:17" x14ac:dyDescent="0.2">
      <c r="B3521" s="39" t="s">
        <v>42</v>
      </c>
      <c r="D3521" s="42">
        <f>_xll.qlCalendarAdvance(Calendar,$D3520,B3521,"f",FALSE)</f>
        <v>64160</v>
      </c>
      <c r="E3521" s="177">
        <f>_xll.qlInterestRateIndexValueDate(IndexON,D3521)</f>
        <v>64160</v>
      </c>
      <c r="F3521" s="193">
        <f>IFERROR(_xll.qlIndexFixing(IndexON,D3521,TRUE,_xll.ohTrigger(RecalcTrigger,TriggerON)),NA())</f>
        <v>1.3589102375926032E-2</v>
      </c>
      <c r="H3521" s="42">
        <f>_xll.qlCalendarAdvance(Calendar,$H3520,B3521,"f",FALSE)</f>
        <v>64160</v>
      </c>
      <c r="I3521" s="177">
        <f>_xll.qlInterestRateIndexValueDate(Index1M,$H3521)</f>
        <v>64164</v>
      </c>
      <c r="J3521" s="182">
        <f>IFERROR(_xll.qlIndexFixing(Index1M,$H3521,TRUE,_xll.ohTrigger(RecalcTrigger,Trigger1M)),NA())</f>
        <v>1.360655426440438E-2</v>
      </c>
      <c r="K3521" s="44">
        <f>IFERROR(_xll.qlIndexFixing(Index3M,H3521,TRUE,_xll.ohTrigger(RecalcTrigger,Trigger3M)),NA())</f>
        <v>1.4029315584360396E-2</v>
      </c>
      <c r="L3521" s="44" t="e">
        <f>IFERROR(_xll.qlIndexFixing(Index6M,$H3521,TRUE,_xll.ohTrigger(RecalcTrigger,Trigger6M)),NA())</f>
        <v>#N/A</v>
      </c>
      <c r="M3521" s="183" t="e">
        <f>IFERROR(_xll.qlIndexFixing(Index1Y,$H3521,TRUE,_xll.ohTrigger(RecalcTrigger,Trigger1Y)),NA())</f>
        <v>#N/A</v>
      </c>
      <c r="N3521" s="182">
        <f>IFERROR(_xll.qlIndexFixing(ONIndex1M,I3521,TRUE,_xll.ohTrigger(RecalcTrigger,Trigger1M)),NA())</f>
        <v>1.359871039662508E-2</v>
      </c>
      <c r="O3521" s="44">
        <f>IFERROR(_xll.qlIndexFixing(ONIndex3M,I3521,TRUE,_xll.ohTrigger(RecalcTrigger,Trigger3M)),NA())</f>
        <v>1.4003301308678218E-2</v>
      </c>
      <c r="P3521" s="44">
        <f>IFERROR(_xll.qlIndexFixing(ONIndex6M,I3521,TRUE,_xll.ohTrigger(RecalcTrigger,Trigger6M)),NA())</f>
        <v>1.3680373924565004E-2</v>
      </c>
      <c r="Q3521" s="183">
        <f>IFERROR(_xll.qlIndexFixing(ONIndex1Y,I3521,TRUE,_xll.ohTrigger(RecalcTrigger,Trigger1Y)),NA())</f>
        <v>1.4177202205241102E-2</v>
      </c>
    </row>
    <row r="3522" spans="2:17" x14ac:dyDescent="0.2">
      <c r="B3522" s="39" t="s">
        <v>42</v>
      </c>
      <c r="D3522" s="42">
        <f>_xll.qlCalendarAdvance(Calendar,$D3521,B3522,"f",FALSE)</f>
        <v>64167</v>
      </c>
      <c r="E3522" s="177">
        <f>_xll.qlInterestRateIndexValueDate(IndexON,D3522)</f>
        <v>64167</v>
      </c>
      <c r="F3522" s="193">
        <f>IFERROR(_xll.qlIndexFixing(IndexON,D3522,TRUE,_xll.ohTrigger(RecalcTrigger,TriggerON)),NA())</f>
        <v>1.3589320777382952E-2</v>
      </c>
      <c r="H3522" s="42">
        <f>_xll.qlCalendarAdvance(Calendar,$H3521,B3522,"f",FALSE)</f>
        <v>64167</v>
      </c>
      <c r="I3522" s="177">
        <f>_xll.qlInterestRateIndexValueDate(Index1M,$H3522)</f>
        <v>64171</v>
      </c>
      <c r="J3522" s="182">
        <f>IFERROR(_xll.qlIndexFixing(Index1M,$H3522,TRUE,_xll.ohTrigger(RecalcTrigger,Trigger1M)),NA())</f>
        <v>1.3606759573995042E-2</v>
      </c>
      <c r="K3522" s="44">
        <f>IFERROR(_xll.qlIndexFixing(Index3M,H3522,TRUE,_xll.ohTrigger(RecalcTrigger,Trigger3M)),NA())</f>
        <v>1.4029501521333467E-2</v>
      </c>
      <c r="L3522" s="44" t="e">
        <f>IFERROR(_xll.qlIndexFixing(Index6M,$H3522,TRUE,_xll.ohTrigger(RecalcTrigger,Trigger6M)),NA())</f>
        <v>#N/A</v>
      </c>
      <c r="M3522" s="183" t="e">
        <f>IFERROR(_xll.qlIndexFixing(Index1Y,$H3522,TRUE,_xll.ohTrigger(RecalcTrigger,Trigger1Y)),NA())</f>
        <v>#N/A</v>
      </c>
      <c r="N3522" s="182">
        <f>IFERROR(_xll.qlIndexFixing(ONIndex1M,I3522,TRUE,_xll.ohTrigger(RecalcTrigger,Trigger1M)),NA())</f>
        <v>1.359894264900241E-2</v>
      </c>
      <c r="O3522" s="44">
        <f>IFERROR(_xll.qlIndexFixing(ONIndex3M,I3522,TRUE,_xll.ohTrigger(RecalcTrigger,Trigger3M)),NA())</f>
        <v>1.400362278496381E-2</v>
      </c>
      <c r="P3522" s="44">
        <f>IFERROR(_xll.qlIndexFixing(ONIndex6M,I3522,TRUE,_xll.ohTrigger(RecalcTrigger,Trigger6M)),NA())</f>
        <v>1.368020841320039E-2</v>
      </c>
      <c r="Q3522" s="183">
        <f>IFERROR(_xll.qlIndexFixing(ONIndex1Y,I3522,TRUE,_xll.ohTrigger(RecalcTrigger,Trigger1Y)),NA())</f>
        <v>1.4177178045686745E-2</v>
      </c>
    </row>
    <row r="3523" spans="2:17" x14ac:dyDescent="0.2">
      <c r="B3523" s="39" t="s">
        <v>42</v>
      </c>
      <c r="D3523" s="42">
        <f>_xll.qlCalendarAdvance(Calendar,$D3522,B3523,"f",FALSE)</f>
        <v>64174</v>
      </c>
      <c r="E3523" s="177">
        <f>_xll.qlInterestRateIndexValueDate(IndexON,D3523)</f>
        <v>64174</v>
      </c>
      <c r="F3523" s="193">
        <f>IFERROR(_xll.qlIndexFixing(IndexON,D3523,TRUE,_xll.ohTrigger(RecalcTrigger,TriggerON)),NA())</f>
        <v>1.3589525660853141E-2</v>
      </c>
      <c r="H3523" s="42">
        <f>_xll.qlCalendarAdvance(Calendar,$H3522,B3523,"f",FALSE)</f>
        <v>64174</v>
      </c>
      <c r="I3523" s="177">
        <f>_xll.qlInterestRateIndexValueDate(Index1M,$H3523)</f>
        <v>64178</v>
      </c>
      <c r="J3523" s="182">
        <f>IFERROR(_xll.qlIndexFixing(Index1M,$H3523,TRUE,_xll.ohTrigger(RecalcTrigger,Trigger1M)),NA())</f>
        <v>1.3606949633997445E-2</v>
      </c>
      <c r="K3523" s="44">
        <f>IFERROR(_xll.qlIndexFixing(Index3M,H3523,TRUE,_xll.ohTrigger(RecalcTrigger,Trigger3M)),NA())</f>
        <v>1.4029665140312932E-2</v>
      </c>
      <c r="L3523" s="44" t="e">
        <f>IFERROR(_xll.qlIndexFixing(Index6M,$H3523,TRUE,_xll.ohTrigger(RecalcTrigger,Trigger6M)),NA())</f>
        <v>#N/A</v>
      </c>
      <c r="M3523" s="183" t="e">
        <f>IFERROR(_xll.qlIndexFixing(Index1Y,$H3523,TRUE,_xll.ohTrigger(RecalcTrigger,Trigger1Y)),NA())</f>
        <v>#N/A</v>
      </c>
      <c r="N3523" s="182">
        <f>IFERROR(_xll.qlIndexFixing(ONIndex1M,I3523,TRUE,_xll.ohTrigger(RecalcTrigger,Trigger1M)),NA())</f>
        <v>1.3599159703696628E-2</v>
      </c>
      <c r="O3523" s="44">
        <f>IFERROR(_xll.qlIndexFixing(ONIndex3M,I3523,TRUE,_xll.ohTrigger(RecalcTrigger,Trigger3M)),NA())</f>
        <v>1.4003922197698415E-2</v>
      </c>
      <c r="P3523" s="44">
        <f>IFERROR(_xll.qlIndexFixing(ONIndex6M,I3523,TRUE,_xll.ohTrigger(RecalcTrigger,Trigger6M)),NA())</f>
        <v>1.3680027511187021E-2</v>
      </c>
      <c r="Q3523" s="183">
        <f>IFERROR(_xll.qlIndexFixing(ONIndex1Y,I3523,TRUE,_xll.ohTrigger(RecalcTrigger,Trigger1Y)),NA())</f>
        <v>1.4177132755195387E-2</v>
      </c>
    </row>
    <row r="3524" spans="2:17" x14ac:dyDescent="0.2">
      <c r="B3524" s="39" t="s">
        <v>42</v>
      </c>
      <c r="D3524" s="42">
        <f>_xll.qlCalendarAdvance(Calendar,$D3523,B3524,"f",FALSE)</f>
        <v>64181</v>
      </c>
      <c r="E3524" s="177">
        <f>_xll.qlInterestRateIndexValueDate(IndexON,D3524)</f>
        <v>64181</v>
      </c>
      <c r="F3524" s="193">
        <f>IFERROR(_xll.qlIndexFixing(IndexON,D3524,TRUE,_xll.ohTrigger(RecalcTrigger,TriggerON)),NA())</f>
        <v>1.3589717008670732E-2</v>
      </c>
      <c r="H3524" s="42">
        <f>_xll.qlCalendarAdvance(Calendar,$H3523,B3524,"f",FALSE)</f>
        <v>64181</v>
      </c>
      <c r="I3524" s="177">
        <f>_xll.qlInterestRateIndexValueDate(Index1M,$H3524)</f>
        <v>64185</v>
      </c>
      <c r="J3524" s="182">
        <f>IFERROR(_xll.qlIndexFixing(Index1M,$H3524,TRUE,_xll.ohTrigger(RecalcTrigger,Trigger1M)),NA())</f>
        <v>1.3607124424611428E-2</v>
      </c>
      <c r="K3524" s="44">
        <f>IFERROR(_xll.qlIndexFixing(Index3M,H3524,TRUE,_xll.ohTrigger(RecalcTrigger,Trigger3M)),NA())</f>
        <v>1.4029806412471738E-2</v>
      </c>
      <c r="L3524" s="44" t="e">
        <f>IFERROR(_xll.qlIndexFixing(Index6M,$H3524,TRUE,_xll.ohTrigger(RecalcTrigger,Trigger6M)),NA())</f>
        <v>#N/A</v>
      </c>
      <c r="M3524" s="183" t="e">
        <f>IFERROR(_xll.qlIndexFixing(Index1Y,$H3524,TRUE,_xll.ohTrigger(RecalcTrigger,Trigger1Y)),NA())</f>
        <v>#N/A</v>
      </c>
      <c r="N3524" s="182">
        <f>IFERROR(_xll.qlIndexFixing(ONIndex1M,I3524,TRUE,_xll.ohTrigger(RecalcTrigger,Trigger1M)),NA())</f>
        <v>1.35993615411234E-2</v>
      </c>
      <c r="O3524" s="44">
        <f>IFERROR(_xll.qlIndexFixing(ONIndex3M,I3524,TRUE,_xll.ohTrigger(RecalcTrigger,Trigger3M)),NA())</f>
        <v>1.4004199518264926E-2</v>
      </c>
      <c r="P3524" s="44">
        <f>IFERROR(_xll.qlIndexFixing(ONIndex6M,I3524,TRUE,_xll.ohTrigger(RecalcTrigger,Trigger6M)),NA())</f>
        <v>1.3679831198301073E-2</v>
      </c>
      <c r="Q3524" s="183">
        <f>IFERROR(_xll.qlIndexFixing(ONIndex1Y,I3524,TRUE,_xll.ohTrigger(RecalcTrigger,Trigger1Y)),NA())</f>
        <v>1.4177066306348962E-2</v>
      </c>
    </row>
    <row r="3525" spans="2:17" x14ac:dyDescent="0.2">
      <c r="B3525" s="39" t="s">
        <v>42</v>
      </c>
      <c r="D3525" s="42">
        <f>_xll.qlCalendarAdvance(Calendar,$D3524,B3525,"f",FALSE)</f>
        <v>64188</v>
      </c>
      <c r="E3525" s="177">
        <f>_xll.qlInterestRateIndexValueDate(IndexON,D3525)</f>
        <v>64188</v>
      </c>
      <c r="F3525" s="193">
        <f>IFERROR(_xll.qlIndexFixing(IndexON,D3525,TRUE,_xll.ohTrigger(RecalcTrigger,TriggerON)),NA())</f>
        <v>1.3589894803329727E-2</v>
      </c>
      <c r="H3525" s="42">
        <f>_xll.qlCalendarAdvance(Calendar,$H3524,B3525,"f",FALSE)</f>
        <v>64188</v>
      </c>
      <c r="I3525" s="177">
        <f>_xll.qlInterestRateIndexValueDate(Index1M,$H3525)</f>
        <v>64192</v>
      </c>
      <c r="J3525" s="182">
        <f>IFERROR(_xll.qlIndexFixing(Index1M,$H3525,TRUE,_xll.ohTrigger(RecalcTrigger,Trigger1M)),NA())</f>
        <v>1.3607551009849787E-2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83" t="e">
        <f>IFERROR(_xll.qlIndexFixing(Index1Y,$H3525,TRUE,_xll.ohTrigger(RecalcTrigger,Trigger1Y)),NA())</f>
        <v>#N/A</v>
      </c>
      <c r="N3525" s="182">
        <f>IFERROR(_xll.qlIndexFixing(ONIndex1M,I3525,TRUE,_xll.ohTrigger(RecalcTrigger,Trigger1M)),NA())</f>
        <v>1.3599548141378648E-2</v>
      </c>
      <c r="O3525" s="44">
        <f>IFERROR(_xll.qlIndexFixing(ONIndex3M,I3525,TRUE,_xll.ohTrigger(RecalcTrigger,Trigger3M)),NA())</f>
        <v>1.4004454717726489E-2</v>
      </c>
      <c r="P3525" s="44">
        <f>IFERROR(_xll.qlIndexFixing(ONIndex6M,I3525,TRUE,_xll.ohTrigger(RecalcTrigger,Trigger6M)),NA())</f>
        <v>1.3679619454558534E-2</v>
      </c>
      <c r="Q3525" s="183">
        <f>IFERROR(_xll.qlIndexFixing(ONIndex1Y,I3525,TRUE,_xll.ohTrigger(RecalcTrigger,Trigger1Y)),NA())</f>
        <v>1.4176978671729401E-2</v>
      </c>
    </row>
    <row r="3526" spans="2:17" x14ac:dyDescent="0.2">
      <c r="B3526" s="39" t="s">
        <v>42</v>
      </c>
      <c r="D3526" s="42">
        <f>_xll.qlCalendarAdvance(Calendar,$D3525,B3526,"f",FALSE)</f>
        <v>64195</v>
      </c>
      <c r="E3526" s="177">
        <f>_xll.qlInterestRateIndexValueDate(IndexON,D3526)</f>
        <v>64195</v>
      </c>
      <c r="F3526" s="193">
        <f>IFERROR(_xll.qlIndexFixing(IndexON,D3526,TRUE,_xll.ohTrigger(RecalcTrigger,TriggerON)),NA())</f>
        <v>1.3590059027084322E-2</v>
      </c>
      <c r="H3526" s="42">
        <f>_xll.qlCalendarAdvance(Calendar,$H3525,B3526,"f",FALSE)</f>
        <v>64195</v>
      </c>
      <c r="I3526" s="177">
        <f>_xll.qlInterestRateIndexValueDate(Index1M,$H3526)</f>
        <v>64199</v>
      </c>
      <c r="J3526" s="182">
        <f>IFERROR(_xll.qlIndexFixing(Index1M,$H3526,TRUE,_xll.ohTrigger(RecalcTrigger,Trigger1M)),NA())</f>
        <v>1.3607694112378324E-2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83" t="e">
        <f>IFERROR(_xll.qlIndexFixing(Index1Y,$H3526,TRUE,_xll.ohTrigger(RecalcTrigger,Trigger1Y)),NA())</f>
        <v>#N/A</v>
      </c>
      <c r="N3526" s="182">
        <f>IFERROR(_xll.qlIndexFixing(ONIndex1M,I3526,TRUE,_xll.ohTrigger(RecalcTrigger,Trigger1M)),NA())</f>
        <v>1.3599719484718165E-2</v>
      </c>
      <c r="O3526" s="44">
        <f>IFERROR(_xll.qlIndexFixing(ONIndex3M,I3526,TRUE,_xll.ohTrigger(RecalcTrigger,Trigger3M)),NA())</f>
        <v>1.4004687767465995E-2</v>
      </c>
      <c r="P3526" s="44">
        <f>IFERROR(_xll.qlIndexFixing(ONIndex6M,I3526,TRUE,_xll.ohTrigger(RecalcTrigger,Trigger6M)),NA())</f>
        <v>1.3679392259895451E-2</v>
      </c>
      <c r="Q3526" s="183">
        <f>IFERROR(_xll.qlIndexFixing(ONIndex1Y,I3526,TRUE,_xll.ohTrigger(RecalcTrigger,Trigger1Y)),NA())</f>
        <v>1.4176869823678828E-2</v>
      </c>
    </row>
    <row r="3527" spans="2:17" x14ac:dyDescent="0.2">
      <c r="B3527" s="39" t="s">
        <v>42</v>
      </c>
      <c r="D3527" s="42">
        <f>_xll.qlCalendarAdvance(Calendar,$D3526,B3527,"f",FALSE)</f>
        <v>64202</v>
      </c>
      <c r="E3527" s="177">
        <f>_xll.qlInterestRateIndexValueDate(IndexON,D3527)</f>
        <v>64202</v>
      </c>
      <c r="F3527" s="193">
        <f>IFERROR(_xll.qlIndexFixing(IndexON,D3527,TRUE,_xll.ohTrigger(RecalcTrigger,TriggerON)),NA())</f>
        <v>1.3590209662188713E-2</v>
      </c>
      <c r="H3527" s="42">
        <f>_xll.qlCalendarAdvance(Calendar,$H3526,B3527,"f",FALSE)</f>
        <v>64202</v>
      </c>
      <c r="I3527" s="177">
        <f>_xll.qlInterestRateIndexValueDate(Index1M,$H3527)</f>
        <v>64206</v>
      </c>
      <c r="J3527" s="182">
        <f>IFERROR(_xll.qlIndexFixing(Index1M,$H3527,TRUE,_xll.ohTrigger(RecalcTrigger,Trigger1M)),NA())</f>
        <v>1.3607821884096691E-2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83" t="e">
        <f>IFERROR(_xll.qlIndexFixing(Index1Y,$H3527,TRUE,_xll.ohTrigger(RecalcTrigger,Trigger1Y)),NA())</f>
        <v>#N/A</v>
      </c>
      <c r="N3527" s="182">
        <f>IFERROR(_xll.qlIndexFixing(ONIndex1M,I3527,TRUE,_xll.ohTrigger(RecalcTrigger,Trigger1M)),NA())</f>
        <v>1.3599875551317808E-2</v>
      </c>
      <c r="O3527" s="44">
        <f>IFERROR(_xll.qlIndexFixing(ONIndex3M,I3527,TRUE,_xll.ohTrigger(RecalcTrigger,Trigger3M)),NA())</f>
        <v>1.4004898638866337E-2</v>
      </c>
      <c r="P3527" s="44">
        <f>IFERROR(_xll.qlIndexFixing(ONIndex6M,I3527,TRUE,_xll.ohTrigger(RecalcTrigger,Trigger6M)),NA())</f>
        <v>1.3679149594247875E-2</v>
      </c>
      <c r="Q3527" s="183">
        <f>IFERROR(_xll.qlIndexFixing(ONIndex1Y,I3527,TRUE,_xll.ohTrigger(RecalcTrigger,Trigger1Y)),NA())</f>
        <v>1.4176739734859112E-2</v>
      </c>
    </row>
    <row r="3528" spans="2:17" x14ac:dyDescent="0.2">
      <c r="B3528" s="39" t="s">
        <v>42</v>
      </c>
      <c r="D3528" s="42">
        <f>_xll.qlCalendarAdvance(Calendar,$D3527,B3528,"f",FALSE)</f>
        <v>64209</v>
      </c>
      <c r="E3528" s="177">
        <f>_xll.qlInterestRateIndexValueDate(IndexON,D3528)</f>
        <v>64209</v>
      </c>
      <c r="F3528" s="193">
        <f>IFERROR(_xll.qlIndexFixing(IndexON,D3528,TRUE,_xll.ohTrigger(RecalcTrigger,TriggerON)),NA())</f>
        <v>1.3590346691376709E-2</v>
      </c>
      <c r="H3528" s="42">
        <f>_xll.qlCalendarAdvance(Calendar,$H3527,B3528,"f",FALSE)</f>
        <v>64209</v>
      </c>
      <c r="I3528" s="177">
        <f>_xll.qlInterestRateIndexValueDate(Index1M,$H3528)</f>
        <v>64213</v>
      </c>
      <c r="J3528" s="182">
        <f>IFERROR(_xll.qlIndexFixing(Index1M,$H3528,TRUE,_xll.ohTrigger(RecalcTrigger,Trigger1M)),NA())</f>
        <v>1.3607934305193638E-2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83" t="e">
        <f>IFERROR(_xll.qlIndexFixing(Index1Y,$H3528,TRUE,_xll.ohTrigger(RecalcTrigger,Trigger1Y)),NA())</f>
        <v>#N/A</v>
      </c>
      <c r="N3528" s="182">
        <f>IFERROR(_xll.qlIndexFixing(ONIndex1M,I3528,TRUE,_xll.ohTrigger(RecalcTrigger,Trigger1M)),NA())</f>
        <v>1.3600016321513309E-2</v>
      </c>
      <c r="O3528" s="44">
        <f>IFERROR(_xll.qlIndexFixing(ONIndex3M,I3528,TRUE,_xll.ohTrigger(RecalcTrigger,Trigger3M)),NA())</f>
        <v>1.4005087303070596E-2</v>
      </c>
      <c r="P3528" s="44">
        <f>IFERROR(_xll.qlIndexFixing(ONIndex6M,I3528,TRUE,_xll.ohTrigger(RecalcTrigger,Trigger6M)),NA())</f>
        <v>1.3678891437711727E-2</v>
      </c>
      <c r="Q3528" s="183">
        <f>IFERROR(_xll.qlIndexFixing(ONIndex1Y,I3528,TRUE,_xll.ohTrigger(RecalcTrigger,Trigger1Y)),NA())</f>
        <v>1.4176588377692312E-2</v>
      </c>
    </row>
    <row r="3529" spans="2:17" x14ac:dyDescent="0.2">
      <c r="B3529" s="39" t="s">
        <v>42</v>
      </c>
      <c r="D3529" s="42">
        <f>_xll.qlCalendarAdvance(Calendar,$D3528,B3529,"f",FALSE)</f>
        <v>64216</v>
      </c>
      <c r="E3529" s="177">
        <f>_xll.qlInterestRateIndexValueDate(IndexON,D3529)</f>
        <v>64216</v>
      </c>
      <c r="F3529" s="193">
        <f>IFERROR(_xll.qlIndexFixing(IndexON,D3529,TRUE,_xll.ohTrigger(RecalcTrigger,TriggerON)),NA())</f>
        <v>1.3590470096902507E-2</v>
      </c>
      <c r="H3529" s="42">
        <f>_xll.qlCalendarAdvance(Calendar,$H3528,B3529,"f",FALSE)</f>
        <v>64216</v>
      </c>
      <c r="I3529" s="177">
        <f>_xll.qlInterestRateIndexValueDate(Index1M,$H3529)</f>
        <v>64220</v>
      </c>
      <c r="J3529" s="182">
        <f>IFERROR(_xll.qlIndexFixing(Index1M,$H3529,TRUE,_xll.ohTrigger(RecalcTrigger,Trigger1M)),NA())</f>
        <v>1.3608031355865653E-2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83" t="e">
        <f>IFERROR(_xll.qlIndexFixing(Index1Y,$H3529,TRUE,_xll.ohTrigger(RecalcTrigger,Trigger1Y)),NA())</f>
        <v>#N/A</v>
      </c>
      <c r="N3529" s="182">
        <f>IFERROR(_xll.qlIndexFixing(ONIndex1M,I3529,TRUE,_xll.ohTrigger(RecalcTrigger,Trigger1M)),NA())</f>
        <v>1.3600141775480523E-2</v>
      </c>
      <c r="O3529" s="44">
        <f>IFERROR(_xll.qlIndexFixing(ONIndex3M,I3529,TRUE,_xll.ohTrigger(RecalcTrigger,Trigger3M)),NA())</f>
        <v>1.4005253731221856E-2</v>
      </c>
      <c r="P3529" s="44">
        <f>IFERROR(_xll.qlIndexFixing(ONIndex6M,I3529,TRUE,_xll.ohTrigger(RecalcTrigger,Trigger6M)),NA())</f>
        <v>1.3678617770223056E-2</v>
      </c>
      <c r="Q3529" s="183">
        <f>IFERROR(_xll.qlIndexFixing(ONIndex1Y,I3529,TRUE,_xll.ohTrigger(RecalcTrigger,Trigger1Y)),NA())</f>
        <v>1.4176415724680425E-2</v>
      </c>
    </row>
    <row r="3530" spans="2:17" x14ac:dyDescent="0.2">
      <c r="B3530" s="39" t="s">
        <v>42</v>
      </c>
      <c r="D3530" s="42">
        <f>_xll.qlCalendarAdvance(Calendar,$D3529,B3530,"f",FALSE)</f>
        <v>64223</v>
      </c>
      <c r="E3530" s="177">
        <f>_xll.qlInterestRateIndexValueDate(IndexON,D3530)</f>
        <v>64223</v>
      </c>
      <c r="F3530" s="193">
        <f>IFERROR(_xll.qlIndexFixing(IndexON,D3530,TRUE,_xll.ohTrigger(RecalcTrigger,TriggerON)),NA())</f>
        <v>1.3590579860940366E-2</v>
      </c>
      <c r="H3530" s="42">
        <f>_xll.qlCalendarAdvance(Calendar,$H3529,B3530,"f",FALSE)</f>
        <v>64223</v>
      </c>
      <c r="I3530" s="177">
        <f>_xll.qlInterestRateIndexValueDate(Index1M,$H3530)</f>
        <v>64227</v>
      </c>
      <c r="J3530" s="182">
        <f>IFERROR(_xll.qlIndexFixing(Index1M,$H3530,TRUE,_xll.ohTrigger(RecalcTrigger,Trigger1M)),NA())</f>
        <v>1.360785140182319E-2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83" t="e">
        <f>IFERROR(_xll.qlIndexFixing(Index1Y,$H3530,TRUE,_xll.ohTrigger(RecalcTrigger,Trigger1Y)),NA())</f>
        <v>#N/A</v>
      </c>
      <c r="N3530" s="182">
        <f>IFERROR(_xll.qlIndexFixing(ONIndex1M,I3530,TRUE,_xll.ohTrigger(RecalcTrigger,Trigger1M)),NA())</f>
        <v>1.3600251893235438E-2</v>
      </c>
      <c r="O3530" s="44">
        <f>IFERROR(_xll.qlIndexFixing(ONIndex3M,I3530,TRUE,_xll.ohTrigger(RecalcTrigger,Trigger3M)),NA())</f>
        <v>1.4005397894862881E-2</v>
      </c>
      <c r="P3530" s="44">
        <f>IFERROR(_xll.qlIndexFixing(ONIndex6M,I3530,TRUE,_xll.ohTrigger(RecalcTrigger,Trigger6M)),NA())</f>
        <v>1.367832857155804E-2</v>
      </c>
      <c r="Q3530" s="183">
        <f>IFERROR(_xll.qlIndexFixing(ONIndex1Y,I3530,TRUE,_xll.ohTrigger(RecalcTrigger,Trigger1Y)),NA())</f>
        <v>1.417622174824551E-2</v>
      </c>
    </row>
    <row r="3531" spans="2:17" x14ac:dyDescent="0.2">
      <c r="B3531" s="39" t="s">
        <v>42</v>
      </c>
      <c r="D3531" s="42">
        <f>_xll.qlCalendarAdvance(Calendar,$D3530,B3531,"f",FALSE)</f>
        <v>64230</v>
      </c>
      <c r="E3531" s="177">
        <f>_xll.qlInterestRateIndexValueDate(IndexON,D3531)</f>
        <v>64230</v>
      </c>
      <c r="F3531" s="193">
        <f>IFERROR(_xll.qlIndexFixing(IndexON,D3531,TRUE,_xll.ohTrigger(RecalcTrigger,TriggerON)),NA())</f>
        <v>1.3590675966064225E-2</v>
      </c>
      <c r="H3531" s="42">
        <f>_xll.qlCalendarAdvance(Calendar,$H3530,B3531,"f",FALSE)</f>
        <v>64230</v>
      </c>
      <c r="I3531" s="177">
        <f>_xll.qlInterestRateIndexValueDate(Index1M,$H3531)</f>
        <v>64234</v>
      </c>
      <c r="J3531" s="182">
        <f>IFERROR(_xll.qlIndexFixing(Index1M,$H3531,TRUE,_xll.ohTrigger(RecalcTrigger,Trigger1M)),NA())</f>
        <v>1.3607918752068571E-2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83" t="e">
        <f>IFERROR(_xll.qlIndexFixing(Index1Y,$H3531,TRUE,_xll.ohTrigger(RecalcTrigger,Trigger1Y)),NA())</f>
        <v>#N/A</v>
      </c>
      <c r="N3531" s="182">
        <f>IFERROR(_xll.qlIndexFixing(ONIndex1M,I3531,TRUE,_xll.ohTrigger(RecalcTrigger,Trigger1M)),NA())</f>
        <v>1.3600346655273654E-2</v>
      </c>
      <c r="O3531" s="44">
        <f>IFERROR(_xll.qlIndexFixing(ONIndex3M,I3531,TRUE,_xll.ohTrigger(RecalcTrigger,Trigger3M)),NA())</f>
        <v>1.400551976521669E-2</v>
      </c>
      <c r="P3531" s="44">
        <f>IFERROR(_xll.qlIndexFixing(ONIndex6M,I3531,TRUE,_xll.ohTrigger(RecalcTrigger,Trigger6M)),NA())</f>
        <v>1.3678023821812602E-2</v>
      </c>
      <c r="Q3531" s="183">
        <f>IFERROR(_xll.qlIndexFixing(ONIndex1Y,I3531,TRUE,_xll.ohTrigger(RecalcTrigger,Trigger1Y)),NA())</f>
        <v>1.4176006420809628E-2</v>
      </c>
    </row>
    <row r="3532" spans="2:17" x14ac:dyDescent="0.2">
      <c r="B3532" s="39" t="s">
        <v>42</v>
      </c>
      <c r="D3532" s="42">
        <f>_xll.qlCalendarAdvance(Calendar,$D3531,B3532,"f",FALSE)</f>
        <v>64237</v>
      </c>
      <c r="E3532" s="177">
        <f>_xll.qlInterestRateIndexValueDate(IndexON,D3532)</f>
        <v>64237</v>
      </c>
      <c r="F3532" s="193">
        <f>IFERROR(_xll.qlIndexFixing(IndexON,D3532,TRUE,_xll.ohTrigger(RecalcTrigger,TriggerON)),NA())</f>
        <v>1.3590758394608216E-2</v>
      </c>
      <c r="H3532" s="42">
        <f>_xll.qlCalendarAdvance(Calendar,$H3531,B3532,"f",FALSE)</f>
        <v>64237</v>
      </c>
      <c r="I3532" s="177">
        <f>_xll.qlInterestRateIndexValueDate(Index1M,$H3532)</f>
        <v>64241</v>
      </c>
      <c r="J3532" s="182">
        <f>IFERROR(_xll.qlIndexFixing(Index1M,$H3532,TRUE,_xll.ohTrigger(RecalcTrigger,Trigger1M)),NA())</f>
        <v>1.3607970674468284E-2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83" t="e">
        <f>IFERROR(_xll.qlIndexFixing(Index1Y,$H3532,TRUE,_xll.ohTrigger(RecalcTrigger,Trigger1Y)),NA())</f>
        <v>#N/A</v>
      </c>
      <c r="N3532" s="182">
        <f>IFERROR(_xll.qlIndexFixing(ONIndex1M,I3532,TRUE,_xll.ohTrigger(RecalcTrigger,Trigger1M)),NA())</f>
        <v>1.3600426041611158E-2</v>
      </c>
      <c r="O3532" s="44">
        <f>IFERROR(_xll.qlIndexFixing(ONIndex3M,I3532,TRUE,_xll.ohTrigger(RecalcTrigger,Trigger3M)),NA())</f>
        <v>1.4005619313506301E-2</v>
      </c>
      <c r="P3532" s="44">
        <f>IFERROR(_xll.qlIndexFixing(ONIndex6M,I3532,TRUE,_xll.ohTrigger(RecalcTrigger,Trigger6M)),NA())</f>
        <v>1.3677703501082661E-2</v>
      </c>
      <c r="Q3532" s="183">
        <f>IFERROR(_xll.qlIndexFixing(ONIndex1Y,I3532,TRUE,_xll.ohTrigger(RecalcTrigger,Trigger1Y)),NA())</f>
        <v>1.4175769715194519E-2</v>
      </c>
    </row>
    <row r="3533" spans="2:17" x14ac:dyDescent="0.2">
      <c r="B3533" s="39" t="s">
        <v>42</v>
      </c>
      <c r="D3533" s="42">
        <f>_xll.qlCalendarAdvance(Calendar,$D3532,B3533,"f",FALSE)</f>
        <v>64244</v>
      </c>
      <c r="E3533" s="177">
        <f>_xll.qlInterestRateIndexValueDate(IndexON,D3533)</f>
        <v>64244</v>
      </c>
      <c r="F3533" s="193">
        <f>IFERROR(_xll.qlIndexFixing(IndexON,D3533,TRUE,_xll.ohTrigger(RecalcTrigger,TriggerON)),NA())</f>
        <v>1.3590827129066341E-2</v>
      </c>
      <c r="H3533" s="42">
        <f>_xll.qlCalendarAdvance(Calendar,$H3532,B3533,"f",FALSE)</f>
        <v>64244</v>
      </c>
      <c r="I3533" s="177">
        <f>_xll.qlInterestRateIndexValueDate(Index1M,$H3533)</f>
        <v>64248</v>
      </c>
      <c r="J3533" s="182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83" t="e">
        <f>IFERROR(_xll.qlIndexFixing(Index1Y,$H3533,TRUE,_xll.ohTrigger(RecalcTrigger,Trigger1Y)),NA())</f>
        <v>#N/A</v>
      </c>
      <c r="N3533" s="182">
        <f>IFERROR(_xll.qlIndexFixing(ONIndex1M,I3533,TRUE,_xll.ohTrigger(RecalcTrigger,Trigger1M)),NA())</f>
        <v>1.3600490032583679E-2</v>
      </c>
      <c r="O3533" s="44">
        <f>IFERROR(_xll.qlIndexFixing(ONIndex3M,I3533,TRUE,_xll.ohTrigger(RecalcTrigger,Trigger3M)),NA())</f>
        <v>1.4005696510874799E-2</v>
      </c>
      <c r="P3533" s="44">
        <f>IFERROR(_xll.qlIndexFixing(ONIndex6M,I3533,TRUE,_xll.ohTrigger(RecalcTrigger,Trigger6M)),NA())</f>
        <v>1.367736758906446E-2</v>
      </c>
      <c r="Q3533" s="183">
        <f>IFERROR(_xll.qlIndexFixing(ONIndex1Y,I3533,TRUE,_xll.ohTrigger(RecalcTrigger,Trigger1Y)),NA())</f>
        <v>1.4175511603422564E-2</v>
      </c>
    </row>
    <row r="3534" spans="2:17" x14ac:dyDescent="0.2">
      <c r="B3534" s="39" t="s">
        <v>42</v>
      </c>
      <c r="D3534" s="42">
        <f>_xll.qlCalendarAdvance(Calendar,$D3533,B3534,"f",FALSE)</f>
        <v>64251</v>
      </c>
      <c r="E3534" s="177">
        <f>_xll.qlInterestRateIndexValueDate(IndexON,D3534)</f>
        <v>64251</v>
      </c>
      <c r="F3534" s="193">
        <f>IFERROR(_xll.qlIndexFixing(IndexON,D3534,TRUE,_xll.ohTrigger(RecalcTrigger,TriggerON)),NA())</f>
        <v>1.359088215161286E-2</v>
      </c>
      <c r="H3534" s="42">
        <f>_xll.qlCalendarAdvance(Calendar,$H3533,B3534,"f",FALSE)</f>
        <v>64251</v>
      </c>
      <c r="I3534" s="177">
        <f>_xll.qlInterestRateIndexValueDate(Index1M,$H3534)</f>
        <v>64255</v>
      </c>
      <c r="J3534" s="182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83" t="e">
        <f>IFERROR(_xll.qlIndexFixing(Index1Y,$H3534,TRUE,_xll.ohTrigger(RecalcTrigger,Trigger1Y)),NA())</f>
        <v>#N/A</v>
      </c>
      <c r="N3534" s="182">
        <f>IFERROR(_xll.qlIndexFixing(ONIndex1M,I3534,TRUE,_xll.ohTrigger(RecalcTrigger,Trigger1M)),NA())</f>
        <v>1.3600538608287138E-2</v>
      </c>
      <c r="O3534" s="44">
        <f>IFERROR(_xll.qlIndexFixing(ONIndex3M,I3534,TRUE,_xll.ohTrigger(RecalcTrigger,Trigger3M)),NA())</f>
        <v>1.400575132878501E-2</v>
      </c>
      <c r="P3534" s="44">
        <f>IFERROR(_xll.qlIndexFixing(ONIndex6M,I3534,TRUE,_xll.ohTrigger(RecalcTrigger,Trigger6M)),NA())</f>
        <v>1.367701606585392E-2</v>
      </c>
      <c r="Q3534" s="183">
        <f>IFERROR(_xll.qlIndexFixing(ONIndex1Y,I3534,TRUE,_xll.ohTrigger(RecalcTrigger,Trigger1Y)),NA())</f>
        <v>1.4175232058315501E-2</v>
      </c>
    </row>
    <row r="3535" spans="2:17" x14ac:dyDescent="0.2">
      <c r="B3535" s="39" t="s">
        <v>42</v>
      </c>
      <c r="D3535" s="42">
        <f>_xll.qlCalendarAdvance(Calendar,$D3534,B3535,"f",FALSE)</f>
        <v>64258</v>
      </c>
      <c r="E3535" s="177">
        <f>_xll.qlInterestRateIndexValueDate(IndexON,D3535)</f>
        <v>64258</v>
      </c>
      <c r="F3535" s="193">
        <f>IFERROR(_xll.qlIndexFixing(IndexON,D3535,TRUE,_xll.ohTrigger(RecalcTrigger,TriggerON)),NA())</f>
        <v>1.3590923444741776E-2</v>
      </c>
      <c r="H3535" s="42">
        <f>_xll.qlCalendarAdvance(Calendar,$H3534,B3535,"f",FALSE)</f>
        <v>64258</v>
      </c>
      <c r="I3535" s="177">
        <f>_xll.qlInterestRateIndexValueDate(Index1M,$H3535)</f>
        <v>64262</v>
      </c>
      <c r="J3535" s="182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83" t="e">
        <f>IFERROR(_xll.qlIndexFixing(Index1Y,$H3535,TRUE,_xll.ohTrigger(RecalcTrigger,Trigger1Y)),NA())</f>
        <v>#N/A</v>
      </c>
      <c r="N3535" s="182">
        <f>IFERROR(_xll.qlIndexFixing(ONIndex1M,I3535,TRUE,_xll.ohTrigger(RecalcTrigger,Trigger1M)),NA())</f>
        <v>1.3600571749137202E-2</v>
      </c>
      <c r="O3535" s="44">
        <f>IFERROR(_xll.qlIndexFixing(ONIndex3M,I3535,TRUE,_xll.ohTrigger(RecalcTrigger,Trigger3M)),NA())</f>
        <v>1.4005783738459954E-2</v>
      </c>
      <c r="P3535" s="44">
        <f>IFERROR(_xll.qlIndexFixing(ONIndex6M,I3535,TRUE,_xll.ohTrigger(RecalcTrigger,Trigger6M)),NA())</f>
        <v>1.3676648911467026E-2</v>
      </c>
      <c r="Q3535" s="183">
        <f>IFERROR(_xll.qlIndexFixing(ONIndex1Y,I3535,TRUE,_xll.ohTrigger(RecalcTrigger,Trigger1Y)),NA())</f>
        <v>1.4174931052375328E-2</v>
      </c>
    </row>
    <row r="3536" spans="2:17" x14ac:dyDescent="0.2">
      <c r="B3536" s="39" t="s">
        <v>42</v>
      </c>
      <c r="D3536" s="42">
        <f>_xll.qlCalendarAdvance(Calendar,$D3535,B3536,"f",FALSE)</f>
        <v>64265</v>
      </c>
      <c r="E3536" s="177">
        <f>_xll.qlInterestRateIndexValueDate(IndexON,D3536)</f>
        <v>64265</v>
      </c>
      <c r="F3536" s="193">
        <f>IFERROR(_xll.qlIndexFixing(IndexON,D3536,TRUE,_xll.ohTrigger(RecalcTrigger,TriggerON)),NA())</f>
        <v>1.3590950990867157E-2</v>
      </c>
      <c r="H3536" s="42">
        <f>_xll.qlCalendarAdvance(Calendar,$H3535,B3536,"f",FALSE)</f>
        <v>64265</v>
      </c>
      <c r="I3536" s="177">
        <f>_xll.qlInterestRateIndexValueDate(Index1M,$H3536)</f>
        <v>64269</v>
      </c>
      <c r="J3536" s="182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83" t="e">
        <f>IFERROR(_xll.qlIndexFixing(Index1Y,$H3536,TRUE,_xll.ohTrigger(RecalcTrigger,Trigger1Y)),NA())</f>
        <v>#N/A</v>
      </c>
      <c r="N3536" s="182">
        <f>IFERROR(_xll.qlIndexFixing(ONIndex1M,I3536,TRUE,_xll.ohTrigger(RecalcTrigger,Trigger1M)),NA())</f>
        <v>1.3600589435069921E-2</v>
      </c>
      <c r="O3536" s="44">
        <f>IFERROR(_xll.qlIndexFixing(ONIndex3M,I3536,TRUE,_xll.ohTrigger(RecalcTrigger,Trigger3M)),NA())</f>
        <v>1.4005793711282521E-2</v>
      </c>
      <c r="P3536" s="44">
        <f>IFERROR(_xll.qlIndexFixing(ONIndex6M,I3536,TRUE,_xll.ohTrigger(RecalcTrigger,Trigger6M)),NA())</f>
        <v>1.3676266105759893E-2</v>
      </c>
      <c r="Q3536" s="183">
        <f>IFERROR(_xll.qlIndexFixing(ONIndex1Y,I3536,TRUE,_xll.ohTrigger(RecalcTrigger,Trigger1Y)),NA())</f>
        <v>1.4174608557944168E-2</v>
      </c>
    </row>
    <row r="3537" spans="2:17" ht="12" thickBot="1" x14ac:dyDescent="0.25">
      <c r="B3537" s="40" t="s">
        <v>42</v>
      </c>
      <c r="D3537" s="43">
        <f>_xll.qlCalendarAdvance(Calendar,$D3536,B3537,"f",FALSE)</f>
        <v>64272</v>
      </c>
      <c r="E3537" s="178">
        <f>_xll.qlInterestRateIndexValueDate(IndexON,D3537)</f>
        <v>64272</v>
      </c>
      <c r="F3537" s="194">
        <f>IFERROR(_xll.qlIndexFixing(IndexON,D3537,TRUE,_xll.ohTrigger(RecalcTrigger,TriggerON)),NA())</f>
        <v>1.3590964772403069E-2</v>
      </c>
      <c r="H3537" s="43">
        <f>_xll.qlCalendarAdvance(Calendar,$H3536,B3537,"f",FALSE)</f>
        <v>64272</v>
      </c>
      <c r="I3537" s="178">
        <f>_xll.qlInterestRateIndexValueDate(Index1M,$H3537)</f>
        <v>64276</v>
      </c>
      <c r="J3537" s="184" t="e">
        <f>IFERROR(_xll.qlIndexFixing(Index1M,$H3537,TRUE,_xll.ohTrigger(RecalcTrigger,Trigger1M)),NA())</f>
        <v>#N/A</v>
      </c>
      <c r="K3537" s="185" t="e">
        <f>IFERROR(_xll.qlIndexFixing(Index3M,H3537,TRUE,_xll.ohTrigger(RecalcTrigger,Trigger3M)),NA())</f>
        <v>#N/A</v>
      </c>
      <c r="L3537" s="185" t="e">
        <f>IFERROR(_xll.qlIndexFixing(Index6M,$H3537,TRUE,_xll.ohTrigger(RecalcTrigger,Trigger6M)),NA())</f>
        <v>#N/A</v>
      </c>
      <c r="M3537" s="186" t="e">
        <f>IFERROR(_xll.qlIndexFixing(Index1Y,$H3537,TRUE,_xll.ohTrigger(RecalcTrigger,Trigger1Y)),NA())</f>
        <v>#N/A</v>
      </c>
      <c r="N3537" s="184" t="e">
        <f>IFERROR(_xll.qlIndexFixing(ONIndex1M,I3537,TRUE,_xll.ohTrigger(RecalcTrigger,Trigger1M)),NA())</f>
        <v>#N/A</v>
      </c>
      <c r="O3537" s="185" t="e">
        <f>IFERROR(_xll.qlIndexFixing(ONIndex3M,I3537,TRUE,_xll.ohTrigger(RecalcTrigger,Trigger3M)),NA())</f>
        <v>#N/A</v>
      </c>
      <c r="P3537" s="185" t="e">
        <f>IFERROR(_xll.qlIndexFixing(ONIndex6M,I3537,TRUE,_xll.ohTrigger(RecalcTrigger,Trigger6M)),NA())</f>
        <v>#N/A</v>
      </c>
      <c r="Q3537" s="186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'1M Monitor'!FixedLegBDC</vt:lpstr>
      <vt:lpstr>'3M Monitor'!FixedLegBDC</vt:lpstr>
      <vt:lpstr>'6M Monitor'!FixedLegBDC</vt:lpstr>
      <vt:lpstr>'1M Monitor'!FixedLegDayCounter</vt:lpstr>
      <vt:lpstr>'3M Monitor'!FixedLegDayCounter</vt:lpstr>
      <vt:lpstr>'6M Monitor'!FixedLegDayCounter</vt:lpstr>
      <vt:lpstr>'1M Monitor'!FixedLegTenor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ZANZI MADDALENA</cp:lastModifiedBy>
  <dcterms:created xsi:type="dcterms:W3CDTF">2014-01-14T16:38:43Z</dcterms:created>
  <dcterms:modified xsi:type="dcterms:W3CDTF">2015-12-17T17:34:59Z</dcterms:modified>
</cp:coreProperties>
</file>